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maria\IdeaProjects\FinancingTool\src\main\resources\com\example\financingtool\"/>
    </mc:Choice>
  </mc:AlternateContent>
  <xr:revisionPtr revIDLastSave="0" documentId="13_ncr:1_{A32369BE-6D64-4210-8D3D-CE03D1493425}" xr6:coauthVersionLast="47" xr6:coauthVersionMax="47" xr10:uidLastSave="{00000000-0000-0000-0000-000000000000}"/>
  <bookViews>
    <workbookView xWindow="-98" yWindow="-98" windowWidth="21795" windowHeight="12975" firstSheet="1" activeTab="1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8" l="1"/>
  <c r="D2" i="8"/>
  <c r="D4" i="8"/>
  <c r="C4" i="8"/>
  <c r="C2" i="8"/>
  <c r="B3" i="9" l="1"/>
  <c r="E20" i="10"/>
  <c r="E21" i="10" s="1"/>
  <c r="E22" i="10" s="1"/>
  <c r="E19" i="10"/>
  <c r="F17" i="10" s="1"/>
  <c r="B12" i="10"/>
  <c r="F12" i="10"/>
  <c r="G12" i="10" s="1"/>
  <c r="B6" i="10"/>
  <c r="C6" i="10"/>
  <c r="F6" i="10"/>
  <c r="G6" i="10"/>
  <c r="F5" i="9"/>
  <c r="F6" i="9"/>
  <c r="E7" i="9"/>
  <c r="F2" i="9" s="1"/>
  <c r="B12" i="8"/>
  <c r="B14" i="8"/>
  <c r="C12" i="8"/>
  <c r="E2" i="8"/>
  <c r="C3" i="8"/>
  <c r="D3" i="8" s="1"/>
  <c r="E4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F18" i="10" l="1"/>
  <c r="B7" i="9"/>
  <c r="C2" i="9" s="1"/>
  <c r="F4" i="9"/>
  <c r="F3" i="9"/>
  <c r="F7" i="9" s="1"/>
  <c r="D12" i="8"/>
  <c r="D14" i="8" s="1"/>
  <c r="E12" i="8"/>
  <c r="E14" i="8" s="1"/>
  <c r="C14" i="8"/>
  <c r="E7" i="8"/>
  <c r="F7" i="8" s="1"/>
  <c r="E3" i="8"/>
  <c r="F3" i="8" s="1"/>
  <c r="C3" i="9" l="1"/>
  <c r="C7" i="9" s="1"/>
  <c r="F2" i="8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<sst xmlns="http://schemas.openxmlformats.org/spreadsheetml/2006/main" count="86" uniqueCount="71">
  <si>
    <t>Basisinfomrationen</t>
  </si>
  <si>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</si>
  <si>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</si>
  <si>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</si>
  <si>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</si>
  <si>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</si>
  <si>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</si>
  <si>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</si>
  <si>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</si>
  <si>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</si>
  <si>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</si>
  <si>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</si>
  <si>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Q4/ 2023</t>
  </si>
  <si>
    <t>Ziel-Fertigstellung</t>
  </si>
  <si>
    <t>Q4/ 2025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</si>
  <si>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</si>
  <si>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</si>
  <si>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</si>
  <si>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</si>
  <si>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</si>
  <si>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</si>
  <si>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</si>
  <si>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</si>
  <si>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</si>
  <si>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</si>
  <si>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</si>
  <si>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</si>
  <si>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</si>
  <si>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</si>
  <si>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</si>
  <si>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</si>
  <si>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</si>
  <si>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</si>
  <si>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</si>
  <si>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</si>
  <si>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</si>
  <si>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</si>
  <si>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</si>
  <si>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</si>
  <si>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</si>
  <si>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</si>
  <si>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</si>
  <si>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</si>
  <si>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Vst-Korrektur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</si>
  <si>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</si>
  <si>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</si>
  <si>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</si>
  <si>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</si>
  <si>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</si>
  <si>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</si>
  <si>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</si>
  <si>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</si>
  <si>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</si>
  <si>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</si>
  <si>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</si>
  <si>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</si>
  <si>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</si>
  <si>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</si>
  <si>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</si>
  <si>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</si>
  <si>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</si>
  <si>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</si>
  <si>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</si>
  <si>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</si>
  <si>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</si>
  <si>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</si>
  <si>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</si>
  <si>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</si>
  <si>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Quadratmeterpreis</t>
  </si>
  <si>
    <t>Userinput</t>
  </si>
  <si>
    <t>Zinslast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</si>
</sst>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0" fontId="0" fillId="0" borderId="5" xfId="0" applyBorder="1"/>
    <xf numFmtId="10" fontId="0" fillId="0" borderId="1" xfId="1" applyNumberFormat="1" applyFont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E13"/>
  <sheetViews>
    <sheetView workbookViewId="0">
      <selection activeCell="F14" sqref="F14"/>
    </sheetView>
  </sheetViews>
  <sheetFormatPr baseColWidth="10" defaultColWidth="9" defaultRowHeight="14.25" x14ac:dyDescent="0.45"/>
  <sheetData>
    <row r="1" spans="1:5" ht="18" x14ac:dyDescent="0.55000000000000004">
      <c r="A1" s="20" t="s">
        <v>0</v>
      </c>
      <c r="B1" s="20"/>
      <c r="C1" s="20"/>
      <c r="D1" s="20"/>
      <c r="E1" s="20"/>
    </row>
    <row r="2" spans="1:5" x14ac:dyDescent="0.45">
      <c r="A2" s="1" t="s">
        <v>1</v>
      </c>
      <c r="B2" s="1">
        <v>260</v>
      </c>
      <c r="C2" s="1"/>
      <c r="D2" s="1"/>
      <c r="E2" s="1"/>
    </row>
    <row r="3" spans="1:5" x14ac:dyDescent="0.45">
      <c r="A3" s="1" t="s">
        <v>2</v>
      </c>
      <c r="B3" s="1">
        <v>797</v>
      </c>
      <c r="C3" s="1" t="s">
        <v>3</v>
      </c>
      <c r="D3" s="1"/>
      <c r="E3" s="1"/>
    </row>
    <row r="4" spans="1:5" x14ac:dyDescent="0.45">
      <c r="A4" s="1" t="s">
        <v>4</v>
      </c>
      <c r="B4" s="1">
        <v>800</v>
      </c>
      <c r="C4" s="1" t="s">
        <v>3</v>
      </c>
      <c r="D4" s="1"/>
      <c r="E4" s="1"/>
    </row>
    <row r="5" spans="1:5" x14ac:dyDescent="0.45">
      <c r="A5" s="1" t="s">
        <v>5</v>
      </c>
      <c r="B5" s="1">
        <v>8</v>
      </c>
      <c r="C5" s="1"/>
      <c r="D5" s="1"/>
      <c r="E5" s="1"/>
    </row>
    <row r="6" spans="1:5" x14ac:dyDescent="0.45">
      <c r="A6" s="1" t="s">
        <v>6</v>
      </c>
      <c r="B6" s="1">
        <v>16</v>
      </c>
      <c r="C6" s="1"/>
      <c r="D6" s="1"/>
      <c r="E6" s="1"/>
    </row>
    <row r="7" spans="1:5" x14ac:dyDescent="0.45">
      <c r="A7" s="1" t="s">
        <v>7</v>
      </c>
      <c r="B7" s="1">
        <v>7752000</v>
      </c>
      <c r="C7" s="1"/>
      <c r="D7" s="1"/>
      <c r="E7" s="1"/>
    </row>
    <row r="8" spans="1:5" x14ac:dyDescent="0.45">
      <c r="A8" s="1" t="s">
        <v>8</v>
      </c>
      <c r="B8" s="1">
        <v>10260000</v>
      </c>
      <c r="C8" s="1"/>
      <c r="D8" s="1"/>
      <c r="E8" s="1"/>
    </row>
    <row r="9" spans="1:5" x14ac:dyDescent="0.45">
      <c r="A9" s="1" t="s">
        <v>9</v>
      </c>
      <c r="B9" s="1">
        <v>2500000</v>
      </c>
      <c r="C9" s="1"/>
      <c r="D9" s="1" t="s">
        <v>10</v>
      </c>
      <c r="E9" s="6">
        <v>0.32340000000000002</v>
      </c>
    </row>
    <row r="10" spans="1:5" x14ac:dyDescent="0.45">
      <c r="A10" s="1" t="s">
        <v>11</v>
      </c>
      <c r="B10" s="1" t="s">
        <v>12</v>
      </c>
      <c r="C10" s="1"/>
      <c r="D10" s="1"/>
      <c r="E10" s="1"/>
    </row>
    <row r="11" spans="1:5" x14ac:dyDescent="0.45">
      <c r="A11" s="1" t="s">
        <v>13</v>
      </c>
      <c r="B11" s="1" t="s">
        <v>14</v>
      </c>
      <c r="C11" s="1"/>
      <c r="D11" s="1"/>
      <c r="E11" s="1"/>
    </row>
    <row r="12" spans="1:5" x14ac:dyDescent="0.45">
      <c r="A12" s="18" t="s">
        <v>68</v>
      </c>
      <c r="B12" s="18">
        <v>2000</v>
      </c>
      <c r="C12" t="s">
        <v>69</v>
      </c>
    </row>
    <row r="13" spans="1:5" x14ac:dyDescent="0.45">
      <c r="A13" s="18" t="s">
        <v>70</v>
      </c>
      <c r="C13" t="s">
        <v>69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tabSelected="1" workbookViewId="0">
      <selection activeCell="B21" sqref="B21"/>
    </sheetView>
  </sheetViews>
  <sheetFormatPr baseColWidth="10" defaultColWidth="9" defaultRowHeight="14.25" x14ac:dyDescent="0.45"/>
  <cols>
    <col min="1" max="1" customWidth="true" width="31.1328125" collapsed="true"/>
    <col min="2" max="3" bestFit="true" customWidth="true" width="10.73046875" collapsed="true"/>
    <col min="4" max="4" customWidth="true" width="11.86328125" collapsed="true"/>
  </cols>
  <sheetData>
    <row r="1" spans="1:7" ht="18" x14ac:dyDescent="0.55000000000000004">
      <c r="A1" s="8"/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/>
    </row>
    <row r="2" spans="1:7" x14ac:dyDescent="0.45">
      <c r="A2" s="1" t="s">
        <v>20</v>
      </c>
      <c r="B2" s="1" t="n">
        <v>10.0</v>
      </c>
      <c r="C2" s="3" t="n">
        <f>B2*B21</f>
        <v>1.0</v>
      </c>
      <c r="D2" s="19" t="n">
        <f>C2/B2</f>
        <v>0.1</v>
      </c>
      <c r="E2" s="3" t="n">
        <f t="shared" ref="E2:E10" si="0">B2+C2</f>
        <v>11.0</v>
      </c>
      <c r="F2" s="2" t="n">
        <f t="shared" ref="F2:F10" si="1">$E2/$E$14</f>
        <v>1.777993292116216E-4</v>
      </c>
      <c r="G2" s="1"/>
    </row>
    <row r="3" spans="1:7" x14ac:dyDescent="0.45">
      <c r="A3" s="1" t="s">
        <v>21</v>
      </c>
      <c r="B3" s="1" t="n">
        <v>20.0</v>
      </c>
      <c r="C3" s="3" t="n">
        <f t="shared" ref="C3:C9" si="2">B3*$B$20</f>
        <v>10.0</v>
      </c>
      <c r="D3" s="6" t="n">
        <f t="shared" ref="D3:D9" si="3">C3/B3</f>
        <v>0.5</v>
      </c>
      <c r="E3" s="3" t="n">
        <f t="shared" si="0"/>
        <v>30.0</v>
      </c>
      <c r="F3" s="2" t="n">
        <f t="shared" si="1"/>
        <v>4.849072614862408E-4</v>
      </c>
      <c r="G3" s="1"/>
    </row>
    <row r="4" spans="1:7" x14ac:dyDescent="0.45">
      <c r="A4" s="1" t="s">
        <v>22</v>
      </c>
      <c r="B4" s="1" t="n">
        <v>8.0</v>
      </c>
      <c r="C4" s="3" t="n">
        <f>B4*$B$20</f>
        <v>4.0</v>
      </c>
      <c r="D4" s="6" t="n">
        <f>C4/B4</f>
        <v>0.5</v>
      </c>
      <c r="E4" s="3" t="n">
        <f t="shared" si="0"/>
        <v>12.0</v>
      </c>
      <c r="F4" s="2" t="n">
        <f t="shared" si="1"/>
        <v>1.939629045944963E-4</v>
      </c>
      <c r="G4" s="1"/>
    </row>
    <row r="5" spans="1:7" x14ac:dyDescent="0.45">
      <c r="A5" s="1" t="s">
        <v>23</v>
      </c>
      <c r="B5" s="1" t="n">
        <v>10.0</v>
      </c>
      <c r="C5" s="3" t="n">
        <f>B5*$B$20</f>
        <v>5.0</v>
      </c>
      <c r="D5" s="6" t="n">
        <f t="shared" si="3"/>
        <v>0.5</v>
      </c>
      <c r="E5" s="3" t="n">
        <f t="shared" si="0"/>
        <v>15.0</v>
      </c>
      <c r="F5" s="2" t="n">
        <f t="shared" si="1"/>
        <v>2.424536307431204E-4</v>
      </c>
      <c r="G5" s="1"/>
    </row>
    <row r="6" spans="1:7" x14ac:dyDescent="0.45">
      <c r="A6" s="1" t="s">
        <v>24</v>
      </c>
      <c r="B6" s="1">
        <v>5</v>
      </c>
      <c r="C6" s="3" t="n">
        <f t="shared" si="2"/>
        <v>2.5</v>
      </c>
      <c r="D6" s="6" t="n">
        <f t="shared" si="3"/>
        <v>0.5</v>
      </c>
      <c r="E6" s="3" t="n">
        <f t="shared" si="0"/>
        <v>7.5</v>
      </c>
      <c r="F6" s="2" t="n">
        <f t="shared" si="1"/>
        <v>1.212268153715602E-4</v>
      </c>
      <c r="G6" s="5"/>
    </row>
    <row r="7" spans="1:7" x14ac:dyDescent="0.45">
      <c r="A7" s="1" t="s">
        <v>25</v>
      </c>
      <c r="B7" s="1">
        <v>39881</v>
      </c>
      <c r="C7" s="3" t="n">
        <f t="shared" si="2"/>
        <v>19940.5</v>
      </c>
      <c r="D7" s="6" t="n">
        <f t="shared" si="3"/>
        <v>0.5</v>
      </c>
      <c r="E7" s="3" t="n">
        <f t="shared" si="0"/>
        <v>59821.5</v>
      </c>
      <c r="F7" s="2" t="n">
        <f t="shared" si="1"/>
        <v>0.9669293247666384</v>
      </c>
      <c r="G7" s="1"/>
    </row>
    <row r="8" spans="1:7" x14ac:dyDescent="0.45">
      <c r="A8" s="1" t="s">
        <v>26</v>
      </c>
      <c r="B8" s="1" t="n">
        <v>643.0</v>
      </c>
      <c r="C8" s="3" t="n">
        <f t="shared" si="2"/>
        <v>321.5</v>
      </c>
      <c r="D8" s="6" t="n">
        <f t="shared" si="3"/>
        <v>0.5</v>
      </c>
      <c r="E8" s="3" t="n">
        <f t="shared" si="0"/>
        <v>964.5</v>
      </c>
      <c r="F8" s="2" t="n">
        <f t="shared" si="1"/>
        <v>0.01558976845678264</v>
      </c>
      <c r="G8" s="1"/>
    </row>
    <row r="9" spans="1:7" x14ac:dyDescent="0.45">
      <c r="A9" s="1" t="s">
        <v>27</v>
      </c>
      <c r="B9" s="1">
        <v>666</v>
      </c>
      <c r="C9" s="3" t="n">
        <f t="shared" si="2"/>
        <v>333.0</v>
      </c>
      <c r="D9" s="6" t="n">
        <f t="shared" si="3"/>
        <v>0.5</v>
      </c>
      <c r="E9" s="3" t="n">
        <f t="shared" si="0"/>
        <v>999.0</v>
      </c>
      <c r="F9" s="2" t="n">
        <f t="shared" si="1"/>
        <v>0.016147411807491817</v>
      </c>
      <c r="G9" s="1"/>
    </row>
    <row r="10" spans="1:7" x14ac:dyDescent="0.45">
      <c r="A10" s="1" t="s">
        <v>28</v>
      </c>
      <c r="B10" s="9">
        <v>7</v>
      </c>
      <c r="C10" s="3">
        <v>0</v>
      </c>
      <c r="D10" s="6" t="n">
        <v>0.7</v>
      </c>
      <c r="E10" s="3" t="n">
        <f t="shared" si="0"/>
        <v>7.0</v>
      </c>
      <c r="F10" s="2" t="n">
        <f t="shared" si="1"/>
        <v>1.1314502768012284E-4</v>
      </c>
      <c r="G10" s="1"/>
    </row>
    <row r="11" spans="1:7" x14ac:dyDescent="0.45">
      <c r="A11" s="1"/>
      <c r="B11" s="1"/>
      <c r="C11" s="1"/>
      <c r="D11" s="6"/>
      <c r="E11" s="1"/>
      <c r="F11" s="1"/>
      <c r="G11" s="1"/>
    </row>
    <row r="12" spans="1:7" x14ac:dyDescent="0.45">
      <c r="A12" s="1" t="s">
        <v>29</v>
      </c>
      <c r="B12" s="3" t="n">
        <f>SUM(B2:B10)</f>
        <v>41250.0</v>
      </c>
      <c r="C12" s="3" t="n">
        <f>SUM(C2:C10)</f>
        <v>20617.5</v>
      </c>
      <c r="D12" s="4" t="n">
        <f>C12/B12</f>
        <v>0.49981818181818183</v>
      </c>
      <c r="E12" s="10" t="n">
        <f>B12+C12</f>
        <v>61867.5</v>
      </c>
      <c r="F12" s="4" t="n">
        <f>SUM(F2:F10)</f>
        <v>1.0</v>
      </c>
      <c r="G12" s="1"/>
    </row>
    <row r="13" spans="1:7" x14ac:dyDescent="0.45">
      <c r="A13" s="1" t="s">
        <v>30</v>
      </c>
      <c r="B13" s="1"/>
      <c r="C13" s="1"/>
      <c r="D13" s="1"/>
      <c r="E13" s="1"/>
      <c r="F13" s="1"/>
      <c r="G13" s="1"/>
    </row>
    <row r="14" spans="1:7" x14ac:dyDescent="0.45">
      <c r="A14" s="1" t="s">
        <v>31</v>
      </c>
      <c r="B14" s="3" t="n">
        <f>B12</f>
        <v>41250.0</v>
      </c>
      <c r="C14" s="3" t="n">
        <f>C12</f>
        <v>20617.5</v>
      </c>
      <c r="D14" s="3" t="n">
        <f>D12</f>
        <v>0.49981818181818183</v>
      </c>
      <c r="E14" s="10" t="n">
        <f>E12</f>
        <v>61867.5</v>
      </c>
      <c r="F14" s="4" t="n">
        <f>F12</f>
        <v>1.0</v>
      </c>
      <c r="G14" s="1"/>
    </row>
    <row r="15" spans="1:7" x14ac:dyDescent="0.45">
      <c r="A15" s="1"/>
      <c r="B15" s="1"/>
      <c r="C15" s="1"/>
      <c r="D15" s="1"/>
      <c r="E15" s="1"/>
      <c r="F15" s="1"/>
      <c r="G15" s="1"/>
    </row>
    <row r="16" spans="1:7" x14ac:dyDescent="0.45">
      <c r="A16" s="1"/>
      <c r="B16" s="1"/>
      <c r="C16" s="1"/>
      <c r="D16" s="1"/>
      <c r="E16" s="1"/>
      <c r="F16" s="1"/>
      <c r="G16" s="1"/>
    </row>
    <row r="17" spans="1:7" x14ac:dyDescent="0.45">
      <c r="A17" s="1"/>
      <c r="B17" s="1"/>
      <c r="C17" s="1"/>
      <c r="D17" s="1"/>
      <c r="E17" s="1"/>
      <c r="F17" s="1"/>
      <c r="G17" s="1"/>
    </row>
    <row r="20" spans="1:7" x14ac:dyDescent="0.45">
      <c r="A20" t="s">
        <v>32</v>
      </c>
      <c r="B20" s="11" t="n">
        <v>0.5</v>
      </c>
    </row>
    <row r="21" spans="1:7" x14ac:dyDescent="0.45">
      <c r="A21" t="s">
        <v>33</v>
      </c>
      <c r="B21" s="12" t="n">
        <v>0.1</v>
      </c>
      <c r="C21" t="s">
        <v>34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F7"/>
  <sheetViews>
    <sheetView workbookViewId="0">
      <selection activeCell="A6" sqref="A6"/>
    </sheetView>
  </sheetViews>
  <sheetFormatPr baseColWidth="10" defaultColWidth="9" defaultRowHeight="14.25" x14ac:dyDescent="0.45"/>
  <cols>
    <col min="1" max="1" customWidth="true" width="21.59765625" collapsed="true"/>
    <col min="2" max="3" customWidth="true" width="10.73046875" collapsed="true"/>
    <col min="4" max="4" customWidth="true" width="21.3984375" collapsed="true"/>
    <col min="5" max="5" bestFit="true" customWidth="true" width="10.73046875" collapsed="true"/>
  </cols>
  <sheetData>
    <row r="1" spans="1:6" ht="18" x14ac:dyDescent="0.55000000000000004">
      <c r="A1" s="20" t="s">
        <v>35</v>
      </c>
      <c r="B1" s="20"/>
      <c r="C1" s="20"/>
      <c r="D1" s="21" t="s">
        <v>36</v>
      </c>
      <c r="E1" s="22"/>
      <c r="F1" s="23"/>
    </row>
    <row r="2" spans="1:6" x14ac:dyDescent="0.45">
      <c r="A2" s="1" t="s">
        <v>37</v>
      </c>
      <c r="B2" s="1">
        <v>6851180</v>
      </c>
      <c r="C2" s="2" t="n">
        <f>$B2/$B$7</f>
        <v>0.9999989782792383</v>
      </c>
      <c r="D2" s="1" t="s">
        <v>38</v>
      </c>
      <c r="E2" s="1">
        <v>900000</v>
      </c>
      <c r="F2" s="2" t="n">
        <f>$E2/$E$7</f>
        <v>0.1160954918959542</v>
      </c>
    </row>
    <row r="3" spans="1:6" ht="28.5" x14ac:dyDescent="0.45">
      <c r="A3" s="1" t="s">
        <v>39</v>
      </c>
      <c r="B3" s="16" t="n">
        <f>Gesamtinvestitionskosten!B10</f>
        <v>7.0</v>
      </c>
      <c r="C3" s="2" t="n">
        <f>$B3/$B$7</f>
        <v>1.0217207616723933E-6</v>
      </c>
      <c r="D3" s="13" t="s">
        <v>40</v>
      </c>
      <c r="E3" s="1">
        <v>2450000</v>
      </c>
      <c r="F3" s="2" t="n">
        <f>$E3/$E$7</f>
        <v>0.3160377279389864</v>
      </c>
    </row>
    <row r="4" spans="1:6" ht="28.5" x14ac:dyDescent="0.45">
      <c r="A4" s="1"/>
      <c r="B4" s="1"/>
      <c r="C4" s="3"/>
      <c r="D4" s="13" t="s">
        <v>41</v>
      </c>
      <c r="E4" s="1">
        <v>2250000</v>
      </c>
      <c r="F4" s="2" t="n">
        <f>$E4/$E$7</f>
        <v>0.29023872973988546</v>
      </c>
    </row>
    <row r="5" spans="1:6" x14ac:dyDescent="0.45">
      <c r="A5" s="1"/>
      <c r="B5" s="1"/>
      <c r="C5" s="3"/>
      <c r="D5" s="1" t="s">
        <v>42</v>
      </c>
      <c r="E5" s="1">
        <v>2152239</v>
      </c>
      <c r="F5" s="2" t="n">
        <f>$E5/$E$7</f>
        <v>0.27762805042517397</v>
      </c>
    </row>
    <row r="6" spans="1:6" x14ac:dyDescent="0.45">
      <c r="A6" s="1" t="s">
        <v>43</v>
      </c>
      <c r="B6" s="1"/>
      <c r="C6" s="3"/>
      <c r="D6" s="1" t="s">
        <v>43</v>
      </c>
      <c r="E6" s="1">
        <v>0</v>
      </c>
      <c r="F6" s="2" t="n">
        <f>$E6/$E$7</f>
        <v>0.0</v>
      </c>
    </row>
    <row r="7" spans="1:6" x14ac:dyDescent="0.45">
      <c r="A7" s="1" t="s">
        <v>44</v>
      </c>
      <c r="B7" s="3" t="n">
        <f>SUM(B2:B6)</f>
        <v>6851187.0</v>
      </c>
      <c r="C7" s="4" t="n">
        <f>SUM(C2:C6)</f>
        <v>1.0</v>
      </c>
      <c r="D7" s="3"/>
      <c r="E7" s="10" t="n">
        <f>SUM(E2:E6)</f>
        <v>7752239.0</v>
      </c>
      <c r="F7" s="4" t="n">
        <f>SUM(F2:F6)</f>
        <v>1.0</v>
      </c>
    </row>
  </sheetData>
  <mergeCells count="2">
    <mergeCell ref="A1:C1"/>
    <mergeCell ref="D1:F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E20" sqref="E20"/>
    </sheetView>
  </sheetViews>
  <sheetFormatPr baseColWidth="10" defaultColWidth="9" defaultRowHeight="14.25" x14ac:dyDescent="0.45"/>
  <cols>
    <col min="1" max="1" customWidth="true" width="42.86328125" collapsed="true"/>
    <col min="2" max="2" customWidth="true" width="12.1328125" collapsed="true"/>
    <col min="3" max="3" customWidth="true" width="13.86328125" collapsed="true"/>
    <col min="4" max="4" bestFit="true" customWidth="true" width="10.73046875" collapsed="true"/>
    <col min="5" max="5" customWidth="true" width="13.1328125" collapsed="true"/>
  </cols>
  <sheetData>
    <row r="1" spans="1:9" ht="18" x14ac:dyDescent="0.55000000000000004">
      <c r="A1" s="8" t="s">
        <v>45</v>
      </c>
      <c r="B1" s="8" t="s">
        <v>46</v>
      </c>
      <c r="C1" s="8" t="s">
        <v>47</v>
      </c>
      <c r="D1" s="8"/>
      <c r="E1" s="8" t="s">
        <v>48</v>
      </c>
      <c r="F1" s="8" t="s">
        <v>49</v>
      </c>
      <c r="G1" s="8"/>
      <c r="H1" s="8" t="s">
        <v>50</v>
      </c>
      <c r="I1" s="8"/>
    </row>
    <row r="2" spans="1:9" x14ac:dyDescent="0.45">
      <c r="A2" s="14" t="s">
        <v>51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45">
      <c r="A3" s="1" t="s">
        <v>52</v>
      </c>
      <c r="B3" s="1"/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45">
      <c r="A4" s="1" t="s">
        <v>53</v>
      </c>
      <c r="B4" s="15">
        <v>1</v>
      </c>
      <c r="C4" s="1">
        <v>959</v>
      </c>
      <c r="D4" s="1" t="s">
        <v>3</v>
      </c>
      <c r="E4" s="1"/>
      <c r="F4" s="1">
        <v>9587290</v>
      </c>
      <c r="G4" s="1"/>
      <c r="H4" s="1"/>
      <c r="I4" s="1"/>
    </row>
    <row r="5" spans="1:9" x14ac:dyDescent="0.45">
      <c r="A5" s="1" t="s">
        <v>54</v>
      </c>
      <c r="B5" s="15">
        <v>0</v>
      </c>
      <c r="C5" s="1">
        <v>0</v>
      </c>
      <c r="D5" s="1" t="s">
        <v>3</v>
      </c>
      <c r="E5" s="1"/>
      <c r="F5" s="1"/>
      <c r="G5" s="1"/>
      <c r="H5" s="1"/>
      <c r="I5" s="1"/>
    </row>
    <row r="6" spans="1:9" x14ac:dyDescent="0.45">
      <c r="A6" s="1" t="s">
        <v>44</v>
      </c>
      <c r="B6" s="7" t="n">
        <f>SUM(B3:B5)</f>
        <v>1.0</v>
      </c>
      <c r="C6" s="1" t="n">
        <f>SUM(C3:C5)</f>
        <v>959.0</v>
      </c>
      <c r="D6" s="1" t="s">
        <v>3</v>
      </c>
      <c r="E6" s="1"/>
      <c r="F6" s="1" t="n">
        <f>F4</f>
        <v>9587290.0</v>
      </c>
      <c r="G6" s="14" t="n">
        <f>F6</f>
        <v>9587290.0</v>
      </c>
      <c r="H6" s="1"/>
      <c r="I6" s="1"/>
    </row>
    <row r="7" spans="1:9" x14ac:dyDescent="0.45">
      <c r="A7" s="1"/>
      <c r="B7" s="1"/>
      <c r="C7" s="1"/>
      <c r="D7" s="1"/>
      <c r="E7" s="1"/>
      <c r="F7" s="1"/>
      <c r="G7" s="1"/>
      <c r="H7" s="1"/>
      <c r="I7" s="1"/>
    </row>
    <row r="8" spans="1:9" x14ac:dyDescent="0.45">
      <c r="A8" s="14" t="s">
        <v>55</v>
      </c>
      <c r="B8" s="1"/>
      <c r="C8" s="1"/>
      <c r="D8" s="1"/>
      <c r="E8" s="1"/>
      <c r="F8" s="1"/>
      <c r="G8" s="1"/>
      <c r="H8" s="1"/>
      <c r="I8" s="1"/>
    </row>
    <row r="9" spans="1:9" x14ac:dyDescent="0.45">
      <c r="A9" s="1" t="s">
        <v>52</v>
      </c>
      <c r="B9" s="1"/>
      <c r="C9" s="1"/>
      <c r="D9" s="1"/>
      <c r="E9" s="1">
        <v>38182</v>
      </c>
      <c r="F9" s="1">
        <v>42000</v>
      </c>
      <c r="G9" s="1"/>
      <c r="H9" s="14">
        <v>45818</v>
      </c>
      <c r="I9" s="1"/>
    </row>
    <row r="10" spans="1:9" x14ac:dyDescent="0.45">
      <c r="A10" s="1" t="s">
        <v>53</v>
      </c>
      <c r="B10" s="15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45">
      <c r="A11" s="1" t="s">
        <v>54</v>
      </c>
      <c r="B11" s="15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45">
      <c r="A12" s="1" t="s">
        <v>44</v>
      </c>
      <c r="B12" s="15" t="n">
        <f>SUM(B10:B11)</f>
        <v>1.0</v>
      </c>
      <c r="C12" s="1">
        <v>16</v>
      </c>
      <c r="D12" s="1"/>
      <c r="E12" s="1">
        <v>0</v>
      </c>
      <c r="F12" s="1" t="n">
        <f>F10</f>
        <v>672000.0</v>
      </c>
      <c r="G12" s="14" t="n">
        <f>F12</f>
        <v>672000.0</v>
      </c>
      <c r="H12" s="1"/>
      <c r="I12" s="1"/>
    </row>
    <row r="13" spans="1:9" x14ac:dyDescent="0.4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24" t="s">
        <v>56</v>
      </c>
      <c r="C16" s="24"/>
      <c r="D16" s="24"/>
      <c r="E16" s="1" t="s">
        <v>57</v>
      </c>
      <c r="F16" s="1" t="s">
        <v>58</v>
      </c>
      <c r="G16" s="1" t="s">
        <v>59</v>
      </c>
      <c r="H16" s="1"/>
      <c r="I16" s="1"/>
    </row>
    <row r="17" spans="1:9" x14ac:dyDescent="0.45">
      <c r="A17" s="1"/>
      <c r="B17" s="1"/>
      <c r="C17" s="1" t="s">
        <v>51</v>
      </c>
      <c r="D17" s="1" t="s">
        <v>60</v>
      </c>
      <c r="E17" s="1">
        <v>9587290</v>
      </c>
      <c r="F17" s="2" t="n">
        <f>$E17/$E$19</f>
        <v>0.9344983912142069</v>
      </c>
      <c r="G17" s="1">
        <v>10000</v>
      </c>
      <c r="H17" s="1"/>
      <c r="I17" s="1"/>
    </row>
    <row r="18" spans="1:9" x14ac:dyDescent="0.45">
      <c r="A18" s="1"/>
      <c r="B18" s="1"/>
      <c r="C18" s="1" t="s">
        <v>55</v>
      </c>
      <c r="D18" s="1" t="s">
        <v>60</v>
      </c>
      <c r="E18" s="1">
        <v>672000</v>
      </c>
      <c r="F18" s="2" t="n">
        <f>$E18/$E$19</f>
        <v>0.06550160878579317</v>
      </c>
      <c r="G18" s="1">
        <v>42000</v>
      </c>
      <c r="H18" s="1"/>
      <c r="I18" s="1"/>
    </row>
    <row r="19" spans="1:9" x14ac:dyDescent="0.45">
      <c r="A19" s="1"/>
      <c r="B19" s="1"/>
      <c r="C19" s="1" t="s">
        <v>44</v>
      </c>
      <c r="D19" s="1"/>
      <c r="E19" s="3" t="n">
        <f>SUM(E17:E18)</f>
        <v>1.025929E7</v>
      </c>
      <c r="F19" s="1"/>
      <c r="G19" s="1"/>
      <c r="H19" s="1"/>
      <c r="I19" s="1"/>
    </row>
    <row r="20" spans="1:9" x14ac:dyDescent="0.45">
      <c r="A20" s="1"/>
      <c r="B20" s="1"/>
      <c r="C20" s="1" t="s">
        <v>61</v>
      </c>
      <c r="D20" s="1"/>
      <c r="E20" s="9" t="n">
        <f>'Mittelverwendung - Mittelherkun'!E7</f>
        <v>7752239.0</v>
      </c>
      <c r="F20" s="1"/>
      <c r="G20" s="1"/>
      <c r="H20" s="1"/>
      <c r="I20" s="1"/>
    </row>
    <row r="21" spans="1:9" x14ac:dyDescent="0.45">
      <c r="A21" s="1"/>
      <c r="B21" s="1"/>
      <c r="C21" s="1" t="s">
        <v>62</v>
      </c>
      <c r="D21" s="1"/>
      <c r="E21" s="3" t="n">
        <f>E19-E20</f>
        <v>2507051.0</v>
      </c>
      <c r="F21" s="1"/>
      <c r="G21" s="1"/>
      <c r="H21" s="1"/>
      <c r="I21" s="1"/>
    </row>
    <row r="22" spans="1:9" x14ac:dyDescent="0.45">
      <c r="A22" s="1"/>
      <c r="B22" s="1"/>
      <c r="C22" s="1" t="s">
        <v>63</v>
      </c>
      <c r="D22" s="1"/>
      <c r="E22" s="2" t="n">
        <f>E21/E20</f>
        <v>0.3233970211702709</v>
      </c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4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baseColWidth="10" defaultColWidth="9" defaultRowHeight="14.25" x14ac:dyDescent="0.45"/>
  <sheetData>
    <row r="3" spans="1:1" x14ac:dyDescent="0.45">
      <c r="A3" t="s">
        <v>64</v>
      </c>
    </row>
    <row r="5" spans="1:1" x14ac:dyDescent="0.45">
      <c r="A5" t="s">
        <v>65</v>
      </c>
    </row>
    <row r="6" spans="1:1" x14ac:dyDescent="0.45">
      <c r="A6" t="s">
        <v>66</v>
      </c>
    </row>
    <row r="7" spans="1:1" x14ac:dyDescent="0.45">
      <c r="A7" t="s">
        <v>67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7DD2DD-E6A0-4AD2-8B5B-E10BEBC466C7}">
  <ds:schemaRefs>
    <ds:schemaRef ds:uri="http://schemas.microsoft.com/office/2006/metadata/properties"/>
    <ds:schemaRef ds:uri="http://schemas.microsoft.com/office/infopath/2007/PartnerControls"/>
    <ds:schemaRef ds:uri="5a8965bb-c16f-4a6f-82bb-93d665d6df35"/>
  </ds:schemaRefs>
</ds:datastoreItem>
</file>

<file path=customXml/itemProps2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Maria Mirnic</cp:lastModifiedBy>
  <dcterms:modified xsi:type="dcterms:W3CDTF">2023-12-05T13:36:52Z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