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DF7FEA1F-0A77-4C20-85B1-CF5EC4D8C785}" xr6:coauthVersionLast="47" xr6:coauthVersionMax="47" xr10:uidLastSave="{00000000-0000-0000-0000-000000000000}"/>
  <bookViews>
    <workbookView xWindow="-98" yWindow="-98" windowWidth="21795" windowHeight="12975" firstSheet="1" activeTab="2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0" l="1"/>
  <c r="F29" i="9"/>
  <c r="F23" i="9"/>
  <c r="F22" i="9"/>
  <c r="F21" i="9"/>
  <c r="F20" i="9"/>
  <c r="F19" i="9"/>
  <c r="C29" i="9"/>
  <c r="C30" i="9"/>
  <c r="C20" i="9"/>
  <c r="C19" i="9"/>
  <c r="F13" i="9"/>
  <c r="F12" i="9"/>
  <c r="F11" i="9"/>
  <c r="C12" i="9"/>
  <c r="C11" i="9"/>
  <c r="C3" i="9"/>
  <c r="C2" i="9"/>
  <c r="C41" i="9"/>
  <c r="F44" i="9"/>
  <c r="F45" i="9"/>
  <c r="E48" i="9"/>
  <c r="F43" i="9" s="1"/>
  <c r="B48" i="9"/>
  <c r="F41" i="9"/>
  <c r="F40" i="9"/>
  <c r="C40" i="9"/>
  <c r="F34" i="9"/>
  <c r="F33" i="9"/>
  <c r="F32" i="9"/>
  <c r="F31" i="9"/>
  <c r="F30" i="9"/>
  <c r="E36" i="9"/>
  <c r="B36" i="9"/>
  <c r="B20" i="9"/>
  <c r="B25" i="9" s="1"/>
  <c r="E25" i="9"/>
  <c r="B12" i="9"/>
  <c r="B15" i="9" s="1"/>
  <c r="E15" i="9"/>
  <c r="C4" i="7"/>
  <c r="D2" i="8"/>
  <c r="D4" i="8"/>
  <c r="C4" i="8"/>
  <c r="C2" i="8"/>
  <c r="C48" i="9" l="1"/>
  <c r="F46" i="9"/>
  <c r="F42" i="9"/>
  <c r="F48" i="9" s="1"/>
  <c r="F36" i="9"/>
  <c r="B3" i="9"/>
  <c r="E19" i="10"/>
  <c r="F17" i="10" s="1"/>
  <c r="B12" i="10"/>
  <c r="F12" i="10"/>
  <c r="G12" i="10" s="1"/>
  <c r="B6" i="10"/>
  <c r="C6" i="10"/>
  <c r="F6" i="10"/>
  <c r="G6" i="10"/>
  <c r="E7" i="9"/>
  <c r="B12" i="8"/>
  <c r="B14" i="8"/>
  <c r="C12" i="8"/>
  <c r="E2" i="8"/>
  <c r="C3" i="8"/>
  <c r="D3" i="8" s="1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E10" i="8"/>
  <c r="F5" i="9" l="1"/>
  <c r="F2" i="9"/>
  <c r="F3" i="9"/>
  <c r="F4" i="9"/>
  <c r="F25" i="9"/>
  <c r="E21" i="10"/>
  <c r="E22" i="10" s="1"/>
  <c r="F18" i="10"/>
  <c r="B7" i="9"/>
  <c r="D12" i="8"/>
  <c r="D14" i="8" s="1"/>
  <c r="E12" i="8"/>
  <c r="E14" i="8" s="1"/>
  <c r="C14" i="8"/>
  <c r="E7" i="8"/>
  <c r="F7" i="8" s="1"/>
  <c r="E3" i="8"/>
  <c r="F3" i="8" s="1"/>
  <c r="F7" i="9" l="1"/>
  <c r="F15" i="9"/>
  <c r="C7" i="9"/>
  <c r="F2" i="8"/>
  <c r="F4" i="8"/>
  <c r="F8" i="8"/>
  <c r="F5" i="8"/>
  <c r="F9" i="8"/>
  <c r="F10" i="8"/>
  <c r="F6" i="8"/>
  <c r="C25" i="9" l="1"/>
  <c r="C36" i="9"/>
  <c r="C15" i="9"/>
  <c r="F12" i="8"/>
  <c r="F14" i="8" s="1"/>
</calcChain>
</file>

<file path=xl/sharedStrings.xml><?xml version="1.0" encoding="utf-8"?>
<sst xmlns="http://schemas.openxmlformats.org/spreadsheetml/2006/main" count="175" uniqueCount="112">
  <si>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</si>
  <si>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</si>
  <si>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</si>
  <si>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</si>
  <si>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</si>
  <si>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</si>
  <si>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</si>
  <si>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</si>
  <si>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</si>
  <si>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</si>
  <si>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</si>
  <si>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Ziel-Fertigstellung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</si>
  <si>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</si>
  <si>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</si>
  <si>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</si>
  <si>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</si>
  <si>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</si>
  <si>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</si>
  <si>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</si>
  <si>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</si>
  <si>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</si>
  <si>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</si>
  <si>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</si>
  <si>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</si>
  <si>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</si>
  <si>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</si>
  <si>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</si>
  <si>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</si>
  <si>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</si>
  <si>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</si>
  <si>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</si>
  <si>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</si>
  <si>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</si>
  <si>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</si>
  <si>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</si>
  <si>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</si>
  <si>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</si>
  <si>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BTVG Erlöse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</si>
  <si>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</si>
  <si>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</si>
  <si>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</si>
  <si>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</si>
  <si>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</si>
  <si>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</si>
  <si>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</si>
  <si>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</si>
  <si>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</si>
  <si>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</si>
  <si>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</si>
  <si>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</si>
  <si>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</si>
  <si>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</si>
  <si>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</si>
  <si>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</si>
  <si>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</si>
  <si>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</si>
  <si>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</si>
  <si>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</si>
  <si>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</si>
  <si>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</si>
  <si>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</si>
  <si>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</si>
  <si>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Stammdaten</t>
  </si>
  <si>
    <t>Firmenname</t>
  </si>
  <si>
    <t xml:space="preserve">Strasse </t>
  </si>
  <si>
    <t>Postleitzahl</t>
  </si>
  <si>
    <t>Ort</t>
  </si>
  <si>
    <t xml:space="preserve">Entfernung zur Schule </t>
  </si>
  <si>
    <t>Lagebeschreibung</t>
  </si>
  <si>
    <t xml:space="preserve">Maps - Bild </t>
  </si>
  <si>
    <t>Lage der Öffi Anbindung</t>
  </si>
  <si>
    <t>oihjubjpkojk</t>
  </si>
  <si>
    <t>m²</t>
  </si>
  <si>
    <t>Basisinformationen</t>
  </si>
  <si>
    <t>Fremdkapital Tranche 3</t>
  </si>
  <si>
    <t>Fremdkapital Tranche 2</t>
  </si>
  <si>
    <t>Fremdkapital Tranche 1</t>
  </si>
  <si>
    <t>Fremdkapital Tranche 4</t>
  </si>
  <si>
    <t>Fremdkapital Tranche 5</t>
  </si>
  <si>
    <t>Heydari GmbH</t>
  </si>
  <si>
    <t>Höchstädtplatz</t>
  </si>
  <si>
    <t>1090</t>
  </si>
  <si>
    <t>Wien</t>
  </si>
  <si>
    <t>50</t>
  </si>
  <si>
    <t>gute Lage</t>
  </si>
  <si>
    <t>Ja</t>
  </si>
  <si>
    <t>Immo 42</t>
  </si>
  <si>
    <t>Höchstädtplatz 23</t>
  </si>
  <si>
    <t>1080</t>
  </si>
  <si>
    <t>5</t>
  </si>
  <si>
    <t>Ka</t>
  </si>
  <si>
    <t>U4</t>
  </si>
  <si>
    <t>240</t>
  </si>
  <si>
    <t>400</t>
  </si>
  <si>
    <t>10</t>
  </si>
  <si>
    <t>20</t>
  </si>
  <si>
    <t>30</t>
  </si>
  <si>
    <t>40</t>
  </si>
  <si>
    <t>60</t>
  </si>
  <si>
    <t>70</t>
  </si>
  <si>
    <t>80</t>
  </si>
  <si>
    <t>90</t>
  </si>
  <si>
    <t>Immo 34</t>
  </si>
  <si>
    <t>In wien</t>
  </si>
  <si>
    <t>240000</t>
  </si>
  <si>
    <t>900</t>
  </si>
  <si>
    <t>700</t>
  </si>
  <si>
    <t>340</t>
  </si>
  <si>
    <t>15</t>
  </si>
  <si>
    <t>12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</si>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</sst>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10" fontId="0" fillId="0" borderId="1" xfId="1" applyNumberFormat="1" applyFont="1" applyBorder="1"/>
    <xf numFmtId="0" fontId="5" fillId="0" borderId="1" xfId="0" applyFont="1" applyBorder="1"/>
    <xf numFmtId="0" fontId="5" fillId="0" borderId="0" xfId="0" applyFont="1"/>
    <xf numFmtId="10" fontId="5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5" xfId="0" applyFont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L12"/>
  <sheetViews>
    <sheetView workbookViewId="0">
      <selection activeCell="A13" sqref="A13"/>
    </sheetView>
  </sheetViews>
  <sheetFormatPr baseColWidth="10" defaultColWidth="9" defaultRowHeight="14.25" x14ac:dyDescent="0.45"/>
  <cols>
    <col min="1" max="1" customWidth="true" width="29.59765625" collapsed="true"/>
    <col min="8" max="8" customWidth="true" width="25.265625" collapsed="true"/>
    <col min="9" max="9" customWidth="true" width="24.59765625" collapsed="true"/>
  </cols>
  <sheetData>
    <row r="1" spans="1:12" ht="18" x14ac:dyDescent="0.55000000000000004">
      <c r="A1" s="25" t="s">
        <v>73</v>
      </c>
      <c r="B1" s="26"/>
      <c r="C1" s="26"/>
      <c r="D1" s="26"/>
      <c r="E1" s="27"/>
      <c r="F1" s="20"/>
      <c r="G1" s="20"/>
      <c r="H1" s="25" t="s">
        <v>62</v>
      </c>
      <c r="I1" s="26"/>
      <c r="J1" s="26"/>
      <c r="K1" s="26"/>
      <c r="L1" s="27"/>
    </row>
    <row r="2" spans="1:12" x14ac:dyDescent="0.45">
      <c r="A2" s="19" t="s">
        <v>0</v>
      </c>
      <c r="B2" s="19" t="s">
        <v>104</v>
      </c>
      <c r="C2" s="19"/>
      <c r="D2" s="19"/>
      <c r="E2" s="19"/>
      <c r="F2" s="20"/>
      <c r="G2" s="20"/>
      <c r="H2" s="19" t="s">
        <v>63</v>
      </c>
      <c r="I2" s="19" t="s">
        <v>102</v>
      </c>
      <c r="J2" s="19"/>
      <c r="K2" s="19"/>
      <c r="L2" s="19"/>
    </row>
    <row r="3" spans="1:12" x14ac:dyDescent="0.45">
      <c r="A3" s="19" t="s">
        <v>1</v>
      </c>
      <c r="B3" s="19" t="s">
        <v>105</v>
      </c>
      <c r="C3" s="19" t="s">
        <v>72</v>
      </c>
      <c r="D3" s="19"/>
      <c r="E3" s="19"/>
      <c r="F3" s="20"/>
      <c r="G3" s="20"/>
      <c r="H3" s="19" t="s">
        <v>64</v>
      </c>
      <c r="I3" s="19" t="s">
        <v>87</v>
      </c>
      <c r="J3" s="19"/>
      <c r="K3" s="19"/>
      <c r="L3" s="19"/>
    </row>
    <row r="4" spans="1:12" x14ac:dyDescent="0.45">
      <c r="A4" s="19" t="s">
        <v>3</v>
      </c>
      <c r="B4" s="19" t="s">
        <v>106</v>
      </c>
      <c r="C4" s="19" t="str">
        <f>+C3</f>
        <v>m²</v>
      </c>
      <c r="D4" s="19"/>
      <c r="E4" s="19"/>
      <c r="F4" s="20"/>
      <c r="G4" s="20"/>
      <c r="H4" s="19" t="s">
        <v>65</v>
      </c>
      <c r="I4" s="23" t="s">
        <v>81</v>
      </c>
      <c r="J4" s="19"/>
      <c r="K4" s="19"/>
      <c r="L4" s="19"/>
    </row>
    <row r="5" spans="1:12" x14ac:dyDescent="0.45">
      <c r="A5" s="19" t="s">
        <v>4</v>
      </c>
      <c r="B5" s="19" t="s">
        <v>107</v>
      </c>
      <c r="C5" s="19"/>
      <c r="D5" s="19"/>
      <c r="E5" s="19"/>
      <c r="F5" s="20"/>
      <c r="G5" s="20"/>
      <c r="H5" s="19" t="s">
        <v>66</v>
      </c>
      <c r="I5" s="19" t="s">
        <v>82</v>
      </c>
      <c r="J5" s="19"/>
      <c r="K5" s="19"/>
      <c r="L5" s="19"/>
    </row>
    <row r="6" spans="1:12" x14ac:dyDescent="0.45">
      <c r="A6" s="19" t="s">
        <v>5</v>
      </c>
      <c r="B6" s="19" t="s">
        <v>108</v>
      </c>
      <c r="C6" s="19"/>
      <c r="D6" s="19"/>
      <c r="E6" s="19"/>
      <c r="F6" s="20"/>
      <c r="G6" s="20"/>
      <c r="H6" s="19" t="s">
        <v>67</v>
      </c>
      <c r="I6" s="22" t="s">
        <v>89</v>
      </c>
      <c r="J6" s="19"/>
      <c r="K6" s="19"/>
      <c r="L6" s="19"/>
    </row>
    <row r="7" spans="1:12" x14ac:dyDescent="0.45">
      <c r="A7" s="19" t="s">
        <v>6</v>
      </c>
      <c r="B7" s="19" t="s">
        <v>105</v>
      </c>
      <c r="C7" s="19"/>
      <c r="D7" s="19"/>
      <c r="E7" s="19"/>
      <c r="F7" s="20"/>
      <c r="G7" s="20"/>
      <c r="H7" s="19" t="s">
        <v>68</v>
      </c>
      <c r="I7" s="19" t="s">
        <v>103</v>
      </c>
      <c r="J7" s="19"/>
      <c r="K7" s="19"/>
      <c r="L7" s="19"/>
    </row>
    <row r="8" spans="1:12" x14ac:dyDescent="0.45">
      <c r="A8" s="19" t="s">
        <v>7</v>
      </c>
      <c r="B8" s="19" t="s">
        <v>95</v>
      </c>
      <c r="C8" s="19"/>
      <c r="D8" s="19"/>
      <c r="E8" s="19"/>
      <c r="F8" s="20"/>
      <c r="G8" s="20"/>
      <c r="H8" s="19" t="s">
        <v>69</v>
      </c>
      <c r="I8" s="19"/>
      <c r="J8" s="19"/>
      <c r="K8" s="19"/>
      <c r="L8" s="19"/>
    </row>
    <row r="9" spans="1:12" x14ac:dyDescent="0.45">
      <c r="A9" s="19" t="s">
        <v>8</v>
      </c>
      <c r="B9" s="19" t="s">
        <v>109</v>
      </c>
      <c r="C9" s="19"/>
      <c r="D9" s="19"/>
      <c r="E9" s="21"/>
      <c r="F9" s="20"/>
      <c r="G9" s="20"/>
      <c r="H9" s="19" t="s">
        <v>70</v>
      </c>
      <c r="I9" s="19" t="s">
        <v>91</v>
      </c>
      <c r="J9" s="19"/>
      <c r="K9" s="19"/>
      <c r="L9" s="19"/>
    </row>
    <row r="10" spans="1:12" x14ac:dyDescent="0.45">
      <c r="A10" s="19" t="s">
        <v>10</v>
      </c>
      <c r="B10" s="19" t="s">
        <v>110</v>
      </c>
      <c r="C10" s="19"/>
      <c r="D10" s="19"/>
      <c r="E10" s="19"/>
      <c r="F10" s="20"/>
      <c r="G10" s="20"/>
      <c r="H10" s="19"/>
      <c r="I10" s="19"/>
      <c r="J10" s="19"/>
      <c r="K10" s="19"/>
      <c r="L10" s="19"/>
    </row>
    <row r="11" spans="1:12" x14ac:dyDescent="0.45">
      <c r="A11" s="24" t="s">
        <v>11</v>
      </c>
      <c r="B11" s="24" t="s">
        <v>111</v>
      </c>
      <c r="C11" s="24"/>
      <c r="D11" s="24"/>
      <c r="E11" s="24"/>
      <c r="F11" s="20"/>
      <c r="G11" s="20"/>
      <c r="H11" s="19"/>
      <c r="I11" s="19"/>
      <c r="J11" s="19"/>
      <c r="K11" s="19"/>
      <c r="L11" s="19"/>
    </row>
    <row r="12" spans="1:12" x14ac:dyDescent="0.45">
      <c r="A12" s="19" t="s">
        <v>9</v>
      </c>
      <c r="B12" s="1" t="s">
        <v>109</v>
      </c>
      <c r="C12" s="1"/>
      <c r="D12" s="1"/>
      <c r="E12" s="1"/>
    </row>
  </sheetData>
  <mergeCells count="2">
    <mergeCell ref="A1:E1"/>
    <mergeCell ref="H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workbookViewId="0">
      <selection activeCell="B10" sqref="B10"/>
    </sheetView>
  </sheetViews>
  <sheetFormatPr baseColWidth="10" defaultColWidth="9" defaultRowHeight="14.25" x14ac:dyDescent="0.45"/>
  <cols>
    <col min="1" max="1" customWidth="true" width="31.1328125" collapsed="true"/>
    <col min="2" max="3" bestFit="true" customWidth="true" width="10.73046875" collapsed="true"/>
    <col min="4" max="4" customWidth="true" width="11.86328125" collapsed="true"/>
  </cols>
  <sheetData>
    <row r="1" spans="1:7" ht="18" x14ac:dyDescent="0.55000000000000004">
      <c r="A1" s="8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/>
    </row>
    <row r="2" spans="1:7" x14ac:dyDescent="0.45">
      <c r="A2" s="1" t="s">
        <v>17</v>
      </c>
      <c r="B2" s="1" t="n">
        <v>1.0</v>
      </c>
      <c r="C2" s="3" t="n">
        <f>B2*B21</f>
        <v>0.1</v>
      </c>
      <c r="D2" s="18" t="n">
        <f>C2/B2</f>
        <v>0.1</v>
      </c>
      <c r="E2" s="3" t="n">
        <f t="shared" ref="E2:E10" si="0">B2+C2</f>
        <v>1.1</v>
      </c>
      <c r="F2" s="2" t="n">
        <f t="shared" ref="F2:F10" si="1">$E2/$E$14</f>
        <v>0.020637898686679177</v>
      </c>
      <c r="G2" s="1"/>
    </row>
    <row r="3" spans="1:7" x14ac:dyDescent="0.45">
      <c r="A3" s="1" t="s">
        <v>18</v>
      </c>
      <c r="B3" s="1" t="n">
        <v>23.0</v>
      </c>
      <c r="C3" s="3" t="n">
        <f t="shared" ref="C3:C9" si="2">B3*$B$20</f>
        <v>4.6000000000000005</v>
      </c>
      <c r="D3" s="6" t="n">
        <f t="shared" ref="D3:D9" si="3">C3/B3</f>
        <v>0.2</v>
      </c>
      <c r="E3" s="3" t="n">
        <f t="shared" si="0"/>
        <v>27.6</v>
      </c>
      <c r="F3" s="2" t="n">
        <f t="shared" si="1"/>
        <v>0.5178236397748593</v>
      </c>
      <c r="G3" s="1"/>
    </row>
    <row r="4" spans="1:7" x14ac:dyDescent="0.45">
      <c r="A4" s="1" t="s">
        <v>19</v>
      </c>
      <c r="B4" s="1" t="n">
        <v>3.0</v>
      </c>
      <c r="C4" s="3" t="n">
        <f>B4*$B$20</f>
        <v>0.6000000000000001</v>
      </c>
      <c r="D4" s="6" t="n">
        <f>C4/B4</f>
        <v>0.20000000000000004</v>
      </c>
      <c r="E4" s="3" t="n">
        <f t="shared" si="0"/>
        <v>3.6</v>
      </c>
      <c r="F4" s="2" t="n">
        <f t="shared" si="1"/>
        <v>0.0675422138836773</v>
      </c>
      <c r="G4" s="1"/>
    </row>
    <row r="5" spans="1:7" x14ac:dyDescent="0.45">
      <c r="A5" s="1" t="s">
        <v>20</v>
      </c>
      <c r="B5" s="1" t="n">
        <v>4.0</v>
      </c>
      <c r="C5" s="3" t="n">
        <f t="shared" si="2"/>
        <v>0.8</v>
      </c>
      <c r="D5" s="6" t="n">
        <f t="shared" si="3"/>
        <v>0.2</v>
      </c>
      <c r="E5" s="3" t="n">
        <f t="shared" si="0"/>
        <v>4.8</v>
      </c>
      <c r="F5" s="2" t="n">
        <f t="shared" si="1"/>
        <v>0.0900562851782364</v>
      </c>
      <c r="G5" s="1"/>
    </row>
    <row r="6" spans="1:7" x14ac:dyDescent="0.45">
      <c r="A6" s="1" t="s">
        <v>21</v>
      </c>
      <c r="B6" s="1" t="n">
        <v>5.0</v>
      </c>
      <c r="C6" s="3" t="n">
        <f t="shared" si="2"/>
        <v>1.0</v>
      </c>
      <c r="D6" s="6" t="n">
        <f t="shared" si="3"/>
        <v>0.2</v>
      </c>
      <c r="E6" s="3" t="n">
        <f t="shared" si="0"/>
        <v>6.0</v>
      </c>
      <c r="F6" s="2" t="n">
        <f t="shared" si="1"/>
        <v>0.11257035647279551</v>
      </c>
      <c r="G6" s="5"/>
    </row>
    <row r="7" spans="1:7" x14ac:dyDescent="0.45">
      <c r="A7" s="1" t="s">
        <v>22</v>
      </c>
      <c r="B7" s="1" t="n">
        <v>3.0</v>
      </c>
      <c r="C7" s="3" t="n">
        <f t="shared" si="2"/>
        <v>0.6000000000000001</v>
      </c>
      <c r="D7" s="6" t="n">
        <f t="shared" si="3"/>
        <v>0.20000000000000004</v>
      </c>
      <c r="E7" s="3" t="n">
        <f t="shared" si="0"/>
        <v>3.6</v>
      </c>
      <c r="F7" s="2" t="n">
        <f t="shared" si="1"/>
        <v>0.0675422138836773</v>
      </c>
      <c r="G7" s="1" t="s">
        <v>71</v>
      </c>
    </row>
    <row r="8" spans="1:7" x14ac:dyDescent="0.45">
      <c r="A8" s="1" t="s">
        <v>23</v>
      </c>
      <c r="B8" s="1" t="n">
        <v>1.0</v>
      </c>
      <c r="C8" s="3" t="n">
        <f t="shared" si="2"/>
        <v>0.2</v>
      </c>
      <c r="D8" s="6" t="n">
        <f t="shared" si="3"/>
        <v>0.2</v>
      </c>
      <c r="E8" s="3" t="n">
        <f t="shared" si="0"/>
        <v>1.2</v>
      </c>
      <c r="F8" s="2" t="n">
        <f t="shared" si="1"/>
        <v>0.0225140712945591</v>
      </c>
      <c r="G8" s="1"/>
    </row>
    <row r="9" spans="1:7" x14ac:dyDescent="0.45">
      <c r="A9" s="1" t="s">
        <v>24</v>
      </c>
      <c r="B9" s="1" t="n">
        <v>2.0</v>
      </c>
      <c r="C9" s="3" t="n">
        <f t="shared" si="2"/>
        <v>0.4</v>
      </c>
      <c r="D9" s="6" t="n">
        <f t="shared" si="3"/>
        <v>0.2</v>
      </c>
      <c r="E9" s="3" t="n">
        <f t="shared" si="0"/>
        <v>2.4</v>
      </c>
      <c r="F9" s="2" t="n">
        <f t="shared" si="1"/>
        <v>0.0450281425891182</v>
      </c>
      <c r="G9" s="1"/>
    </row>
    <row r="10" spans="1:7" x14ac:dyDescent="0.45">
      <c r="A10" s="1" t="s">
        <v>25</v>
      </c>
      <c r="B10" s="9" t="n">
        <v>3.0</v>
      </c>
      <c r="C10" s="3">
        <v>0</v>
      </c>
      <c r="D10" s="6" t="n">
        <v>0.8</v>
      </c>
      <c r="E10" s="3" t="n">
        <f t="shared" si="0"/>
        <v>3.0</v>
      </c>
      <c r="F10" s="2" t="n">
        <f t="shared" si="1"/>
        <v>0.056285178236397754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26</v>
      </c>
      <c r="B12" s="3" t="n">
        <f>SUM(B2:B10)</f>
        <v>45.0</v>
      </c>
      <c r="C12" s="3" t="n">
        <f>SUM(C2:C10)</f>
        <v>8.3</v>
      </c>
      <c r="D12" s="4" t="n">
        <f>C12/B12</f>
        <v>0.18444444444444447</v>
      </c>
      <c r="E12" s="10" t="n">
        <f>B12+C12</f>
        <v>53.3</v>
      </c>
      <c r="F12" s="4" t="n">
        <f>SUM(F2:F10)</f>
        <v>1.0000000000000002</v>
      </c>
      <c r="G12" s="1"/>
    </row>
    <row r="13" spans="1:7" x14ac:dyDescent="0.45">
      <c r="A13" s="1" t="s">
        <v>27</v>
      </c>
      <c r="B13" s="1"/>
      <c r="C13" s="1"/>
      <c r="D13" s="1"/>
      <c r="E13" s="1"/>
      <c r="F13" s="1"/>
      <c r="G13" s="1"/>
    </row>
    <row r="14" spans="1:7" x14ac:dyDescent="0.45">
      <c r="A14" s="1" t="s">
        <v>28</v>
      </c>
      <c r="B14" s="3" t="n">
        <f>B12</f>
        <v>45.0</v>
      </c>
      <c r="C14" s="3" t="n">
        <f>C12</f>
        <v>8.3</v>
      </c>
      <c r="D14" s="3" t="n">
        <f>D12</f>
        <v>0.18444444444444447</v>
      </c>
      <c r="E14" s="10" t="n">
        <f>E12</f>
        <v>53.3</v>
      </c>
      <c r="F14" s="4" t="n">
        <f>F12</f>
        <v>1.0000000000000002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29</v>
      </c>
      <c r="B20" s="11" t="n">
        <v>0.2</v>
      </c>
    </row>
    <row r="21" spans="1:7" x14ac:dyDescent="0.45">
      <c r="A21" t="s">
        <v>30</v>
      </c>
      <c r="B21" s="12" t="n">
        <v>0.1</v>
      </c>
      <c r="C21" t="s"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48"/>
  <sheetViews>
    <sheetView tabSelected="1" workbookViewId="0">
      <selection activeCell="E11" sqref="E11"/>
    </sheetView>
  </sheetViews>
  <sheetFormatPr baseColWidth="10" defaultColWidth="9" defaultRowHeight="14.25" x14ac:dyDescent="0.45"/>
  <cols>
    <col min="1" max="1" customWidth="true" width="21.59765625" collapsed="true"/>
    <col min="2" max="3" customWidth="true" width="10.73046875" collapsed="true"/>
    <col min="4" max="4" customWidth="true" width="21.3984375" collapsed="true"/>
    <col min="5" max="5" bestFit="true" customWidth="true" width="10.73046875" collapsed="true"/>
  </cols>
  <sheetData>
    <row r="1" spans="1:6" ht="18" x14ac:dyDescent="0.55000000000000004">
      <c r="A1" s="28" t="s">
        <v>32</v>
      </c>
      <c r="B1" s="28"/>
      <c r="C1" s="28"/>
      <c r="D1" s="29" t="s">
        <v>33</v>
      </c>
      <c r="E1" s="30"/>
      <c r="F1" s="31"/>
    </row>
    <row r="2" spans="1:6" x14ac:dyDescent="0.45">
      <c r="A2" s="1" t="s">
        <v>34</v>
      </c>
      <c r="B2" s="1">
        <v>10</v>
      </c>
      <c r="C2" s="2" t="n">
        <f>$B2/$B7</f>
        <v>0.7692307692307693</v>
      </c>
      <c r="D2" s="1" t="s">
        <v>35</v>
      </c>
      <c r="E2" s="1">
        <v>200</v>
      </c>
      <c r="F2" s="2" t="n">
        <f>$E2/$E7</f>
        <v>0.49627791563275436</v>
      </c>
    </row>
    <row r="3" spans="1:6" x14ac:dyDescent="0.45">
      <c r="A3" s="1" t="s">
        <v>36</v>
      </c>
      <c r="B3" s="16" t="n">
        <f>Gesamtinvestitionskosten!B10</f>
        <v>3.0</v>
      </c>
      <c r="C3" s="2" t="n">
        <f>$B3/$B7</f>
        <v>0.23076923076923078</v>
      </c>
      <c r="D3" s="13" t="s">
        <v>76</v>
      </c>
      <c r="E3" s="1">
        <v>1</v>
      </c>
      <c r="F3" s="2" t="n">
        <f>$E3/$E7</f>
        <v>0.0024813895781637717</v>
      </c>
    </row>
    <row r="4" spans="1:6" x14ac:dyDescent="0.45">
      <c r="A4" s="1"/>
      <c r="B4" s="1"/>
      <c r="C4" s="3"/>
      <c r="D4" s="13" t="s">
        <v>75</v>
      </c>
      <c r="E4" s="1">
        <v>2</v>
      </c>
      <c r="F4" s="2" t="n">
        <f>$E4/$E7</f>
        <v>0.004962779156327543</v>
      </c>
    </row>
    <row r="5" spans="1:6" x14ac:dyDescent="0.45">
      <c r="A5" s="1"/>
      <c r="B5" s="1"/>
      <c r="C5" s="3"/>
      <c r="D5" s="1" t="s">
        <v>37</v>
      </c>
      <c r="E5" s="1">
        <v>200</v>
      </c>
      <c r="F5" s="2" t="n">
        <f>$E5/$E7</f>
        <v>0.49627791563275436</v>
      </c>
    </row>
    <row r="6" spans="1:6" x14ac:dyDescent="0.45">
      <c r="A6" s="1"/>
      <c r="B6" s="1"/>
      <c r="C6" s="3"/>
      <c r="D6" s="1"/>
      <c r="E6" s="1"/>
      <c r="F6" s="2"/>
    </row>
    <row r="7" spans="1:6" x14ac:dyDescent="0.45">
      <c r="A7" s="1" t="s">
        <v>38</v>
      </c>
      <c r="B7" s="3" t="n">
        <f>SUM(B2:B6)</f>
        <v>13.0</v>
      </c>
      <c r="C7" s="4" t="n">
        <f>SUM(C2:C6)</f>
        <v>1.0</v>
      </c>
      <c r="D7" s="3"/>
      <c r="E7" s="10" t="n">
        <f>SUM(E2:E6)</f>
        <v>403.0</v>
      </c>
      <c r="F7" s="4" t="n">
        <f>SUM(F2:F6)</f>
        <v>1.0</v>
      </c>
    </row>
    <row r="10" spans="1:6" ht="18" x14ac:dyDescent="0.55000000000000004">
      <c r="A10" s="28" t="s">
        <v>32</v>
      </c>
      <c r="B10" s="28"/>
      <c r="C10" s="28"/>
      <c r="D10" s="29" t="s">
        <v>33</v>
      </c>
      <c r="E10" s="30"/>
      <c r="F10" s="31"/>
    </row>
    <row r="11" spans="1:6" x14ac:dyDescent="0.45">
      <c r="A11" s="1" t="s">
        <v>34</v>
      </c>
      <c r="B11" s="1" t="n">
        <v>56.0</v>
      </c>
      <c r="C11" s="2" t="n">
        <f>$B11/$B15</f>
        <v>0.9491525423728814</v>
      </c>
      <c r="D11" s="1" t="s">
        <v>35</v>
      </c>
      <c r="E11" s="1" t="n">
        <v>12.0</v>
      </c>
      <c r="F11" s="2" t="n">
        <f>$E11/$E15</f>
        <v>0.8</v>
      </c>
    </row>
    <row r="12" spans="1:6" x14ac:dyDescent="0.45">
      <c r="A12" s="1" t="s">
        <v>36</v>
      </c>
      <c r="B12" s="16" t="n">
        <f>Gesamtinvestitionskosten!B10</f>
        <v>3.0</v>
      </c>
      <c r="C12" s="2" t="n">
        <f>$B12/$B15</f>
        <v>0.05084745762711865</v>
      </c>
      <c r="D12" s="13" t="s">
        <v>76</v>
      </c>
      <c r="E12" s="1" t="n">
        <v>1.0</v>
      </c>
      <c r="F12" s="2" t="n">
        <f>$E12/$E15</f>
        <v>0.06666666666666667</v>
      </c>
    </row>
    <row r="13" spans="1:6" x14ac:dyDescent="0.45">
      <c r="A13" s="1"/>
      <c r="B13" s="1"/>
      <c r="C13" s="3"/>
      <c r="D13" s="1" t="s">
        <v>37</v>
      </c>
      <c r="E13" s="1" t="n">
        <v>2.0</v>
      </c>
      <c r="F13" s="2" t="n">
        <f>$E13/$E15</f>
        <v>0.13333333333333333</v>
      </c>
    </row>
    <row r="14" spans="1:6" x14ac:dyDescent="0.45">
      <c r="A14" s="1"/>
      <c r="B14" s="1"/>
      <c r="C14" s="3"/>
      <c r="D14" s="1"/>
      <c r="E14" s="1"/>
      <c r="F14" s="2"/>
    </row>
    <row r="15" spans="1:6" x14ac:dyDescent="0.45">
      <c r="A15" s="1" t="s">
        <v>38</v>
      </c>
      <c r="B15" s="3" t="n">
        <f>SUM(B11:B14)</f>
        <v>59.0</v>
      </c>
      <c r="C15" s="4" t="n">
        <f>SUM(C11:C14)</f>
        <v>1.0</v>
      </c>
      <c r="D15" s="3"/>
      <c r="E15" s="10" t="n">
        <f>SUM(E11:E14)</f>
        <v>15.0</v>
      </c>
      <c r="F15" s="4" t="n">
        <f>SUM(F11:F14)</f>
        <v>1.0</v>
      </c>
    </row>
    <row r="18" spans="1:6" ht="18" x14ac:dyDescent="0.55000000000000004">
      <c r="A18" s="28" t="s">
        <v>32</v>
      </c>
      <c r="B18" s="28"/>
      <c r="C18" s="28"/>
      <c r="D18" s="29" t="s">
        <v>33</v>
      </c>
      <c r="E18" s="30"/>
      <c r="F18" s="31"/>
    </row>
    <row r="19" spans="1:6" x14ac:dyDescent="0.45">
      <c r="A19" s="1" t="s">
        <v>34</v>
      </c>
      <c r="B19" s="1" t="n">
        <v>10.0</v>
      </c>
      <c r="C19" s="2" t="n">
        <f>$B19/$B25</f>
        <v>0.7692307692307693</v>
      </c>
      <c r="D19" s="1" t="s">
        <v>35</v>
      </c>
      <c r="E19" s="1" t="n">
        <v>200.0</v>
      </c>
      <c r="F19" s="2" t="n">
        <f>$E19/$E25</f>
        <v>0.7142857142857143</v>
      </c>
    </row>
    <row r="20" spans="1:6" x14ac:dyDescent="0.45">
      <c r="A20" s="1" t="s">
        <v>36</v>
      </c>
      <c r="B20" s="16" t="n">
        <f>Gesamtinvestitionskosten!B10</f>
        <v>3.0</v>
      </c>
      <c r="C20" s="2" t="n">
        <f>$B20/$B25</f>
        <v>0.23076923076923078</v>
      </c>
      <c r="D20" s="13" t="s">
        <v>76</v>
      </c>
      <c r="E20" s="1" t="n">
        <v>10.0</v>
      </c>
      <c r="F20" s="2" t="n">
        <f>$E20/$E25</f>
        <v>0.03571428571428571</v>
      </c>
    </row>
    <row r="21" spans="1:6" x14ac:dyDescent="0.45">
      <c r="A21" s="1"/>
      <c r="B21" s="1"/>
      <c r="C21" s="3"/>
      <c r="D21" s="13" t="s">
        <v>75</v>
      </c>
      <c r="E21" s="1" t="n">
        <v>20.0</v>
      </c>
      <c r="F21" s="2" t="n">
        <f>$E21/$E25</f>
        <v>0.07142857142857142</v>
      </c>
    </row>
    <row r="22" spans="1:6" x14ac:dyDescent="0.45">
      <c r="A22" s="1"/>
      <c r="B22" s="1"/>
      <c r="C22" s="3"/>
      <c r="D22" s="13" t="s">
        <v>74</v>
      </c>
      <c r="E22" s="1" t="n">
        <v>30.0</v>
      </c>
      <c r="F22" s="2" t="n">
        <f>$E22/$E25</f>
        <v>0.10714285714285714</v>
      </c>
    </row>
    <row r="23" spans="1:6" x14ac:dyDescent="0.45">
      <c r="A23" s="1"/>
      <c r="B23" s="1"/>
      <c r="C23" s="3"/>
      <c r="D23" s="1" t="s">
        <v>37</v>
      </c>
      <c r="E23" s="1" t="n">
        <v>20.0</v>
      </c>
      <c r="F23" s="2" t="n">
        <f>$E23/$E25</f>
        <v>0.07142857142857142</v>
      </c>
    </row>
    <row r="24" spans="1:6" x14ac:dyDescent="0.45">
      <c r="A24" s="1"/>
      <c r="B24" s="1"/>
      <c r="C24" s="3"/>
      <c r="D24" s="1"/>
      <c r="E24" s="1"/>
      <c r="F24" s="2"/>
    </row>
    <row r="25" spans="1:6" x14ac:dyDescent="0.45">
      <c r="A25" s="1" t="s">
        <v>38</v>
      </c>
      <c r="B25" s="3" t="n">
        <f>SUM(B19:B24)</f>
        <v>13.0</v>
      </c>
      <c r="C25" s="4" t="n">
        <f>SUM(C19:C24)</f>
        <v>1.0</v>
      </c>
      <c r="D25" s="3"/>
      <c r="E25" s="10" t="n">
        <f>SUM(E19:E24)</f>
        <v>280.0</v>
      </c>
      <c r="F25" s="4" t="n">
        <f>SUM(F19:F24)</f>
        <v>0.9999999999999999</v>
      </c>
    </row>
    <row r="28" spans="1:6" ht="18" x14ac:dyDescent="0.55000000000000004">
      <c r="A28" s="28" t="s">
        <v>32</v>
      </c>
      <c r="B28" s="28"/>
      <c r="C28" s="28"/>
      <c r="D28" s="29" t="s">
        <v>33</v>
      </c>
      <c r="E28" s="30"/>
      <c r="F28" s="31"/>
    </row>
    <row r="29" spans="1:6" x14ac:dyDescent="0.45">
      <c r="A29" s="1" t="s">
        <v>34</v>
      </c>
      <c r="B29" s="1">
        <v>12</v>
      </c>
      <c r="C29" s="2" t="n">
        <f>$B29/$B36</f>
        <v>0.10810810810810811</v>
      </c>
      <c r="D29" s="1" t="s">
        <v>35</v>
      </c>
      <c r="E29" s="1">
        <v>23</v>
      </c>
      <c r="F29" s="2" t="n">
        <f>$E29/$E36</f>
        <v>0.06005221932114883</v>
      </c>
    </row>
    <row r="30" spans="1:6" x14ac:dyDescent="0.45">
      <c r="A30" s="1" t="s">
        <v>36</v>
      </c>
      <c r="B30" s="16">
        <v>99</v>
      </c>
      <c r="C30" s="2" t="n">
        <f>$B30/$B36</f>
        <v>0.8918918918918919</v>
      </c>
      <c r="D30" s="13" t="s">
        <v>76</v>
      </c>
      <c r="E30" s="1">
        <v>98</v>
      </c>
      <c r="F30" s="2" t="n">
        <f>$E30/$E36</f>
        <v>0.2558746736292428</v>
      </c>
    </row>
    <row r="31" spans="1:6" x14ac:dyDescent="0.45">
      <c r="A31" s="1"/>
      <c r="B31" s="1"/>
      <c r="C31" s="3"/>
      <c r="D31" s="13" t="s">
        <v>75</v>
      </c>
      <c r="E31" s="1">
        <v>87</v>
      </c>
      <c r="F31" s="2" t="n">
        <f>$E31/$E36</f>
        <v>0.22715404699738903</v>
      </c>
    </row>
    <row r="32" spans="1:6" x14ac:dyDescent="0.45">
      <c r="A32" s="1"/>
      <c r="B32" s="1"/>
      <c r="C32" s="3"/>
      <c r="D32" s="13" t="s">
        <v>74</v>
      </c>
      <c r="E32" s="1">
        <v>76</v>
      </c>
      <c r="F32" s="2" t="n">
        <f>$E32/$E36</f>
        <v>0.19843342036553524</v>
      </c>
    </row>
    <row r="33" spans="1:6" x14ac:dyDescent="0.45">
      <c r="A33" s="1"/>
      <c r="B33" s="1"/>
      <c r="C33" s="3"/>
      <c r="D33" s="13" t="s">
        <v>77</v>
      </c>
      <c r="E33" s="1">
        <v>65</v>
      </c>
      <c r="F33" s="2" t="n">
        <f>$E33/$E36</f>
        <v>0.16971279373368145</v>
      </c>
    </row>
    <row r="34" spans="1:6" x14ac:dyDescent="0.45">
      <c r="A34" s="1"/>
      <c r="B34" s="1"/>
      <c r="C34" s="3"/>
      <c r="D34" s="1" t="s">
        <v>37</v>
      </c>
      <c r="E34" s="1">
        <v>34</v>
      </c>
      <c r="F34" s="2" t="n">
        <f>$E34/$E36</f>
        <v>0.08877284595300261</v>
      </c>
    </row>
    <row r="35" spans="1:6" x14ac:dyDescent="0.45">
      <c r="A35" s="1"/>
      <c r="B35" s="1"/>
      <c r="C35" s="3"/>
      <c r="D35" s="1"/>
      <c r="E35" s="1"/>
      <c r="F35" s="2"/>
    </row>
    <row r="36" spans="1:6" x14ac:dyDescent="0.45">
      <c r="A36" s="1" t="s">
        <v>38</v>
      </c>
      <c r="B36" s="3" t="n">
        <f>SUM(B29:B35)</f>
        <v>111.0</v>
      </c>
      <c r="C36" s="4" t="n">
        <f>SUM(C29:C35)</f>
        <v>1.0</v>
      </c>
      <c r="D36" s="3"/>
      <c r="E36" s="10" t="n">
        <f>SUM(E29:E35)</f>
        <v>383.0</v>
      </c>
      <c r="F36" s="4" t="n">
        <f>SUM(F29:F35)</f>
        <v>1.0</v>
      </c>
    </row>
    <row r="39" spans="1:6" ht="18" x14ac:dyDescent="0.55000000000000004">
      <c r="A39" s="28" t="s">
        <v>32</v>
      </c>
      <c r="B39" s="28"/>
      <c r="C39" s="28"/>
      <c r="D39" s="29" t="s">
        <v>33</v>
      </c>
      <c r="E39" s="30"/>
      <c r="F39" s="31"/>
    </row>
    <row r="40" spans="1:6" x14ac:dyDescent="0.45">
      <c r="A40" s="1" t="s">
        <v>34</v>
      </c>
      <c r="B40" s="1">
        <v>12</v>
      </c>
      <c r="C40" s="2" t="n">
        <f>$B40/$B48</f>
        <v>0.10810810810810811</v>
      </c>
      <c r="D40" s="1" t="s">
        <v>35</v>
      </c>
      <c r="E40" s="1">
        <v>23</v>
      </c>
      <c r="F40" s="2" t="n">
        <f>$E40/$E48</f>
        <v>0.058673469387755105</v>
      </c>
    </row>
    <row r="41" spans="1:6" x14ac:dyDescent="0.45">
      <c r="A41" s="1" t="s">
        <v>36</v>
      </c>
      <c r="B41" s="16">
        <v>99</v>
      </c>
      <c r="C41" s="2" t="n">
        <f>$B41/$B48</f>
        <v>0.8918918918918919</v>
      </c>
      <c r="D41" s="13" t="s">
        <v>76</v>
      </c>
      <c r="E41" s="1">
        <v>45</v>
      </c>
      <c r="F41" s="2" t="n">
        <f>$E41/$E48</f>
        <v>0.11479591836734694</v>
      </c>
    </row>
    <row r="42" spans="1:6" x14ac:dyDescent="0.45">
      <c r="A42" s="1"/>
      <c r="B42" s="1"/>
      <c r="C42" s="3"/>
      <c r="D42" s="13" t="s">
        <v>75</v>
      </c>
      <c r="E42" s="1">
        <v>56</v>
      </c>
      <c r="F42" s="2" t="n">
        <f>$E42/$E48</f>
        <v>0.14285714285714285</v>
      </c>
    </row>
    <row r="43" spans="1:6" x14ac:dyDescent="0.45">
      <c r="A43" s="1"/>
      <c r="B43" s="1"/>
      <c r="C43" s="3"/>
      <c r="D43" s="13" t="s">
        <v>74</v>
      </c>
      <c r="E43" s="1">
        <v>67</v>
      </c>
      <c r="F43" s="2" t="n">
        <f>$E43/$E48</f>
        <v>0.17091836734693877</v>
      </c>
    </row>
    <row r="44" spans="1:6" x14ac:dyDescent="0.45">
      <c r="A44" s="1"/>
      <c r="B44" s="1"/>
      <c r="C44" s="3"/>
      <c r="D44" s="13" t="s">
        <v>77</v>
      </c>
      <c r="E44" s="1">
        <v>78</v>
      </c>
      <c r="F44" s="2" t="n">
        <f>$E44/$E48</f>
        <v>0.1989795918367347</v>
      </c>
    </row>
    <row r="45" spans="1:6" x14ac:dyDescent="0.45">
      <c r="A45" s="1"/>
      <c r="B45" s="1"/>
      <c r="C45" s="3"/>
      <c r="D45" s="13" t="s">
        <v>78</v>
      </c>
      <c r="E45" s="1">
        <v>89</v>
      </c>
      <c r="F45" s="2" t="n">
        <f>$E45/$E48</f>
        <v>0.22704081632653061</v>
      </c>
    </row>
    <row r="46" spans="1:6" x14ac:dyDescent="0.45">
      <c r="A46" s="1"/>
      <c r="B46" s="1"/>
      <c r="C46" s="3"/>
      <c r="D46" s="1" t="s">
        <v>37</v>
      </c>
      <c r="E46" s="1">
        <v>34</v>
      </c>
      <c r="F46" s="2" t="n">
        <f>$E46/$E48</f>
        <v>0.08673469387755102</v>
      </c>
    </row>
    <row r="47" spans="1:6" x14ac:dyDescent="0.45">
      <c r="A47" s="1"/>
      <c r="B47" s="1"/>
      <c r="C47" s="3"/>
      <c r="D47" s="1"/>
      <c r="E47" s="1"/>
      <c r="F47" s="2"/>
    </row>
    <row r="48" spans="1:6" x14ac:dyDescent="0.45">
      <c r="A48" s="1" t="s">
        <v>38</v>
      </c>
      <c r="B48" s="3" t="n">
        <f>SUM(B40:B47)</f>
        <v>111.0</v>
      </c>
      <c r="C48" s="4" t="n">
        <f>SUM(C40:C47)</f>
        <v>1.0</v>
      </c>
      <c r="D48" s="3"/>
      <c r="E48" s="10" t="n">
        <f>SUM(E40:E47)</f>
        <v>392.0</v>
      </c>
      <c r="F48" s="4" t="n">
        <f>SUM(F40:F47)</f>
        <v>1.0</v>
      </c>
    </row>
  </sheetData>
  <mergeCells count="10">
    <mergeCell ref="A28:C28"/>
    <mergeCell ref="D28:F28"/>
    <mergeCell ref="A39:C39"/>
    <mergeCell ref="D39:F39"/>
    <mergeCell ref="A1:C1"/>
    <mergeCell ref="D1:F1"/>
    <mergeCell ref="A10:C10"/>
    <mergeCell ref="D10:F10"/>
    <mergeCell ref="A18:C18"/>
    <mergeCell ref="D18:F1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E20" sqref="E20"/>
    </sheetView>
  </sheetViews>
  <sheetFormatPr baseColWidth="10" defaultColWidth="9" defaultRowHeight="14.25" x14ac:dyDescent="0.45"/>
  <cols>
    <col min="1" max="1" customWidth="true" width="42.86328125" collapsed="true"/>
    <col min="2" max="2" customWidth="true" width="12.1328125" collapsed="true"/>
    <col min="3" max="3" customWidth="true" width="13.86328125" collapsed="true"/>
    <col min="4" max="4" bestFit="true" customWidth="true" width="10.73046875" collapsed="true"/>
    <col min="5" max="5" customWidth="true" width="13.1328125" collapsed="true"/>
  </cols>
  <sheetData>
    <row r="1" spans="1:9" ht="18" x14ac:dyDescent="0.55000000000000004">
      <c r="A1" s="8" t="s">
        <v>39</v>
      </c>
      <c r="B1" s="8" t="s">
        <v>40</v>
      </c>
      <c r="C1" s="8" t="s">
        <v>41</v>
      </c>
      <c r="D1" s="8"/>
      <c r="E1" s="8" t="s">
        <v>42</v>
      </c>
      <c r="F1" s="8" t="s">
        <v>43</v>
      </c>
      <c r="G1" s="8"/>
      <c r="H1" s="8" t="s">
        <v>44</v>
      </c>
      <c r="I1" s="8"/>
    </row>
    <row r="2" spans="1:9" x14ac:dyDescent="0.45">
      <c r="A2" s="14" t="s">
        <v>45</v>
      </c>
      <c r="B2" s="1"/>
      <c r="C2" s="1"/>
      <c r="D2" s="1"/>
      <c r="E2" s="15">
        <v>0.1</v>
      </c>
      <c r="F2" s="1"/>
      <c r="G2" s="1"/>
      <c r="H2" s="15">
        <v>0.2</v>
      </c>
      <c r="I2" s="1"/>
    </row>
    <row r="3" spans="1:9" x14ac:dyDescent="0.45">
      <c r="A3" s="1" t="s">
        <v>46</v>
      </c>
      <c r="B3" s="1"/>
      <c r="C3" s="1"/>
      <c r="D3" s="1"/>
      <c r="E3" s="1">
        <v>9091</v>
      </c>
      <c r="F3" s="16">
        <v>10000</v>
      </c>
      <c r="G3" s="1"/>
      <c r="H3" s="17">
        <v>10909</v>
      </c>
      <c r="I3" s="1"/>
    </row>
    <row r="4" spans="1:9" x14ac:dyDescent="0.45">
      <c r="A4" s="1" t="s">
        <v>47</v>
      </c>
      <c r="B4" s="15">
        <v>1</v>
      </c>
      <c r="C4" s="1">
        <v>959</v>
      </c>
      <c r="D4" s="1" t="s">
        <v>2</v>
      </c>
      <c r="E4" s="1"/>
      <c r="F4" s="1">
        <v>9587290</v>
      </c>
      <c r="G4" s="1"/>
      <c r="H4" s="1"/>
      <c r="I4" s="1"/>
    </row>
    <row r="5" spans="1:9" x14ac:dyDescent="0.45">
      <c r="A5" s="1" t="s">
        <v>48</v>
      </c>
      <c r="B5" s="15">
        <v>0</v>
      </c>
      <c r="C5" s="1">
        <v>0</v>
      </c>
      <c r="D5" s="1" t="s">
        <v>2</v>
      </c>
      <c r="E5" s="1"/>
      <c r="F5" s="1"/>
      <c r="G5" s="1"/>
      <c r="H5" s="1"/>
      <c r="I5" s="1"/>
    </row>
    <row r="6" spans="1:9" x14ac:dyDescent="0.45">
      <c r="A6" s="1" t="s">
        <v>38</v>
      </c>
      <c r="B6" s="7" t="n">
        <f>SUM(B3:B5)</f>
        <v>1.0</v>
      </c>
      <c r="C6" s="1" t="n">
        <f>SUM(C3:C5)</f>
        <v>959.0</v>
      </c>
      <c r="D6" s="1" t="s">
        <v>2</v>
      </c>
      <c r="E6" s="1"/>
      <c r="F6" s="1" t="n">
        <f>F4</f>
        <v>9587290.0</v>
      </c>
      <c r="G6" s="14" t="n">
        <f>F6</f>
        <v>9587290.0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4" t="s">
        <v>49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46</v>
      </c>
      <c r="B9" s="1"/>
      <c r="C9" s="1"/>
      <c r="D9" s="1"/>
      <c r="E9" s="1">
        <v>38182</v>
      </c>
      <c r="F9" s="1">
        <v>42000</v>
      </c>
      <c r="G9" s="1"/>
      <c r="H9" s="14">
        <v>45818</v>
      </c>
      <c r="I9" s="1"/>
    </row>
    <row r="10" spans="1:9" x14ac:dyDescent="0.45">
      <c r="A10" s="1" t="s">
        <v>47</v>
      </c>
      <c r="B10" s="15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48</v>
      </c>
      <c r="B11" s="15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38</v>
      </c>
      <c r="B12" s="15" t="n">
        <f>SUM(B10:B11)</f>
        <v>1.0</v>
      </c>
      <c r="C12" s="1">
        <v>16</v>
      </c>
      <c r="D12" s="1"/>
      <c r="E12" s="1">
        <v>0</v>
      </c>
      <c r="F12" s="1" t="n">
        <f>F10</f>
        <v>672000.0</v>
      </c>
      <c r="G12" s="14" t="n">
        <f>F12</f>
        <v>672000.0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32" t="s">
        <v>50</v>
      </c>
      <c r="C16" s="32"/>
      <c r="D16" s="32"/>
      <c r="E16" s="1" t="s">
        <v>51</v>
      </c>
      <c r="F16" s="1" t="s">
        <v>52</v>
      </c>
      <c r="G16" s="1" t="s">
        <v>53</v>
      </c>
      <c r="H16" s="1"/>
      <c r="I16" s="1"/>
    </row>
    <row r="17" spans="1:9" x14ac:dyDescent="0.45">
      <c r="A17" s="1"/>
      <c r="B17" s="1"/>
      <c r="C17" s="1" t="s">
        <v>45</v>
      </c>
      <c r="D17" s="1" t="s">
        <v>54</v>
      </c>
      <c r="E17" s="1">
        <v>9587290</v>
      </c>
      <c r="F17" s="2" t="n">
        <f>$E17/$E$19</f>
        <v>0.9344983912142069</v>
      </c>
      <c r="G17" s="1">
        <v>10000</v>
      </c>
      <c r="H17" s="1"/>
      <c r="I17" s="1"/>
    </row>
    <row r="18" spans="1:9" x14ac:dyDescent="0.45">
      <c r="A18" s="1"/>
      <c r="B18" s="1"/>
      <c r="C18" s="1" t="s">
        <v>49</v>
      </c>
      <c r="D18" s="1" t="s">
        <v>54</v>
      </c>
      <c r="E18" s="1">
        <v>672000</v>
      </c>
      <c r="F18" s="2" t="n">
        <f>$E18/$E$19</f>
        <v>0.06550160878579317</v>
      </c>
      <c r="G18" s="1">
        <v>42000</v>
      </c>
      <c r="H18" s="1"/>
      <c r="I18" s="1"/>
    </row>
    <row r="19" spans="1:9" x14ac:dyDescent="0.45">
      <c r="A19" s="1"/>
      <c r="B19" s="1"/>
      <c r="C19" s="1" t="s">
        <v>38</v>
      </c>
      <c r="D19" s="1"/>
      <c r="E19" s="3" t="n">
        <f>SUM(E17:E18)</f>
        <v>1.025929E7</v>
      </c>
      <c r="F19" s="1"/>
      <c r="G19" s="1"/>
      <c r="H19" s="1"/>
      <c r="I19" s="1"/>
    </row>
    <row r="20" spans="1:9" x14ac:dyDescent="0.45">
      <c r="A20" s="1"/>
      <c r="B20" s="1"/>
      <c r="C20" s="1" t="s">
        <v>55</v>
      </c>
      <c r="D20" s="1"/>
      <c r="E20" s="9" t="n">
        <f>'Mittelverwendung - Mittelherkun'!E7</f>
        <v>403.0</v>
      </c>
      <c r="F20" s="1"/>
      <c r="G20" s="1"/>
      <c r="H20" s="1"/>
      <c r="I20" s="1"/>
    </row>
    <row r="21" spans="1:9" x14ac:dyDescent="0.45">
      <c r="A21" s="1"/>
      <c r="B21" s="1"/>
      <c r="C21" s="1" t="s">
        <v>56</v>
      </c>
      <c r="D21" s="1"/>
      <c r="E21" s="3" t="n">
        <f>E19-E20</f>
        <v>1.0258887E7</v>
      </c>
      <c r="F21" s="1"/>
      <c r="G21" s="1"/>
      <c r="H21" s="1"/>
      <c r="I21" s="1"/>
    </row>
    <row r="22" spans="1:9" x14ac:dyDescent="0.45">
      <c r="A22" s="1"/>
      <c r="B22" s="1"/>
      <c r="C22" s="1" t="s">
        <v>57</v>
      </c>
      <c r="D22" s="1"/>
      <c r="E22" s="2" t="n">
        <f>E21/E20</f>
        <v>25456.2952853598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58</v>
      </c>
    </row>
    <row r="5" spans="1:1" x14ac:dyDescent="0.45">
      <c r="A5" t="s">
        <v>59</v>
      </c>
    </row>
    <row r="6" spans="1:1" x14ac:dyDescent="0.45">
      <c r="A6" t="s">
        <v>60</v>
      </c>
    </row>
    <row r="7" spans="1:1" x14ac:dyDescent="0.45">
      <c r="A7" t="s">
        <v>61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customXml/itemProps2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2023-10-29T09:17:22Z</dcterms:created>
  <dc:creator>Maria Mirnic</dc:creator>
  <cp:lastModifiedBy>Maria Mirnic</cp:lastModifiedBy>
  <dcterms:modified xsi:type="dcterms:W3CDTF">2024-01-08T18:56:42Z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