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wi21b105_technikum-wien_at/Documents/"/>
    </mc:Choice>
  </mc:AlternateContent>
  <xr:revisionPtr revIDLastSave="0" documentId="8_{1091644F-FCE0-4590-9504-CDB7EE61C5CD}" xr6:coauthVersionLast="47" xr6:coauthVersionMax="47" xr10:uidLastSave="{00000000-0000-0000-0000-000000000000}"/>
  <bookViews>
    <workbookView minimized="1" xWindow="3247" yWindow="3247" windowWidth="16200" windowHeight="9308" firstSheet="3" activeTab="3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2" i="8"/>
  <c r="C12" i="8" s="1"/>
  <c r="D2" i="8"/>
  <c r="E2" i="8"/>
  <c r="C3" i="8"/>
  <c r="D3" i="8" s="1"/>
  <c r="C4" i="8"/>
  <c r="D4" i="8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D10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<sst xmlns="http://schemas.openxmlformats.org/spreadsheetml/2006/main" count="82" uniqueCount="68">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</sst>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0" fillId="0" borderId="1" xfId="0" applyBorder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1"/>
  <sheetViews>
    <sheetView workbookViewId="0">
      <selection activeCell="B3" sqref="B3"/>
    </sheetView>
  </sheetViews>
  <sheetFormatPr defaultColWidth="9" defaultRowHeight="14.25"/>
  <sheetData>
    <row r="1" spans="1:5" ht="18">
      <c r="A1" s="19" t="s">
        <v>0</v>
      </c>
      <c r="B1" s="19"/>
      <c r="C1" s="19"/>
      <c r="D1" s="19"/>
      <c r="E1" s="19"/>
    </row>
    <row r="2" spans="1:5">
      <c r="A2" s="1" t="s">
        <v>1</v>
      </c>
      <c r="B2" s="1">
        <v>2300000</v>
      </c>
      <c r="C2" s="1"/>
      <c r="D2" s="1"/>
      <c r="E2" s="1"/>
    </row>
    <row r="3" spans="1:5">
      <c r="A3" s="1" t="s">
        <v>2</v>
      </c>
      <c r="B3" s="1">
        <v>797</v>
      </c>
      <c r="C3" s="1" t="s">
        <v>3</v>
      </c>
      <c r="D3" s="1"/>
      <c r="E3" s="1"/>
    </row>
    <row r="4" spans="1:5">
      <c r="A4" s="1" t="s">
        <v>4</v>
      </c>
      <c r="B4" s="1">
        <v>800</v>
      </c>
      <c r="C4" s="1" t="s">
        <v>3</v>
      </c>
      <c r="D4" s="1"/>
      <c r="E4" s="1"/>
    </row>
    <row r="5" spans="1:5">
      <c r="A5" s="1" t="s">
        <v>5</v>
      </c>
      <c r="B5" s="1">
        <v>8</v>
      </c>
      <c r="C5" s="1"/>
      <c r="D5" s="1"/>
      <c r="E5" s="1"/>
    </row>
    <row r="6" spans="1:5">
      <c r="A6" s="1" t="s">
        <v>6</v>
      </c>
      <c r="B6" s="1">
        <v>16</v>
      </c>
      <c r="C6" s="1"/>
      <c r="D6" s="1"/>
      <c r="E6" s="1"/>
    </row>
    <row r="7" spans="1:5">
      <c r="A7" s="1" t="s">
        <v>7</v>
      </c>
      <c r="B7" s="1">
        <v>7752000</v>
      </c>
      <c r="C7" s="1"/>
      <c r="D7" s="1"/>
      <c r="E7" s="1"/>
    </row>
    <row r="8" spans="1:5">
      <c r="A8" s="1" t="s">
        <v>8</v>
      </c>
      <c r="B8" s="1">
        <v>10260000</v>
      </c>
      <c r="C8" s="1"/>
      <c r="D8" s="1"/>
      <c r="E8" s="1"/>
    </row>
    <row r="9" spans="1: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>
      <c r="A10" s="1" t="s">
        <v>11</v>
      </c>
      <c r="B10" s="1" t="s">
        <v>12</v>
      </c>
      <c r="C10" s="1"/>
      <c r="D10" s="1"/>
      <c r="E10" s="1"/>
    </row>
    <row r="11" spans="1:5">
      <c r="A11" s="1" t="s">
        <v>13</v>
      </c>
      <c r="B11" s="1" t="s">
        <v>14</v>
      </c>
      <c r="C11" s="1"/>
      <c r="D11" s="1"/>
      <c r="E11" s="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D5" sqref="D5"/>
    </sheetView>
  </sheetViews>
  <sheetFormatPr defaultColWidth="9" defaultRowHeight="14.25"/>
  <cols>
    <col min="1" max="1" width="31.140625" customWidth="1"/>
    <col min="2" max="3" width="10.7109375" bestFit="1" customWidth="1"/>
    <col min="4" max="4" width="11.85546875" customWidth="1"/>
  </cols>
  <sheetData>
    <row r="1" spans="1:7" ht="18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>
      <c r="A2" s="1" t="s">
        <v>20</v>
      </c>
      <c r="B2" s="1">
        <v>2530800</v>
      </c>
      <c r="C2" s="3">
        <f>B2*B21</f>
        <v>25000.001639999999</v>
      </c>
      <c r="D2" s="9">
        <f t="shared" ref="D2:D10" si="0">C2/B2</f>
        <v>9.8782999999999996E-3</v>
      </c>
      <c r="E2" s="3">
        <f t="shared" ref="E2:E10" si="1">B2+C2</f>
        <v>2555800.0016399999</v>
      </c>
      <c r="F2" s="2">
        <f t="shared" ref="F2:F10" si="2">$E2/$E$14</f>
        <v>0.32968532157815789</v>
      </c>
      <c r="G2" s="1"/>
    </row>
    <row r="3" spans="1:7">
      <c r="A3" s="1" t="s">
        <v>21</v>
      </c>
      <c r="B3" s="1">
        <v>85892</v>
      </c>
      <c r="C3" s="3">
        <f t="shared" ref="C3:C9" si="3">B3*$B$20</f>
        <v>17178.400000000001</v>
      </c>
      <c r="D3" s="6">
        <f t="shared" si="0"/>
        <v>0.2</v>
      </c>
      <c r="E3" s="3">
        <f t="shared" si="1"/>
        <v>103070.39999999999</v>
      </c>
      <c r="F3" s="2">
        <f t="shared" si="2"/>
        <v>1.3295562229980688E-2</v>
      </c>
      <c r="G3" s="1"/>
    </row>
    <row r="4" spans="1:7">
      <c r="A4" s="1" t="s">
        <v>22</v>
      </c>
      <c r="B4" s="1">
        <v>2475206</v>
      </c>
      <c r="C4" s="3">
        <f t="shared" si="3"/>
        <v>495041.2</v>
      </c>
      <c r="D4" s="6">
        <f t="shared" si="0"/>
        <v>0.2</v>
      </c>
      <c r="E4" s="3">
        <f t="shared" si="1"/>
        <v>2970247.2</v>
      </c>
      <c r="F4" s="2">
        <f t="shared" si="2"/>
        <v>0.38314692177410681</v>
      </c>
      <c r="G4" s="1"/>
    </row>
    <row r="5" spans="1:7">
      <c r="A5" s="1" t="s">
        <v>23</v>
      </c>
      <c r="B5" s="1">
        <v>212558</v>
      </c>
      <c r="C5" s="3">
        <f t="shared" si="3"/>
        <v>42511.600000000006</v>
      </c>
      <c r="D5" s="6">
        <f t="shared" si="0"/>
        <v>0.20000000000000004</v>
      </c>
      <c r="E5" s="3">
        <f t="shared" si="1"/>
        <v>255069.6</v>
      </c>
      <c r="F5" s="2">
        <f t="shared" si="2"/>
        <v>3.2902693108557667E-2</v>
      </c>
      <c r="G5" s="1"/>
    </row>
    <row r="6" spans="1:7">
      <c r="A6" s="1" t="s">
        <v>24</v>
      </c>
      <c r="B6" s="1">
        <v>612366</v>
      </c>
      <c r="C6" s="3">
        <f t="shared" si="3"/>
        <v>122473.20000000001</v>
      </c>
      <c r="D6" s="6">
        <f t="shared" si="0"/>
        <v>0.2</v>
      </c>
      <c r="E6" s="3">
        <f t="shared" si="1"/>
        <v>734839.2</v>
      </c>
      <c r="F6" s="2">
        <f t="shared" si="2"/>
        <v>9.4790553957578752E-2</v>
      </c>
      <c r="G6" s="5"/>
    </row>
    <row r="7" spans="1:7">
      <c r="A7" s="1" t="s">
        <v>25</v>
      </c>
      <c r="B7" s="1">
        <v>39881</v>
      </c>
      <c r="C7" s="3">
        <f t="shared" si="3"/>
        <v>7976.2000000000007</v>
      </c>
      <c r="D7" s="6">
        <f t="shared" si="0"/>
        <v>0.2</v>
      </c>
      <c r="E7" s="3">
        <f t="shared" si="1"/>
        <v>47857.2</v>
      </c>
      <c r="F7" s="2">
        <f t="shared" si="2"/>
        <v>6.1733376483707426E-3</v>
      </c>
      <c r="G7" s="1"/>
    </row>
    <row r="8" spans="1:7">
      <c r="A8" s="1" t="s">
        <v>26</v>
      </c>
      <c r="B8" s="1">
        <v>101581</v>
      </c>
      <c r="C8" s="3">
        <f t="shared" si="3"/>
        <v>20316.2</v>
      </c>
      <c r="D8" s="6">
        <f t="shared" si="0"/>
        <v>0.2</v>
      </c>
      <c r="E8" s="3">
        <f t="shared" si="1"/>
        <v>121897.2</v>
      </c>
      <c r="F8" s="2">
        <f t="shared" si="2"/>
        <v>1.5724124562050811E-2</v>
      </c>
      <c r="G8" s="1"/>
    </row>
    <row r="9" spans="1:7">
      <c r="A9" s="1" t="s">
        <v>27</v>
      </c>
      <c r="B9" s="1">
        <v>52000</v>
      </c>
      <c r="C9" s="3">
        <f t="shared" si="3"/>
        <v>10400</v>
      </c>
      <c r="D9" s="6">
        <f t="shared" si="0"/>
        <v>0.2</v>
      </c>
      <c r="E9" s="3">
        <f t="shared" si="1"/>
        <v>62400</v>
      </c>
      <c r="F9" s="2">
        <f t="shared" si="2"/>
        <v>8.049285567445115E-3</v>
      </c>
      <c r="G9" s="1"/>
    </row>
    <row r="10" spans="1:7">
      <c r="A10" s="1" t="s">
        <v>28</v>
      </c>
      <c r="B10" s="10">
        <v>901060</v>
      </c>
      <c r="C10" s="3">
        <v>0</v>
      </c>
      <c r="D10" s="6">
        <f t="shared" si="0"/>
        <v>0</v>
      </c>
      <c r="E10" s="3">
        <f t="shared" si="1"/>
        <v>901060</v>
      </c>
      <c r="F10" s="2">
        <f t="shared" si="2"/>
        <v>0.11623219957375153</v>
      </c>
      <c r="G10" s="1"/>
    </row>
    <row r="11" spans="1:7">
      <c r="A11" s="1"/>
      <c r="B11" s="1"/>
      <c r="C11" s="1"/>
      <c r="D11" s="6"/>
      <c r="E11" s="1"/>
      <c r="F11" s="1"/>
      <c r="G11" s="1"/>
    </row>
    <row r="12" spans="1:7">
      <c r="A12" s="1" t="s">
        <v>29</v>
      </c>
      <c r="B12" s="3">
        <f>SUM(B2:B10)</f>
        <v>7011344</v>
      </c>
      <c r="C12" s="3">
        <f>SUM(C2:C10)</f>
        <v>740896.80163999996</v>
      </c>
      <c r="D12" s="4">
        <f>C12/B12</f>
        <v>0.10567115258358455</v>
      </c>
      <c r="E12" s="11">
        <f>B12+C12</f>
        <v>7752240.8016400002</v>
      </c>
      <c r="F12" s="4">
        <f>SUM(F2:F10)</f>
        <v>0.99999999999999989</v>
      </c>
      <c r="G12" s="1"/>
    </row>
    <row r="13" spans="1:7">
      <c r="A13" s="1" t="s">
        <v>30</v>
      </c>
      <c r="B13" s="1"/>
      <c r="C13" s="1"/>
      <c r="D13" s="1"/>
      <c r="E13" s="1"/>
      <c r="F13" s="1"/>
      <c r="G13" s="1"/>
    </row>
    <row r="14" spans="1:7">
      <c r="A14" s="1" t="s">
        <v>31</v>
      </c>
      <c r="B14" s="3">
        <f>B12</f>
        <v>7011344</v>
      </c>
      <c r="C14" s="3">
        <f>C12</f>
        <v>740896.80163999996</v>
      </c>
      <c r="D14" s="3">
        <f>D12</f>
        <v>0.10567115258358455</v>
      </c>
      <c r="E14" s="11">
        <f>E12</f>
        <v>7752240.8016400002</v>
      </c>
      <c r="F14" s="4">
        <f>F12</f>
        <v>0.99999999999999989</v>
      </c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20" spans="1:7">
      <c r="A20" t="s">
        <v>32</v>
      </c>
      <c r="B20" s="12">
        <v>0.2</v>
      </c>
    </row>
    <row r="21" spans="1:7">
      <c r="A21" t="s">
        <v>33</v>
      </c>
      <c r="B21" s="13">
        <v>9.8782999999999996E-3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defaultColWidth="9" defaultRowHeight="14.25"/>
  <cols>
    <col min="1" max="1" width="21.5703125" customWidth="1"/>
    <col min="2" max="3" width="10.7109375" customWidth="1"/>
    <col min="4" max="4" width="21.42578125" customWidth="1"/>
    <col min="5" max="5" width="10.7109375" bestFit="1" customWidth="1"/>
  </cols>
  <sheetData>
    <row r="1" spans="1:6" ht="18">
      <c r="A1" s="19" t="s">
        <v>35</v>
      </c>
      <c r="B1" s="19"/>
      <c r="C1" s="19"/>
      <c r="D1" s="20" t="s">
        <v>36</v>
      </c>
      <c r="E1" s="21"/>
      <c r="F1" s="22"/>
    </row>
    <row r="2" spans="1:6">
      <c r="A2" s="1" t="s">
        <v>37</v>
      </c>
      <c r="B2" s="1">
        <v>6851180</v>
      </c>
      <c r="C2" s="2">
        <f>$B2/$B$7</f>
        <v>0.88376778840696368</v>
      </c>
      <c r="D2" s="1" t="s">
        <v>38</v>
      </c>
      <c r="E2" s="1">
        <v>900000</v>
      </c>
      <c r="F2" s="2">
        <f>$E2/$E$7</f>
        <v>0.11609549189595419</v>
      </c>
    </row>
    <row r="3" spans="1:6" ht="28.5">
      <c r="A3" s="1" t="s">
        <v>39</v>
      </c>
      <c r="B3" s="17">
        <f>Gesamtinvestitionskosten!B10</f>
        <v>901060</v>
      </c>
      <c r="C3" s="2">
        <f>$B3/$B$7</f>
        <v>0.11623221159303633</v>
      </c>
      <c r="D3" s="14" t="s">
        <v>40</v>
      </c>
      <c r="E3" s="1">
        <v>2450000</v>
      </c>
      <c r="F3" s="2">
        <f>$E3/$E$7</f>
        <v>0.31603772793898638</v>
      </c>
    </row>
    <row r="4" spans="1:6" ht="28.5">
      <c r="A4" s="1"/>
      <c r="B4" s="1"/>
      <c r="C4" s="3"/>
      <c r="D4" s="14" t="s">
        <v>41</v>
      </c>
      <c r="E4" s="1">
        <v>2250000</v>
      </c>
      <c r="F4" s="2">
        <f>$E4/$E$7</f>
        <v>0.29023872973988546</v>
      </c>
    </row>
    <row r="5" spans="1:6">
      <c r="A5" s="1"/>
      <c r="B5" s="1"/>
      <c r="C5" s="3"/>
      <c r="D5" s="1" t="s">
        <v>42</v>
      </c>
      <c r="E5" s="1">
        <v>2152239</v>
      </c>
      <c r="F5" s="2">
        <f>$E5/$E$7</f>
        <v>0.27762805042517397</v>
      </c>
    </row>
    <row r="6" spans="1:6">
      <c r="A6" s="1" t="s">
        <v>43</v>
      </c>
      <c r="B6" s="1"/>
      <c r="C6" s="3"/>
      <c r="D6" s="1" t="s">
        <v>43</v>
      </c>
      <c r="E6" s="1">
        <v>0</v>
      </c>
      <c r="F6" s="2">
        <f>$E6/$E$7</f>
        <v>0</v>
      </c>
    </row>
    <row r="7" spans="1:6">
      <c r="A7" s="1" t="s">
        <v>44</v>
      </c>
      <c r="B7" s="3">
        <f>SUM(B2:B6)</f>
        <v>7752240</v>
      </c>
      <c r="C7" s="4">
        <f>SUM(C2:C6)</f>
        <v>1</v>
      </c>
      <c r="D7" s="3"/>
      <c r="E7" s="11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tabSelected="1" workbookViewId="0">
      <selection activeCell="F3" sqref="F3"/>
    </sheetView>
  </sheetViews>
  <sheetFormatPr defaultColWidth="9" defaultRowHeight="14.25"/>
  <cols>
    <col min="1" max="1" width="42.85546875" customWidth="1"/>
    <col min="2" max="2" width="12.140625" customWidth="1"/>
    <col min="3" max="3" width="13.85546875" customWidth="1"/>
    <col min="4" max="4" width="10.7109375" bestFit="1" customWidth="1"/>
    <col min="5" max="5" width="13.140625" customWidth="1"/>
  </cols>
  <sheetData>
    <row r="1" spans="1:9" ht="18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>
      <c r="A2" s="15" t="s">
        <v>51</v>
      </c>
      <c r="B2" s="1"/>
      <c r="C2" s="1"/>
      <c r="D2" s="1"/>
      <c r="E2" s="16">
        <v>0.1</v>
      </c>
      <c r="F2" s="1"/>
      <c r="G2" s="1"/>
      <c r="H2" s="16">
        <v>0.2</v>
      </c>
      <c r="I2" s="1"/>
    </row>
    <row r="3" spans="1:9">
      <c r="A3" s="1" t="s">
        <v>52</v>
      </c>
      <c r="B3" s="1"/>
      <c r="C3" s="1"/>
      <c r="D3" s="1"/>
      <c r="E3" s="1">
        <v>9091</v>
      </c>
      <c r="F3" s="17">
        <v>10000</v>
      </c>
      <c r="G3" s="1"/>
      <c r="H3" s="18">
        <v>10909</v>
      </c>
      <c r="I3" s="1"/>
    </row>
    <row r="4" spans="1:9">
      <c r="A4" s="1" t="s">
        <v>53</v>
      </c>
      <c r="B4" s="16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>
      <c r="A5" s="1" t="s">
        <v>54</v>
      </c>
      <c r="B5" s="16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>
      <c r="A6" s="1" t="s">
        <v>44</v>
      </c>
      <c r="B6" s="7">
        <f>SUM(B3:B5)</f>
        <v>1</v>
      </c>
      <c r="C6" s="1">
        <f>SUM(C3:C5)</f>
        <v>959</v>
      </c>
      <c r="D6" s="1" t="s">
        <v>3</v>
      </c>
      <c r="E6" s="1"/>
      <c r="F6" s="1">
        <f>F4</f>
        <v>9587290</v>
      </c>
      <c r="G6" s="15">
        <f>F6</f>
        <v>9587290</v>
      </c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5" t="s">
        <v>55</v>
      </c>
      <c r="B8" s="1"/>
      <c r="C8" s="1"/>
      <c r="D8" s="1"/>
      <c r="E8" s="1"/>
      <c r="F8" s="1"/>
      <c r="G8" s="1"/>
      <c r="H8" s="1"/>
      <c r="I8" s="1"/>
    </row>
    <row r="9" spans="1:9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5">
        <v>45818</v>
      </c>
      <c r="I9" s="1"/>
    </row>
    <row r="10" spans="1:9">
      <c r="A10" s="1" t="s">
        <v>53</v>
      </c>
      <c r="B10" s="16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>
      <c r="A11" s="1" t="s">
        <v>54</v>
      </c>
      <c r="B11" s="16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>
      <c r="A12" s="1" t="s">
        <v>44</v>
      </c>
      <c r="B12" s="16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5">
        <f>F12</f>
        <v>672000</v>
      </c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23" t="s">
        <v>56</v>
      </c>
      <c r="C16" s="23"/>
      <c r="D16" s="23"/>
      <c r="E16" s="1" t="s">
        <v>57</v>
      </c>
      <c r="F16" s="1" t="s">
        <v>58</v>
      </c>
      <c r="G16" s="1" t="s">
        <v>59</v>
      </c>
      <c r="H16" s="1"/>
      <c r="I16" s="1"/>
    </row>
    <row r="17" spans="1:9">
      <c r="A17" s="1"/>
      <c r="B17" s="1"/>
      <c r="C17" s="1" t="s">
        <v>51</v>
      </c>
      <c r="D17" s="1" t="s">
        <v>60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>
      <c r="A18" s="1"/>
      <c r="B18" s="1"/>
      <c r="C18" s="1" t="s">
        <v>55</v>
      </c>
      <c r="D18" s="1" t="s">
        <v>60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>
      <c r="A19" s="1"/>
      <c r="B19" s="1"/>
      <c r="C19" s="1" t="s">
        <v>44</v>
      </c>
      <c r="D19" s="1"/>
      <c r="E19" s="3">
        <f>SUM(E17:E18)</f>
        <v>10259290</v>
      </c>
      <c r="F19" s="1"/>
      <c r="G19" s="1"/>
      <c r="H19" s="1"/>
      <c r="I19" s="1"/>
    </row>
    <row r="20" spans="1:9">
      <c r="A20" s="1"/>
      <c r="B20" s="1"/>
      <c r="C20" s="1" t="s">
        <v>61</v>
      </c>
      <c r="D20" s="1"/>
      <c r="E20" s="10">
        <f>'Mittelverwendung - Mittelherkun'!E7</f>
        <v>7752239</v>
      </c>
      <c r="F20" s="1"/>
      <c r="G20" s="1"/>
      <c r="H20" s="1"/>
      <c r="I20" s="1"/>
    </row>
    <row r="21" spans="1:9">
      <c r="A21" s="1"/>
      <c r="B21" s="1"/>
      <c r="C21" s="1" t="s">
        <v>62</v>
      </c>
      <c r="D21" s="1"/>
      <c r="E21" s="3">
        <f>E19-E20</f>
        <v>2507051</v>
      </c>
      <c r="F21" s="1"/>
      <c r="G21" s="1"/>
      <c r="H21" s="1"/>
      <c r="I21" s="1"/>
    </row>
    <row r="22" spans="1:9">
      <c r="A22" s="1"/>
      <c r="B22" s="1"/>
      <c r="C22" s="1" t="s">
        <v>63</v>
      </c>
      <c r="D22" s="1"/>
      <c r="E22" s="2">
        <f>E21/E20</f>
        <v>0.32339702117027092</v>
      </c>
      <c r="F22" s="1"/>
      <c r="G22" s="1"/>
      <c r="H22" s="1"/>
      <c r="I22" s="1"/>
    </row>
    <row r="23" spans="1:9">
      <c r="A23" s="1"/>
      <c r="B23" s="1"/>
      <c r="C23" s="1"/>
      <c r="D23" s="1"/>
      <c r="E23" s="7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25"/>
  <sheetData>
    <row r="3" spans="1:1">
      <c r="A3" t="s">
        <v>64</v>
      </c>
    </row>
    <row r="5" spans="1:1">
      <c r="A5" t="s">
        <v>65</v>
      </c>
    </row>
    <row r="6" spans="1:1">
      <c r="A6" t="s">
        <v>66</v>
      </c>
    </row>
    <row r="7" spans="1:1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/>
</file>

<file path=customXml/itemProps2.xml><?xml version="1.0" encoding="utf-8"?>
<ds:datastoreItem xmlns:ds="http://schemas.openxmlformats.org/officeDocument/2006/customXml" ds:itemID="{43C913E0-75E0-4CB8-A616-4F388A0CD568}"/>
</file>

<file path=customXml/itemProps3.xml><?xml version="1.0" encoding="utf-8"?>
<ds:datastoreItem xmlns:ds="http://schemas.openxmlformats.org/officeDocument/2006/customXml" ds:itemID="{95D91BE8-21EF-4DB4-BD5E-4B3C53A56A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Mirnic</dc:creator>
  <cp:keywords/>
  <dc:description/>
  <cp:lastModifiedBy/>
  <cp:revision/>
  <dcterms:created xsi:type="dcterms:W3CDTF">2023-10-29T09:17:22Z</dcterms:created>
  <dcterms:modified xsi:type="dcterms:W3CDTF">2023-11-11T12:32:36Z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