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F9DDD0D6-30A9-4079-8054-31ADDF1E2696}" xr6:coauthVersionLast="47" xr6:coauthVersionMax="47" xr10:uidLastSave="{00000000-0000-0000-0000-000000000000}"/>
  <bookViews>
    <workbookView xWindow="675" yWindow="2062" windowWidth="13583" windowHeight="9308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7" l="1"/>
  <c r="P3" i="7"/>
  <c r="P2" i="7"/>
  <c r="E19" i="10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N3" i="9"/>
  <c r="F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<sst xmlns="http://schemas.openxmlformats.org/spreadsheetml/2006/main" count="235" uniqueCount="112">
  <si>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</si>
  <si>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</si>
  <si>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</si>
  <si>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</si>
  <si>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</si>
  <si>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</si>
  <si>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</si>
  <si>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</si>
  <si>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</si>
  <si>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</si>
  <si>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</si>
  <si>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</si>
  <si>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</si>
  <si>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</si>
  <si>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</si>
  <si>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</si>
  <si>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</si>
  <si>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</si>
  <si>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</si>
  <si>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</si>
  <si>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</si>
  <si>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</si>
  <si>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</si>
  <si>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</si>
  <si>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</si>
  <si>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</si>
  <si>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</si>
  <si>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</si>
  <si>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</si>
  <si>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</si>
  <si>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</si>
  <si>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</si>
  <si>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</si>
  <si>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</si>
  <si>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</si>
  <si>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</si>
  <si>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</si>
  <si>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</si>
  <si>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</si>
  <si>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</si>
  <si>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</si>
  <si>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</si>
  <si>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</si>
  <si>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</si>
  <si>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</si>
  <si>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</si>
  <si>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</si>
  <si>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</si>
  <si>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</si>
  <si>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</si>
  <si>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</si>
  <si>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</si>
  <si>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</si>
  <si>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</si>
  <si>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</si>
  <si>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</si>
  <si>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</si>
  <si>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</si>
  <si>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</si>
  <si>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</si>
  <si>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</si>
  <si>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</si>
  <si>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</si>
  <si>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</si>
  <si>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</si>
  <si>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</si>
  <si>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</si>
  <si>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</si>
  <si>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</si>
  <si>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</si>
  <si>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</si>
  <si>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</si>
  <si>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</si>
  <si>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</si>
  <si>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</si>
  <si>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</si>
  <si>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</si>
  <si>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</si>
  <si>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</si>
  <si>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gk = gekuppelte Bauweise</t>
  </si>
  <si>
    <t>Ekz = für Einkaufszentren bestimmt</t>
  </si>
  <si>
    <t>Wien</t>
  </si>
  <si>
    <t xml:space="preserve">
</t>
  </si>
  <si>
    <t>Hallo</t>
  </si>
  <si>
    <t>1080</t>
  </si>
  <si>
    <t>5</t>
  </si>
  <si>
    <t>U6</t>
  </si>
  <si>
    <t>Strozzigasse 26</t>
  </si>
  <si>
    <t>U4</t>
  </si>
  <si>
    <t>12</t>
  </si>
  <si>
    <t>W III = Bauklasse 3 beschränkt auf 20%</t>
  </si>
  <si>
    <t>1</t>
  </si>
  <si>
    <t>2</t>
  </si>
  <si>
    <t>3</t>
  </si>
  <si>
    <t>6</t>
  </si>
  <si>
    <t>7</t>
  </si>
  <si>
    <t>8</t>
  </si>
  <si>
    <t>9</t>
  </si>
  <si>
    <t>10</t>
  </si>
  <si>
    <t>Tranche</t>
  </si>
  <si>
    <t>20</t>
  </si>
  <si>
    <t>120</t>
  </si>
  <si>
    <t>34</t>
  </si>
  <si>
    <t>23</t>
  </si>
  <si>
    <t>30</t>
  </si>
  <si>
    <t>WGV II = Bauklasse 2 beschränkt auf 20%</t>
  </si>
  <si>
    <t>ÖZ = Grundflächen für öffentliche Zwecke (Enteignung möglich)</t>
  </si>
  <si>
    <t>G = Gärtnerische Ausgestaltung</t>
  </si>
  <si>
    <t>Piaristengasse</t>
  </si>
  <si>
    <t>Piaristengasse 4</t>
  </si>
  <si>
    <t>u4</t>
  </si>
  <si>
    <t>Juliastraße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</si>
</sst>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0" fillId="8" borderId="0" xfId="0" applyFill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P12"/>
  <sheetViews>
    <sheetView tabSelected="1" workbookViewId="0">
      <selection activeCell="C7" sqref="C7"/>
    </sheetView>
  </sheetViews>
  <sheetFormatPr baseColWidth="10" defaultColWidth="9" defaultRowHeight="14.25" x14ac:dyDescent="0.45"/>
  <cols>
    <col min="1" max="1" customWidth="true" width="29.53125" collapsed="true"/>
    <col min="8" max="8" customWidth="true" width="25.33203125" collapsed="true"/>
    <col min="9" max="9" customWidth="true" width="24.53125" collapsed="true"/>
    <col min="15" max="15" customWidth="true" width="50.796875" collapsed="true"/>
  </cols>
  <sheetData>
    <row r="1" spans="1:16" ht="18" x14ac:dyDescent="0.55000000000000004">
      <c r="A1" s="27" t="s">
        <v>72</v>
      </c>
      <c r="B1" s="28"/>
      <c r="C1" s="28"/>
      <c r="D1" s="28"/>
      <c r="E1" s="29"/>
      <c r="F1" s="20"/>
      <c r="G1" s="20"/>
      <c r="H1" s="27" t="s">
        <v>62</v>
      </c>
      <c r="I1" s="28"/>
      <c r="J1" s="28"/>
      <c r="K1" s="28"/>
      <c r="L1" s="29"/>
      <c r="O1" s="25" t="s">
        <v>78</v>
      </c>
    </row>
    <row r="2" spans="1:16" x14ac:dyDescent="0.45">
      <c r="A2" s="19" t="s">
        <v>0</v>
      </c>
      <c r="B2" s="19" t="s">
        <v>98</v>
      </c>
      <c r="C2" s="19"/>
      <c r="D2" s="19"/>
      <c r="E2" s="19"/>
      <c r="F2" s="20"/>
      <c r="G2" s="20"/>
      <c r="H2" s="19" t="s">
        <v>63</v>
      </c>
      <c r="I2" s="19" t="s">
        <v>83</v>
      </c>
      <c r="J2" s="19"/>
      <c r="K2" s="19"/>
      <c r="L2" s="19"/>
      <c r="O2" s="19" t="s">
        <v>105</v>
      </c>
      <c r="P2" t="str">
        <f>LEFT(O2,SEARCH("=",O2)-2)</f>
        <v>WGV II</v>
      </c>
    </row>
    <row r="3" spans="1:16" x14ac:dyDescent="0.45">
      <c r="A3" s="19" t="s">
        <v>1</v>
      </c>
      <c r="B3" s="19" t="s">
        <v>100</v>
      </c>
      <c r="C3" s="19" t="s">
        <v>71</v>
      </c>
      <c r="D3" s="19"/>
      <c r="E3" s="19"/>
      <c r="F3" s="20"/>
      <c r="G3" s="20"/>
      <c r="H3" s="19" t="s">
        <v>64</v>
      </c>
      <c r="I3" s="19" t="s">
        <v>111</v>
      </c>
      <c r="J3" s="19"/>
      <c r="K3" s="19"/>
      <c r="L3" s="19"/>
      <c r="O3" s="19" t="s">
        <v>79</v>
      </c>
      <c r="P3" t="str">
        <f>LEFT(O3,SEARCH("=",O3)-2)</f>
        <v>gk</v>
      </c>
    </row>
    <row r="4" spans="1:16" x14ac:dyDescent="0.45">
      <c r="A4" s="19" t="s">
        <v>3</v>
      </c>
      <c r="B4" s="19" t="s">
        <v>101</v>
      </c>
      <c r="C4" s="19" t="str">
        <f>+C3</f>
        <v>m²</v>
      </c>
      <c r="D4" s="19"/>
      <c r="E4" s="19"/>
      <c r="F4" s="20"/>
      <c r="G4" s="20"/>
      <c r="H4" s="19" t="s">
        <v>65</v>
      </c>
      <c r="I4" s="23" t="s">
        <v>84</v>
      </c>
      <c r="J4" s="19"/>
      <c r="K4" s="19"/>
      <c r="L4" s="19"/>
      <c r="O4" s="19" t="s">
        <v>106</v>
      </c>
      <c r="P4" s="26" t="str">
        <f>CONCATENATE(P2," ",P3)</f>
        <v>WGV II gk</v>
      </c>
    </row>
    <row r="5" spans="1:16" x14ac:dyDescent="0.45">
      <c r="A5" s="19" t="s">
        <v>4</v>
      </c>
      <c r="B5" s="19" t="s">
        <v>102</v>
      </c>
      <c r="C5" s="19"/>
      <c r="D5" s="19"/>
      <c r="E5" s="19"/>
      <c r="F5" s="20"/>
      <c r="G5" s="20"/>
      <c r="H5" s="19" t="s">
        <v>66</v>
      </c>
      <c r="I5" s="19" t="s">
        <v>81</v>
      </c>
      <c r="J5" s="19"/>
      <c r="K5" s="19"/>
      <c r="L5" s="19"/>
      <c r="O5" s="19" t="s">
        <v>107</v>
      </c>
    </row>
    <row r="6" spans="1:16" x14ac:dyDescent="0.45">
      <c r="A6" s="19" t="s">
        <v>5</v>
      </c>
      <c r="B6" s="19" t="s">
        <v>89</v>
      </c>
      <c r="C6" s="19"/>
      <c r="D6" s="19"/>
      <c r="E6" s="19"/>
      <c r="F6" s="20"/>
      <c r="G6" s="20"/>
      <c r="H6" s="19" t="s">
        <v>67</v>
      </c>
      <c r="I6" s="22" t="s">
        <v>85</v>
      </c>
      <c r="J6" s="19"/>
      <c r="K6" s="19"/>
      <c r="L6" s="19"/>
      <c r="O6" s="19"/>
    </row>
    <row r="7" spans="1:16" x14ac:dyDescent="0.45">
      <c r="A7" s="19" t="s">
        <v>6</v>
      </c>
      <c r="B7" s="19" t="s">
        <v>102</v>
      </c>
      <c r="C7" s="19"/>
      <c r="D7" s="19"/>
      <c r="E7" s="19"/>
      <c r="F7" s="20"/>
      <c r="G7" s="20"/>
      <c r="H7" s="19" t="s">
        <v>68</v>
      </c>
      <c r="I7" s="19" t="s">
        <v>83</v>
      </c>
      <c r="J7" s="19"/>
      <c r="K7" s="19"/>
      <c r="L7" s="19"/>
      <c r="O7" s="19"/>
    </row>
    <row r="8" spans="1:16" x14ac:dyDescent="0.45">
      <c r="A8" s="19" t="s">
        <v>7</v>
      </c>
      <c r="B8" s="19" t="s">
        <v>103</v>
      </c>
      <c r="C8" s="19"/>
      <c r="D8" s="19"/>
      <c r="E8" s="19"/>
      <c r="F8" s="20"/>
      <c r="G8" s="20"/>
      <c r="H8" s="19" t="s">
        <v>69</v>
      </c>
      <c r="I8" s="19"/>
      <c r="J8" s="19"/>
      <c r="K8" s="19"/>
      <c r="L8" s="19"/>
      <c r="O8" s="19"/>
    </row>
    <row r="9" spans="1:16" x14ac:dyDescent="0.45">
      <c r="A9" s="19" t="s">
        <v>8</v>
      </c>
      <c r="B9" s="19" t="s">
        <v>89</v>
      </c>
      <c r="C9" s="19"/>
      <c r="D9" s="19"/>
      <c r="E9" s="21"/>
      <c r="F9" s="20"/>
      <c r="G9" s="20"/>
      <c r="H9" s="19" t="s">
        <v>70</v>
      </c>
      <c r="I9" s="19" t="s">
        <v>88</v>
      </c>
      <c r="J9" s="19"/>
      <c r="K9" s="19"/>
      <c r="L9" s="19"/>
      <c r="O9" s="19"/>
    </row>
    <row r="10" spans="1:16" x14ac:dyDescent="0.45">
      <c r="A10" s="19" t="s">
        <v>10</v>
      </c>
      <c r="B10" s="19" t="s">
        <v>104</v>
      </c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6" x14ac:dyDescent="0.45">
      <c r="A11" s="24" t="s">
        <v>11</v>
      </c>
      <c r="B11" s="24" t="s">
        <v>89</v>
      </c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6" x14ac:dyDescent="0.45">
      <c r="A12" s="19" t="s">
        <v>9</v>
      </c>
      <c r="B12" s="1" t="s">
        <v>102</v>
      </c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E10" sqref="E10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6640625" collapsed="true"/>
    <col min="4" max="4" customWidth="true" width="11.86328125" collapsed="true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 t="n">
        <v>12.0</v>
      </c>
      <c r="C2" s="3" t="n">
        <f>B2*B21</f>
        <v>1.44</v>
      </c>
      <c r="D2" s="18" t="n">
        <f>C2/B2</f>
        <v>0.12</v>
      </c>
      <c r="E2" s="3" t="n">
        <f t="shared" ref="E2:E10" si="0">B2+C2</f>
        <v>13.44</v>
      </c>
      <c r="F2" s="2" t="n">
        <f t="shared" ref="F2:F10" si="1">$E2/$E$14</f>
        <v>0.036226415094339624</v>
      </c>
      <c r="G2" s="1"/>
    </row>
    <row r="3" spans="1:7" x14ac:dyDescent="0.45">
      <c r="A3" s="1" t="s">
        <v>18</v>
      </c>
      <c r="B3" s="1" t="n">
        <v>34.0</v>
      </c>
      <c r="C3" s="3" t="n">
        <f t="shared" ref="C3:C9" si="2">B3*$B$20</f>
        <v>7.82</v>
      </c>
      <c r="D3" s="6" t="n">
        <f t="shared" ref="D3:D9" si="3">C3/B3</f>
        <v>0.23</v>
      </c>
      <c r="E3" s="3" t="n">
        <f t="shared" si="0"/>
        <v>41.82</v>
      </c>
      <c r="F3" s="2" t="n">
        <f t="shared" si="1"/>
        <v>0.11272237196765499</v>
      </c>
      <c r="G3" s="1"/>
    </row>
    <row r="4" spans="1:7" x14ac:dyDescent="0.45">
      <c r="A4" s="1" t="s">
        <v>19</v>
      </c>
      <c r="B4" s="1" t="n">
        <v>12.0</v>
      </c>
      <c r="C4" s="3" t="n">
        <f>B4*$B$20</f>
        <v>2.7600000000000002</v>
      </c>
      <c r="D4" s="6" t="n">
        <f>C4/B4</f>
        <v>0.23</v>
      </c>
      <c r="E4" s="3" t="n">
        <f t="shared" si="0"/>
        <v>14.76</v>
      </c>
      <c r="F4" s="2" t="n">
        <f t="shared" si="1"/>
        <v>0.039784366576819406</v>
      </c>
      <c r="G4" s="1"/>
    </row>
    <row r="5" spans="1:7" x14ac:dyDescent="0.45">
      <c r="A5" s="1" t="s">
        <v>20</v>
      </c>
      <c r="B5" s="1" t="n">
        <v>34.0</v>
      </c>
      <c r="C5" s="3" t="n">
        <f t="shared" si="2"/>
        <v>7.82</v>
      </c>
      <c r="D5" s="6" t="n">
        <f t="shared" si="3"/>
        <v>0.23</v>
      </c>
      <c r="E5" s="3" t="n">
        <f t="shared" si="0"/>
        <v>41.82</v>
      </c>
      <c r="F5" s="2" t="n">
        <f t="shared" si="1"/>
        <v>0.11272237196765499</v>
      </c>
      <c r="G5" s="1"/>
    </row>
    <row r="6" spans="1:7" x14ac:dyDescent="0.45">
      <c r="A6" s="1" t="s">
        <v>21</v>
      </c>
      <c r="B6" s="1" t="n">
        <v>12.0</v>
      </c>
      <c r="C6" s="3" t="n">
        <f t="shared" si="2"/>
        <v>2.7600000000000002</v>
      </c>
      <c r="D6" s="6" t="n">
        <f t="shared" si="3"/>
        <v>0.23</v>
      </c>
      <c r="E6" s="3" t="n">
        <f t="shared" si="0"/>
        <v>14.76</v>
      </c>
      <c r="F6" s="2" t="n">
        <f t="shared" si="1"/>
        <v>0.039784366576819406</v>
      </c>
      <c r="G6" s="5"/>
    </row>
    <row r="7" spans="1:7" x14ac:dyDescent="0.45">
      <c r="A7" s="1" t="s">
        <v>22</v>
      </c>
      <c r="B7" s="1" t="n">
        <v>34.0</v>
      </c>
      <c r="C7" s="3" t="n">
        <f t="shared" si="2"/>
        <v>7.82</v>
      </c>
      <c r="D7" s="6" t="n">
        <f t="shared" si="3"/>
        <v>0.23</v>
      </c>
      <c r="E7" s="3" t="n">
        <f t="shared" si="0"/>
        <v>41.82</v>
      </c>
      <c r="F7" s="2" t="n">
        <f t="shared" si="1"/>
        <v>0.11272237196765499</v>
      </c>
      <c r="G7" s="1"/>
    </row>
    <row r="8" spans="1:7" x14ac:dyDescent="0.45">
      <c r="A8" s="1" t="s">
        <v>23</v>
      </c>
      <c r="B8" s="1" t="n">
        <v>123.0</v>
      </c>
      <c r="C8" s="3" t="n">
        <f t="shared" si="2"/>
        <v>28.290000000000003</v>
      </c>
      <c r="D8" s="6" t="n">
        <f t="shared" si="3"/>
        <v>0.23</v>
      </c>
      <c r="E8" s="3" t="n">
        <f t="shared" si="0"/>
        <v>151.29</v>
      </c>
      <c r="F8" s="2" t="n">
        <f t="shared" si="1"/>
        <v>0.4077897574123989</v>
      </c>
      <c r="G8" s="1"/>
    </row>
    <row r="9" spans="1:7" x14ac:dyDescent="0.45">
      <c r="A9" s="1" t="s">
        <v>24</v>
      </c>
      <c r="B9" s="1" t="n">
        <v>23.0</v>
      </c>
      <c r="C9" s="3" t="n">
        <f t="shared" si="2"/>
        <v>5.29</v>
      </c>
      <c r="D9" s="6" t="n">
        <f t="shared" si="3"/>
        <v>0.23</v>
      </c>
      <c r="E9" s="3" t="n">
        <f t="shared" si="0"/>
        <v>28.29</v>
      </c>
      <c r="F9" s="2" t="n">
        <f t="shared" si="1"/>
        <v>0.07625336927223719</v>
      </c>
      <c r="G9" s="1"/>
    </row>
    <row r="10" spans="1:7" x14ac:dyDescent="0.45">
      <c r="A10" s="1" t="s">
        <v>25</v>
      </c>
      <c r="B10" s="9" t="n">
        <v>23.0</v>
      </c>
      <c r="C10" s="3">
        <v>0</v>
      </c>
      <c r="D10" s="6" t="n">
        <v>0.12</v>
      </c>
      <c r="E10" s="3" t="n">
        <f t="shared" si="0"/>
        <v>23.0</v>
      </c>
      <c r="F10" s="2" t="n">
        <f t="shared" si="1"/>
        <v>0.06199460916442048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 t="n">
        <f>SUM(B2:B10)</f>
        <v>307.0</v>
      </c>
      <c r="C12" s="3" t="n">
        <f>SUM(C2:C10)</f>
        <v>64.00000000000001</v>
      </c>
      <c r="D12" s="4" t="n">
        <f>C12/B12</f>
        <v>0.20846905537459287</v>
      </c>
      <c r="E12" s="10" t="n">
        <f>B12+C12</f>
        <v>371.0</v>
      </c>
      <c r="F12" s="4" t="n">
        <f>SUM(F2:F10)</f>
        <v>0.9999999999999999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 t="n">
        <f>B12</f>
        <v>307.0</v>
      </c>
      <c r="C14" s="3" t="n">
        <f>C12</f>
        <v>64.00000000000001</v>
      </c>
      <c r="D14" s="3" t="n">
        <f>D12</f>
        <v>0.20846905537459287</v>
      </c>
      <c r="E14" s="10" t="n">
        <f>E12</f>
        <v>371.0</v>
      </c>
      <c r="F14" s="4" t="n">
        <f>F12</f>
        <v>0.9999999999999999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 t="n">
        <v>0.23</v>
      </c>
    </row>
    <row r="21" spans="1:7" x14ac:dyDescent="0.45">
      <c r="A21" t="s">
        <v>30</v>
      </c>
      <c r="B21" s="12" t="n">
        <v>0.12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1"/>
  <sheetViews>
    <sheetView workbookViewId="0">
      <selection activeCell="G9" sqref="G9"/>
    </sheetView>
  </sheetViews>
  <sheetFormatPr baseColWidth="10" defaultColWidth="9" defaultRowHeight="14.25" x14ac:dyDescent="0.45"/>
  <cols>
    <col min="1" max="1" customWidth="true" width="20.796875" collapsed="true"/>
    <col min="2" max="3" customWidth="true" width="10.796875" collapsed="true"/>
    <col min="4" max="4" customWidth="true" width="20.796875" collapsed="true"/>
    <col min="5" max="6" customWidth="true" width="10.796875" collapsed="true"/>
    <col min="9" max="9" customWidth="true" width="20.796875" collapsed="true"/>
    <col min="10" max="11" customWidth="true" width="10.796875" collapsed="true"/>
    <col min="12" max="12" customWidth="true" width="20.796875" collapsed="true"/>
    <col min="13" max="14" customWidth="true" width="10.796875" collapsed="true"/>
    <col min="17" max="17" customWidth="true" width="20.796875" collapsed="true"/>
    <col min="18" max="19" customWidth="true" width="10.796875" collapsed="true"/>
    <col min="20" max="20" customWidth="true" width="20.796875" collapsed="true"/>
    <col min="21" max="22" customWidth="true" width="10.796875" collapsed="true"/>
    <col min="25" max="25" customWidth="true" width="20.796875" collapsed="true"/>
    <col min="26" max="27" customWidth="true" width="10.796875" collapsed="true"/>
    <col min="28" max="28" customWidth="true" width="20.796875" collapsed="true"/>
    <col min="29" max="30" customWidth="true" width="10.796875" collapsed="true"/>
    <col min="33" max="33" customWidth="true" width="20.796875" collapsed="true"/>
    <col min="34" max="35" customWidth="true" width="10.796875" collapsed="true"/>
    <col min="36" max="36" customWidth="true" width="20.796875" collapsed="true"/>
    <col min="37" max="38" customWidth="true" width="10.796875" collapsed="true"/>
  </cols>
  <sheetData>
    <row r="1" spans="1:38" ht="30" customHeight="1" x14ac:dyDescent="0.55000000000000004">
      <c r="A1" s="30" t="s">
        <v>32</v>
      </c>
      <c r="B1" s="30"/>
      <c r="C1" s="30"/>
      <c r="D1" s="31" t="s">
        <v>33</v>
      </c>
      <c r="E1" s="32"/>
      <c r="F1" s="33"/>
      <c r="I1" s="30" t="s">
        <v>32</v>
      </c>
      <c r="J1" s="30"/>
      <c r="K1" s="30"/>
      <c r="L1" s="31" t="s">
        <v>33</v>
      </c>
      <c r="M1" s="32"/>
      <c r="N1" s="33"/>
      <c r="Q1" s="30" t="s">
        <v>32</v>
      </c>
      <c r="R1" s="30"/>
      <c r="S1" s="30"/>
      <c r="T1" s="31" t="s">
        <v>33</v>
      </c>
      <c r="U1" s="32"/>
      <c r="V1" s="33"/>
      <c r="Y1" s="30" t="s">
        <v>32</v>
      </c>
      <c r="Z1" s="30"/>
      <c r="AA1" s="30"/>
      <c r="AB1" s="31" t="s">
        <v>33</v>
      </c>
      <c r="AC1" s="32"/>
      <c r="AD1" s="33"/>
      <c r="AG1" s="30" t="s">
        <v>32</v>
      </c>
      <c r="AH1" s="30"/>
      <c r="AI1" s="30"/>
      <c r="AJ1" s="31" t="s">
        <v>33</v>
      </c>
      <c r="AK1" s="32"/>
      <c r="AL1" s="33"/>
    </row>
    <row r="2" spans="1:38" ht="30" customHeight="1" x14ac:dyDescent="0.45">
      <c r="A2" s="1" t="s">
        <v>34</v>
      </c>
      <c r="B2" s="1" t="n">
        <v>10.0</v>
      </c>
      <c r="C2" s="2" t="n">
        <f>$B2/$B7</f>
        <v>0.09174311926605505</v>
      </c>
      <c r="D2" s="1" t="s">
        <v>35</v>
      </c>
      <c r="E2" s="1" t="n">
        <v>20.0</v>
      </c>
      <c r="F2" s="2" t="n">
        <f>$E2/$E7</f>
        <v>0.5714285714285714</v>
      </c>
      <c r="I2" s="1" t="s">
        <v>34</v>
      </c>
      <c r="J2" s="1">
        <v>123</v>
      </c>
      <c r="K2" s="2" t="n">
        <f>$J2/$J6</f>
        <v>0.5540540540540541</v>
      </c>
      <c r="L2" s="1" t="s">
        <v>35</v>
      </c>
      <c r="M2" s="1">
        <v>234</v>
      </c>
      <c r="N2" s="2" t="n">
        <f>$M2/$M6</f>
        <v>0.20689655172413793</v>
      </c>
      <c r="Q2" s="1" t="s">
        <v>34</v>
      </c>
      <c r="R2" s="1" t="n">
        <v>2.0</v>
      </c>
      <c r="S2" s="2" t="n">
        <f>$R2/$R8</f>
        <v>0.019801980198019802</v>
      </c>
      <c r="T2" s="1" t="s">
        <v>35</v>
      </c>
      <c r="U2" s="1" t="n">
        <v>1.0</v>
      </c>
      <c r="V2" s="2" t="n">
        <f>$U2/$U8</f>
        <v>0.012345679012345678</v>
      </c>
      <c r="Y2" s="1" t="s">
        <v>34</v>
      </c>
      <c r="Z2" s="1" t="n">
        <v>10.0</v>
      </c>
      <c r="AA2" s="2" t="n">
        <f>$Z2/$Z9</f>
        <v>0.09174311926605505</v>
      </c>
      <c r="AB2" s="1" t="s">
        <v>35</v>
      </c>
      <c r="AC2" s="1" t="n">
        <v>20.0</v>
      </c>
      <c r="AD2" s="2" t="n">
        <f>$AC2/$AC9</f>
        <v>0.37735849056603776</v>
      </c>
      <c r="AG2" s="1" t="s">
        <v>34</v>
      </c>
      <c r="AH2" s="1" t="n">
        <v>1.0</v>
      </c>
      <c r="AI2" s="2" t="n">
        <f>$AH2/$AH10</f>
        <v>0.01</v>
      </c>
      <c r="AJ2" s="1" t="s">
        <v>35</v>
      </c>
      <c r="AK2" s="1" t="n">
        <v>2.0</v>
      </c>
      <c r="AL2" s="2" t="n">
        <f>$AK2/$AK10</f>
        <v>0.011428571428571429</v>
      </c>
    </row>
    <row r="3" spans="1:38" ht="30" customHeight="1" x14ac:dyDescent="0.45">
      <c r="A3" s="1" t="s">
        <v>36</v>
      </c>
      <c r="B3" s="16">
        <v>99</v>
      </c>
      <c r="C3" s="2" t="n">
        <f>$B3/$B7</f>
        <v>0.908256880733945</v>
      </c>
      <c r="D3" s="13" t="s">
        <v>75</v>
      </c>
      <c r="E3" s="1" t="n">
        <v>1.0</v>
      </c>
      <c r="F3" s="2" t="n">
        <f>$E3/$E7</f>
        <v>0.02857142857142857</v>
      </c>
      <c r="I3" s="1" t="s">
        <v>36</v>
      </c>
      <c r="J3" s="16">
        <v>99</v>
      </c>
      <c r="K3" s="2" t="n">
        <f>$J3/$J6</f>
        <v>0.44594594594594594</v>
      </c>
      <c r="L3" s="13" t="s">
        <v>75</v>
      </c>
      <c r="M3" s="1">
        <v>555</v>
      </c>
      <c r="N3" s="2" t="n">
        <f>$M3/$M6</f>
        <v>0.4907161803713528</v>
      </c>
      <c r="Q3" s="1" t="s">
        <v>36</v>
      </c>
      <c r="R3" s="16">
        <v>99</v>
      </c>
      <c r="S3" s="2" t="n">
        <f>$R3/$R8</f>
        <v>0.9801980198019802</v>
      </c>
      <c r="T3" s="13" t="s">
        <v>75</v>
      </c>
      <c r="U3" s="1" t="n">
        <v>10.0</v>
      </c>
      <c r="V3" s="2" t="n">
        <f>$U3/$U8</f>
        <v>0.12345679012345678</v>
      </c>
      <c r="Y3" s="1" t="s">
        <v>36</v>
      </c>
      <c r="Z3" s="16">
        <v>99</v>
      </c>
      <c r="AA3" s="2" t="n">
        <f>$Z3/$Z9</f>
        <v>0.908256880733945</v>
      </c>
      <c r="AB3" s="13" t="s">
        <v>75</v>
      </c>
      <c r="AC3" s="1" t="n">
        <v>1.0</v>
      </c>
      <c r="AD3" s="2" t="n">
        <f>$AC3/$AC9</f>
        <v>0.018867924528301886</v>
      </c>
      <c r="AG3" s="1" t="s">
        <v>36</v>
      </c>
      <c r="AH3" s="16">
        <v>99</v>
      </c>
      <c r="AI3" s="2" t="n">
        <f>$AH3/$AH10</f>
        <v>0.99</v>
      </c>
      <c r="AJ3" s="13" t="s">
        <v>75</v>
      </c>
      <c r="AK3" s="1" t="n">
        <v>23.0</v>
      </c>
      <c r="AL3" s="2" t="n">
        <f>$AK3/$AK10</f>
        <v>0.13142857142857142</v>
      </c>
    </row>
    <row r="4" spans="1:38" ht="30" customHeight="1" x14ac:dyDescent="0.45">
      <c r="A4" s="1"/>
      <c r="B4" s="1"/>
      <c r="C4" s="3"/>
      <c r="D4" s="13" t="s">
        <v>74</v>
      </c>
      <c r="E4" s="1" t="n">
        <v>2.0</v>
      </c>
      <c r="F4" s="2" t="n">
        <f>$E4/$E7</f>
        <v>0.05714285714285714</v>
      </c>
      <c r="I4" s="1"/>
      <c r="J4" s="1"/>
      <c r="K4" s="3"/>
      <c r="L4" s="1" t="s">
        <v>37</v>
      </c>
      <c r="M4" s="1">
        <v>342</v>
      </c>
      <c r="N4" s="2" t="n">
        <f>$M4/$M6</f>
        <v>0.30238726790450926</v>
      </c>
      <c r="Q4" s="1"/>
      <c r="R4" s="1"/>
      <c r="S4" s="3"/>
      <c r="T4" s="13" t="s">
        <v>74</v>
      </c>
      <c r="U4" s="1" t="n">
        <v>23.0</v>
      </c>
      <c r="V4" s="2" t="n">
        <f>$U4/$U8</f>
        <v>0.2839506172839506</v>
      </c>
      <c r="Y4" s="1"/>
      <c r="Z4" s="1"/>
      <c r="AA4" s="3"/>
      <c r="AB4" s="13" t="s">
        <v>74</v>
      </c>
      <c r="AC4" s="1" t="n">
        <v>2.0</v>
      </c>
      <c r="AD4" s="2" t="n">
        <f>$AC4/$AC9</f>
        <v>0.03773584905660377</v>
      </c>
      <c r="AG4" s="1"/>
      <c r="AH4" s="1"/>
      <c r="AI4" s="3"/>
      <c r="AJ4" s="13" t="s">
        <v>74</v>
      </c>
      <c r="AK4" s="1" t="n">
        <v>34.0</v>
      </c>
      <c r="AL4" s="2" t="n">
        <f>$AK4/$AK10</f>
        <v>0.19428571428571428</v>
      </c>
    </row>
    <row r="5" spans="1:38" ht="30" customHeight="1" x14ac:dyDescent="0.45">
      <c r="A5" s="1"/>
      <c r="B5" s="1"/>
      <c r="C5" s="3"/>
      <c r="D5" s="1" t="s">
        <v>37</v>
      </c>
      <c r="E5" s="1" t="n">
        <v>12.0</v>
      </c>
      <c r="F5" s="2" t="n">
        <f>$E5/$E7</f>
        <v>0.34285714285714286</v>
      </c>
      <c r="I5" s="1"/>
      <c r="J5" s="1"/>
      <c r="K5" s="3"/>
      <c r="L5" s="1"/>
      <c r="M5" s="1"/>
      <c r="N5" s="2"/>
      <c r="Q5" s="1"/>
      <c r="R5" s="1"/>
      <c r="S5" s="3"/>
      <c r="T5" s="13" t="s">
        <v>73</v>
      </c>
      <c r="U5" s="1" t="n">
        <v>45.0</v>
      </c>
      <c r="V5" s="2" t="n">
        <f>$U5/$U8</f>
        <v>0.5555555555555556</v>
      </c>
      <c r="Y5" s="1"/>
      <c r="Z5" s="1"/>
      <c r="AA5" s="3"/>
      <c r="AB5" s="13" t="s">
        <v>73</v>
      </c>
      <c r="AC5" s="1" t="n">
        <v>3.0</v>
      </c>
      <c r="AD5" s="2" t="n">
        <f>$AC5/$AC9</f>
        <v>0.05660377358490566</v>
      </c>
      <c r="AG5" s="1"/>
      <c r="AH5" s="1"/>
      <c r="AI5" s="3"/>
      <c r="AJ5" s="13" t="s">
        <v>73</v>
      </c>
      <c r="AK5" s="1" t="n">
        <v>89.0</v>
      </c>
      <c r="AL5" s="2" t="n">
        <f>$AK5/$AK10</f>
        <v>0.5085714285714286</v>
      </c>
    </row>
    <row r="6" spans="1:38" ht="30" customHeight="1" x14ac:dyDescent="0.45">
      <c r="A6" s="1"/>
      <c r="B6" s="1"/>
      <c r="C6" s="3"/>
      <c r="D6" s="1"/>
      <c r="E6" s="1"/>
      <c r="F6" s="2"/>
      <c r="I6" s="1" t="s">
        <v>38</v>
      </c>
      <c r="J6" s="3" t="n">
        <f>SUM(J2:J5)</f>
        <v>222.0</v>
      </c>
      <c r="K6" s="4" t="n">
        <f>SUM(K2:K5)</f>
        <v>1.0</v>
      </c>
      <c r="L6" s="3"/>
      <c r="M6" s="10" t="n">
        <f>SUM(M2:M5)</f>
        <v>1131.0</v>
      </c>
      <c r="N6" s="4" t="n">
        <f>SUM(N2:N5)</f>
        <v>1.0</v>
      </c>
      <c r="Q6" s="1"/>
      <c r="R6" s="1"/>
      <c r="S6" s="3"/>
      <c r="T6" s="1" t="s">
        <v>37</v>
      </c>
      <c r="U6" s="1" t="n">
        <v>2.0</v>
      </c>
      <c r="V6" s="2" t="n">
        <f>$U6/$U8</f>
        <v>0.024691358024691357</v>
      </c>
      <c r="Y6" s="1"/>
      <c r="Z6" s="1"/>
      <c r="AA6" s="3"/>
      <c r="AB6" s="13" t="s">
        <v>76</v>
      </c>
      <c r="AC6" s="1" t="n">
        <v>4.0</v>
      </c>
      <c r="AD6" s="2" t="n">
        <f>$AC6/$AC9</f>
        <v>0.07547169811320754</v>
      </c>
      <c r="AG6" s="1"/>
      <c r="AH6" s="1"/>
      <c r="AI6" s="3"/>
      <c r="AJ6" s="13" t="s">
        <v>76</v>
      </c>
      <c r="AK6" s="1" t="n">
        <v>12.0</v>
      </c>
      <c r="AL6" s="2" t="n">
        <f>$AK6/$AK10</f>
        <v>0.06857142857142857</v>
      </c>
    </row>
    <row r="7" spans="1:38" ht="30" customHeight="1" x14ac:dyDescent="0.45">
      <c r="A7" s="1" t="s">
        <v>38</v>
      </c>
      <c r="B7" s="3" t="n">
        <f>SUM(B2:B6)</f>
        <v>109.0</v>
      </c>
      <c r="C7" s="4" t="n">
        <f>SUM(C2:C6)</f>
        <v>1.0</v>
      </c>
      <c r="D7" s="3"/>
      <c r="E7" s="10" t="n">
        <f>SUM(E2:E6)</f>
        <v>35.0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37</v>
      </c>
      <c r="AC7" s="1" t="n">
        <v>23.0</v>
      </c>
      <c r="AD7" s="2" t="n">
        <f>$AC7/$AC9</f>
        <v>0.4339622641509434</v>
      </c>
      <c r="AG7" s="1"/>
      <c r="AH7" s="1"/>
      <c r="AI7" s="3"/>
      <c r="AJ7" s="13" t="s">
        <v>77</v>
      </c>
      <c r="AK7" s="1" t="n">
        <v>12.0</v>
      </c>
      <c r="AL7" s="2" t="n">
        <f>$AK7/$AK10</f>
        <v>0.06857142857142857</v>
      </c>
    </row>
    <row r="8" spans="1:38" ht="30" customHeight="1" x14ac:dyDescent="0.45">
      <c r="Q8" s="1" t="s">
        <v>38</v>
      </c>
      <c r="R8" s="3" t="n">
        <f>SUM(R2:R7)</f>
        <v>101.0</v>
      </c>
      <c r="S8" s="4" t="n">
        <f>SUM(S2:S7)</f>
        <v>1.0</v>
      </c>
      <c r="T8" s="3"/>
      <c r="U8" s="10" t="n">
        <f>SUM(U2:U7)</f>
        <v>81.0</v>
      </c>
      <c r="V8" s="4" t="n">
        <f>SUM(V2:V7)</f>
        <v>1.0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37</v>
      </c>
      <c r="AK8" s="1" t="n">
        <v>3.0</v>
      </c>
      <c r="AL8" s="2" t="n">
        <f>$AK8/$AK10</f>
        <v>0.017142857142857144</v>
      </c>
    </row>
    <row r="9" spans="1:38" ht="30" customHeight="1" x14ac:dyDescent="0.45">
      <c r="Y9" s="1" t="s">
        <v>38</v>
      </c>
      <c r="Z9" s="3" t="n">
        <f>SUM(Z2:Z8)</f>
        <v>109.0</v>
      </c>
      <c r="AA9" s="4" t="n">
        <f>SUM(AA2:AA8)</f>
        <v>1.0</v>
      </c>
      <c r="AB9" s="3"/>
      <c r="AC9" s="10" t="n">
        <f>SUM(AC2:AC8)</f>
        <v>53.0</v>
      </c>
      <c r="AD9" s="4" t="n">
        <f>SUM(AD2:AD8)</f>
        <v>1.0</v>
      </c>
      <c r="AG9" s="1"/>
      <c r="AH9" s="1"/>
      <c r="AI9" s="3"/>
      <c r="AJ9" s="1"/>
      <c r="AK9" s="1"/>
      <c r="AL9" s="2"/>
    </row>
    <row r="10" spans="1:38" ht="30" customHeight="1" x14ac:dyDescent="0.45">
      <c r="AG10" s="1" t="s">
        <v>38</v>
      </c>
      <c r="AH10" s="3" t="n">
        <f>SUM(AH2:AH9)</f>
        <v>100.0</v>
      </c>
      <c r="AI10" s="4" t="n">
        <f>SUM(AI2:AI9)</f>
        <v>1.0</v>
      </c>
      <c r="AJ10" s="3"/>
      <c r="AK10" s="10" t="n">
        <f>SUM(AK2:AK9)</f>
        <v>175.0</v>
      </c>
      <c r="AL10" s="4" t="n">
        <f>SUM(AL2:AL9)</f>
        <v>1.0</v>
      </c>
    </row>
    <row r="11" spans="1:38" x14ac:dyDescent="0.45">
      <c r="G11" s="1" t="s">
        <v>99</v>
      </c>
      <c r="H11" s="1" t="n">
        <v>3.0</v>
      </c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M13" sqref="M13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6640625" collapsed="true"/>
    <col min="5" max="5" customWidth="true" width="13.1328125" collapsed="true"/>
  </cols>
  <sheetData>
    <row r="1" spans="1:9" ht="18" x14ac:dyDescent="0.55000000000000004">
      <c r="A1" s="8" t="s">
        <v>39</v>
      </c>
      <c r="B1" s="8" t="s">
        <v>40</v>
      </c>
      <c r="C1" s="8" t="s">
        <v>41</v>
      </c>
      <c r="D1" s="8"/>
      <c r="E1" s="8" t="s">
        <v>42</v>
      </c>
      <c r="F1" s="8" t="s">
        <v>43</v>
      </c>
      <c r="G1" s="8"/>
      <c r="H1" s="8" t="s">
        <v>44</v>
      </c>
      <c r="I1" s="8"/>
    </row>
    <row r="2" spans="1:9" x14ac:dyDescent="0.45">
      <c r="A2" s="14" t="s">
        <v>45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46</v>
      </c>
      <c r="B3" s="1"/>
      <c r="C3" s="1"/>
      <c r="D3" s="1"/>
      <c r="E3" s="1">
        <v>9091</v>
      </c>
      <c r="F3" s="16" t="n">
        <v>125.0</v>
      </c>
      <c r="G3" s="1"/>
      <c r="H3" s="17" t="n">
        <v>12.0</v>
      </c>
      <c r="I3" s="1"/>
    </row>
    <row r="4" spans="1:9" x14ac:dyDescent="0.45">
      <c r="A4" s="1" t="s">
        <v>47</v>
      </c>
      <c r="B4" s="15" t="n">
        <v>35.0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48</v>
      </c>
      <c r="B5" s="15" t="n">
        <v>12.0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38</v>
      </c>
      <c r="B6" s="7" t="n">
        <f>SUM(B3:B5)</f>
        <v>47.0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49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46</v>
      </c>
      <c r="B9" s="1"/>
      <c r="C9" s="1"/>
      <c r="D9" s="1"/>
      <c r="E9" s="1">
        <v>38182</v>
      </c>
      <c r="F9" s="1" t="n">
        <v>34.0</v>
      </c>
      <c r="G9" s="1"/>
      <c r="H9" s="14" t="n">
        <v>12.0</v>
      </c>
      <c r="I9" s="1"/>
    </row>
    <row r="10" spans="1:9" x14ac:dyDescent="0.45">
      <c r="A10" s="1" t="s">
        <v>47</v>
      </c>
      <c r="B10" s="15">
        <v>1</v>
      </c>
      <c r="C10" s="1" t="n">
        <v>12.0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48</v>
      </c>
      <c r="B11" s="15">
        <v>0</v>
      </c>
      <c r="C11" s="1" t="n">
        <v>34.0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38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4" t="s">
        <v>50</v>
      </c>
      <c r="C16" s="34"/>
      <c r="D16" s="34"/>
      <c r="E16" s="1" t="s">
        <v>51</v>
      </c>
      <c r="F16" s="1" t="s">
        <v>52</v>
      </c>
      <c r="G16" s="1" t="s">
        <v>53</v>
      </c>
      <c r="H16" s="1"/>
      <c r="I16" s="1"/>
    </row>
    <row r="17" spans="1:9" x14ac:dyDescent="0.45">
      <c r="A17" s="1"/>
      <c r="B17" s="1"/>
      <c r="C17" s="1" t="s">
        <v>45</v>
      </c>
      <c r="D17" s="1" t="s">
        <v>54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49</v>
      </c>
      <c r="D18" s="1" t="s">
        <v>54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38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55</v>
      </c>
      <c r="D20" s="1"/>
      <c r="E20" s="9">
        <v>1020</v>
      </c>
      <c r="F20" s="1"/>
      <c r="G20" s="1"/>
      <c r="H20" s="1"/>
      <c r="I20" s="1"/>
    </row>
    <row r="21" spans="1:9" x14ac:dyDescent="0.45">
      <c r="A21" s="1"/>
      <c r="B21" s="1"/>
      <c r="C21" s="1" t="s">
        <v>56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45">
      <c r="A22" s="1"/>
      <c r="B22" s="1"/>
      <c r="C22" s="1" t="s">
        <v>57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58</v>
      </c>
    </row>
    <row r="5" spans="1:1" x14ac:dyDescent="0.45">
      <c r="A5" t="s">
        <v>59</v>
      </c>
    </row>
    <row r="6" spans="1:1" x14ac:dyDescent="0.45">
      <c r="A6" t="s">
        <v>60</v>
      </c>
    </row>
    <row r="7" spans="1:1" x14ac:dyDescent="0.45">
      <c r="A7" t="s">
        <v>61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2024-01-11T12:47:14Z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