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amba\AppData\Local\Microsoft\Windows\INetCache\Content.Outlook\WQ340K0L\"/>
    </mc:Choice>
  </mc:AlternateContent>
  <xr:revisionPtr revIDLastSave="0" documentId="13_ncr:1_{08BF418A-FA8C-4B55-A95A-408C94CE23FB}" xr6:coauthVersionLast="47" xr6:coauthVersionMax="47" xr10:uidLastSave="{00000000-0000-0000-0000-000000000000}"/>
  <bookViews>
    <workbookView xWindow="-120" yWindow="-120" windowWidth="20730" windowHeight="11160" xr2:uid="{E6D4463F-8892-4820-BF30-261B49FD96BA}"/>
  </bookViews>
  <sheets>
    <sheet name="Hoja1 (2)" sheetId="4" r:id="rId1"/>
  </sheets>
  <definedNames>
    <definedName name="_xlnm._FilterDatabase" localSheetId="0" hidden="1">'Hoja1 (2)'!$A$1:$AX$1600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4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1587" i="4"/>
  <c r="V1588" i="4"/>
  <c r="V1589" i="4"/>
  <c r="V1590" i="4"/>
  <c r="V1591" i="4"/>
  <c r="V1592" i="4"/>
  <c r="V1593" i="4"/>
  <c r="V1594" i="4"/>
  <c r="V1595" i="4"/>
  <c r="V1596" i="4"/>
  <c r="V1597" i="4"/>
  <c r="V1598" i="4"/>
  <c r="V1599" i="4"/>
  <c r="V1600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2" i="4"/>
  <c r="K76" i="4"/>
  <c r="K77" i="4"/>
  <c r="K78" i="4"/>
  <c r="K79" i="4"/>
  <c r="K80" i="4"/>
  <c r="K81" i="4"/>
  <c r="K82" i="4"/>
  <c r="K83" i="4"/>
  <c r="K25" i="4"/>
  <c r="K26" i="4"/>
  <c r="K27" i="4"/>
  <c r="K28" i="4"/>
  <c r="K29" i="4"/>
  <c r="K30" i="4"/>
  <c r="K31" i="4"/>
  <c r="K32" i="4"/>
  <c r="K33" i="4"/>
  <c r="K34" i="4"/>
  <c r="K35" i="4"/>
  <c r="K2" i="4"/>
  <c r="AW929" i="4"/>
  <c r="AX929" i="4" s="1"/>
  <c r="AV929" i="4"/>
  <c r="AU929" i="4"/>
  <c r="AT929" i="4"/>
  <c r="R929" i="4"/>
  <c r="N929" i="4"/>
  <c r="L929" i="4"/>
  <c r="K929" i="4"/>
  <c r="F929" i="4"/>
  <c r="G929" i="4" s="1"/>
  <c r="AW1229" i="4"/>
  <c r="AX1229" i="4" s="1"/>
  <c r="AV1229" i="4"/>
  <c r="AU1229" i="4"/>
  <c r="AT1229" i="4"/>
  <c r="N1229" i="4"/>
  <c r="L1229" i="4"/>
  <c r="K1229" i="4"/>
  <c r="F1229" i="4"/>
  <c r="G1229" i="4" s="1"/>
  <c r="AW1289" i="4"/>
  <c r="AX1289" i="4" s="1"/>
  <c r="AV1289" i="4"/>
  <c r="AU1289" i="4"/>
  <c r="AT1289" i="4"/>
  <c r="R1289" i="4"/>
  <c r="N1289" i="4"/>
  <c r="L1289" i="4"/>
  <c r="K1289" i="4"/>
  <c r="F1289" i="4"/>
  <c r="G1289" i="4" s="1"/>
  <c r="AW1529" i="4"/>
  <c r="AX1529" i="4" s="1"/>
  <c r="AV1529" i="4"/>
  <c r="AU1529" i="4"/>
  <c r="AT1529" i="4"/>
  <c r="Q1529" i="4"/>
  <c r="N1529" i="4"/>
  <c r="L1529" i="4"/>
  <c r="K1529" i="4"/>
  <c r="F1529" i="4"/>
  <c r="G1529" i="4" s="1"/>
  <c r="AW1061" i="4"/>
  <c r="AX1061" i="4" s="1"/>
  <c r="AV1061" i="4"/>
  <c r="AU1061" i="4"/>
  <c r="AT1061" i="4"/>
  <c r="N1061" i="4"/>
  <c r="L1061" i="4"/>
  <c r="K1061" i="4"/>
  <c r="F1061" i="4"/>
  <c r="G1061" i="4" s="1"/>
  <c r="AW1565" i="4"/>
  <c r="AX1565" i="4" s="1"/>
  <c r="AV1565" i="4"/>
  <c r="AU1565" i="4"/>
  <c r="AT1565" i="4"/>
  <c r="R1565" i="4"/>
  <c r="Q1565" i="4"/>
  <c r="N1565" i="4"/>
  <c r="L1565" i="4"/>
  <c r="K1565" i="4"/>
  <c r="F1565" i="4"/>
  <c r="G1565" i="4" s="1"/>
  <c r="AW1409" i="4"/>
  <c r="AX1409" i="4" s="1"/>
  <c r="AV1409" i="4"/>
  <c r="AU1409" i="4"/>
  <c r="AT1409" i="4"/>
  <c r="R1409" i="4"/>
  <c r="N1409" i="4"/>
  <c r="L1409" i="4"/>
  <c r="K1409" i="4"/>
  <c r="F1409" i="4"/>
  <c r="AW1541" i="4"/>
  <c r="AX1541" i="4" s="1"/>
  <c r="AV1541" i="4"/>
  <c r="AU1541" i="4"/>
  <c r="AT1541" i="4"/>
  <c r="R1541" i="4"/>
  <c r="N1541" i="4"/>
  <c r="L1541" i="4"/>
  <c r="K1541" i="4"/>
  <c r="F1541" i="4"/>
  <c r="G1541" i="4" s="1"/>
  <c r="AW1145" i="4"/>
  <c r="AX1145" i="4" s="1"/>
  <c r="AV1145" i="4"/>
  <c r="AU1145" i="4"/>
  <c r="AT1145" i="4"/>
  <c r="N1145" i="4"/>
  <c r="L1145" i="4"/>
  <c r="K1145" i="4"/>
  <c r="F1145" i="4"/>
  <c r="G1145" i="4" s="1"/>
  <c r="AW166" i="4"/>
  <c r="AX166" i="4" s="1"/>
  <c r="AV166" i="4"/>
  <c r="AU166" i="4"/>
  <c r="AT166" i="4"/>
  <c r="Q166" i="4"/>
  <c r="N166" i="4"/>
  <c r="L166" i="4"/>
  <c r="K166" i="4"/>
  <c r="F166" i="4"/>
  <c r="G166" i="4" s="1"/>
  <c r="AW497" i="4"/>
  <c r="AX497" i="4" s="1"/>
  <c r="AV497" i="4"/>
  <c r="AU497" i="4"/>
  <c r="AT497" i="4"/>
  <c r="R497" i="4"/>
  <c r="N497" i="4"/>
  <c r="L497" i="4"/>
  <c r="K497" i="4"/>
  <c r="F497" i="4"/>
  <c r="G497" i="4" s="1"/>
  <c r="AW1169" i="4"/>
  <c r="AX1169" i="4" s="1"/>
  <c r="AV1169" i="4"/>
  <c r="AU1169" i="4"/>
  <c r="AT1169" i="4"/>
  <c r="N1169" i="4"/>
  <c r="L1169" i="4"/>
  <c r="K1169" i="4"/>
  <c r="F1169" i="4"/>
  <c r="G1169" i="4" s="1"/>
  <c r="AW1121" i="4"/>
  <c r="AX1121" i="4" s="1"/>
  <c r="AV1121" i="4"/>
  <c r="AU1121" i="4"/>
  <c r="AT1121" i="4"/>
  <c r="N1121" i="4"/>
  <c r="L1121" i="4"/>
  <c r="K1121" i="4"/>
  <c r="F1121" i="4"/>
  <c r="G1121" i="4" s="1"/>
  <c r="AW392" i="4"/>
  <c r="AX392" i="4" s="1"/>
  <c r="AV392" i="4"/>
  <c r="AU392" i="4"/>
  <c r="AT392" i="4"/>
  <c r="R392" i="4"/>
  <c r="N392" i="4"/>
  <c r="L392" i="4"/>
  <c r="K392" i="4"/>
  <c r="F392" i="4"/>
  <c r="G392" i="4" s="1"/>
  <c r="AW1445" i="4"/>
  <c r="AX1445" i="4" s="1"/>
  <c r="AV1445" i="4"/>
  <c r="AU1445" i="4"/>
  <c r="AT1445" i="4"/>
  <c r="N1445" i="4"/>
  <c r="L1445" i="4"/>
  <c r="K1445" i="4"/>
  <c r="F1445" i="4"/>
  <c r="G1445" i="4" s="1"/>
  <c r="AW1493" i="4"/>
  <c r="AX1493" i="4" s="1"/>
  <c r="AV1493" i="4"/>
  <c r="AU1493" i="4"/>
  <c r="AT1493" i="4"/>
  <c r="R1493" i="4"/>
  <c r="N1493" i="4"/>
  <c r="L1493" i="4"/>
  <c r="K1493" i="4"/>
  <c r="F1493" i="4"/>
  <c r="G1493" i="4" s="1"/>
  <c r="AW2" i="4"/>
  <c r="AX2" i="4" s="1"/>
  <c r="AV2" i="4"/>
  <c r="AU2" i="4"/>
  <c r="AT2" i="4"/>
  <c r="Q2" i="4"/>
  <c r="N2" i="4"/>
  <c r="L2" i="4"/>
  <c r="F2" i="4"/>
  <c r="G2" i="4" s="1"/>
  <c r="AW284" i="4"/>
  <c r="AX284" i="4" s="1"/>
  <c r="AV284" i="4"/>
  <c r="AU284" i="4"/>
  <c r="AT284" i="4"/>
  <c r="N284" i="4"/>
  <c r="L284" i="4"/>
  <c r="K284" i="4"/>
  <c r="F284" i="4"/>
  <c r="G284" i="4" s="1"/>
  <c r="AW641" i="4"/>
  <c r="AX641" i="4" s="1"/>
  <c r="AV641" i="4"/>
  <c r="AU641" i="4"/>
  <c r="AT641" i="4"/>
  <c r="R641" i="4"/>
  <c r="N641" i="4"/>
  <c r="L641" i="4"/>
  <c r="K641" i="4"/>
  <c r="F641" i="4"/>
  <c r="G641" i="4" s="1"/>
  <c r="AW404" i="4"/>
  <c r="AX404" i="4" s="1"/>
  <c r="AV404" i="4"/>
  <c r="AU404" i="4"/>
  <c r="AT404" i="4"/>
  <c r="N404" i="4"/>
  <c r="L404" i="4"/>
  <c r="K404" i="4"/>
  <c r="F404" i="4"/>
  <c r="G404" i="4" s="1"/>
  <c r="AW308" i="4"/>
  <c r="AX308" i="4" s="1"/>
  <c r="AV308" i="4"/>
  <c r="AU308" i="4"/>
  <c r="AT308" i="4"/>
  <c r="R308" i="4"/>
  <c r="Q308" i="4"/>
  <c r="N308" i="4"/>
  <c r="L308" i="4"/>
  <c r="K308" i="4"/>
  <c r="F308" i="4"/>
  <c r="G308" i="4" s="1"/>
  <c r="AW296" i="4"/>
  <c r="AX296" i="4" s="1"/>
  <c r="AV296" i="4"/>
  <c r="AU296" i="4"/>
  <c r="AT296" i="4"/>
  <c r="R296" i="4"/>
  <c r="N296" i="4"/>
  <c r="L296" i="4"/>
  <c r="K296" i="4"/>
  <c r="F296" i="4"/>
  <c r="G296" i="4" s="1"/>
  <c r="AW380" i="4"/>
  <c r="AX380" i="4" s="1"/>
  <c r="AV380" i="4"/>
  <c r="AU380" i="4"/>
  <c r="AT380" i="4"/>
  <c r="R380" i="4"/>
  <c r="N380" i="4"/>
  <c r="L380" i="4"/>
  <c r="K380" i="4"/>
  <c r="F380" i="4"/>
  <c r="G380" i="4" s="1"/>
  <c r="AW368" i="4"/>
  <c r="AX368" i="4" s="1"/>
  <c r="AV368" i="4"/>
  <c r="AU368" i="4"/>
  <c r="AT368" i="4"/>
  <c r="Q368" i="4"/>
  <c r="N368" i="4"/>
  <c r="L368" i="4"/>
  <c r="K368" i="4"/>
  <c r="F368" i="4"/>
  <c r="G368" i="4" s="1"/>
  <c r="AW356" i="4"/>
  <c r="AX356" i="4" s="1"/>
  <c r="AV356" i="4"/>
  <c r="AU356" i="4"/>
  <c r="AT356" i="4"/>
  <c r="N356" i="4"/>
  <c r="L356" i="4"/>
  <c r="K356" i="4"/>
  <c r="F356" i="4"/>
  <c r="G356" i="4" s="1"/>
  <c r="AW344" i="4"/>
  <c r="AX344" i="4" s="1"/>
  <c r="AV344" i="4"/>
  <c r="AU344" i="4"/>
  <c r="AT344" i="4"/>
  <c r="N344" i="4"/>
  <c r="L344" i="4"/>
  <c r="K344" i="4"/>
  <c r="F344" i="4"/>
  <c r="G344" i="4" s="1"/>
  <c r="AW332" i="4"/>
  <c r="AX332" i="4" s="1"/>
  <c r="AV332" i="4"/>
  <c r="AU332" i="4"/>
  <c r="AT332" i="4"/>
  <c r="Q332" i="4"/>
  <c r="N332" i="4"/>
  <c r="L332" i="4"/>
  <c r="K332" i="4"/>
  <c r="F332" i="4"/>
  <c r="G332" i="4" s="1"/>
  <c r="AW260" i="4"/>
  <c r="AX260" i="4" s="1"/>
  <c r="AV260" i="4"/>
  <c r="AU260" i="4"/>
  <c r="AT260" i="4"/>
  <c r="Q260" i="4"/>
  <c r="N260" i="4"/>
  <c r="L260" i="4"/>
  <c r="K260" i="4"/>
  <c r="F260" i="4"/>
  <c r="G260" i="4" s="1"/>
  <c r="AW248" i="4"/>
  <c r="AX248" i="4" s="1"/>
  <c r="AV248" i="4"/>
  <c r="AU248" i="4"/>
  <c r="AT248" i="4"/>
  <c r="N248" i="4"/>
  <c r="L248" i="4"/>
  <c r="K248" i="4"/>
  <c r="F248" i="4"/>
  <c r="G248" i="4" s="1"/>
  <c r="AW236" i="4"/>
  <c r="AX236" i="4" s="1"/>
  <c r="AV236" i="4"/>
  <c r="AU236" i="4"/>
  <c r="AT236" i="4"/>
  <c r="R236" i="4"/>
  <c r="N236" i="4"/>
  <c r="L236" i="4"/>
  <c r="K236" i="4"/>
  <c r="F236" i="4"/>
  <c r="G236" i="4" s="1"/>
  <c r="AW224" i="4"/>
  <c r="AX224" i="4" s="1"/>
  <c r="AV224" i="4"/>
  <c r="AU224" i="4"/>
  <c r="AT224" i="4"/>
  <c r="R224" i="4"/>
  <c r="N224" i="4"/>
  <c r="L224" i="4"/>
  <c r="K224" i="4"/>
  <c r="F224" i="4"/>
  <c r="G224" i="4" s="1"/>
  <c r="AW200" i="4"/>
  <c r="AX200" i="4" s="1"/>
  <c r="AV200" i="4"/>
  <c r="AU200" i="4"/>
  <c r="AT200" i="4"/>
  <c r="N200" i="4"/>
  <c r="K200" i="4"/>
  <c r="F200" i="4"/>
  <c r="G200" i="4" s="1"/>
  <c r="AW190" i="4"/>
  <c r="AX190" i="4" s="1"/>
  <c r="AV190" i="4"/>
  <c r="AU190" i="4"/>
  <c r="AT190" i="4"/>
  <c r="R190" i="4"/>
  <c r="N190" i="4"/>
  <c r="L190" i="4"/>
  <c r="K190" i="4"/>
  <c r="F190" i="4"/>
  <c r="G190" i="4" s="1"/>
  <c r="AW178" i="4"/>
  <c r="AX178" i="4" s="1"/>
  <c r="AV178" i="4"/>
  <c r="AU178" i="4"/>
  <c r="AT178" i="4"/>
  <c r="N178" i="4"/>
  <c r="L178" i="4"/>
  <c r="K178" i="4"/>
  <c r="F178" i="4"/>
  <c r="G178" i="4" s="1"/>
  <c r="AW154" i="4"/>
  <c r="AX154" i="4" s="1"/>
  <c r="AV154" i="4"/>
  <c r="AU154" i="4"/>
  <c r="AT154" i="4"/>
  <c r="Q154" i="4"/>
  <c r="N154" i="4"/>
  <c r="L154" i="4"/>
  <c r="K154" i="4"/>
  <c r="F154" i="4"/>
  <c r="G154" i="4" s="1"/>
  <c r="AW144" i="4"/>
  <c r="AX144" i="4" s="1"/>
  <c r="AV144" i="4"/>
  <c r="AU144" i="4"/>
  <c r="AT144" i="4"/>
  <c r="R144" i="4"/>
  <c r="Q144" i="4"/>
  <c r="N144" i="4"/>
  <c r="L144" i="4"/>
  <c r="K144" i="4"/>
  <c r="F144" i="4"/>
  <c r="G144" i="4" s="1"/>
  <c r="AW132" i="4"/>
  <c r="AX132" i="4" s="1"/>
  <c r="AV132" i="4"/>
  <c r="AU132" i="4"/>
  <c r="AT132" i="4"/>
  <c r="Q132" i="4"/>
  <c r="N132" i="4"/>
  <c r="L132" i="4"/>
  <c r="K132" i="4"/>
  <c r="F132" i="4"/>
  <c r="G132" i="4" s="1"/>
  <c r="AW120" i="4"/>
  <c r="AX120" i="4" s="1"/>
  <c r="AV120" i="4"/>
  <c r="AU120" i="4"/>
  <c r="AT120" i="4"/>
  <c r="R120" i="4"/>
  <c r="N120" i="4"/>
  <c r="L120" i="4"/>
  <c r="K120" i="4"/>
  <c r="F120" i="4"/>
  <c r="G120" i="4" s="1"/>
  <c r="AW108" i="4"/>
  <c r="AX108" i="4" s="1"/>
  <c r="AV108" i="4"/>
  <c r="AU108" i="4"/>
  <c r="AT108" i="4"/>
  <c r="N108" i="4"/>
  <c r="L108" i="4"/>
  <c r="K108" i="4"/>
  <c r="F108" i="4"/>
  <c r="G108" i="4" s="1"/>
  <c r="AW96" i="4"/>
  <c r="AX96" i="4" s="1"/>
  <c r="AV96" i="4"/>
  <c r="AU96" i="4"/>
  <c r="AT96" i="4"/>
  <c r="N96" i="4"/>
  <c r="L96" i="4"/>
  <c r="K96" i="4"/>
  <c r="F96" i="4"/>
  <c r="G96" i="4" s="1"/>
  <c r="AW84" i="4"/>
  <c r="AX84" i="4" s="1"/>
  <c r="AV84" i="4"/>
  <c r="AU84" i="4"/>
  <c r="AT84" i="4"/>
  <c r="R84" i="4"/>
  <c r="N84" i="4"/>
  <c r="L84" i="4"/>
  <c r="K84" i="4"/>
  <c r="F84" i="4"/>
  <c r="G84" i="4" s="1"/>
  <c r="AW72" i="4"/>
  <c r="AX72" i="4" s="1"/>
  <c r="AV72" i="4"/>
  <c r="AU72" i="4"/>
  <c r="AT72" i="4"/>
  <c r="N72" i="4"/>
  <c r="L72" i="4"/>
  <c r="K72" i="4"/>
  <c r="F72" i="4"/>
  <c r="G72" i="4" s="1"/>
  <c r="AW60" i="4"/>
  <c r="AX60" i="4" s="1"/>
  <c r="AV60" i="4"/>
  <c r="AU60" i="4"/>
  <c r="AT60" i="4"/>
  <c r="R60" i="4"/>
  <c r="N60" i="4"/>
  <c r="L60" i="4"/>
  <c r="K60" i="4"/>
  <c r="F60" i="4"/>
  <c r="G60" i="4" s="1"/>
  <c r="AW48" i="4"/>
  <c r="AX48" i="4" s="1"/>
  <c r="AV48" i="4"/>
  <c r="AU48" i="4"/>
  <c r="AT48" i="4"/>
  <c r="R48" i="4"/>
  <c r="N48" i="4"/>
  <c r="L48" i="4"/>
  <c r="K48" i="4"/>
  <c r="F48" i="4"/>
  <c r="G48" i="4" s="1"/>
  <c r="AW36" i="4"/>
  <c r="AX36" i="4" s="1"/>
  <c r="AV36" i="4"/>
  <c r="AU36" i="4"/>
  <c r="AT36" i="4"/>
  <c r="Q36" i="4"/>
  <c r="N36" i="4"/>
  <c r="L36" i="4"/>
  <c r="K36" i="4"/>
  <c r="F36" i="4"/>
  <c r="G36" i="4" s="1"/>
  <c r="AW24" i="4"/>
  <c r="AX24" i="4" s="1"/>
  <c r="AV24" i="4"/>
  <c r="AU24" i="4"/>
  <c r="AT24" i="4"/>
  <c r="N24" i="4"/>
  <c r="L24" i="4"/>
  <c r="K24" i="4"/>
  <c r="F24" i="4"/>
  <c r="G24" i="4" s="1"/>
  <c r="AW14" i="4"/>
  <c r="AX14" i="4" s="1"/>
  <c r="AV14" i="4"/>
  <c r="AU14" i="4"/>
  <c r="AT14" i="4"/>
  <c r="N14" i="4"/>
  <c r="L14" i="4"/>
  <c r="K14" i="4"/>
  <c r="F14" i="4"/>
  <c r="G14" i="4" s="1"/>
  <c r="AW537" i="4"/>
  <c r="AX537" i="4" s="1"/>
  <c r="AV537" i="4"/>
  <c r="AU537" i="4"/>
  <c r="AT537" i="4"/>
  <c r="Q537" i="4"/>
  <c r="N537" i="4"/>
  <c r="L537" i="4"/>
  <c r="K537" i="4"/>
  <c r="F537" i="4"/>
  <c r="G537" i="4" s="1"/>
  <c r="AW525" i="4"/>
  <c r="AX525" i="4" s="1"/>
  <c r="AV525" i="4"/>
  <c r="AU525" i="4"/>
  <c r="AT525" i="4"/>
  <c r="R525" i="4"/>
  <c r="N525" i="4"/>
  <c r="L525" i="4"/>
  <c r="K525" i="4"/>
  <c r="F525" i="4"/>
  <c r="G525" i="4" s="1"/>
  <c r="AW513" i="4"/>
  <c r="AX513" i="4" s="1"/>
  <c r="AV513" i="4"/>
  <c r="AU513" i="4"/>
  <c r="AT513" i="4"/>
  <c r="N513" i="4"/>
  <c r="L513" i="4"/>
  <c r="K513" i="4"/>
  <c r="F513" i="4"/>
  <c r="G513" i="4" s="1"/>
  <c r="AW509" i="4"/>
  <c r="AX509" i="4" s="1"/>
  <c r="AV509" i="4"/>
  <c r="AU509" i="4"/>
  <c r="AT509" i="4"/>
  <c r="R509" i="4"/>
  <c r="Q509" i="4"/>
  <c r="N509" i="4"/>
  <c r="L509" i="4"/>
  <c r="K509" i="4"/>
  <c r="F509" i="4"/>
  <c r="G509" i="4" s="1"/>
  <c r="AW485" i="4"/>
  <c r="AX485" i="4" s="1"/>
  <c r="AV485" i="4"/>
  <c r="AU485" i="4"/>
  <c r="AT485" i="4"/>
  <c r="N485" i="4"/>
  <c r="L485" i="4"/>
  <c r="K485" i="4"/>
  <c r="F485" i="4"/>
  <c r="G485" i="4" s="1"/>
  <c r="AW476" i="4"/>
  <c r="AX476" i="4" s="1"/>
  <c r="AV476" i="4"/>
  <c r="AU476" i="4"/>
  <c r="AT476" i="4"/>
  <c r="N476" i="4"/>
  <c r="L476" i="4"/>
  <c r="K476" i="4"/>
  <c r="F476" i="4"/>
  <c r="G476" i="4" s="1"/>
  <c r="AW464" i="4"/>
  <c r="AX464" i="4" s="1"/>
  <c r="AV464" i="4"/>
  <c r="AU464" i="4"/>
  <c r="AT464" i="4"/>
  <c r="Q464" i="4"/>
  <c r="N464" i="4"/>
  <c r="L464" i="4"/>
  <c r="K464" i="4"/>
  <c r="F464" i="4"/>
  <c r="G464" i="4" s="1"/>
  <c r="AW452" i="4"/>
  <c r="AX452" i="4" s="1"/>
  <c r="AV452" i="4"/>
  <c r="AU452" i="4"/>
  <c r="AT452" i="4"/>
  <c r="Q452" i="4"/>
  <c r="N452" i="4"/>
  <c r="L452" i="4"/>
  <c r="K452" i="4"/>
  <c r="F452" i="4"/>
  <c r="G452" i="4" s="1"/>
  <c r="AW440" i="4"/>
  <c r="AX440" i="4" s="1"/>
  <c r="AV440" i="4"/>
  <c r="AU440" i="4"/>
  <c r="AT440" i="4"/>
  <c r="N440" i="4"/>
  <c r="L440" i="4"/>
  <c r="K440" i="4"/>
  <c r="F440" i="4"/>
  <c r="G440" i="4" s="1"/>
  <c r="AW428" i="4"/>
  <c r="AX428" i="4" s="1"/>
  <c r="AV428" i="4"/>
  <c r="AU428" i="4"/>
  <c r="AT428" i="4"/>
  <c r="R428" i="4"/>
  <c r="N428" i="4"/>
  <c r="L428" i="4"/>
  <c r="K428" i="4"/>
  <c r="F428" i="4"/>
  <c r="G428" i="4" s="1"/>
  <c r="AW421" i="4"/>
  <c r="AX421" i="4" s="1"/>
  <c r="AV421" i="4"/>
  <c r="AU421" i="4"/>
  <c r="AT421" i="4"/>
  <c r="N421" i="4"/>
  <c r="L421" i="4"/>
  <c r="K421" i="4"/>
  <c r="F421" i="4"/>
  <c r="G421" i="4" s="1"/>
  <c r="AW595" i="4"/>
  <c r="AX595" i="4" s="1"/>
  <c r="AV595" i="4"/>
  <c r="AU595" i="4"/>
  <c r="AT595" i="4"/>
  <c r="Q595" i="4"/>
  <c r="N595" i="4"/>
  <c r="L595" i="4"/>
  <c r="K595" i="4"/>
  <c r="F595" i="4"/>
  <c r="G595" i="4" s="1"/>
  <c r="AW583" i="4"/>
  <c r="AX583" i="4" s="1"/>
  <c r="AV583" i="4"/>
  <c r="AU583" i="4"/>
  <c r="AT583" i="4"/>
  <c r="R583" i="4"/>
  <c r="N583" i="4"/>
  <c r="L583" i="4"/>
  <c r="K583" i="4"/>
  <c r="F583" i="4"/>
  <c r="G583" i="4" s="1"/>
  <c r="AW571" i="4"/>
  <c r="AX571" i="4" s="1"/>
  <c r="AV571" i="4"/>
  <c r="AU571" i="4"/>
  <c r="AT571" i="4"/>
  <c r="N571" i="4"/>
  <c r="L571" i="4"/>
  <c r="K571" i="4"/>
  <c r="F571" i="4"/>
  <c r="G571" i="4" s="1"/>
  <c r="AW624" i="4"/>
  <c r="AX624" i="4" s="1"/>
  <c r="AV624" i="4"/>
  <c r="AU624" i="4"/>
  <c r="AT624" i="4"/>
  <c r="Q624" i="4"/>
  <c r="N624" i="4"/>
  <c r="L624" i="4"/>
  <c r="K624" i="4"/>
  <c r="F624" i="4"/>
  <c r="G624" i="4" s="1"/>
  <c r="AW692" i="4"/>
  <c r="AX692" i="4" s="1"/>
  <c r="AV692" i="4"/>
  <c r="AU692" i="4"/>
  <c r="AT692" i="4"/>
  <c r="R692" i="4"/>
  <c r="Q692" i="4"/>
  <c r="N692" i="4"/>
  <c r="L692" i="4"/>
  <c r="K692" i="4"/>
  <c r="F692" i="4"/>
  <c r="G692" i="4" s="1"/>
  <c r="AW683" i="4"/>
  <c r="AX683" i="4" s="1"/>
  <c r="AV683" i="4"/>
  <c r="AU683" i="4"/>
  <c r="AT683" i="4"/>
  <c r="R683" i="4"/>
  <c r="N683" i="4"/>
  <c r="L683" i="4"/>
  <c r="K683" i="4"/>
  <c r="F683" i="4"/>
  <c r="G683" i="4" s="1"/>
  <c r="AW759" i="4"/>
  <c r="AX759" i="4" s="1"/>
  <c r="AV759" i="4"/>
  <c r="AU759" i="4"/>
  <c r="AT759" i="4"/>
  <c r="R759" i="4"/>
  <c r="Q759" i="4"/>
  <c r="N759" i="4"/>
  <c r="L759" i="4"/>
  <c r="K759" i="4"/>
  <c r="F759" i="4"/>
  <c r="G759" i="4" s="1"/>
  <c r="AW655" i="4"/>
  <c r="AX655" i="4" s="1"/>
  <c r="AV655" i="4"/>
  <c r="AU655" i="4"/>
  <c r="AT655" i="4"/>
  <c r="Q655" i="4"/>
  <c r="N655" i="4"/>
  <c r="L655" i="4"/>
  <c r="K655" i="4"/>
  <c r="F655" i="4"/>
  <c r="G655" i="4" s="1"/>
  <c r="AW804" i="4"/>
  <c r="AX804" i="4" s="1"/>
  <c r="AV804" i="4"/>
  <c r="AU804" i="4"/>
  <c r="AT804" i="4"/>
  <c r="Q804" i="4"/>
  <c r="N804" i="4"/>
  <c r="L804" i="4"/>
  <c r="K804" i="4"/>
  <c r="F804" i="4"/>
  <c r="G804" i="4" s="1"/>
  <c r="AW1589" i="4"/>
  <c r="AX1589" i="4" s="1"/>
  <c r="AV1589" i="4"/>
  <c r="AU1589" i="4"/>
  <c r="AT1589" i="4"/>
  <c r="N1589" i="4"/>
  <c r="L1589" i="4"/>
  <c r="K1589" i="4"/>
  <c r="F1589" i="4"/>
  <c r="G1589" i="4" s="1"/>
  <c r="AW1577" i="4"/>
  <c r="AX1577" i="4" s="1"/>
  <c r="AV1577" i="4"/>
  <c r="AU1577" i="4"/>
  <c r="AT1577" i="4"/>
  <c r="R1577" i="4"/>
  <c r="N1577" i="4"/>
  <c r="L1577" i="4"/>
  <c r="K1577" i="4"/>
  <c r="F1577" i="4"/>
  <c r="G1577" i="4" s="1"/>
  <c r="AW1553" i="4"/>
  <c r="AX1553" i="4" s="1"/>
  <c r="AV1553" i="4"/>
  <c r="AU1553" i="4"/>
  <c r="AT1553" i="4"/>
  <c r="N1553" i="4"/>
  <c r="L1553" i="4"/>
  <c r="K1553" i="4"/>
  <c r="F1553" i="4"/>
  <c r="G1553" i="4" s="1"/>
  <c r="AW1505" i="4"/>
  <c r="AX1505" i="4" s="1"/>
  <c r="AV1505" i="4"/>
  <c r="AU1505" i="4"/>
  <c r="AT1505" i="4"/>
  <c r="R1505" i="4"/>
  <c r="N1505" i="4"/>
  <c r="L1505" i="4"/>
  <c r="K1505" i="4"/>
  <c r="F1505" i="4"/>
  <c r="G1505" i="4" s="1"/>
  <c r="AW1277" i="4"/>
  <c r="AX1277" i="4" s="1"/>
  <c r="AV1277" i="4"/>
  <c r="AU1277" i="4"/>
  <c r="AT1277" i="4"/>
  <c r="R1277" i="4"/>
  <c r="N1277" i="4"/>
  <c r="L1277" i="4"/>
  <c r="K1277" i="4"/>
  <c r="F1277" i="4"/>
  <c r="G1277" i="4" s="1"/>
  <c r="AW1265" i="4"/>
  <c r="AX1265" i="4" s="1"/>
  <c r="AV1265" i="4"/>
  <c r="AU1265" i="4"/>
  <c r="AT1265" i="4"/>
  <c r="N1265" i="4"/>
  <c r="L1265" i="4"/>
  <c r="K1265" i="4"/>
  <c r="F1265" i="4"/>
  <c r="G1265" i="4" s="1"/>
  <c r="AW1253" i="4"/>
  <c r="AX1253" i="4" s="1"/>
  <c r="AV1253" i="4"/>
  <c r="AU1253" i="4"/>
  <c r="AT1253" i="4"/>
  <c r="Q1253" i="4"/>
  <c r="N1253" i="4"/>
  <c r="L1253" i="4"/>
  <c r="K1253" i="4"/>
  <c r="F1253" i="4"/>
  <c r="G1253" i="4" s="1"/>
  <c r="AW1241" i="4"/>
  <c r="AX1241" i="4" s="1"/>
  <c r="AV1241" i="4"/>
  <c r="AU1241" i="4"/>
  <c r="AT1241" i="4"/>
  <c r="Q1241" i="4"/>
  <c r="N1241" i="4"/>
  <c r="L1241" i="4"/>
  <c r="K1241" i="4"/>
  <c r="F1241" i="4"/>
  <c r="G1241" i="4" s="1"/>
  <c r="AW1481" i="4"/>
  <c r="AX1481" i="4" s="1"/>
  <c r="AV1481" i="4"/>
  <c r="AU1481" i="4"/>
  <c r="AT1481" i="4"/>
  <c r="N1481" i="4"/>
  <c r="L1481" i="4"/>
  <c r="K1481" i="4"/>
  <c r="F1481" i="4"/>
  <c r="G1481" i="4" s="1"/>
  <c r="AW1469" i="4"/>
  <c r="AX1469" i="4" s="1"/>
  <c r="AV1469" i="4"/>
  <c r="AU1469" i="4"/>
  <c r="AT1469" i="4"/>
  <c r="R1469" i="4"/>
  <c r="N1469" i="4"/>
  <c r="L1469" i="4"/>
  <c r="K1469" i="4"/>
  <c r="F1469" i="4"/>
  <c r="G1469" i="4" s="1"/>
  <c r="AW1457" i="4"/>
  <c r="AX1457" i="4" s="1"/>
  <c r="AV1457" i="4"/>
  <c r="AU1457" i="4"/>
  <c r="AT1457" i="4"/>
  <c r="R1457" i="4"/>
  <c r="N1457" i="4"/>
  <c r="L1457" i="4"/>
  <c r="K1457" i="4"/>
  <c r="F1457" i="4"/>
  <c r="G1457" i="4" s="1"/>
  <c r="AW1433" i="4"/>
  <c r="AX1433" i="4" s="1"/>
  <c r="AV1433" i="4"/>
  <c r="AU1433" i="4"/>
  <c r="AT1433" i="4"/>
  <c r="N1433" i="4"/>
  <c r="L1433" i="4"/>
  <c r="K1433" i="4"/>
  <c r="F1433" i="4"/>
  <c r="G1433" i="4" s="1"/>
  <c r="AW1421" i="4"/>
  <c r="AX1421" i="4" s="1"/>
  <c r="AV1421" i="4"/>
  <c r="AU1421" i="4"/>
  <c r="AT1421" i="4"/>
  <c r="Q1421" i="4"/>
  <c r="N1421" i="4"/>
  <c r="L1421" i="4"/>
  <c r="K1421" i="4"/>
  <c r="F1421" i="4"/>
  <c r="G1421" i="4" s="1"/>
  <c r="AW1397" i="4"/>
  <c r="AX1397" i="4" s="1"/>
  <c r="AV1397" i="4"/>
  <c r="AU1397" i="4"/>
  <c r="AT1397" i="4"/>
  <c r="N1397" i="4"/>
  <c r="L1397" i="4"/>
  <c r="K1397" i="4"/>
  <c r="F1397" i="4"/>
  <c r="G1397" i="4" s="1"/>
  <c r="AW1385" i="4"/>
  <c r="AX1385" i="4" s="1"/>
  <c r="AV1385" i="4"/>
  <c r="AU1385" i="4"/>
  <c r="AT1385" i="4"/>
  <c r="Q1385" i="4"/>
  <c r="N1385" i="4"/>
  <c r="L1385" i="4"/>
  <c r="K1385" i="4"/>
  <c r="F1385" i="4"/>
  <c r="G1385" i="4" s="1"/>
  <c r="AW1373" i="4"/>
  <c r="AX1373" i="4" s="1"/>
  <c r="AV1373" i="4"/>
  <c r="AU1373" i="4"/>
  <c r="AT1373" i="4"/>
  <c r="N1373" i="4"/>
  <c r="K1373" i="4"/>
  <c r="F1373" i="4"/>
  <c r="G1373" i="4" s="1"/>
  <c r="AW1361" i="4"/>
  <c r="AX1361" i="4" s="1"/>
  <c r="AV1361" i="4"/>
  <c r="AU1361" i="4"/>
  <c r="AT1361" i="4"/>
  <c r="N1361" i="4"/>
  <c r="L1361" i="4"/>
  <c r="K1361" i="4"/>
  <c r="F1361" i="4"/>
  <c r="G1361" i="4" s="1"/>
  <c r="AW1349" i="4"/>
  <c r="AX1349" i="4" s="1"/>
  <c r="AV1349" i="4"/>
  <c r="AU1349" i="4"/>
  <c r="AT1349" i="4"/>
  <c r="R1349" i="4"/>
  <c r="N1349" i="4"/>
  <c r="L1349" i="4"/>
  <c r="K1349" i="4"/>
  <c r="F1349" i="4"/>
  <c r="G1349" i="4" s="1"/>
  <c r="AW1337" i="4"/>
  <c r="AX1337" i="4" s="1"/>
  <c r="AV1337" i="4"/>
  <c r="AU1337" i="4"/>
  <c r="AT1337" i="4"/>
  <c r="R1337" i="4"/>
  <c r="N1337" i="4"/>
  <c r="L1337" i="4"/>
  <c r="K1337" i="4"/>
  <c r="F1337" i="4"/>
  <c r="G1337" i="4" s="1"/>
  <c r="AW1325" i="4"/>
  <c r="AX1325" i="4" s="1"/>
  <c r="AV1325" i="4"/>
  <c r="AU1325" i="4"/>
  <c r="AT1325" i="4"/>
  <c r="R1325" i="4"/>
  <c r="N1325" i="4"/>
  <c r="L1325" i="4"/>
  <c r="K1325" i="4"/>
  <c r="F1325" i="4"/>
  <c r="G1325" i="4" s="1"/>
  <c r="AW1313" i="4"/>
  <c r="AX1313" i="4" s="1"/>
  <c r="AV1313" i="4"/>
  <c r="AU1313" i="4"/>
  <c r="AT1313" i="4"/>
  <c r="R1313" i="4"/>
  <c r="N1313" i="4"/>
  <c r="L1313" i="4"/>
  <c r="K1313" i="4"/>
  <c r="F1313" i="4"/>
  <c r="G1313" i="4" s="1"/>
  <c r="AW1301" i="4"/>
  <c r="AX1301" i="4" s="1"/>
  <c r="AV1301" i="4"/>
  <c r="AU1301" i="4"/>
  <c r="AT1301" i="4"/>
  <c r="N1301" i="4"/>
  <c r="L1301" i="4"/>
  <c r="K1301" i="4"/>
  <c r="F1301" i="4"/>
  <c r="G1301" i="4" s="1"/>
  <c r="AW1013" i="4"/>
  <c r="AX1013" i="4" s="1"/>
  <c r="AV1013" i="4"/>
  <c r="AU1013" i="4"/>
  <c r="AT1013" i="4"/>
  <c r="N1013" i="4"/>
  <c r="L1013" i="4"/>
  <c r="K1013" i="4"/>
  <c r="F1013" i="4"/>
  <c r="G1013" i="4" s="1"/>
  <c r="AW1001" i="4"/>
  <c r="AX1001" i="4" s="1"/>
  <c r="AV1001" i="4"/>
  <c r="AU1001" i="4"/>
  <c r="AT1001" i="4"/>
  <c r="R1001" i="4"/>
  <c r="N1001" i="4"/>
  <c r="L1001" i="4"/>
  <c r="K1001" i="4"/>
  <c r="F1001" i="4"/>
  <c r="G1001" i="4" s="1"/>
  <c r="AW989" i="4"/>
  <c r="AX989" i="4" s="1"/>
  <c r="AV989" i="4"/>
  <c r="AU989" i="4"/>
  <c r="AT989" i="4"/>
  <c r="N989" i="4"/>
  <c r="L989" i="4"/>
  <c r="K989" i="4"/>
  <c r="F989" i="4"/>
  <c r="G989" i="4" s="1"/>
  <c r="AW977" i="4"/>
  <c r="AX977" i="4" s="1"/>
  <c r="AV977" i="4"/>
  <c r="AU977" i="4"/>
  <c r="AT977" i="4"/>
  <c r="R977" i="4"/>
  <c r="N977" i="4"/>
  <c r="L977" i="4"/>
  <c r="K977" i="4"/>
  <c r="F977" i="4"/>
  <c r="G977" i="4" s="1"/>
  <c r="AW965" i="4"/>
  <c r="AX965" i="4" s="1"/>
  <c r="AV965" i="4"/>
  <c r="AU965" i="4"/>
  <c r="AT965" i="4"/>
  <c r="R965" i="4"/>
  <c r="N965" i="4"/>
  <c r="L965" i="4"/>
  <c r="K965" i="4"/>
  <c r="F965" i="4"/>
  <c r="G965" i="4" s="1"/>
  <c r="AW953" i="4"/>
  <c r="AX953" i="4" s="1"/>
  <c r="AV953" i="4"/>
  <c r="AU953" i="4"/>
  <c r="AT953" i="4"/>
  <c r="Q953" i="4"/>
  <c r="N953" i="4"/>
  <c r="L953" i="4"/>
  <c r="K953" i="4"/>
  <c r="F953" i="4"/>
  <c r="G953" i="4" s="1"/>
  <c r="AW941" i="4"/>
  <c r="AX941" i="4" s="1"/>
  <c r="AV941" i="4"/>
  <c r="AU941" i="4"/>
  <c r="AT941" i="4"/>
  <c r="N941" i="4"/>
  <c r="L941" i="4"/>
  <c r="K941" i="4"/>
  <c r="F941" i="4"/>
  <c r="G941" i="4" s="1"/>
  <c r="AW917" i="4"/>
  <c r="AX917" i="4" s="1"/>
  <c r="AV917" i="4"/>
  <c r="AU917" i="4"/>
  <c r="AT917" i="4"/>
  <c r="N917" i="4"/>
  <c r="L917" i="4"/>
  <c r="K917" i="4"/>
  <c r="F917" i="4"/>
  <c r="G917" i="4" s="1"/>
  <c r="AW905" i="4"/>
  <c r="AX905" i="4" s="1"/>
  <c r="AV905" i="4"/>
  <c r="AU905" i="4"/>
  <c r="AT905" i="4"/>
  <c r="Q905" i="4"/>
  <c r="N905" i="4"/>
  <c r="L905" i="4"/>
  <c r="K905" i="4"/>
  <c r="F905" i="4"/>
  <c r="G905" i="4" s="1"/>
  <c r="AW893" i="4"/>
  <c r="AX893" i="4" s="1"/>
  <c r="AV893" i="4"/>
  <c r="AU893" i="4"/>
  <c r="AT893" i="4"/>
  <c r="Q893" i="4"/>
  <c r="N893" i="4"/>
  <c r="L893" i="4"/>
  <c r="K893" i="4"/>
  <c r="F893" i="4"/>
  <c r="G893" i="4" s="1"/>
  <c r="AW881" i="4"/>
  <c r="AX881" i="4" s="1"/>
  <c r="AV881" i="4"/>
  <c r="AU881" i="4"/>
  <c r="AT881" i="4"/>
  <c r="N881" i="4"/>
  <c r="L881" i="4"/>
  <c r="K881" i="4"/>
  <c r="F881" i="4"/>
  <c r="G881" i="4" s="1"/>
  <c r="AW869" i="4"/>
  <c r="AX869" i="4" s="1"/>
  <c r="AV869" i="4"/>
  <c r="AU869" i="4"/>
  <c r="AT869" i="4"/>
  <c r="R869" i="4"/>
  <c r="N869" i="4"/>
  <c r="L869" i="4"/>
  <c r="K869" i="4"/>
  <c r="F869" i="4"/>
  <c r="G869" i="4" s="1"/>
  <c r="AW857" i="4"/>
  <c r="AX857" i="4" s="1"/>
  <c r="AV857" i="4"/>
  <c r="AU857" i="4"/>
  <c r="AT857" i="4"/>
  <c r="N857" i="4"/>
  <c r="L857" i="4"/>
  <c r="K857" i="4"/>
  <c r="F857" i="4"/>
  <c r="G857" i="4" s="1"/>
  <c r="AW845" i="4"/>
  <c r="AX845" i="4" s="1"/>
  <c r="AV845" i="4"/>
  <c r="AU845" i="4"/>
  <c r="AT845" i="4"/>
  <c r="R845" i="4"/>
  <c r="N845" i="4"/>
  <c r="L845" i="4"/>
  <c r="K845" i="4"/>
  <c r="F845" i="4"/>
  <c r="G845" i="4" s="1"/>
  <c r="AW1217" i="4"/>
  <c r="AX1217" i="4" s="1"/>
  <c r="AV1217" i="4"/>
  <c r="AU1217" i="4"/>
  <c r="AT1217" i="4"/>
  <c r="R1217" i="4"/>
  <c r="N1217" i="4"/>
  <c r="L1217" i="4"/>
  <c r="K1217" i="4"/>
  <c r="F1217" i="4"/>
  <c r="G1217" i="4" s="1"/>
  <c r="AW1205" i="4"/>
  <c r="AX1205" i="4" s="1"/>
  <c r="AV1205" i="4"/>
  <c r="AU1205" i="4"/>
  <c r="AT1205" i="4"/>
  <c r="N1205" i="4"/>
  <c r="L1205" i="4"/>
  <c r="K1205" i="4"/>
  <c r="F1205" i="4"/>
  <c r="G1205" i="4" s="1"/>
  <c r="AW1193" i="4"/>
  <c r="AX1193" i="4" s="1"/>
  <c r="AV1193" i="4"/>
  <c r="AU1193" i="4"/>
  <c r="AT1193" i="4"/>
  <c r="Q1193" i="4"/>
  <c r="N1193" i="4"/>
  <c r="L1193" i="4"/>
  <c r="K1193" i="4"/>
  <c r="F1193" i="4"/>
  <c r="G1193" i="4" s="1"/>
  <c r="AW1181" i="4"/>
  <c r="AX1181" i="4" s="1"/>
  <c r="AV1181" i="4"/>
  <c r="AU1181" i="4"/>
  <c r="AT1181" i="4"/>
  <c r="R1181" i="4"/>
  <c r="N1181" i="4"/>
  <c r="L1181" i="4"/>
  <c r="K1181" i="4"/>
  <c r="F1181" i="4"/>
  <c r="G1181" i="4" s="1"/>
  <c r="AW1157" i="4"/>
  <c r="AX1157" i="4" s="1"/>
  <c r="AV1157" i="4"/>
  <c r="AU1157" i="4"/>
  <c r="AT1157" i="4"/>
  <c r="N1157" i="4"/>
  <c r="L1157" i="4"/>
  <c r="K1157" i="4"/>
  <c r="F1157" i="4"/>
  <c r="G1157" i="4" s="1"/>
  <c r="AW1133" i="4"/>
  <c r="AX1133" i="4" s="1"/>
  <c r="AV1133" i="4"/>
  <c r="AU1133" i="4"/>
  <c r="AT1133" i="4"/>
  <c r="R1133" i="4"/>
  <c r="N1133" i="4"/>
  <c r="L1133" i="4"/>
  <c r="K1133" i="4"/>
  <c r="F1133" i="4"/>
  <c r="G1133" i="4" s="1"/>
  <c r="AW1109" i="4"/>
  <c r="AX1109" i="4" s="1"/>
  <c r="AV1109" i="4"/>
  <c r="AU1109" i="4"/>
  <c r="AT1109" i="4"/>
  <c r="R1109" i="4"/>
  <c r="N1109" i="4"/>
  <c r="L1109" i="4"/>
  <c r="K1109" i="4"/>
  <c r="F1109" i="4"/>
  <c r="G1109" i="4" s="1"/>
  <c r="AW1097" i="4"/>
  <c r="AX1097" i="4" s="1"/>
  <c r="AV1097" i="4"/>
  <c r="AU1097" i="4"/>
  <c r="AT1097" i="4"/>
  <c r="Q1097" i="4"/>
  <c r="N1097" i="4"/>
  <c r="L1097" i="4"/>
  <c r="K1097" i="4"/>
  <c r="F1097" i="4"/>
  <c r="G1097" i="4" s="1"/>
  <c r="AW1085" i="4"/>
  <c r="AX1085" i="4" s="1"/>
  <c r="AV1085" i="4"/>
  <c r="AU1085" i="4"/>
  <c r="AT1085" i="4"/>
  <c r="R1085" i="4"/>
  <c r="N1085" i="4"/>
  <c r="L1085" i="4"/>
  <c r="K1085" i="4"/>
  <c r="F1085" i="4"/>
  <c r="G1085" i="4" s="1"/>
  <c r="AW1073" i="4"/>
  <c r="AX1073" i="4" s="1"/>
  <c r="AV1073" i="4"/>
  <c r="AU1073" i="4"/>
  <c r="AT1073" i="4"/>
  <c r="R1073" i="4"/>
  <c r="N1073" i="4"/>
  <c r="L1073" i="4"/>
  <c r="K1073" i="4"/>
  <c r="F1073" i="4"/>
  <c r="G1073" i="4" s="1"/>
  <c r="AW1049" i="4"/>
  <c r="AX1049" i="4" s="1"/>
  <c r="AV1049" i="4"/>
  <c r="AU1049" i="4"/>
  <c r="AT1049" i="4"/>
  <c r="Q1049" i="4"/>
  <c r="N1049" i="4"/>
  <c r="L1049" i="4"/>
  <c r="K1049" i="4"/>
  <c r="F1049" i="4"/>
  <c r="G1049" i="4" s="1"/>
  <c r="AW1037" i="4"/>
  <c r="AX1037" i="4" s="1"/>
  <c r="AV1037" i="4"/>
  <c r="AU1037" i="4"/>
  <c r="AT1037" i="4"/>
  <c r="R1037" i="4"/>
  <c r="N1037" i="4"/>
  <c r="L1037" i="4"/>
  <c r="K1037" i="4"/>
  <c r="F1037" i="4"/>
  <c r="G1037" i="4" s="1"/>
  <c r="AW1025" i="4"/>
  <c r="AX1025" i="4" s="1"/>
  <c r="AV1025" i="4"/>
  <c r="AU1025" i="4"/>
  <c r="AT1025" i="4"/>
  <c r="N1025" i="4"/>
  <c r="L1025" i="4"/>
  <c r="K1025" i="4"/>
  <c r="F1025" i="4"/>
  <c r="G1025" i="4" s="1"/>
  <c r="AW776" i="4"/>
  <c r="AX776" i="4" s="1"/>
  <c r="AV776" i="4"/>
  <c r="AU776" i="4"/>
  <c r="AT776" i="4"/>
  <c r="R776" i="4"/>
  <c r="N776" i="4"/>
  <c r="L776" i="4"/>
  <c r="K776" i="4"/>
  <c r="F776" i="4"/>
  <c r="G776" i="4" s="1"/>
  <c r="AW829" i="4"/>
  <c r="AX829" i="4" s="1"/>
  <c r="AV829" i="4"/>
  <c r="AU829" i="4"/>
  <c r="AT829" i="4"/>
  <c r="Q829" i="4"/>
  <c r="N829" i="4"/>
  <c r="L829" i="4"/>
  <c r="K829" i="4"/>
  <c r="F829" i="4"/>
  <c r="G829" i="4" s="1"/>
  <c r="AW1517" i="4"/>
  <c r="AX1517" i="4" s="1"/>
  <c r="AV1517" i="4"/>
  <c r="AU1517" i="4"/>
  <c r="AT1517" i="4"/>
  <c r="R1517" i="4"/>
  <c r="N1517" i="4"/>
  <c r="L1517" i="4"/>
  <c r="K1517" i="4"/>
  <c r="F1517" i="4"/>
  <c r="G1517" i="4" s="1"/>
  <c r="AW792" i="4"/>
  <c r="AX792" i="4" s="1"/>
  <c r="AV792" i="4"/>
  <c r="AU792" i="4"/>
  <c r="AT792" i="4"/>
  <c r="R792" i="4"/>
  <c r="N792" i="4"/>
  <c r="L792" i="4"/>
  <c r="K792" i="4"/>
  <c r="F792" i="4"/>
  <c r="G792" i="4" s="1"/>
  <c r="AW653" i="4"/>
  <c r="AX653" i="4" s="1"/>
  <c r="AV653" i="4"/>
  <c r="AU653" i="4"/>
  <c r="AT653" i="4"/>
  <c r="R653" i="4"/>
  <c r="Q653" i="4"/>
  <c r="N653" i="4"/>
  <c r="L653" i="4"/>
  <c r="K653" i="4"/>
  <c r="F653" i="4"/>
  <c r="G653" i="4" s="1"/>
  <c r="AW764" i="4"/>
  <c r="AX764" i="4" s="1"/>
  <c r="AV764" i="4"/>
  <c r="AU764" i="4"/>
  <c r="AT764" i="4"/>
  <c r="N764" i="4"/>
  <c r="L764" i="4"/>
  <c r="K764" i="4"/>
  <c r="F764" i="4"/>
  <c r="G764" i="4" s="1"/>
  <c r="AW747" i="4"/>
  <c r="AX747" i="4" s="1"/>
  <c r="AV747" i="4"/>
  <c r="AU747" i="4"/>
  <c r="AT747" i="4"/>
  <c r="N747" i="4"/>
  <c r="L747" i="4"/>
  <c r="K747" i="4"/>
  <c r="F747" i="4"/>
  <c r="G747" i="4" s="1"/>
  <c r="AW696" i="4"/>
  <c r="AX696" i="4" s="1"/>
  <c r="AV696" i="4"/>
  <c r="AU696" i="4"/>
  <c r="AT696" i="4"/>
  <c r="R696" i="4"/>
  <c r="N696" i="4"/>
  <c r="L696" i="4"/>
  <c r="K696" i="4"/>
  <c r="F696" i="4"/>
  <c r="G696" i="4" s="1"/>
  <c r="AW636" i="4"/>
  <c r="AX636" i="4" s="1"/>
  <c r="AV636" i="4"/>
  <c r="AU636" i="4"/>
  <c r="AT636" i="4"/>
  <c r="R636" i="4"/>
  <c r="Q636" i="4"/>
  <c r="N636" i="4"/>
  <c r="L636" i="4"/>
  <c r="K636" i="4"/>
  <c r="F636" i="4"/>
  <c r="G636" i="4" s="1"/>
  <c r="AW610" i="4"/>
  <c r="AX610" i="4" s="1"/>
  <c r="AV610" i="4"/>
  <c r="AU610" i="4"/>
  <c r="AT610" i="4"/>
  <c r="R610" i="4"/>
  <c r="N610" i="4"/>
  <c r="L610" i="4"/>
  <c r="K610" i="4"/>
  <c r="F610" i="4"/>
  <c r="G610" i="4" s="1"/>
  <c r="AW606" i="4"/>
  <c r="AX606" i="4" s="1"/>
  <c r="AV606" i="4"/>
  <c r="AU606" i="4"/>
  <c r="AT606" i="4"/>
  <c r="R606" i="4"/>
  <c r="Q606" i="4"/>
  <c r="N606" i="4"/>
  <c r="L606" i="4"/>
  <c r="K606" i="4"/>
  <c r="F606" i="4"/>
  <c r="G606" i="4" s="1"/>
  <c r="AW212" i="4"/>
  <c r="AX212" i="4" s="1"/>
  <c r="AV212" i="4"/>
  <c r="AU212" i="4"/>
  <c r="AT212" i="4"/>
  <c r="Q212" i="4"/>
  <c r="N212" i="4"/>
  <c r="L212" i="4"/>
  <c r="K212" i="4"/>
  <c r="F212" i="4"/>
  <c r="G212" i="4" s="1"/>
  <c r="AW272" i="4"/>
  <c r="AX272" i="4" s="1"/>
  <c r="AV272" i="4"/>
  <c r="AU272" i="4"/>
  <c r="AT272" i="4"/>
  <c r="Q272" i="4"/>
  <c r="N272" i="4"/>
  <c r="L272" i="4"/>
  <c r="K272" i="4"/>
  <c r="F272" i="4"/>
  <c r="G272" i="4" s="1"/>
  <c r="AW320" i="4"/>
  <c r="AX320" i="4" s="1"/>
  <c r="AV320" i="4"/>
  <c r="AU320" i="4"/>
  <c r="AT320" i="4"/>
  <c r="Q320" i="4"/>
  <c r="N320" i="4"/>
  <c r="L320" i="4"/>
  <c r="K320" i="4"/>
  <c r="F320" i="4"/>
  <c r="G320" i="4" s="1"/>
  <c r="AW414" i="4"/>
  <c r="AX414" i="4" s="1"/>
  <c r="AV414" i="4"/>
  <c r="AU414" i="4"/>
  <c r="AT414" i="4"/>
  <c r="N414" i="4"/>
  <c r="L414" i="4"/>
  <c r="K414" i="4"/>
  <c r="F414" i="4"/>
  <c r="G414" i="4" s="1"/>
  <c r="AW822" i="4"/>
  <c r="AX822" i="4" s="1"/>
  <c r="AV822" i="4"/>
  <c r="AU822" i="4"/>
  <c r="AT822" i="4"/>
  <c r="N822" i="4"/>
  <c r="L822" i="4"/>
  <c r="K822" i="4"/>
  <c r="F822" i="4"/>
  <c r="G822" i="4" s="1"/>
  <c r="AW816" i="4"/>
  <c r="AX816" i="4" s="1"/>
  <c r="AV816" i="4"/>
  <c r="AU816" i="4"/>
  <c r="AT816" i="4"/>
  <c r="R816" i="4"/>
  <c r="Q816" i="4"/>
  <c r="N816" i="4"/>
  <c r="L816" i="4"/>
  <c r="K816" i="4"/>
  <c r="F816" i="4"/>
  <c r="G816" i="4" s="1"/>
  <c r="AW836" i="4"/>
  <c r="AX836" i="4" s="1"/>
  <c r="AV836" i="4"/>
  <c r="AU836" i="4"/>
  <c r="AT836" i="4"/>
  <c r="R836" i="4"/>
  <c r="N836" i="4"/>
  <c r="L836" i="4"/>
  <c r="K836" i="4"/>
  <c r="F836" i="4"/>
  <c r="G836" i="4" s="1"/>
  <c r="AW802" i="4"/>
  <c r="AX802" i="4" s="1"/>
  <c r="AV802" i="4"/>
  <c r="AU802" i="4"/>
  <c r="AT802" i="4"/>
  <c r="R802" i="4"/>
  <c r="Q802" i="4"/>
  <c r="N802" i="4"/>
  <c r="L802" i="4"/>
  <c r="K802" i="4"/>
  <c r="F802" i="4"/>
  <c r="G802" i="4" s="1"/>
  <c r="AW784" i="4"/>
  <c r="AX784" i="4" s="1"/>
  <c r="AV784" i="4"/>
  <c r="AU784" i="4"/>
  <c r="AT784" i="4"/>
  <c r="Q784" i="4"/>
  <c r="N784" i="4"/>
  <c r="L784" i="4"/>
  <c r="K784" i="4"/>
  <c r="F784" i="4"/>
  <c r="G784" i="4" s="1"/>
  <c r="AW735" i="4"/>
  <c r="AX735" i="4" s="1"/>
  <c r="AV735" i="4"/>
  <c r="AU735" i="4"/>
  <c r="AT735" i="4"/>
  <c r="R735" i="4"/>
  <c r="N735" i="4"/>
  <c r="L735" i="4"/>
  <c r="K735" i="4"/>
  <c r="F735" i="4"/>
  <c r="G735" i="4" s="1"/>
  <c r="AW723" i="4"/>
  <c r="AX723" i="4" s="1"/>
  <c r="AV723" i="4"/>
  <c r="AU723" i="4"/>
  <c r="AT723" i="4"/>
  <c r="N723" i="4"/>
  <c r="L723" i="4"/>
  <c r="K723" i="4"/>
  <c r="F723" i="4"/>
  <c r="G723" i="4" s="1"/>
  <c r="AW716" i="4"/>
  <c r="AX716" i="4" s="1"/>
  <c r="AV716" i="4"/>
  <c r="AU716" i="4"/>
  <c r="AT716" i="4"/>
  <c r="N716" i="4"/>
  <c r="L716" i="4"/>
  <c r="K716" i="4"/>
  <c r="F716" i="4"/>
  <c r="G716" i="4" s="1"/>
  <c r="AW705" i="4"/>
  <c r="AX705" i="4" s="1"/>
  <c r="AV705" i="4"/>
  <c r="AU705" i="4"/>
  <c r="AT705" i="4"/>
  <c r="Q705" i="4"/>
  <c r="N705" i="4"/>
  <c r="L705" i="4"/>
  <c r="K705" i="4"/>
  <c r="F705" i="4"/>
  <c r="G705" i="4" s="1"/>
  <c r="AW671" i="4"/>
  <c r="AX671" i="4" s="1"/>
  <c r="AV671" i="4"/>
  <c r="AU671" i="4"/>
  <c r="AT671" i="4"/>
  <c r="N671" i="4"/>
  <c r="L671" i="4"/>
  <c r="K671" i="4"/>
  <c r="F671" i="4"/>
  <c r="G671" i="4" s="1"/>
  <c r="AW662" i="4"/>
  <c r="AX662" i="4" s="1"/>
  <c r="AV662" i="4"/>
  <c r="AU662" i="4"/>
  <c r="AT662" i="4"/>
  <c r="R662" i="4"/>
  <c r="N662" i="4"/>
  <c r="L662" i="4"/>
  <c r="K662" i="4"/>
  <c r="F662" i="4"/>
  <c r="G662" i="4" s="1"/>
  <c r="AW622" i="4"/>
  <c r="AX622" i="4" s="1"/>
  <c r="AV622" i="4"/>
  <c r="AU622" i="4"/>
  <c r="AT622" i="4"/>
  <c r="R622" i="4"/>
  <c r="Q622" i="4"/>
  <c r="N622" i="4"/>
  <c r="L622" i="4"/>
  <c r="K622" i="4"/>
  <c r="F622" i="4"/>
  <c r="G622" i="4" s="1"/>
  <c r="AW561" i="4"/>
  <c r="AX561" i="4" s="1"/>
  <c r="AV561" i="4"/>
  <c r="AU561" i="4"/>
  <c r="AT561" i="4"/>
  <c r="R561" i="4"/>
  <c r="N561" i="4"/>
  <c r="L561" i="4"/>
  <c r="K561" i="4"/>
  <c r="F561" i="4"/>
  <c r="G561" i="4" s="1"/>
  <c r="AW549" i="4"/>
  <c r="AX549" i="4" s="1"/>
  <c r="AV549" i="4"/>
  <c r="AU549" i="4"/>
  <c r="AT549" i="4"/>
  <c r="Q549" i="4"/>
  <c r="N549" i="4"/>
  <c r="L549" i="4"/>
  <c r="K549" i="4"/>
  <c r="F549" i="4"/>
  <c r="AW930" i="4"/>
  <c r="AX930" i="4" s="1"/>
  <c r="AV930" i="4"/>
  <c r="AU930" i="4"/>
  <c r="AT930" i="4"/>
  <c r="AS930" i="4"/>
  <c r="N930" i="4"/>
  <c r="L930" i="4"/>
  <c r="K930" i="4"/>
  <c r="F930" i="4"/>
  <c r="G930" i="4" s="1"/>
  <c r="AW1230" i="4"/>
  <c r="AX1230" i="4" s="1"/>
  <c r="AV1230" i="4"/>
  <c r="AU1230" i="4"/>
  <c r="AT1230" i="4"/>
  <c r="AS1230" i="4"/>
  <c r="N1230" i="4"/>
  <c r="L1230" i="4"/>
  <c r="K1230" i="4"/>
  <c r="F1230" i="4"/>
  <c r="G1230" i="4" s="1"/>
  <c r="AW1290" i="4"/>
  <c r="AX1290" i="4" s="1"/>
  <c r="AV1290" i="4"/>
  <c r="AU1290" i="4"/>
  <c r="AT1290" i="4"/>
  <c r="AS1290" i="4"/>
  <c r="N1290" i="4"/>
  <c r="L1290" i="4"/>
  <c r="K1290" i="4"/>
  <c r="F1290" i="4"/>
  <c r="G1290" i="4" s="1"/>
  <c r="AW1566" i="4"/>
  <c r="AX1566" i="4" s="1"/>
  <c r="AV1566" i="4"/>
  <c r="AU1566" i="4"/>
  <c r="AT1566" i="4"/>
  <c r="AS1566" i="4"/>
  <c r="R1566" i="4"/>
  <c r="Q1566" i="4"/>
  <c r="N1566" i="4"/>
  <c r="L1566" i="4"/>
  <c r="K1566" i="4"/>
  <c r="F1566" i="4"/>
  <c r="G1566" i="4" s="1"/>
  <c r="AW1530" i="4"/>
  <c r="AX1530" i="4" s="1"/>
  <c r="AV1530" i="4"/>
  <c r="AU1530" i="4"/>
  <c r="AT1530" i="4"/>
  <c r="AS1530" i="4"/>
  <c r="R1530" i="4"/>
  <c r="N1530" i="4"/>
  <c r="L1530" i="4"/>
  <c r="K1530" i="4"/>
  <c r="F1530" i="4"/>
  <c r="G1530" i="4" s="1"/>
  <c r="AW1062" i="4"/>
  <c r="AX1062" i="4" s="1"/>
  <c r="AV1062" i="4"/>
  <c r="AU1062" i="4"/>
  <c r="AT1062" i="4"/>
  <c r="AS1062" i="4"/>
  <c r="R1062" i="4"/>
  <c r="N1062" i="4"/>
  <c r="L1062" i="4"/>
  <c r="K1062" i="4"/>
  <c r="F1062" i="4"/>
  <c r="G1062" i="4" s="1"/>
  <c r="AW1494" i="4"/>
  <c r="AX1494" i="4" s="1"/>
  <c r="AV1494" i="4"/>
  <c r="AU1494" i="4"/>
  <c r="AT1494" i="4"/>
  <c r="AS1494" i="4"/>
  <c r="R1494" i="4"/>
  <c r="N1494" i="4"/>
  <c r="L1494" i="4"/>
  <c r="K1494" i="4"/>
  <c r="F1494" i="4"/>
  <c r="G1494" i="4" s="1"/>
  <c r="AW3" i="4"/>
  <c r="AX3" i="4" s="1"/>
  <c r="AV3" i="4"/>
  <c r="AU3" i="4"/>
  <c r="AT3" i="4"/>
  <c r="AS3" i="4"/>
  <c r="R3" i="4"/>
  <c r="N3" i="4"/>
  <c r="L3" i="4"/>
  <c r="K3" i="4"/>
  <c r="F3" i="4"/>
  <c r="G3" i="4" s="1"/>
  <c r="AW285" i="4"/>
  <c r="AX285" i="4" s="1"/>
  <c r="AV285" i="4"/>
  <c r="AU285" i="4"/>
  <c r="AT285" i="4"/>
  <c r="AS285" i="4"/>
  <c r="N285" i="4"/>
  <c r="L285" i="4"/>
  <c r="K285" i="4"/>
  <c r="F285" i="4"/>
  <c r="G285" i="4" s="1"/>
  <c r="AW1026" i="4"/>
  <c r="AX1026" i="4" s="1"/>
  <c r="AV1026" i="4"/>
  <c r="AU1026" i="4"/>
  <c r="AT1026" i="4"/>
  <c r="AS1026" i="4"/>
  <c r="R1026" i="4"/>
  <c r="N1026" i="4"/>
  <c r="L1026" i="4"/>
  <c r="K1026" i="4"/>
  <c r="F1026" i="4"/>
  <c r="G1026" i="4" s="1"/>
  <c r="AW642" i="4"/>
  <c r="AX642" i="4" s="1"/>
  <c r="AV642" i="4"/>
  <c r="AU642" i="4"/>
  <c r="AT642" i="4"/>
  <c r="AS642" i="4"/>
  <c r="R642" i="4"/>
  <c r="N642" i="4"/>
  <c r="L642" i="4"/>
  <c r="K642" i="4"/>
  <c r="F642" i="4"/>
  <c r="G642" i="4" s="1"/>
  <c r="AW381" i="4"/>
  <c r="AX381" i="4" s="1"/>
  <c r="AV381" i="4"/>
  <c r="AU381" i="4"/>
  <c r="AT381" i="4"/>
  <c r="AS381" i="4"/>
  <c r="R381" i="4"/>
  <c r="N381" i="4"/>
  <c r="L381" i="4"/>
  <c r="K381" i="4"/>
  <c r="F381" i="4"/>
  <c r="AW369" i="4"/>
  <c r="AX369" i="4" s="1"/>
  <c r="AV369" i="4"/>
  <c r="AU369" i="4"/>
  <c r="AT369" i="4"/>
  <c r="AS369" i="4"/>
  <c r="R369" i="4"/>
  <c r="N369" i="4"/>
  <c r="L369" i="4"/>
  <c r="K369" i="4"/>
  <c r="F369" i="4"/>
  <c r="G369" i="4" s="1"/>
  <c r="AW357" i="4"/>
  <c r="AX357" i="4" s="1"/>
  <c r="AV357" i="4"/>
  <c r="AU357" i="4"/>
  <c r="AT357" i="4"/>
  <c r="AS357" i="4"/>
  <c r="R357" i="4"/>
  <c r="N357" i="4"/>
  <c r="L357" i="4"/>
  <c r="K357" i="4"/>
  <c r="F357" i="4"/>
  <c r="G357" i="4" s="1"/>
  <c r="AW345" i="4"/>
  <c r="AX345" i="4" s="1"/>
  <c r="AV345" i="4"/>
  <c r="AU345" i="4"/>
  <c r="AT345" i="4"/>
  <c r="AS345" i="4"/>
  <c r="R345" i="4"/>
  <c r="N345" i="4"/>
  <c r="L345" i="4"/>
  <c r="K345" i="4"/>
  <c r="F345" i="4"/>
  <c r="G345" i="4" s="1"/>
  <c r="AW333" i="4"/>
  <c r="AX333" i="4" s="1"/>
  <c r="AV333" i="4"/>
  <c r="AU333" i="4"/>
  <c r="AT333" i="4"/>
  <c r="AS333" i="4"/>
  <c r="R333" i="4"/>
  <c r="N333" i="4"/>
  <c r="L333" i="4"/>
  <c r="K333" i="4"/>
  <c r="F333" i="4"/>
  <c r="G333" i="4" s="1"/>
  <c r="AW309" i="4"/>
  <c r="AX309" i="4" s="1"/>
  <c r="AV309" i="4"/>
  <c r="AU309" i="4"/>
  <c r="AT309" i="4"/>
  <c r="AS309" i="4"/>
  <c r="R309" i="4"/>
  <c r="Q309" i="4"/>
  <c r="N309" i="4"/>
  <c r="L309" i="4"/>
  <c r="K309" i="4"/>
  <c r="F309" i="4"/>
  <c r="G309" i="4" s="1"/>
  <c r="AW297" i="4"/>
  <c r="AX297" i="4" s="1"/>
  <c r="AV297" i="4"/>
  <c r="AU297" i="4"/>
  <c r="AT297" i="4"/>
  <c r="AS297" i="4"/>
  <c r="Q297" i="4"/>
  <c r="N297" i="4"/>
  <c r="L297" i="4"/>
  <c r="K297" i="4"/>
  <c r="F297" i="4"/>
  <c r="G297" i="4" s="1"/>
  <c r="AW261" i="4"/>
  <c r="AX261" i="4" s="1"/>
  <c r="AV261" i="4"/>
  <c r="AU261" i="4"/>
  <c r="AT261" i="4"/>
  <c r="AS261" i="4"/>
  <c r="R261" i="4"/>
  <c r="N261" i="4"/>
  <c r="L261" i="4"/>
  <c r="K261" i="4"/>
  <c r="F261" i="4"/>
  <c r="G261" i="4" s="1"/>
  <c r="AW249" i="4"/>
  <c r="AX249" i="4" s="1"/>
  <c r="AV249" i="4"/>
  <c r="AU249" i="4"/>
  <c r="AT249" i="4"/>
  <c r="AS249" i="4"/>
  <c r="R249" i="4"/>
  <c r="N249" i="4"/>
  <c r="L249" i="4"/>
  <c r="K249" i="4"/>
  <c r="F249" i="4"/>
  <c r="G249" i="4" s="1"/>
  <c r="AW237" i="4"/>
  <c r="AX237" i="4" s="1"/>
  <c r="AV237" i="4"/>
  <c r="AU237" i="4"/>
  <c r="AT237" i="4"/>
  <c r="AS237" i="4"/>
  <c r="Q237" i="4"/>
  <c r="N237" i="4"/>
  <c r="L237" i="4"/>
  <c r="K237" i="4"/>
  <c r="F237" i="4"/>
  <c r="G237" i="4" s="1"/>
  <c r="AW225" i="4"/>
  <c r="AX225" i="4" s="1"/>
  <c r="AV225" i="4"/>
  <c r="AU225" i="4"/>
  <c r="AT225" i="4"/>
  <c r="AS225" i="4"/>
  <c r="R225" i="4"/>
  <c r="N225" i="4"/>
  <c r="L225" i="4"/>
  <c r="K225" i="4"/>
  <c r="F225" i="4"/>
  <c r="G225" i="4" s="1"/>
  <c r="AW201" i="4"/>
  <c r="AX201" i="4" s="1"/>
  <c r="AV201" i="4"/>
  <c r="AU201" i="4"/>
  <c r="AT201" i="4"/>
  <c r="AS201" i="4"/>
  <c r="N201" i="4"/>
  <c r="L201" i="4"/>
  <c r="K201" i="4"/>
  <c r="F201" i="4"/>
  <c r="G201" i="4" s="1"/>
  <c r="AW191" i="4"/>
  <c r="AX191" i="4" s="1"/>
  <c r="AV191" i="4"/>
  <c r="AU191" i="4"/>
  <c r="AT191" i="4"/>
  <c r="AS191" i="4"/>
  <c r="Q191" i="4"/>
  <c r="N191" i="4"/>
  <c r="L191" i="4"/>
  <c r="K191" i="4"/>
  <c r="F191" i="4"/>
  <c r="AW179" i="4"/>
  <c r="AX179" i="4" s="1"/>
  <c r="AV179" i="4"/>
  <c r="AU179" i="4"/>
  <c r="AT179" i="4"/>
  <c r="AS179" i="4"/>
  <c r="R179" i="4"/>
  <c r="N179" i="4"/>
  <c r="L179" i="4"/>
  <c r="K179" i="4"/>
  <c r="F179" i="4"/>
  <c r="G179" i="4" s="1"/>
  <c r="AW167" i="4"/>
  <c r="AX167" i="4" s="1"/>
  <c r="AV167" i="4"/>
  <c r="AU167" i="4"/>
  <c r="AT167" i="4"/>
  <c r="AS167" i="4"/>
  <c r="N167" i="4"/>
  <c r="L167" i="4"/>
  <c r="K167" i="4"/>
  <c r="F167" i="4"/>
  <c r="AW155" i="4"/>
  <c r="AX155" i="4" s="1"/>
  <c r="AV155" i="4"/>
  <c r="AU155" i="4"/>
  <c r="AT155" i="4"/>
  <c r="AS155" i="4"/>
  <c r="R155" i="4"/>
  <c r="N155" i="4"/>
  <c r="L155" i="4"/>
  <c r="K155" i="4"/>
  <c r="F155" i="4"/>
  <c r="G155" i="4" s="1"/>
  <c r="AW145" i="4"/>
  <c r="AX145" i="4" s="1"/>
  <c r="AV145" i="4"/>
  <c r="AU145" i="4"/>
  <c r="AT145" i="4"/>
  <c r="AS145" i="4"/>
  <c r="R145" i="4"/>
  <c r="Q145" i="4"/>
  <c r="N145" i="4"/>
  <c r="L145" i="4"/>
  <c r="K145" i="4"/>
  <c r="F145" i="4"/>
  <c r="G145" i="4" s="1"/>
  <c r="AW133" i="4"/>
  <c r="AX133" i="4" s="1"/>
  <c r="AV133" i="4"/>
  <c r="AU133" i="4"/>
  <c r="AT133" i="4"/>
  <c r="AS133" i="4"/>
  <c r="N133" i="4"/>
  <c r="L133" i="4"/>
  <c r="K133" i="4"/>
  <c r="F133" i="4"/>
  <c r="G133" i="4" s="1"/>
  <c r="AW121" i="4"/>
  <c r="AX121" i="4" s="1"/>
  <c r="AV121" i="4"/>
  <c r="AU121" i="4"/>
  <c r="AT121" i="4"/>
  <c r="AS121" i="4"/>
  <c r="R121" i="4"/>
  <c r="N121" i="4"/>
  <c r="L121" i="4"/>
  <c r="K121" i="4"/>
  <c r="F121" i="4"/>
  <c r="G121" i="4" s="1"/>
  <c r="AW109" i="4"/>
  <c r="AX109" i="4" s="1"/>
  <c r="AV109" i="4"/>
  <c r="AU109" i="4"/>
  <c r="AT109" i="4"/>
  <c r="AS109" i="4"/>
  <c r="N109" i="4"/>
  <c r="L109" i="4"/>
  <c r="K109" i="4"/>
  <c r="F109" i="4"/>
  <c r="G109" i="4" s="1"/>
  <c r="AW97" i="4"/>
  <c r="AX97" i="4" s="1"/>
  <c r="AV97" i="4"/>
  <c r="AU97" i="4"/>
  <c r="AT97" i="4"/>
  <c r="AS97" i="4"/>
  <c r="R97" i="4"/>
  <c r="N97" i="4"/>
  <c r="L97" i="4"/>
  <c r="K97" i="4"/>
  <c r="F97" i="4"/>
  <c r="G97" i="4" s="1"/>
  <c r="AW85" i="4"/>
  <c r="AX85" i="4" s="1"/>
  <c r="AV85" i="4"/>
  <c r="AU85" i="4"/>
  <c r="AT85" i="4"/>
  <c r="AS85" i="4"/>
  <c r="N85" i="4"/>
  <c r="L85" i="4"/>
  <c r="K85" i="4"/>
  <c r="F85" i="4"/>
  <c r="G85" i="4" s="1"/>
  <c r="AW73" i="4"/>
  <c r="AX73" i="4" s="1"/>
  <c r="AV73" i="4"/>
  <c r="AU73" i="4"/>
  <c r="AT73" i="4"/>
  <c r="AS73" i="4"/>
  <c r="Q73" i="4"/>
  <c r="N73" i="4"/>
  <c r="L73" i="4"/>
  <c r="K73" i="4"/>
  <c r="F73" i="4"/>
  <c r="G73" i="4" s="1"/>
  <c r="AW61" i="4"/>
  <c r="AX61" i="4" s="1"/>
  <c r="AV61" i="4"/>
  <c r="AU61" i="4"/>
  <c r="AT61" i="4"/>
  <c r="AS61" i="4"/>
  <c r="R61" i="4"/>
  <c r="N61" i="4"/>
  <c r="L61" i="4"/>
  <c r="K61" i="4"/>
  <c r="F61" i="4"/>
  <c r="G61" i="4" s="1"/>
  <c r="AW49" i="4"/>
  <c r="AX49" i="4" s="1"/>
  <c r="AV49" i="4"/>
  <c r="AU49" i="4"/>
  <c r="AT49" i="4"/>
  <c r="AS49" i="4"/>
  <c r="Q49" i="4"/>
  <c r="N49" i="4"/>
  <c r="L49" i="4"/>
  <c r="K49" i="4"/>
  <c r="F49" i="4"/>
  <c r="G49" i="4" s="1"/>
  <c r="AW37" i="4"/>
  <c r="AX37" i="4" s="1"/>
  <c r="AV37" i="4"/>
  <c r="AU37" i="4"/>
  <c r="AT37" i="4"/>
  <c r="AS37" i="4"/>
  <c r="R37" i="4"/>
  <c r="N37" i="4"/>
  <c r="L37" i="4"/>
  <c r="K37" i="4"/>
  <c r="F37" i="4"/>
  <c r="G37" i="4" s="1"/>
  <c r="AW25" i="4"/>
  <c r="AX25" i="4" s="1"/>
  <c r="AV25" i="4"/>
  <c r="AU25" i="4"/>
  <c r="AT25" i="4"/>
  <c r="AS25" i="4"/>
  <c r="R25" i="4"/>
  <c r="N25" i="4"/>
  <c r="L25" i="4"/>
  <c r="F25" i="4"/>
  <c r="G25" i="4" s="1"/>
  <c r="AW15" i="4"/>
  <c r="AX15" i="4" s="1"/>
  <c r="AV15" i="4"/>
  <c r="AU15" i="4"/>
  <c r="AT15" i="4"/>
  <c r="AS15" i="4"/>
  <c r="R15" i="4"/>
  <c r="N15" i="4"/>
  <c r="L15" i="4"/>
  <c r="K15" i="4"/>
  <c r="F15" i="4"/>
  <c r="G15" i="4" s="1"/>
  <c r="AW538" i="4"/>
  <c r="AX538" i="4" s="1"/>
  <c r="AV538" i="4"/>
  <c r="AU538" i="4"/>
  <c r="AT538" i="4"/>
  <c r="AS538" i="4"/>
  <c r="R538" i="4"/>
  <c r="N538" i="4"/>
  <c r="L538" i="4"/>
  <c r="K538" i="4"/>
  <c r="F538" i="4"/>
  <c r="G538" i="4" s="1"/>
  <c r="AW526" i="4"/>
  <c r="AX526" i="4" s="1"/>
  <c r="AV526" i="4"/>
  <c r="AU526" i="4"/>
  <c r="AT526" i="4"/>
  <c r="AS526" i="4"/>
  <c r="R526" i="4"/>
  <c r="N526" i="4"/>
  <c r="L526" i="4"/>
  <c r="K526" i="4"/>
  <c r="F526" i="4"/>
  <c r="G526" i="4" s="1"/>
  <c r="AW514" i="4"/>
  <c r="AX514" i="4" s="1"/>
  <c r="AV514" i="4"/>
  <c r="AU514" i="4"/>
  <c r="AT514" i="4"/>
  <c r="AS514" i="4"/>
  <c r="Q514" i="4"/>
  <c r="N514" i="4"/>
  <c r="L514" i="4"/>
  <c r="K514" i="4"/>
  <c r="F514" i="4"/>
  <c r="G514" i="4" s="1"/>
  <c r="AW510" i="4"/>
  <c r="AX510" i="4" s="1"/>
  <c r="AV510" i="4"/>
  <c r="AU510" i="4"/>
  <c r="AT510" i="4"/>
  <c r="AS510" i="4"/>
  <c r="R510" i="4"/>
  <c r="Q510" i="4"/>
  <c r="N510" i="4"/>
  <c r="L510" i="4"/>
  <c r="F510" i="4"/>
  <c r="G510" i="4" s="1"/>
  <c r="AW498" i="4"/>
  <c r="AX498" i="4" s="1"/>
  <c r="AV498" i="4"/>
  <c r="AU498" i="4"/>
  <c r="AT498" i="4"/>
  <c r="AS498" i="4"/>
  <c r="R498" i="4"/>
  <c r="N498" i="4"/>
  <c r="K498" i="4"/>
  <c r="F498" i="4"/>
  <c r="G498" i="4" s="1"/>
  <c r="AW486" i="4"/>
  <c r="AX486" i="4" s="1"/>
  <c r="AV486" i="4"/>
  <c r="AU486" i="4"/>
  <c r="AT486" i="4"/>
  <c r="AS486" i="4"/>
  <c r="Q486" i="4"/>
  <c r="N486" i="4"/>
  <c r="L486" i="4"/>
  <c r="K486" i="4"/>
  <c r="F486" i="4"/>
  <c r="G486" i="4" s="1"/>
  <c r="AW477" i="4"/>
  <c r="AX477" i="4" s="1"/>
  <c r="AV477" i="4"/>
  <c r="AU477" i="4"/>
  <c r="AT477" i="4"/>
  <c r="AS477" i="4"/>
  <c r="R477" i="4"/>
  <c r="N477" i="4"/>
  <c r="L477" i="4"/>
  <c r="K477" i="4"/>
  <c r="F477" i="4"/>
  <c r="G477" i="4" s="1"/>
  <c r="AW465" i="4"/>
  <c r="AX465" i="4" s="1"/>
  <c r="AV465" i="4"/>
  <c r="AU465" i="4"/>
  <c r="AT465" i="4"/>
  <c r="AS465" i="4"/>
  <c r="N465" i="4"/>
  <c r="K465" i="4"/>
  <c r="F465" i="4"/>
  <c r="G465" i="4" s="1"/>
  <c r="AW453" i="4"/>
  <c r="AX453" i="4" s="1"/>
  <c r="AV453" i="4"/>
  <c r="AU453" i="4"/>
  <c r="AT453" i="4"/>
  <c r="AS453" i="4"/>
  <c r="N453" i="4"/>
  <c r="L453" i="4"/>
  <c r="K453" i="4"/>
  <c r="F453" i="4"/>
  <c r="G453" i="4" s="1"/>
  <c r="AW441" i="4"/>
  <c r="AX441" i="4" s="1"/>
  <c r="AV441" i="4"/>
  <c r="AU441" i="4"/>
  <c r="AT441" i="4"/>
  <c r="AS441" i="4"/>
  <c r="N441" i="4"/>
  <c r="L441" i="4"/>
  <c r="K441" i="4"/>
  <c r="F441" i="4"/>
  <c r="G441" i="4" s="1"/>
  <c r="AW429" i="4"/>
  <c r="AX429" i="4" s="1"/>
  <c r="AV429" i="4"/>
  <c r="AU429" i="4"/>
  <c r="AT429" i="4"/>
  <c r="AS429" i="4"/>
  <c r="N429" i="4"/>
  <c r="L429" i="4"/>
  <c r="K429" i="4"/>
  <c r="F429" i="4"/>
  <c r="G429" i="4" s="1"/>
  <c r="AW422" i="4"/>
  <c r="AX422" i="4" s="1"/>
  <c r="AV422" i="4"/>
  <c r="AU422" i="4"/>
  <c r="AT422" i="4"/>
  <c r="AS422" i="4"/>
  <c r="N422" i="4"/>
  <c r="L422" i="4"/>
  <c r="K422" i="4"/>
  <c r="F422" i="4"/>
  <c r="G422" i="4" s="1"/>
  <c r="AW596" i="4"/>
  <c r="AX596" i="4" s="1"/>
  <c r="AV596" i="4"/>
  <c r="AU596" i="4"/>
  <c r="AT596" i="4"/>
  <c r="AS596" i="4"/>
  <c r="N596" i="4"/>
  <c r="L596" i="4"/>
  <c r="K596" i="4"/>
  <c r="F596" i="4"/>
  <c r="G596" i="4" s="1"/>
  <c r="AW584" i="4"/>
  <c r="AX584" i="4" s="1"/>
  <c r="AV584" i="4"/>
  <c r="AU584" i="4"/>
  <c r="AT584" i="4"/>
  <c r="AS584" i="4"/>
  <c r="N584" i="4"/>
  <c r="L584" i="4"/>
  <c r="K584" i="4"/>
  <c r="F584" i="4"/>
  <c r="G584" i="4" s="1"/>
  <c r="AW572" i="4"/>
  <c r="AX572" i="4" s="1"/>
  <c r="AV572" i="4"/>
  <c r="AU572" i="4"/>
  <c r="AT572" i="4"/>
  <c r="AS572" i="4"/>
  <c r="N572" i="4"/>
  <c r="L572" i="4"/>
  <c r="K572" i="4"/>
  <c r="F572" i="4"/>
  <c r="G572" i="4" s="1"/>
  <c r="AW625" i="4"/>
  <c r="AX625" i="4" s="1"/>
  <c r="AV625" i="4"/>
  <c r="AU625" i="4"/>
  <c r="AT625" i="4"/>
  <c r="AS625" i="4"/>
  <c r="N625" i="4"/>
  <c r="L625" i="4"/>
  <c r="K625" i="4"/>
  <c r="F625" i="4"/>
  <c r="G625" i="4" s="1"/>
  <c r="AW656" i="4"/>
  <c r="AX656" i="4" s="1"/>
  <c r="AV656" i="4"/>
  <c r="AU656" i="4"/>
  <c r="AT656" i="4"/>
  <c r="AS656" i="4"/>
  <c r="N656" i="4"/>
  <c r="L656" i="4"/>
  <c r="K656" i="4"/>
  <c r="F656" i="4"/>
  <c r="G656" i="4" s="1"/>
  <c r="AW405" i="4"/>
  <c r="AX405" i="4" s="1"/>
  <c r="AV405" i="4"/>
  <c r="AU405" i="4"/>
  <c r="AT405" i="4"/>
  <c r="AS405" i="4"/>
  <c r="N405" i="4"/>
  <c r="L405" i="4"/>
  <c r="K405" i="4"/>
  <c r="F405" i="4"/>
  <c r="G405" i="4" s="1"/>
  <c r="AW693" i="4"/>
  <c r="AX693" i="4" s="1"/>
  <c r="AV693" i="4"/>
  <c r="AU693" i="4"/>
  <c r="AT693" i="4"/>
  <c r="AS693" i="4"/>
  <c r="R693" i="4"/>
  <c r="Q693" i="4"/>
  <c r="N693" i="4"/>
  <c r="L693" i="4"/>
  <c r="F693" i="4"/>
  <c r="G693" i="4" s="1"/>
  <c r="AW684" i="4"/>
  <c r="AX684" i="4" s="1"/>
  <c r="AV684" i="4"/>
  <c r="AU684" i="4"/>
  <c r="AT684" i="4"/>
  <c r="AS684" i="4"/>
  <c r="Q684" i="4"/>
  <c r="N684" i="4"/>
  <c r="L684" i="4"/>
  <c r="K684" i="4"/>
  <c r="F684" i="4"/>
  <c r="G684" i="4" s="1"/>
  <c r="AW760" i="4"/>
  <c r="AX760" i="4" s="1"/>
  <c r="AV760" i="4"/>
  <c r="AU760" i="4"/>
  <c r="AT760" i="4"/>
  <c r="AS760" i="4"/>
  <c r="R760" i="4"/>
  <c r="Q760" i="4"/>
  <c r="N760" i="4"/>
  <c r="L760" i="4"/>
  <c r="K760" i="4"/>
  <c r="F760" i="4"/>
  <c r="G760" i="4" s="1"/>
  <c r="AW1590" i="4"/>
  <c r="AX1590" i="4" s="1"/>
  <c r="AV1590" i="4"/>
  <c r="AU1590" i="4"/>
  <c r="AT1590" i="4"/>
  <c r="AS1590" i="4"/>
  <c r="R1590" i="4"/>
  <c r="N1590" i="4"/>
  <c r="L1590" i="4"/>
  <c r="K1590" i="4"/>
  <c r="F1590" i="4"/>
  <c r="G1590" i="4" s="1"/>
  <c r="AW1578" i="4"/>
  <c r="AX1578" i="4" s="1"/>
  <c r="AV1578" i="4"/>
  <c r="AU1578" i="4"/>
  <c r="AT1578" i="4"/>
  <c r="AS1578" i="4"/>
  <c r="R1578" i="4"/>
  <c r="N1578" i="4"/>
  <c r="L1578" i="4"/>
  <c r="K1578" i="4"/>
  <c r="F1578" i="4"/>
  <c r="G1578" i="4" s="1"/>
  <c r="AW1554" i="4"/>
  <c r="AX1554" i="4" s="1"/>
  <c r="AV1554" i="4"/>
  <c r="AU1554" i="4"/>
  <c r="AT1554" i="4"/>
  <c r="AS1554" i="4"/>
  <c r="Q1554" i="4"/>
  <c r="N1554" i="4"/>
  <c r="L1554" i="4"/>
  <c r="K1554" i="4"/>
  <c r="F1554" i="4"/>
  <c r="G1554" i="4" s="1"/>
  <c r="AW1542" i="4"/>
  <c r="AX1542" i="4" s="1"/>
  <c r="AV1542" i="4"/>
  <c r="AU1542" i="4"/>
  <c r="AT1542" i="4"/>
  <c r="AS1542" i="4"/>
  <c r="R1542" i="4"/>
  <c r="N1542" i="4"/>
  <c r="L1542" i="4"/>
  <c r="K1542" i="4"/>
  <c r="F1542" i="4"/>
  <c r="G1542" i="4" s="1"/>
  <c r="AW1506" i="4"/>
  <c r="AX1506" i="4" s="1"/>
  <c r="AV1506" i="4"/>
  <c r="AU1506" i="4"/>
  <c r="AT1506" i="4"/>
  <c r="AS1506" i="4"/>
  <c r="R1506" i="4"/>
  <c r="N1506" i="4"/>
  <c r="L1506" i="4"/>
  <c r="K1506" i="4"/>
  <c r="F1506" i="4"/>
  <c r="G1506" i="4" s="1"/>
  <c r="AW1278" i="4"/>
  <c r="AX1278" i="4" s="1"/>
  <c r="AV1278" i="4"/>
  <c r="AU1278" i="4"/>
  <c r="AT1278" i="4"/>
  <c r="AS1278" i="4"/>
  <c r="N1278" i="4"/>
  <c r="L1278" i="4"/>
  <c r="K1278" i="4"/>
  <c r="F1278" i="4"/>
  <c r="G1278" i="4" s="1"/>
  <c r="AW1266" i="4"/>
  <c r="AX1266" i="4" s="1"/>
  <c r="AV1266" i="4"/>
  <c r="AU1266" i="4"/>
  <c r="AT1266" i="4"/>
  <c r="AS1266" i="4"/>
  <c r="Q1266" i="4"/>
  <c r="N1266" i="4"/>
  <c r="L1266" i="4"/>
  <c r="K1266" i="4"/>
  <c r="F1266" i="4"/>
  <c r="G1266" i="4" s="1"/>
  <c r="AW1254" i="4"/>
  <c r="AX1254" i="4" s="1"/>
  <c r="AV1254" i="4"/>
  <c r="AU1254" i="4"/>
  <c r="AT1254" i="4"/>
  <c r="AS1254" i="4"/>
  <c r="Q1254" i="4"/>
  <c r="N1254" i="4"/>
  <c r="L1254" i="4"/>
  <c r="K1254" i="4"/>
  <c r="F1254" i="4"/>
  <c r="G1254" i="4" s="1"/>
  <c r="AW1242" i="4"/>
  <c r="AX1242" i="4" s="1"/>
  <c r="AV1242" i="4"/>
  <c r="AU1242" i="4"/>
  <c r="AT1242" i="4"/>
  <c r="AS1242" i="4"/>
  <c r="Q1242" i="4"/>
  <c r="N1242" i="4"/>
  <c r="L1242" i="4"/>
  <c r="K1242" i="4"/>
  <c r="F1242" i="4"/>
  <c r="G1242" i="4" s="1"/>
  <c r="AW1050" i="4"/>
  <c r="AX1050" i="4" s="1"/>
  <c r="AV1050" i="4"/>
  <c r="AU1050" i="4"/>
  <c r="AT1050" i="4"/>
  <c r="AS1050" i="4"/>
  <c r="N1050" i="4"/>
  <c r="L1050" i="4"/>
  <c r="K1050" i="4"/>
  <c r="F1050" i="4"/>
  <c r="G1050" i="4" s="1"/>
  <c r="AW1482" i="4"/>
  <c r="AX1482" i="4" s="1"/>
  <c r="AV1482" i="4"/>
  <c r="AU1482" i="4"/>
  <c r="AT1482" i="4"/>
  <c r="AS1482" i="4"/>
  <c r="Q1482" i="4"/>
  <c r="N1482" i="4"/>
  <c r="L1482" i="4"/>
  <c r="K1482" i="4"/>
  <c r="F1482" i="4"/>
  <c r="G1482" i="4" s="1"/>
  <c r="AW1470" i="4"/>
  <c r="AX1470" i="4" s="1"/>
  <c r="AV1470" i="4"/>
  <c r="AU1470" i="4"/>
  <c r="AT1470" i="4"/>
  <c r="AS1470" i="4"/>
  <c r="Q1470" i="4"/>
  <c r="N1470" i="4"/>
  <c r="L1470" i="4"/>
  <c r="K1470" i="4"/>
  <c r="F1470" i="4"/>
  <c r="G1470" i="4" s="1"/>
  <c r="AW1458" i="4"/>
  <c r="AX1458" i="4" s="1"/>
  <c r="AV1458" i="4"/>
  <c r="AU1458" i="4"/>
  <c r="AT1458" i="4"/>
  <c r="AS1458" i="4"/>
  <c r="Q1458" i="4"/>
  <c r="N1458" i="4"/>
  <c r="L1458" i="4"/>
  <c r="K1458" i="4"/>
  <c r="F1458" i="4"/>
  <c r="AW1446" i="4"/>
  <c r="AX1446" i="4" s="1"/>
  <c r="AV1446" i="4"/>
  <c r="AU1446" i="4"/>
  <c r="AT1446" i="4"/>
  <c r="AS1446" i="4"/>
  <c r="N1446" i="4"/>
  <c r="L1446" i="4"/>
  <c r="K1446" i="4"/>
  <c r="F1446" i="4"/>
  <c r="G1446" i="4" s="1"/>
  <c r="AW1434" i="4"/>
  <c r="AX1434" i="4" s="1"/>
  <c r="AV1434" i="4"/>
  <c r="AU1434" i="4"/>
  <c r="AT1434" i="4"/>
  <c r="AS1434" i="4"/>
  <c r="Q1434" i="4"/>
  <c r="N1434" i="4"/>
  <c r="L1434" i="4"/>
  <c r="K1434" i="4"/>
  <c r="F1434" i="4"/>
  <c r="G1434" i="4" s="1"/>
  <c r="AW1422" i="4"/>
  <c r="AX1422" i="4" s="1"/>
  <c r="AV1422" i="4"/>
  <c r="AU1422" i="4"/>
  <c r="AT1422" i="4"/>
  <c r="AS1422" i="4"/>
  <c r="Q1422" i="4"/>
  <c r="N1422" i="4"/>
  <c r="L1422" i="4"/>
  <c r="K1422" i="4"/>
  <c r="F1422" i="4"/>
  <c r="G1422" i="4" s="1"/>
  <c r="AW1410" i="4"/>
  <c r="AX1410" i="4" s="1"/>
  <c r="AV1410" i="4"/>
  <c r="AU1410" i="4"/>
  <c r="AT1410" i="4"/>
  <c r="AS1410" i="4"/>
  <c r="Q1410" i="4"/>
  <c r="N1410" i="4"/>
  <c r="L1410" i="4"/>
  <c r="K1410" i="4"/>
  <c r="F1410" i="4"/>
  <c r="G1410" i="4" s="1"/>
  <c r="AW1398" i="4"/>
  <c r="AX1398" i="4" s="1"/>
  <c r="AV1398" i="4"/>
  <c r="AU1398" i="4"/>
  <c r="AT1398" i="4"/>
  <c r="AS1398" i="4"/>
  <c r="N1398" i="4"/>
  <c r="L1398" i="4"/>
  <c r="K1398" i="4"/>
  <c r="F1398" i="4"/>
  <c r="G1398" i="4" s="1"/>
  <c r="AW1386" i="4"/>
  <c r="AX1386" i="4" s="1"/>
  <c r="AV1386" i="4"/>
  <c r="AU1386" i="4"/>
  <c r="AT1386" i="4"/>
  <c r="AS1386" i="4"/>
  <c r="Q1386" i="4"/>
  <c r="N1386" i="4"/>
  <c r="L1386" i="4"/>
  <c r="K1386" i="4"/>
  <c r="F1386" i="4"/>
  <c r="G1386" i="4" s="1"/>
  <c r="AW1374" i="4"/>
  <c r="AX1374" i="4" s="1"/>
  <c r="AV1374" i="4"/>
  <c r="AU1374" i="4"/>
  <c r="AT1374" i="4"/>
  <c r="AS1374" i="4"/>
  <c r="Q1374" i="4"/>
  <c r="N1374" i="4"/>
  <c r="K1374" i="4"/>
  <c r="F1374" i="4"/>
  <c r="AW1362" i="4"/>
  <c r="AX1362" i="4" s="1"/>
  <c r="AV1362" i="4"/>
  <c r="AU1362" i="4"/>
  <c r="AT1362" i="4"/>
  <c r="AS1362" i="4"/>
  <c r="Q1362" i="4"/>
  <c r="N1362" i="4"/>
  <c r="L1362" i="4"/>
  <c r="K1362" i="4"/>
  <c r="F1362" i="4"/>
  <c r="G1362" i="4" s="1"/>
  <c r="AW1350" i="4"/>
  <c r="AX1350" i="4" s="1"/>
  <c r="AV1350" i="4"/>
  <c r="AU1350" i="4"/>
  <c r="AT1350" i="4"/>
  <c r="AS1350" i="4"/>
  <c r="N1350" i="4"/>
  <c r="L1350" i="4"/>
  <c r="K1350" i="4"/>
  <c r="F1350" i="4"/>
  <c r="G1350" i="4" s="1"/>
  <c r="AW1338" i="4"/>
  <c r="AX1338" i="4" s="1"/>
  <c r="AV1338" i="4"/>
  <c r="AU1338" i="4"/>
  <c r="AT1338" i="4"/>
  <c r="AS1338" i="4"/>
  <c r="Q1338" i="4"/>
  <c r="N1338" i="4"/>
  <c r="L1338" i="4"/>
  <c r="K1338" i="4"/>
  <c r="F1338" i="4"/>
  <c r="G1338" i="4" s="1"/>
  <c r="AW1326" i="4"/>
  <c r="AX1326" i="4" s="1"/>
  <c r="AV1326" i="4"/>
  <c r="AU1326" i="4"/>
  <c r="AT1326" i="4"/>
  <c r="AS1326" i="4"/>
  <c r="Q1326" i="4"/>
  <c r="N1326" i="4"/>
  <c r="L1326" i="4"/>
  <c r="K1326" i="4"/>
  <c r="F1326" i="4"/>
  <c r="G1326" i="4" s="1"/>
  <c r="AW1314" i="4"/>
  <c r="AX1314" i="4" s="1"/>
  <c r="AV1314" i="4"/>
  <c r="AU1314" i="4"/>
  <c r="AT1314" i="4"/>
  <c r="AS1314" i="4"/>
  <c r="Q1314" i="4"/>
  <c r="N1314" i="4"/>
  <c r="L1314" i="4"/>
  <c r="K1314" i="4"/>
  <c r="F1314" i="4"/>
  <c r="G1314" i="4" s="1"/>
  <c r="AW1302" i="4"/>
  <c r="AX1302" i="4" s="1"/>
  <c r="AV1302" i="4"/>
  <c r="AU1302" i="4"/>
  <c r="AT1302" i="4"/>
  <c r="AS1302" i="4"/>
  <c r="N1302" i="4"/>
  <c r="L1302" i="4"/>
  <c r="K1302" i="4"/>
  <c r="F1302" i="4"/>
  <c r="G1302" i="4" s="1"/>
  <c r="AW1014" i="4"/>
  <c r="AX1014" i="4" s="1"/>
  <c r="AV1014" i="4"/>
  <c r="AU1014" i="4"/>
  <c r="AT1014" i="4"/>
  <c r="AS1014" i="4"/>
  <c r="Q1014" i="4"/>
  <c r="N1014" i="4"/>
  <c r="L1014" i="4"/>
  <c r="K1014" i="4"/>
  <c r="F1014" i="4"/>
  <c r="G1014" i="4" s="1"/>
  <c r="AW1002" i="4"/>
  <c r="AX1002" i="4" s="1"/>
  <c r="AV1002" i="4"/>
  <c r="AU1002" i="4"/>
  <c r="AT1002" i="4"/>
  <c r="AS1002" i="4"/>
  <c r="Q1002" i="4"/>
  <c r="N1002" i="4"/>
  <c r="L1002" i="4"/>
  <c r="K1002" i="4"/>
  <c r="F1002" i="4"/>
  <c r="G1002" i="4" s="1"/>
  <c r="AW990" i="4"/>
  <c r="AX990" i="4" s="1"/>
  <c r="AV990" i="4"/>
  <c r="AU990" i="4"/>
  <c r="AT990" i="4"/>
  <c r="AS990" i="4"/>
  <c r="Q990" i="4"/>
  <c r="N990" i="4"/>
  <c r="L990" i="4"/>
  <c r="K990" i="4"/>
  <c r="F990" i="4"/>
  <c r="AW978" i="4"/>
  <c r="AX978" i="4" s="1"/>
  <c r="AV978" i="4"/>
  <c r="AU978" i="4"/>
  <c r="AT978" i="4"/>
  <c r="AS978" i="4"/>
  <c r="N978" i="4"/>
  <c r="L978" i="4"/>
  <c r="K978" i="4"/>
  <c r="F978" i="4"/>
  <c r="G978" i="4" s="1"/>
  <c r="AW966" i="4"/>
  <c r="AX966" i="4" s="1"/>
  <c r="AV966" i="4"/>
  <c r="AU966" i="4"/>
  <c r="AT966" i="4"/>
  <c r="AS966" i="4"/>
  <c r="Q966" i="4"/>
  <c r="N966" i="4"/>
  <c r="L966" i="4"/>
  <c r="K966" i="4"/>
  <c r="F966" i="4"/>
  <c r="G966" i="4" s="1"/>
  <c r="AW954" i="4"/>
  <c r="AX954" i="4" s="1"/>
  <c r="AV954" i="4"/>
  <c r="AU954" i="4"/>
  <c r="AT954" i="4"/>
  <c r="AS954" i="4"/>
  <c r="Q954" i="4"/>
  <c r="N954" i="4"/>
  <c r="L954" i="4"/>
  <c r="K954" i="4"/>
  <c r="F954" i="4"/>
  <c r="G954" i="4" s="1"/>
  <c r="AW942" i="4"/>
  <c r="AX942" i="4" s="1"/>
  <c r="AV942" i="4"/>
  <c r="AU942" i="4"/>
  <c r="AT942" i="4"/>
  <c r="AS942" i="4"/>
  <c r="N942" i="4"/>
  <c r="L942" i="4"/>
  <c r="K942" i="4"/>
  <c r="F942" i="4"/>
  <c r="AW918" i="4"/>
  <c r="AX918" i="4" s="1"/>
  <c r="AV918" i="4"/>
  <c r="AU918" i="4"/>
  <c r="AT918" i="4"/>
  <c r="AS918" i="4"/>
  <c r="R918" i="4"/>
  <c r="N918" i="4"/>
  <c r="L918" i="4"/>
  <c r="K918" i="4"/>
  <c r="F918" i="4"/>
  <c r="G918" i="4" s="1"/>
  <c r="AW906" i="4"/>
  <c r="AX906" i="4" s="1"/>
  <c r="AV906" i="4"/>
  <c r="AU906" i="4"/>
  <c r="AT906" i="4"/>
  <c r="AS906" i="4"/>
  <c r="R906" i="4"/>
  <c r="N906" i="4"/>
  <c r="L906" i="4"/>
  <c r="K906" i="4"/>
  <c r="F906" i="4"/>
  <c r="G906" i="4" s="1"/>
  <c r="AW894" i="4"/>
  <c r="AX894" i="4" s="1"/>
  <c r="AV894" i="4"/>
  <c r="AU894" i="4"/>
  <c r="AT894" i="4"/>
  <c r="AS894" i="4"/>
  <c r="R894" i="4"/>
  <c r="N894" i="4"/>
  <c r="L894" i="4"/>
  <c r="K894" i="4"/>
  <c r="F894" i="4"/>
  <c r="G894" i="4" s="1"/>
  <c r="AW882" i="4"/>
  <c r="AX882" i="4" s="1"/>
  <c r="AV882" i="4"/>
  <c r="AU882" i="4"/>
  <c r="AT882" i="4"/>
  <c r="AS882" i="4"/>
  <c r="R882" i="4"/>
  <c r="N882" i="4"/>
  <c r="L882" i="4"/>
  <c r="K882" i="4"/>
  <c r="F882" i="4"/>
  <c r="G882" i="4" s="1"/>
  <c r="AW870" i="4"/>
  <c r="AX870" i="4" s="1"/>
  <c r="AV870" i="4"/>
  <c r="AU870" i="4"/>
  <c r="AT870" i="4"/>
  <c r="AS870" i="4"/>
  <c r="R870" i="4"/>
  <c r="N870" i="4"/>
  <c r="L870" i="4"/>
  <c r="K870" i="4"/>
  <c r="F870" i="4"/>
  <c r="G870" i="4" s="1"/>
  <c r="AW858" i="4"/>
  <c r="AX858" i="4" s="1"/>
  <c r="AV858" i="4"/>
  <c r="AU858" i="4"/>
  <c r="AT858" i="4"/>
  <c r="AS858" i="4"/>
  <c r="R858" i="4"/>
  <c r="N858" i="4"/>
  <c r="L858" i="4"/>
  <c r="K858" i="4"/>
  <c r="F858" i="4"/>
  <c r="G858" i="4" s="1"/>
  <c r="AW846" i="4"/>
  <c r="AX846" i="4" s="1"/>
  <c r="AV846" i="4"/>
  <c r="AU846" i="4"/>
  <c r="AT846" i="4"/>
  <c r="AS846" i="4"/>
  <c r="R846" i="4"/>
  <c r="N846" i="4"/>
  <c r="L846" i="4"/>
  <c r="K846" i="4"/>
  <c r="F846" i="4"/>
  <c r="G846" i="4" s="1"/>
  <c r="AW1218" i="4"/>
  <c r="AX1218" i="4" s="1"/>
  <c r="AV1218" i="4"/>
  <c r="AU1218" i="4"/>
  <c r="AT1218" i="4"/>
  <c r="AS1218" i="4"/>
  <c r="N1218" i="4"/>
  <c r="L1218" i="4"/>
  <c r="F1218" i="4"/>
  <c r="G1218" i="4" s="1"/>
  <c r="AW1206" i="4"/>
  <c r="AX1206" i="4" s="1"/>
  <c r="AV1206" i="4"/>
  <c r="AU1206" i="4"/>
  <c r="AT1206" i="4"/>
  <c r="AS1206" i="4"/>
  <c r="R1206" i="4"/>
  <c r="N1206" i="4"/>
  <c r="L1206" i="4"/>
  <c r="K1206" i="4"/>
  <c r="F1206" i="4"/>
  <c r="G1206" i="4" s="1"/>
  <c r="AW1194" i="4"/>
  <c r="AX1194" i="4" s="1"/>
  <c r="AV1194" i="4"/>
  <c r="AU1194" i="4"/>
  <c r="AT1194" i="4"/>
  <c r="AS1194" i="4"/>
  <c r="R1194" i="4"/>
  <c r="N1194" i="4"/>
  <c r="L1194" i="4"/>
  <c r="K1194" i="4"/>
  <c r="F1194" i="4"/>
  <c r="G1194" i="4" s="1"/>
  <c r="AW1182" i="4"/>
  <c r="AX1182" i="4" s="1"/>
  <c r="AV1182" i="4"/>
  <c r="AU1182" i="4"/>
  <c r="AT1182" i="4"/>
  <c r="AS1182" i="4"/>
  <c r="R1182" i="4"/>
  <c r="N1182" i="4"/>
  <c r="L1182" i="4"/>
  <c r="K1182" i="4"/>
  <c r="F1182" i="4"/>
  <c r="G1182" i="4" s="1"/>
  <c r="AW1170" i="4"/>
  <c r="AX1170" i="4" s="1"/>
  <c r="AV1170" i="4"/>
  <c r="AU1170" i="4"/>
  <c r="AT1170" i="4"/>
  <c r="AS1170" i="4"/>
  <c r="R1170" i="4"/>
  <c r="N1170" i="4"/>
  <c r="L1170" i="4"/>
  <c r="K1170" i="4"/>
  <c r="F1170" i="4"/>
  <c r="G1170" i="4" s="1"/>
  <c r="AW1158" i="4"/>
  <c r="AX1158" i="4" s="1"/>
  <c r="AV1158" i="4"/>
  <c r="AU1158" i="4"/>
  <c r="AT1158" i="4"/>
  <c r="AS1158" i="4"/>
  <c r="R1158" i="4"/>
  <c r="N1158" i="4"/>
  <c r="L1158" i="4"/>
  <c r="K1158" i="4"/>
  <c r="F1158" i="4"/>
  <c r="G1158" i="4" s="1"/>
  <c r="AW1146" i="4"/>
  <c r="AX1146" i="4" s="1"/>
  <c r="AV1146" i="4"/>
  <c r="AU1146" i="4"/>
  <c r="AT1146" i="4"/>
  <c r="AS1146" i="4"/>
  <c r="R1146" i="4"/>
  <c r="N1146" i="4"/>
  <c r="L1146" i="4"/>
  <c r="K1146" i="4"/>
  <c r="F1146" i="4"/>
  <c r="G1146" i="4" s="1"/>
  <c r="AW1134" i="4"/>
  <c r="AX1134" i="4" s="1"/>
  <c r="AV1134" i="4"/>
  <c r="AU1134" i="4"/>
  <c r="AT1134" i="4"/>
  <c r="AS1134" i="4"/>
  <c r="R1134" i="4"/>
  <c r="N1134" i="4"/>
  <c r="L1134" i="4"/>
  <c r="K1134" i="4"/>
  <c r="F1134" i="4"/>
  <c r="G1134" i="4" s="1"/>
  <c r="AW1122" i="4"/>
  <c r="AX1122" i="4" s="1"/>
  <c r="AV1122" i="4"/>
  <c r="AU1122" i="4"/>
  <c r="AT1122" i="4"/>
  <c r="AS1122" i="4"/>
  <c r="N1122" i="4"/>
  <c r="L1122" i="4"/>
  <c r="K1122" i="4"/>
  <c r="F1122" i="4"/>
  <c r="G1122" i="4" s="1"/>
  <c r="AW1110" i="4"/>
  <c r="AX1110" i="4" s="1"/>
  <c r="AV1110" i="4"/>
  <c r="AU1110" i="4"/>
  <c r="AT1110" i="4"/>
  <c r="AS1110" i="4"/>
  <c r="R1110" i="4"/>
  <c r="N1110" i="4"/>
  <c r="L1110" i="4"/>
  <c r="K1110" i="4"/>
  <c r="F1110" i="4"/>
  <c r="G1110" i="4" s="1"/>
  <c r="AW1098" i="4"/>
  <c r="AX1098" i="4" s="1"/>
  <c r="AV1098" i="4"/>
  <c r="AU1098" i="4"/>
  <c r="AT1098" i="4"/>
  <c r="AS1098" i="4"/>
  <c r="R1098" i="4"/>
  <c r="N1098" i="4"/>
  <c r="L1098" i="4"/>
  <c r="K1098" i="4"/>
  <c r="F1098" i="4"/>
  <c r="AW1086" i="4"/>
  <c r="AX1086" i="4" s="1"/>
  <c r="AV1086" i="4"/>
  <c r="AU1086" i="4"/>
  <c r="AT1086" i="4"/>
  <c r="AS1086" i="4"/>
  <c r="R1086" i="4"/>
  <c r="N1086" i="4"/>
  <c r="L1086" i="4"/>
  <c r="K1086" i="4"/>
  <c r="F1086" i="4"/>
  <c r="G1086" i="4" s="1"/>
  <c r="AW1074" i="4"/>
  <c r="AX1074" i="4" s="1"/>
  <c r="AV1074" i="4"/>
  <c r="AU1074" i="4"/>
  <c r="AT1074" i="4"/>
  <c r="AS1074" i="4"/>
  <c r="R1074" i="4"/>
  <c r="N1074" i="4"/>
  <c r="L1074" i="4"/>
  <c r="K1074" i="4"/>
  <c r="F1074" i="4"/>
  <c r="G1074" i="4" s="1"/>
  <c r="AW1038" i="4"/>
  <c r="AX1038" i="4" s="1"/>
  <c r="AV1038" i="4"/>
  <c r="AU1038" i="4"/>
  <c r="AT1038" i="4"/>
  <c r="AS1038" i="4"/>
  <c r="R1038" i="4"/>
  <c r="N1038" i="4"/>
  <c r="L1038" i="4"/>
  <c r="K1038" i="4"/>
  <c r="F1038" i="4"/>
  <c r="G1038" i="4" s="1"/>
  <c r="AW777" i="4"/>
  <c r="AX777" i="4" s="1"/>
  <c r="AV777" i="4"/>
  <c r="AU777" i="4"/>
  <c r="AT777" i="4"/>
  <c r="AS777" i="4"/>
  <c r="R777" i="4"/>
  <c r="N777" i="4"/>
  <c r="L777" i="4"/>
  <c r="K777" i="4"/>
  <c r="F777" i="4"/>
  <c r="G777" i="4" s="1"/>
  <c r="AW805" i="4"/>
  <c r="AX805" i="4" s="1"/>
  <c r="AV805" i="4"/>
  <c r="AU805" i="4"/>
  <c r="AT805" i="4"/>
  <c r="AS805" i="4"/>
  <c r="R805" i="4"/>
  <c r="N805" i="4"/>
  <c r="L805" i="4"/>
  <c r="K805" i="4"/>
  <c r="F805" i="4"/>
  <c r="G805" i="4" s="1"/>
  <c r="AW830" i="4"/>
  <c r="AX830" i="4" s="1"/>
  <c r="AV830" i="4"/>
  <c r="AU830" i="4"/>
  <c r="AT830" i="4"/>
  <c r="AS830" i="4"/>
  <c r="N830" i="4"/>
  <c r="L830" i="4"/>
  <c r="K830" i="4"/>
  <c r="F830" i="4"/>
  <c r="G830" i="4" s="1"/>
  <c r="AW1518" i="4"/>
  <c r="AX1518" i="4" s="1"/>
  <c r="AV1518" i="4"/>
  <c r="AU1518" i="4"/>
  <c r="AT1518" i="4"/>
  <c r="AS1518" i="4"/>
  <c r="R1518" i="4"/>
  <c r="N1518" i="4"/>
  <c r="L1518" i="4"/>
  <c r="K1518" i="4"/>
  <c r="F1518" i="4"/>
  <c r="G1518" i="4" s="1"/>
  <c r="AW748" i="4"/>
  <c r="AX748" i="4" s="1"/>
  <c r="AV748" i="4"/>
  <c r="AU748" i="4"/>
  <c r="AT748" i="4"/>
  <c r="AS748" i="4"/>
  <c r="R748" i="4"/>
  <c r="N748" i="4"/>
  <c r="L748" i="4"/>
  <c r="K748" i="4"/>
  <c r="F748" i="4"/>
  <c r="G748" i="4" s="1"/>
  <c r="AW793" i="4"/>
  <c r="AX793" i="4" s="1"/>
  <c r="AV793" i="4"/>
  <c r="AU793" i="4"/>
  <c r="AT793" i="4"/>
  <c r="AS793" i="4"/>
  <c r="R793" i="4"/>
  <c r="N793" i="4"/>
  <c r="L793" i="4"/>
  <c r="K793" i="4"/>
  <c r="F793" i="4"/>
  <c r="G793" i="4" s="1"/>
  <c r="AW765" i="4"/>
  <c r="AX765" i="4" s="1"/>
  <c r="AV765" i="4"/>
  <c r="AU765" i="4"/>
  <c r="AT765" i="4"/>
  <c r="AS765" i="4"/>
  <c r="R765" i="4"/>
  <c r="N765" i="4"/>
  <c r="L765" i="4"/>
  <c r="K765" i="4"/>
  <c r="F765" i="4"/>
  <c r="G765" i="4" s="1"/>
  <c r="AW697" i="4"/>
  <c r="AX697" i="4" s="1"/>
  <c r="AV697" i="4"/>
  <c r="AU697" i="4"/>
  <c r="AT697" i="4"/>
  <c r="AS697" i="4"/>
  <c r="R697" i="4"/>
  <c r="N697" i="4"/>
  <c r="L697" i="4"/>
  <c r="K697" i="4"/>
  <c r="F697" i="4"/>
  <c r="G697" i="4" s="1"/>
  <c r="AW415" i="4"/>
  <c r="AX415" i="4" s="1"/>
  <c r="AV415" i="4"/>
  <c r="AU415" i="4"/>
  <c r="AT415" i="4"/>
  <c r="AS415" i="4"/>
  <c r="R415" i="4"/>
  <c r="N415" i="4"/>
  <c r="L415" i="4"/>
  <c r="K415" i="4"/>
  <c r="F415" i="4"/>
  <c r="G415" i="4" s="1"/>
  <c r="AW654" i="4"/>
  <c r="AX654" i="4" s="1"/>
  <c r="AV654" i="4"/>
  <c r="AU654" i="4"/>
  <c r="AT654" i="4"/>
  <c r="AS654" i="4"/>
  <c r="R654" i="4"/>
  <c r="Q654" i="4"/>
  <c r="N654" i="4"/>
  <c r="L654" i="4"/>
  <c r="K654" i="4"/>
  <c r="F654" i="4"/>
  <c r="G654" i="4" s="1"/>
  <c r="AW637" i="4"/>
  <c r="AX637" i="4" s="1"/>
  <c r="AV637" i="4"/>
  <c r="AU637" i="4"/>
  <c r="AT637" i="4"/>
  <c r="AS637" i="4"/>
  <c r="R637" i="4"/>
  <c r="Q637" i="4"/>
  <c r="N637" i="4"/>
  <c r="L637" i="4"/>
  <c r="K637" i="4"/>
  <c r="F637" i="4"/>
  <c r="G637" i="4" s="1"/>
  <c r="AW611" i="4"/>
  <c r="AX611" i="4" s="1"/>
  <c r="AV611" i="4"/>
  <c r="AU611" i="4"/>
  <c r="AT611" i="4"/>
  <c r="AS611" i="4"/>
  <c r="R611" i="4"/>
  <c r="N611" i="4"/>
  <c r="L611" i="4"/>
  <c r="K611" i="4"/>
  <c r="F611" i="4"/>
  <c r="G611" i="4" s="1"/>
  <c r="AW607" i="4"/>
  <c r="AX607" i="4" s="1"/>
  <c r="AV607" i="4"/>
  <c r="AU607" i="4"/>
  <c r="AT607" i="4"/>
  <c r="AS607" i="4"/>
  <c r="R607" i="4"/>
  <c r="Q607" i="4"/>
  <c r="N607" i="4"/>
  <c r="L607" i="4"/>
  <c r="K607" i="4"/>
  <c r="F607" i="4"/>
  <c r="G607" i="4" s="1"/>
  <c r="AW213" i="4"/>
  <c r="AX213" i="4" s="1"/>
  <c r="AV213" i="4"/>
  <c r="AU213" i="4"/>
  <c r="AT213" i="4"/>
  <c r="AS213" i="4"/>
  <c r="N213" i="4"/>
  <c r="L213" i="4"/>
  <c r="K213" i="4"/>
  <c r="F213" i="4"/>
  <c r="G213" i="4" s="1"/>
  <c r="AW273" i="4"/>
  <c r="AX273" i="4" s="1"/>
  <c r="AV273" i="4"/>
  <c r="AU273" i="4"/>
  <c r="AT273" i="4"/>
  <c r="AS273" i="4"/>
  <c r="N273" i="4"/>
  <c r="L273" i="4"/>
  <c r="K273" i="4"/>
  <c r="F273" i="4"/>
  <c r="G273" i="4" s="1"/>
  <c r="AW321" i="4"/>
  <c r="AX321" i="4" s="1"/>
  <c r="AV321" i="4"/>
  <c r="AU321" i="4"/>
  <c r="AT321" i="4"/>
  <c r="AS321" i="4"/>
  <c r="N321" i="4"/>
  <c r="L321" i="4"/>
  <c r="K321" i="4"/>
  <c r="F321" i="4"/>
  <c r="G321" i="4" s="1"/>
  <c r="AW393" i="4"/>
  <c r="AX393" i="4" s="1"/>
  <c r="AV393" i="4"/>
  <c r="AU393" i="4"/>
  <c r="AT393" i="4"/>
  <c r="AS393" i="4"/>
  <c r="N393" i="4"/>
  <c r="L393" i="4"/>
  <c r="K393" i="4"/>
  <c r="F393" i="4"/>
  <c r="G393" i="4" s="1"/>
  <c r="AW823" i="4"/>
  <c r="AX823" i="4" s="1"/>
  <c r="AV823" i="4"/>
  <c r="AU823" i="4"/>
  <c r="AT823" i="4"/>
  <c r="AS823" i="4"/>
  <c r="N823" i="4"/>
  <c r="L823" i="4"/>
  <c r="K823" i="4"/>
  <c r="F823" i="4"/>
  <c r="G823" i="4" s="1"/>
  <c r="AW817" i="4"/>
  <c r="AX817" i="4" s="1"/>
  <c r="AV817" i="4"/>
  <c r="AU817" i="4"/>
  <c r="AT817" i="4"/>
  <c r="AS817" i="4"/>
  <c r="R817" i="4"/>
  <c r="Q817" i="4"/>
  <c r="N817" i="4"/>
  <c r="L817" i="4"/>
  <c r="K817" i="4"/>
  <c r="F817" i="4"/>
  <c r="G817" i="4" s="1"/>
  <c r="AW803" i="4"/>
  <c r="AX803" i="4" s="1"/>
  <c r="AV803" i="4"/>
  <c r="AU803" i="4"/>
  <c r="AT803" i="4"/>
  <c r="AS803" i="4"/>
  <c r="R803" i="4"/>
  <c r="Q803" i="4"/>
  <c r="N803" i="4"/>
  <c r="L803" i="4"/>
  <c r="K803" i="4"/>
  <c r="F803" i="4"/>
  <c r="G803" i="4" s="1"/>
  <c r="AW837" i="4"/>
  <c r="AX837" i="4" s="1"/>
  <c r="AV837" i="4"/>
  <c r="AU837" i="4"/>
  <c r="AT837" i="4"/>
  <c r="AS837" i="4"/>
  <c r="N837" i="4"/>
  <c r="L837" i="4"/>
  <c r="K837" i="4"/>
  <c r="F837" i="4"/>
  <c r="G837" i="4" s="1"/>
  <c r="AW785" i="4"/>
  <c r="AX785" i="4" s="1"/>
  <c r="AV785" i="4"/>
  <c r="AU785" i="4"/>
  <c r="AT785" i="4"/>
  <c r="AS785" i="4"/>
  <c r="N785" i="4"/>
  <c r="L785" i="4"/>
  <c r="K785" i="4"/>
  <c r="F785" i="4"/>
  <c r="G785" i="4" s="1"/>
  <c r="AW736" i="4"/>
  <c r="AX736" i="4" s="1"/>
  <c r="AV736" i="4"/>
  <c r="AU736" i="4"/>
  <c r="AT736" i="4"/>
  <c r="AS736" i="4"/>
  <c r="N736" i="4"/>
  <c r="L736" i="4"/>
  <c r="K736" i="4"/>
  <c r="F736" i="4"/>
  <c r="G736" i="4" s="1"/>
  <c r="AW724" i="4"/>
  <c r="AX724" i="4" s="1"/>
  <c r="AV724" i="4"/>
  <c r="AU724" i="4"/>
  <c r="AT724" i="4"/>
  <c r="AS724" i="4"/>
  <c r="N724" i="4"/>
  <c r="L724" i="4"/>
  <c r="K724" i="4"/>
  <c r="F724" i="4"/>
  <c r="G724" i="4" s="1"/>
  <c r="AW717" i="4"/>
  <c r="AX717" i="4" s="1"/>
  <c r="AV717" i="4"/>
  <c r="AU717" i="4"/>
  <c r="AT717" i="4"/>
  <c r="AS717" i="4"/>
  <c r="R717" i="4"/>
  <c r="N717" i="4"/>
  <c r="L717" i="4"/>
  <c r="K717" i="4"/>
  <c r="F717" i="4"/>
  <c r="G717" i="4" s="1"/>
  <c r="AW706" i="4"/>
  <c r="AX706" i="4" s="1"/>
  <c r="AV706" i="4"/>
  <c r="AU706" i="4"/>
  <c r="AT706" i="4"/>
  <c r="AS706" i="4"/>
  <c r="R706" i="4"/>
  <c r="N706" i="4"/>
  <c r="L706" i="4"/>
  <c r="K706" i="4"/>
  <c r="F706" i="4"/>
  <c r="G706" i="4" s="1"/>
  <c r="AW672" i="4"/>
  <c r="AX672" i="4" s="1"/>
  <c r="AV672" i="4"/>
  <c r="AU672" i="4"/>
  <c r="AT672" i="4"/>
  <c r="AS672" i="4"/>
  <c r="R672" i="4"/>
  <c r="N672" i="4"/>
  <c r="L672" i="4"/>
  <c r="K672" i="4"/>
  <c r="F672" i="4"/>
  <c r="G672" i="4" s="1"/>
  <c r="AW663" i="4"/>
  <c r="AX663" i="4" s="1"/>
  <c r="AV663" i="4"/>
  <c r="AU663" i="4"/>
  <c r="AT663" i="4"/>
  <c r="AS663" i="4"/>
  <c r="R663" i="4"/>
  <c r="N663" i="4"/>
  <c r="L663" i="4"/>
  <c r="K663" i="4"/>
  <c r="F663" i="4"/>
  <c r="G663" i="4" s="1"/>
  <c r="AW623" i="4"/>
  <c r="AX623" i="4" s="1"/>
  <c r="AV623" i="4"/>
  <c r="AU623" i="4"/>
  <c r="AT623" i="4"/>
  <c r="AS623" i="4"/>
  <c r="R623" i="4"/>
  <c r="Q623" i="4"/>
  <c r="N623" i="4"/>
  <c r="L623" i="4"/>
  <c r="K623" i="4"/>
  <c r="F623" i="4"/>
  <c r="G623" i="4" s="1"/>
  <c r="AW562" i="4"/>
  <c r="AX562" i="4" s="1"/>
  <c r="AV562" i="4"/>
  <c r="AU562" i="4"/>
  <c r="AT562" i="4"/>
  <c r="AS562" i="4"/>
  <c r="N562" i="4"/>
  <c r="L562" i="4"/>
  <c r="K562" i="4"/>
  <c r="F562" i="4"/>
  <c r="G562" i="4" s="1"/>
  <c r="AW550" i="4"/>
  <c r="AX550" i="4" s="1"/>
  <c r="AV550" i="4"/>
  <c r="AU550" i="4"/>
  <c r="AT550" i="4"/>
  <c r="AS550" i="4"/>
  <c r="Q550" i="4"/>
  <c r="N550" i="4"/>
  <c r="L550" i="4"/>
  <c r="K550" i="4"/>
  <c r="F550" i="4"/>
  <c r="AW1291" i="4"/>
  <c r="AX1291" i="4" s="1"/>
  <c r="AV1291" i="4"/>
  <c r="AU1291" i="4"/>
  <c r="AT1291" i="4"/>
  <c r="AS1291" i="4"/>
  <c r="N1291" i="4"/>
  <c r="L1291" i="4"/>
  <c r="K1291" i="4"/>
  <c r="F1291" i="4"/>
  <c r="G1291" i="4" s="1"/>
  <c r="AW1231" i="4"/>
  <c r="AX1231" i="4" s="1"/>
  <c r="AV1231" i="4"/>
  <c r="AU1231" i="4"/>
  <c r="AT1231" i="4"/>
  <c r="AS1231" i="4"/>
  <c r="N1231" i="4"/>
  <c r="L1231" i="4"/>
  <c r="K1231" i="4"/>
  <c r="F1231" i="4"/>
  <c r="G1231" i="4" s="1"/>
  <c r="AW931" i="4"/>
  <c r="AX931" i="4" s="1"/>
  <c r="AV931" i="4"/>
  <c r="AU931" i="4"/>
  <c r="AT931" i="4"/>
  <c r="AS931" i="4"/>
  <c r="N931" i="4"/>
  <c r="L931" i="4"/>
  <c r="K931" i="4"/>
  <c r="F931" i="4"/>
  <c r="G931" i="4" s="1"/>
  <c r="AW1567" i="4"/>
  <c r="AX1567" i="4" s="1"/>
  <c r="AV1567" i="4"/>
  <c r="AU1567" i="4"/>
  <c r="AT1567" i="4"/>
  <c r="AS1567" i="4"/>
  <c r="R1567" i="4"/>
  <c r="Q1567" i="4"/>
  <c r="N1567" i="4"/>
  <c r="L1567" i="4"/>
  <c r="K1567" i="4"/>
  <c r="F1567" i="4"/>
  <c r="G1567" i="4" s="1"/>
  <c r="AW1063" i="4"/>
  <c r="AX1063" i="4" s="1"/>
  <c r="AV1063" i="4"/>
  <c r="AU1063" i="4"/>
  <c r="AT1063" i="4"/>
  <c r="AS1063" i="4"/>
  <c r="N1063" i="4"/>
  <c r="L1063" i="4"/>
  <c r="K1063" i="4"/>
  <c r="F1063" i="4"/>
  <c r="G1063" i="4" s="1"/>
  <c r="AW1531" i="4"/>
  <c r="AX1531" i="4" s="1"/>
  <c r="AV1531" i="4"/>
  <c r="AU1531" i="4"/>
  <c r="AT1531" i="4"/>
  <c r="AS1531" i="4"/>
  <c r="N1531" i="4"/>
  <c r="L1531" i="4"/>
  <c r="K1531" i="4"/>
  <c r="F1531" i="4"/>
  <c r="G1531" i="4" s="1"/>
  <c r="AW1027" i="4"/>
  <c r="AX1027" i="4" s="1"/>
  <c r="AV1027" i="4"/>
  <c r="AU1027" i="4"/>
  <c r="AT1027" i="4"/>
  <c r="AS1027" i="4"/>
  <c r="N1027" i="4"/>
  <c r="L1027" i="4"/>
  <c r="K1027" i="4"/>
  <c r="F1027" i="4"/>
  <c r="G1027" i="4" s="1"/>
  <c r="AW1495" i="4"/>
  <c r="AX1495" i="4" s="1"/>
  <c r="AV1495" i="4"/>
  <c r="AU1495" i="4"/>
  <c r="AT1495" i="4"/>
  <c r="AS1495" i="4"/>
  <c r="N1495" i="4"/>
  <c r="L1495" i="4"/>
  <c r="K1495" i="4"/>
  <c r="F1495" i="4"/>
  <c r="G1495" i="4" s="1"/>
  <c r="AW4" i="4"/>
  <c r="AX4" i="4" s="1"/>
  <c r="AV4" i="4"/>
  <c r="AU4" i="4"/>
  <c r="AT4" i="4"/>
  <c r="AS4" i="4"/>
  <c r="N4" i="4"/>
  <c r="L4" i="4"/>
  <c r="K4" i="4"/>
  <c r="F4" i="4"/>
  <c r="G4" i="4" s="1"/>
  <c r="AW286" i="4"/>
  <c r="AX286" i="4" s="1"/>
  <c r="AV286" i="4"/>
  <c r="AU286" i="4"/>
  <c r="AT286" i="4"/>
  <c r="AS286" i="4"/>
  <c r="N286" i="4"/>
  <c r="L286" i="4"/>
  <c r="K286" i="4"/>
  <c r="F286" i="4"/>
  <c r="G286" i="4" s="1"/>
  <c r="AW643" i="4"/>
  <c r="AX643" i="4" s="1"/>
  <c r="AV643" i="4"/>
  <c r="AU643" i="4"/>
  <c r="AT643" i="4"/>
  <c r="AS643" i="4"/>
  <c r="N643" i="4"/>
  <c r="L643" i="4"/>
  <c r="K643" i="4"/>
  <c r="F643" i="4"/>
  <c r="G643" i="4" s="1"/>
  <c r="AW382" i="4"/>
  <c r="AX382" i="4" s="1"/>
  <c r="AV382" i="4"/>
  <c r="AU382" i="4"/>
  <c r="AT382" i="4"/>
  <c r="AS382" i="4"/>
  <c r="N382" i="4"/>
  <c r="L382" i="4"/>
  <c r="K382" i="4"/>
  <c r="F382" i="4"/>
  <c r="G382" i="4" s="1"/>
  <c r="AW370" i="4"/>
  <c r="AX370" i="4" s="1"/>
  <c r="AV370" i="4"/>
  <c r="AU370" i="4"/>
  <c r="AT370" i="4"/>
  <c r="AS370" i="4"/>
  <c r="N370" i="4"/>
  <c r="L370" i="4"/>
  <c r="K370" i="4"/>
  <c r="F370" i="4"/>
  <c r="G370" i="4" s="1"/>
  <c r="AW358" i="4"/>
  <c r="AX358" i="4" s="1"/>
  <c r="AV358" i="4"/>
  <c r="AU358" i="4"/>
  <c r="AT358" i="4"/>
  <c r="AS358" i="4"/>
  <c r="N358" i="4"/>
  <c r="L358" i="4"/>
  <c r="K358" i="4"/>
  <c r="F358" i="4"/>
  <c r="G358" i="4" s="1"/>
  <c r="AW346" i="4"/>
  <c r="AX346" i="4" s="1"/>
  <c r="AV346" i="4"/>
  <c r="AU346" i="4"/>
  <c r="AT346" i="4"/>
  <c r="AS346" i="4"/>
  <c r="N346" i="4"/>
  <c r="L346" i="4"/>
  <c r="K346" i="4"/>
  <c r="F346" i="4"/>
  <c r="G346" i="4" s="1"/>
  <c r="AW334" i="4"/>
  <c r="AX334" i="4" s="1"/>
  <c r="AV334" i="4"/>
  <c r="AU334" i="4"/>
  <c r="AT334" i="4"/>
  <c r="AS334" i="4"/>
  <c r="N334" i="4"/>
  <c r="L334" i="4"/>
  <c r="K334" i="4"/>
  <c r="F334" i="4"/>
  <c r="G334" i="4" s="1"/>
  <c r="AW262" i="4"/>
  <c r="AX262" i="4" s="1"/>
  <c r="AV262" i="4"/>
  <c r="AU262" i="4"/>
  <c r="AT262" i="4"/>
  <c r="AS262" i="4"/>
  <c r="N262" i="4"/>
  <c r="L262" i="4"/>
  <c r="K262" i="4"/>
  <c r="F262" i="4"/>
  <c r="G262" i="4" s="1"/>
  <c r="AW250" i="4"/>
  <c r="AX250" i="4" s="1"/>
  <c r="AV250" i="4"/>
  <c r="AU250" i="4"/>
  <c r="AT250" i="4"/>
  <c r="AS250" i="4"/>
  <c r="N250" i="4"/>
  <c r="L250" i="4"/>
  <c r="K250" i="4"/>
  <c r="F250" i="4"/>
  <c r="G250" i="4" s="1"/>
  <c r="AW238" i="4"/>
  <c r="AX238" i="4" s="1"/>
  <c r="AV238" i="4"/>
  <c r="AU238" i="4"/>
  <c r="AT238" i="4"/>
  <c r="AS238" i="4"/>
  <c r="N238" i="4"/>
  <c r="L238" i="4"/>
  <c r="K238" i="4"/>
  <c r="F238" i="4"/>
  <c r="G238" i="4" s="1"/>
  <c r="AW226" i="4"/>
  <c r="AX226" i="4" s="1"/>
  <c r="AV226" i="4"/>
  <c r="AU226" i="4"/>
  <c r="AT226" i="4"/>
  <c r="AS226" i="4"/>
  <c r="N226" i="4"/>
  <c r="L226" i="4"/>
  <c r="K226" i="4"/>
  <c r="F226" i="4"/>
  <c r="G226" i="4" s="1"/>
  <c r="AW202" i="4"/>
  <c r="AX202" i="4" s="1"/>
  <c r="AV202" i="4"/>
  <c r="AU202" i="4"/>
  <c r="AT202" i="4"/>
  <c r="AS202" i="4"/>
  <c r="N202" i="4"/>
  <c r="L202" i="4"/>
  <c r="K202" i="4"/>
  <c r="F202" i="4"/>
  <c r="G202" i="4" s="1"/>
  <c r="AW192" i="4"/>
  <c r="AX192" i="4" s="1"/>
  <c r="AV192" i="4"/>
  <c r="AU192" i="4"/>
  <c r="AT192" i="4"/>
  <c r="AS192" i="4"/>
  <c r="N192" i="4"/>
  <c r="L192" i="4"/>
  <c r="K192" i="4"/>
  <c r="F192" i="4"/>
  <c r="G192" i="4" s="1"/>
  <c r="AW180" i="4"/>
  <c r="AX180" i="4" s="1"/>
  <c r="AV180" i="4"/>
  <c r="AU180" i="4"/>
  <c r="AT180" i="4"/>
  <c r="AS180" i="4"/>
  <c r="N180" i="4"/>
  <c r="L180" i="4"/>
  <c r="K180" i="4"/>
  <c r="F180" i="4"/>
  <c r="G180" i="4" s="1"/>
  <c r="AW168" i="4"/>
  <c r="AX168" i="4" s="1"/>
  <c r="AV168" i="4"/>
  <c r="AU168" i="4"/>
  <c r="AT168" i="4"/>
  <c r="AS168" i="4"/>
  <c r="N168" i="4"/>
  <c r="L168" i="4"/>
  <c r="K168" i="4"/>
  <c r="F168" i="4"/>
  <c r="G168" i="4" s="1"/>
  <c r="AW156" i="4"/>
  <c r="AX156" i="4" s="1"/>
  <c r="AV156" i="4"/>
  <c r="AU156" i="4"/>
  <c r="AT156" i="4"/>
  <c r="AS156" i="4"/>
  <c r="N156" i="4"/>
  <c r="L156" i="4"/>
  <c r="K156" i="4"/>
  <c r="F156" i="4"/>
  <c r="G156" i="4" s="1"/>
  <c r="AW146" i="4"/>
  <c r="AX146" i="4" s="1"/>
  <c r="AV146" i="4"/>
  <c r="AU146" i="4"/>
  <c r="AT146" i="4"/>
  <c r="AS146" i="4"/>
  <c r="R146" i="4"/>
  <c r="Q146" i="4"/>
  <c r="N146" i="4"/>
  <c r="L146" i="4"/>
  <c r="K146" i="4"/>
  <c r="F146" i="4"/>
  <c r="G146" i="4" s="1"/>
  <c r="AW134" i="4"/>
  <c r="AX134" i="4" s="1"/>
  <c r="AV134" i="4"/>
  <c r="AU134" i="4"/>
  <c r="AT134" i="4"/>
  <c r="AS134" i="4"/>
  <c r="N134" i="4"/>
  <c r="L134" i="4"/>
  <c r="K134" i="4"/>
  <c r="F134" i="4"/>
  <c r="G134" i="4" s="1"/>
  <c r="AW122" i="4"/>
  <c r="AX122" i="4" s="1"/>
  <c r="AV122" i="4"/>
  <c r="AU122" i="4"/>
  <c r="AT122" i="4"/>
  <c r="AS122" i="4"/>
  <c r="N122" i="4"/>
  <c r="L122" i="4"/>
  <c r="K122" i="4"/>
  <c r="F122" i="4"/>
  <c r="G122" i="4" s="1"/>
  <c r="AW110" i="4"/>
  <c r="AX110" i="4" s="1"/>
  <c r="AV110" i="4"/>
  <c r="AU110" i="4"/>
  <c r="AT110" i="4"/>
  <c r="AS110" i="4"/>
  <c r="N110" i="4"/>
  <c r="L110" i="4"/>
  <c r="K110" i="4"/>
  <c r="F110" i="4"/>
  <c r="G110" i="4" s="1"/>
  <c r="AW98" i="4"/>
  <c r="AX98" i="4" s="1"/>
  <c r="AV98" i="4"/>
  <c r="AU98" i="4"/>
  <c r="AT98" i="4"/>
  <c r="AS98" i="4"/>
  <c r="N98" i="4"/>
  <c r="L98" i="4"/>
  <c r="K98" i="4"/>
  <c r="F98" i="4"/>
  <c r="G98" i="4" s="1"/>
  <c r="AW86" i="4"/>
  <c r="AX86" i="4" s="1"/>
  <c r="AV86" i="4"/>
  <c r="AU86" i="4"/>
  <c r="AT86" i="4"/>
  <c r="AS86" i="4"/>
  <c r="N86" i="4"/>
  <c r="L86" i="4"/>
  <c r="K86" i="4"/>
  <c r="F86" i="4"/>
  <c r="G86" i="4" s="1"/>
  <c r="AW74" i="4"/>
  <c r="AX74" i="4" s="1"/>
  <c r="AV74" i="4"/>
  <c r="AU74" i="4"/>
  <c r="AT74" i="4"/>
  <c r="AS74" i="4"/>
  <c r="R74" i="4"/>
  <c r="N74" i="4"/>
  <c r="L74" i="4"/>
  <c r="K74" i="4"/>
  <c r="F74" i="4"/>
  <c r="G74" i="4" s="1"/>
  <c r="AW62" i="4"/>
  <c r="AX62" i="4" s="1"/>
  <c r="AV62" i="4"/>
  <c r="AU62" i="4"/>
  <c r="AT62" i="4"/>
  <c r="AS62" i="4"/>
  <c r="R62" i="4"/>
  <c r="N62" i="4"/>
  <c r="L62" i="4"/>
  <c r="K62" i="4"/>
  <c r="F62" i="4"/>
  <c r="G62" i="4" s="1"/>
  <c r="AW50" i="4"/>
  <c r="AX50" i="4" s="1"/>
  <c r="AV50" i="4"/>
  <c r="AU50" i="4"/>
  <c r="AT50" i="4"/>
  <c r="AS50" i="4"/>
  <c r="N50" i="4"/>
  <c r="L50" i="4"/>
  <c r="K50" i="4"/>
  <c r="F50" i="4"/>
  <c r="G50" i="4" s="1"/>
  <c r="AW38" i="4"/>
  <c r="AX38" i="4" s="1"/>
  <c r="AV38" i="4"/>
  <c r="AU38" i="4"/>
  <c r="AT38" i="4"/>
  <c r="AS38" i="4"/>
  <c r="N38" i="4"/>
  <c r="L38" i="4"/>
  <c r="K38" i="4"/>
  <c r="F38" i="4"/>
  <c r="G38" i="4" s="1"/>
  <c r="AW26" i="4"/>
  <c r="AX26" i="4" s="1"/>
  <c r="AV26" i="4"/>
  <c r="AU26" i="4"/>
  <c r="AT26" i="4"/>
  <c r="AS26" i="4"/>
  <c r="N26" i="4"/>
  <c r="L26" i="4"/>
  <c r="F26" i="4"/>
  <c r="G26" i="4" s="1"/>
  <c r="AW16" i="4"/>
  <c r="AX16" i="4" s="1"/>
  <c r="AV16" i="4"/>
  <c r="AU16" i="4"/>
  <c r="AT16" i="4"/>
  <c r="AS16" i="4"/>
  <c r="N16" i="4"/>
  <c r="L16" i="4"/>
  <c r="K16" i="4"/>
  <c r="F16" i="4"/>
  <c r="G16" i="4" s="1"/>
  <c r="AW539" i="4"/>
  <c r="AX539" i="4" s="1"/>
  <c r="AV539" i="4"/>
  <c r="AU539" i="4"/>
  <c r="AT539" i="4"/>
  <c r="AS539" i="4"/>
  <c r="N539" i="4"/>
  <c r="L539" i="4"/>
  <c r="K539" i="4"/>
  <c r="F539" i="4"/>
  <c r="G539" i="4" s="1"/>
  <c r="AW527" i="4"/>
  <c r="AX527" i="4" s="1"/>
  <c r="AV527" i="4"/>
  <c r="AU527" i="4"/>
  <c r="AT527" i="4"/>
  <c r="AS527" i="4"/>
  <c r="N527" i="4"/>
  <c r="L527" i="4"/>
  <c r="K527" i="4"/>
  <c r="F527" i="4"/>
  <c r="G527" i="4" s="1"/>
  <c r="AW515" i="4"/>
  <c r="AX515" i="4" s="1"/>
  <c r="AV515" i="4"/>
  <c r="AU515" i="4"/>
  <c r="AT515" i="4"/>
  <c r="AS515" i="4"/>
  <c r="R515" i="4"/>
  <c r="N515" i="4"/>
  <c r="L515" i="4"/>
  <c r="K515" i="4"/>
  <c r="F515" i="4"/>
  <c r="G515" i="4" s="1"/>
  <c r="AW511" i="4"/>
  <c r="AX511" i="4" s="1"/>
  <c r="AV511" i="4"/>
  <c r="AU511" i="4"/>
  <c r="AT511" i="4"/>
  <c r="AS511" i="4"/>
  <c r="R511" i="4"/>
  <c r="Q511" i="4"/>
  <c r="N511" i="4"/>
  <c r="L511" i="4"/>
  <c r="K511" i="4"/>
  <c r="F511" i="4"/>
  <c r="G511" i="4" s="1"/>
  <c r="AW499" i="4"/>
  <c r="AX499" i="4" s="1"/>
  <c r="AV499" i="4"/>
  <c r="AU499" i="4"/>
  <c r="AT499" i="4"/>
  <c r="AS499" i="4"/>
  <c r="Q499" i="4"/>
  <c r="N499" i="4"/>
  <c r="L499" i="4"/>
  <c r="K499" i="4"/>
  <c r="F499" i="4"/>
  <c r="G499" i="4" s="1"/>
  <c r="AW487" i="4"/>
  <c r="AX487" i="4" s="1"/>
  <c r="AV487" i="4"/>
  <c r="AU487" i="4"/>
  <c r="AT487" i="4"/>
  <c r="AS487" i="4"/>
  <c r="N487" i="4"/>
  <c r="L487" i="4"/>
  <c r="K487" i="4"/>
  <c r="F487" i="4"/>
  <c r="G487" i="4" s="1"/>
  <c r="AW478" i="4"/>
  <c r="AX478" i="4" s="1"/>
  <c r="AV478" i="4"/>
  <c r="AU478" i="4"/>
  <c r="AT478" i="4"/>
  <c r="AS478" i="4"/>
  <c r="Q478" i="4"/>
  <c r="N478" i="4"/>
  <c r="L478" i="4"/>
  <c r="K478" i="4"/>
  <c r="F478" i="4"/>
  <c r="G478" i="4" s="1"/>
  <c r="AW466" i="4"/>
  <c r="AX466" i="4" s="1"/>
  <c r="AV466" i="4"/>
  <c r="AU466" i="4"/>
  <c r="AT466" i="4"/>
  <c r="AS466" i="4"/>
  <c r="Q466" i="4"/>
  <c r="N466" i="4"/>
  <c r="L466" i="4"/>
  <c r="K466" i="4"/>
  <c r="F466" i="4"/>
  <c r="G466" i="4" s="1"/>
  <c r="AW454" i="4"/>
  <c r="AX454" i="4" s="1"/>
  <c r="AV454" i="4"/>
  <c r="AU454" i="4"/>
  <c r="AT454" i="4"/>
  <c r="AS454" i="4"/>
  <c r="Q454" i="4"/>
  <c r="N454" i="4"/>
  <c r="L454" i="4"/>
  <c r="K454" i="4"/>
  <c r="F454" i="4"/>
  <c r="G454" i="4" s="1"/>
  <c r="AW442" i="4"/>
  <c r="AX442" i="4" s="1"/>
  <c r="AV442" i="4"/>
  <c r="AU442" i="4"/>
  <c r="AT442" i="4"/>
  <c r="AS442" i="4"/>
  <c r="Q442" i="4"/>
  <c r="N442" i="4"/>
  <c r="L442" i="4"/>
  <c r="K442" i="4"/>
  <c r="F442" i="4"/>
  <c r="G442" i="4" s="1"/>
  <c r="AW430" i="4"/>
  <c r="AX430" i="4" s="1"/>
  <c r="AV430" i="4"/>
  <c r="AU430" i="4"/>
  <c r="AT430" i="4"/>
  <c r="AS430" i="4"/>
  <c r="Q430" i="4"/>
  <c r="N430" i="4"/>
  <c r="L430" i="4"/>
  <c r="K430" i="4"/>
  <c r="F430" i="4"/>
  <c r="G430" i="4" s="1"/>
  <c r="AW423" i="4"/>
  <c r="AX423" i="4" s="1"/>
  <c r="AV423" i="4"/>
  <c r="AU423" i="4"/>
  <c r="AT423" i="4"/>
  <c r="AS423" i="4"/>
  <c r="N423" i="4"/>
  <c r="L423" i="4"/>
  <c r="K423" i="4"/>
  <c r="F423" i="4"/>
  <c r="G423" i="4" s="1"/>
  <c r="AW406" i="4"/>
  <c r="AX406" i="4" s="1"/>
  <c r="AV406" i="4"/>
  <c r="AU406" i="4"/>
  <c r="AT406" i="4"/>
  <c r="AS406" i="4"/>
  <c r="Q406" i="4"/>
  <c r="N406" i="4"/>
  <c r="L406" i="4"/>
  <c r="K406" i="4"/>
  <c r="F406" i="4"/>
  <c r="G406" i="4" s="1"/>
  <c r="AW310" i="4"/>
  <c r="AX310" i="4" s="1"/>
  <c r="AV310" i="4"/>
  <c r="AU310" i="4"/>
  <c r="AT310" i="4"/>
  <c r="AS310" i="4"/>
  <c r="R310" i="4"/>
  <c r="Q310" i="4"/>
  <c r="N310" i="4"/>
  <c r="L310" i="4"/>
  <c r="K310" i="4"/>
  <c r="F310" i="4"/>
  <c r="G310" i="4" s="1"/>
  <c r="AW298" i="4"/>
  <c r="AX298" i="4" s="1"/>
  <c r="AV298" i="4"/>
  <c r="AU298" i="4"/>
  <c r="AT298" i="4"/>
  <c r="AS298" i="4"/>
  <c r="N298" i="4"/>
  <c r="L298" i="4"/>
  <c r="K298" i="4"/>
  <c r="F298" i="4"/>
  <c r="G298" i="4" s="1"/>
  <c r="AW597" i="4"/>
  <c r="AX597" i="4" s="1"/>
  <c r="AV597" i="4"/>
  <c r="AU597" i="4"/>
  <c r="AT597" i="4"/>
  <c r="AS597" i="4"/>
  <c r="R597" i="4"/>
  <c r="N597" i="4"/>
  <c r="L597" i="4"/>
  <c r="K597" i="4"/>
  <c r="F597" i="4"/>
  <c r="G597" i="4" s="1"/>
  <c r="AW585" i="4"/>
  <c r="AX585" i="4" s="1"/>
  <c r="AV585" i="4"/>
  <c r="AU585" i="4"/>
  <c r="AT585" i="4"/>
  <c r="AS585" i="4"/>
  <c r="N585" i="4"/>
  <c r="L585" i="4"/>
  <c r="K585" i="4"/>
  <c r="F585" i="4"/>
  <c r="G585" i="4" s="1"/>
  <c r="AW573" i="4"/>
  <c r="AX573" i="4" s="1"/>
  <c r="AV573" i="4"/>
  <c r="AU573" i="4"/>
  <c r="AT573" i="4"/>
  <c r="AS573" i="4"/>
  <c r="R573" i="4"/>
  <c r="N573" i="4"/>
  <c r="L573" i="4"/>
  <c r="K573" i="4"/>
  <c r="F573" i="4"/>
  <c r="G573" i="4" s="1"/>
  <c r="AW694" i="4"/>
  <c r="AX694" i="4" s="1"/>
  <c r="AV694" i="4"/>
  <c r="AU694" i="4"/>
  <c r="AT694" i="4"/>
  <c r="AS694" i="4"/>
  <c r="R694" i="4"/>
  <c r="Q694" i="4"/>
  <c r="N694" i="4"/>
  <c r="L694" i="4"/>
  <c r="K694" i="4"/>
  <c r="F694" i="4"/>
  <c r="G694" i="4" s="1"/>
  <c r="AW685" i="4"/>
  <c r="AX685" i="4" s="1"/>
  <c r="AV685" i="4"/>
  <c r="AU685" i="4"/>
  <c r="AT685" i="4"/>
  <c r="AS685" i="4"/>
  <c r="R685" i="4"/>
  <c r="N685" i="4"/>
  <c r="L685" i="4"/>
  <c r="K685" i="4"/>
  <c r="F685" i="4"/>
  <c r="G685" i="4" s="1"/>
  <c r="AW761" i="4"/>
  <c r="AX761" i="4" s="1"/>
  <c r="AV761" i="4"/>
  <c r="AU761" i="4"/>
  <c r="AT761" i="4"/>
  <c r="AS761" i="4"/>
  <c r="R761" i="4"/>
  <c r="Q761" i="4"/>
  <c r="N761" i="4"/>
  <c r="L761" i="4"/>
  <c r="K761" i="4"/>
  <c r="F761" i="4"/>
  <c r="G761" i="4" s="1"/>
  <c r="AW626" i="4"/>
  <c r="AX626" i="4" s="1"/>
  <c r="AV626" i="4"/>
  <c r="AU626" i="4"/>
  <c r="AT626" i="4"/>
  <c r="AS626" i="4"/>
  <c r="N626" i="4"/>
  <c r="L626" i="4"/>
  <c r="K626" i="4"/>
  <c r="F626" i="4"/>
  <c r="G626" i="4" s="1"/>
  <c r="AW778" i="4"/>
  <c r="AX778" i="4" s="1"/>
  <c r="AV778" i="4"/>
  <c r="AU778" i="4"/>
  <c r="AT778" i="4"/>
  <c r="AS778" i="4"/>
  <c r="N778" i="4"/>
  <c r="L778" i="4"/>
  <c r="K778" i="4"/>
  <c r="F778" i="4"/>
  <c r="G778" i="4" s="1"/>
  <c r="AW657" i="4"/>
  <c r="AX657" i="4" s="1"/>
  <c r="AV657" i="4"/>
  <c r="AU657" i="4"/>
  <c r="AT657" i="4"/>
  <c r="AS657" i="4"/>
  <c r="N657" i="4"/>
  <c r="L657" i="4"/>
  <c r="K657" i="4"/>
  <c r="F657" i="4"/>
  <c r="G657" i="4" s="1"/>
  <c r="AW1591" i="4"/>
  <c r="AX1591" i="4" s="1"/>
  <c r="AV1591" i="4"/>
  <c r="AU1591" i="4"/>
  <c r="AT1591" i="4"/>
  <c r="AS1591" i="4"/>
  <c r="N1591" i="4"/>
  <c r="L1591" i="4"/>
  <c r="K1591" i="4"/>
  <c r="F1591" i="4"/>
  <c r="G1591" i="4" s="1"/>
  <c r="AW1579" i="4"/>
  <c r="AX1579" i="4" s="1"/>
  <c r="AV1579" i="4"/>
  <c r="AU1579" i="4"/>
  <c r="AT1579" i="4"/>
  <c r="AS1579" i="4"/>
  <c r="N1579" i="4"/>
  <c r="L1579" i="4"/>
  <c r="K1579" i="4"/>
  <c r="F1579" i="4"/>
  <c r="G1579" i="4" s="1"/>
  <c r="AW1555" i="4"/>
  <c r="AX1555" i="4" s="1"/>
  <c r="AV1555" i="4"/>
  <c r="AU1555" i="4"/>
  <c r="AT1555" i="4"/>
  <c r="AS1555" i="4"/>
  <c r="N1555" i="4"/>
  <c r="L1555" i="4"/>
  <c r="K1555" i="4"/>
  <c r="F1555" i="4"/>
  <c r="G1555" i="4" s="1"/>
  <c r="AW1543" i="4"/>
  <c r="AX1543" i="4" s="1"/>
  <c r="AV1543" i="4"/>
  <c r="AU1543" i="4"/>
  <c r="AT1543" i="4"/>
  <c r="AS1543" i="4"/>
  <c r="N1543" i="4"/>
  <c r="L1543" i="4"/>
  <c r="K1543" i="4"/>
  <c r="F1543" i="4"/>
  <c r="G1543" i="4" s="1"/>
  <c r="AW1507" i="4"/>
  <c r="AX1507" i="4" s="1"/>
  <c r="AV1507" i="4"/>
  <c r="AU1507" i="4"/>
  <c r="AT1507" i="4"/>
  <c r="AS1507" i="4"/>
  <c r="R1507" i="4"/>
  <c r="N1507" i="4"/>
  <c r="L1507" i="4"/>
  <c r="K1507" i="4"/>
  <c r="F1507" i="4"/>
  <c r="G1507" i="4" s="1"/>
  <c r="AW1051" i="4"/>
  <c r="AX1051" i="4" s="1"/>
  <c r="AV1051" i="4"/>
  <c r="AU1051" i="4"/>
  <c r="AT1051" i="4"/>
  <c r="AS1051" i="4"/>
  <c r="N1051" i="4"/>
  <c r="L1051" i="4"/>
  <c r="K1051" i="4"/>
  <c r="F1051" i="4"/>
  <c r="G1051" i="4" s="1"/>
  <c r="AW1279" i="4"/>
  <c r="AX1279" i="4" s="1"/>
  <c r="AV1279" i="4"/>
  <c r="AU1279" i="4"/>
  <c r="AT1279" i="4"/>
  <c r="AS1279" i="4"/>
  <c r="N1279" i="4"/>
  <c r="L1279" i="4"/>
  <c r="K1279" i="4"/>
  <c r="F1279" i="4"/>
  <c r="G1279" i="4" s="1"/>
  <c r="AW1267" i="4"/>
  <c r="AX1267" i="4" s="1"/>
  <c r="AV1267" i="4"/>
  <c r="AU1267" i="4"/>
  <c r="AT1267" i="4"/>
  <c r="AS1267" i="4"/>
  <c r="N1267" i="4"/>
  <c r="L1267" i="4"/>
  <c r="K1267" i="4"/>
  <c r="F1267" i="4"/>
  <c r="G1267" i="4" s="1"/>
  <c r="AW1255" i="4"/>
  <c r="AX1255" i="4" s="1"/>
  <c r="AV1255" i="4"/>
  <c r="AU1255" i="4"/>
  <c r="AT1255" i="4"/>
  <c r="AS1255" i="4"/>
  <c r="N1255" i="4"/>
  <c r="L1255" i="4"/>
  <c r="K1255" i="4"/>
  <c r="F1255" i="4"/>
  <c r="G1255" i="4" s="1"/>
  <c r="AW1243" i="4"/>
  <c r="AX1243" i="4" s="1"/>
  <c r="AV1243" i="4"/>
  <c r="AU1243" i="4"/>
  <c r="AT1243" i="4"/>
  <c r="AS1243" i="4"/>
  <c r="N1243" i="4"/>
  <c r="L1243" i="4"/>
  <c r="K1243" i="4"/>
  <c r="F1243" i="4"/>
  <c r="G1243" i="4" s="1"/>
  <c r="AW1483" i="4"/>
  <c r="AX1483" i="4" s="1"/>
  <c r="AV1483" i="4"/>
  <c r="AU1483" i="4"/>
  <c r="AT1483" i="4"/>
  <c r="AS1483" i="4"/>
  <c r="N1483" i="4"/>
  <c r="L1483" i="4"/>
  <c r="K1483" i="4"/>
  <c r="F1483" i="4"/>
  <c r="G1483" i="4" s="1"/>
  <c r="AW1471" i="4"/>
  <c r="AX1471" i="4" s="1"/>
  <c r="AV1471" i="4"/>
  <c r="AU1471" i="4"/>
  <c r="AT1471" i="4"/>
  <c r="AS1471" i="4"/>
  <c r="N1471" i="4"/>
  <c r="L1471" i="4"/>
  <c r="K1471" i="4"/>
  <c r="F1471" i="4"/>
  <c r="G1471" i="4" s="1"/>
  <c r="AW1459" i="4"/>
  <c r="AX1459" i="4" s="1"/>
  <c r="AV1459" i="4"/>
  <c r="AU1459" i="4"/>
  <c r="AT1459" i="4"/>
  <c r="AS1459" i="4"/>
  <c r="N1459" i="4"/>
  <c r="L1459" i="4"/>
  <c r="K1459" i="4"/>
  <c r="F1459" i="4"/>
  <c r="G1459" i="4" s="1"/>
  <c r="AW1447" i="4"/>
  <c r="AX1447" i="4" s="1"/>
  <c r="AV1447" i="4"/>
  <c r="AU1447" i="4"/>
  <c r="AT1447" i="4"/>
  <c r="AS1447" i="4"/>
  <c r="R1447" i="4"/>
  <c r="N1447" i="4"/>
  <c r="L1447" i="4"/>
  <c r="K1447" i="4"/>
  <c r="F1447" i="4"/>
  <c r="G1447" i="4" s="1"/>
  <c r="AW1435" i="4"/>
  <c r="AX1435" i="4" s="1"/>
  <c r="AV1435" i="4"/>
  <c r="AU1435" i="4"/>
  <c r="AT1435" i="4"/>
  <c r="AS1435" i="4"/>
  <c r="N1435" i="4"/>
  <c r="L1435" i="4"/>
  <c r="K1435" i="4"/>
  <c r="F1435" i="4"/>
  <c r="G1435" i="4" s="1"/>
  <c r="AW1423" i="4"/>
  <c r="AX1423" i="4" s="1"/>
  <c r="AV1423" i="4"/>
  <c r="AU1423" i="4"/>
  <c r="AT1423" i="4"/>
  <c r="AS1423" i="4"/>
  <c r="N1423" i="4"/>
  <c r="L1423" i="4"/>
  <c r="K1423" i="4"/>
  <c r="F1423" i="4"/>
  <c r="G1423" i="4" s="1"/>
  <c r="AW1411" i="4"/>
  <c r="AX1411" i="4" s="1"/>
  <c r="AV1411" i="4"/>
  <c r="AU1411" i="4"/>
  <c r="AT1411" i="4"/>
  <c r="AS1411" i="4"/>
  <c r="N1411" i="4"/>
  <c r="L1411" i="4"/>
  <c r="K1411" i="4"/>
  <c r="F1411" i="4"/>
  <c r="G1411" i="4" s="1"/>
  <c r="AW1399" i="4"/>
  <c r="AX1399" i="4" s="1"/>
  <c r="AV1399" i="4"/>
  <c r="AU1399" i="4"/>
  <c r="AT1399" i="4"/>
  <c r="AS1399" i="4"/>
  <c r="N1399" i="4"/>
  <c r="L1399" i="4"/>
  <c r="K1399" i="4"/>
  <c r="F1399" i="4"/>
  <c r="G1399" i="4" s="1"/>
  <c r="AW1387" i="4"/>
  <c r="AX1387" i="4" s="1"/>
  <c r="AV1387" i="4"/>
  <c r="AU1387" i="4"/>
  <c r="AT1387" i="4"/>
  <c r="AS1387" i="4"/>
  <c r="N1387" i="4"/>
  <c r="L1387" i="4"/>
  <c r="K1387" i="4"/>
  <c r="F1387" i="4"/>
  <c r="G1387" i="4" s="1"/>
  <c r="AW1375" i="4"/>
  <c r="AX1375" i="4" s="1"/>
  <c r="AV1375" i="4"/>
  <c r="AU1375" i="4"/>
  <c r="AT1375" i="4"/>
  <c r="AS1375" i="4"/>
  <c r="R1375" i="4"/>
  <c r="N1375" i="4"/>
  <c r="K1375" i="4"/>
  <c r="F1375" i="4"/>
  <c r="G1375" i="4" s="1"/>
  <c r="AW1363" i="4"/>
  <c r="AX1363" i="4" s="1"/>
  <c r="AV1363" i="4"/>
  <c r="AU1363" i="4"/>
  <c r="AT1363" i="4"/>
  <c r="AS1363" i="4"/>
  <c r="N1363" i="4"/>
  <c r="L1363" i="4"/>
  <c r="K1363" i="4"/>
  <c r="F1363" i="4"/>
  <c r="G1363" i="4" s="1"/>
  <c r="AW1351" i="4"/>
  <c r="AX1351" i="4" s="1"/>
  <c r="AV1351" i="4"/>
  <c r="AU1351" i="4"/>
  <c r="AT1351" i="4"/>
  <c r="AS1351" i="4"/>
  <c r="N1351" i="4"/>
  <c r="L1351" i="4"/>
  <c r="K1351" i="4"/>
  <c r="F1351" i="4"/>
  <c r="G1351" i="4" s="1"/>
  <c r="AW1339" i="4"/>
  <c r="AX1339" i="4" s="1"/>
  <c r="AV1339" i="4"/>
  <c r="AU1339" i="4"/>
  <c r="AT1339" i="4"/>
  <c r="AS1339" i="4"/>
  <c r="R1339" i="4"/>
  <c r="N1339" i="4"/>
  <c r="L1339" i="4"/>
  <c r="K1339" i="4"/>
  <c r="F1339" i="4"/>
  <c r="G1339" i="4" s="1"/>
  <c r="AW1327" i="4"/>
  <c r="AX1327" i="4" s="1"/>
  <c r="AV1327" i="4"/>
  <c r="AU1327" i="4"/>
  <c r="AT1327" i="4"/>
  <c r="AS1327" i="4"/>
  <c r="R1327" i="4"/>
  <c r="N1327" i="4"/>
  <c r="L1327" i="4"/>
  <c r="K1327" i="4"/>
  <c r="F1327" i="4"/>
  <c r="G1327" i="4" s="1"/>
  <c r="AW1315" i="4"/>
  <c r="AX1315" i="4" s="1"/>
  <c r="AV1315" i="4"/>
  <c r="AU1315" i="4"/>
  <c r="AT1315" i="4"/>
  <c r="AS1315" i="4"/>
  <c r="R1315" i="4"/>
  <c r="N1315" i="4"/>
  <c r="L1315" i="4"/>
  <c r="K1315" i="4"/>
  <c r="F1315" i="4"/>
  <c r="G1315" i="4" s="1"/>
  <c r="AW1303" i="4"/>
  <c r="AX1303" i="4" s="1"/>
  <c r="AV1303" i="4"/>
  <c r="AU1303" i="4"/>
  <c r="AT1303" i="4"/>
  <c r="AS1303" i="4"/>
  <c r="N1303" i="4"/>
  <c r="L1303" i="4"/>
  <c r="K1303" i="4"/>
  <c r="F1303" i="4"/>
  <c r="G1303" i="4" s="1"/>
  <c r="AW1015" i="4"/>
  <c r="AX1015" i="4" s="1"/>
  <c r="AV1015" i="4"/>
  <c r="AU1015" i="4"/>
  <c r="AT1015" i="4"/>
  <c r="AS1015" i="4"/>
  <c r="R1015" i="4"/>
  <c r="N1015" i="4"/>
  <c r="L1015" i="4"/>
  <c r="K1015" i="4"/>
  <c r="F1015" i="4"/>
  <c r="G1015" i="4" s="1"/>
  <c r="AW1003" i="4"/>
  <c r="AX1003" i="4" s="1"/>
  <c r="AV1003" i="4"/>
  <c r="AU1003" i="4"/>
  <c r="AT1003" i="4"/>
  <c r="AS1003" i="4"/>
  <c r="N1003" i="4"/>
  <c r="L1003" i="4"/>
  <c r="K1003" i="4"/>
  <c r="F1003" i="4"/>
  <c r="G1003" i="4" s="1"/>
  <c r="AW991" i="4"/>
  <c r="AX991" i="4" s="1"/>
  <c r="AV991" i="4"/>
  <c r="AU991" i="4"/>
  <c r="AT991" i="4"/>
  <c r="AS991" i="4"/>
  <c r="R991" i="4"/>
  <c r="N991" i="4"/>
  <c r="L991" i="4"/>
  <c r="K991" i="4"/>
  <c r="F991" i="4"/>
  <c r="G991" i="4" s="1"/>
  <c r="AW979" i="4"/>
  <c r="AX979" i="4" s="1"/>
  <c r="AV979" i="4"/>
  <c r="AU979" i="4"/>
  <c r="AT979" i="4"/>
  <c r="AS979" i="4"/>
  <c r="N979" i="4"/>
  <c r="L979" i="4"/>
  <c r="K979" i="4"/>
  <c r="F979" i="4"/>
  <c r="G979" i="4" s="1"/>
  <c r="AW967" i="4"/>
  <c r="AX967" i="4" s="1"/>
  <c r="AV967" i="4"/>
  <c r="AU967" i="4"/>
  <c r="AT967" i="4"/>
  <c r="AS967" i="4"/>
  <c r="R967" i="4"/>
  <c r="N967" i="4"/>
  <c r="L967" i="4"/>
  <c r="K967" i="4"/>
  <c r="F967" i="4"/>
  <c r="G967" i="4" s="1"/>
  <c r="AW955" i="4"/>
  <c r="AX955" i="4" s="1"/>
  <c r="AV955" i="4"/>
  <c r="AU955" i="4"/>
  <c r="AT955" i="4"/>
  <c r="AS955" i="4"/>
  <c r="R955" i="4"/>
  <c r="N955" i="4"/>
  <c r="L955" i="4"/>
  <c r="K955" i="4"/>
  <c r="F955" i="4"/>
  <c r="G955" i="4" s="1"/>
  <c r="AW943" i="4"/>
  <c r="AX943" i="4" s="1"/>
  <c r="AV943" i="4"/>
  <c r="AU943" i="4"/>
  <c r="AT943" i="4"/>
  <c r="AS943" i="4"/>
  <c r="R943" i="4"/>
  <c r="N943" i="4"/>
  <c r="L943" i="4"/>
  <c r="K943" i="4"/>
  <c r="F943" i="4"/>
  <c r="G943" i="4" s="1"/>
  <c r="AW919" i="4"/>
  <c r="AX919" i="4" s="1"/>
  <c r="AV919" i="4"/>
  <c r="AU919" i="4"/>
  <c r="AT919" i="4"/>
  <c r="AS919" i="4"/>
  <c r="N919" i="4"/>
  <c r="L919" i="4"/>
  <c r="K919" i="4"/>
  <c r="F919" i="4"/>
  <c r="G919" i="4" s="1"/>
  <c r="AW907" i="4"/>
  <c r="AX907" i="4" s="1"/>
  <c r="AV907" i="4"/>
  <c r="AU907" i="4"/>
  <c r="AT907" i="4"/>
  <c r="AS907" i="4"/>
  <c r="R907" i="4"/>
  <c r="N907" i="4"/>
  <c r="L907" i="4"/>
  <c r="K907" i="4"/>
  <c r="F907" i="4"/>
  <c r="G907" i="4" s="1"/>
  <c r="AW895" i="4"/>
  <c r="AX895" i="4" s="1"/>
  <c r="AV895" i="4"/>
  <c r="AU895" i="4"/>
  <c r="AT895" i="4"/>
  <c r="AS895" i="4"/>
  <c r="N895" i="4"/>
  <c r="L895" i="4"/>
  <c r="K895" i="4"/>
  <c r="F895" i="4"/>
  <c r="G895" i="4" s="1"/>
  <c r="AW883" i="4"/>
  <c r="AX883" i="4" s="1"/>
  <c r="AV883" i="4"/>
  <c r="AU883" i="4"/>
  <c r="AT883" i="4"/>
  <c r="AS883" i="4"/>
  <c r="N883" i="4"/>
  <c r="L883" i="4"/>
  <c r="K883" i="4"/>
  <c r="F883" i="4"/>
  <c r="G883" i="4" s="1"/>
  <c r="AW871" i="4"/>
  <c r="AX871" i="4" s="1"/>
  <c r="AV871" i="4"/>
  <c r="AU871" i="4"/>
  <c r="AT871" i="4"/>
  <c r="AS871" i="4"/>
  <c r="R871" i="4"/>
  <c r="N871" i="4"/>
  <c r="L871" i="4"/>
  <c r="K871" i="4"/>
  <c r="F871" i="4"/>
  <c r="G871" i="4" s="1"/>
  <c r="AW859" i="4"/>
  <c r="AX859" i="4" s="1"/>
  <c r="AV859" i="4"/>
  <c r="AU859" i="4"/>
  <c r="AT859" i="4"/>
  <c r="AS859" i="4"/>
  <c r="R859" i="4"/>
  <c r="N859" i="4"/>
  <c r="L859" i="4"/>
  <c r="K859" i="4"/>
  <c r="F859" i="4"/>
  <c r="G859" i="4" s="1"/>
  <c r="AW847" i="4"/>
  <c r="AX847" i="4" s="1"/>
  <c r="AV847" i="4"/>
  <c r="AU847" i="4"/>
  <c r="AT847" i="4"/>
  <c r="AS847" i="4"/>
  <c r="R847" i="4"/>
  <c r="N847" i="4"/>
  <c r="L847" i="4"/>
  <c r="K847" i="4"/>
  <c r="F847" i="4"/>
  <c r="G847" i="4" s="1"/>
  <c r="AW1219" i="4"/>
  <c r="AX1219" i="4" s="1"/>
  <c r="AV1219" i="4"/>
  <c r="AU1219" i="4"/>
  <c r="AT1219" i="4"/>
  <c r="AS1219" i="4"/>
  <c r="N1219" i="4"/>
  <c r="L1219" i="4"/>
  <c r="K1219" i="4"/>
  <c r="F1219" i="4"/>
  <c r="G1219" i="4" s="1"/>
  <c r="AW1207" i="4"/>
  <c r="AX1207" i="4" s="1"/>
  <c r="AV1207" i="4"/>
  <c r="AU1207" i="4"/>
  <c r="AT1207" i="4"/>
  <c r="AS1207" i="4"/>
  <c r="R1207" i="4"/>
  <c r="N1207" i="4"/>
  <c r="L1207" i="4"/>
  <c r="K1207" i="4"/>
  <c r="F1207" i="4"/>
  <c r="G1207" i="4" s="1"/>
  <c r="AW1195" i="4"/>
  <c r="AX1195" i="4" s="1"/>
  <c r="AV1195" i="4"/>
  <c r="AU1195" i="4"/>
  <c r="AT1195" i="4"/>
  <c r="AS1195" i="4"/>
  <c r="R1195" i="4"/>
  <c r="N1195" i="4"/>
  <c r="L1195" i="4"/>
  <c r="K1195" i="4"/>
  <c r="F1195" i="4"/>
  <c r="G1195" i="4" s="1"/>
  <c r="AW1183" i="4"/>
  <c r="AX1183" i="4" s="1"/>
  <c r="AV1183" i="4"/>
  <c r="AU1183" i="4"/>
  <c r="AT1183" i="4"/>
  <c r="AS1183" i="4"/>
  <c r="N1183" i="4"/>
  <c r="L1183" i="4"/>
  <c r="K1183" i="4"/>
  <c r="F1183" i="4"/>
  <c r="G1183" i="4" s="1"/>
  <c r="AW1171" i="4"/>
  <c r="AX1171" i="4" s="1"/>
  <c r="AV1171" i="4"/>
  <c r="AU1171" i="4"/>
  <c r="AT1171" i="4"/>
  <c r="AS1171" i="4"/>
  <c r="N1171" i="4"/>
  <c r="L1171" i="4"/>
  <c r="K1171" i="4"/>
  <c r="F1171" i="4"/>
  <c r="G1171" i="4" s="1"/>
  <c r="AW1159" i="4"/>
  <c r="AX1159" i="4" s="1"/>
  <c r="AV1159" i="4"/>
  <c r="AU1159" i="4"/>
  <c r="AT1159" i="4"/>
  <c r="AS1159" i="4"/>
  <c r="R1159" i="4"/>
  <c r="N1159" i="4"/>
  <c r="L1159" i="4"/>
  <c r="K1159" i="4"/>
  <c r="F1159" i="4"/>
  <c r="G1159" i="4" s="1"/>
  <c r="AW1147" i="4"/>
  <c r="AX1147" i="4" s="1"/>
  <c r="AV1147" i="4"/>
  <c r="AU1147" i="4"/>
  <c r="AT1147" i="4"/>
  <c r="AS1147" i="4"/>
  <c r="R1147" i="4"/>
  <c r="N1147" i="4"/>
  <c r="L1147" i="4"/>
  <c r="K1147" i="4"/>
  <c r="F1147" i="4"/>
  <c r="G1147" i="4" s="1"/>
  <c r="AW1135" i="4"/>
  <c r="AX1135" i="4" s="1"/>
  <c r="AV1135" i="4"/>
  <c r="AU1135" i="4"/>
  <c r="AT1135" i="4"/>
  <c r="AS1135" i="4"/>
  <c r="R1135" i="4"/>
  <c r="N1135" i="4"/>
  <c r="L1135" i="4"/>
  <c r="K1135" i="4"/>
  <c r="F1135" i="4"/>
  <c r="G1135" i="4" s="1"/>
  <c r="AW1123" i="4"/>
  <c r="AX1123" i="4" s="1"/>
  <c r="AV1123" i="4"/>
  <c r="AU1123" i="4"/>
  <c r="AT1123" i="4"/>
  <c r="AS1123" i="4"/>
  <c r="N1123" i="4"/>
  <c r="L1123" i="4"/>
  <c r="K1123" i="4"/>
  <c r="F1123" i="4"/>
  <c r="G1123" i="4" s="1"/>
  <c r="AW1111" i="4"/>
  <c r="AX1111" i="4" s="1"/>
  <c r="AV1111" i="4"/>
  <c r="AU1111" i="4"/>
  <c r="AT1111" i="4"/>
  <c r="AS1111" i="4"/>
  <c r="R1111" i="4"/>
  <c r="N1111" i="4"/>
  <c r="L1111" i="4"/>
  <c r="K1111" i="4"/>
  <c r="F1111" i="4"/>
  <c r="G1111" i="4" s="1"/>
  <c r="AW1099" i="4"/>
  <c r="AX1099" i="4" s="1"/>
  <c r="AV1099" i="4"/>
  <c r="AU1099" i="4"/>
  <c r="AT1099" i="4"/>
  <c r="AS1099" i="4"/>
  <c r="R1099" i="4"/>
  <c r="N1099" i="4"/>
  <c r="L1099" i="4"/>
  <c r="K1099" i="4"/>
  <c r="F1099" i="4"/>
  <c r="G1099" i="4" s="1"/>
  <c r="AW1087" i="4"/>
  <c r="AX1087" i="4" s="1"/>
  <c r="AV1087" i="4"/>
  <c r="AU1087" i="4"/>
  <c r="AT1087" i="4"/>
  <c r="AS1087" i="4"/>
  <c r="N1087" i="4"/>
  <c r="L1087" i="4"/>
  <c r="K1087" i="4"/>
  <c r="F1087" i="4"/>
  <c r="G1087" i="4" s="1"/>
  <c r="AW1075" i="4"/>
  <c r="AX1075" i="4" s="1"/>
  <c r="AV1075" i="4"/>
  <c r="AU1075" i="4"/>
  <c r="AT1075" i="4"/>
  <c r="AS1075" i="4"/>
  <c r="N1075" i="4"/>
  <c r="L1075" i="4"/>
  <c r="K1075" i="4"/>
  <c r="F1075" i="4"/>
  <c r="G1075" i="4" s="1"/>
  <c r="AW1039" i="4"/>
  <c r="AX1039" i="4" s="1"/>
  <c r="AV1039" i="4"/>
  <c r="AU1039" i="4"/>
  <c r="AT1039" i="4"/>
  <c r="AS1039" i="4"/>
  <c r="R1039" i="4"/>
  <c r="N1039" i="4"/>
  <c r="L1039" i="4"/>
  <c r="K1039" i="4"/>
  <c r="F1039" i="4"/>
  <c r="G1039" i="4" s="1"/>
  <c r="AW806" i="4"/>
  <c r="AX806" i="4" s="1"/>
  <c r="AV806" i="4"/>
  <c r="AU806" i="4"/>
  <c r="AT806" i="4"/>
  <c r="AS806" i="4"/>
  <c r="R806" i="4"/>
  <c r="N806" i="4"/>
  <c r="L806" i="4"/>
  <c r="K806" i="4"/>
  <c r="F806" i="4"/>
  <c r="G806" i="4" s="1"/>
  <c r="AW831" i="4"/>
  <c r="AX831" i="4" s="1"/>
  <c r="AV831" i="4"/>
  <c r="AU831" i="4"/>
  <c r="AT831" i="4"/>
  <c r="AS831" i="4"/>
  <c r="R831" i="4"/>
  <c r="N831" i="4"/>
  <c r="L831" i="4"/>
  <c r="K831" i="4"/>
  <c r="F831" i="4"/>
  <c r="G831" i="4" s="1"/>
  <c r="AW1519" i="4"/>
  <c r="AX1519" i="4" s="1"/>
  <c r="AV1519" i="4"/>
  <c r="AU1519" i="4"/>
  <c r="AT1519" i="4"/>
  <c r="AS1519" i="4"/>
  <c r="N1519" i="4"/>
  <c r="L1519" i="4"/>
  <c r="K1519" i="4"/>
  <c r="F1519" i="4"/>
  <c r="G1519" i="4" s="1"/>
  <c r="AW794" i="4"/>
  <c r="AX794" i="4" s="1"/>
  <c r="AV794" i="4"/>
  <c r="AU794" i="4"/>
  <c r="AT794" i="4"/>
  <c r="AS794" i="4"/>
  <c r="R794" i="4"/>
  <c r="N794" i="4"/>
  <c r="L794" i="4"/>
  <c r="K794" i="4"/>
  <c r="F794" i="4"/>
  <c r="G794" i="4" s="1"/>
  <c r="AW638" i="4"/>
  <c r="AX638" i="4" s="1"/>
  <c r="AV638" i="4"/>
  <c r="AU638" i="4"/>
  <c r="AT638" i="4"/>
  <c r="AS638" i="4"/>
  <c r="R638" i="4"/>
  <c r="Q638" i="4"/>
  <c r="N638" i="4"/>
  <c r="L638" i="4"/>
  <c r="K638" i="4"/>
  <c r="F638" i="4"/>
  <c r="G638" i="4" s="1"/>
  <c r="AW766" i="4"/>
  <c r="AX766" i="4" s="1"/>
  <c r="AV766" i="4"/>
  <c r="AU766" i="4"/>
  <c r="AT766" i="4"/>
  <c r="AS766" i="4"/>
  <c r="N766" i="4"/>
  <c r="L766" i="4"/>
  <c r="K766" i="4"/>
  <c r="F766" i="4"/>
  <c r="G766" i="4" s="1"/>
  <c r="AW749" i="4"/>
  <c r="AX749" i="4" s="1"/>
  <c r="AV749" i="4"/>
  <c r="AU749" i="4"/>
  <c r="AT749" i="4"/>
  <c r="AS749" i="4"/>
  <c r="N749" i="4"/>
  <c r="L749" i="4"/>
  <c r="K749" i="4"/>
  <c r="F749" i="4"/>
  <c r="G749" i="4" s="1"/>
  <c r="AW698" i="4"/>
  <c r="AX698" i="4" s="1"/>
  <c r="AV698" i="4"/>
  <c r="AU698" i="4"/>
  <c r="AT698" i="4"/>
  <c r="AS698" i="4"/>
  <c r="Q698" i="4"/>
  <c r="N698" i="4"/>
  <c r="L698" i="4"/>
  <c r="K698" i="4"/>
  <c r="F698" i="4"/>
  <c r="G698" i="4" s="1"/>
  <c r="AW612" i="4"/>
  <c r="AX612" i="4" s="1"/>
  <c r="AV612" i="4"/>
  <c r="AU612" i="4"/>
  <c r="AT612" i="4"/>
  <c r="AS612" i="4"/>
  <c r="N612" i="4"/>
  <c r="L612" i="4"/>
  <c r="K612" i="4"/>
  <c r="F612" i="4"/>
  <c r="G612" i="4" s="1"/>
  <c r="AW608" i="4"/>
  <c r="AX608" i="4" s="1"/>
  <c r="AV608" i="4"/>
  <c r="AU608" i="4"/>
  <c r="AT608" i="4"/>
  <c r="AS608" i="4"/>
  <c r="R608" i="4"/>
  <c r="Q608" i="4"/>
  <c r="N608" i="4"/>
  <c r="L608" i="4"/>
  <c r="K608" i="4"/>
  <c r="F608" i="4"/>
  <c r="G608" i="4" s="1"/>
  <c r="AW322" i="4"/>
  <c r="AX322" i="4" s="1"/>
  <c r="AV322" i="4"/>
  <c r="AU322" i="4"/>
  <c r="AT322" i="4"/>
  <c r="AS322" i="4"/>
  <c r="N322" i="4"/>
  <c r="L322" i="4"/>
  <c r="K322" i="4"/>
  <c r="F322" i="4"/>
  <c r="G322" i="4" s="1"/>
  <c r="AW416" i="4"/>
  <c r="AX416" i="4" s="1"/>
  <c r="AV416" i="4"/>
  <c r="AU416" i="4"/>
  <c r="AT416" i="4"/>
  <c r="AS416" i="4"/>
  <c r="N416" i="4"/>
  <c r="L416" i="4"/>
  <c r="K416" i="4"/>
  <c r="F416" i="4"/>
  <c r="G416" i="4" s="1"/>
  <c r="AW214" i="4"/>
  <c r="AX214" i="4" s="1"/>
  <c r="AV214" i="4"/>
  <c r="AU214" i="4"/>
  <c r="AT214" i="4"/>
  <c r="AS214" i="4"/>
  <c r="N214" i="4"/>
  <c r="L214" i="4"/>
  <c r="K214" i="4"/>
  <c r="F214" i="4"/>
  <c r="G214" i="4" s="1"/>
  <c r="AW274" i="4"/>
  <c r="AX274" i="4" s="1"/>
  <c r="AV274" i="4"/>
  <c r="AU274" i="4"/>
  <c r="AT274" i="4"/>
  <c r="AS274" i="4"/>
  <c r="R274" i="4"/>
  <c r="N274" i="4"/>
  <c r="L274" i="4"/>
  <c r="K274" i="4"/>
  <c r="F274" i="4"/>
  <c r="G274" i="4" s="1"/>
  <c r="AW394" i="4"/>
  <c r="AX394" i="4" s="1"/>
  <c r="AV394" i="4"/>
  <c r="AU394" i="4"/>
  <c r="AT394" i="4"/>
  <c r="AS394" i="4"/>
  <c r="R394" i="4"/>
  <c r="N394" i="4"/>
  <c r="L394" i="4"/>
  <c r="K394" i="4"/>
  <c r="F394" i="4"/>
  <c r="G394" i="4" s="1"/>
  <c r="AW824" i="4"/>
  <c r="AX824" i="4" s="1"/>
  <c r="AV824" i="4"/>
  <c r="AU824" i="4"/>
  <c r="AT824" i="4"/>
  <c r="AS824" i="4"/>
  <c r="R824" i="4"/>
  <c r="N824" i="4"/>
  <c r="L824" i="4"/>
  <c r="K824" i="4"/>
  <c r="F824" i="4"/>
  <c r="G824" i="4" s="1"/>
  <c r="AW818" i="4"/>
  <c r="AX818" i="4" s="1"/>
  <c r="AV818" i="4"/>
  <c r="AU818" i="4"/>
  <c r="AT818" i="4"/>
  <c r="AS818" i="4"/>
  <c r="R818" i="4"/>
  <c r="Q818" i="4"/>
  <c r="N818" i="4"/>
  <c r="L818" i="4"/>
  <c r="K818" i="4"/>
  <c r="F818" i="4"/>
  <c r="G818" i="4" s="1"/>
  <c r="AW838" i="4"/>
  <c r="AX838" i="4" s="1"/>
  <c r="AV838" i="4"/>
  <c r="AU838" i="4"/>
  <c r="AT838" i="4"/>
  <c r="AS838" i="4"/>
  <c r="R838" i="4"/>
  <c r="N838" i="4"/>
  <c r="L838" i="4"/>
  <c r="K838" i="4"/>
  <c r="F838" i="4"/>
  <c r="G838" i="4" s="1"/>
  <c r="AW786" i="4"/>
  <c r="AX786" i="4" s="1"/>
  <c r="AV786" i="4"/>
  <c r="AU786" i="4"/>
  <c r="AT786" i="4"/>
  <c r="AS786" i="4"/>
  <c r="R786" i="4"/>
  <c r="N786" i="4"/>
  <c r="L786" i="4"/>
  <c r="K786" i="4"/>
  <c r="F786" i="4"/>
  <c r="G786" i="4" s="1"/>
  <c r="AW737" i="4"/>
  <c r="AX737" i="4" s="1"/>
  <c r="AV737" i="4"/>
  <c r="AU737" i="4"/>
  <c r="AT737" i="4"/>
  <c r="AS737" i="4"/>
  <c r="R737" i="4"/>
  <c r="N737" i="4"/>
  <c r="L737" i="4"/>
  <c r="K737" i="4"/>
  <c r="F737" i="4"/>
  <c r="G737" i="4" s="1"/>
  <c r="AW725" i="4"/>
  <c r="AX725" i="4" s="1"/>
  <c r="AV725" i="4"/>
  <c r="AU725" i="4"/>
  <c r="AT725" i="4"/>
  <c r="AS725" i="4"/>
  <c r="R725" i="4"/>
  <c r="N725" i="4"/>
  <c r="L725" i="4"/>
  <c r="K725" i="4"/>
  <c r="F725" i="4"/>
  <c r="G725" i="4" s="1"/>
  <c r="AW718" i="4"/>
  <c r="AX718" i="4" s="1"/>
  <c r="AV718" i="4"/>
  <c r="AU718" i="4"/>
  <c r="AT718" i="4"/>
  <c r="AS718" i="4"/>
  <c r="N718" i="4"/>
  <c r="L718" i="4"/>
  <c r="K718" i="4"/>
  <c r="F718" i="4"/>
  <c r="G718" i="4" s="1"/>
  <c r="AW707" i="4"/>
  <c r="AX707" i="4" s="1"/>
  <c r="AV707" i="4"/>
  <c r="AU707" i="4"/>
  <c r="AT707" i="4"/>
  <c r="AS707" i="4"/>
  <c r="R707" i="4"/>
  <c r="N707" i="4"/>
  <c r="L707" i="4"/>
  <c r="K707" i="4"/>
  <c r="F707" i="4"/>
  <c r="G707" i="4" s="1"/>
  <c r="AW673" i="4"/>
  <c r="AX673" i="4" s="1"/>
  <c r="AV673" i="4"/>
  <c r="AU673" i="4"/>
  <c r="AT673" i="4"/>
  <c r="AS673" i="4"/>
  <c r="N673" i="4"/>
  <c r="L673" i="4"/>
  <c r="K673" i="4"/>
  <c r="F673" i="4"/>
  <c r="G673" i="4" s="1"/>
  <c r="AW664" i="4"/>
  <c r="AX664" i="4" s="1"/>
  <c r="AV664" i="4"/>
  <c r="AU664" i="4"/>
  <c r="AT664" i="4"/>
  <c r="AS664" i="4"/>
  <c r="N664" i="4"/>
  <c r="L664" i="4"/>
  <c r="K664" i="4"/>
  <c r="F664" i="4"/>
  <c r="G664" i="4" s="1"/>
  <c r="AW563" i="4"/>
  <c r="AX563" i="4" s="1"/>
  <c r="AV563" i="4"/>
  <c r="AU563" i="4"/>
  <c r="AT563" i="4"/>
  <c r="AS563" i="4"/>
  <c r="N563" i="4"/>
  <c r="L563" i="4"/>
  <c r="K563" i="4"/>
  <c r="F563" i="4"/>
  <c r="G563" i="4" s="1"/>
  <c r="AW551" i="4"/>
  <c r="AX551" i="4" s="1"/>
  <c r="AV551" i="4"/>
  <c r="AU551" i="4"/>
  <c r="AT551" i="4"/>
  <c r="AS551" i="4"/>
  <c r="R551" i="4"/>
  <c r="N551" i="4"/>
  <c r="L551" i="4"/>
  <c r="K551" i="4"/>
  <c r="F551" i="4"/>
  <c r="AW1292" i="4"/>
  <c r="AX1292" i="4" s="1"/>
  <c r="AV1292" i="4"/>
  <c r="AU1292" i="4"/>
  <c r="AT1292" i="4"/>
  <c r="AS1292" i="4"/>
  <c r="Q1292" i="4"/>
  <c r="N1292" i="4"/>
  <c r="L1292" i="4"/>
  <c r="K1292" i="4"/>
  <c r="F1292" i="4"/>
  <c r="G1292" i="4" s="1"/>
  <c r="AW1232" i="4"/>
  <c r="AX1232" i="4" s="1"/>
  <c r="AV1232" i="4"/>
  <c r="AU1232" i="4"/>
  <c r="AT1232" i="4"/>
  <c r="AS1232" i="4"/>
  <c r="Q1232" i="4"/>
  <c r="N1232" i="4"/>
  <c r="L1232" i="4"/>
  <c r="K1232" i="4"/>
  <c r="F1232" i="4"/>
  <c r="G1232" i="4" s="1"/>
  <c r="AW932" i="4"/>
  <c r="AX932" i="4" s="1"/>
  <c r="AV932" i="4"/>
  <c r="AU932" i="4"/>
  <c r="AT932" i="4"/>
  <c r="AS932" i="4"/>
  <c r="Q932" i="4"/>
  <c r="N932" i="4"/>
  <c r="L932" i="4"/>
  <c r="K932" i="4"/>
  <c r="F932" i="4"/>
  <c r="G932" i="4" s="1"/>
  <c r="AW1028" i="4"/>
  <c r="AX1028" i="4" s="1"/>
  <c r="AV1028" i="4"/>
  <c r="AU1028" i="4"/>
  <c r="AT1028" i="4"/>
  <c r="AS1028" i="4"/>
  <c r="Q1028" i="4"/>
  <c r="N1028" i="4"/>
  <c r="L1028" i="4"/>
  <c r="K1028" i="4"/>
  <c r="F1028" i="4"/>
  <c r="G1028" i="4" s="1"/>
  <c r="AW1064" i="4"/>
  <c r="AX1064" i="4" s="1"/>
  <c r="AV1064" i="4"/>
  <c r="AU1064" i="4"/>
  <c r="AT1064" i="4"/>
  <c r="AS1064" i="4"/>
  <c r="Q1064" i="4"/>
  <c r="N1064" i="4"/>
  <c r="L1064" i="4"/>
  <c r="K1064" i="4"/>
  <c r="F1064" i="4"/>
  <c r="G1064" i="4" s="1"/>
  <c r="AW1496" i="4"/>
  <c r="AX1496" i="4" s="1"/>
  <c r="AV1496" i="4"/>
  <c r="AU1496" i="4"/>
  <c r="AT1496" i="4"/>
  <c r="AS1496" i="4"/>
  <c r="Q1496" i="4"/>
  <c r="N1496" i="4"/>
  <c r="L1496" i="4"/>
  <c r="K1496" i="4"/>
  <c r="F1496" i="4"/>
  <c r="G1496" i="4" s="1"/>
  <c r="AW1568" i="4"/>
  <c r="AX1568" i="4" s="1"/>
  <c r="AV1568" i="4"/>
  <c r="AU1568" i="4"/>
  <c r="AT1568" i="4"/>
  <c r="AS1568" i="4"/>
  <c r="R1568" i="4"/>
  <c r="Q1568" i="4"/>
  <c r="N1568" i="4"/>
  <c r="L1568" i="4"/>
  <c r="K1568" i="4"/>
  <c r="F1568" i="4"/>
  <c r="G1568" i="4" s="1"/>
  <c r="AW1532" i="4"/>
  <c r="AX1532" i="4" s="1"/>
  <c r="AV1532" i="4"/>
  <c r="AU1532" i="4"/>
  <c r="AT1532" i="4"/>
  <c r="AS1532" i="4"/>
  <c r="N1532" i="4"/>
  <c r="L1532" i="4"/>
  <c r="K1532" i="4"/>
  <c r="F1532" i="4"/>
  <c r="G1532" i="4" s="1"/>
  <c r="AW5" i="4"/>
  <c r="AX5" i="4" s="1"/>
  <c r="AV5" i="4"/>
  <c r="AU5" i="4"/>
  <c r="AT5" i="4"/>
  <c r="AS5" i="4"/>
  <c r="Q5" i="4"/>
  <c r="N5" i="4"/>
  <c r="L5" i="4"/>
  <c r="K5" i="4"/>
  <c r="F5" i="4"/>
  <c r="G5" i="4" s="1"/>
  <c r="AW287" i="4"/>
  <c r="AX287" i="4" s="1"/>
  <c r="AV287" i="4"/>
  <c r="AU287" i="4"/>
  <c r="AT287" i="4"/>
  <c r="AS287" i="4"/>
  <c r="Q287" i="4"/>
  <c r="N287" i="4"/>
  <c r="L287" i="4"/>
  <c r="K287" i="4"/>
  <c r="F287" i="4"/>
  <c r="G287" i="4" s="1"/>
  <c r="AW644" i="4"/>
  <c r="AX644" i="4" s="1"/>
  <c r="AV644" i="4"/>
  <c r="AU644" i="4"/>
  <c r="AT644" i="4"/>
  <c r="AS644" i="4"/>
  <c r="N644" i="4"/>
  <c r="L644" i="4"/>
  <c r="K644" i="4"/>
  <c r="F644" i="4"/>
  <c r="G644" i="4" s="1"/>
  <c r="AW383" i="4"/>
  <c r="AX383" i="4" s="1"/>
  <c r="AV383" i="4"/>
  <c r="AU383" i="4"/>
  <c r="AT383" i="4"/>
  <c r="AS383" i="4"/>
  <c r="Q383" i="4"/>
  <c r="N383" i="4"/>
  <c r="L383" i="4"/>
  <c r="K383" i="4"/>
  <c r="F383" i="4"/>
  <c r="G383" i="4" s="1"/>
  <c r="AW371" i="4"/>
  <c r="AX371" i="4" s="1"/>
  <c r="AV371" i="4"/>
  <c r="AU371" i="4"/>
  <c r="AT371" i="4"/>
  <c r="AS371" i="4"/>
  <c r="Q371" i="4"/>
  <c r="N371" i="4"/>
  <c r="L371" i="4"/>
  <c r="K371" i="4"/>
  <c r="F371" i="4"/>
  <c r="G371" i="4" s="1"/>
  <c r="AW359" i="4"/>
  <c r="AX359" i="4" s="1"/>
  <c r="AV359" i="4"/>
  <c r="AU359" i="4"/>
  <c r="AT359" i="4"/>
  <c r="AS359" i="4"/>
  <c r="N359" i="4"/>
  <c r="L359" i="4"/>
  <c r="K359" i="4"/>
  <c r="F359" i="4"/>
  <c r="G359" i="4" s="1"/>
  <c r="AW347" i="4"/>
  <c r="AX347" i="4" s="1"/>
  <c r="AV347" i="4"/>
  <c r="AU347" i="4"/>
  <c r="AT347" i="4"/>
  <c r="AS347" i="4"/>
  <c r="Q347" i="4"/>
  <c r="N347" i="4"/>
  <c r="L347" i="4"/>
  <c r="K347" i="4"/>
  <c r="F347" i="4"/>
  <c r="G347" i="4" s="1"/>
  <c r="AW335" i="4"/>
  <c r="AX335" i="4" s="1"/>
  <c r="AV335" i="4"/>
  <c r="AU335" i="4"/>
  <c r="AT335" i="4"/>
  <c r="AS335" i="4"/>
  <c r="Q335" i="4"/>
  <c r="N335" i="4"/>
  <c r="L335" i="4"/>
  <c r="K335" i="4"/>
  <c r="F335" i="4"/>
  <c r="G335" i="4" s="1"/>
  <c r="AW311" i="4"/>
  <c r="AX311" i="4" s="1"/>
  <c r="AV311" i="4"/>
  <c r="AU311" i="4"/>
  <c r="AT311" i="4"/>
  <c r="AS311" i="4"/>
  <c r="R311" i="4"/>
  <c r="Q311" i="4"/>
  <c r="N311" i="4"/>
  <c r="L311" i="4"/>
  <c r="K311" i="4"/>
  <c r="F311" i="4"/>
  <c r="G311" i="4" s="1"/>
  <c r="AW299" i="4"/>
  <c r="AX299" i="4" s="1"/>
  <c r="AV299" i="4"/>
  <c r="AU299" i="4"/>
  <c r="AT299" i="4"/>
  <c r="AS299" i="4"/>
  <c r="R299" i="4"/>
  <c r="N299" i="4"/>
  <c r="L299" i="4"/>
  <c r="K299" i="4"/>
  <c r="F299" i="4"/>
  <c r="G299" i="4" s="1"/>
  <c r="AW203" i="4"/>
  <c r="AX203" i="4" s="1"/>
  <c r="AV203" i="4"/>
  <c r="AU203" i="4"/>
  <c r="AT203" i="4"/>
  <c r="AS203" i="4"/>
  <c r="R203" i="4"/>
  <c r="N203" i="4"/>
  <c r="L203" i="4"/>
  <c r="K203" i="4"/>
  <c r="F203" i="4"/>
  <c r="G203" i="4" s="1"/>
  <c r="AW263" i="4"/>
  <c r="AX263" i="4" s="1"/>
  <c r="AV263" i="4"/>
  <c r="AU263" i="4"/>
  <c r="AT263" i="4"/>
  <c r="AS263" i="4"/>
  <c r="N263" i="4"/>
  <c r="L263" i="4"/>
  <c r="K263" i="4"/>
  <c r="F263" i="4"/>
  <c r="G263" i="4" s="1"/>
  <c r="AW251" i="4"/>
  <c r="AX251" i="4" s="1"/>
  <c r="AV251" i="4"/>
  <c r="AU251" i="4"/>
  <c r="AT251" i="4"/>
  <c r="AS251" i="4"/>
  <c r="N251" i="4"/>
  <c r="L251" i="4"/>
  <c r="K251" i="4"/>
  <c r="F251" i="4"/>
  <c r="G251" i="4" s="1"/>
  <c r="AW239" i="4"/>
  <c r="AX239" i="4" s="1"/>
  <c r="AV239" i="4"/>
  <c r="AU239" i="4"/>
  <c r="AT239" i="4"/>
  <c r="AS239" i="4"/>
  <c r="R239" i="4"/>
  <c r="N239" i="4"/>
  <c r="L239" i="4"/>
  <c r="K239" i="4"/>
  <c r="F239" i="4"/>
  <c r="G239" i="4" s="1"/>
  <c r="AW227" i="4"/>
  <c r="AX227" i="4" s="1"/>
  <c r="AV227" i="4"/>
  <c r="AU227" i="4"/>
  <c r="AT227" i="4"/>
  <c r="AS227" i="4"/>
  <c r="N227" i="4"/>
  <c r="L227" i="4"/>
  <c r="K227" i="4"/>
  <c r="F227" i="4"/>
  <c r="G227" i="4" s="1"/>
  <c r="AW193" i="4"/>
  <c r="AX193" i="4" s="1"/>
  <c r="AV193" i="4"/>
  <c r="AU193" i="4"/>
  <c r="AT193" i="4"/>
  <c r="AS193" i="4"/>
  <c r="R193" i="4"/>
  <c r="N193" i="4"/>
  <c r="K193" i="4"/>
  <c r="F193" i="4"/>
  <c r="G193" i="4" s="1"/>
  <c r="AW181" i="4"/>
  <c r="AX181" i="4" s="1"/>
  <c r="AV181" i="4"/>
  <c r="AU181" i="4"/>
  <c r="AT181" i="4"/>
  <c r="AS181" i="4"/>
  <c r="R181" i="4"/>
  <c r="N181" i="4"/>
  <c r="L181" i="4"/>
  <c r="K181" i="4"/>
  <c r="F181" i="4"/>
  <c r="G181" i="4" s="1"/>
  <c r="AW169" i="4"/>
  <c r="AX169" i="4" s="1"/>
  <c r="AV169" i="4"/>
  <c r="AU169" i="4"/>
  <c r="AT169" i="4"/>
  <c r="AS169" i="4"/>
  <c r="R169" i="4"/>
  <c r="N169" i="4"/>
  <c r="K169" i="4"/>
  <c r="F169" i="4"/>
  <c r="G169" i="4" s="1"/>
  <c r="AW157" i="4"/>
  <c r="AX157" i="4" s="1"/>
  <c r="AV157" i="4"/>
  <c r="AU157" i="4"/>
  <c r="AT157" i="4"/>
  <c r="AS157" i="4"/>
  <c r="R157" i="4"/>
  <c r="N157" i="4"/>
  <c r="L157" i="4"/>
  <c r="K157" i="4"/>
  <c r="F157" i="4"/>
  <c r="G157" i="4" s="1"/>
  <c r="AW147" i="4"/>
  <c r="AX147" i="4" s="1"/>
  <c r="AV147" i="4"/>
  <c r="AU147" i="4"/>
  <c r="AT147" i="4"/>
  <c r="AS147" i="4"/>
  <c r="R147" i="4"/>
  <c r="Q147" i="4"/>
  <c r="N147" i="4"/>
  <c r="L147" i="4"/>
  <c r="K147" i="4"/>
  <c r="F147" i="4"/>
  <c r="AW135" i="4"/>
  <c r="AX135" i="4" s="1"/>
  <c r="AV135" i="4"/>
  <c r="AU135" i="4"/>
  <c r="AT135" i="4"/>
  <c r="AS135" i="4"/>
  <c r="R135" i="4"/>
  <c r="N135" i="4"/>
  <c r="L135" i="4"/>
  <c r="K135" i="4"/>
  <c r="F135" i="4"/>
  <c r="G135" i="4" s="1"/>
  <c r="AW123" i="4"/>
  <c r="AX123" i="4" s="1"/>
  <c r="AV123" i="4"/>
  <c r="AU123" i="4"/>
  <c r="AT123" i="4"/>
  <c r="AS123" i="4"/>
  <c r="R123" i="4"/>
  <c r="N123" i="4"/>
  <c r="L123" i="4"/>
  <c r="K123" i="4"/>
  <c r="F123" i="4"/>
  <c r="G123" i="4" s="1"/>
  <c r="AW111" i="4"/>
  <c r="AX111" i="4" s="1"/>
  <c r="AV111" i="4"/>
  <c r="AU111" i="4"/>
  <c r="AT111" i="4"/>
  <c r="AS111" i="4"/>
  <c r="N111" i="4"/>
  <c r="L111" i="4"/>
  <c r="K111" i="4"/>
  <c r="F111" i="4"/>
  <c r="G111" i="4" s="1"/>
  <c r="AW99" i="4"/>
  <c r="AX99" i="4" s="1"/>
  <c r="AV99" i="4"/>
  <c r="AU99" i="4"/>
  <c r="AT99" i="4"/>
  <c r="AS99" i="4"/>
  <c r="R99" i="4"/>
  <c r="N99" i="4"/>
  <c r="L99" i="4"/>
  <c r="K99" i="4"/>
  <c r="F99" i="4"/>
  <c r="G99" i="4" s="1"/>
  <c r="AW87" i="4"/>
  <c r="AX87" i="4" s="1"/>
  <c r="AV87" i="4"/>
  <c r="AU87" i="4"/>
  <c r="AT87" i="4"/>
  <c r="AS87" i="4"/>
  <c r="R87" i="4"/>
  <c r="N87" i="4"/>
  <c r="L87" i="4"/>
  <c r="K87" i="4"/>
  <c r="F87" i="4"/>
  <c r="G87" i="4" s="1"/>
  <c r="AW75" i="4"/>
  <c r="AX75" i="4" s="1"/>
  <c r="AV75" i="4"/>
  <c r="AU75" i="4"/>
  <c r="AT75" i="4"/>
  <c r="AS75" i="4"/>
  <c r="R75" i="4"/>
  <c r="N75" i="4"/>
  <c r="L75" i="4"/>
  <c r="F75" i="4"/>
  <c r="G75" i="4" s="1"/>
  <c r="AW63" i="4"/>
  <c r="AX63" i="4" s="1"/>
  <c r="AV63" i="4"/>
  <c r="AU63" i="4"/>
  <c r="AT63" i="4"/>
  <c r="AS63" i="4"/>
  <c r="N63" i="4"/>
  <c r="L63" i="4"/>
  <c r="K63" i="4"/>
  <c r="F63" i="4"/>
  <c r="G63" i="4" s="1"/>
  <c r="AW51" i="4"/>
  <c r="AX51" i="4" s="1"/>
  <c r="AV51" i="4"/>
  <c r="AU51" i="4"/>
  <c r="AT51" i="4"/>
  <c r="AS51" i="4"/>
  <c r="N51" i="4"/>
  <c r="L51" i="4"/>
  <c r="K51" i="4"/>
  <c r="F51" i="4"/>
  <c r="G51" i="4" s="1"/>
  <c r="AW39" i="4"/>
  <c r="AX39" i="4" s="1"/>
  <c r="AV39" i="4"/>
  <c r="AU39" i="4"/>
  <c r="AT39" i="4"/>
  <c r="AS39" i="4"/>
  <c r="R39" i="4"/>
  <c r="N39" i="4"/>
  <c r="L39" i="4"/>
  <c r="K39" i="4"/>
  <c r="F39" i="4"/>
  <c r="G39" i="4" s="1"/>
  <c r="AW27" i="4"/>
  <c r="AX27" i="4" s="1"/>
  <c r="AV27" i="4"/>
  <c r="AU27" i="4"/>
  <c r="AT27" i="4"/>
  <c r="AS27" i="4"/>
  <c r="R27" i="4"/>
  <c r="N27" i="4"/>
  <c r="L27" i="4"/>
  <c r="F27" i="4"/>
  <c r="G27" i="4" s="1"/>
  <c r="AW17" i="4"/>
  <c r="AX17" i="4" s="1"/>
  <c r="AV17" i="4"/>
  <c r="AU17" i="4"/>
  <c r="AT17" i="4"/>
  <c r="AS17" i="4"/>
  <c r="N17" i="4"/>
  <c r="L17" i="4"/>
  <c r="K17" i="4"/>
  <c r="F17" i="4"/>
  <c r="G17" i="4" s="1"/>
  <c r="AW540" i="4"/>
  <c r="AX540" i="4" s="1"/>
  <c r="AV540" i="4"/>
  <c r="AU540" i="4"/>
  <c r="AT540" i="4"/>
  <c r="AS540" i="4"/>
  <c r="R540" i="4"/>
  <c r="N540" i="4"/>
  <c r="L540" i="4"/>
  <c r="K540" i="4"/>
  <c r="F540" i="4"/>
  <c r="G540" i="4" s="1"/>
  <c r="AW528" i="4"/>
  <c r="AX528" i="4" s="1"/>
  <c r="AV528" i="4"/>
  <c r="AU528" i="4"/>
  <c r="AT528" i="4"/>
  <c r="AS528" i="4"/>
  <c r="R528" i="4"/>
  <c r="N528" i="4"/>
  <c r="L528" i="4"/>
  <c r="K528" i="4"/>
  <c r="F528" i="4"/>
  <c r="G528" i="4" s="1"/>
  <c r="AW516" i="4"/>
  <c r="AX516" i="4" s="1"/>
  <c r="AV516" i="4"/>
  <c r="AU516" i="4"/>
  <c r="AT516" i="4"/>
  <c r="AS516" i="4"/>
  <c r="R516" i="4"/>
  <c r="N516" i="4"/>
  <c r="L516" i="4"/>
  <c r="K516" i="4"/>
  <c r="F516" i="4"/>
  <c r="G516" i="4" s="1"/>
  <c r="AW512" i="4"/>
  <c r="AX512" i="4" s="1"/>
  <c r="AV512" i="4"/>
  <c r="AU512" i="4"/>
  <c r="AT512" i="4"/>
  <c r="AS512" i="4"/>
  <c r="R512" i="4"/>
  <c r="Q512" i="4"/>
  <c r="N512" i="4"/>
  <c r="L512" i="4"/>
  <c r="K512" i="4"/>
  <c r="F512" i="4"/>
  <c r="G512" i="4" s="1"/>
  <c r="AW500" i="4"/>
  <c r="AX500" i="4" s="1"/>
  <c r="AV500" i="4"/>
  <c r="AU500" i="4"/>
  <c r="AT500" i="4"/>
  <c r="AS500" i="4"/>
  <c r="R500" i="4"/>
  <c r="N500" i="4"/>
  <c r="L500" i="4"/>
  <c r="K500" i="4"/>
  <c r="F500" i="4"/>
  <c r="G500" i="4" s="1"/>
  <c r="AW488" i="4"/>
  <c r="AX488" i="4" s="1"/>
  <c r="AV488" i="4"/>
  <c r="AU488" i="4"/>
  <c r="AT488" i="4"/>
  <c r="AS488" i="4"/>
  <c r="N488" i="4"/>
  <c r="L488" i="4"/>
  <c r="K488" i="4"/>
  <c r="F488" i="4"/>
  <c r="G488" i="4" s="1"/>
  <c r="AW479" i="4"/>
  <c r="AX479" i="4" s="1"/>
  <c r="AV479" i="4"/>
  <c r="AU479" i="4"/>
  <c r="AT479" i="4"/>
  <c r="AS479" i="4"/>
  <c r="R479" i="4"/>
  <c r="N479" i="4"/>
  <c r="L479" i="4"/>
  <c r="K479" i="4"/>
  <c r="F479" i="4"/>
  <c r="G479" i="4" s="1"/>
  <c r="AW467" i="4"/>
  <c r="AX467" i="4" s="1"/>
  <c r="AV467" i="4"/>
  <c r="AU467" i="4"/>
  <c r="AT467" i="4"/>
  <c r="AS467" i="4"/>
  <c r="N467" i="4"/>
  <c r="L467" i="4"/>
  <c r="F467" i="4"/>
  <c r="G467" i="4" s="1"/>
  <c r="AW455" i="4"/>
  <c r="AX455" i="4" s="1"/>
  <c r="AV455" i="4"/>
  <c r="AU455" i="4"/>
  <c r="AT455" i="4"/>
  <c r="AS455" i="4"/>
  <c r="N455" i="4"/>
  <c r="L455" i="4"/>
  <c r="K455" i="4"/>
  <c r="F455" i="4"/>
  <c r="G455" i="4" s="1"/>
  <c r="AW443" i="4"/>
  <c r="AX443" i="4" s="1"/>
  <c r="AV443" i="4"/>
  <c r="AU443" i="4"/>
  <c r="AT443" i="4"/>
  <c r="AS443" i="4"/>
  <c r="R443" i="4"/>
  <c r="N443" i="4"/>
  <c r="L443" i="4"/>
  <c r="K443" i="4"/>
  <c r="F443" i="4"/>
  <c r="G443" i="4" s="1"/>
  <c r="AW431" i="4"/>
  <c r="AX431" i="4" s="1"/>
  <c r="AV431" i="4"/>
  <c r="AU431" i="4"/>
  <c r="AT431" i="4"/>
  <c r="AS431" i="4"/>
  <c r="N431" i="4"/>
  <c r="L431" i="4"/>
  <c r="K431" i="4"/>
  <c r="F431" i="4"/>
  <c r="AW424" i="4"/>
  <c r="AX424" i="4" s="1"/>
  <c r="AV424" i="4"/>
  <c r="AU424" i="4"/>
  <c r="AT424" i="4"/>
  <c r="AS424" i="4"/>
  <c r="R424" i="4"/>
  <c r="N424" i="4"/>
  <c r="L424" i="4"/>
  <c r="K424" i="4"/>
  <c r="F424" i="4"/>
  <c r="G424" i="4" s="1"/>
  <c r="AW407" i="4"/>
  <c r="AX407" i="4" s="1"/>
  <c r="AV407" i="4"/>
  <c r="AU407" i="4"/>
  <c r="AT407" i="4"/>
  <c r="AS407" i="4"/>
  <c r="R407" i="4"/>
  <c r="N407" i="4"/>
  <c r="L407" i="4"/>
  <c r="K407" i="4"/>
  <c r="F407" i="4"/>
  <c r="G407" i="4" s="1"/>
  <c r="AW598" i="4"/>
  <c r="AX598" i="4" s="1"/>
  <c r="AV598" i="4"/>
  <c r="AU598" i="4"/>
  <c r="AT598" i="4"/>
  <c r="AS598" i="4"/>
  <c r="R598" i="4"/>
  <c r="N598" i="4"/>
  <c r="L598" i="4"/>
  <c r="K598" i="4"/>
  <c r="F598" i="4"/>
  <c r="G598" i="4" s="1"/>
  <c r="AW586" i="4"/>
  <c r="AX586" i="4" s="1"/>
  <c r="AV586" i="4"/>
  <c r="AU586" i="4"/>
  <c r="AT586" i="4"/>
  <c r="AS586" i="4"/>
  <c r="N586" i="4"/>
  <c r="L586" i="4"/>
  <c r="K586" i="4"/>
  <c r="F586" i="4"/>
  <c r="G586" i="4" s="1"/>
  <c r="AW574" i="4"/>
  <c r="AX574" i="4" s="1"/>
  <c r="AV574" i="4"/>
  <c r="AU574" i="4"/>
  <c r="AT574" i="4"/>
  <c r="AS574" i="4"/>
  <c r="R574" i="4"/>
  <c r="N574" i="4"/>
  <c r="L574" i="4"/>
  <c r="K574" i="4"/>
  <c r="F574" i="4"/>
  <c r="G574" i="4" s="1"/>
  <c r="AW695" i="4"/>
  <c r="AX695" i="4" s="1"/>
  <c r="AV695" i="4"/>
  <c r="AU695" i="4"/>
  <c r="AT695" i="4"/>
  <c r="AS695" i="4"/>
  <c r="R695" i="4"/>
  <c r="Q695" i="4"/>
  <c r="N695" i="4"/>
  <c r="L695" i="4"/>
  <c r="K695" i="4"/>
  <c r="F695" i="4"/>
  <c r="G695" i="4" s="1"/>
  <c r="AW686" i="4"/>
  <c r="AX686" i="4" s="1"/>
  <c r="AV686" i="4"/>
  <c r="AU686" i="4"/>
  <c r="AT686" i="4"/>
  <c r="AS686" i="4"/>
  <c r="N686" i="4"/>
  <c r="L686" i="4"/>
  <c r="K686" i="4"/>
  <c r="F686" i="4"/>
  <c r="G686" i="4" s="1"/>
  <c r="AW762" i="4"/>
  <c r="AX762" i="4" s="1"/>
  <c r="AV762" i="4"/>
  <c r="AU762" i="4"/>
  <c r="AT762" i="4"/>
  <c r="AS762" i="4"/>
  <c r="R762" i="4"/>
  <c r="Q762" i="4"/>
  <c r="N762" i="4"/>
  <c r="L762" i="4"/>
  <c r="K762" i="4"/>
  <c r="F762" i="4"/>
  <c r="G762" i="4" s="1"/>
  <c r="AW627" i="4"/>
  <c r="AX627" i="4" s="1"/>
  <c r="AV627" i="4"/>
  <c r="AU627" i="4"/>
  <c r="AT627" i="4"/>
  <c r="AS627" i="4"/>
  <c r="N627" i="4"/>
  <c r="L627" i="4"/>
  <c r="K627" i="4"/>
  <c r="F627" i="4"/>
  <c r="G627" i="4" s="1"/>
  <c r="AW779" i="4"/>
  <c r="AX779" i="4" s="1"/>
  <c r="AV779" i="4"/>
  <c r="AU779" i="4"/>
  <c r="AT779" i="4"/>
  <c r="AS779" i="4"/>
  <c r="N779" i="4"/>
  <c r="L779" i="4"/>
  <c r="K779" i="4"/>
  <c r="F779" i="4"/>
  <c r="G779" i="4" s="1"/>
  <c r="AW658" i="4"/>
  <c r="AX658" i="4" s="1"/>
  <c r="AV658" i="4"/>
  <c r="AU658" i="4"/>
  <c r="AT658" i="4"/>
  <c r="AS658" i="4"/>
  <c r="Q658" i="4"/>
  <c r="N658" i="4"/>
  <c r="L658" i="4"/>
  <c r="K658" i="4"/>
  <c r="F658" i="4"/>
  <c r="G658" i="4" s="1"/>
  <c r="AW1592" i="4"/>
  <c r="AX1592" i="4" s="1"/>
  <c r="AV1592" i="4"/>
  <c r="AU1592" i="4"/>
  <c r="AT1592" i="4"/>
  <c r="AS1592" i="4"/>
  <c r="N1592" i="4"/>
  <c r="L1592" i="4"/>
  <c r="K1592" i="4"/>
  <c r="F1592" i="4"/>
  <c r="G1592" i="4" s="1"/>
  <c r="AW1580" i="4"/>
  <c r="AX1580" i="4" s="1"/>
  <c r="AV1580" i="4"/>
  <c r="AU1580" i="4"/>
  <c r="AT1580" i="4"/>
  <c r="AS1580" i="4"/>
  <c r="N1580" i="4"/>
  <c r="L1580" i="4"/>
  <c r="K1580" i="4"/>
  <c r="F1580" i="4"/>
  <c r="G1580" i="4" s="1"/>
  <c r="AW1556" i="4"/>
  <c r="AX1556" i="4" s="1"/>
  <c r="AV1556" i="4"/>
  <c r="AU1556" i="4"/>
  <c r="AT1556" i="4"/>
  <c r="AS1556" i="4"/>
  <c r="N1556" i="4"/>
  <c r="L1556" i="4"/>
  <c r="K1556" i="4"/>
  <c r="F1556" i="4"/>
  <c r="G1556" i="4" s="1"/>
  <c r="AW1544" i="4"/>
  <c r="AX1544" i="4" s="1"/>
  <c r="AV1544" i="4"/>
  <c r="AU1544" i="4"/>
  <c r="AT1544" i="4"/>
  <c r="AS1544" i="4"/>
  <c r="Q1544" i="4"/>
  <c r="N1544" i="4"/>
  <c r="L1544" i="4"/>
  <c r="K1544" i="4"/>
  <c r="F1544" i="4"/>
  <c r="G1544" i="4" s="1"/>
  <c r="AW1508" i="4"/>
  <c r="AX1508" i="4" s="1"/>
  <c r="AV1508" i="4"/>
  <c r="AU1508" i="4"/>
  <c r="AT1508" i="4"/>
  <c r="AS1508" i="4"/>
  <c r="N1508" i="4"/>
  <c r="L1508" i="4"/>
  <c r="K1508" i="4"/>
  <c r="F1508" i="4"/>
  <c r="G1508" i="4" s="1"/>
  <c r="AW1052" i="4"/>
  <c r="AX1052" i="4" s="1"/>
  <c r="AV1052" i="4"/>
  <c r="AU1052" i="4"/>
  <c r="AT1052" i="4"/>
  <c r="AS1052" i="4"/>
  <c r="N1052" i="4"/>
  <c r="L1052" i="4"/>
  <c r="K1052" i="4"/>
  <c r="F1052" i="4"/>
  <c r="G1052" i="4" s="1"/>
  <c r="AW1280" i="4"/>
  <c r="AX1280" i="4" s="1"/>
  <c r="AV1280" i="4"/>
  <c r="AU1280" i="4"/>
  <c r="AT1280" i="4"/>
  <c r="AS1280" i="4"/>
  <c r="Q1280" i="4"/>
  <c r="N1280" i="4"/>
  <c r="L1280" i="4"/>
  <c r="K1280" i="4"/>
  <c r="F1280" i="4"/>
  <c r="G1280" i="4" s="1"/>
  <c r="AW1268" i="4"/>
  <c r="AX1268" i="4" s="1"/>
  <c r="AV1268" i="4"/>
  <c r="AU1268" i="4"/>
  <c r="AT1268" i="4"/>
  <c r="AS1268" i="4"/>
  <c r="Q1268" i="4"/>
  <c r="N1268" i="4"/>
  <c r="L1268" i="4"/>
  <c r="K1268" i="4"/>
  <c r="F1268" i="4"/>
  <c r="AW1256" i="4"/>
  <c r="AX1256" i="4" s="1"/>
  <c r="AV1256" i="4"/>
  <c r="AU1256" i="4"/>
  <c r="AT1256" i="4"/>
  <c r="AS1256" i="4"/>
  <c r="Q1256" i="4"/>
  <c r="N1256" i="4"/>
  <c r="L1256" i="4"/>
  <c r="K1256" i="4"/>
  <c r="F1256" i="4"/>
  <c r="G1256" i="4" s="1"/>
  <c r="AW1244" i="4"/>
  <c r="AX1244" i="4" s="1"/>
  <c r="AV1244" i="4"/>
  <c r="AU1244" i="4"/>
  <c r="AT1244" i="4"/>
  <c r="AS1244" i="4"/>
  <c r="Q1244" i="4"/>
  <c r="N1244" i="4"/>
  <c r="L1244" i="4"/>
  <c r="F1244" i="4"/>
  <c r="G1244" i="4" s="1"/>
  <c r="AW1484" i="4"/>
  <c r="AX1484" i="4" s="1"/>
  <c r="AV1484" i="4"/>
  <c r="AU1484" i="4"/>
  <c r="AT1484" i="4"/>
  <c r="AS1484" i="4"/>
  <c r="N1484" i="4"/>
  <c r="L1484" i="4"/>
  <c r="K1484" i="4"/>
  <c r="F1484" i="4"/>
  <c r="G1484" i="4" s="1"/>
  <c r="AW1472" i="4"/>
  <c r="AX1472" i="4" s="1"/>
  <c r="AV1472" i="4"/>
  <c r="AU1472" i="4"/>
  <c r="AT1472" i="4"/>
  <c r="AS1472" i="4"/>
  <c r="N1472" i="4"/>
  <c r="L1472" i="4"/>
  <c r="K1472" i="4"/>
  <c r="F1472" i="4"/>
  <c r="G1472" i="4" s="1"/>
  <c r="AW1460" i="4"/>
  <c r="AX1460" i="4" s="1"/>
  <c r="AV1460" i="4"/>
  <c r="AU1460" i="4"/>
  <c r="AT1460" i="4"/>
  <c r="AS1460" i="4"/>
  <c r="N1460" i="4"/>
  <c r="K1460" i="4"/>
  <c r="F1460" i="4"/>
  <c r="G1460" i="4" s="1"/>
  <c r="AW1448" i="4"/>
  <c r="AX1448" i="4" s="1"/>
  <c r="AV1448" i="4"/>
  <c r="AU1448" i="4"/>
  <c r="AT1448" i="4"/>
  <c r="AS1448" i="4"/>
  <c r="N1448" i="4"/>
  <c r="L1448" i="4"/>
  <c r="K1448" i="4"/>
  <c r="F1448" i="4"/>
  <c r="G1448" i="4" s="1"/>
  <c r="AW1436" i="4"/>
  <c r="AX1436" i="4" s="1"/>
  <c r="AV1436" i="4"/>
  <c r="AU1436" i="4"/>
  <c r="AT1436" i="4"/>
  <c r="AS1436" i="4"/>
  <c r="N1436" i="4"/>
  <c r="L1436" i="4"/>
  <c r="K1436" i="4"/>
  <c r="F1436" i="4"/>
  <c r="G1436" i="4" s="1"/>
  <c r="AW1424" i="4"/>
  <c r="AX1424" i="4" s="1"/>
  <c r="AV1424" i="4"/>
  <c r="AU1424" i="4"/>
  <c r="AT1424" i="4"/>
  <c r="AS1424" i="4"/>
  <c r="N1424" i="4"/>
  <c r="L1424" i="4"/>
  <c r="K1424" i="4"/>
  <c r="F1424" i="4"/>
  <c r="G1424" i="4" s="1"/>
  <c r="AW1412" i="4"/>
  <c r="AX1412" i="4" s="1"/>
  <c r="AV1412" i="4"/>
  <c r="AU1412" i="4"/>
  <c r="AT1412" i="4"/>
  <c r="AS1412" i="4"/>
  <c r="N1412" i="4"/>
  <c r="L1412" i="4"/>
  <c r="K1412" i="4"/>
  <c r="F1412" i="4"/>
  <c r="G1412" i="4" s="1"/>
  <c r="AW1400" i="4"/>
  <c r="AX1400" i="4" s="1"/>
  <c r="AV1400" i="4"/>
  <c r="AU1400" i="4"/>
  <c r="AT1400" i="4"/>
  <c r="AS1400" i="4"/>
  <c r="N1400" i="4"/>
  <c r="L1400" i="4"/>
  <c r="K1400" i="4"/>
  <c r="F1400" i="4"/>
  <c r="AW1388" i="4"/>
  <c r="AX1388" i="4" s="1"/>
  <c r="AV1388" i="4"/>
  <c r="AU1388" i="4"/>
  <c r="AT1388" i="4"/>
  <c r="AS1388" i="4"/>
  <c r="N1388" i="4"/>
  <c r="L1388" i="4"/>
  <c r="K1388" i="4"/>
  <c r="F1388" i="4"/>
  <c r="G1388" i="4" s="1"/>
  <c r="AW1376" i="4"/>
  <c r="AX1376" i="4" s="1"/>
  <c r="AV1376" i="4"/>
  <c r="AU1376" i="4"/>
  <c r="AT1376" i="4"/>
  <c r="AS1376" i="4"/>
  <c r="N1376" i="4"/>
  <c r="L1376" i="4"/>
  <c r="K1376" i="4"/>
  <c r="F1376" i="4"/>
  <c r="G1376" i="4" s="1"/>
  <c r="AW1364" i="4"/>
  <c r="AX1364" i="4" s="1"/>
  <c r="AV1364" i="4"/>
  <c r="AU1364" i="4"/>
  <c r="AT1364" i="4"/>
  <c r="AS1364" i="4"/>
  <c r="N1364" i="4"/>
  <c r="L1364" i="4"/>
  <c r="K1364" i="4"/>
  <c r="F1364" i="4"/>
  <c r="G1364" i="4" s="1"/>
  <c r="AW1352" i="4"/>
  <c r="AX1352" i="4" s="1"/>
  <c r="AV1352" i="4"/>
  <c r="AU1352" i="4"/>
  <c r="AT1352" i="4"/>
  <c r="AS1352" i="4"/>
  <c r="N1352" i="4"/>
  <c r="L1352" i="4"/>
  <c r="K1352" i="4"/>
  <c r="F1352" i="4"/>
  <c r="G1352" i="4" s="1"/>
  <c r="AW1340" i="4"/>
  <c r="AX1340" i="4" s="1"/>
  <c r="AV1340" i="4"/>
  <c r="AU1340" i="4"/>
  <c r="AT1340" i="4"/>
  <c r="AS1340" i="4"/>
  <c r="N1340" i="4"/>
  <c r="L1340" i="4"/>
  <c r="F1340" i="4"/>
  <c r="G1340" i="4" s="1"/>
  <c r="AW1328" i="4"/>
  <c r="AX1328" i="4" s="1"/>
  <c r="AV1328" i="4"/>
  <c r="AU1328" i="4"/>
  <c r="AT1328" i="4"/>
  <c r="AS1328" i="4"/>
  <c r="N1328" i="4"/>
  <c r="L1328" i="4"/>
  <c r="K1328" i="4"/>
  <c r="F1328" i="4"/>
  <c r="G1328" i="4" s="1"/>
  <c r="AW1316" i="4"/>
  <c r="AX1316" i="4" s="1"/>
  <c r="AV1316" i="4"/>
  <c r="AU1316" i="4"/>
  <c r="AT1316" i="4"/>
  <c r="AS1316" i="4"/>
  <c r="N1316" i="4"/>
  <c r="L1316" i="4"/>
  <c r="K1316" i="4"/>
  <c r="F1316" i="4"/>
  <c r="G1316" i="4" s="1"/>
  <c r="AW1304" i="4"/>
  <c r="AX1304" i="4" s="1"/>
  <c r="AV1304" i="4"/>
  <c r="AU1304" i="4"/>
  <c r="AT1304" i="4"/>
  <c r="AS1304" i="4"/>
  <c r="N1304" i="4"/>
  <c r="L1304" i="4"/>
  <c r="K1304" i="4"/>
  <c r="F1304" i="4"/>
  <c r="G1304" i="4" s="1"/>
  <c r="AW1016" i="4"/>
  <c r="AX1016" i="4" s="1"/>
  <c r="AV1016" i="4"/>
  <c r="AU1016" i="4"/>
  <c r="AT1016" i="4"/>
  <c r="AS1016" i="4"/>
  <c r="N1016" i="4"/>
  <c r="L1016" i="4"/>
  <c r="K1016" i="4"/>
  <c r="F1016" i="4"/>
  <c r="G1016" i="4" s="1"/>
  <c r="AW1004" i="4"/>
  <c r="AX1004" i="4" s="1"/>
  <c r="AV1004" i="4"/>
  <c r="AU1004" i="4"/>
  <c r="AT1004" i="4"/>
  <c r="AS1004" i="4"/>
  <c r="N1004" i="4"/>
  <c r="L1004" i="4"/>
  <c r="K1004" i="4"/>
  <c r="F1004" i="4"/>
  <c r="G1004" i="4" s="1"/>
  <c r="AW992" i="4"/>
  <c r="AX992" i="4" s="1"/>
  <c r="AV992" i="4"/>
  <c r="AU992" i="4"/>
  <c r="AT992" i="4"/>
  <c r="AS992" i="4"/>
  <c r="N992" i="4"/>
  <c r="L992" i="4"/>
  <c r="K992" i="4"/>
  <c r="F992" i="4"/>
  <c r="G992" i="4" s="1"/>
  <c r="AW980" i="4"/>
  <c r="AX980" i="4" s="1"/>
  <c r="AV980" i="4"/>
  <c r="AU980" i="4"/>
  <c r="AT980" i="4"/>
  <c r="AS980" i="4"/>
  <c r="N980" i="4"/>
  <c r="L980" i="4"/>
  <c r="K980" i="4"/>
  <c r="F980" i="4"/>
  <c r="G980" i="4" s="1"/>
  <c r="AW968" i="4"/>
  <c r="AX968" i="4" s="1"/>
  <c r="AV968" i="4"/>
  <c r="AU968" i="4"/>
  <c r="AT968" i="4"/>
  <c r="AS968" i="4"/>
  <c r="N968" i="4"/>
  <c r="L968" i="4"/>
  <c r="K968" i="4"/>
  <c r="F968" i="4"/>
  <c r="G968" i="4" s="1"/>
  <c r="AW956" i="4"/>
  <c r="AX956" i="4" s="1"/>
  <c r="AV956" i="4"/>
  <c r="AU956" i="4"/>
  <c r="AT956" i="4"/>
  <c r="AS956" i="4"/>
  <c r="N956" i="4"/>
  <c r="L956" i="4"/>
  <c r="K956" i="4"/>
  <c r="F956" i="4"/>
  <c r="G956" i="4" s="1"/>
  <c r="AW944" i="4"/>
  <c r="AX944" i="4" s="1"/>
  <c r="AV944" i="4"/>
  <c r="AU944" i="4"/>
  <c r="AT944" i="4"/>
  <c r="AS944" i="4"/>
  <c r="N944" i="4"/>
  <c r="K944" i="4"/>
  <c r="F944" i="4"/>
  <c r="G944" i="4" s="1"/>
  <c r="AW920" i="4"/>
  <c r="AX920" i="4" s="1"/>
  <c r="AV920" i="4"/>
  <c r="AU920" i="4"/>
  <c r="AT920" i="4"/>
  <c r="AS920" i="4"/>
  <c r="N920" i="4"/>
  <c r="L920" i="4"/>
  <c r="K920" i="4"/>
  <c r="F920" i="4"/>
  <c r="G920" i="4" s="1"/>
  <c r="AW908" i="4"/>
  <c r="AX908" i="4" s="1"/>
  <c r="AV908" i="4"/>
  <c r="AU908" i="4"/>
  <c r="AT908" i="4"/>
  <c r="AS908" i="4"/>
  <c r="N908" i="4"/>
  <c r="L908" i="4"/>
  <c r="K908" i="4"/>
  <c r="F908" i="4"/>
  <c r="G908" i="4" s="1"/>
  <c r="AW896" i="4"/>
  <c r="AX896" i="4" s="1"/>
  <c r="AV896" i="4"/>
  <c r="AU896" i="4"/>
  <c r="AT896" i="4"/>
  <c r="AS896" i="4"/>
  <c r="N896" i="4"/>
  <c r="L896" i="4"/>
  <c r="K896" i="4"/>
  <c r="F896" i="4"/>
  <c r="G896" i="4" s="1"/>
  <c r="AW884" i="4"/>
  <c r="AX884" i="4" s="1"/>
  <c r="AV884" i="4"/>
  <c r="AU884" i="4"/>
  <c r="AT884" i="4"/>
  <c r="AS884" i="4"/>
  <c r="N884" i="4"/>
  <c r="L884" i="4"/>
  <c r="K884" i="4"/>
  <c r="F884" i="4"/>
  <c r="G884" i="4" s="1"/>
  <c r="AW872" i="4"/>
  <c r="AX872" i="4" s="1"/>
  <c r="AV872" i="4"/>
  <c r="AU872" i="4"/>
  <c r="AT872" i="4"/>
  <c r="AS872" i="4"/>
  <c r="N872" i="4"/>
  <c r="L872" i="4"/>
  <c r="K872" i="4"/>
  <c r="F872" i="4"/>
  <c r="G872" i="4" s="1"/>
  <c r="AW860" i="4"/>
  <c r="AX860" i="4" s="1"/>
  <c r="AV860" i="4"/>
  <c r="AU860" i="4"/>
  <c r="AT860" i="4"/>
  <c r="AS860" i="4"/>
  <c r="N860" i="4"/>
  <c r="L860" i="4"/>
  <c r="K860" i="4"/>
  <c r="F860" i="4"/>
  <c r="G860" i="4" s="1"/>
  <c r="AW848" i="4"/>
  <c r="AX848" i="4" s="1"/>
  <c r="AV848" i="4"/>
  <c r="AU848" i="4"/>
  <c r="AT848" i="4"/>
  <c r="AS848" i="4"/>
  <c r="N848" i="4"/>
  <c r="L848" i="4"/>
  <c r="K848" i="4"/>
  <c r="F848" i="4"/>
  <c r="G848" i="4" s="1"/>
  <c r="AW1220" i="4"/>
  <c r="AX1220" i="4" s="1"/>
  <c r="AV1220" i="4"/>
  <c r="AU1220" i="4"/>
  <c r="AT1220" i="4"/>
  <c r="AS1220" i="4"/>
  <c r="N1220" i="4"/>
  <c r="L1220" i="4"/>
  <c r="K1220" i="4"/>
  <c r="F1220" i="4"/>
  <c r="G1220" i="4" s="1"/>
  <c r="AW1208" i="4"/>
  <c r="AX1208" i="4" s="1"/>
  <c r="AV1208" i="4"/>
  <c r="AU1208" i="4"/>
  <c r="AT1208" i="4"/>
  <c r="AS1208" i="4"/>
  <c r="N1208" i="4"/>
  <c r="L1208" i="4"/>
  <c r="K1208" i="4"/>
  <c r="F1208" i="4"/>
  <c r="G1208" i="4" s="1"/>
  <c r="AW1196" i="4"/>
  <c r="AX1196" i="4" s="1"/>
  <c r="AV1196" i="4"/>
  <c r="AU1196" i="4"/>
  <c r="AT1196" i="4"/>
  <c r="AS1196" i="4"/>
  <c r="N1196" i="4"/>
  <c r="L1196" i="4"/>
  <c r="K1196" i="4"/>
  <c r="F1196" i="4"/>
  <c r="G1196" i="4" s="1"/>
  <c r="AW1184" i="4"/>
  <c r="AX1184" i="4" s="1"/>
  <c r="AV1184" i="4"/>
  <c r="AU1184" i="4"/>
  <c r="AT1184" i="4"/>
  <c r="AS1184" i="4"/>
  <c r="N1184" i="4"/>
  <c r="L1184" i="4"/>
  <c r="K1184" i="4"/>
  <c r="F1184" i="4"/>
  <c r="G1184" i="4" s="1"/>
  <c r="AW1172" i="4"/>
  <c r="AX1172" i="4" s="1"/>
  <c r="AV1172" i="4"/>
  <c r="AU1172" i="4"/>
  <c r="AT1172" i="4"/>
  <c r="AS1172" i="4"/>
  <c r="R1172" i="4"/>
  <c r="N1172" i="4"/>
  <c r="L1172" i="4"/>
  <c r="K1172" i="4"/>
  <c r="F1172" i="4"/>
  <c r="G1172" i="4" s="1"/>
  <c r="AW1160" i="4"/>
  <c r="AX1160" i="4" s="1"/>
  <c r="AV1160" i="4"/>
  <c r="AU1160" i="4"/>
  <c r="AT1160" i="4"/>
  <c r="AS1160" i="4"/>
  <c r="N1160" i="4"/>
  <c r="L1160" i="4"/>
  <c r="K1160" i="4"/>
  <c r="F1160" i="4"/>
  <c r="G1160" i="4" s="1"/>
  <c r="AW1148" i="4"/>
  <c r="AX1148" i="4" s="1"/>
  <c r="AV1148" i="4"/>
  <c r="AU1148" i="4"/>
  <c r="AT1148" i="4"/>
  <c r="AS1148" i="4"/>
  <c r="R1148" i="4"/>
  <c r="N1148" i="4"/>
  <c r="L1148" i="4"/>
  <c r="K1148" i="4"/>
  <c r="F1148" i="4"/>
  <c r="G1148" i="4" s="1"/>
  <c r="AW1136" i="4"/>
  <c r="AX1136" i="4" s="1"/>
  <c r="AV1136" i="4"/>
  <c r="AU1136" i="4"/>
  <c r="AT1136" i="4"/>
  <c r="AS1136" i="4"/>
  <c r="R1136" i="4"/>
  <c r="N1136" i="4"/>
  <c r="L1136" i="4"/>
  <c r="K1136" i="4"/>
  <c r="F1136" i="4"/>
  <c r="G1136" i="4" s="1"/>
  <c r="AW1124" i="4"/>
  <c r="AX1124" i="4" s="1"/>
  <c r="AV1124" i="4"/>
  <c r="AU1124" i="4"/>
  <c r="AT1124" i="4"/>
  <c r="AS1124" i="4"/>
  <c r="R1124" i="4"/>
  <c r="N1124" i="4"/>
  <c r="L1124" i="4"/>
  <c r="K1124" i="4"/>
  <c r="F1124" i="4"/>
  <c r="G1124" i="4" s="1"/>
  <c r="AW1112" i="4"/>
  <c r="AX1112" i="4" s="1"/>
  <c r="AV1112" i="4"/>
  <c r="AU1112" i="4"/>
  <c r="AT1112" i="4"/>
  <c r="AS1112" i="4"/>
  <c r="R1112" i="4"/>
  <c r="N1112" i="4"/>
  <c r="L1112" i="4"/>
  <c r="K1112" i="4"/>
  <c r="F1112" i="4"/>
  <c r="AW1100" i="4"/>
  <c r="AX1100" i="4" s="1"/>
  <c r="AV1100" i="4"/>
  <c r="AU1100" i="4"/>
  <c r="AT1100" i="4"/>
  <c r="AS1100" i="4"/>
  <c r="N1100" i="4"/>
  <c r="K1100" i="4"/>
  <c r="F1100" i="4"/>
  <c r="G1100" i="4" s="1"/>
  <c r="AW1088" i="4"/>
  <c r="AX1088" i="4" s="1"/>
  <c r="AV1088" i="4"/>
  <c r="AU1088" i="4"/>
  <c r="AT1088" i="4"/>
  <c r="AS1088" i="4"/>
  <c r="R1088" i="4"/>
  <c r="N1088" i="4"/>
  <c r="L1088" i="4"/>
  <c r="K1088" i="4"/>
  <c r="F1088" i="4"/>
  <c r="AW1076" i="4"/>
  <c r="AX1076" i="4" s="1"/>
  <c r="AV1076" i="4"/>
  <c r="AU1076" i="4"/>
  <c r="AT1076" i="4"/>
  <c r="AS1076" i="4"/>
  <c r="R1076" i="4"/>
  <c r="N1076" i="4"/>
  <c r="L1076" i="4"/>
  <c r="K1076" i="4"/>
  <c r="F1076" i="4"/>
  <c r="G1076" i="4" s="1"/>
  <c r="AW1040" i="4"/>
  <c r="AX1040" i="4" s="1"/>
  <c r="AV1040" i="4"/>
  <c r="AU1040" i="4"/>
  <c r="AT1040" i="4"/>
  <c r="AS1040" i="4"/>
  <c r="R1040" i="4"/>
  <c r="N1040" i="4"/>
  <c r="L1040" i="4"/>
  <c r="K1040" i="4"/>
  <c r="F1040" i="4"/>
  <c r="G1040" i="4" s="1"/>
  <c r="AW807" i="4"/>
  <c r="AX807" i="4" s="1"/>
  <c r="AV807" i="4"/>
  <c r="AU807" i="4"/>
  <c r="AT807" i="4"/>
  <c r="AS807" i="4"/>
  <c r="R807" i="4"/>
  <c r="N807" i="4"/>
  <c r="L807" i="4"/>
  <c r="K807" i="4"/>
  <c r="F807" i="4"/>
  <c r="G807" i="4" s="1"/>
  <c r="AW832" i="4"/>
  <c r="AX832" i="4" s="1"/>
  <c r="AV832" i="4"/>
  <c r="AU832" i="4"/>
  <c r="AT832" i="4"/>
  <c r="AS832" i="4"/>
  <c r="R832" i="4"/>
  <c r="N832" i="4"/>
  <c r="L832" i="4"/>
  <c r="K832" i="4"/>
  <c r="F832" i="4"/>
  <c r="G832" i="4" s="1"/>
  <c r="AW1520" i="4"/>
  <c r="AX1520" i="4" s="1"/>
  <c r="AV1520" i="4"/>
  <c r="AU1520" i="4"/>
  <c r="AT1520" i="4"/>
  <c r="AS1520" i="4"/>
  <c r="R1520" i="4"/>
  <c r="N1520" i="4"/>
  <c r="L1520" i="4"/>
  <c r="K1520" i="4"/>
  <c r="F1520" i="4"/>
  <c r="G1520" i="4" s="1"/>
  <c r="AW795" i="4"/>
  <c r="AX795" i="4" s="1"/>
  <c r="AV795" i="4"/>
  <c r="AU795" i="4"/>
  <c r="AT795" i="4"/>
  <c r="AS795" i="4"/>
  <c r="R795" i="4"/>
  <c r="N795" i="4"/>
  <c r="L795" i="4"/>
  <c r="K795" i="4"/>
  <c r="F795" i="4"/>
  <c r="G795" i="4" s="1"/>
  <c r="AW639" i="4"/>
  <c r="AX639" i="4" s="1"/>
  <c r="AV639" i="4"/>
  <c r="AU639" i="4"/>
  <c r="AT639" i="4"/>
  <c r="AS639" i="4"/>
  <c r="R639" i="4"/>
  <c r="Q639" i="4"/>
  <c r="N639" i="4"/>
  <c r="L639" i="4"/>
  <c r="K639" i="4"/>
  <c r="F639" i="4"/>
  <c r="G639" i="4" s="1"/>
  <c r="AW767" i="4"/>
  <c r="AX767" i="4" s="1"/>
  <c r="AV767" i="4"/>
  <c r="AU767" i="4"/>
  <c r="AT767" i="4"/>
  <c r="AS767" i="4"/>
  <c r="R767" i="4"/>
  <c r="N767" i="4"/>
  <c r="L767" i="4"/>
  <c r="K767" i="4"/>
  <c r="F767" i="4"/>
  <c r="G767" i="4" s="1"/>
  <c r="AW750" i="4"/>
  <c r="AX750" i="4" s="1"/>
  <c r="AV750" i="4"/>
  <c r="AU750" i="4"/>
  <c r="AT750" i="4"/>
  <c r="AS750" i="4"/>
  <c r="R750" i="4"/>
  <c r="N750" i="4"/>
  <c r="L750" i="4"/>
  <c r="K750" i="4"/>
  <c r="F750" i="4"/>
  <c r="G750" i="4" s="1"/>
  <c r="AW699" i="4"/>
  <c r="AX699" i="4" s="1"/>
  <c r="AV699" i="4"/>
  <c r="AU699" i="4"/>
  <c r="AT699" i="4"/>
  <c r="AS699" i="4"/>
  <c r="R699" i="4"/>
  <c r="N699" i="4"/>
  <c r="L699" i="4"/>
  <c r="K699" i="4"/>
  <c r="F699" i="4"/>
  <c r="G699" i="4" s="1"/>
  <c r="AW613" i="4"/>
  <c r="AX613" i="4" s="1"/>
  <c r="AV613" i="4"/>
  <c r="AU613" i="4"/>
  <c r="AT613" i="4"/>
  <c r="AS613" i="4"/>
  <c r="R613" i="4"/>
  <c r="N613" i="4"/>
  <c r="L613" i="4"/>
  <c r="K613" i="4"/>
  <c r="F613" i="4"/>
  <c r="G613" i="4" s="1"/>
  <c r="AW609" i="4"/>
  <c r="AX609" i="4" s="1"/>
  <c r="AV609" i="4"/>
  <c r="AU609" i="4"/>
  <c r="AT609" i="4"/>
  <c r="AS609" i="4"/>
  <c r="R609" i="4"/>
  <c r="Q609" i="4"/>
  <c r="N609" i="4"/>
  <c r="L609" i="4"/>
  <c r="K609" i="4"/>
  <c r="F609" i="4"/>
  <c r="G609" i="4" s="1"/>
  <c r="AW323" i="4"/>
  <c r="AX323" i="4" s="1"/>
  <c r="AV323" i="4"/>
  <c r="AU323" i="4"/>
  <c r="AT323" i="4"/>
  <c r="AS323" i="4"/>
  <c r="R323" i="4"/>
  <c r="N323" i="4"/>
  <c r="L323" i="4"/>
  <c r="K323" i="4"/>
  <c r="F323" i="4"/>
  <c r="G323" i="4" s="1"/>
  <c r="AW417" i="4"/>
  <c r="AX417" i="4" s="1"/>
  <c r="AV417" i="4"/>
  <c r="AU417" i="4"/>
  <c r="AT417" i="4"/>
  <c r="AS417" i="4"/>
  <c r="R417" i="4"/>
  <c r="N417" i="4"/>
  <c r="L417" i="4"/>
  <c r="K417" i="4"/>
  <c r="F417" i="4"/>
  <c r="G417" i="4" s="1"/>
  <c r="AW275" i="4"/>
  <c r="AX275" i="4" s="1"/>
  <c r="AV275" i="4"/>
  <c r="AU275" i="4"/>
  <c r="AT275" i="4"/>
  <c r="AS275" i="4"/>
  <c r="R275" i="4"/>
  <c r="N275" i="4"/>
  <c r="L275" i="4"/>
  <c r="K275" i="4"/>
  <c r="F275" i="4"/>
  <c r="G275" i="4" s="1"/>
  <c r="AW215" i="4"/>
  <c r="AX215" i="4" s="1"/>
  <c r="AV215" i="4"/>
  <c r="AU215" i="4"/>
  <c r="AT215" i="4"/>
  <c r="AS215" i="4"/>
  <c r="R215" i="4"/>
  <c r="N215" i="4"/>
  <c r="L215" i="4"/>
  <c r="K215" i="4"/>
  <c r="F215" i="4"/>
  <c r="G215" i="4" s="1"/>
  <c r="AW395" i="4"/>
  <c r="AX395" i="4" s="1"/>
  <c r="AV395" i="4"/>
  <c r="AU395" i="4"/>
  <c r="AT395" i="4"/>
  <c r="AS395" i="4"/>
  <c r="R395" i="4"/>
  <c r="N395" i="4"/>
  <c r="L395" i="4"/>
  <c r="K395" i="4"/>
  <c r="F395" i="4"/>
  <c r="G395" i="4" s="1"/>
  <c r="AW825" i="4"/>
  <c r="AX825" i="4" s="1"/>
  <c r="AV825" i="4"/>
  <c r="AU825" i="4"/>
  <c r="AT825" i="4"/>
  <c r="AS825" i="4"/>
  <c r="R825" i="4"/>
  <c r="N825" i="4"/>
  <c r="L825" i="4"/>
  <c r="K825" i="4"/>
  <c r="F825" i="4"/>
  <c r="G825" i="4" s="1"/>
  <c r="AW819" i="4"/>
  <c r="AX819" i="4" s="1"/>
  <c r="AV819" i="4"/>
  <c r="AU819" i="4"/>
  <c r="AT819" i="4"/>
  <c r="AS819" i="4"/>
  <c r="R819" i="4"/>
  <c r="Q819" i="4"/>
  <c r="N819" i="4"/>
  <c r="L819" i="4"/>
  <c r="K819" i="4"/>
  <c r="F819" i="4"/>
  <c r="G819" i="4" s="1"/>
  <c r="AW839" i="4"/>
  <c r="AX839" i="4" s="1"/>
  <c r="AV839" i="4"/>
  <c r="AU839" i="4"/>
  <c r="AT839" i="4"/>
  <c r="AS839" i="4"/>
  <c r="R839" i="4"/>
  <c r="N839" i="4"/>
  <c r="L839" i="4"/>
  <c r="K839" i="4"/>
  <c r="F839" i="4"/>
  <c r="G839" i="4" s="1"/>
  <c r="AW787" i="4"/>
  <c r="AX787" i="4" s="1"/>
  <c r="AV787" i="4"/>
  <c r="AU787" i="4"/>
  <c r="AT787" i="4"/>
  <c r="AS787" i="4"/>
  <c r="R787" i="4"/>
  <c r="N787" i="4"/>
  <c r="L787" i="4"/>
  <c r="K787" i="4"/>
  <c r="F787" i="4"/>
  <c r="G787" i="4" s="1"/>
  <c r="AW738" i="4"/>
  <c r="AX738" i="4" s="1"/>
  <c r="AV738" i="4"/>
  <c r="AU738" i="4"/>
  <c r="AT738" i="4"/>
  <c r="AS738" i="4"/>
  <c r="R738" i="4"/>
  <c r="N738" i="4"/>
  <c r="L738" i="4"/>
  <c r="K738" i="4"/>
  <c r="F738" i="4"/>
  <c r="G738" i="4" s="1"/>
  <c r="AW726" i="4"/>
  <c r="AX726" i="4" s="1"/>
  <c r="AV726" i="4"/>
  <c r="AU726" i="4"/>
  <c r="AT726" i="4"/>
  <c r="AS726" i="4"/>
  <c r="N726" i="4"/>
  <c r="L726" i="4"/>
  <c r="K726" i="4"/>
  <c r="F726" i="4"/>
  <c r="G726" i="4" s="1"/>
  <c r="AW719" i="4"/>
  <c r="AX719" i="4" s="1"/>
  <c r="AV719" i="4"/>
  <c r="AU719" i="4"/>
  <c r="AT719" i="4"/>
  <c r="AS719" i="4"/>
  <c r="R719" i="4"/>
  <c r="N719" i="4"/>
  <c r="L719" i="4"/>
  <c r="K719" i="4"/>
  <c r="F719" i="4"/>
  <c r="G719" i="4" s="1"/>
  <c r="AW708" i="4"/>
  <c r="AX708" i="4" s="1"/>
  <c r="AV708" i="4"/>
  <c r="AU708" i="4"/>
  <c r="AT708" i="4"/>
  <c r="AS708" i="4"/>
  <c r="R708" i="4"/>
  <c r="N708" i="4"/>
  <c r="L708" i="4"/>
  <c r="K708" i="4"/>
  <c r="F708" i="4"/>
  <c r="G708" i="4" s="1"/>
  <c r="AW674" i="4"/>
  <c r="AX674" i="4" s="1"/>
  <c r="AV674" i="4"/>
  <c r="AU674" i="4"/>
  <c r="AT674" i="4"/>
  <c r="AS674" i="4"/>
  <c r="R674" i="4"/>
  <c r="N674" i="4"/>
  <c r="L674" i="4"/>
  <c r="K674" i="4"/>
  <c r="F674" i="4"/>
  <c r="G674" i="4" s="1"/>
  <c r="AW665" i="4"/>
  <c r="AX665" i="4" s="1"/>
  <c r="AV665" i="4"/>
  <c r="AU665" i="4"/>
  <c r="AT665" i="4"/>
  <c r="AS665" i="4"/>
  <c r="N665" i="4"/>
  <c r="L665" i="4"/>
  <c r="K665" i="4"/>
  <c r="F665" i="4"/>
  <c r="G665" i="4" s="1"/>
  <c r="AW564" i="4"/>
  <c r="AX564" i="4" s="1"/>
  <c r="AV564" i="4"/>
  <c r="AU564" i="4"/>
  <c r="AT564" i="4"/>
  <c r="AS564" i="4"/>
  <c r="R564" i="4"/>
  <c r="N564" i="4"/>
  <c r="L564" i="4"/>
  <c r="K564" i="4"/>
  <c r="F564" i="4"/>
  <c r="G564" i="4" s="1"/>
  <c r="AW552" i="4"/>
  <c r="AX552" i="4" s="1"/>
  <c r="AV552" i="4"/>
  <c r="AU552" i="4"/>
  <c r="AT552" i="4"/>
  <c r="AS552" i="4"/>
  <c r="R552" i="4"/>
  <c r="N552" i="4"/>
  <c r="L552" i="4"/>
  <c r="K552" i="4"/>
  <c r="F552" i="4"/>
  <c r="G552" i="4" s="1"/>
  <c r="AW1233" i="4"/>
  <c r="AX1233" i="4" s="1"/>
  <c r="AV1233" i="4"/>
  <c r="AU1233" i="4"/>
  <c r="AT1233" i="4"/>
  <c r="AS1233" i="4"/>
  <c r="R1233" i="4"/>
  <c r="N1233" i="4"/>
  <c r="L1233" i="4"/>
  <c r="K1233" i="4"/>
  <c r="F1233" i="4"/>
  <c r="G1233" i="4" s="1"/>
  <c r="AW1029" i="4"/>
  <c r="AX1029" i="4" s="1"/>
  <c r="AV1029" i="4"/>
  <c r="AU1029" i="4"/>
  <c r="AT1029" i="4"/>
  <c r="AS1029" i="4"/>
  <c r="N1029" i="4"/>
  <c r="L1029" i="4"/>
  <c r="K1029" i="4"/>
  <c r="F1029" i="4"/>
  <c r="G1029" i="4" s="1"/>
  <c r="AW933" i="4"/>
  <c r="AX933" i="4" s="1"/>
  <c r="AV933" i="4"/>
  <c r="AU933" i="4"/>
  <c r="AT933" i="4"/>
  <c r="AS933" i="4"/>
  <c r="R933" i="4"/>
  <c r="N933" i="4"/>
  <c r="L933" i="4"/>
  <c r="K933" i="4"/>
  <c r="F933" i="4"/>
  <c r="G933" i="4" s="1"/>
  <c r="AW1293" i="4"/>
  <c r="AX1293" i="4" s="1"/>
  <c r="AV1293" i="4"/>
  <c r="AU1293" i="4"/>
  <c r="AT1293" i="4"/>
  <c r="AS1293" i="4"/>
  <c r="R1293" i="4"/>
  <c r="N1293" i="4"/>
  <c r="L1293" i="4"/>
  <c r="K1293" i="4"/>
  <c r="F1293" i="4"/>
  <c r="G1293" i="4" s="1"/>
  <c r="AW1065" i="4"/>
  <c r="AX1065" i="4" s="1"/>
  <c r="AV1065" i="4"/>
  <c r="AU1065" i="4"/>
  <c r="AT1065" i="4"/>
  <c r="AS1065" i="4"/>
  <c r="R1065" i="4"/>
  <c r="N1065" i="4"/>
  <c r="L1065" i="4"/>
  <c r="K1065" i="4"/>
  <c r="F1065" i="4"/>
  <c r="G1065" i="4" s="1"/>
  <c r="AW1497" i="4"/>
  <c r="AX1497" i="4" s="1"/>
  <c r="AV1497" i="4"/>
  <c r="AU1497" i="4"/>
  <c r="AT1497" i="4"/>
  <c r="AS1497" i="4"/>
  <c r="R1497" i="4"/>
  <c r="N1497" i="4"/>
  <c r="L1497" i="4"/>
  <c r="K1497" i="4"/>
  <c r="F1497" i="4"/>
  <c r="G1497" i="4" s="1"/>
  <c r="AW1569" i="4"/>
  <c r="AX1569" i="4" s="1"/>
  <c r="AV1569" i="4"/>
  <c r="AU1569" i="4"/>
  <c r="AT1569" i="4"/>
  <c r="AS1569" i="4"/>
  <c r="R1569" i="4"/>
  <c r="Q1569" i="4"/>
  <c r="N1569" i="4"/>
  <c r="L1569" i="4"/>
  <c r="K1569" i="4"/>
  <c r="F1569" i="4"/>
  <c r="G1569" i="4" s="1"/>
  <c r="AW1533" i="4"/>
  <c r="AX1533" i="4" s="1"/>
  <c r="AV1533" i="4"/>
  <c r="AU1533" i="4"/>
  <c r="AT1533" i="4"/>
  <c r="AS1533" i="4"/>
  <c r="Q1533" i="4"/>
  <c r="N1533" i="4"/>
  <c r="L1533" i="4"/>
  <c r="K1533" i="4"/>
  <c r="F1533" i="4"/>
  <c r="G1533" i="4" s="1"/>
  <c r="AW6" i="4"/>
  <c r="AX6" i="4" s="1"/>
  <c r="AV6" i="4"/>
  <c r="AU6" i="4"/>
  <c r="AT6" i="4"/>
  <c r="AS6" i="4"/>
  <c r="Q6" i="4"/>
  <c r="N6" i="4"/>
  <c r="L6" i="4"/>
  <c r="K6" i="4"/>
  <c r="F6" i="4"/>
  <c r="G6" i="4" s="1"/>
  <c r="AW645" i="4"/>
  <c r="AX645" i="4" s="1"/>
  <c r="AV645" i="4"/>
  <c r="AU645" i="4"/>
  <c r="AT645" i="4"/>
  <c r="AS645" i="4"/>
  <c r="N645" i="4"/>
  <c r="L645" i="4"/>
  <c r="K645" i="4"/>
  <c r="F645" i="4"/>
  <c r="G645" i="4" s="1"/>
  <c r="AW312" i="4"/>
  <c r="AX312" i="4" s="1"/>
  <c r="AV312" i="4"/>
  <c r="AU312" i="4"/>
  <c r="AT312" i="4"/>
  <c r="AS312" i="4"/>
  <c r="R312" i="4"/>
  <c r="Q312" i="4"/>
  <c r="N312" i="4"/>
  <c r="L312" i="4"/>
  <c r="K312" i="4"/>
  <c r="F312" i="4"/>
  <c r="G312" i="4" s="1"/>
  <c r="AW300" i="4"/>
  <c r="AX300" i="4" s="1"/>
  <c r="AV300" i="4"/>
  <c r="AU300" i="4"/>
  <c r="AT300" i="4"/>
  <c r="AS300" i="4"/>
  <c r="N300" i="4"/>
  <c r="L300" i="4"/>
  <c r="K300" i="4"/>
  <c r="F300" i="4"/>
  <c r="G300" i="4" s="1"/>
  <c r="AW288" i="4"/>
  <c r="AX288" i="4" s="1"/>
  <c r="AV288" i="4"/>
  <c r="AU288" i="4"/>
  <c r="AT288" i="4"/>
  <c r="AS288" i="4"/>
  <c r="Q288" i="4"/>
  <c r="N288" i="4"/>
  <c r="L288" i="4"/>
  <c r="K288" i="4"/>
  <c r="F288" i="4"/>
  <c r="G288" i="4" s="1"/>
  <c r="AW264" i="4"/>
  <c r="AX264" i="4" s="1"/>
  <c r="AV264" i="4"/>
  <c r="AU264" i="4"/>
  <c r="AT264" i="4"/>
  <c r="AS264" i="4"/>
  <c r="Q264" i="4"/>
  <c r="N264" i="4"/>
  <c r="L264" i="4"/>
  <c r="K264" i="4"/>
  <c r="F264" i="4"/>
  <c r="G264" i="4" s="1"/>
  <c r="AW252" i="4"/>
  <c r="AX252" i="4" s="1"/>
  <c r="AV252" i="4"/>
  <c r="AU252" i="4"/>
  <c r="AT252" i="4"/>
  <c r="AS252" i="4"/>
  <c r="N252" i="4"/>
  <c r="L252" i="4"/>
  <c r="K252" i="4"/>
  <c r="F252" i="4"/>
  <c r="G252" i="4" s="1"/>
  <c r="AW240" i="4"/>
  <c r="AX240" i="4" s="1"/>
  <c r="AV240" i="4"/>
  <c r="AU240" i="4"/>
  <c r="AT240" i="4"/>
  <c r="AS240" i="4"/>
  <c r="Q240" i="4"/>
  <c r="N240" i="4"/>
  <c r="L240" i="4"/>
  <c r="K240" i="4"/>
  <c r="F240" i="4"/>
  <c r="G240" i="4" s="1"/>
  <c r="AW228" i="4"/>
  <c r="AX228" i="4" s="1"/>
  <c r="AV228" i="4"/>
  <c r="AU228" i="4"/>
  <c r="AT228" i="4"/>
  <c r="AS228" i="4"/>
  <c r="Q228" i="4"/>
  <c r="N228" i="4"/>
  <c r="L228" i="4"/>
  <c r="K228" i="4"/>
  <c r="F228" i="4"/>
  <c r="G228" i="4" s="1"/>
  <c r="AW204" i="4"/>
  <c r="AX204" i="4" s="1"/>
  <c r="AV204" i="4"/>
  <c r="AU204" i="4"/>
  <c r="AT204" i="4"/>
  <c r="AS204" i="4"/>
  <c r="N204" i="4"/>
  <c r="L204" i="4"/>
  <c r="K204" i="4"/>
  <c r="F204" i="4"/>
  <c r="G204" i="4" s="1"/>
  <c r="AW194" i="4"/>
  <c r="AX194" i="4" s="1"/>
  <c r="AV194" i="4"/>
  <c r="AU194" i="4"/>
  <c r="AT194" i="4"/>
  <c r="AS194" i="4"/>
  <c r="Q194" i="4"/>
  <c r="N194" i="4"/>
  <c r="K194" i="4"/>
  <c r="F194" i="4"/>
  <c r="G194" i="4" s="1"/>
  <c r="AW182" i="4"/>
  <c r="AX182" i="4" s="1"/>
  <c r="AV182" i="4"/>
  <c r="AU182" i="4"/>
  <c r="AT182" i="4"/>
  <c r="AS182" i="4"/>
  <c r="Q182" i="4"/>
  <c r="N182" i="4"/>
  <c r="L182" i="4"/>
  <c r="K182" i="4"/>
  <c r="F182" i="4"/>
  <c r="G182" i="4" s="1"/>
  <c r="AW170" i="4"/>
  <c r="AX170" i="4" s="1"/>
  <c r="AV170" i="4"/>
  <c r="AU170" i="4"/>
  <c r="AT170" i="4"/>
  <c r="AS170" i="4"/>
  <c r="Q170" i="4"/>
  <c r="N170" i="4"/>
  <c r="K170" i="4"/>
  <c r="F170" i="4"/>
  <c r="G170" i="4" s="1"/>
  <c r="AW158" i="4"/>
  <c r="AX158" i="4" s="1"/>
  <c r="AV158" i="4"/>
  <c r="AU158" i="4"/>
  <c r="AT158" i="4"/>
  <c r="AS158" i="4"/>
  <c r="Q158" i="4"/>
  <c r="N158" i="4"/>
  <c r="L158" i="4"/>
  <c r="K158" i="4"/>
  <c r="F158" i="4"/>
  <c r="G158" i="4" s="1"/>
  <c r="AW148" i="4"/>
  <c r="AX148" i="4" s="1"/>
  <c r="AV148" i="4"/>
  <c r="AU148" i="4"/>
  <c r="AT148" i="4"/>
  <c r="AS148" i="4"/>
  <c r="R148" i="4"/>
  <c r="Q148" i="4"/>
  <c r="N148" i="4"/>
  <c r="L148" i="4"/>
  <c r="K148" i="4"/>
  <c r="F148" i="4"/>
  <c r="AW136" i="4"/>
  <c r="AX136" i="4" s="1"/>
  <c r="AV136" i="4"/>
  <c r="AU136" i="4"/>
  <c r="AT136" i="4"/>
  <c r="AS136" i="4"/>
  <c r="R136" i="4"/>
  <c r="N136" i="4"/>
  <c r="L136" i="4"/>
  <c r="K136" i="4"/>
  <c r="F136" i="4"/>
  <c r="G136" i="4" s="1"/>
  <c r="AW124" i="4"/>
  <c r="AX124" i="4" s="1"/>
  <c r="AV124" i="4"/>
  <c r="AU124" i="4"/>
  <c r="AT124" i="4"/>
  <c r="AS124" i="4"/>
  <c r="R124" i="4"/>
  <c r="N124" i="4"/>
  <c r="L124" i="4"/>
  <c r="K124" i="4"/>
  <c r="F124" i="4"/>
  <c r="G124" i="4" s="1"/>
  <c r="AW112" i="4"/>
  <c r="AX112" i="4" s="1"/>
  <c r="AV112" i="4"/>
  <c r="AU112" i="4"/>
  <c r="AT112" i="4"/>
  <c r="AS112" i="4"/>
  <c r="N112" i="4"/>
  <c r="L112" i="4"/>
  <c r="K112" i="4"/>
  <c r="F112" i="4"/>
  <c r="G112" i="4" s="1"/>
  <c r="AW100" i="4"/>
  <c r="AX100" i="4" s="1"/>
  <c r="AV100" i="4"/>
  <c r="AU100" i="4"/>
  <c r="AT100" i="4"/>
  <c r="AS100" i="4"/>
  <c r="R100" i="4"/>
  <c r="N100" i="4"/>
  <c r="L100" i="4"/>
  <c r="K100" i="4"/>
  <c r="F100" i="4"/>
  <c r="G100" i="4" s="1"/>
  <c r="AW88" i="4"/>
  <c r="AX88" i="4" s="1"/>
  <c r="AV88" i="4"/>
  <c r="AU88" i="4"/>
  <c r="AT88" i="4"/>
  <c r="AS88" i="4"/>
  <c r="R88" i="4"/>
  <c r="N88" i="4"/>
  <c r="L88" i="4"/>
  <c r="K88" i="4"/>
  <c r="F88" i="4"/>
  <c r="G88" i="4" s="1"/>
  <c r="AW76" i="4"/>
  <c r="AX76" i="4" s="1"/>
  <c r="AV76" i="4"/>
  <c r="AU76" i="4"/>
  <c r="AT76" i="4"/>
  <c r="AS76" i="4"/>
  <c r="R76" i="4"/>
  <c r="N76" i="4"/>
  <c r="L76" i="4"/>
  <c r="F76" i="4"/>
  <c r="G76" i="4" s="1"/>
  <c r="AW64" i="4"/>
  <c r="AX64" i="4" s="1"/>
  <c r="AV64" i="4"/>
  <c r="AU64" i="4"/>
  <c r="AT64" i="4"/>
  <c r="AS64" i="4"/>
  <c r="R64" i="4"/>
  <c r="N64" i="4"/>
  <c r="L64" i="4"/>
  <c r="K64" i="4"/>
  <c r="F64" i="4"/>
  <c r="G64" i="4" s="1"/>
  <c r="AW52" i="4"/>
  <c r="AX52" i="4" s="1"/>
  <c r="AV52" i="4"/>
  <c r="AU52" i="4"/>
  <c r="AT52" i="4"/>
  <c r="AS52" i="4"/>
  <c r="R52" i="4"/>
  <c r="N52" i="4"/>
  <c r="L52" i="4"/>
  <c r="K52" i="4"/>
  <c r="F52" i="4"/>
  <c r="G52" i="4" s="1"/>
  <c r="AW40" i="4"/>
  <c r="AX40" i="4" s="1"/>
  <c r="AV40" i="4"/>
  <c r="AU40" i="4"/>
  <c r="AT40" i="4"/>
  <c r="AS40" i="4"/>
  <c r="R40" i="4"/>
  <c r="N40" i="4"/>
  <c r="L40" i="4"/>
  <c r="K40" i="4"/>
  <c r="F40" i="4"/>
  <c r="G40" i="4" s="1"/>
  <c r="AW28" i="4"/>
  <c r="AX28" i="4" s="1"/>
  <c r="AV28" i="4"/>
  <c r="AU28" i="4"/>
  <c r="AT28" i="4"/>
  <c r="AS28" i="4"/>
  <c r="R28" i="4"/>
  <c r="N28" i="4"/>
  <c r="L28" i="4"/>
  <c r="F28" i="4"/>
  <c r="G28" i="4" s="1"/>
  <c r="AW18" i="4"/>
  <c r="AX18" i="4" s="1"/>
  <c r="AV18" i="4"/>
  <c r="AU18" i="4"/>
  <c r="AT18" i="4"/>
  <c r="AS18" i="4"/>
  <c r="N18" i="4"/>
  <c r="L18" i="4"/>
  <c r="K18" i="4"/>
  <c r="F18" i="4"/>
  <c r="G18" i="4" s="1"/>
  <c r="AW541" i="4"/>
  <c r="AX541" i="4" s="1"/>
  <c r="AV541" i="4"/>
  <c r="AU541" i="4"/>
  <c r="AT541" i="4"/>
  <c r="AS541" i="4"/>
  <c r="R541" i="4"/>
  <c r="N541" i="4"/>
  <c r="L541" i="4"/>
  <c r="K541" i="4"/>
  <c r="F541" i="4"/>
  <c r="G541" i="4" s="1"/>
  <c r="AW529" i="4"/>
  <c r="AX529" i="4" s="1"/>
  <c r="AV529" i="4"/>
  <c r="AU529" i="4"/>
  <c r="AT529" i="4"/>
  <c r="AS529" i="4"/>
  <c r="R529" i="4"/>
  <c r="N529" i="4"/>
  <c r="L529" i="4"/>
  <c r="K529" i="4"/>
  <c r="F529" i="4"/>
  <c r="G529" i="4" s="1"/>
  <c r="AW517" i="4"/>
  <c r="AX517" i="4" s="1"/>
  <c r="AV517" i="4"/>
  <c r="AU517" i="4"/>
  <c r="AT517" i="4"/>
  <c r="AS517" i="4"/>
  <c r="R517" i="4"/>
  <c r="N517" i="4"/>
  <c r="L517" i="4"/>
  <c r="K517" i="4"/>
  <c r="F517" i="4"/>
  <c r="G517" i="4" s="1"/>
  <c r="AW501" i="4"/>
  <c r="AX501" i="4" s="1"/>
  <c r="AV501" i="4"/>
  <c r="AU501" i="4"/>
  <c r="AT501" i="4"/>
  <c r="AS501" i="4"/>
  <c r="R501" i="4"/>
  <c r="N501" i="4"/>
  <c r="L501" i="4"/>
  <c r="K501" i="4"/>
  <c r="F501" i="4"/>
  <c r="G501" i="4" s="1"/>
  <c r="AW489" i="4"/>
  <c r="AX489" i="4" s="1"/>
  <c r="AV489" i="4"/>
  <c r="AU489" i="4"/>
  <c r="AT489" i="4"/>
  <c r="AS489" i="4"/>
  <c r="R489" i="4"/>
  <c r="N489" i="4"/>
  <c r="L489" i="4"/>
  <c r="K489" i="4"/>
  <c r="F489" i="4"/>
  <c r="G489" i="4" s="1"/>
  <c r="AW480" i="4"/>
  <c r="AX480" i="4" s="1"/>
  <c r="AV480" i="4"/>
  <c r="AU480" i="4"/>
  <c r="AT480" i="4"/>
  <c r="AS480" i="4"/>
  <c r="R480" i="4"/>
  <c r="N480" i="4"/>
  <c r="L480" i="4"/>
  <c r="K480" i="4"/>
  <c r="F480" i="4"/>
  <c r="G480" i="4" s="1"/>
  <c r="AW468" i="4"/>
  <c r="AX468" i="4" s="1"/>
  <c r="AV468" i="4"/>
  <c r="AU468" i="4"/>
  <c r="AT468" i="4"/>
  <c r="AS468" i="4"/>
  <c r="R468" i="4"/>
  <c r="N468" i="4"/>
  <c r="L468" i="4"/>
  <c r="F468" i="4"/>
  <c r="G468" i="4" s="1"/>
  <c r="AW456" i="4"/>
  <c r="AX456" i="4" s="1"/>
  <c r="AV456" i="4"/>
  <c r="AU456" i="4"/>
  <c r="AT456" i="4"/>
  <c r="AS456" i="4"/>
  <c r="N456" i="4"/>
  <c r="L456" i="4"/>
  <c r="K456" i="4"/>
  <c r="F456" i="4"/>
  <c r="G456" i="4" s="1"/>
  <c r="AW444" i="4"/>
  <c r="AX444" i="4" s="1"/>
  <c r="AV444" i="4"/>
  <c r="AU444" i="4"/>
  <c r="AT444" i="4"/>
  <c r="AS444" i="4"/>
  <c r="R444" i="4"/>
  <c r="N444" i="4"/>
  <c r="L444" i="4"/>
  <c r="K444" i="4"/>
  <c r="F444" i="4"/>
  <c r="G444" i="4" s="1"/>
  <c r="AW432" i="4"/>
  <c r="AX432" i="4" s="1"/>
  <c r="AV432" i="4"/>
  <c r="AU432" i="4"/>
  <c r="AT432" i="4"/>
  <c r="AS432" i="4"/>
  <c r="R432" i="4"/>
  <c r="N432" i="4"/>
  <c r="L432" i="4"/>
  <c r="K432" i="4"/>
  <c r="F432" i="4"/>
  <c r="AW425" i="4"/>
  <c r="AX425" i="4" s="1"/>
  <c r="AV425" i="4"/>
  <c r="AU425" i="4"/>
  <c r="AT425" i="4"/>
  <c r="AS425" i="4"/>
  <c r="R425" i="4"/>
  <c r="N425" i="4"/>
  <c r="L425" i="4"/>
  <c r="K425" i="4"/>
  <c r="F425" i="4"/>
  <c r="G425" i="4" s="1"/>
  <c r="AW384" i="4"/>
  <c r="AX384" i="4" s="1"/>
  <c r="AV384" i="4"/>
  <c r="AU384" i="4"/>
  <c r="AT384" i="4"/>
  <c r="AS384" i="4"/>
  <c r="R384" i="4"/>
  <c r="N384" i="4"/>
  <c r="L384" i="4"/>
  <c r="K384" i="4"/>
  <c r="F384" i="4"/>
  <c r="G384" i="4" s="1"/>
  <c r="AW372" i="4"/>
  <c r="AX372" i="4" s="1"/>
  <c r="AV372" i="4"/>
  <c r="AU372" i="4"/>
  <c r="AT372" i="4"/>
  <c r="AS372" i="4"/>
  <c r="R372" i="4"/>
  <c r="N372" i="4"/>
  <c r="L372" i="4"/>
  <c r="K372" i="4"/>
  <c r="F372" i="4"/>
  <c r="G372" i="4" s="1"/>
  <c r="AW360" i="4"/>
  <c r="AX360" i="4" s="1"/>
  <c r="AV360" i="4"/>
  <c r="AU360" i="4"/>
  <c r="AT360" i="4"/>
  <c r="AS360" i="4"/>
  <c r="R360" i="4"/>
  <c r="N360" i="4"/>
  <c r="L360" i="4"/>
  <c r="K360" i="4"/>
  <c r="F360" i="4"/>
  <c r="G360" i="4" s="1"/>
  <c r="AW348" i="4"/>
  <c r="AX348" i="4" s="1"/>
  <c r="AV348" i="4"/>
  <c r="AU348" i="4"/>
  <c r="AT348" i="4"/>
  <c r="AS348" i="4"/>
  <c r="R348" i="4"/>
  <c r="N348" i="4"/>
  <c r="L348" i="4"/>
  <c r="K348" i="4"/>
  <c r="F348" i="4"/>
  <c r="G348" i="4" s="1"/>
  <c r="AW336" i="4"/>
  <c r="AX336" i="4" s="1"/>
  <c r="AV336" i="4"/>
  <c r="AU336" i="4"/>
  <c r="AT336" i="4"/>
  <c r="AS336" i="4"/>
  <c r="N336" i="4"/>
  <c r="L336" i="4"/>
  <c r="K336" i="4"/>
  <c r="F336" i="4"/>
  <c r="G336" i="4" s="1"/>
  <c r="AW599" i="4"/>
  <c r="AX599" i="4" s="1"/>
  <c r="AV599" i="4"/>
  <c r="AU599" i="4"/>
  <c r="AT599" i="4"/>
  <c r="AS599" i="4"/>
  <c r="R599" i="4"/>
  <c r="N599" i="4"/>
  <c r="L599" i="4"/>
  <c r="K599" i="4"/>
  <c r="F599" i="4"/>
  <c r="G599" i="4" s="1"/>
  <c r="AW587" i="4"/>
  <c r="AX587" i="4" s="1"/>
  <c r="AV587" i="4"/>
  <c r="AU587" i="4"/>
  <c r="AT587" i="4"/>
  <c r="AS587" i="4"/>
  <c r="R587" i="4"/>
  <c r="N587" i="4"/>
  <c r="L587" i="4"/>
  <c r="K587" i="4"/>
  <c r="F587" i="4"/>
  <c r="G587" i="4" s="1"/>
  <c r="AW575" i="4"/>
  <c r="AX575" i="4" s="1"/>
  <c r="AV575" i="4"/>
  <c r="AU575" i="4"/>
  <c r="AT575" i="4"/>
  <c r="AS575" i="4"/>
  <c r="R575" i="4"/>
  <c r="N575" i="4"/>
  <c r="L575" i="4"/>
  <c r="K575" i="4"/>
  <c r="F575" i="4"/>
  <c r="G575" i="4" s="1"/>
  <c r="AW628" i="4"/>
  <c r="AX628" i="4" s="1"/>
  <c r="AV628" i="4"/>
  <c r="AU628" i="4"/>
  <c r="AT628" i="4"/>
  <c r="AS628" i="4"/>
  <c r="N628" i="4"/>
  <c r="L628" i="4"/>
  <c r="K628" i="4"/>
  <c r="F628" i="4"/>
  <c r="G628" i="4" s="1"/>
  <c r="AW687" i="4"/>
  <c r="AX687" i="4" s="1"/>
  <c r="AV687" i="4"/>
  <c r="AU687" i="4"/>
  <c r="AT687" i="4"/>
  <c r="AS687" i="4"/>
  <c r="R687" i="4"/>
  <c r="N687" i="4"/>
  <c r="L687" i="4"/>
  <c r="K687" i="4"/>
  <c r="F687" i="4"/>
  <c r="G687" i="4" s="1"/>
  <c r="AW763" i="4"/>
  <c r="AX763" i="4" s="1"/>
  <c r="AV763" i="4"/>
  <c r="AU763" i="4"/>
  <c r="AT763" i="4"/>
  <c r="AS763" i="4"/>
  <c r="R763" i="4"/>
  <c r="Q763" i="4"/>
  <c r="N763" i="4"/>
  <c r="L763" i="4"/>
  <c r="K763" i="4"/>
  <c r="F763" i="4"/>
  <c r="G763" i="4" s="1"/>
  <c r="AW659" i="4"/>
  <c r="AX659" i="4" s="1"/>
  <c r="AV659" i="4"/>
  <c r="AU659" i="4"/>
  <c r="AT659" i="4"/>
  <c r="AS659" i="4"/>
  <c r="N659" i="4"/>
  <c r="L659" i="4"/>
  <c r="K659" i="4"/>
  <c r="F659" i="4"/>
  <c r="G659" i="4" s="1"/>
  <c r="AW408" i="4"/>
  <c r="AX408" i="4" s="1"/>
  <c r="AV408" i="4"/>
  <c r="AU408" i="4"/>
  <c r="AT408" i="4"/>
  <c r="AS408" i="4"/>
  <c r="N408" i="4"/>
  <c r="L408" i="4"/>
  <c r="K408" i="4"/>
  <c r="F408" i="4"/>
  <c r="G408" i="4" s="1"/>
  <c r="AW1593" i="4"/>
  <c r="AX1593" i="4" s="1"/>
  <c r="AV1593" i="4"/>
  <c r="AU1593" i="4"/>
  <c r="AT1593" i="4"/>
  <c r="AS1593" i="4"/>
  <c r="N1593" i="4"/>
  <c r="L1593" i="4"/>
  <c r="K1593" i="4"/>
  <c r="F1593" i="4"/>
  <c r="G1593" i="4" s="1"/>
  <c r="AW1581" i="4"/>
  <c r="AX1581" i="4" s="1"/>
  <c r="AV1581" i="4"/>
  <c r="AU1581" i="4"/>
  <c r="AT1581" i="4"/>
  <c r="AS1581" i="4"/>
  <c r="N1581" i="4"/>
  <c r="L1581" i="4"/>
  <c r="K1581" i="4"/>
  <c r="F1581" i="4"/>
  <c r="G1581" i="4" s="1"/>
  <c r="AW1557" i="4"/>
  <c r="AX1557" i="4" s="1"/>
  <c r="AV1557" i="4"/>
  <c r="AU1557" i="4"/>
  <c r="AT1557" i="4"/>
  <c r="AS1557" i="4"/>
  <c r="N1557" i="4"/>
  <c r="L1557" i="4"/>
  <c r="K1557" i="4"/>
  <c r="F1557" i="4"/>
  <c r="G1557" i="4" s="1"/>
  <c r="AW1545" i="4"/>
  <c r="AX1545" i="4" s="1"/>
  <c r="AV1545" i="4"/>
  <c r="AU1545" i="4"/>
  <c r="AT1545" i="4"/>
  <c r="AS1545" i="4"/>
  <c r="N1545" i="4"/>
  <c r="L1545" i="4"/>
  <c r="K1545" i="4"/>
  <c r="F1545" i="4"/>
  <c r="G1545" i="4" s="1"/>
  <c r="AW1509" i="4"/>
  <c r="AX1509" i="4" s="1"/>
  <c r="AV1509" i="4"/>
  <c r="AU1509" i="4"/>
  <c r="AT1509" i="4"/>
  <c r="AS1509" i="4"/>
  <c r="R1509" i="4"/>
  <c r="N1509" i="4"/>
  <c r="L1509" i="4"/>
  <c r="K1509" i="4"/>
  <c r="F1509" i="4"/>
  <c r="G1509" i="4" s="1"/>
  <c r="AW1281" i="4"/>
  <c r="AX1281" i="4" s="1"/>
  <c r="AV1281" i="4"/>
  <c r="AU1281" i="4"/>
  <c r="AT1281" i="4"/>
  <c r="AS1281" i="4"/>
  <c r="R1281" i="4"/>
  <c r="N1281" i="4"/>
  <c r="L1281" i="4"/>
  <c r="K1281" i="4"/>
  <c r="F1281" i="4"/>
  <c r="G1281" i="4" s="1"/>
  <c r="AW1269" i="4"/>
  <c r="AX1269" i="4" s="1"/>
  <c r="AV1269" i="4"/>
  <c r="AU1269" i="4"/>
  <c r="AT1269" i="4"/>
  <c r="AS1269" i="4"/>
  <c r="R1269" i="4"/>
  <c r="N1269" i="4"/>
  <c r="L1269" i="4"/>
  <c r="K1269" i="4"/>
  <c r="F1269" i="4"/>
  <c r="AW1257" i="4"/>
  <c r="AX1257" i="4" s="1"/>
  <c r="AV1257" i="4"/>
  <c r="AU1257" i="4"/>
  <c r="AT1257" i="4"/>
  <c r="AS1257" i="4"/>
  <c r="R1257" i="4"/>
  <c r="N1257" i="4"/>
  <c r="L1257" i="4"/>
  <c r="K1257" i="4"/>
  <c r="F1257" i="4"/>
  <c r="G1257" i="4" s="1"/>
  <c r="AW1245" i="4"/>
  <c r="AX1245" i="4" s="1"/>
  <c r="AV1245" i="4"/>
  <c r="AU1245" i="4"/>
  <c r="AT1245" i="4"/>
  <c r="AS1245" i="4"/>
  <c r="N1245" i="4"/>
  <c r="L1245" i="4"/>
  <c r="F1245" i="4"/>
  <c r="G1245" i="4" s="1"/>
  <c r="AW1053" i="4"/>
  <c r="AX1053" i="4" s="1"/>
  <c r="AV1053" i="4"/>
  <c r="AU1053" i="4"/>
  <c r="AT1053" i="4"/>
  <c r="AS1053" i="4"/>
  <c r="R1053" i="4"/>
  <c r="N1053" i="4"/>
  <c r="L1053" i="4"/>
  <c r="K1053" i="4"/>
  <c r="F1053" i="4"/>
  <c r="G1053" i="4" s="1"/>
  <c r="AW1041" i="4"/>
  <c r="AX1041" i="4" s="1"/>
  <c r="AV1041" i="4"/>
  <c r="AU1041" i="4"/>
  <c r="AT1041" i="4"/>
  <c r="AS1041" i="4"/>
  <c r="R1041" i="4"/>
  <c r="N1041" i="4"/>
  <c r="L1041" i="4"/>
  <c r="K1041" i="4"/>
  <c r="F1041" i="4"/>
  <c r="G1041" i="4" s="1"/>
  <c r="AW1485" i="4"/>
  <c r="AX1485" i="4" s="1"/>
  <c r="AV1485" i="4"/>
  <c r="AU1485" i="4"/>
  <c r="AT1485" i="4"/>
  <c r="AS1485" i="4"/>
  <c r="N1485" i="4"/>
  <c r="L1485" i="4"/>
  <c r="K1485" i="4"/>
  <c r="F1485" i="4"/>
  <c r="G1485" i="4" s="1"/>
  <c r="AW1473" i="4"/>
  <c r="AX1473" i="4" s="1"/>
  <c r="AV1473" i="4"/>
  <c r="AU1473" i="4"/>
  <c r="AT1473" i="4"/>
  <c r="AS1473" i="4"/>
  <c r="R1473" i="4"/>
  <c r="N1473" i="4"/>
  <c r="L1473" i="4"/>
  <c r="K1473" i="4"/>
  <c r="F1473" i="4"/>
  <c r="G1473" i="4" s="1"/>
  <c r="AW1461" i="4"/>
  <c r="AX1461" i="4" s="1"/>
  <c r="AV1461" i="4"/>
  <c r="AU1461" i="4"/>
  <c r="AT1461" i="4"/>
  <c r="AS1461" i="4"/>
  <c r="R1461" i="4"/>
  <c r="N1461" i="4"/>
  <c r="K1461" i="4"/>
  <c r="F1461" i="4"/>
  <c r="G1461" i="4" s="1"/>
  <c r="AW1449" i="4"/>
  <c r="AX1449" i="4" s="1"/>
  <c r="AV1449" i="4"/>
  <c r="AU1449" i="4"/>
  <c r="AT1449" i="4"/>
  <c r="AS1449" i="4"/>
  <c r="R1449" i="4"/>
  <c r="N1449" i="4"/>
  <c r="L1449" i="4"/>
  <c r="K1449" i="4"/>
  <c r="F1449" i="4"/>
  <c r="G1449" i="4" s="1"/>
  <c r="AW1437" i="4"/>
  <c r="AX1437" i="4" s="1"/>
  <c r="AV1437" i="4"/>
  <c r="AU1437" i="4"/>
  <c r="AT1437" i="4"/>
  <c r="AS1437" i="4"/>
  <c r="R1437" i="4"/>
  <c r="N1437" i="4"/>
  <c r="L1437" i="4"/>
  <c r="K1437" i="4"/>
  <c r="F1437" i="4"/>
  <c r="G1437" i="4" s="1"/>
  <c r="AW1425" i="4"/>
  <c r="AX1425" i="4" s="1"/>
  <c r="AV1425" i="4"/>
  <c r="AU1425" i="4"/>
  <c r="AT1425" i="4"/>
  <c r="AS1425" i="4"/>
  <c r="N1425" i="4"/>
  <c r="L1425" i="4"/>
  <c r="K1425" i="4"/>
  <c r="F1425" i="4"/>
  <c r="G1425" i="4" s="1"/>
  <c r="AW1413" i="4"/>
  <c r="AX1413" i="4" s="1"/>
  <c r="AV1413" i="4"/>
  <c r="AU1413" i="4"/>
  <c r="AT1413" i="4"/>
  <c r="AS1413" i="4"/>
  <c r="N1413" i="4"/>
  <c r="L1413" i="4"/>
  <c r="K1413" i="4"/>
  <c r="F1413" i="4"/>
  <c r="G1413" i="4" s="1"/>
  <c r="AW1401" i="4"/>
  <c r="AX1401" i="4" s="1"/>
  <c r="AV1401" i="4"/>
  <c r="AU1401" i="4"/>
  <c r="AT1401" i="4"/>
  <c r="AS1401" i="4"/>
  <c r="R1401" i="4"/>
  <c r="N1401" i="4"/>
  <c r="L1401" i="4"/>
  <c r="K1401" i="4"/>
  <c r="F1401" i="4"/>
  <c r="G1401" i="4" s="1"/>
  <c r="AW1389" i="4"/>
  <c r="AX1389" i="4" s="1"/>
  <c r="AV1389" i="4"/>
  <c r="AU1389" i="4"/>
  <c r="AT1389" i="4"/>
  <c r="AS1389" i="4"/>
  <c r="R1389" i="4"/>
  <c r="N1389" i="4"/>
  <c r="L1389" i="4"/>
  <c r="K1389" i="4"/>
  <c r="F1389" i="4"/>
  <c r="G1389" i="4" s="1"/>
  <c r="AW1377" i="4"/>
  <c r="AX1377" i="4" s="1"/>
  <c r="AV1377" i="4"/>
  <c r="AU1377" i="4"/>
  <c r="AT1377" i="4"/>
  <c r="AS1377" i="4"/>
  <c r="N1377" i="4"/>
  <c r="L1377" i="4"/>
  <c r="K1377" i="4"/>
  <c r="F1377" i="4"/>
  <c r="G1377" i="4" s="1"/>
  <c r="AW1365" i="4"/>
  <c r="AX1365" i="4" s="1"/>
  <c r="AV1365" i="4"/>
  <c r="AU1365" i="4"/>
  <c r="AT1365" i="4"/>
  <c r="AS1365" i="4"/>
  <c r="N1365" i="4"/>
  <c r="L1365" i="4"/>
  <c r="K1365" i="4"/>
  <c r="F1365" i="4"/>
  <c r="G1365" i="4" s="1"/>
  <c r="AW1353" i="4"/>
  <c r="AX1353" i="4" s="1"/>
  <c r="AV1353" i="4"/>
  <c r="AU1353" i="4"/>
  <c r="AT1353" i="4"/>
  <c r="AS1353" i="4"/>
  <c r="R1353" i="4"/>
  <c r="N1353" i="4"/>
  <c r="L1353" i="4"/>
  <c r="K1353" i="4"/>
  <c r="F1353" i="4"/>
  <c r="G1353" i="4" s="1"/>
  <c r="AW1341" i="4"/>
  <c r="AX1341" i="4" s="1"/>
  <c r="AV1341" i="4"/>
  <c r="AU1341" i="4"/>
  <c r="AT1341" i="4"/>
  <c r="AS1341" i="4"/>
  <c r="R1341" i="4"/>
  <c r="N1341" i="4"/>
  <c r="L1341" i="4"/>
  <c r="F1341" i="4"/>
  <c r="G1341" i="4" s="1"/>
  <c r="AW1329" i="4"/>
  <c r="AX1329" i="4" s="1"/>
  <c r="AV1329" i="4"/>
  <c r="AU1329" i="4"/>
  <c r="AT1329" i="4"/>
  <c r="AS1329" i="4"/>
  <c r="N1329" i="4"/>
  <c r="L1329" i="4"/>
  <c r="K1329" i="4"/>
  <c r="F1329" i="4"/>
  <c r="G1329" i="4" s="1"/>
  <c r="AW1317" i="4"/>
  <c r="AX1317" i="4" s="1"/>
  <c r="AV1317" i="4"/>
  <c r="AU1317" i="4"/>
  <c r="AT1317" i="4"/>
  <c r="AS1317" i="4"/>
  <c r="N1317" i="4"/>
  <c r="L1317" i="4"/>
  <c r="K1317" i="4"/>
  <c r="F1317" i="4"/>
  <c r="G1317" i="4" s="1"/>
  <c r="AW1305" i="4"/>
  <c r="AX1305" i="4" s="1"/>
  <c r="AV1305" i="4"/>
  <c r="AU1305" i="4"/>
  <c r="AT1305" i="4"/>
  <c r="AS1305" i="4"/>
  <c r="R1305" i="4"/>
  <c r="N1305" i="4"/>
  <c r="L1305" i="4"/>
  <c r="K1305" i="4"/>
  <c r="F1305" i="4"/>
  <c r="G1305" i="4" s="1"/>
  <c r="AW1017" i="4"/>
  <c r="AX1017" i="4" s="1"/>
  <c r="AV1017" i="4"/>
  <c r="AU1017" i="4"/>
  <c r="AT1017" i="4"/>
  <c r="AS1017" i="4"/>
  <c r="R1017" i="4"/>
  <c r="N1017" i="4"/>
  <c r="L1017" i="4"/>
  <c r="K1017" i="4"/>
  <c r="F1017" i="4"/>
  <c r="G1017" i="4" s="1"/>
  <c r="AW1005" i="4"/>
  <c r="AX1005" i="4" s="1"/>
  <c r="AV1005" i="4"/>
  <c r="AU1005" i="4"/>
  <c r="AT1005" i="4"/>
  <c r="AS1005" i="4"/>
  <c r="N1005" i="4"/>
  <c r="L1005" i="4"/>
  <c r="K1005" i="4"/>
  <c r="F1005" i="4"/>
  <c r="G1005" i="4" s="1"/>
  <c r="AW993" i="4"/>
  <c r="AX993" i="4" s="1"/>
  <c r="AV993" i="4"/>
  <c r="AU993" i="4"/>
  <c r="AT993" i="4"/>
  <c r="AS993" i="4"/>
  <c r="N993" i="4"/>
  <c r="L993" i="4"/>
  <c r="K993" i="4"/>
  <c r="F993" i="4"/>
  <c r="G993" i="4" s="1"/>
  <c r="AW981" i="4"/>
  <c r="AX981" i="4" s="1"/>
  <c r="AV981" i="4"/>
  <c r="AU981" i="4"/>
  <c r="AT981" i="4"/>
  <c r="AS981" i="4"/>
  <c r="N981" i="4"/>
  <c r="L981" i="4"/>
  <c r="K981" i="4"/>
  <c r="F981" i="4"/>
  <c r="G981" i="4" s="1"/>
  <c r="AW969" i="4"/>
  <c r="AX969" i="4" s="1"/>
  <c r="AV969" i="4"/>
  <c r="AU969" i="4"/>
  <c r="AT969" i="4"/>
  <c r="AS969" i="4"/>
  <c r="N969" i="4"/>
  <c r="L969" i="4"/>
  <c r="K969" i="4"/>
  <c r="F969" i="4"/>
  <c r="G969" i="4" s="1"/>
  <c r="AW957" i="4"/>
  <c r="AX957" i="4" s="1"/>
  <c r="AV957" i="4"/>
  <c r="AU957" i="4"/>
  <c r="AT957" i="4"/>
  <c r="AS957" i="4"/>
  <c r="N957" i="4"/>
  <c r="L957" i="4"/>
  <c r="K957" i="4"/>
  <c r="F957" i="4"/>
  <c r="G957" i="4" s="1"/>
  <c r="AW945" i="4"/>
  <c r="AX945" i="4" s="1"/>
  <c r="AV945" i="4"/>
  <c r="AU945" i="4"/>
  <c r="AT945" i="4"/>
  <c r="AS945" i="4"/>
  <c r="N945" i="4"/>
  <c r="K945" i="4"/>
  <c r="F945" i="4"/>
  <c r="G945" i="4" s="1"/>
  <c r="AW921" i="4"/>
  <c r="AX921" i="4" s="1"/>
  <c r="AV921" i="4"/>
  <c r="AU921" i="4"/>
  <c r="AT921" i="4"/>
  <c r="AS921" i="4"/>
  <c r="R921" i="4"/>
  <c r="N921" i="4"/>
  <c r="L921" i="4"/>
  <c r="K921" i="4"/>
  <c r="F921" i="4"/>
  <c r="G921" i="4" s="1"/>
  <c r="AW909" i="4"/>
  <c r="AX909" i="4" s="1"/>
  <c r="AV909" i="4"/>
  <c r="AU909" i="4"/>
  <c r="AT909" i="4"/>
  <c r="AS909" i="4"/>
  <c r="R909" i="4"/>
  <c r="N909" i="4"/>
  <c r="L909" i="4"/>
  <c r="K909" i="4"/>
  <c r="F909" i="4"/>
  <c r="G909" i="4" s="1"/>
  <c r="AW897" i="4"/>
  <c r="AX897" i="4" s="1"/>
  <c r="AV897" i="4"/>
  <c r="AU897" i="4"/>
  <c r="AT897" i="4"/>
  <c r="AS897" i="4"/>
  <c r="N897" i="4"/>
  <c r="L897" i="4"/>
  <c r="K897" i="4"/>
  <c r="F897" i="4"/>
  <c r="G897" i="4" s="1"/>
  <c r="AW885" i="4"/>
  <c r="AX885" i="4" s="1"/>
  <c r="AV885" i="4"/>
  <c r="AU885" i="4"/>
  <c r="AT885" i="4"/>
  <c r="AS885" i="4"/>
  <c r="N885" i="4"/>
  <c r="L885" i="4"/>
  <c r="K885" i="4"/>
  <c r="F885" i="4"/>
  <c r="G885" i="4" s="1"/>
  <c r="AW873" i="4"/>
  <c r="AX873" i="4" s="1"/>
  <c r="AV873" i="4"/>
  <c r="AU873" i="4"/>
  <c r="AT873" i="4"/>
  <c r="AS873" i="4"/>
  <c r="N873" i="4"/>
  <c r="L873" i="4"/>
  <c r="K873" i="4"/>
  <c r="F873" i="4"/>
  <c r="G873" i="4" s="1"/>
  <c r="AW861" i="4"/>
  <c r="AX861" i="4" s="1"/>
  <c r="AV861" i="4"/>
  <c r="AU861" i="4"/>
  <c r="AT861" i="4"/>
  <c r="AS861" i="4"/>
  <c r="R861" i="4"/>
  <c r="N861" i="4"/>
  <c r="L861" i="4"/>
  <c r="K861" i="4"/>
  <c r="F861" i="4"/>
  <c r="G861" i="4" s="1"/>
  <c r="AW849" i="4"/>
  <c r="AX849" i="4" s="1"/>
  <c r="AV849" i="4"/>
  <c r="AU849" i="4"/>
  <c r="AT849" i="4"/>
  <c r="AS849" i="4"/>
  <c r="N849" i="4"/>
  <c r="L849" i="4"/>
  <c r="K849" i="4"/>
  <c r="F849" i="4"/>
  <c r="G849" i="4" s="1"/>
  <c r="AW1221" i="4"/>
  <c r="AX1221" i="4" s="1"/>
  <c r="AV1221" i="4"/>
  <c r="AU1221" i="4"/>
  <c r="AT1221" i="4"/>
  <c r="AS1221" i="4"/>
  <c r="N1221" i="4"/>
  <c r="L1221" i="4"/>
  <c r="K1221" i="4"/>
  <c r="F1221" i="4"/>
  <c r="G1221" i="4" s="1"/>
  <c r="AW1209" i="4"/>
  <c r="AX1209" i="4" s="1"/>
  <c r="AV1209" i="4"/>
  <c r="AU1209" i="4"/>
  <c r="AT1209" i="4"/>
  <c r="AS1209" i="4"/>
  <c r="N1209" i="4"/>
  <c r="L1209" i="4"/>
  <c r="K1209" i="4"/>
  <c r="F1209" i="4"/>
  <c r="G1209" i="4" s="1"/>
  <c r="AW1197" i="4"/>
  <c r="AX1197" i="4" s="1"/>
  <c r="AV1197" i="4"/>
  <c r="AU1197" i="4"/>
  <c r="AT1197" i="4"/>
  <c r="AS1197" i="4"/>
  <c r="R1197" i="4"/>
  <c r="N1197" i="4"/>
  <c r="L1197" i="4"/>
  <c r="K1197" i="4"/>
  <c r="F1197" i="4"/>
  <c r="G1197" i="4" s="1"/>
  <c r="AW1185" i="4"/>
  <c r="AX1185" i="4" s="1"/>
  <c r="AV1185" i="4"/>
  <c r="AU1185" i="4"/>
  <c r="AT1185" i="4"/>
  <c r="AS1185" i="4"/>
  <c r="N1185" i="4"/>
  <c r="L1185" i="4"/>
  <c r="K1185" i="4"/>
  <c r="F1185" i="4"/>
  <c r="G1185" i="4" s="1"/>
  <c r="AW1173" i="4"/>
  <c r="AX1173" i="4" s="1"/>
  <c r="AV1173" i="4"/>
  <c r="AU1173" i="4"/>
  <c r="AT1173" i="4"/>
  <c r="AS1173" i="4"/>
  <c r="N1173" i="4"/>
  <c r="L1173" i="4"/>
  <c r="K1173" i="4"/>
  <c r="F1173" i="4"/>
  <c r="G1173" i="4" s="1"/>
  <c r="AW1161" i="4"/>
  <c r="AX1161" i="4" s="1"/>
  <c r="AV1161" i="4"/>
  <c r="AU1161" i="4"/>
  <c r="AT1161" i="4"/>
  <c r="AS1161" i="4"/>
  <c r="N1161" i="4"/>
  <c r="L1161" i="4"/>
  <c r="K1161" i="4"/>
  <c r="F1161" i="4"/>
  <c r="G1161" i="4" s="1"/>
  <c r="AW1149" i="4"/>
  <c r="AX1149" i="4" s="1"/>
  <c r="AV1149" i="4"/>
  <c r="AU1149" i="4"/>
  <c r="AT1149" i="4"/>
  <c r="AS1149" i="4"/>
  <c r="N1149" i="4"/>
  <c r="L1149" i="4"/>
  <c r="K1149" i="4"/>
  <c r="F1149" i="4"/>
  <c r="G1149" i="4" s="1"/>
  <c r="AW1137" i="4"/>
  <c r="AX1137" i="4" s="1"/>
  <c r="AV1137" i="4"/>
  <c r="AU1137" i="4"/>
  <c r="AT1137" i="4"/>
  <c r="AS1137" i="4"/>
  <c r="N1137" i="4"/>
  <c r="L1137" i="4"/>
  <c r="K1137" i="4"/>
  <c r="F1137" i="4"/>
  <c r="G1137" i="4" s="1"/>
  <c r="AW1125" i="4"/>
  <c r="AX1125" i="4" s="1"/>
  <c r="AV1125" i="4"/>
  <c r="AU1125" i="4"/>
  <c r="AT1125" i="4"/>
  <c r="AS1125" i="4"/>
  <c r="R1125" i="4"/>
  <c r="N1125" i="4"/>
  <c r="L1125" i="4"/>
  <c r="K1125" i="4"/>
  <c r="F1125" i="4"/>
  <c r="G1125" i="4" s="1"/>
  <c r="AW1113" i="4"/>
  <c r="AX1113" i="4" s="1"/>
  <c r="AV1113" i="4"/>
  <c r="AU1113" i="4"/>
  <c r="AT1113" i="4"/>
  <c r="AS1113" i="4"/>
  <c r="N1113" i="4"/>
  <c r="L1113" i="4"/>
  <c r="K1113" i="4"/>
  <c r="F1113" i="4"/>
  <c r="AW1101" i="4"/>
  <c r="AX1101" i="4" s="1"/>
  <c r="AV1101" i="4"/>
  <c r="AU1101" i="4"/>
  <c r="AT1101" i="4"/>
  <c r="AS1101" i="4"/>
  <c r="R1101" i="4"/>
  <c r="N1101" i="4"/>
  <c r="K1101" i="4"/>
  <c r="F1101" i="4"/>
  <c r="G1101" i="4" s="1"/>
  <c r="AW1089" i="4"/>
  <c r="AX1089" i="4" s="1"/>
  <c r="AV1089" i="4"/>
  <c r="AU1089" i="4"/>
  <c r="AT1089" i="4"/>
  <c r="AS1089" i="4"/>
  <c r="N1089" i="4"/>
  <c r="L1089" i="4"/>
  <c r="K1089" i="4"/>
  <c r="F1089" i="4"/>
  <c r="AW1077" i="4"/>
  <c r="AX1077" i="4" s="1"/>
  <c r="AV1077" i="4"/>
  <c r="AU1077" i="4"/>
  <c r="AT1077" i="4"/>
  <c r="AS1077" i="4"/>
  <c r="R1077" i="4"/>
  <c r="N1077" i="4"/>
  <c r="L1077" i="4"/>
  <c r="K1077" i="4"/>
  <c r="F1077" i="4"/>
  <c r="G1077" i="4" s="1"/>
  <c r="AW808" i="4"/>
  <c r="AX808" i="4" s="1"/>
  <c r="AV808" i="4"/>
  <c r="AU808" i="4"/>
  <c r="AT808" i="4"/>
  <c r="AS808" i="4"/>
  <c r="N808" i="4"/>
  <c r="L808" i="4"/>
  <c r="K808" i="4"/>
  <c r="F808" i="4"/>
  <c r="G808" i="4" s="1"/>
  <c r="AW780" i="4"/>
  <c r="AX780" i="4" s="1"/>
  <c r="AV780" i="4"/>
  <c r="AU780" i="4"/>
  <c r="AT780" i="4"/>
  <c r="AS780" i="4"/>
  <c r="R780" i="4"/>
  <c r="N780" i="4"/>
  <c r="L780" i="4"/>
  <c r="K780" i="4"/>
  <c r="F780" i="4"/>
  <c r="G780" i="4" s="1"/>
  <c r="AW833" i="4"/>
  <c r="AX833" i="4" s="1"/>
  <c r="AV833" i="4"/>
  <c r="AU833" i="4"/>
  <c r="AT833" i="4"/>
  <c r="AS833" i="4"/>
  <c r="N833" i="4"/>
  <c r="L833" i="4"/>
  <c r="K833" i="4"/>
  <c r="F833" i="4"/>
  <c r="G833" i="4" s="1"/>
  <c r="AW796" i="4"/>
  <c r="AX796" i="4" s="1"/>
  <c r="AV796" i="4"/>
  <c r="AU796" i="4"/>
  <c r="AT796" i="4"/>
  <c r="AS796" i="4"/>
  <c r="R796" i="4"/>
  <c r="N796" i="4"/>
  <c r="L796" i="4"/>
  <c r="K796" i="4"/>
  <c r="F796" i="4"/>
  <c r="G796" i="4" s="1"/>
  <c r="AW1521" i="4"/>
  <c r="AX1521" i="4" s="1"/>
  <c r="AV1521" i="4"/>
  <c r="AU1521" i="4"/>
  <c r="AT1521" i="4"/>
  <c r="AS1521" i="4"/>
  <c r="N1521" i="4"/>
  <c r="L1521" i="4"/>
  <c r="K1521" i="4"/>
  <c r="F1521" i="4"/>
  <c r="G1521" i="4" s="1"/>
  <c r="AW751" i="4"/>
  <c r="AX751" i="4" s="1"/>
  <c r="AV751" i="4"/>
  <c r="AU751" i="4"/>
  <c r="AT751" i="4"/>
  <c r="AS751" i="4"/>
  <c r="R751" i="4"/>
  <c r="N751" i="4"/>
  <c r="L751" i="4"/>
  <c r="K751" i="4"/>
  <c r="F751" i="4"/>
  <c r="G751" i="4" s="1"/>
  <c r="AW768" i="4"/>
  <c r="AX768" i="4" s="1"/>
  <c r="AV768" i="4"/>
  <c r="AU768" i="4"/>
  <c r="AT768" i="4"/>
  <c r="AS768" i="4"/>
  <c r="N768" i="4"/>
  <c r="L768" i="4"/>
  <c r="K768" i="4"/>
  <c r="F768" i="4"/>
  <c r="G768" i="4" s="1"/>
  <c r="AW700" i="4"/>
  <c r="AX700" i="4" s="1"/>
  <c r="AV700" i="4"/>
  <c r="AU700" i="4"/>
  <c r="AT700" i="4"/>
  <c r="AS700" i="4"/>
  <c r="R700" i="4"/>
  <c r="N700" i="4"/>
  <c r="L700" i="4"/>
  <c r="K700" i="4"/>
  <c r="F700" i="4"/>
  <c r="G700" i="4" s="1"/>
  <c r="AW418" i="4"/>
  <c r="AX418" i="4" s="1"/>
  <c r="AV418" i="4"/>
  <c r="AU418" i="4"/>
  <c r="AT418" i="4"/>
  <c r="AS418" i="4"/>
  <c r="N418" i="4"/>
  <c r="L418" i="4"/>
  <c r="K418" i="4"/>
  <c r="F418" i="4"/>
  <c r="G418" i="4" s="1"/>
  <c r="AW640" i="4"/>
  <c r="AX640" i="4" s="1"/>
  <c r="AV640" i="4"/>
  <c r="AU640" i="4"/>
  <c r="AT640" i="4"/>
  <c r="AS640" i="4"/>
  <c r="R640" i="4"/>
  <c r="Q640" i="4"/>
  <c r="N640" i="4"/>
  <c r="L640" i="4"/>
  <c r="K640" i="4"/>
  <c r="F640" i="4"/>
  <c r="G640" i="4" s="1"/>
  <c r="AW614" i="4"/>
  <c r="AX614" i="4" s="1"/>
  <c r="AV614" i="4"/>
  <c r="AU614" i="4"/>
  <c r="AT614" i="4"/>
  <c r="AS614" i="4"/>
  <c r="Q614" i="4"/>
  <c r="N614" i="4"/>
  <c r="L614" i="4"/>
  <c r="K614" i="4"/>
  <c r="F614" i="4"/>
  <c r="G614" i="4" s="1"/>
  <c r="AW396" i="4"/>
  <c r="AX396" i="4" s="1"/>
  <c r="AV396" i="4"/>
  <c r="AU396" i="4"/>
  <c r="AT396" i="4"/>
  <c r="AS396" i="4"/>
  <c r="N396" i="4"/>
  <c r="L396" i="4"/>
  <c r="K396" i="4"/>
  <c r="F396" i="4"/>
  <c r="G396" i="4" s="1"/>
  <c r="AW216" i="4"/>
  <c r="AX216" i="4" s="1"/>
  <c r="AV216" i="4"/>
  <c r="AU216" i="4"/>
  <c r="AT216" i="4"/>
  <c r="AS216" i="4"/>
  <c r="R216" i="4"/>
  <c r="N216" i="4"/>
  <c r="L216" i="4"/>
  <c r="K216" i="4"/>
  <c r="F216" i="4"/>
  <c r="G216" i="4" s="1"/>
  <c r="AW276" i="4"/>
  <c r="AX276" i="4" s="1"/>
  <c r="AV276" i="4"/>
  <c r="AU276" i="4"/>
  <c r="AT276" i="4"/>
  <c r="AS276" i="4"/>
  <c r="R276" i="4"/>
  <c r="N276" i="4"/>
  <c r="L276" i="4"/>
  <c r="K276" i="4"/>
  <c r="F276" i="4"/>
  <c r="G276" i="4" s="1"/>
  <c r="AW324" i="4"/>
  <c r="AX324" i="4" s="1"/>
  <c r="AV324" i="4"/>
  <c r="AU324" i="4"/>
  <c r="AT324" i="4"/>
  <c r="AS324" i="4"/>
  <c r="R324" i="4"/>
  <c r="N324" i="4"/>
  <c r="L324" i="4"/>
  <c r="K324" i="4"/>
  <c r="F324" i="4"/>
  <c r="G324" i="4" s="1"/>
  <c r="AW826" i="4"/>
  <c r="AX826" i="4" s="1"/>
  <c r="AV826" i="4"/>
  <c r="AU826" i="4"/>
  <c r="AT826" i="4"/>
  <c r="AS826" i="4"/>
  <c r="Q826" i="4"/>
  <c r="N826" i="4"/>
  <c r="L826" i="4"/>
  <c r="K826" i="4"/>
  <c r="F826" i="4"/>
  <c r="G826" i="4" s="1"/>
  <c r="AW820" i="4"/>
  <c r="AX820" i="4" s="1"/>
  <c r="AV820" i="4"/>
  <c r="AU820" i="4"/>
  <c r="AT820" i="4"/>
  <c r="AS820" i="4"/>
  <c r="R820" i="4"/>
  <c r="Q820" i="4"/>
  <c r="N820" i="4"/>
  <c r="L820" i="4"/>
  <c r="K820" i="4"/>
  <c r="F820" i="4"/>
  <c r="G820" i="4" s="1"/>
  <c r="AW788" i="4"/>
  <c r="AX788" i="4" s="1"/>
  <c r="AV788" i="4"/>
  <c r="AU788" i="4"/>
  <c r="AT788" i="4"/>
  <c r="AS788" i="4"/>
  <c r="N788" i="4"/>
  <c r="L788" i="4"/>
  <c r="K788" i="4"/>
  <c r="F788" i="4"/>
  <c r="G788" i="4" s="1"/>
  <c r="AW840" i="4"/>
  <c r="AX840" i="4" s="1"/>
  <c r="AV840" i="4"/>
  <c r="AU840" i="4"/>
  <c r="AT840" i="4"/>
  <c r="AS840" i="4"/>
  <c r="N840" i="4"/>
  <c r="L840" i="4"/>
  <c r="K840" i="4"/>
  <c r="F840" i="4"/>
  <c r="G840" i="4" s="1"/>
  <c r="AW739" i="4"/>
  <c r="AX739" i="4" s="1"/>
  <c r="AV739" i="4"/>
  <c r="AU739" i="4"/>
  <c r="AT739" i="4"/>
  <c r="AS739" i="4"/>
  <c r="N739" i="4"/>
  <c r="L739" i="4"/>
  <c r="K739" i="4"/>
  <c r="F739" i="4"/>
  <c r="G739" i="4" s="1"/>
  <c r="AW727" i="4"/>
  <c r="AX727" i="4" s="1"/>
  <c r="AV727" i="4"/>
  <c r="AU727" i="4"/>
  <c r="AT727" i="4"/>
  <c r="AS727" i="4"/>
  <c r="N727" i="4"/>
  <c r="L727" i="4"/>
  <c r="K727" i="4"/>
  <c r="F727" i="4"/>
  <c r="G727" i="4" s="1"/>
  <c r="AW720" i="4"/>
  <c r="AX720" i="4" s="1"/>
  <c r="AV720" i="4"/>
  <c r="AU720" i="4"/>
  <c r="AT720" i="4"/>
  <c r="AS720" i="4"/>
  <c r="N720" i="4"/>
  <c r="L720" i="4"/>
  <c r="K720" i="4"/>
  <c r="F720" i="4"/>
  <c r="G720" i="4" s="1"/>
  <c r="AW709" i="4"/>
  <c r="AX709" i="4" s="1"/>
  <c r="AV709" i="4"/>
  <c r="AU709" i="4"/>
  <c r="AT709" i="4"/>
  <c r="AS709" i="4"/>
  <c r="N709" i="4"/>
  <c r="L709" i="4"/>
  <c r="K709" i="4"/>
  <c r="F709" i="4"/>
  <c r="G709" i="4" s="1"/>
  <c r="AW675" i="4"/>
  <c r="AX675" i="4" s="1"/>
  <c r="AV675" i="4"/>
  <c r="AU675" i="4"/>
  <c r="AT675" i="4"/>
  <c r="AS675" i="4"/>
  <c r="N675" i="4"/>
  <c r="L675" i="4"/>
  <c r="K675" i="4"/>
  <c r="F675" i="4"/>
  <c r="G675" i="4" s="1"/>
  <c r="AW666" i="4"/>
  <c r="AX666" i="4" s="1"/>
  <c r="AV666" i="4"/>
  <c r="AU666" i="4"/>
  <c r="AT666" i="4"/>
  <c r="AS666" i="4"/>
  <c r="N666" i="4"/>
  <c r="L666" i="4"/>
  <c r="K666" i="4"/>
  <c r="F666" i="4"/>
  <c r="G666" i="4" s="1"/>
  <c r="AW565" i="4"/>
  <c r="AX565" i="4" s="1"/>
  <c r="AV565" i="4"/>
  <c r="AU565" i="4"/>
  <c r="AT565" i="4"/>
  <c r="AS565" i="4"/>
  <c r="N565" i="4"/>
  <c r="L565" i="4"/>
  <c r="K565" i="4"/>
  <c r="F565" i="4"/>
  <c r="G565" i="4" s="1"/>
  <c r="AW553" i="4"/>
  <c r="AX553" i="4" s="1"/>
  <c r="AV553" i="4"/>
  <c r="AU553" i="4"/>
  <c r="AT553" i="4"/>
  <c r="AS553" i="4"/>
  <c r="N553" i="4"/>
  <c r="L553" i="4"/>
  <c r="K553" i="4"/>
  <c r="F553" i="4"/>
  <c r="G553" i="4" s="1"/>
  <c r="AW1234" i="4"/>
  <c r="AX1234" i="4" s="1"/>
  <c r="AV1234" i="4"/>
  <c r="AU1234" i="4"/>
  <c r="AT1234" i="4"/>
  <c r="AS1234" i="4"/>
  <c r="N1234" i="4"/>
  <c r="L1234" i="4"/>
  <c r="K1234" i="4"/>
  <c r="F1234" i="4"/>
  <c r="G1234" i="4" s="1"/>
  <c r="AW1030" i="4"/>
  <c r="AX1030" i="4" s="1"/>
  <c r="AV1030" i="4"/>
  <c r="AU1030" i="4"/>
  <c r="AT1030" i="4"/>
  <c r="AS1030" i="4"/>
  <c r="N1030" i="4"/>
  <c r="L1030" i="4"/>
  <c r="K1030" i="4"/>
  <c r="F1030" i="4"/>
  <c r="G1030" i="4" s="1"/>
  <c r="AW934" i="4"/>
  <c r="AX934" i="4" s="1"/>
  <c r="AV934" i="4"/>
  <c r="AU934" i="4"/>
  <c r="AT934" i="4"/>
  <c r="AS934" i="4"/>
  <c r="N934" i="4"/>
  <c r="L934" i="4"/>
  <c r="K934" i="4"/>
  <c r="F934" i="4"/>
  <c r="G934" i="4" s="1"/>
  <c r="AW1294" i="4"/>
  <c r="AX1294" i="4" s="1"/>
  <c r="AV1294" i="4"/>
  <c r="AU1294" i="4"/>
  <c r="AT1294" i="4"/>
  <c r="AS1294" i="4"/>
  <c r="N1294" i="4"/>
  <c r="L1294" i="4"/>
  <c r="K1294" i="4"/>
  <c r="F1294" i="4"/>
  <c r="G1294" i="4" s="1"/>
  <c r="AW1066" i="4"/>
  <c r="AX1066" i="4" s="1"/>
  <c r="AV1066" i="4"/>
  <c r="AU1066" i="4"/>
  <c r="AT1066" i="4"/>
  <c r="AS1066" i="4"/>
  <c r="N1066" i="4"/>
  <c r="L1066" i="4"/>
  <c r="K1066" i="4"/>
  <c r="F1066" i="4"/>
  <c r="G1066" i="4" s="1"/>
  <c r="AW1498" i="4"/>
  <c r="AX1498" i="4" s="1"/>
  <c r="AV1498" i="4"/>
  <c r="AU1498" i="4"/>
  <c r="AT1498" i="4"/>
  <c r="AS1498" i="4"/>
  <c r="N1498" i="4"/>
  <c r="L1498" i="4"/>
  <c r="K1498" i="4"/>
  <c r="F1498" i="4"/>
  <c r="G1498" i="4" s="1"/>
  <c r="AW1570" i="4"/>
  <c r="AX1570" i="4" s="1"/>
  <c r="AV1570" i="4"/>
  <c r="AU1570" i="4"/>
  <c r="AT1570" i="4"/>
  <c r="AS1570" i="4"/>
  <c r="R1570" i="4"/>
  <c r="Q1570" i="4"/>
  <c r="N1570" i="4"/>
  <c r="L1570" i="4"/>
  <c r="K1570" i="4"/>
  <c r="F1570" i="4"/>
  <c r="G1570" i="4" s="1"/>
  <c r="AW1534" i="4"/>
  <c r="AX1534" i="4" s="1"/>
  <c r="AV1534" i="4"/>
  <c r="AU1534" i="4"/>
  <c r="AT1534" i="4"/>
  <c r="AS1534" i="4"/>
  <c r="Q1534" i="4"/>
  <c r="N1534" i="4"/>
  <c r="L1534" i="4"/>
  <c r="K1534" i="4"/>
  <c r="F1534" i="4"/>
  <c r="G1534" i="4" s="1"/>
  <c r="AW7" i="4"/>
  <c r="AX7" i="4" s="1"/>
  <c r="AV7" i="4"/>
  <c r="AU7" i="4"/>
  <c r="AT7" i="4"/>
  <c r="AS7" i="4"/>
  <c r="Q7" i="4"/>
  <c r="N7" i="4"/>
  <c r="L7" i="4"/>
  <c r="K7" i="4"/>
  <c r="F7" i="4"/>
  <c r="G7" i="4" s="1"/>
  <c r="AW646" i="4"/>
  <c r="AX646" i="4" s="1"/>
  <c r="AV646" i="4"/>
  <c r="AU646" i="4"/>
  <c r="AT646" i="4"/>
  <c r="AS646" i="4"/>
  <c r="Q646" i="4"/>
  <c r="N646" i="4"/>
  <c r="L646" i="4"/>
  <c r="K646" i="4"/>
  <c r="F646" i="4"/>
  <c r="G646" i="4" s="1"/>
  <c r="AW205" i="4"/>
  <c r="AX205" i="4" s="1"/>
  <c r="AV205" i="4"/>
  <c r="AU205" i="4"/>
  <c r="AT205" i="4"/>
  <c r="AS205" i="4"/>
  <c r="Q205" i="4"/>
  <c r="N205" i="4"/>
  <c r="L205" i="4"/>
  <c r="K205" i="4"/>
  <c r="F205" i="4"/>
  <c r="G205" i="4" s="1"/>
  <c r="AW313" i="4"/>
  <c r="AX313" i="4" s="1"/>
  <c r="AV313" i="4"/>
  <c r="AU313" i="4"/>
  <c r="AT313" i="4"/>
  <c r="AS313" i="4"/>
  <c r="R313" i="4"/>
  <c r="Q313" i="4"/>
  <c r="N313" i="4"/>
  <c r="L313" i="4"/>
  <c r="K313" i="4"/>
  <c r="F313" i="4"/>
  <c r="G313" i="4" s="1"/>
  <c r="AW301" i="4"/>
  <c r="AX301" i="4" s="1"/>
  <c r="AV301" i="4"/>
  <c r="AU301" i="4"/>
  <c r="AT301" i="4"/>
  <c r="AS301" i="4"/>
  <c r="Q301" i="4"/>
  <c r="N301" i="4"/>
  <c r="L301" i="4"/>
  <c r="K301" i="4"/>
  <c r="F301" i="4"/>
  <c r="G301" i="4" s="1"/>
  <c r="AW289" i="4"/>
  <c r="AX289" i="4" s="1"/>
  <c r="AV289" i="4"/>
  <c r="AU289" i="4"/>
  <c r="AT289" i="4"/>
  <c r="AS289" i="4"/>
  <c r="N289" i="4"/>
  <c r="L289" i="4"/>
  <c r="K289" i="4"/>
  <c r="F289" i="4"/>
  <c r="G289" i="4" s="1"/>
  <c r="AW265" i="4"/>
  <c r="AX265" i="4" s="1"/>
  <c r="AV265" i="4"/>
  <c r="AU265" i="4"/>
  <c r="AT265" i="4"/>
  <c r="AS265" i="4"/>
  <c r="R265" i="4"/>
  <c r="N265" i="4"/>
  <c r="L265" i="4"/>
  <c r="K265" i="4"/>
  <c r="F265" i="4"/>
  <c r="AW253" i="4"/>
  <c r="AX253" i="4" s="1"/>
  <c r="AV253" i="4"/>
  <c r="AU253" i="4"/>
  <c r="AT253" i="4"/>
  <c r="AS253" i="4"/>
  <c r="R253" i="4"/>
  <c r="N253" i="4"/>
  <c r="L253" i="4"/>
  <c r="K253" i="4"/>
  <c r="F253" i="4"/>
  <c r="G253" i="4" s="1"/>
  <c r="AW241" i="4"/>
  <c r="AX241" i="4" s="1"/>
  <c r="AV241" i="4"/>
  <c r="AU241" i="4"/>
  <c r="AT241" i="4"/>
  <c r="AS241" i="4"/>
  <c r="R241" i="4"/>
  <c r="N241" i="4"/>
  <c r="L241" i="4"/>
  <c r="K241" i="4"/>
  <c r="F241" i="4"/>
  <c r="G241" i="4" s="1"/>
  <c r="AW229" i="4"/>
  <c r="AX229" i="4" s="1"/>
  <c r="AV229" i="4"/>
  <c r="AU229" i="4"/>
  <c r="AT229" i="4"/>
  <c r="AS229" i="4"/>
  <c r="Q229" i="4"/>
  <c r="N229" i="4"/>
  <c r="L229" i="4"/>
  <c r="K229" i="4"/>
  <c r="F229" i="4"/>
  <c r="G229" i="4" s="1"/>
  <c r="AW195" i="4"/>
  <c r="AX195" i="4" s="1"/>
  <c r="AV195" i="4"/>
  <c r="AU195" i="4"/>
  <c r="AT195" i="4"/>
  <c r="AS195" i="4"/>
  <c r="N195" i="4"/>
  <c r="K195" i="4"/>
  <c r="F195" i="4"/>
  <c r="G195" i="4" s="1"/>
  <c r="AW183" i="4"/>
  <c r="AX183" i="4" s="1"/>
  <c r="AV183" i="4"/>
  <c r="AU183" i="4"/>
  <c r="AT183" i="4"/>
  <c r="AS183" i="4"/>
  <c r="N183" i="4"/>
  <c r="L183" i="4"/>
  <c r="K183" i="4"/>
  <c r="F183" i="4"/>
  <c r="G183" i="4" s="1"/>
  <c r="AW171" i="4"/>
  <c r="AX171" i="4" s="1"/>
  <c r="AV171" i="4"/>
  <c r="AU171" i="4"/>
  <c r="AT171" i="4"/>
  <c r="AS171" i="4"/>
  <c r="R171" i="4"/>
  <c r="N171" i="4"/>
  <c r="K171" i="4"/>
  <c r="F171" i="4"/>
  <c r="G171" i="4" s="1"/>
  <c r="AW159" i="4"/>
  <c r="AX159" i="4" s="1"/>
  <c r="AV159" i="4"/>
  <c r="AU159" i="4"/>
  <c r="AT159" i="4"/>
  <c r="AS159" i="4"/>
  <c r="Q159" i="4"/>
  <c r="N159" i="4"/>
  <c r="L159" i="4"/>
  <c r="K159" i="4"/>
  <c r="F159" i="4"/>
  <c r="G159" i="4" s="1"/>
  <c r="AW149" i="4"/>
  <c r="AX149" i="4" s="1"/>
  <c r="AV149" i="4"/>
  <c r="AU149" i="4"/>
  <c r="AT149" i="4"/>
  <c r="AS149" i="4"/>
  <c r="R149" i="4"/>
  <c r="Q149" i="4"/>
  <c r="N149" i="4"/>
  <c r="L149" i="4"/>
  <c r="K149" i="4"/>
  <c r="F149" i="4"/>
  <c r="AW137" i="4"/>
  <c r="AX137" i="4" s="1"/>
  <c r="AV137" i="4"/>
  <c r="AU137" i="4"/>
  <c r="AT137" i="4"/>
  <c r="AS137" i="4"/>
  <c r="R137" i="4"/>
  <c r="N137" i="4"/>
  <c r="L137" i="4"/>
  <c r="K137" i="4"/>
  <c r="F137" i="4"/>
  <c r="G137" i="4" s="1"/>
  <c r="AW125" i="4"/>
  <c r="AX125" i="4" s="1"/>
  <c r="AV125" i="4"/>
  <c r="AU125" i="4"/>
  <c r="AT125" i="4"/>
  <c r="AS125" i="4"/>
  <c r="Q125" i="4"/>
  <c r="N125" i="4"/>
  <c r="L125" i="4"/>
  <c r="K125" i="4"/>
  <c r="F125" i="4"/>
  <c r="AW113" i="4"/>
  <c r="AX113" i="4" s="1"/>
  <c r="AV113" i="4"/>
  <c r="AU113" i="4"/>
  <c r="AT113" i="4"/>
  <c r="AS113" i="4"/>
  <c r="R113" i="4"/>
  <c r="N113" i="4"/>
  <c r="L113" i="4"/>
  <c r="K113" i="4"/>
  <c r="F113" i="4"/>
  <c r="G113" i="4" s="1"/>
  <c r="AW101" i="4"/>
  <c r="AX101" i="4" s="1"/>
  <c r="AV101" i="4"/>
  <c r="AU101" i="4"/>
  <c r="AT101" i="4"/>
  <c r="AS101" i="4"/>
  <c r="R101" i="4"/>
  <c r="N101" i="4"/>
  <c r="L101" i="4"/>
  <c r="K101" i="4"/>
  <c r="F101" i="4"/>
  <c r="G101" i="4" s="1"/>
  <c r="AW89" i="4"/>
  <c r="AX89" i="4" s="1"/>
  <c r="AV89" i="4"/>
  <c r="AU89" i="4"/>
  <c r="AT89" i="4"/>
  <c r="AS89" i="4"/>
  <c r="Q89" i="4"/>
  <c r="N89" i="4"/>
  <c r="L89" i="4"/>
  <c r="K89" i="4"/>
  <c r="F89" i="4"/>
  <c r="G89" i="4" s="1"/>
  <c r="AW77" i="4"/>
  <c r="AX77" i="4" s="1"/>
  <c r="AV77" i="4"/>
  <c r="AU77" i="4"/>
  <c r="AT77" i="4"/>
  <c r="AS77" i="4"/>
  <c r="R77" i="4"/>
  <c r="N77" i="4"/>
  <c r="L77" i="4"/>
  <c r="F77" i="4"/>
  <c r="G77" i="4" s="1"/>
  <c r="AW65" i="4"/>
  <c r="AX65" i="4" s="1"/>
  <c r="AV65" i="4"/>
  <c r="AU65" i="4"/>
  <c r="AT65" i="4"/>
  <c r="AS65" i="4"/>
  <c r="N65" i="4"/>
  <c r="L65" i="4"/>
  <c r="K65" i="4"/>
  <c r="F65" i="4"/>
  <c r="G65" i="4" s="1"/>
  <c r="AW53" i="4"/>
  <c r="AX53" i="4" s="1"/>
  <c r="AV53" i="4"/>
  <c r="AU53" i="4"/>
  <c r="AT53" i="4"/>
  <c r="AS53" i="4"/>
  <c r="R53" i="4"/>
  <c r="N53" i="4"/>
  <c r="L53" i="4"/>
  <c r="K53" i="4"/>
  <c r="F53" i="4"/>
  <c r="G53" i="4" s="1"/>
  <c r="AW41" i="4"/>
  <c r="AX41" i="4" s="1"/>
  <c r="AV41" i="4"/>
  <c r="AU41" i="4"/>
  <c r="AT41" i="4"/>
  <c r="AS41" i="4"/>
  <c r="R41" i="4"/>
  <c r="N41" i="4"/>
  <c r="L41" i="4"/>
  <c r="K41" i="4"/>
  <c r="F41" i="4"/>
  <c r="G41" i="4" s="1"/>
  <c r="AW29" i="4"/>
  <c r="AX29" i="4" s="1"/>
  <c r="AV29" i="4"/>
  <c r="AU29" i="4"/>
  <c r="AT29" i="4"/>
  <c r="AS29" i="4"/>
  <c r="R29" i="4"/>
  <c r="N29" i="4"/>
  <c r="L29" i="4"/>
  <c r="F29" i="4"/>
  <c r="AW19" i="4"/>
  <c r="AX19" i="4" s="1"/>
  <c r="AV19" i="4"/>
  <c r="AU19" i="4"/>
  <c r="AT19" i="4"/>
  <c r="AS19" i="4"/>
  <c r="R19" i="4"/>
  <c r="N19" i="4"/>
  <c r="L19" i="4"/>
  <c r="K19" i="4"/>
  <c r="F19" i="4"/>
  <c r="G19" i="4" s="1"/>
  <c r="AW542" i="4"/>
  <c r="AX542" i="4" s="1"/>
  <c r="AV542" i="4"/>
  <c r="AU542" i="4"/>
  <c r="AT542" i="4"/>
  <c r="AS542" i="4"/>
  <c r="N542" i="4"/>
  <c r="L542" i="4"/>
  <c r="K542" i="4"/>
  <c r="F542" i="4"/>
  <c r="G542" i="4" s="1"/>
  <c r="AW530" i="4"/>
  <c r="AX530" i="4" s="1"/>
  <c r="AV530" i="4"/>
  <c r="AU530" i="4"/>
  <c r="AT530" i="4"/>
  <c r="AS530" i="4"/>
  <c r="Q530" i="4"/>
  <c r="N530" i="4"/>
  <c r="L530" i="4"/>
  <c r="K530" i="4"/>
  <c r="F530" i="4"/>
  <c r="G530" i="4" s="1"/>
  <c r="AW518" i="4"/>
  <c r="AX518" i="4" s="1"/>
  <c r="AV518" i="4"/>
  <c r="AU518" i="4"/>
  <c r="AT518" i="4"/>
  <c r="AS518" i="4"/>
  <c r="Q518" i="4"/>
  <c r="N518" i="4"/>
  <c r="L518" i="4"/>
  <c r="K518" i="4"/>
  <c r="F518" i="4"/>
  <c r="G518" i="4" s="1"/>
  <c r="AW502" i="4"/>
  <c r="AX502" i="4" s="1"/>
  <c r="AV502" i="4"/>
  <c r="AU502" i="4"/>
  <c r="AT502" i="4"/>
  <c r="AS502" i="4"/>
  <c r="N502" i="4"/>
  <c r="L502" i="4"/>
  <c r="K502" i="4"/>
  <c r="F502" i="4"/>
  <c r="G502" i="4" s="1"/>
  <c r="AW490" i="4"/>
  <c r="AX490" i="4" s="1"/>
  <c r="AV490" i="4"/>
  <c r="AU490" i="4"/>
  <c r="AT490" i="4"/>
  <c r="AS490" i="4"/>
  <c r="R490" i="4"/>
  <c r="N490" i="4"/>
  <c r="L490" i="4"/>
  <c r="K490" i="4"/>
  <c r="F490" i="4"/>
  <c r="G490" i="4" s="1"/>
  <c r="AW481" i="4"/>
  <c r="AX481" i="4" s="1"/>
  <c r="AV481" i="4"/>
  <c r="AU481" i="4"/>
  <c r="AT481" i="4"/>
  <c r="AS481" i="4"/>
  <c r="R481" i="4"/>
  <c r="N481" i="4"/>
  <c r="L481" i="4"/>
  <c r="K481" i="4"/>
  <c r="F481" i="4"/>
  <c r="G481" i="4" s="1"/>
  <c r="AW469" i="4"/>
  <c r="AX469" i="4" s="1"/>
  <c r="AV469" i="4"/>
  <c r="AU469" i="4"/>
  <c r="AT469" i="4"/>
  <c r="AS469" i="4"/>
  <c r="R469" i="4"/>
  <c r="N469" i="4"/>
  <c r="L469" i="4"/>
  <c r="F469" i="4"/>
  <c r="G469" i="4" s="1"/>
  <c r="AW457" i="4"/>
  <c r="AX457" i="4" s="1"/>
  <c r="AV457" i="4"/>
  <c r="AU457" i="4"/>
  <c r="AT457" i="4"/>
  <c r="AS457" i="4"/>
  <c r="N457" i="4"/>
  <c r="L457" i="4"/>
  <c r="K457" i="4"/>
  <c r="F457" i="4"/>
  <c r="G457" i="4" s="1"/>
  <c r="AW445" i="4"/>
  <c r="AX445" i="4" s="1"/>
  <c r="AV445" i="4"/>
  <c r="AU445" i="4"/>
  <c r="AT445" i="4"/>
  <c r="AS445" i="4"/>
  <c r="R445" i="4"/>
  <c r="N445" i="4"/>
  <c r="L445" i="4"/>
  <c r="K445" i="4"/>
  <c r="F445" i="4"/>
  <c r="G445" i="4" s="1"/>
  <c r="AW433" i="4"/>
  <c r="AX433" i="4" s="1"/>
  <c r="AV433" i="4"/>
  <c r="AU433" i="4"/>
  <c r="AT433" i="4"/>
  <c r="AS433" i="4"/>
  <c r="Q433" i="4"/>
  <c r="N433" i="4"/>
  <c r="K433" i="4"/>
  <c r="F433" i="4"/>
  <c r="AW385" i="4"/>
  <c r="AX385" i="4" s="1"/>
  <c r="AV385" i="4"/>
  <c r="AU385" i="4"/>
  <c r="AT385" i="4"/>
  <c r="AS385" i="4"/>
  <c r="R385" i="4"/>
  <c r="N385" i="4"/>
  <c r="L385" i="4"/>
  <c r="K385" i="4"/>
  <c r="F385" i="4"/>
  <c r="G385" i="4" s="1"/>
  <c r="AW373" i="4"/>
  <c r="AX373" i="4" s="1"/>
  <c r="AV373" i="4"/>
  <c r="AU373" i="4"/>
  <c r="AT373" i="4"/>
  <c r="AS373" i="4"/>
  <c r="N373" i="4"/>
  <c r="L373" i="4"/>
  <c r="K373" i="4"/>
  <c r="F373" i="4"/>
  <c r="AW361" i="4"/>
  <c r="AX361" i="4" s="1"/>
  <c r="AV361" i="4"/>
  <c r="AU361" i="4"/>
  <c r="AT361" i="4"/>
  <c r="AS361" i="4"/>
  <c r="R361" i="4"/>
  <c r="N361" i="4"/>
  <c r="L361" i="4"/>
  <c r="K361" i="4"/>
  <c r="F361" i="4"/>
  <c r="G361" i="4" s="1"/>
  <c r="AW349" i="4"/>
  <c r="AX349" i="4" s="1"/>
  <c r="AV349" i="4"/>
  <c r="AU349" i="4"/>
  <c r="AT349" i="4"/>
  <c r="AS349" i="4"/>
  <c r="R349" i="4"/>
  <c r="N349" i="4"/>
  <c r="L349" i="4"/>
  <c r="K349" i="4"/>
  <c r="F349" i="4"/>
  <c r="G349" i="4" s="1"/>
  <c r="AW337" i="4"/>
  <c r="AX337" i="4" s="1"/>
  <c r="AV337" i="4"/>
  <c r="AU337" i="4"/>
  <c r="AT337" i="4"/>
  <c r="AS337" i="4"/>
  <c r="N337" i="4"/>
  <c r="L337" i="4"/>
  <c r="K337" i="4"/>
  <c r="F337" i="4"/>
  <c r="G337" i="4" s="1"/>
  <c r="AW426" i="4"/>
  <c r="AX426" i="4" s="1"/>
  <c r="AV426" i="4"/>
  <c r="AU426" i="4"/>
  <c r="AT426" i="4"/>
  <c r="AS426" i="4"/>
  <c r="Q426" i="4"/>
  <c r="N426" i="4"/>
  <c r="L426" i="4"/>
  <c r="K426" i="4"/>
  <c r="F426" i="4"/>
  <c r="G426" i="4" s="1"/>
  <c r="AW660" i="4"/>
  <c r="AX660" i="4" s="1"/>
  <c r="AV660" i="4"/>
  <c r="AU660" i="4"/>
  <c r="AT660" i="4"/>
  <c r="AS660" i="4"/>
  <c r="R660" i="4"/>
  <c r="N660" i="4"/>
  <c r="L660" i="4"/>
  <c r="K660" i="4"/>
  <c r="F660" i="4"/>
  <c r="G660" i="4" s="1"/>
  <c r="AW409" i="4"/>
  <c r="AX409" i="4" s="1"/>
  <c r="AV409" i="4"/>
  <c r="AU409" i="4"/>
  <c r="AT409" i="4"/>
  <c r="AS409" i="4"/>
  <c r="Q409" i="4"/>
  <c r="N409" i="4"/>
  <c r="L409" i="4"/>
  <c r="K409" i="4"/>
  <c r="F409" i="4"/>
  <c r="G409" i="4" s="1"/>
  <c r="AW629" i="4"/>
  <c r="AX629" i="4" s="1"/>
  <c r="AV629" i="4"/>
  <c r="AU629" i="4"/>
  <c r="AT629" i="4"/>
  <c r="AS629" i="4"/>
  <c r="R629" i="4"/>
  <c r="N629" i="4"/>
  <c r="L629" i="4"/>
  <c r="K629" i="4"/>
  <c r="F629" i="4"/>
  <c r="G629" i="4" s="1"/>
  <c r="AW600" i="4"/>
  <c r="AX600" i="4" s="1"/>
  <c r="AV600" i="4"/>
  <c r="AU600" i="4"/>
  <c r="AT600" i="4"/>
  <c r="AS600" i="4"/>
  <c r="N600" i="4"/>
  <c r="L600" i="4"/>
  <c r="K600" i="4"/>
  <c r="F600" i="4"/>
  <c r="G600" i="4" s="1"/>
  <c r="AW588" i="4"/>
  <c r="AX588" i="4" s="1"/>
  <c r="AV588" i="4"/>
  <c r="AU588" i="4"/>
  <c r="AT588" i="4"/>
  <c r="AS588" i="4"/>
  <c r="R588" i="4"/>
  <c r="N588" i="4"/>
  <c r="L588" i="4"/>
  <c r="K588" i="4"/>
  <c r="F588" i="4"/>
  <c r="G588" i="4" s="1"/>
  <c r="AW576" i="4"/>
  <c r="AX576" i="4" s="1"/>
  <c r="AV576" i="4"/>
  <c r="AU576" i="4"/>
  <c r="AT576" i="4"/>
  <c r="AS576" i="4"/>
  <c r="R576" i="4"/>
  <c r="N576" i="4"/>
  <c r="L576" i="4"/>
  <c r="K576" i="4"/>
  <c r="F576" i="4"/>
  <c r="G576" i="4" s="1"/>
  <c r="AW688" i="4"/>
  <c r="AX688" i="4" s="1"/>
  <c r="AV688" i="4"/>
  <c r="AU688" i="4"/>
  <c r="AT688" i="4"/>
  <c r="AS688" i="4"/>
  <c r="Q688" i="4"/>
  <c r="N688" i="4"/>
  <c r="L688" i="4"/>
  <c r="K688" i="4"/>
  <c r="F688" i="4"/>
  <c r="G688" i="4" s="1"/>
  <c r="AW1594" i="4"/>
  <c r="AX1594" i="4" s="1"/>
  <c r="AV1594" i="4"/>
  <c r="AU1594" i="4"/>
  <c r="AT1594" i="4"/>
  <c r="AS1594" i="4"/>
  <c r="R1594" i="4"/>
  <c r="N1594" i="4"/>
  <c r="L1594" i="4"/>
  <c r="K1594" i="4"/>
  <c r="F1594" i="4"/>
  <c r="G1594" i="4" s="1"/>
  <c r="AW1582" i="4"/>
  <c r="AX1582" i="4" s="1"/>
  <c r="AV1582" i="4"/>
  <c r="AU1582" i="4"/>
  <c r="AT1582" i="4"/>
  <c r="AS1582" i="4"/>
  <c r="R1582" i="4"/>
  <c r="N1582" i="4"/>
  <c r="L1582" i="4"/>
  <c r="K1582" i="4"/>
  <c r="F1582" i="4"/>
  <c r="G1582" i="4" s="1"/>
  <c r="AW1558" i="4"/>
  <c r="AX1558" i="4" s="1"/>
  <c r="AV1558" i="4"/>
  <c r="AU1558" i="4"/>
  <c r="AT1558" i="4"/>
  <c r="AS1558" i="4"/>
  <c r="Q1558" i="4"/>
  <c r="N1558" i="4"/>
  <c r="L1558" i="4"/>
  <c r="K1558" i="4"/>
  <c r="F1558" i="4"/>
  <c r="G1558" i="4" s="1"/>
  <c r="AW1546" i="4"/>
  <c r="AX1546" i="4" s="1"/>
  <c r="AV1546" i="4"/>
  <c r="AU1546" i="4"/>
  <c r="AT1546" i="4"/>
  <c r="AS1546" i="4"/>
  <c r="R1546" i="4"/>
  <c r="N1546" i="4"/>
  <c r="L1546" i="4"/>
  <c r="K1546" i="4"/>
  <c r="F1546" i="4"/>
  <c r="G1546" i="4" s="1"/>
  <c r="AW1510" i="4"/>
  <c r="AX1510" i="4" s="1"/>
  <c r="AV1510" i="4"/>
  <c r="AU1510" i="4"/>
  <c r="AT1510" i="4"/>
  <c r="AS1510" i="4"/>
  <c r="N1510" i="4"/>
  <c r="L1510" i="4"/>
  <c r="K1510" i="4"/>
  <c r="F1510" i="4"/>
  <c r="G1510" i="4" s="1"/>
  <c r="AW1282" i="4"/>
  <c r="AX1282" i="4" s="1"/>
  <c r="AV1282" i="4"/>
  <c r="AU1282" i="4"/>
  <c r="AT1282" i="4"/>
  <c r="AS1282" i="4"/>
  <c r="R1282" i="4"/>
  <c r="N1282" i="4"/>
  <c r="L1282" i="4"/>
  <c r="K1282" i="4"/>
  <c r="F1282" i="4"/>
  <c r="G1282" i="4" s="1"/>
  <c r="AW1270" i="4"/>
  <c r="AX1270" i="4" s="1"/>
  <c r="AV1270" i="4"/>
  <c r="AU1270" i="4"/>
  <c r="AT1270" i="4"/>
  <c r="AS1270" i="4"/>
  <c r="R1270" i="4"/>
  <c r="N1270" i="4"/>
  <c r="L1270" i="4"/>
  <c r="K1270" i="4"/>
  <c r="F1270" i="4"/>
  <c r="AW1258" i="4"/>
  <c r="AX1258" i="4" s="1"/>
  <c r="AV1258" i="4"/>
  <c r="AU1258" i="4"/>
  <c r="AT1258" i="4"/>
  <c r="AS1258" i="4"/>
  <c r="Q1258" i="4"/>
  <c r="N1258" i="4"/>
  <c r="L1258" i="4"/>
  <c r="K1258" i="4"/>
  <c r="F1258" i="4"/>
  <c r="G1258" i="4" s="1"/>
  <c r="AW1246" i="4"/>
  <c r="AX1246" i="4" s="1"/>
  <c r="AV1246" i="4"/>
  <c r="AU1246" i="4"/>
  <c r="AT1246" i="4"/>
  <c r="AS1246" i="4"/>
  <c r="R1246" i="4"/>
  <c r="N1246" i="4"/>
  <c r="L1246" i="4"/>
  <c r="F1246" i="4"/>
  <c r="G1246" i="4" s="1"/>
  <c r="AW1054" i="4"/>
  <c r="AX1054" i="4" s="1"/>
  <c r="AV1054" i="4"/>
  <c r="AU1054" i="4"/>
  <c r="AT1054" i="4"/>
  <c r="AS1054" i="4"/>
  <c r="N1054" i="4"/>
  <c r="L1054" i="4"/>
  <c r="K1054" i="4"/>
  <c r="F1054" i="4"/>
  <c r="G1054" i="4" s="1"/>
  <c r="AW1042" i="4"/>
  <c r="AX1042" i="4" s="1"/>
  <c r="AV1042" i="4"/>
  <c r="AU1042" i="4"/>
  <c r="AT1042" i="4"/>
  <c r="AS1042" i="4"/>
  <c r="Q1042" i="4"/>
  <c r="N1042" i="4"/>
  <c r="L1042" i="4"/>
  <c r="K1042" i="4"/>
  <c r="F1042" i="4"/>
  <c r="G1042" i="4" s="1"/>
  <c r="AW1486" i="4"/>
  <c r="AX1486" i="4" s="1"/>
  <c r="AV1486" i="4"/>
  <c r="AU1486" i="4"/>
  <c r="AT1486" i="4"/>
  <c r="AS1486" i="4"/>
  <c r="Q1486" i="4"/>
  <c r="N1486" i="4"/>
  <c r="L1486" i="4"/>
  <c r="K1486" i="4"/>
  <c r="F1486" i="4"/>
  <c r="G1486" i="4" s="1"/>
  <c r="AW1474" i="4"/>
  <c r="AX1474" i="4" s="1"/>
  <c r="AV1474" i="4"/>
  <c r="AU1474" i="4"/>
  <c r="AT1474" i="4"/>
  <c r="AS1474" i="4"/>
  <c r="N1474" i="4"/>
  <c r="L1474" i="4"/>
  <c r="K1474" i="4"/>
  <c r="F1474" i="4"/>
  <c r="G1474" i="4" s="1"/>
  <c r="AW1462" i="4"/>
  <c r="AX1462" i="4" s="1"/>
  <c r="AV1462" i="4"/>
  <c r="AU1462" i="4"/>
  <c r="AT1462" i="4"/>
  <c r="AS1462" i="4"/>
  <c r="R1462" i="4"/>
  <c r="N1462" i="4"/>
  <c r="K1462" i="4"/>
  <c r="F1462" i="4"/>
  <c r="G1462" i="4" s="1"/>
  <c r="AW1450" i="4"/>
  <c r="AX1450" i="4" s="1"/>
  <c r="AV1450" i="4"/>
  <c r="AU1450" i="4"/>
  <c r="AT1450" i="4"/>
  <c r="AS1450" i="4"/>
  <c r="R1450" i="4"/>
  <c r="N1450" i="4"/>
  <c r="L1450" i="4"/>
  <c r="K1450" i="4"/>
  <c r="F1450" i="4"/>
  <c r="G1450" i="4" s="1"/>
  <c r="AW1438" i="4"/>
  <c r="AX1438" i="4" s="1"/>
  <c r="AV1438" i="4"/>
  <c r="AU1438" i="4"/>
  <c r="AT1438" i="4"/>
  <c r="AS1438" i="4"/>
  <c r="R1438" i="4"/>
  <c r="N1438" i="4"/>
  <c r="L1438" i="4"/>
  <c r="K1438" i="4"/>
  <c r="F1438" i="4"/>
  <c r="G1438" i="4" s="1"/>
  <c r="AW1426" i="4"/>
  <c r="AX1426" i="4" s="1"/>
  <c r="AV1426" i="4"/>
  <c r="AU1426" i="4"/>
  <c r="AT1426" i="4"/>
  <c r="AS1426" i="4"/>
  <c r="R1426" i="4"/>
  <c r="N1426" i="4"/>
  <c r="L1426" i="4"/>
  <c r="K1426" i="4"/>
  <c r="F1426" i="4"/>
  <c r="G1426" i="4" s="1"/>
  <c r="AW1414" i="4"/>
  <c r="AX1414" i="4" s="1"/>
  <c r="AV1414" i="4"/>
  <c r="AU1414" i="4"/>
  <c r="AT1414" i="4"/>
  <c r="AS1414" i="4"/>
  <c r="R1414" i="4"/>
  <c r="N1414" i="4"/>
  <c r="L1414" i="4"/>
  <c r="F1414" i="4"/>
  <c r="G1414" i="4" s="1"/>
  <c r="AW1402" i="4"/>
  <c r="AX1402" i="4" s="1"/>
  <c r="AV1402" i="4"/>
  <c r="AU1402" i="4"/>
  <c r="AT1402" i="4"/>
  <c r="AS1402" i="4"/>
  <c r="Q1402" i="4"/>
  <c r="N1402" i="4"/>
  <c r="K1402" i="4"/>
  <c r="F1402" i="4"/>
  <c r="G1402" i="4" s="1"/>
  <c r="AW1390" i="4"/>
  <c r="AX1390" i="4" s="1"/>
  <c r="AV1390" i="4"/>
  <c r="AU1390" i="4"/>
  <c r="AT1390" i="4"/>
  <c r="AS1390" i="4"/>
  <c r="Q1390" i="4"/>
  <c r="N1390" i="4"/>
  <c r="L1390" i="4"/>
  <c r="K1390" i="4"/>
  <c r="F1390" i="4"/>
  <c r="G1390" i="4" s="1"/>
  <c r="AW1378" i="4"/>
  <c r="AX1378" i="4" s="1"/>
  <c r="AV1378" i="4"/>
  <c r="AU1378" i="4"/>
  <c r="AT1378" i="4"/>
  <c r="AS1378" i="4"/>
  <c r="N1378" i="4"/>
  <c r="L1378" i="4"/>
  <c r="K1378" i="4"/>
  <c r="F1378" i="4"/>
  <c r="G1378" i="4" s="1"/>
  <c r="AW1366" i="4"/>
  <c r="AX1366" i="4" s="1"/>
  <c r="AV1366" i="4"/>
  <c r="AU1366" i="4"/>
  <c r="AT1366" i="4"/>
  <c r="AS1366" i="4"/>
  <c r="N1366" i="4"/>
  <c r="L1366" i="4"/>
  <c r="K1366" i="4"/>
  <c r="F1366" i="4"/>
  <c r="G1366" i="4" s="1"/>
  <c r="AW1354" i="4"/>
  <c r="AX1354" i="4" s="1"/>
  <c r="AV1354" i="4"/>
  <c r="AU1354" i="4"/>
  <c r="AT1354" i="4"/>
  <c r="AS1354" i="4"/>
  <c r="R1354" i="4"/>
  <c r="N1354" i="4"/>
  <c r="L1354" i="4"/>
  <c r="K1354" i="4"/>
  <c r="F1354" i="4"/>
  <c r="G1354" i="4" s="1"/>
  <c r="AW1342" i="4"/>
  <c r="AX1342" i="4" s="1"/>
  <c r="AV1342" i="4"/>
  <c r="AU1342" i="4"/>
  <c r="AT1342" i="4"/>
  <c r="AS1342" i="4"/>
  <c r="Q1342" i="4"/>
  <c r="N1342" i="4"/>
  <c r="L1342" i="4"/>
  <c r="F1342" i="4"/>
  <c r="G1342" i="4" s="1"/>
  <c r="AW1330" i="4"/>
  <c r="AX1330" i="4" s="1"/>
  <c r="AV1330" i="4"/>
  <c r="AU1330" i="4"/>
  <c r="AT1330" i="4"/>
  <c r="AS1330" i="4"/>
  <c r="N1330" i="4"/>
  <c r="L1330" i="4"/>
  <c r="K1330" i="4"/>
  <c r="F1330" i="4"/>
  <c r="G1330" i="4" s="1"/>
  <c r="AW1318" i="4"/>
  <c r="AX1318" i="4" s="1"/>
  <c r="AV1318" i="4"/>
  <c r="AU1318" i="4"/>
  <c r="AT1318" i="4"/>
  <c r="AS1318" i="4"/>
  <c r="R1318" i="4"/>
  <c r="N1318" i="4"/>
  <c r="L1318" i="4"/>
  <c r="K1318" i="4"/>
  <c r="F1318" i="4"/>
  <c r="G1318" i="4" s="1"/>
  <c r="AW1306" i="4"/>
  <c r="AX1306" i="4" s="1"/>
  <c r="AV1306" i="4"/>
  <c r="AU1306" i="4"/>
  <c r="AT1306" i="4"/>
  <c r="AS1306" i="4"/>
  <c r="Q1306" i="4"/>
  <c r="N1306" i="4"/>
  <c r="L1306" i="4"/>
  <c r="K1306" i="4"/>
  <c r="F1306" i="4"/>
  <c r="G1306" i="4" s="1"/>
  <c r="AW1018" i="4"/>
  <c r="AX1018" i="4" s="1"/>
  <c r="AV1018" i="4"/>
  <c r="AU1018" i="4"/>
  <c r="AT1018" i="4"/>
  <c r="AS1018" i="4"/>
  <c r="R1018" i="4"/>
  <c r="N1018" i="4"/>
  <c r="L1018" i="4"/>
  <c r="K1018" i="4"/>
  <c r="F1018" i="4"/>
  <c r="G1018" i="4" s="1"/>
  <c r="AW1006" i="4"/>
  <c r="AX1006" i="4" s="1"/>
  <c r="AV1006" i="4"/>
  <c r="AU1006" i="4"/>
  <c r="AT1006" i="4"/>
  <c r="AS1006" i="4"/>
  <c r="R1006" i="4"/>
  <c r="N1006" i="4"/>
  <c r="L1006" i="4"/>
  <c r="K1006" i="4"/>
  <c r="F1006" i="4"/>
  <c r="G1006" i="4" s="1"/>
  <c r="AW994" i="4"/>
  <c r="AX994" i="4" s="1"/>
  <c r="AV994" i="4"/>
  <c r="AU994" i="4"/>
  <c r="AT994" i="4"/>
  <c r="AS994" i="4"/>
  <c r="N994" i="4"/>
  <c r="L994" i="4"/>
  <c r="K994" i="4"/>
  <c r="F994" i="4"/>
  <c r="G994" i="4" s="1"/>
  <c r="AW982" i="4"/>
  <c r="AX982" i="4" s="1"/>
  <c r="AV982" i="4"/>
  <c r="AU982" i="4"/>
  <c r="AT982" i="4"/>
  <c r="AS982" i="4"/>
  <c r="R982" i="4"/>
  <c r="N982" i="4"/>
  <c r="L982" i="4"/>
  <c r="K982" i="4"/>
  <c r="F982" i="4"/>
  <c r="G982" i="4" s="1"/>
  <c r="AW970" i="4"/>
  <c r="AX970" i="4" s="1"/>
  <c r="AV970" i="4"/>
  <c r="AU970" i="4"/>
  <c r="AT970" i="4"/>
  <c r="AS970" i="4"/>
  <c r="R970" i="4"/>
  <c r="N970" i="4"/>
  <c r="L970" i="4"/>
  <c r="K970" i="4"/>
  <c r="F970" i="4"/>
  <c r="G970" i="4" s="1"/>
  <c r="AW958" i="4"/>
  <c r="AX958" i="4" s="1"/>
  <c r="AV958" i="4"/>
  <c r="AU958" i="4"/>
  <c r="AT958" i="4"/>
  <c r="AS958" i="4"/>
  <c r="Q958" i="4"/>
  <c r="N958" i="4"/>
  <c r="L958" i="4"/>
  <c r="K958" i="4"/>
  <c r="F958" i="4"/>
  <c r="G958" i="4" s="1"/>
  <c r="AW946" i="4"/>
  <c r="AX946" i="4" s="1"/>
  <c r="AV946" i="4"/>
  <c r="AU946" i="4"/>
  <c r="AT946" i="4"/>
  <c r="AS946" i="4"/>
  <c r="R946" i="4"/>
  <c r="N946" i="4"/>
  <c r="K946" i="4"/>
  <c r="F946" i="4"/>
  <c r="G946" i="4" s="1"/>
  <c r="AW922" i="4"/>
  <c r="AX922" i="4" s="1"/>
  <c r="AV922" i="4"/>
  <c r="AU922" i="4"/>
  <c r="AT922" i="4"/>
  <c r="AS922" i="4"/>
  <c r="N922" i="4"/>
  <c r="L922" i="4"/>
  <c r="K922" i="4"/>
  <c r="F922" i="4"/>
  <c r="G922" i="4" s="1"/>
  <c r="AW910" i="4"/>
  <c r="AX910" i="4" s="1"/>
  <c r="AV910" i="4"/>
  <c r="AU910" i="4"/>
  <c r="AT910" i="4"/>
  <c r="AS910" i="4"/>
  <c r="R910" i="4"/>
  <c r="N910" i="4"/>
  <c r="L910" i="4"/>
  <c r="K910" i="4"/>
  <c r="F910" i="4"/>
  <c r="G910" i="4" s="1"/>
  <c r="AW898" i="4"/>
  <c r="AX898" i="4" s="1"/>
  <c r="AV898" i="4"/>
  <c r="AU898" i="4"/>
  <c r="AT898" i="4"/>
  <c r="AS898" i="4"/>
  <c r="R898" i="4"/>
  <c r="N898" i="4"/>
  <c r="L898" i="4"/>
  <c r="K898" i="4"/>
  <c r="F898" i="4"/>
  <c r="G898" i="4" s="1"/>
  <c r="AW886" i="4"/>
  <c r="AX886" i="4" s="1"/>
  <c r="AV886" i="4"/>
  <c r="AU886" i="4"/>
  <c r="AT886" i="4"/>
  <c r="AS886" i="4"/>
  <c r="N886" i="4"/>
  <c r="L886" i="4"/>
  <c r="K886" i="4"/>
  <c r="F886" i="4"/>
  <c r="G886" i="4" s="1"/>
  <c r="AW874" i="4"/>
  <c r="AX874" i="4" s="1"/>
  <c r="AV874" i="4"/>
  <c r="AU874" i="4"/>
  <c r="AT874" i="4"/>
  <c r="AS874" i="4"/>
  <c r="R874" i="4"/>
  <c r="N874" i="4"/>
  <c r="L874" i="4"/>
  <c r="K874" i="4"/>
  <c r="F874" i="4"/>
  <c r="G874" i="4" s="1"/>
  <c r="AW862" i="4"/>
  <c r="AX862" i="4" s="1"/>
  <c r="AV862" i="4"/>
  <c r="AU862" i="4"/>
  <c r="AT862" i="4"/>
  <c r="AS862" i="4"/>
  <c r="R862" i="4"/>
  <c r="N862" i="4"/>
  <c r="L862" i="4"/>
  <c r="K862" i="4"/>
  <c r="F862" i="4"/>
  <c r="G862" i="4" s="1"/>
  <c r="AW850" i="4"/>
  <c r="AX850" i="4" s="1"/>
  <c r="AV850" i="4"/>
  <c r="AU850" i="4"/>
  <c r="AT850" i="4"/>
  <c r="AS850" i="4"/>
  <c r="R850" i="4"/>
  <c r="N850" i="4"/>
  <c r="L850" i="4"/>
  <c r="F850" i="4"/>
  <c r="G850" i="4" s="1"/>
  <c r="AW1222" i="4"/>
  <c r="AX1222" i="4" s="1"/>
  <c r="AV1222" i="4"/>
  <c r="AU1222" i="4"/>
  <c r="AT1222" i="4"/>
  <c r="AS1222" i="4"/>
  <c r="N1222" i="4"/>
  <c r="L1222" i="4"/>
  <c r="K1222" i="4"/>
  <c r="F1222" i="4"/>
  <c r="G1222" i="4" s="1"/>
  <c r="AW1210" i="4"/>
  <c r="AX1210" i="4" s="1"/>
  <c r="AV1210" i="4"/>
  <c r="AU1210" i="4"/>
  <c r="AT1210" i="4"/>
  <c r="AS1210" i="4"/>
  <c r="Q1210" i="4"/>
  <c r="N1210" i="4"/>
  <c r="L1210" i="4"/>
  <c r="K1210" i="4"/>
  <c r="F1210" i="4"/>
  <c r="G1210" i="4" s="1"/>
  <c r="AW1198" i="4"/>
  <c r="AX1198" i="4" s="1"/>
  <c r="AV1198" i="4"/>
  <c r="AU1198" i="4"/>
  <c r="AT1198" i="4"/>
  <c r="AS1198" i="4"/>
  <c r="R1198" i="4"/>
  <c r="N1198" i="4"/>
  <c r="L1198" i="4"/>
  <c r="K1198" i="4"/>
  <c r="F1198" i="4"/>
  <c r="G1198" i="4" s="1"/>
  <c r="AW1186" i="4"/>
  <c r="AX1186" i="4" s="1"/>
  <c r="AV1186" i="4"/>
  <c r="AU1186" i="4"/>
  <c r="AT1186" i="4"/>
  <c r="AS1186" i="4"/>
  <c r="N1186" i="4"/>
  <c r="L1186" i="4"/>
  <c r="K1186" i="4"/>
  <c r="F1186" i="4"/>
  <c r="G1186" i="4" s="1"/>
  <c r="AW1174" i="4"/>
  <c r="AX1174" i="4" s="1"/>
  <c r="AV1174" i="4"/>
  <c r="AU1174" i="4"/>
  <c r="AT1174" i="4"/>
  <c r="AS1174" i="4"/>
  <c r="N1174" i="4"/>
  <c r="L1174" i="4"/>
  <c r="K1174" i="4"/>
  <c r="F1174" i="4"/>
  <c r="G1174" i="4" s="1"/>
  <c r="AW1162" i="4"/>
  <c r="AX1162" i="4" s="1"/>
  <c r="AV1162" i="4"/>
  <c r="AU1162" i="4"/>
  <c r="AT1162" i="4"/>
  <c r="AS1162" i="4"/>
  <c r="R1162" i="4"/>
  <c r="N1162" i="4"/>
  <c r="L1162" i="4"/>
  <c r="K1162" i="4"/>
  <c r="F1162" i="4"/>
  <c r="G1162" i="4" s="1"/>
  <c r="AW1150" i="4"/>
  <c r="AX1150" i="4" s="1"/>
  <c r="AV1150" i="4"/>
  <c r="AU1150" i="4"/>
  <c r="AT1150" i="4"/>
  <c r="AS1150" i="4"/>
  <c r="Q1150" i="4"/>
  <c r="N1150" i="4"/>
  <c r="L1150" i="4"/>
  <c r="K1150" i="4"/>
  <c r="F1150" i="4"/>
  <c r="G1150" i="4" s="1"/>
  <c r="AW1138" i="4"/>
  <c r="AX1138" i="4" s="1"/>
  <c r="AV1138" i="4"/>
  <c r="AU1138" i="4"/>
  <c r="AT1138" i="4"/>
  <c r="AS1138" i="4"/>
  <c r="R1138" i="4"/>
  <c r="N1138" i="4"/>
  <c r="L1138" i="4"/>
  <c r="K1138" i="4"/>
  <c r="F1138" i="4"/>
  <c r="G1138" i="4" s="1"/>
  <c r="AW1126" i="4"/>
  <c r="AX1126" i="4" s="1"/>
  <c r="AV1126" i="4"/>
  <c r="AU1126" i="4"/>
  <c r="AT1126" i="4"/>
  <c r="AS1126" i="4"/>
  <c r="R1126" i="4"/>
  <c r="N1126" i="4"/>
  <c r="L1126" i="4"/>
  <c r="K1126" i="4"/>
  <c r="F1126" i="4"/>
  <c r="G1126" i="4" s="1"/>
  <c r="AW1114" i="4"/>
  <c r="AX1114" i="4" s="1"/>
  <c r="AV1114" i="4"/>
  <c r="AU1114" i="4"/>
  <c r="AT1114" i="4"/>
  <c r="AS1114" i="4"/>
  <c r="Q1114" i="4"/>
  <c r="N1114" i="4"/>
  <c r="L1114" i="4"/>
  <c r="K1114" i="4"/>
  <c r="F1114" i="4"/>
  <c r="AW1102" i="4"/>
  <c r="AX1102" i="4" s="1"/>
  <c r="AV1102" i="4"/>
  <c r="AU1102" i="4"/>
  <c r="AT1102" i="4"/>
  <c r="AS1102" i="4"/>
  <c r="R1102" i="4"/>
  <c r="N1102" i="4"/>
  <c r="K1102" i="4"/>
  <c r="F1102" i="4"/>
  <c r="G1102" i="4" s="1"/>
  <c r="AW1090" i="4"/>
  <c r="AX1090" i="4" s="1"/>
  <c r="AV1090" i="4"/>
  <c r="AU1090" i="4"/>
  <c r="AT1090" i="4"/>
  <c r="AS1090" i="4"/>
  <c r="N1090" i="4"/>
  <c r="L1090" i="4"/>
  <c r="K1090" i="4"/>
  <c r="F1090" i="4"/>
  <c r="AW1078" i="4"/>
  <c r="AX1078" i="4" s="1"/>
  <c r="AV1078" i="4"/>
  <c r="AU1078" i="4"/>
  <c r="AT1078" i="4"/>
  <c r="AS1078" i="4"/>
  <c r="N1078" i="4"/>
  <c r="L1078" i="4"/>
  <c r="K1078" i="4"/>
  <c r="F1078" i="4"/>
  <c r="G1078" i="4" s="1"/>
  <c r="AW809" i="4"/>
  <c r="AX809" i="4" s="1"/>
  <c r="AV809" i="4"/>
  <c r="AU809" i="4"/>
  <c r="AT809" i="4"/>
  <c r="AS809" i="4"/>
  <c r="R809" i="4"/>
  <c r="N809" i="4"/>
  <c r="L809" i="4"/>
  <c r="K809" i="4"/>
  <c r="F809" i="4"/>
  <c r="AW781" i="4"/>
  <c r="AX781" i="4" s="1"/>
  <c r="AV781" i="4"/>
  <c r="AU781" i="4"/>
  <c r="AT781" i="4"/>
  <c r="AS781" i="4"/>
  <c r="R781" i="4"/>
  <c r="N781" i="4"/>
  <c r="L781" i="4"/>
  <c r="K781" i="4"/>
  <c r="F781" i="4"/>
  <c r="G781" i="4" s="1"/>
  <c r="AW834" i="4"/>
  <c r="AX834" i="4" s="1"/>
  <c r="AV834" i="4"/>
  <c r="AU834" i="4"/>
  <c r="AT834" i="4"/>
  <c r="AS834" i="4"/>
  <c r="Q834" i="4"/>
  <c r="N834" i="4"/>
  <c r="L834" i="4"/>
  <c r="K834" i="4"/>
  <c r="F834" i="4"/>
  <c r="G834" i="4" s="1"/>
  <c r="AW797" i="4"/>
  <c r="AX797" i="4" s="1"/>
  <c r="AV797" i="4"/>
  <c r="AU797" i="4"/>
  <c r="AT797" i="4"/>
  <c r="AS797" i="4"/>
  <c r="R797" i="4"/>
  <c r="N797" i="4"/>
  <c r="L797" i="4"/>
  <c r="K797" i="4"/>
  <c r="F797" i="4"/>
  <c r="G797" i="4" s="1"/>
  <c r="AW1522" i="4"/>
  <c r="AX1522" i="4" s="1"/>
  <c r="AV1522" i="4"/>
  <c r="AU1522" i="4"/>
  <c r="AT1522" i="4"/>
  <c r="AS1522" i="4"/>
  <c r="Q1522" i="4"/>
  <c r="N1522" i="4"/>
  <c r="L1522" i="4"/>
  <c r="K1522" i="4"/>
  <c r="F1522" i="4"/>
  <c r="G1522" i="4" s="1"/>
  <c r="AW769" i="4"/>
  <c r="AX769" i="4" s="1"/>
  <c r="AV769" i="4"/>
  <c r="AU769" i="4"/>
  <c r="AT769" i="4"/>
  <c r="AS769" i="4"/>
  <c r="R769" i="4"/>
  <c r="N769" i="4"/>
  <c r="L769" i="4"/>
  <c r="K769" i="4"/>
  <c r="F769" i="4"/>
  <c r="G769" i="4" s="1"/>
  <c r="AW752" i="4"/>
  <c r="AX752" i="4" s="1"/>
  <c r="AV752" i="4"/>
  <c r="AU752" i="4"/>
  <c r="AT752" i="4"/>
  <c r="AS752" i="4"/>
  <c r="R752" i="4"/>
  <c r="N752" i="4"/>
  <c r="L752" i="4"/>
  <c r="K752" i="4"/>
  <c r="F752" i="4"/>
  <c r="G752" i="4" s="1"/>
  <c r="AW701" i="4"/>
  <c r="AX701" i="4" s="1"/>
  <c r="AV701" i="4"/>
  <c r="AU701" i="4"/>
  <c r="AT701" i="4"/>
  <c r="AS701" i="4"/>
  <c r="N701" i="4"/>
  <c r="L701" i="4"/>
  <c r="K701" i="4"/>
  <c r="F701" i="4"/>
  <c r="G701" i="4" s="1"/>
  <c r="AW615" i="4"/>
  <c r="AX615" i="4" s="1"/>
  <c r="AV615" i="4"/>
  <c r="AU615" i="4"/>
  <c r="AT615" i="4"/>
  <c r="AS615" i="4"/>
  <c r="R615" i="4"/>
  <c r="N615" i="4"/>
  <c r="L615" i="4"/>
  <c r="K615" i="4"/>
  <c r="F615" i="4"/>
  <c r="G615" i="4" s="1"/>
  <c r="AW419" i="4"/>
  <c r="AX419" i="4" s="1"/>
  <c r="AV419" i="4"/>
  <c r="AU419" i="4"/>
  <c r="AT419" i="4"/>
  <c r="AS419" i="4"/>
  <c r="R419" i="4"/>
  <c r="N419" i="4"/>
  <c r="L419" i="4"/>
  <c r="K419" i="4"/>
  <c r="F419" i="4"/>
  <c r="G419" i="4" s="1"/>
  <c r="AW397" i="4"/>
  <c r="AX397" i="4" s="1"/>
  <c r="AV397" i="4"/>
  <c r="AU397" i="4"/>
  <c r="AT397" i="4"/>
  <c r="AS397" i="4"/>
  <c r="N397" i="4"/>
  <c r="L397" i="4"/>
  <c r="K397" i="4"/>
  <c r="F397" i="4"/>
  <c r="G397" i="4" s="1"/>
  <c r="AW277" i="4"/>
  <c r="AX277" i="4" s="1"/>
  <c r="AV277" i="4"/>
  <c r="AU277" i="4"/>
  <c r="AT277" i="4"/>
  <c r="AS277" i="4"/>
  <c r="R277" i="4"/>
  <c r="N277" i="4"/>
  <c r="L277" i="4"/>
  <c r="K277" i="4"/>
  <c r="F277" i="4"/>
  <c r="G277" i="4" s="1"/>
  <c r="AW325" i="4"/>
  <c r="AX325" i="4" s="1"/>
  <c r="AV325" i="4"/>
  <c r="AU325" i="4"/>
  <c r="AT325" i="4"/>
  <c r="AS325" i="4"/>
  <c r="Q325" i="4"/>
  <c r="N325" i="4"/>
  <c r="L325" i="4"/>
  <c r="K325" i="4"/>
  <c r="F325" i="4"/>
  <c r="G325" i="4" s="1"/>
  <c r="AW217" i="4"/>
  <c r="AX217" i="4" s="1"/>
  <c r="AV217" i="4"/>
  <c r="AU217" i="4"/>
  <c r="AT217" i="4"/>
  <c r="AS217" i="4"/>
  <c r="N217" i="4"/>
  <c r="L217" i="4"/>
  <c r="K217" i="4"/>
  <c r="F217" i="4"/>
  <c r="G217" i="4" s="1"/>
  <c r="AW827" i="4"/>
  <c r="AX827" i="4" s="1"/>
  <c r="AV827" i="4"/>
  <c r="AU827" i="4"/>
  <c r="AT827" i="4"/>
  <c r="AS827" i="4"/>
  <c r="R827" i="4"/>
  <c r="N827" i="4"/>
  <c r="L827" i="4"/>
  <c r="K827" i="4"/>
  <c r="F827" i="4"/>
  <c r="G827" i="4" s="1"/>
  <c r="AW821" i="4"/>
  <c r="AX821" i="4" s="1"/>
  <c r="AV821" i="4"/>
  <c r="AU821" i="4"/>
  <c r="AT821" i="4"/>
  <c r="AS821" i="4"/>
  <c r="R821" i="4"/>
  <c r="Q821" i="4"/>
  <c r="N821" i="4"/>
  <c r="L821" i="4"/>
  <c r="K821" i="4"/>
  <c r="F821" i="4"/>
  <c r="G821" i="4" s="1"/>
  <c r="AW789" i="4"/>
  <c r="AX789" i="4" s="1"/>
  <c r="AV789" i="4"/>
  <c r="AU789" i="4"/>
  <c r="AT789" i="4"/>
  <c r="AS789" i="4"/>
  <c r="N789" i="4"/>
  <c r="L789" i="4"/>
  <c r="K789" i="4"/>
  <c r="F789" i="4"/>
  <c r="G789" i="4" s="1"/>
  <c r="AW841" i="4"/>
  <c r="AX841" i="4" s="1"/>
  <c r="AV841" i="4"/>
  <c r="AU841" i="4"/>
  <c r="AT841" i="4"/>
  <c r="AS841" i="4"/>
  <c r="Q841" i="4"/>
  <c r="N841" i="4"/>
  <c r="L841" i="4"/>
  <c r="K841" i="4"/>
  <c r="F841" i="4"/>
  <c r="G841" i="4" s="1"/>
  <c r="AW740" i="4"/>
  <c r="AX740" i="4" s="1"/>
  <c r="AV740" i="4"/>
  <c r="AU740" i="4"/>
  <c r="AT740" i="4"/>
  <c r="AS740" i="4"/>
  <c r="Q740" i="4"/>
  <c r="N740" i="4"/>
  <c r="L740" i="4"/>
  <c r="K740" i="4"/>
  <c r="F740" i="4"/>
  <c r="G740" i="4" s="1"/>
  <c r="AW728" i="4"/>
  <c r="AX728" i="4" s="1"/>
  <c r="AV728" i="4"/>
  <c r="AU728" i="4"/>
  <c r="AT728" i="4"/>
  <c r="AS728" i="4"/>
  <c r="N728" i="4"/>
  <c r="L728" i="4"/>
  <c r="K728" i="4"/>
  <c r="F728" i="4"/>
  <c r="G728" i="4" s="1"/>
  <c r="AW721" i="4"/>
  <c r="AX721" i="4" s="1"/>
  <c r="AV721" i="4"/>
  <c r="AU721" i="4"/>
  <c r="AT721" i="4"/>
  <c r="AS721" i="4"/>
  <c r="N721" i="4"/>
  <c r="L721" i="4"/>
  <c r="K721" i="4"/>
  <c r="F721" i="4"/>
  <c r="AW710" i="4"/>
  <c r="AX710" i="4" s="1"/>
  <c r="AV710" i="4"/>
  <c r="AU710" i="4"/>
  <c r="AT710" i="4"/>
  <c r="AS710" i="4"/>
  <c r="Q710" i="4"/>
  <c r="N710" i="4"/>
  <c r="L710" i="4"/>
  <c r="K710" i="4"/>
  <c r="F710" i="4"/>
  <c r="G710" i="4" s="1"/>
  <c r="AW676" i="4"/>
  <c r="AX676" i="4" s="1"/>
  <c r="AV676" i="4"/>
  <c r="AU676" i="4"/>
  <c r="AT676" i="4"/>
  <c r="AS676" i="4"/>
  <c r="N676" i="4"/>
  <c r="L676" i="4"/>
  <c r="K676" i="4"/>
  <c r="F676" i="4"/>
  <c r="G676" i="4" s="1"/>
  <c r="AW667" i="4"/>
  <c r="AX667" i="4" s="1"/>
  <c r="AV667" i="4"/>
  <c r="AU667" i="4"/>
  <c r="AT667" i="4"/>
  <c r="AS667" i="4"/>
  <c r="Q667" i="4"/>
  <c r="N667" i="4"/>
  <c r="L667" i="4"/>
  <c r="K667" i="4"/>
  <c r="F667" i="4"/>
  <c r="G667" i="4" s="1"/>
  <c r="AW566" i="4"/>
  <c r="AX566" i="4" s="1"/>
  <c r="AV566" i="4"/>
  <c r="AU566" i="4"/>
  <c r="AT566" i="4"/>
  <c r="AS566" i="4"/>
  <c r="N566" i="4"/>
  <c r="L566" i="4"/>
  <c r="K566" i="4"/>
  <c r="F566" i="4"/>
  <c r="G566" i="4" s="1"/>
  <c r="AW554" i="4"/>
  <c r="AX554" i="4" s="1"/>
  <c r="AV554" i="4"/>
  <c r="AU554" i="4"/>
  <c r="AT554" i="4"/>
  <c r="AS554" i="4"/>
  <c r="N554" i="4"/>
  <c r="K554" i="4"/>
  <c r="F554" i="4"/>
  <c r="G554" i="4" s="1"/>
  <c r="AW1235" i="4"/>
  <c r="AX1235" i="4" s="1"/>
  <c r="AV1235" i="4"/>
  <c r="AU1235" i="4"/>
  <c r="AT1235" i="4"/>
  <c r="AS1235" i="4"/>
  <c r="N1235" i="4"/>
  <c r="L1235" i="4"/>
  <c r="K1235" i="4"/>
  <c r="F1235" i="4"/>
  <c r="G1235" i="4" s="1"/>
  <c r="AW1031" i="4"/>
  <c r="AX1031" i="4" s="1"/>
  <c r="AV1031" i="4"/>
  <c r="AU1031" i="4"/>
  <c r="AT1031" i="4"/>
  <c r="AS1031" i="4"/>
  <c r="N1031" i="4"/>
  <c r="L1031" i="4"/>
  <c r="K1031" i="4"/>
  <c r="F1031" i="4"/>
  <c r="G1031" i="4" s="1"/>
  <c r="AW935" i="4"/>
  <c r="AX935" i="4" s="1"/>
  <c r="AV935" i="4"/>
  <c r="AU935" i="4"/>
  <c r="AT935" i="4"/>
  <c r="AS935" i="4"/>
  <c r="N935" i="4"/>
  <c r="L935" i="4"/>
  <c r="K935" i="4"/>
  <c r="F935" i="4"/>
  <c r="G935" i="4" s="1"/>
  <c r="AW1295" i="4"/>
  <c r="AX1295" i="4" s="1"/>
  <c r="AV1295" i="4"/>
  <c r="AU1295" i="4"/>
  <c r="AT1295" i="4"/>
  <c r="AS1295" i="4"/>
  <c r="N1295" i="4"/>
  <c r="L1295" i="4"/>
  <c r="K1295" i="4"/>
  <c r="F1295" i="4"/>
  <c r="G1295" i="4" s="1"/>
  <c r="AW1067" i="4"/>
  <c r="AX1067" i="4" s="1"/>
  <c r="AV1067" i="4"/>
  <c r="AU1067" i="4"/>
  <c r="AT1067" i="4"/>
  <c r="AS1067" i="4"/>
  <c r="N1067" i="4"/>
  <c r="L1067" i="4"/>
  <c r="K1067" i="4"/>
  <c r="F1067" i="4"/>
  <c r="G1067" i="4" s="1"/>
  <c r="AW1499" i="4"/>
  <c r="AX1499" i="4" s="1"/>
  <c r="AV1499" i="4"/>
  <c r="AU1499" i="4"/>
  <c r="AT1499" i="4"/>
  <c r="AS1499" i="4"/>
  <c r="N1499" i="4"/>
  <c r="L1499" i="4"/>
  <c r="K1499" i="4"/>
  <c r="F1499" i="4"/>
  <c r="G1499" i="4" s="1"/>
  <c r="AW1571" i="4"/>
  <c r="AX1571" i="4" s="1"/>
  <c r="AV1571" i="4"/>
  <c r="AU1571" i="4"/>
  <c r="AT1571" i="4"/>
  <c r="AS1571" i="4"/>
  <c r="R1571" i="4"/>
  <c r="Q1571" i="4"/>
  <c r="N1571" i="4"/>
  <c r="L1571" i="4"/>
  <c r="K1571" i="4"/>
  <c r="F1571" i="4"/>
  <c r="G1571" i="4" s="1"/>
  <c r="AW1535" i="4"/>
  <c r="AX1535" i="4" s="1"/>
  <c r="AV1535" i="4"/>
  <c r="AU1535" i="4"/>
  <c r="AT1535" i="4"/>
  <c r="AS1535" i="4"/>
  <c r="R1535" i="4"/>
  <c r="N1535" i="4"/>
  <c r="L1535" i="4"/>
  <c r="K1535" i="4"/>
  <c r="F1535" i="4"/>
  <c r="G1535" i="4" s="1"/>
  <c r="AW8" i="4"/>
  <c r="AX8" i="4" s="1"/>
  <c r="AV8" i="4"/>
  <c r="AU8" i="4"/>
  <c r="AT8" i="4"/>
  <c r="AS8" i="4"/>
  <c r="R8" i="4"/>
  <c r="N8" i="4"/>
  <c r="L8" i="4"/>
  <c r="K8" i="4"/>
  <c r="F8" i="4"/>
  <c r="G8" i="4" s="1"/>
  <c r="AW647" i="4"/>
  <c r="AX647" i="4" s="1"/>
  <c r="AV647" i="4"/>
  <c r="AU647" i="4"/>
  <c r="AT647" i="4"/>
  <c r="AS647" i="4"/>
  <c r="N647" i="4"/>
  <c r="L647" i="4"/>
  <c r="K647" i="4"/>
  <c r="F647" i="4"/>
  <c r="G647" i="4" s="1"/>
  <c r="AW314" i="4"/>
  <c r="AX314" i="4" s="1"/>
  <c r="AV314" i="4"/>
  <c r="AU314" i="4"/>
  <c r="AT314" i="4"/>
  <c r="AS314" i="4"/>
  <c r="R314" i="4"/>
  <c r="Q314" i="4"/>
  <c r="N314" i="4"/>
  <c r="L314" i="4"/>
  <c r="K314" i="4"/>
  <c r="F314" i="4"/>
  <c r="G314" i="4" s="1"/>
  <c r="AW302" i="4"/>
  <c r="AX302" i="4" s="1"/>
  <c r="AV302" i="4"/>
  <c r="AU302" i="4"/>
  <c r="AT302" i="4"/>
  <c r="AS302" i="4"/>
  <c r="R302" i="4"/>
  <c r="N302" i="4"/>
  <c r="L302" i="4"/>
  <c r="K302" i="4"/>
  <c r="F302" i="4"/>
  <c r="G302" i="4" s="1"/>
  <c r="AW290" i="4"/>
  <c r="AX290" i="4" s="1"/>
  <c r="AV290" i="4"/>
  <c r="AU290" i="4"/>
  <c r="AT290" i="4"/>
  <c r="AS290" i="4"/>
  <c r="R290" i="4"/>
  <c r="N290" i="4"/>
  <c r="L290" i="4"/>
  <c r="K290" i="4"/>
  <c r="F290" i="4"/>
  <c r="G290" i="4" s="1"/>
  <c r="AW266" i="4"/>
  <c r="AX266" i="4" s="1"/>
  <c r="AV266" i="4"/>
  <c r="AU266" i="4"/>
  <c r="AT266" i="4"/>
  <c r="AS266" i="4"/>
  <c r="R266" i="4"/>
  <c r="N266" i="4"/>
  <c r="L266" i="4"/>
  <c r="K266" i="4"/>
  <c r="F266" i="4"/>
  <c r="AW254" i="4"/>
  <c r="AX254" i="4" s="1"/>
  <c r="AV254" i="4"/>
  <c r="AU254" i="4"/>
  <c r="AT254" i="4"/>
  <c r="AS254" i="4"/>
  <c r="R254" i="4"/>
  <c r="N254" i="4"/>
  <c r="L254" i="4"/>
  <c r="K254" i="4"/>
  <c r="F254" i="4"/>
  <c r="G254" i="4" s="1"/>
  <c r="AW242" i="4"/>
  <c r="AX242" i="4" s="1"/>
  <c r="AV242" i="4"/>
  <c r="AU242" i="4"/>
  <c r="AT242" i="4"/>
  <c r="AS242" i="4"/>
  <c r="R242" i="4"/>
  <c r="N242" i="4"/>
  <c r="L242" i="4"/>
  <c r="K242" i="4"/>
  <c r="F242" i="4"/>
  <c r="G242" i="4" s="1"/>
  <c r="AW230" i="4"/>
  <c r="AX230" i="4" s="1"/>
  <c r="AV230" i="4"/>
  <c r="AU230" i="4"/>
  <c r="AT230" i="4"/>
  <c r="AS230" i="4"/>
  <c r="N230" i="4"/>
  <c r="L230" i="4"/>
  <c r="K230" i="4"/>
  <c r="F230" i="4"/>
  <c r="G230" i="4" s="1"/>
  <c r="AW206" i="4"/>
  <c r="AX206" i="4" s="1"/>
  <c r="AV206" i="4"/>
  <c r="AU206" i="4"/>
  <c r="AT206" i="4"/>
  <c r="AS206" i="4"/>
  <c r="R206" i="4"/>
  <c r="N206" i="4"/>
  <c r="L206" i="4"/>
  <c r="K206" i="4"/>
  <c r="F206" i="4"/>
  <c r="G206" i="4" s="1"/>
  <c r="AW196" i="4"/>
  <c r="AX196" i="4" s="1"/>
  <c r="AV196" i="4"/>
  <c r="AU196" i="4"/>
  <c r="AT196" i="4"/>
  <c r="AS196" i="4"/>
  <c r="R196" i="4"/>
  <c r="N196" i="4"/>
  <c r="K196" i="4"/>
  <c r="F196" i="4"/>
  <c r="G196" i="4" s="1"/>
  <c r="AW184" i="4"/>
  <c r="AX184" i="4" s="1"/>
  <c r="AV184" i="4"/>
  <c r="AU184" i="4"/>
  <c r="AT184" i="4"/>
  <c r="AS184" i="4"/>
  <c r="R184" i="4"/>
  <c r="N184" i="4"/>
  <c r="L184" i="4"/>
  <c r="K184" i="4"/>
  <c r="F184" i="4"/>
  <c r="G184" i="4" s="1"/>
  <c r="AW172" i="4"/>
  <c r="AX172" i="4" s="1"/>
  <c r="AV172" i="4"/>
  <c r="AU172" i="4"/>
  <c r="AT172" i="4"/>
  <c r="AS172" i="4"/>
  <c r="R172" i="4"/>
  <c r="N172" i="4"/>
  <c r="K172" i="4"/>
  <c r="F172" i="4"/>
  <c r="G172" i="4" s="1"/>
  <c r="AW160" i="4"/>
  <c r="AX160" i="4" s="1"/>
  <c r="AV160" i="4"/>
  <c r="AU160" i="4"/>
  <c r="AT160" i="4"/>
  <c r="AS160" i="4"/>
  <c r="R160" i="4"/>
  <c r="N160" i="4"/>
  <c r="L160" i="4"/>
  <c r="K160" i="4"/>
  <c r="F160" i="4"/>
  <c r="G160" i="4" s="1"/>
  <c r="AW150" i="4"/>
  <c r="AX150" i="4" s="1"/>
  <c r="AV150" i="4"/>
  <c r="AU150" i="4"/>
  <c r="AT150" i="4"/>
  <c r="AS150" i="4"/>
  <c r="R150" i="4"/>
  <c r="Q150" i="4"/>
  <c r="N150" i="4"/>
  <c r="L150" i="4"/>
  <c r="K150" i="4"/>
  <c r="F150" i="4"/>
  <c r="AW138" i="4"/>
  <c r="AX138" i="4" s="1"/>
  <c r="AV138" i="4"/>
  <c r="AU138" i="4"/>
  <c r="AT138" i="4"/>
  <c r="AS138" i="4"/>
  <c r="N138" i="4"/>
  <c r="L138" i="4"/>
  <c r="K138" i="4"/>
  <c r="F138" i="4"/>
  <c r="G138" i="4" s="1"/>
  <c r="AW126" i="4"/>
  <c r="AX126" i="4" s="1"/>
  <c r="AV126" i="4"/>
  <c r="AU126" i="4"/>
  <c r="AT126" i="4"/>
  <c r="AS126" i="4"/>
  <c r="N126" i="4"/>
  <c r="L126" i="4"/>
  <c r="K126" i="4"/>
  <c r="F126" i="4"/>
  <c r="AW114" i="4"/>
  <c r="AX114" i="4" s="1"/>
  <c r="AV114" i="4"/>
  <c r="AU114" i="4"/>
  <c r="AT114" i="4"/>
  <c r="AS114" i="4"/>
  <c r="N114" i="4"/>
  <c r="L114" i="4"/>
  <c r="K114" i="4"/>
  <c r="F114" i="4"/>
  <c r="G114" i="4" s="1"/>
  <c r="AW102" i="4"/>
  <c r="AX102" i="4" s="1"/>
  <c r="AV102" i="4"/>
  <c r="AU102" i="4"/>
  <c r="AT102" i="4"/>
  <c r="AS102" i="4"/>
  <c r="N102" i="4"/>
  <c r="L102" i="4"/>
  <c r="K102" i="4"/>
  <c r="F102" i="4"/>
  <c r="G102" i="4" s="1"/>
  <c r="AW90" i="4"/>
  <c r="AX90" i="4" s="1"/>
  <c r="AV90" i="4"/>
  <c r="AU90" i="4"/>
  <c r="AT90" i="4"/>
  <c r="AS90" i="4"/>
  <c r="N90" i="4"/>
  <c r="L90" i="4"/>
  <c r="K90" i="4"/>
  <c r="F90" i="4"/>
  <c r="G90" i="4" s="1"/>
  <c r="AW78" i="4"/>
  <c r="AX78" i="4" s="1"/>
  <c r="AV78" i="4"/>
  <c r="AU78" i="4"/>
  <c r="AT78" i="4"/>
  <c r="AS78" i="4"/>
  <c r="N78" i="4"/>
  <c r="L78" i="4"/>
  <c r="F78" i="4"/>
  <c r="G78" i="4" s="1"/>
  <c r="AW66" i="4"/>
  <c r="AX66" i="4" s="1"/>
  <c r="AV66" i="4"/>
  <c r="AU66" i="4"/>
  <c r="AT66" i="4"/>
  <c r="AS66" i="4"/>
  <c r="N66" i="4"/>
  <c r="L66" i="4"/>
  <c r="K66" i="4"/>
  <c r="F66" i="4"/>
  <c r="G66" i="4" s="1"/>
  <c r="AW54" i="4"/>
  <c r="AX54" i="4" s="1"/>
  <c r="AV54" i="4"/>
  <c r="AU54" i="4"/>
  <c r="AT54" i="4"/>
  <c r="AS54" i="4"/>
  <c r="N54" i="4"/>
  <c r="L54" i="4"/>
  <c r="K54" i="4"/>
  <c r="F54" i="4"/>
  <c r="G54" i="4" s="1"/>
  <c r="AW42" i="4"/>
  <c r="AX42" i="4" s="1"/>
  <c r="AV42" i="4"/>
  <c r="AU42" i="4"/>
  <c r="AT42" i="4"/>
  <c r="AS42" i="4"/>
  <c r="N42" i="4"/>
  <c r="L42" i="4"/>
  <c r="K42" i="4"/>
  <c r="F42" i="4"/>
  <c r="G42" i="4" s="1"/>
  <c r="AW30" i="4"/>
  <c r="AX30" i="4" s="1"/>
  <c r="AV30" i="4"/>
  <c r="AU30" i="4"/>
  <c r="AT30" i="4"/>
  <c r="AS30" i="4"/>
  <c r="N30" i="4"/>
  <c r="L30" i="4"/>
  <c r="F30" i="4"/>
  <c r="AW20" i="4"/>
  <c r="AX20" i="4" s="1"/>
  <c r="AV20" i="4"/>
  <c r="AU20" i="4"/>
  <c r="AT20" i="4"/>
  <c r="AS20" i="4"/>
  <c r="N20" i="4"/>
  <c r="L20" i="4"/>
  <c r="K20" i="4"/>
  <c r="F20" i="4"/>
  <c r="G20" i="4" s="1"/>
  <c r="AW543" i="4"/>
  <c r="AX543" i="4" s="1"/>
  <c r="AV543" i="4"/>
  <c r="AU543" i="4"/>
  <c r="AT543" i="4"/>
  <c r="AS543" i="4"/>
  <c r="N543" i="4"/>
  <c r="L543" i="4"/>
  <c r="K543" i="4"/>
  <c r="F543" i="4"/>
  <c r="G543" i="4" s="1"/>
  <c r="AW531" i="4"/>
  <c r="AX531" i="4" s="1"/>
  <c r="AV531" i="4"/>
  <c r="AU531" i="4"/>
  <c r="AT531" i="4"/>
  <c r="AS531" i="4"/>
  <c r="N531" i="4"/>
  <c r="L531" i="4"/>
  <c r="K531" i="4"/>
  <c r="F531" i="4"/>
  <c r="G531" i="4" s="1"/>
  <c r="AW519" i="4"/>
  <c r="AX519" i="4" s="1"/>
  <c r="AV519" i="4"/>
  <c r="AU519" i="4"/>
  <c r="AT519" i="4"/>
  <c r="AS519" i="4"/>
  <c r="N519" i="4"/>
  <c r="L519" i="4"/>
  <c r="K519" i="4"/>
  <c r="F519" i="4"/>
  <c r="G519" i="4" s="1"/>
  <c r="AW503" i="4"/>
  <c r="AX503" i="4" s="1"/>
  <c r="AV503" i="4"/>
  <c r="AU503" i="4"/>
  <c r="AT503" i="4"/>
  <c r="AS503" i="4"/>
  <c r="N503" i="4"/>
  <c r="L503" i="4"/>
  <c r="K503" i="4"/>
  <c r="F503" i="4"/>
  <c r="G503" i="4" s="1"/>
  <c r="AW491" i="4"/>
  <c r="AX491" i="4" s="1"/>
  <c r="AV491" i="4"/>
  <c r="AU491" i="4"/>
  <c r="AT491" i="4"/>
  <c r="AS491" i="4"/>
  <c r="N491" i="4"/>
  <c r="L491" i="4"/>
  <c r="K491" i="4"/>
  <c r="F491" i="4"/>
  <c r="G491" i="4" s="1"/>
  <c r="AW482" i="4"/>
  <c r="AX482" i="4" s="1"/>
  <c r="AV482" i="4"/>
  <c r="AU482" i="4"/>
  <c r="AT482" i="4"/>
  <c r="AS482" i="4"/>
  <c r="N482" i="4"/>
  <c r="L482" i="4"/>
  <c r="K482" i="4"/>
  <c r="F482" i="4"/>
  <c r="G482" i="4" s="1"/>
  <c r="AW470" i="4"/>
  <c r="AX470" i="4" s="1"/>
  <c r="AV470" i="4"/>
  <c r="AU470" i="4"/>
  <c r="AT470" i="4"/>
  <c r="AS470" i="4"/>
  <c r="N470" i="4"/>
  <c r="L470" i="4"/>
  <c r="F470" i="4"/>
  <c r="G470" i="4" s="1"/>
  <c r="AW458" i="4"/>
  <c r="AX458" i="4" s="1"/>
  <c r="AV458" i="4"/>
  <c r="AU458" i="4"/>
  <c r="AT458" i="4"/>
  <c r="AS458" i="4"/>
  <c r="N458" i="4"/>
  <c r="L458" i="4"/>
  <c r="K458" i="4"/>
  <c r="F458" i="4"/>
  <c r="G458" i="4" s="1"/>
  <c r="AW446" i="4"/>
  <c r="AX446" i="4" s="1"/>
  <c r="AV446" i="4"/>
  <c r="AU446" i="4"/>
  <c r="AT446" i="4"/>
  <c r="AS446" i="4"/>
  <c r="N446" i="4"/>
  <c r="L446" i="4"/>
  <c r="K446" i="4"/>
  <c r="F446" i="4"/>
  <c r="G446" i="4" s="1"/>
  <c r="AW434" i="4"/>
  <c r="AX434" i="4" s="1"/>
  <c r="AV434" i="4"/>
  <c r="AU434" i="4"/>
  <c r="AT434" i="4"/>
  <c r="AS434" i="4"/>
  <c r="N434" i="4"/>
  <c r="K434" i="4"/>
  <c r="F434" i="4"/>
  <c r="AW386" i="4"/>
  <c r="AX386" i="4" s="1"/>
  <c r="AV386" i="4"/>
  <c r="AU386" i="4"/>
  <c r="AT386" i="4"/>
  <c r="AS386" i="4"/>
  <c r="N386" i="4"/>
  <c r="L386" i="4"/>
  <c r="K386" i="4"/>
  <c r="F386" i="4"/>
  <c r="G386" i="4" s="1"/>
  <c r="AW374" i="4"/>
  <c r="AX374" i="4" s="1"/>
  <c r="AV374" i="4"/>
  <c r="AU374" i="4"/>
  <c r="AT374" i="4"/>
  <c r="AS374" i="4"/>
  <c r="N374" i="4"/>
  <c r="L374" i="4"/>
  <c r="K374" i="4"/>
  <c r="F374" i="4"/>
  <c r="AW362" i="4"/>
  <c r="AX362" i="4" s="1"/>
  <c r="AV362" i="4"/>
  <c r="AU362" i="4"/>
  <c r="AT362" i="4"/>
  <c r="AS362" i="4"/>
  <c r="N362" i="4"/>
  <c r="L362" i="4"/>
  <c r="K362" i="4"/>
  <c r="F362" i="4"/>
  <c r="G362" i="4" s="1"/>
  <c r="AW350" i="4"/>
  <c r="AX350" i="4" s="1"/>
  <c r="AV350" i="4"/>
  <c r="AU350" i="4"/>
  <c r="AT350" i="4"/>
  <c r="AS350" i="4"/>
  <c r="N350" i="4"/>
  <c r="L350" i="4"/>
  <c r="K350" i="4"/>
  <c r="F350" i="4"/>
  <c r="G350" i="4" s="1"/>
  <c r="AW338" i="4"/>
  <c r="AX338" i="4" s="1"/>
  <c r="AV338" i="4"/>
  <c r="AU338" i="4"/>
  <c r="AT338" i="4"/>
  <c r="AS338" i="4"/>
  <c r="N338" i="4"/>
  <c r="L338" i="4"/>
  <c r="K338" i="4"/>
  <c r="F338" i="4"/>
  <c r="G338" i="4" s="1"/>
  <c r="AW427" i="4"/>
  <c r="AX427" i="4" s="1"/>
  <c r="AV427" i="4"/>
  <c r="AU427" i="4"/>
  <c r="AT427" i="4"/>
  <c r="AS427" i="4"/>
  <c r="N427" i="4"/>
  <c r="L427" i="4"/>
  <c r="K427" i="4"/>
  <c r="F427" i="4"/>
  <c r="G427" i="4" s="1"/>
  <c r="AW661" i="4"/>
  <c r="AX661" i="4" s="1"/>
  <c r="AV661" i="4"/>
  <c r="AU661" i="4"/>
  <c r="AT661" i="4"/>
  <c r="AS661" i="4"/>
  <c r="N661" i="4"/>
  <c r="L661" i="4"/>
  <c r="K661" i="4"/>
  <c r="F661" i="4"/>
  <c r="G661" i="4" s="1"/>
  <c r="AW410" i="4"/>
  <c r="AX410" i="4" s="1"/>
  <c r="AV410" i="4"/>
  <c r="AU410" i="4"/>
  <c r="AT410" i="4"/>
  <c r="AS410" i="4"/>
  <c r="N410" i="4"/>
  <c r="L410" i="4"/>
  <c r="K410" i="4"/>
  <c r="F410" i="4"/>
  <c r="G410" i="4" s="1"/>
  <c r="AW630" i="4"/>
  <c r="AX630" i="4" s="1"/>
  <c r="AV630" i="4"/>
  <c r="AU630" i="4"/>
  <c r="AT630" i="4"/>
  <c r="AS630" i="4"/>
  <c r="N630" i="4"/>
  <c r="L630" i="4"/>
  <c r="K630" i="4"/>
  <c r="F630" i="4"/>
  <c r="G630" i="4" s="1"/>
  <c r="AW601" i="4"/>
  <c r="AX601" i="4" s="1"/>
  <c r="AV601" i="4"/>
  <c r="AU601" i="4"/>
  <c r="AT601" i="4"/>
  <c r="AS601" i="4"/>
  <c r="N601" i="4"/>
  <c r="L601" i="4"/>
  <c r="K601" i="4"/>
  <c r="F601" i="4"/>
  <c r="G601" i="4" s="1"/>
  <c r="AW589" i="4"/>
  <c r="AX589" i="4" s="1"/>
  <c r="AV589" i="4"/>
  <c r="AU589" i="4"/>
  <c r="AT589" i="4"/>
  <c r="AS589" i="4"/>
  <c r="N589" i="4"/>
  <c r="L589" i="4"/>
  <c r="K589" i="4"/>
  <c r="F589" i="4"/>
  <c r="G589" i="4" s="1"/>
  <c r="AW577" i="4"/>
  <c r="AX577" i="4" s="1"/>
  <c r="AV577" i="4"/>
  <c r="AU577" i="4"/>
  <c r="AT577" i="4"/>
  <c r="AS577" i="4"/>
  <c r="N577" i="4"/>
  <c r="L577" i="4"/>
  <c r="K577" i="4"/>
  <c r="F577" i="4"/>
  <c r="G577" i="4" s="1"/>
  <c r="AW689" i="4"/>
  <c r="AX689" i="4" s="1"/>
  <c r="AV689" i="4"/>
  <c r="AU689" i="4"/>
  <c r="AT689" i="4"/>
  <c r="AS689" i="4"/>
  <c r="N689" i="4"/>
  <c r="L689" i="4"/>
  <c r="K689" i="4"/>
  <c r="F689" i="4"/>
  <c r="G689" i="4" s="1"/>
  <c r="AW1595" i="4"/>
  <c r="AX1595" i="4" s="1"/>
  <c r="AV1595" i="4"/>
  <c r="AU1595" i="4"/>
  <c r="AT1595" i="4"/>
  <c r="AS1595" i="4"/>
  <c r="N1595" i="4"/>
  <c r="L1595" i="4"/>
  <c r="K1595" i="4"/>
  <c r="F1595" i="4"/>
  <c r="G1595" i="4" s="1"/>
  <c r="AW1583" i="4"/>
  <c r="AX1583" i="4" s="1"/>
  <c r="AV1583" i="4"/>
  <c r="AU1583" i="4"/>
  <c r="AT1583" i="4"/>
  <c r="AS1583" i="4"/>
  <c r="N1583" i="4"/>
  <c r="L1583" i="4"/>
  <c r="K1583" i="4"/>
  <c r="F1583" i="4"/>
  <c r="G1583" i="4" s="1"/>
  <c r="AW1559" i="4"/>
  <c r="AX1559" i="4" s="1"/>
  <c r="AV1559" i="4"/>
  <c r="AU1559" i="4"/>
  <c r="AT1559" i="4"/>
  <c r="AS1559" i="4"/>
  <c r="N1559" i="4"/>
  <c r="L1559" i="4"/>
  <c r="K1559" i="4"/>
  <c r="F1559" i="4"/>
  <c r="G1559" i="4" s="1"/>
  <c r="AW1547" i="4"/>
  <c r="AX1547" i="4" s="1"/>
  <c r="AV1547" i="4"/>
  <c r="AU1547" i="4"/>
  <c r="AT1547" i="4"/>
  <c r="AS1547" i="4"/>
  <c r="N1547" i="4"/>
  <c r="L1547" i="4"/>
  <c r="K1547" i="4"/>
  <c r="F1547" i="4"/>
  <c r="G1547" i="4" s="1"/>
  <c r="AW1511" i="4"/>
  <c r="AX1511" i="4" s="1"/>
  <c r="AV1511" i="4"/>
  <c r="AU1511" i="4"/>
  <c r="AT1511" i="4"/>
  <c r="AS1511" i="4"/>
  <c r="N1511" i="4"/>
  <c r="L1511" i="4"/>
  <c r="K1511" i="4"/>
  <c r="F1511" i="4"/>
  <c r="G1511" i="4" s="1"/>
  <c r="AW1283" i="4"/>
  <c r="AX1283" i="4" s="1"/>
  <c r="AV1283" i="4"/>
  <c r="AU1283" i="4"/>
  <c r="AT1283" i="4"/>
  <c r="AS1283" i="4"/>
  <c r="N1283" i="4"/>
  <c r="L1283" i="4"/>
  <c r="K1283" i="4"/>
  <c r="F1283" i="4"/>
  <c r="G1283" i="4" s="1"/>
  <c r="AW1271" i="4"/>
  <c r="AX1271" i="4" s="1"/>
  <c r="AV1271" i="4"/>
  <c r="AU1271" i="4"/>
  <c r="AT1271" i="4"/>
  <c r="AS1271" i="4"/>
  <c r="N1271" i="4"/>
  <c r="L1271" i="4"/>
  <c r="K1271" i="4"/>
  <c r="F1271" i="4"/>
  <c r="AW1259" i="4"/>
  <c r="AX1259" i="4" s="1"/>
  <c r="AV1259" i="4"/>
  <c r="AU1259" i="4"/>
  <c r="AT1259" i="4"/>
  <c r="AS1259" i="4"/>
  <c r="N1259" i="4"/>
  <c r="L1259" i="4"/>
  <c r="K1259" i="4"/>
  <c r="F1259" i="4"/>
  <c r="G1259" i="4" s="1"/>
  <c r="AW1247" i="4"/>
  <c r="AX1247" i="4" s="1"/>
  <c r="AV1247" i="4"/>
  <c r="AU1247" i="4"/>
  <c r="AT1247" i="4"/>
  <c r="AS1247" i="4"/>
  <c r="N1247" i="4"/>
  <c r="L1247" i="4"/>
  <c r="F1247" i="4"/>
  <c r="G1247" i="4" s="1"/>
  <c r="AW1055" i="4"/>
  <c r="AX1055" i="4" s="1"/>
  <c r="AV1055" i="4"/>
  <c r="AU1055" i="4"/>
  <c r="AT1055" i="4"/>
  <c r="AS1055" i="4"/>
  <c r="N1055" i="4"/>
  <c r="L1055" i="4"/>
  <c r="K1055" i="4"/>
  <c r="F1055" i="4"/>
  <c r="G1055" i="4" s="1"/>
  <c r="AW1043" i="4"/>
  <c r="AX1043" i="4" s="1"/>
  <c r="AV1043" i="4"/>
  <c r="AU1043" i="4"/>
  <c r="AT1043" i="4"/>
  <c r="AS1043" i="4"/>
  <c r="N1043" i="4"/>
  <c r="L1043" i="4"/>
  <c r="K1043" i="4"/>
  <c r="F1043" i="4"/>
  <c r="G1043" i="4" s="1"/>
  <c r="AW1487" i="4"/>
  <c r="AX1487" i="4" s="1"/>
  <c r="AV1487" i="4"/>
  <c r="AU1487" i="4"/>
  <c r="AT1487" i="4"/>
  <c r="AS1487" i="4"/>
  <c r="N1487" i="4"/>
  <c r="L1487" i="4"/>
  <c r="K1487" i="4"/>
  <c r="F1487" i="4"/>
  <c r="G1487" i="4" s="1"/>
  <c r="AW1475" i="4"/>
  <c r="AX1475" i="4" s="1"/>
  <c r="AV1475" i="4"/>
  <c r="AU1475" i="4"/>
  <c r="AT1475" i="4"/>
  <c r="AS1475" i="4"/>
  <c r="N1475" i="4"/>
  <c r="L1475" i="4"/>
  <c r="K1475" i="4"/>
  <c r="F1475" i="4"/>
  <c r="G1475" i="4" s="1"/>
  <c r="AW1463" i="4"/>
  <c r="AX1463" i="4" s="1"/>
  <c r="AV1463" i="4"/>
  <c r="AU1463" i="4"/>
  <c r="AT1463" i="4"/>
  <c r="AS1463" i="4"/>
  <c r="N1463" i="4"/>
  <c r="K1463" i="4"/>
  <c r="F1463" i="4"/>
  <c r="G1463" i="4" s="1"/>
  <c r="AW1451" i="4"/>
  <c r="AX1451" i="4" s="1"/>
  <c r="AV1451" i="4"/>
  <c r="AU1451" i="4"/>
  <c r="AT1451" i="4"/>
  <c r="AS1451" i="4"/>
  <c r="N1451" i="4"/>
  <c r="L1451" i="4"/>
  <c r="K1451" i="4"/>
  <c r="F1451" i="4"/>
  <c r="G1451" i="4" s="1"/>
  <c r="AW1439" i="4"/>
  <c r="AX1439" i="4" s="1"/>
  <c r="AV1439" i="4"/>
  <c r="AU1439" i="4"/>
  <c r="AT1439" i="4"/>
  <c r="AS1439" i="4"/>
  <c r="N1439" i="4"/>
  <c r="L1439" i="4"/>
  <c r="K1439" i="4"/>
  <c r="F1439" i="4"/>
  <c r="G1439" i="4" s="1"/>
  <c r="AW1427" i="4"/>
  <c r="AX1427" i="4" s="1"/>
  <c r="AV1427" i="4"/>
  <c r="AU1427" i="4"/>
  <c r="AT1427" i="4"/>
  <c r="AS1427" i="4"/>
  <c r="N1427" i="4"/>
  <c r="L1427" i="4"/>
  <c r="K1427" i="4"/>
  <c r="F1427" i="4"/>
  <c r="G1427" i="4" s="1"/>
  <c r="AW1415" i="4"/>
  <c r="AX1415" i="4" s="1"/>
  <c r="AV1415" i="4"/>
  <c r="AU1415" i="4"/>
  <c r="AT1415" i="4"/>
  <c r="AS1415" i="4"/>
  <c r="N1415" i="4"/>
  <c r="L1415" i="4"/>
  <c r="F1415" i="4"/>
  <c r="G1415" i="4" s="1"/>
  <c r="AW1403" i="4"/>
  <c r="AX1403" i="4" s="1"/>
  <c r="AV1403" i="4"/>
  <c r="AU1403" i="4"/>
  <c r="AT1403" i="4"/>
  <c r="AS1403" i="4"/>
  <c r="N1403" i="4"/>
  <c r="K1403" i="4"/>
  <c r="F1403" i="4"/>
  <c r="G1403" i="4" s="1"/>
  <c r="AW1391" i="4"/>
  <c r="AX1391" i="4" s="1"/>
  <c r="AV1391" i="4"/>
  <c r="AU1391" i="4"/>
  <c r="AT1391" i="4"/>
  <c r="AS1391" i="4"/>
  <c r="N1391" i="4"/>
  <c r="L1391" i="4"/>
  <c r="K1391" i="4"/>
  <c r="F1391" i="4"/>
  <c r="G1391" i="4" s="1"/>
  <c r="AW1379" i="4"/>
  <c r="AX1379" i="4" s="1"/>
  <c r="AV1379" i="4"/>
  <c r="AU1379" i="4"/>
  <c r="AT1379" i="4"/>
  <c r="AS1379" i="4"/>
  <c r="N1379" i="4"/>
  <c r="L1379" i="4"/>
  <c r="K1379" i="4"/>
  <c r="F1379" i="4"/>
  <c r="G1379" i="4" s="1"/>
  <c r="AW1367" i="4"/>
  <c r="AX1367" i="4" s="1"/>
  <c r="AV1367" i="4"/>
  <c r="AU1367" i="4"/>
  <c r="AT1367" i="4"/>
  <c r="AS1367" i="4"/>
  <c r="N1367" i="4"/>
  <c r="L1367" i="4"/>
  <c r="K1367" i="4"/>
  <c r="F1367" i="4"/>
  <c r="G1367" i="4" s="1"/>
  <c r="AW1355" i="4"/>
  <c r="AX1355" i="4" s="1"/>
  <c r="AV1355" i="4"/>
  <c r="AU1355" i="4"/>
  <c r="AT1355" i="4"/>
  <c r="AS1355" i="4"/>
  <c r="N1355" i="4"/>
  <c r="L1355" i="4"/>
  <c r="K1355" i="4"/>
  <c r="F1355" i="4"/>
  <c r="G1355" i="4" s="1"/>
  <c r="AW1343" i="4"/>
  <c r="AX1343" i="4" s="1"/>
  <c r="AV1343" i="4"/>
  <c r="AU1343" i="4"/>
  <c r="AT1343" i="4"/>
  <c r="AS1343" i="4"/>
  <c r="N1343" i="4"/>
  <c r="L1343" i="4"/>
  <c r="F1343" i="4"/>
  <c r="G1343" i="4" s="1"/>
  <c r="AW1331" i="4"/>
  <c r="AX1331" i="4" s="1"/>
  <c r="AV1331" i="4"/>
  <c r="AU1331" i="4"/>
  <c r="AT1331" i="4"/>
  <c r="AS1331" i="4"/>
  <c r="N1331" i="4"/>
  <c r="L1331" i="4"/>
  <c r="K1331" i="4"/>
  <c r="F1331" i="4"/>
  <c r="G1331" i="4" s="1"/>
  <c r="AW1319" i="4"/>
  <c r="AX1319" i="4" s="1"/>
  <c r="AV1319" i="4"/>
  <c r="AU1319" i="4"/>
  <c r="AT1319" i="4"/>
  <c r="AS1319" i="4"/>
  <c r="N1319" i="4"/>
  <c r="L1319" i="4"/>
  <c r="K1319" i="4"/>
  <c r="F1319" i="4"/>
  <c r="G1319" i="4" s="1"/>
  <c r="AW1307" i="4"/>
  <c r="AX1307" i="4" s="1"/>
  <c r="AV1307" i="4"/>
  <c r="AU1307" i="4"/>
  <c r="AT1307" i="4"/>
  <c r="AS1307" i="4"/>
  <c r="N1307" i="4"/>
  <c r="L1307" i="4"/>
  <c r="K1307" i="4"/>
  <c r="F1307" i="4"/>
  <c r="G1307" i="4" s="1"/>
  <c r="AW1019" i="4"/>
  <c r="AX1019" i="4" s="1"/>
  <c r="AV1019" i="4"/>
  <c r="AU1019" i="4"/>
  <c r="AT1019" i="4"/>
  <c r="AS1019" i="4"/>
  <c r="N1019" i="4"/>
  <c r="L1019" i="4"/>
  <c r="K1019" i="4"/>
  <c r="F1019" i="4"/>
  <c r="G1019" i="4" s="1"/>
  <c r="AW1007" i="4"/>
  <c r="AX1007" i="4" s="1"/>
  <c r="AV1007" i="4"/>
  <c r="AU1007" i="4"/>
  <c r="AT1007" i="4"/>
  <c r="AS1007" i="4"/>
  <c r="N1007" i="4"/>
  <c r="L1007" i="4"/>
  <c r="K1007" i="4"/>
  <c r="F1007" i="4"/>
  <c r="G1007" i="4" s="1"/>
  <c r="AW995" i="4"/>
  <c r="AX995" i="4" s="1"/>
  <c r="AV995" i="4"/>
  <c r="AU995" i="4"/>
  <c r="AT995" i="4"/>
  <c r="AS995" i="4"/>
  <c r="N995" i="4"/>
  <c r="L995" i="4"/>
  <c r="K995" i="4"/>
  <c r="F995" i="4"/>
  <c r="G995" i="4" s="1"/>
  <c r="AW983" i="4"/>
  <c r="AX983" i="4" s="1"/>
  <c r="AV983" i="4"/>
  <c r="AU983" i="4"/>
  <c r="AT983" i="4"/>
  <c r="AS983" i="4"/>
  <c r="N983" i="4"/>
  <c r="L983" i="4"/>
  <c r="K983" i="4"/>
  <c r="F983" i="4"/>
  <c r="G983" i="4" s="1"/>
  <c r="AW971" i="4"/>
  <c r="AX971" i="4" s="1"/>
  <c r="AV971" i="4"/>
  <c r="AU971" i="4"/>
  <c r="AT971" i="4"/>
  <c r="AS971" i="4"/>
  <c r="N971" i="4"/>
  <c r="L971" i="4"/>
  <c r="K971" i="4"/>
  <c r="F971" i="4"/>
  <c r="G971" i="4" s="1"/>
  <c r="AW959" i="4"/>
  <c r="AX959" i="4" s="1"/>
  <c r="AV959" i="4"/>
  <c r="AU959" i="4"/>
  <c r="AT959" i="4"/>
  <c r="AS959" i="4"/>
  <c r="N959" i="4"/>
  <c r="L959" i="4"/>
  <c r="K959" i="4"/>
  <c r="F959" i="4"/>
  <c r="G959" i="4" s="1"/>
  <c r="AW947" i="4"/>
  <c r="AX947" i="4" s="1"/>
  <c r="AV947" i="4"/>
  <c r="AU947" i="4"/>
  <c r="AT947" i="4"/>
  <c r="AS947" i="4"/>
  <c r="N947" i="4"/>
  <c r="K947" i="4"/>
  <c r="F947" i="4"/>
  <c r="G947" i="4" s="1"/>
  <c r="AW923" i="4"/>
  <c r="AX923" i="4" s="1"/>
  <c r="AV923" i="4"/>
  <c r="AU923" i="4"/>
  <c r="AT923" i="4"/>
  <c r="AS923" i="4"/>
  <c r="N923" i="4"/>
  <c r="L923" i="4"/>
  <c r="K923" i="4"/>
  <c r="F923" i="4"/>
  <c r="G923" i="4" s="1"/>
  <c r="AW911" i="4"/>
  <c r="AX911" i="4" s="1"/>
  <c r="AV911" i="4"/>
  <c r="AU911" i="4"/>
  <c r="AT911" i="4"/>
  <c r="AS911" i="4"/>
  <c r="N911" i="4"/>
  <c r="L911" i="4"/>
  <c r="K911" i="4"/>
  <c r="F911" i="4"/>
  <c r="G911" i="4" s="1"/>
  <c r="AW899" i="4"/>
  <c r="AX899" i="4" s="1"/>
  <c r="AV899" i="4"/>
  <c r="AU899" i="4"/>
  <c r="AT899" i="4"/>
  <c r="AS899" i="4"/>
  <c r="N899" i="4"/>
  <c r="L899" i="4"/>
  <c r="K899" i="4"/>
  <c r="F899" i="4"/>
  <c r="G899" i="4" s="1"/>
  <c r="AW887" i="4"/>
  <c r="AX887" i="4" s="1"/>
  <c r="AV887" i="4"/>
  <c r="AU887" i="4"/>
  <c r="AT887" i="4"/>
  <c r="AS887" i="4"/>
  <c r="N887" i="4"/>
  <c r="L887" i="4"/>
  <c r="K887" i="4"/>
  <c r="F887" i="4"/>
  <c r="G887" i="4" s="1"/>
  <c r="AW875" i="4"/>
  <c r="AX875" i="4" s="1"/>
  <c r="AV875" i="4"/>
  <c r="AU875" i="4"/>
  <c r="AT875" i="4"/>
  <c r="AS875" i="4"/>
  <c r="R875" i="4"/>
  <c r="N875" i="4"/>
  <c r="L875" i="4"/>
  <c r="K875" i="4"/>
  <c r="F875" i="4"/>
  <c r="G875" i="4" s="1"/>
  <c r="AW863" i="4"/>
  <c r="AX863" i="4" s="1"/>
  <c r="AV863" i="4"/>
  <c r="AU863" i="4"/>
  <c r="AT863" i="4"/>
  <c r="AS863" i="4"/>
  <c r="R863" i="4"/>
  <c r="N863" i="4"/>
  <c r="L863" i="4"/>
  <c r="K863" i="4"/>
  <c r="F863" i="4"/>
  <c r="G863" i="4" s="1"/>
  <c r="AW851" i="4"/>
  <c r="AX851" i="4" s="1"/>
  <c r="AV851" i="4"/>
  <c r="AU851" i="4"/>
  <c r="AT851" i="4"/>
  <c r="AS851" i="4"/>
  <c r="N851" i="4"/>
  <c r="L851" i="4"/>
  <c r="F851" i="4"/>
  <c r="G851" i="4" s="1"/>
  <c r="AW1223" i="4"/>
  <c r="AX1223" i="4" s="1"/>
  <c r="AV1223" i="4"/>
  <c r="AU1223" i="4"/>
  <c r="AT1223" i="4"/>
  <c r="AS1223" i="4"/>
  <c r="R1223" i="4"/>
  <c r="N1223" i="4"/>
  <c r="L1223" i="4"/>
  <c r="K1223" i="4"/>
  <c r="F1223" i="4"/>
  <c r="G1223" i="4" s="1"/>
  <c r="AW1211" i="4"/>
  <c r="AX1211" i="4" s="1"/>
  <c r="AV1211" i="4"/>
  <c r="AU1211" i="4"/>
  <c r="AT1211" i="4"/>
  <c r="AS1211" i="4"/>
  <c r="R1211" i="4"/>
  <c r="N1211" i="4"/>
  <c r="L1211" i="4"/>
  <c r="K1211" i="4"/>
  <c r="F1211" i="4"/>
  <c r="G1211" i="4" s="1"/>
  <c r="AW1199" i="4"/>
  <c r="AX1199" i="4" s="1"/>
  <c r="AV1199" i="4"/>
  <c r="AU1199" i="4"/>
  <c r="AT1199" i="4"/>
  <c r="AS1199" i="4"/>
  <c r="R1199" i="4"/>
  <c r="N1199" i="4"/>
  <c r="L1199" i="4"/>
  <c r="K1199" i="4"/>
  <c r="F1199" i="4"/>
  <c r="G1199" i="4" s="1"/>
  <c r="AW1187" i="4"/>
  <c r="AX1187" i="4" s="1"/>
  <c r="AV1187" i="4"/>
  <c r="AU1187" i="4"/>
  <c r="AT1187" i="4"/>
  <c r="AS1187" i="4"/>
  <c r="N1187" i="4"/>
  <c r="L1187" i="4"/>
  <c r="K1187" i="4"/>
  <c r="F1187" i="4"/>
  <c r="G1187" i="4" s="1"/>
  <c r="AW1175" i="4"/>
  <c r="AX1175" i="4" s="1"/>
  <c r="AV1175" i="4"/>
  <c r="AU1175" i="4"/>
  <c r="AT1175" i="4"/>
  <c r="AS1175" i="4"/>
  <c r="N1175" i="4"/>
  <c r="L1175" i="4"/>
  <c r="K1175" i="4"/>
  <c r="F1175" i="4"/>
  <c r="G1175" i="4" s="1"/>
  <c r="AW1163" i="4"/>
  <c r="AX1163" i="4" s="1"/>
  <c r="AV1163" i="4"/>
  <c r="AU1163" i="4"/>
  <c r="AT1163" i="4"/>
  <c r="AS1163" i="4"/>
  <c r="R1163" i="4"/>
  <c r="N1163" i="4"/>
  <c r="L1163" i="4"/>
  <c r="K1163" i="4"/>
  <c r="F1163" i="4"/>
  <c r="G1163" i="4" s="1"/>
  <c r="AW1151" i="4"/>
  <c r="AX1151" i="4" s="1"/>
  <c r="AV1151" i="4"/>
  <c r="AU1151" i="4"/>
  <c r="AT1151" i="4"/>
  <c r="AS1151" i="4"/>
  <c r="R1151" i="4"/>
  <c r="N1151" i="4"/>
  <c r="L1151" i="4"/>
  <c r="K1151" i="4"/>
  <c r="F1151" i="4"/>
  <c r="G1151" i="4" s="1"/>
  <c r="AW1139" i="4"/>
  <c r="AX1139" i="4" s="1"/>
  <c r="AV1139" i="4"/>
  <c r="AU1139" i="4"/>
  <c r="AT1139" i="4"/>
  <c r="AS1139" i="4"/>
  <c r="R1139" i="4"/>
  <c r="N1139" i="4"/>
  <c r="L1139" i="4"/>
  <c r="K1139" i="4"/>
  <c r="F1139" i="4"/>
  <c r="G1139" i="4" s="1"/>
  <c r="AW1127" i="4"/>
  <c r="AX1127" i="4" s="1"/>
  <c r="AV1127" i="4"/>
  <c r="AU1127" i="4"/>
  <c r="AT1127" i="4"/>
  <c r="AS1127" i="4"/>
  <c r="R1127" i="4"/>
  <c r="N1127" i="4"/>
  <c r="L1127" i="4"/>
  <c r="K1127" i="4"/>
  <c r="F1127" i="4"/>
  <c r="G1127" i="4" s="1"/>
  <c r="AW1115" i="4"/>
  <c r="AX1115" i="4" s="1"/>
  <c r="AV1115" i="4"/>
  <c r="AU1115" i="4"/>
  <c r="AT1115" i="4"/>
  <c r="AS1115" i="4"/>
  <c r="R1115" i="4"/>
  <c r="N1115" i="4"/>
  <c r="L1115" i="4"/>
  <c r="K1115" i="4"/>
  <c r="F1115" i="4"/>
  <c r="AW1103" i="4"/>
  <c r="AX1103" i="4" s="1"/>
  <c r="AV1103" i="4"/>
  <c r="AU1103" i="4"/>
  <c r="AT1103" i="4"/>
  <c r="AS1103" i="4"/>
  <c r="R1103" i="4"/>
  <c r="N1103" i="4"/>
  <c r="K1103" i="4"/>
  <c r="F1103" i="4"/>
  <c r="G1103" i="4" s="1"/>
  <c r="AW1091" i="4"/>
  <c r="AX1091" i="4" s="1"/>
  <c r="AV1091" i="4"/>
  <c r="AU1091" i="4"/>
  <c r="AT1091" i="4"/>
  <c r="AS1091" i="4"/>
  <c r="R1091" i="4"/>
  <c r="N1091" i="4"/>
  <c r="K1091" i="4"/>
  <c r="F1091" i="4"/>
  <c r="AW1079" i="4"/>
  <c r="AX1079" i="4" s="1"/>
  <c r="AV1079" i="4"/>
  <c r="AU1079" i="4"/>
  <c r="AT1079" i="4"/>
  <c r="AS1079" i="4"/>
  <c r="N1079" i="4"/>
  <c r="L1079" i="4"/>
  <c r="K1079" i="4"/>
  <c r="F1079" i="4"/>
  <c r="G1079" i="4" s="1"/>
  <c r="AW810" i="4"/>
  <c r="AX810" i="4" s="1"/>
  <c r="AV810" i="4"/>
  <c r="AU810" i="4"/>
  <c r="AT810" i="4"/>
  <c r="AS810" i="4"/>
  <c r="R810" i="4"/>
  <c r="N810" i="4"/>
  <c r="L810" i="4"/>
  <c r="K810" i="4"/>
  <c r="F810" i="4"/>
  <c r="AW782" i="4"/>
  <c r="AX782" i="4" s="1"/>
  <c r="AV782" i="4"/>
  <c r="AU782" i="4"/>
  <c r="AT782" i="4"/>
  <c r="AS782" i="4"/>
  <c r="R782" i="4"/>
  <c r="N782" i="4"/>
  <c r="L782" i="4"/>
  <c r="K782" i="4"/>
  <c r="F782" i="4"/>
  <c r="G782" i="4" s="1"/>
  <c r="AW835" i="4"/>
  <c r="AX835" i="4" s="1"/>
  <c r="AV835" i="4"/>
  <c r="AU835" i="4"/>
  <c r="AT835" i="4"/>
  <c r="AS835" i="4"/>
  <c r="R835" i="4"/>
  <c r="N835" i="4"/>
  <c r="L835" i="4"/>
  <c r="K835" i="4"/>
  <c r="F835" i="4"/>
  <c r="G835" i="4" s="1"/>
  <c r="AW798" i="4"/>
  <c r="AX798" i="4" s="1"/>
  <c r="AV798" i="4"/>
  <c r="AU798" i="4"/>
  <c r="AT798" i="4"/>
  <c r="AS798" i="4"/>
  <c r="R798" i="4"/>
  <c r="N798" i="4"/>
  <c r="L798" i="4"/>
  <c r="K798" i="4"/>
  <c r="F798" i="4"/>
  <c r="G798" i="4" s="1"/>
  <c r="AW1523" i="4"/>
  <c r="AX1523" i="4" s="1"/>
  <c r="AV1523" i="4"/>
  <c r="AU1523" i="4"/>
  <c r="AT1523" i="4"/>
  <c r="AS1523" i="4"/>
  <c r="N1523" i="4"/>
  <c r="L1523" i="4"/>
  <c r="K1523" i="4"/>
  <c r="F1523" i="4"/>
  <c r="G1523" i="4" s="1"/>
  <c r="AW770" i="4"/>
  <c r="AX770" i="4" s="1"/>
  <c r="AV770" i="4"/>
  <c r="AU770" i="4"/>
  <c r="AT770" i="4"/>
  <c r="AS770" i="4"/>
  <c r="N770" i="4"/>
  <c r="L770" i="4"/>
  <c r="K770" i="4"/>
  <c r="F770" i="4"/>
  <c r="G770" i="4" s="1"/>
  <c r="AW753" i="4"/>
  <c r="AX753" i="4" s="1"/>
  <c r="AV753" i="4"/>
  <c r="AU753" i="4"/>
  <c r="AT753" i="4"/>
  <c r="AS753" i="4"/>
  <c r="R753" i="4"/>
  <c r="N753" i="4"/>
  <c r="L753" i="4"/>
  <c r="K753" i="4"/>
  <c r="F753" i="4"/>
  <c r="G753" i="4" s="1"/>
  <c r="AW702" i="4"/>
  <c r="AX702" i="4" s="1"/>
  <c r="AV702" i="4"/>
  <c r="AU702" i="4"/>
  <c r="AT702" i="4"/>
  <c r="AS702" i="4"/>
  <c r="N702" i="4"/>
  <c r="L702" i="4"/>
  <c r="K702" i="4"/>
  <c r="F702" i="4"/>
  <c r="G702" i="4" s="1"/>
  <c r="AW616" i="4"/>
  <c r="AX616" i="4" s="1"/>
  <c r="AV616" i="4"/>
  <c r="AU616" i="4"/>
  <c r="AT616" i="4"/>
  <c r="AS616" i="4"/>
  <c r="R616" i="4"/>
  <c r="N616" i="4"/>
  <c r="L616" i="4"/>
  <c r="K616" i="4"/>
  <c r="F616" i="4"/>
  <c r="G616" i="4" s="1"/>
  <c r="AW420" i="4"/>
  <c r="AX420" i="4" s="1"/>
  <c r="AV420" i="4"/>
  <c r="AU420" i="4"/>
  <c r="AT420" i="4"/>
  <c r="AS420" i="4"/>
  <c r="R420" i="4"/>
  <c r="N420" i="4"/>
  <c r="L420" i="4"/>
  <c r="K420" i="4"/>
  <c r="F420" i="4"/>
  <c r="G420" i="4" s="1"/>
  <c r="AW398" i="4"/>
  <c r="AX398" i="4" s="1"/>
  <c r="AV398" i="4"/>
  <c r="AU398" i="4"/>
  <c r="AT398" i="4"/>
  <c r="AS398" i="4"/>
  <c r="R398" i="4"/>
  <c r="N398" i="4"/>
  <c r="L398" i="4"/>
  <c r="K398" i="4"/>
  <c r="F398" i="4"/>
  <c r="G398" i="4" s="1"/>
  <c r="AW218" i="4"/>
  <c r="AX218" i="4" s="1"/>
  <c r="AV218" i="4"/>
  <c r="AU218" i="4"/>
  <c r="AT218" i="4"/>
  <c r="AS218" i="4"/>
  <c r="R218" i="4"/>
  <c r="N218" i="4"/>
  <c r="L218" i="4"/>
  <c r="K218" i="4"/>
  <c r="F218" i="4"/>
  <c r="G218" i="4" s="1"/>
  <c r="AW278" i="4"/>
  <c r="AX278" i="4" s="1"/>
  <c r="AV278" i="4"/>
  <c r="AU278" i="4"/>
  <c r="AT278" i="4"/>
  <c r="AS278" i="4"/>
  <c r="R278" i="4"/>
  <c r="N278" i="4"/>
  <c r="L278" i="4"/>
  <c r="K278" i="4"/>
  <c r="F278" i="4"/>
  <c r="G278" i="4" s="1"/>
  <c r="AW326" i="4"/>
  <c r="AX326" i="4" s="1"/>
  <c r="AV326" i="4"/>
  <c r="AU326" i="4"/>
  <c r="AT326" i="4"/>
  <c r="AS326" i="4"/>
  <c r="N326" i="4"/>
  <c r="L326" i="4"/>
  <c r="K326" i="4"/>
  <c r="F326" i="4"/>
  <c r="G326" i="4" s="1"/>
  <c r="AW828" i="4"/>
  <c r="AX828" i="4" s="1"/>
  <c r="AV828" i="4"/>
  <c r="AU828" i="4"/>
  <c r="AT828" i="4"/>
  <c r="AS828" i="4"/>
  <c r="R828" i="4"/>
  <c r="N828" i="4"/>
  <c r="L828" i="4"/>
  <c r="K828" i="4"/>
  <c r="F828" i="4"/>
  <c r="G828" i="4" s="1"/>
  <c r="AW790" i="4"/>
  <c r="AX790" i="4" s="1"/>
  <c r="AV790" i="4"/>
  <c r="AU790" i="4"/>
  <c r="AT790" i="4"/>
  <c r="AS790" i="4"/>
  <c r="N790" i="4"/>
  <c r="L790" i="4"/>
  <c r="K790" i="4"/>
  <c r="F790" i="4"/>
  <c r="G790" i="4" s="1"/>
  <c r="AW842" i="4"/>
  <c r="AX842" i="4" s="1"/>
  <c r="AV842" i="4"/>
  <c r="AU842" i="4"/>
  <c r="AT842" i="4"/>
  <c r="AS842" i="4"/>
  <c r="R842" i="4"/>
  <c r="N842" i="4"/>
  <c r="L842" i="4"/>
  <c r="K842" i="4"/>
  <c r="F842" i="4"/>
  <c r="G842" i="4" s="1"/>
  <c r="AW741" i="4"/>
  <c r="AX741" i="4" s="1"/>
  <c r="AV741" i="4"/>
  <c r="AU741" i="4"/>
  <c r="AT741" i="4"/>
  <c r="AS741" i="4"/>
  <c r="R741" i="4"/>
  <c r="N741" i="4"/>
  <c r="L741" i="4"/>
  <c r="K741" i="4"/>
  <c r="F741" i="4"/>
  <c r="G741" i="4" s="1"/>
  <c r="AW729" i="4"/>
  <c r="AX729" i="4" s="1"/>
  <c r="AV729" i="4"/>
  <c r="AU729" i="4"/>
  <c r="AT729" i="4"/>
  <c r="AS729" i="4"/>
  <c r="N729" i="4"/>
  <c r="L729" i="4"/>
  <c r="K729" i="4"/>
  <c r="F729" i="4"/>
  <c r="G729" i="4" s="1"/>
  <c r="AW722" i="4"/>
  <c r="AX722" i="4" s="1"/>
  <c r="AV722" i="4"/>
  <c r="AU722" i="4"/>
  <c r="AT722" i="4"/>
  <c r="AS722" i="4"/>
  <c r="R722" i="4"/>
  <c r="N722" i="4"/>
  <c r="L722" i="4"/>
  <c r="K722" i="4"/>
  <c r="F722" i="4"/>
  <c r="AW711" i="4"/>
  <c r="AX711" i="4" s="1"/>
  <c r="AV711" i="4"/>
  <c r="AU711" i="4"/>
  <c r="AT711" i="4"/>
  <c r="AS711" i="4"/>
  <c r="R711" i="4"/>
  <c r="N711" i="4"/>
  <c r="L711" i="4"/>
  <c r="K711" i="4"/>
  <c r="F711" i="4"/>
  <c r="G711" i="4" s="1"/>
  <c r="AW677" i="4"/>
  <c r="AX677" i="4" s="1"/>
  <c r="AV677" i="4"/>
  <c r="AU677" i="4"/>
  <c r="AT677" i="4"/>
  <c r="AS677" i="4"/>
  <c r="N677" i="4"/>
  <c r="L677" i="4"/>
  <c r="K677" i="4"/>
  <c r="F677" i="4"/>
  <c r="G677" i="4" s="1"/>
  <c r="AW668" i="4"/>
  <c r="AX668" i="4" s="1"/>
  <c r="AV668" i="4"/>
  <c r="AU668" i="4"/>
  <c r="AT668" i="4"/>
  <c r="AS668" i="4"/>
  <c r="N668" i="4"/>
  <c r="L668" i="4"/>
  <c r="K668" i="4"/>
  <c r="F668" i="4"/>
  <c r="G668" i="4" s="1"/>
  <c r="AW567" i="4"/>
  <c r="AX567" i="4" s="1"/>
  <c r="AV567" i="4"/>
  <c r="AU567" i="4"/>
  <c r="AT567" i="4"/>
  <c r="AS567" i="4"/>
  <c r="N567" i="4"/>
  <c r="L567" i="4"/>
  <c r="K567" i="4"/>
  <c r="F567" i="4"/>
  <c r="G567" i="4" s="1"/>
  <c r="AW555" i="4"/>
  <c r="AX555" i="4" s="1"/>
  <c r="AV555" i="4"/>
  <c r="AU555" i="4"/>
  <c r="AT555" i="4"/>
  <c r="AS555" i="4"/>
  <c r="R555" i="4"/>
  <c r="N555" i="4"/>
  <c r="K555" i="4"/>
  <c r="F555" i="4"/>
  <c r="G555" i="4" s="1"/>
  <c r="AW1032" i="4"/>
  <c r="AX1032" i="4" s="1"/>
  <c r="AV1032" i="4"/>
  <c r="AU1032" i="4"/>
  <c r="AT1032" i="4"/>
  <c r="AS1032" i="4"/>
  <c r="R1032" i="4"/>
  <c r="N1032" i="4"/>
  <c r="L1032" i="4"/>
  <c r="K1032" i="4"/>
  <c r="F1032" i="4"/>
  <c r="AW936" i="4"/>
  <c r="AX936" i="4" s="1"/>
  <c r="AV936" i="4"/>
  <c r="AU936" i="4"/>
  <c r="AT936" i="4"/>
  <c r="AS936" i="4"/>
  <c r="R936" i="4"/>
  <c r="N936" i="4"/>
  <c r="L936" i="4"/>
  <c r="K936" i="4"/>
  <c r="F936" i="4"/>
  <c r="G936" i="4" s="1"/>
  <c r="AW1068" i="4"/>
  <c r="AX1068" i="4" s="1"/>
  <c r="AV1068" i="4"/>
  <c r="AU1068" i="4"/>
  <c r="AT1068" i="4"/>
  <c r="AS1068" i="4"/>
  <c r="R1068" i="4"/>
  <c r="N1068" i="4"/>
  <c r="L1068" i="4"/>
  <c r="K1068" i="4"/>
  <c r="F1068" i="4"/>
  <c r="G1068" i="4" s="1"/>
  <c r="AW9" i="4"/>
  <c r="AX9" i="4" s="1"/>
  <c r="AV9" i="4"/>
  <c r="AU9" i="4"/>
  <c r="AT9" i="4"/>
  <c r="AS9" i="4"/>
  <c r="N9" i="4"/>
  <c r="L9" i="4"/>
  <c r="K9" i="4"/>
  <c r="F9" i="4"/>
  <c r="G9" i="4" s="1"/>
  <c r="AW315" i="4"/>
  <c r="AX315" i="4" s="1"/>
  <c r="AV315" i="4"/>
  <c r="AU315" i="4"/>
  <c r="AT315" i="4"/>
  <c r="AS315" i="4"/>
  <c r="R315" i="4"/>
  <c r="Q315" i="4"/>
  <c r="N315" i="4"/>
  <c r="L315" i="4"/>
  <c r="K315" i="4"/>
  <c r="F315" i="4"/>
  <c r="G315" i="4" s="1"/>
  <c r="AW303" i="4"/>
  <c r="AX303" i="4" s="1"/>
  <c r="AV303" i="4"/>
  <c r="AU303" i="4"/>
  <c r="AT303" i="4"/>
  <c r="AS303" i="4"/>
  <c r="R303" i="4"/>
  <c r="N303" i="4"/>
  <c r="L303" i="4"/>
  <c r="K303" i="4"/>
  <c r="F303" i="4"/>
  <c r="G303" i="4" s="1"/>
  <c r="AW291" i="4"/>
  <c r="AX291" i="4" s="1"/>
  <c r="AV291" i="4"/>
  <c r="AU291" i="4"/>
  <c r="AT291" i="4"/>
  <c r="AS291" i="4"/>
  <c r="R291" i="4"/>
  <c r="N291" i="4"/>
  <c r="L291" i="4"/>
  <c r="K291" i="4"/>
  <c r="F291" i="4"/>
  <c r="G291" i="4" s="1"/>
  <c r="AW267" i="4"/>
  <c r="AX267" i="4" s="1"/>
  <c r="AV267" i="4"/>
  <c r="AU267" i="4"/>
  <c r="AT267" i="4"/>
  <c r="AS267" i="4"/>
  <c r="Q267" i="4"/>
  <c r="N267" i="4"/>
  <c r="L267" i="4"/>
  <c r="K267" i="4"/>
  <c r="F267" i="4"/>
  <c r="AW255" i="4"/>
  <c r="AX255" i="4" s="1"/>
  <c r="AV255" i="4"/>
  <c r="AU255" i="4"/>
  <c r="AT255" i="4"/>
  <c r="AS255" i="4"/>
  <c r="R255" i="4"/>
  <c r="N255" i="4"/>
  <c r="L255" i="4"/>
  <c r="K255" i="4"/>
  <c r="F255" i="4"/>
  <c r="G255" i="4" s="1"/>
  <c r="AW243" i="4"/>
  <c r="AX243" i="4" s="1"/>
  <c r="AV243" i="4"/>
  <c r="AU243" i="4"/>
  <c r="AT243" i="4"/>
  <c r="AS243" i="4"/>
  <c r="N243" i="4"/>
  <c r="L243" i="4"/>
  <c r="K243" i="4"/>
  <c r="F243" i="4"/>
  <c r="G243" i="4" s="1"/>
  <c r="AW231" i="4"/>
  <c r="AX231" i="4" s="1"/>
  <c r="AV231" i="4"/>
  <c r="AU231" i="4"/>
  <c r="AT231" i="4"/>
  <c r="AS231" i="4"/>
  <c r="R231" i="4"/>
  <c r="N231" i="4"/>
  <c r="L231" i="4"/>
  <c r="K231" i="4"/>
  <c r="F231" i="4"/>
  <c r="G231" i="4" s="1"/>
  <c r="AW207" i="4"/>
  <c r="AX207" i="4" s="1"/>
  <c r="AV207" i="4"/>
  <c r="AU207" i="4"/>
  <c r="AT207" i="4"/>
  <c r="AS207" i="4"/>
  <c r="N207" i="4"/>
  <c r="L207" i="4"/>
  <c r="K207" i="4"/>
  <c r="F207" i="4"/>
  <c r="G207" i="4" s="1"/>
  <c r="AW197" i="4"/>
  <c r="AX197" i="4" s="1"/>
  <c r="AV197" i="4"/>
  <c r="AU197" i="4"/>
  <c r="AT197" i="4"/>
  <c r="AS197" i="4"/>
  <c r="R197" i="4"/>
  <c r="N197" i="4"/>
  <c r="K197" i="4"/>
  <c r="F197" i="4"/>
  <c r="G197" i="4" s="1"/>
  <c r="AW185" i="4"/>
  <c r="AX185" i="4" s="1"/>
  <c r="AV185" i="4"/>
  <c r="AU185" i="4"/>
  <c r="AT185" i="4"/>
  <c r="AS185" i="4"/>
  <c r="R185" i="4"/>
  <c r="N185" i="4"/>
  <c r="L185" i="4"/>
  <c r="K185" i="4"/>
  <c r="F185" i="4"/>
  <c r="G185" i="4" s="1"/>
  <c r="AW1236" i="4"/>
  <c r="AX1236" i="4" s="1"/>
  <c r="AV1236" i="4"/>
  <c r="AU1236" i="4"/>
  <c r="AT1236" i="4"/>
  <c r="AS1236" i="4"/>
  <c r="Q1236" i="4"/>
  <c r="N1236" i="4"/>
  <c r="L1236" i="4"/>
  <c r="K1236" i="4"/>
  <c r="F1236" i="4"/>
  <c r="G1236" i="4" s="1"/>
  <c r="AW161" i="4"/>
  <c r="AX161" i="4" s="1"/>
  <c r="AV161" i="4"/>
  <c r="AU161" i="4"/>
  <c r="AT161" i="4"/>
  <c r="AS161" i="4"/>
  <c r="R161" i="4"/>
  <c r="N161" i="4"/>
  <c r="L161" i="4"/>
  <c r="K161" i="4"/>
  <c r="F161" i="4"/>
  <c r="G161" i="4" s="1"/>
  <c r="AW151" i="4"/>
  <c r="AX151" i="4" s="1"/>
  <c r="AV151" i="4"/>
  <c r="AU151" i="4"/>
  <c r="AT151" i="4"/>
  <c r="AS151" i="4"/>
  <c r="R151" i="4"/>
  <c r="Q151" i="4"/>
  <c r="N151" i="4"/>
  <c r="L151" i="4"/>
  <c r="K151" i="4"/>
  <c r="F151" i="4"/>
  <c r="AW139" i="4"/>
  <c r="AX139" i="4" s="1"/>
  <c r="AV139" i="4"/>
  <c r="AU139" i="4"/>
  <c r="AT139" i="4"/>
  <c r="AS139" i="4"/>
  <c r="R139" i="4"/>
  <c r="N139" i="4"/>
  <c r="L139" i="4"/>
  <c r="K139" i="4"/>
  <c r="F139" i="4"/>
  <c r="G139" i="4" s="1"/>
  <c r="AW127" i="4"/>
  <c r="AX127" i="4" s="1"/>
  <c r="AV127" i="4"/>
  <c r="AU127" i="4"/>
  <c r="AT127" i="4"/>
  <c r="AS127" i="4"/>
  <c r="R127" i="4"/>
  <c r="N127" i="4"/>
  <c r="K127" i="4"/>
  <c r="F127" i="4"/>
  <c r="AW115" i="4"/>
  <c r="AX115" i="4" s="1"/>
  <c r="AV115" i="4"/>
  <c r="AU115" i="4"/>
  <c r="AT115" i="4"/>
  <c r="AS115" i="4"/>
  <c r="R115" i="4"/>
  <c r="N115" i="4"/>
  <c r="L115" i="4"/>
  <c r="K115" i="4"/>
  <c r="F115" i="4"/>
  <c r="G115" i="4" s="1"/>
  <c r="AW103" i="4"/>
  <c r="AX103" i="4" s="1"/>
  <c r="AV103" i="4"/>
  <c r="AU103" i="4"/>
  <c r="AT103" i="4"/>
  <c r="AS103" i="4"/>
  <c r="R103" i="4"/>
  <c r="N103" i="4"/>
  <c r="L103" i="4"/>
  <c r="K103" i="4"/>
  <c r="F103" i="4"/>
  <c r="G103" i="4" s="1"/>
  <c r="AW91" i="4"/>
  <c r="AX91" i="4" s="1"/>
  <c r="AV91" i="4"/>
  <c r="AU91" i="4"/>
  <c r="AT91" i="4"/>
  <c r="AS91" i="4"/>
  <c r="R91" i="4"/>
  <c r="N91" i="4"/>
  <c r="L91" i="4"/>
  <c r="K91" i="4"/>
  <c r="F91" i="4"/>
  <c r="G91" i="4" s="1"/>
  <c r="AW79" i="4"/>
  <c r="AX79" i="4" s="1"/>
  <c r="AV79" i="4"/>
  <c r="AU79" i="4"/>
  <c r="AT79" i="4"/>
  <c r="AS79" i="4"/>
  <c r="N79" i="4"/>
  <c r="L79" i="4"/>
  <c r="F79" i="4"/>
  <c r="G79" i="4" s="1"/>
  <c r="AW67" i="4"/>
  <c r="AX67" i="4" s="1"/>
  <c r="AV67" i="4"/>
  <c r="AU67" i="4"/>
  <c r="AT67" i="4"/>
  <c r="AS67" i="4"/>
  <c r="R67" i="4"/>
  <c r="N67" i="4"/>
  <c r="L67" i="4"/>
  <c r="K67" i="4"/>
  <c r="F67" i="4"/>
  <c r="G67" i="4" s="1"/>
  <c r="AW55" i="4"/>
  <c r="AX55" i="4" s="1"/>
  <c r="AV55" i="4"/>
  <c r="AU55" i="4"/>
  <c r="AT55" i="4"/>
  <c r="AS55" i="4"/>
  <c r="Q55" i="4"/>
  <c r="N55" i="4"/>
  <c r="L55" i="4"/>
  <c r="K55" i="4"/>
  <c r="F55" i="4"/>
  <c r="G55" i="4" s="1"/>
  <c r="AW43" i="4"/>
  <c r="AX43" i="4" s="1"/>
  <c r="AV43" i="4"/>
  <c r="AU43" i="4"/>
  <c r="AT43" i="4"/>
  <c r="AS43" i="4"/>
  <c r="R43" i="4"/>
  <c r="N43" i="4"/>
  <c r="L43" i="4"/>
  <c r="K43" i="4"/>
  <c r="F43" i="4"/>
  <c r="G43" i="4" s="1"/>
  <c r="AW31" i="4"/>
  <c r="AX31" i="4" s="1"/>
  <c r="AV31" i="4"/>
  <c r="AU31" i="4"/>
  <c r="AT31" i="4"/>
  <c r="AS31" i="4"/>
  <c r="R31" i="4"/>
  <c r="N31" i="4"/>
  <c r="L31" i="4"/>
  <c r="F31" i="4"/>
  <c r="AW21" i="4"/>
  <c r="AX21" i="4" s="1"/>
  <c r="AV21" i="4"/>
  <c r="AU21" i="4"/>
  <c r="AT21" i="4"/>
  <c r="AS21" i="4"/>
  <c r="R21" i="4"/>
  <c r="N21" i="4"/>
  <c r="L21" i="4"/>
  <c r="K21" i="4"/>
  <c r="F21" i="4"/>
  <c r="G21" i="4" s="1"/>
  <c r="AW532" i="4"/>
  <c r="AX532" i="4" s="1"/>
  <c r="AV532" i="4"/>
  <c r="AU532" i="4"/>
  <c r="AT532" i="4"/>
  <c r="AS532" i="4"/>
  <c r="R532" i="4"/>
  <c r="N532" i="4"/>
  <c r="L532" i="4"/>
  <c r="K532" i="4"/>
  <c r="F532" i="4"/>
  <c r="G532" i="4" s="1"/>
  <c r="AW492" i="4"/>
  <c r="AX492" i="4" s="1"/>
  <c r="AV492" i="4"/>
  <c r="AU492" i="4"/>
  <c r="AT492" i="4"/>
  <c r="AS492" i="4"/>
  <c r="R492" i="4"/>
  <c r="N492" i="4"/>
  <c r="L492" i="4"/>
  <c r="F492" i="4"/>
  <c r="G492" i="4" s="1"/>
  <c r="AW483" i="4"/>
  <c r="AX483" i="4" s="1"/>
  <c r="AV483" i="4"/>
  <c r="AU483" i="4"/>
  <c r="AT483" i="4"/>
  <c r="AS483" i="4"/>
  <c r="R483" i="4"/>
  <c r="N483" i="4"/>
  <c r="L483" i="4"/>
  <c r="K483" i="4"/>
  <c r="F483" i="4"/>
  <c r="G483" i="4" s="1"/>
  <c r="AW471" i="4"/>
  <c r="AX471" i="4" s="1"/>
  <c r="AV471" i="4"/>
  <c r="AU471" i="4"/>
  <c r="AT471" i="4"/>
  <c r="AS471" i="4"/>
  <c r="R471" i="4"/>
  <c r="N471" i="4"/>
  <c r="L471" i="4"/>
  <c r="F471" i="4"/>
  <c r="G471" i="4" s="1"/>
  <c r="AW459" i="4"/>
  <c r="AX459" i="4" s="1"/>
  <c r="AV459" i="4"/>
  <c r="AU459" i="4"/>
  <c r="AT459" i="4"/>
  <c r="AS459" i="4"/>
  <c r="R459" i="4"/>
  <c r="N459" i="4"/>
  <c r="L459" i="4"/>
  <c r="K459" i="4"/>
  <c r="F459" i="4"/>
  <c r="G459" i="4" s="1"/>
  <c r="AW447" i="4"/>
  <c r="AX447" i="4" s="1"/>
  <c r="AV447" i="4"/>
  <c r="AU447" i="4"/>
  <c r="AT447" i="4"/>
  <c r="AS447" i="4"/>
  <c r="R447" i="4"/>
  <c r="N447" i="4"/>
  <c r="L447" i="4"/>
  <c r="K447" i="4"/>
  <c r="F447" i="4"/>
  <c r="G447" i="4" s="1"/>
  <c r="AW435" i="4"/>
  <c r="AX435" i="4" s="1"/>
  <c r="AV435" i="4"/>
  <c r="AU435" i="4"/>
  <c r="AT435" i="4"/>
  <c r="AS435" i="4"/>
  <c r="R435" i="4"/>
  <c r="N435" i="4"/>
  <c r="K435" i="4"/>
  <c r="F435" i="4"/>
  <c r="AW387" i="4"/>
  <c r="AX387" i="4" s="1"/>
  <c r="AV387" i="4"/>
  <c r="AU387" i="4"/>
  <c r="AT387" i="4"/>
  <c r="AS387" i="4"/>
  <c r="R387" i="4"/>
  <c r="N387" i="4"/>
  <c r="L387" i="4"/>
  <c r="K387" i="4"/>
  <c r="F387" i="4"/>
  <c r="G387" i="4" s="1"/>
  <c r="AW375" i="4"/>
  <c r="AX375" i="4" s="1"/>
  <c r="AV375" i="4"/>
  <c r="AU375" i="4"/>
  <c r="AT375" i="4"/>
  <c r="AS375" i="4"/>
  <c r="R375" i="4"/>
  <c r="N375" i="4"/>
  <c r="L375" i="4"/>
  <c r="F375" i="4"/>
  <c r="AW351" i="4"/>
  <c r="AX351" i="4" s="1"/>
  <c r="AV351" i="4"/>
  <c r="AU351" i="4"/>
  <c r="AT351" i="4"/>
  <c r="AS351" i="4"/>
  <c r="N351" i="4"/>
  <c r="L351" i="4"/>
  <c r="K351" i="4"/>
  <c r="F351" i="4"/>
  <c r="G351" i="4" s="1"/>
  <c r="AW339" i="4"/>
  <c r="AX339" i="4" s="1"/>
  <c r="AV339" i="4"/>
  <c r="AU339" i="4"/>
  <c r="AT339" i="4"/>
  <c r="AS339" i="4"/>
  <c r="R339" i="4"/>
  <c r="N339" i="4"/>
  <c r="L339" i="4"/>
  <c r="K339" i="4"/>
  <c r="F339" i="4"/>
  <c r="G339" i="4" s="1"/>
  <c r="AW602" i="4"/>
  <c r="AX602" i="4" s="1"/>
  <c r="AV602" i="4"/>
  <c r="AU602" i="4"/>
  <c r="AT602" i="4"/>
  <c r="AS602" i="4"/>
  <c r="R602" i="4"/>
  <c r="N602" i="4"/>
  <c r="L602" i="4"/>
  <c r="K602" i="4"/>
  <c r="F602" i="4"/>
  <c r="G602" i="4" s="1"/>
  <c r="AW590" i="4"/>
  <c r="AX590" i="4" s="1"/>
  <c r="AV590" i="4"/>
  <c r="AU590" i="4"/>
  <c r="AT590" i="4"/>
  <c r="AS590" i="4"/>
  <c r="R590" i="4"/>
  <c r="N590" i="4"/>
  <c r="L590" i="4"/>
  <c r="K590" i="4"/>
  <c r="F590" i="4"/>
  <c r="G590" i="4" s="1"/>
  <c r="AW578" i="4"/>
  <c r="AX578" i="4" s="1"/>
  <c r="AV578" i="4"/>
  <c r="AU578" i="4"/>
  <c r="AT578" i="4"/>
  <c r="AS578" i="4"/>
  <c r="R578" i="4"/>
  <c r="N578" i="4"/>
  <c r="L578" i="4"/>
  <c r="K578" i="4"/>
  <c r="F578" i="4"/>
  <c r="G578" i="4" s="1"/>
  <c r="AW631" i="4"/>
  <c r="AX631" i="4" s="1"/>
  <c r="AV631" i="4"/>
  <c r="AU631" i="4"/>
  <c r="AT631" i="4"/>
  <c r="AS631" i="4"/>
  <c r="R631" i="4"/>
  <c r="N631" i="4"/>
  <c r="L631" i="4"/>
  <c r="K631" i="4"/>
  <c r="F631" i="4"/>
  <c r="G631" i="4" s="1"/>
  <c r="AW690" i="4"/>
  <c r="AX690" i="4" s="1"/>
  <c r="AV690" i="4"/>
  <c r="AU690" i="4"/>
  <c r="AT690" i="4"/>
  <c r="AS690" i="4"/>
  <c r="R690" i="4"/>
  <c r="N690" i="4"/>
  <c r="L690" i="4"/>
  <c r="K690" i="4"/>
  <c r="F690" i="4"/>
  <c r="G690" i="4" s="1"/>
  <c r="AW783" i="4"/>
  <c r="AX783" i="4" s="1"/>
  <c r="AV783" i="4"/>
  <c r="AU783" i="4"/>
  <c r="AT783" i="4"/>
  <c r="AS783" i="4"/>
  <c r="R783" i="4"/>
  <c r="N783" i="4"/>
  <c r="L783" i="4"/>
  <c r="K783" i="4"/>
  <c r="F783" i="4"/>
  <c r="G783" i="4" s="1"/>
  <c r="AW411" i="4"/>
  <c r="AX411" i="4" s="1"/>
  <c r="AV411" i="4"/>
  <c r="AU411" i="4"/>
  <c r="AT411" i="4"/>
  <c r="AS411" i="4"/>
  <c r="N411" i="4"/>
  <c r="L411" i="4"/>
  <c r="K411" i="4"/>
  <c r="F411" i="4"/>
  <c r="G411" i="4" s="1"/>
  <c r="AW1596" i="4"/>
  <c r="AX1596" i="4" s="1"/>
  <c r="AV1596" i="4"/>
  <c r="AU1596" i="4"/>
  <c r="AT1596" i="4"/>
  <c r="AS1596" i="4"/>
  <c r="R1596" i="4"/>
  <c r="N1596" i="4"/>
  <c r="L1596" i="4"/>
  <c r="K1596" i="4"/>
  <c r="F1596" i="4"/>
  <c r="G1596" i="4" s="1"/>
  <c r="AW1584" i="4"/>
  <c r="AX1584" i="4" s="1"/>
  <c r="AV1584" i="4"/>
  <c r="AU1584" i="4"/>
  <c r="AT1584" i="4"/>
  <c r="AS1584" i="4"/>
  <c r="R1584" i="4"/>
  <c r="N1584" i="4"/>
  <c r="L1584" i="4"/>
  <c r="K1584" i="4"/>
  <c r="F1584" i="4"/>
  <c r="G1584" i="4" s="1"/>
  <c r="AW1560" i="4"/>
  <c r="AX1560" i="4" s="1"/>
  <c r="AV1560" i="4"/>
  <c r="AU1560" i="4"/>
  <c r="AT1560" i="4"/>
  <c r="AS1560" i="4"/>
  <c r="N1560" i="4"/>
  <c r="L1560" i="4"/>
  <c r="K1560" i="4"/>
  <c r="F1560" i="4"/>
  <c r="G1560" i="4" s="1"/>
  <c r="AW1548" i="4"/>
  <c r="AX1548" i="4" s="1"/>
  <c r="AV1548" i="4"/>
  <c r="AU1548" i="4"/>
  <c r="AT1548" i="4"/>
  <c r="AS1548" i="4"/>
  <c r="N1548" i="4"/>
  <c r="L1548" i="4"/>
  <c r="K1548" i="4"/>
  <c r="F1548" i="4"/>
  <c r="AW1512" i="4"/>
  <c r="AX1512" i="4" s="1"/>
  <c r="AV1512" i="4"/>
  <c r="AU1512" i="4"/>
  <c r="AT1512" i="4"/>
  <c r="AS1512" i="4"/>
  <c r="R1512" i="4"/>
  <c r="N1512" i="4"/>
  <c r="L1512" i="4"/>
  <c r="K1512" i="4"/>
  <c r="F1512" i="4"/>
  <c r="G1512" i="4" s="1"/>
  <c r="AW1284" i="4"/>
  <c r="AX1284" i="4" s="1"/>
  <c r="AV1284" i="4"/>
  <c r="AU1284" i="4"/>
  <c r="AT1284" i="4"/>
  <c r="AS1284" i="4"/>
  <c r="R1284" i="4"/>
  <c r="N1284" i="4"/>
  <c r="L1284" i="4"/>
  <c r="K1284" i="4"/>
  <c r="F1284" i="4"/>
  <c r="G1284" i="4" s="1"/>
  <c r="AW1272" i="4"/>
  <c r="AX1272" i="4" s="1"/>
  <c r="AV1272" i="4"/>
  <c r="AU1272" i="4"/>
  <c r="AT1272" i="4"/>
  <c r="AS1272" i="4"/>
  <c r="R1272" i="4"/>
  <c r="N1272" i="4"/>
  <c r="L1272" i="4"/>
  <c r="K1272" i="4"/>
  <c r="F1272" i="4"/>
  <c r="AW1260" i="4"/>
  <c r="AX1260" i="4" s="1"/>
  <c r="AV1260" i="4"/>
  <c r="AU1260" i="4"/>
  <c r="AT1260" i="4"/>
  <c r="AS1260" i="4"/>
  <c r="N1260" i="4"/>
  <c r="L1260" i="4"/>
  <c r="K1260" i="4"/>
  <c r="F1260" i="4"/>
  <c r="G1260" i="4" s="1"/>
  <c r="AW1248" i="4"/>
  <c r="AX1248" i="4" s="1"/>
  <c r="AV1248" i="4"/>
  <c r="AU1248" i="4"/>
  <c r="AT1248" i="4"/>
  <c r="AS1248" i="4"/>
  <c r="R1248" i="4"/>
  <c r="N1248" i="4"/>
  <c r="L1248" i="4"/>
  <c r="F1248" i="4"/>
  <c r="G1248" i="4" s="1"/>
  <c r="AW1488" i="4"/>
  <c r="AX1488" i="4" s="1"/>
  <c r="AV1488" i="4"/>
  <c r="AU1488" i="4"/>
  <c r="AT1488" i="4"/>
  <c r="AS1488" i="4"/>
  <c r="R1488" i="4"/>
  <c r="N1488" i="4"/>
  <c r="L1488" i="4"/>
  <c r="K1488" i="4"/>
  <c r="F1488" i="4"/>
  <c r="G1488" i="4" s="1"/>
  <c r="AW1476" i="4"/>
  <c r="AX1476" i="4" s="1"/>
  <c r="AV1476" i="4"/>
  <c r="AU1476" i="4"/>
  <c r="AT1476" i="4"/>
  <c r="AS1476" i="4"/>
  <c r="R1476" i="4"/>
  <c r="N1476" i="4"/>
  <c r="L1476" i="4"/>
  <c r="K1476" i="4"/>
  <c r="F1476" i="4"/>
  <c r="G1476" i="4" s="1"/>
  <c r="AW1464" i="4"/>
  <c r="AX1464" i="4" s="1"/>
  <c r="AV1464" i="4"/>
  <c r="AU1464" i="4"/>
  <c r="AT1464" i="4"/>
  <c r="AS1464" i="4"/>
  <c r="N1464" i="4"/>
  <c r="K1464" i="4"/>
  <c r="F1464" i="4"/>
  <c r="G1464" i="4" s="1"/>
  <c r="AW1452" i="4"/>
  <c r="AX1452" i="4" s="1"/>
  <c r="AV1452" i="4"/>
  <c r="AU1452" i="4"/>
  <c r="AT1452" i="4"/>
  <c r="AS1452" i="4"/>
  <c r="R1452" i="4"/>
  <c r="N1452" i="4"/>
  <c r="L1452" i="4"/>
  <c r="K1452" i="4"/>
  <c r="F1452" i="4"/>
  <c r="G1452" i="4" s="1"/>
  <c r="AW1440" i="4"/>
  <c r="AX1440" i="4" s="1"/>
  <c r="AV1440" i="4"/>
  <c r="AU1440" i="4"/>
  <c r="AT1440" i="4"/>
  <c r="AS1440" i="4"/>
  <c r="N1440" i="4"/>
  <c r="L1440" i="4"/>
  <c r="K1440" i="4"/>
  <c r="F1440" i="4"/>
  <c r="G1440" i="4" s="1"/>
  <c r="AW1428" i="4"/>
  <c r="AX1428" i="4" s="1"/>
  <c r="AV1428" i="4"/>
  <c r="AU1428" i="4"/>
  <c r="AT1428" i="4"/>
  <c r="AS1428" i="4"/>
  <c r="R1428" i="4"/>
  <c r="N1428" i="4"/>
  <c r="L1428" i="4"/>
  <c r="K1428" i="4"/>
  <c r="F1428" i="4"/>
  <c r="G1428" i="4" s="1"/>
  <c r="AW1416" i="4"/>
  <c r="AX1416" i="4" s="1"/>
  <c r="AV1416" i="4"/>
  <c r="AU1416" i="4"/>
  <c r="AT1416" i="4"/>
  <c r="AS1416" i="4"/>
  <c r="N1416" i="4"/>
  <c r="L1416" i="4"/>
  <c r="F1416" i="4"/>
  <c r="G1416" i="4" s="1"/>
  <c r="AW1404" i="4"/>
  <c r="AX1404" i="4" s="1"/>
  <c r="AV1404" i="4"/>
  <c r="AU1404" i="4"/>
  <c r="AT1404" i="4"/>
  <c r="AS1404" i="4"/>
  <c r="R1404" i="4"/>
  <c r="N1404" i="4"/>
  <c r="K1404" i="4"/>
  <c r="F1404" i="4"/>
  <c r="G1404" i="4" s="1"/>
  <c r="AW1392" i="4"/>
  <c r="AX1392" i="4" s="1"/>
  <c r="AV1392" i="4"/>
  <c r="AU1392" i="4"/>
  <c r="AT1392" i="4"/>
  <c r="AS1392" i="4"/>
  <c r="R1392" i="4"/>
  <c r="N1392" i="4"/>
  <c r="L1392" i="4"/>
  <c r="K1392" i="4"/>
  <c r="F1392" i="4"/>
  <c r="AW1380" i="4"/>
  <c r="AX1380" i="4" s="1"/>
  <c r="AV1380" i="4"/>
  <c r="AU1380" i="4"/>
  <c r="AT1380" i="4"/>
  <c r="AS1380" i="4"/>
  <c r="R1380" i="4"/>
  <c r="N1380" i="4"/>
  <c r="L1380" i="4"/>
  <c r="K1380" i="4"/>
  <c r="F1380" i="4"/>
  <c r="G1380" i="4" s="1"/>
  <c r="AW1368" i="4"/>
  <c r="AX1368" i="4" s="1"/>
  <c r="AV1368" i="4"/>
  <c r="AU1368" i="4"/>
  <c r="AT1368" i="4"/>
  <c r="AS1368" i="4"/>
  <c r="N1368" i="4"/>
  <c r="L1368" i="4"/>
  <c r="K1368" i="4"/>
  <c r="F1368" i="4"/>
  <c r="G1368" i="4" s="1"/>
  <c r="AW1356" i="4"/>
  <c r="AX1356" i="4" s="1"/>
  <c r="AV1356" i="4"/>
  <c r="AU1356" i="4"/>
  <c r="AT1356" i="4"/>
  <c r="AS1356" i="4"/>
  <c r="R1356" i="4"/>
  <c r="N1356" i="4"/>
  <c r="L1356" i="4"/>
  <c r="K1356" i="4"/>
  <c r="F1356" i="4"/>
  <c r="AW1344" i="4"/>
  <c r="AX1344" i="4" s="1"/>
  <c r="AV1344" i="4"/>
  <c r="AU1344" i="4"/>
  <c r="AT1344" i="4"/>
  <c r="AS1344" i="4"/>
  <c r="N1344" i="4"/>
  <c r="L1344" i="4"/>
  <c r="F1344" i="4"/>
  <c r="G1344" i="4" s="1"/>
  <c r="AW1332" i="4"/>
  <c r="AX1332" i="4" s="1"/>
  <c r="AV1332" i="4"/>
  <c r="AU1332" i="4"/>
  <c r="AT1332" i="4"/>
  <c r="AS1332" i="4"/>
  <c r="R1332" i="4"/>
  <c r="N1332" i="4"/>
  <c r="L1332" i="4"/>
  <c r="K1332" i="4"/>
  <c r="F1332" i="4"/>
  <c r="G1332" i="4" s="1"/>
  <c r="AW1320" i="4"/>
  <c r="AX1320" i="4" s="1"/>
  <c r="AV1320" i="4"/>
  <c r="AU1320" i="4"/>
  <c r="AT1320" i="4"/>
  <c r="AS1320" i="4"/>
  <c r="N1320" i="4"/>
  <c r="L1320" i="4"/>
  <c r="K1320" i="4"/>
  <c r="F1320" i="4"/>
  <c r="AW1308" i="4"/>
  <c r="AX1308" i="4" s="1"/>
  <c r="AV1308" i="4"/>
  <c r="AU1308" i="4"/>
  <c r="AT1308" i="4"/>
  <c r="AS1308" i="4"/>
  <c r="R1308" i="4"/>
  <c r="N1308" i="4"/>
  <c r="L1308" i="4"/>
  <c r="K1308" i="4"/>
  <c r="F1308" i="4"/>
  <c r="G1308" i="4" s="1"/>
  <c r="AW1224" i="4"/>
  <c r="AX1224" i="4" s="1"/>
  <c r="AV1224" i="4"/>
  <c r="AU1224" i="4"/>
  <c r="AT1224" i="4"/>
  <c r="AS1224" i="4"/>
  <c r="R1224" i="4"/>
  <c r="N1224" i="4"/>
  <c r="L1224" i="4"/>
  <c r="K1224" i="4"/>
  <c r="F1224" i="4"/>
  <c r="G1224" i="4" s="1"/>
  <c r="AW1212" i="4"/>
  <c r="AX1212" i="4" s="1"/>
  <c r="AV1212" i="4"/>
  <c r="AU1212" i="4"/>
  <c r="AT1212" i="4"/>
  <c r="AS1212" i="4"/>
  <c r="R1212" i="4"/>
  <c r="N1212" i="4"/>
  <c r="L1212" i="4"/>
  <c r="K1212" i="4"/>
  <c r="F1212" i="4"/>
  <c r="G1212" i="4" s="1"/>
  <c r="AW1200" i="4"/>
  <c r="AX1200" i="4" s="1"/>
  <c r="AV1200" i="4"/>
  <c r="AU1200" i="4"/>
  <c r="AT1200" i="4"/>
  <c r="AS1200" i="4"/>
  <c r="N1200" i="4"/>
  <c r="L1200" i="4"/>
  <c r="K1200" i="4"/>
  <c r="F1200" i="4"/>
  <c r="G1200" i="4" s="1"/>
  <c r="AW1188" i="4"/>
  <c r="AX1188" i="4" s="1"/>
  <c r="AV1188" i="4"/>
  <c r="AU1188" i="4"/>
  <c r="AT1188" i="4"/>
  <c r="AS1188" i="4"/>
  <c r="R1188" i="4"/>
  <c r="N1188" i="4"/>
  <c r="L1188" i="4"/>
  <c r="K1188" i="4"/>
  <c r="F1188" i="4"/>
  <c r="G1188" i="4" s="1"/>
  <c r="AW1176" i="4"/>
  <c r="AX1176" i="4" s="1"/>
  <c r="AV1176" i="4"/>
  <c r="AU1176" i="4"/>
  <c r="AT1176" i="4"/>
  <c r="AS1176" i="4"/>
  <c r="N1176" i="4"/>
  <c r="L1176" i="4"/>
  <c r="K1176" i="4"/>
  <c r="F1176" i="4"/>
  <c r="G1176" i="4" s="1"/>
  <c r="AW1164" i="4"/>
  <c r="AX1164" i="4" s="1"/>
  <c r="AV1164" i="4"/>
  <c r="AU1164" i="4"/>
  <c r="AT1164" i="4"/>
  <c r="AS1164" i="4"/>
  <c r="R1164" i="4"/>
  <c r="N1164" i="4"/>
  <c r="L1164" i="4"/>
  <c r="K1164" i="4"/>
  <c r="F1164" i="4"/>
  <c r="G1164" i="4" s="1"/>
  <c r="AW1140" i="4"/>
  <c r="AX1140" i="4" s="1"/>
  <c r="AV1140" i="4"/>
  <c r="AU1140" i="4"/>
  <c r="AT1140" i="4"/>
  <c r="AS1140" i="4"/>
  <c r="N1140" i="4"/>
  <c r="L1140" i="4"/>
  <c r="K1140" i="4"/>
  <c r="F1140" i="4"/>
  <c r="G1140" i="4" s="1"/>
  <c r="AW1128" i="4"/>
  <c r="AX1128" i="4" s="1"/>
  <c r="AV1128" i="4"/>
  <c r="AU1128" i="4"/>
  <c r="AT1128" i="4"/>
  <c r="AS1128" i="4"/>
  <c r="R1128" i="4"/>
  <c r="N1128" i="4"/>
  <c r="L1128" i="4"/>
  <c r="K1128" i="4"/>
  <c r="F1128" i="4"/>
  <c r="G1128" i="4" s="1"/>
  <c r="AW1116" i="4"/>
  <c r="AX1116" i="4" s="1"/>
  <c r="AV1116" i="4"/>
  <c r="AU1116" i="4"/>
  <c r="AT1116" i="4"/>
  <c r="AS1116" i="4"/>
  <c r="R1116" i="4"/>
  <c r="N1116" i="4"/>
  <c r="L1116" i="4"/>
  <c r="K1116" i="4"/>
  <c r="F1116" i="4"/>
  <c r="AW1104" i="4"/>
  <c r="AX1104" i="4" s="1"/>
  <c r="AV1104" i="4"/>
  <c r="AU1104" i="4"/>
  <c r="AT1104" i="4"/>
  <c r="AS1104" i="4"/>
  <c r="R1104" i="4"/>
  <c r="N1104" i="4"/>
  <c r="K1104" i="4"/>
  <c r="F1104" i="4"/>
  <c r="G1104" i="4" s="1"/>
  <c r="AW1092" i="4"/>
  <c r="AX1092" i="4" s="1"/>
  <c r="AV1092" i="4"/>
  <c r="AU1092" i="4"/>
  <c r="AT1092" i="4"/>
  <c r="AS1092" i="4"/>
  <c r="R1092" i="4"/>
  <c r="N1092" i="4"/>
  <c r="K1092" i="4"/>
  <c r="F1092" i="4"/>
  <c r="AW1080" i="4"/>
  <c r="AX1080" i="4" s="1"/>
  <c r="AV1080" i="4"/>
  <c r="AU1080" i="4"/>
  <c r="AT1080" i="4"/>
  <c r="AS1080" i="4"/>
  <c r="R1080" i="4"/>
  <c r="N1080" i="4"/>
  <c r="L1080" i="4"/>
  <c r="K1080" i="4"/>
  <c r="F1080" i="4"/>
  <c r="G1080" i="4" s="1"/>
  <c r="AW1056" i="4"/>
  <c r="AX1056" i="4" s="1"/>
  <c r="AV1056" i="4"/>
  <c r="AU1056" i="4"/>
  <c r="AT1056" i="4"/>
  <c r="AS1056" i="4"/>
  <c r="N1056" i="4"/>
  <c r="L1056" i="4"/>
  <c r="K1056" i="4"/>
  <c r="F1056" i="4"/>
  <c r="G1056" i="4" s="1"/>
  <c r="AW1044" i="4"/>
  <c r="AX1044" i="4" s="1"/>
  <c r="AV1044" i="4"/>
  <c r="AU1044" i="4"/>
  <c r="AT1044" i="4"/>
  <c r="AS1044" i="4"/>
  <c r="R1044" i="4"/>
  <c r="N1044" i="4"/>
  <c r="L1044" i="4"/>
  <c r="K1044" i="4"/>
  <c r="F1044" i="4"/>
  <c r="G1044" i="4" s="1"/>
  <c r="AW811" i="4"/>
  <c r="AX811" i="4" s="1"/>
  <c r="AV811" i="4"/>
  <c r="AU811" i="4"/>
  <c r="AT811" i="4"/>
  <c r="AS811" i="4"/>
  <c r="N811" i="4"/>
  <c r="L811" i="4"/>
  <c r="K811" i="4"/>
  <c r="F811" i="4"/>
  <c r="AW1020" i="4"/>
  <c r="AX1020" i="4" s="1"/>
  <c r="AV1020" i="4"/>
  <c r="AU1020" i="4"/>
  <c r="AT1020" i="4"/>
  <c r="AS1020" i="4"/>
  <c r="R1020" i="4"/>
  <c r="N1020" i="4"/>
  <c r="L1020" i="4"/>
  <c r="K1020" i="4"/>
  <c r="F1020" i="4"/>
  <c r="G1020" i="4" s="1"/>
  <c r="AW1008" i="4"/>
  <c r="AX1008" i="4" s="1"/>
  <c r="AV1008" i="4"/>
  <c r="AU1008" i="4"/>
  <c r="AT1008" i="4"/>
  <c r="AS1008" i="4"/>
  <c r="R1008" i="4"/>
  <c r="N1008" i="4"/>
  <c r="L1008" i="4"/>
  <c r="K1008" i="4"/>
  <c r="F1008" i="4"/>
  <c r="G1008" i="4" s="1"/>
  <c r="AW996" i="4"/>
  <c r="AX996" i="4" s="1"/>
  <c r="AV996" i="4"/>
  <c r="AU996" i="4"/>
  <c r="AT996" i="4"/>
  <c r="AS996" i="4"/>
  <c r="R996" i="4"/>
  <c r="N996" i="4"/>
  <c r="L996" i="4"/>
  <c r="K996" i="4"/>
  <c r="F996" i="4"/>
  <c r="G996" i="4" s="1"/>
  <c r="AW984" i="4"/>
  <c r="AX984" i="4" s="1"/>
  <c r="AV984" i="4"/>
  <c r="AU984" i="4"/>
  <c r="AT984" i="4"/>
  <c r="AS984" i="4"/>
  <c r="R984" i="4"/>
  <c r="N984" i="4"/>
  <c r="L984" i="4"/>
  <c r="K984" i="4"/>
  <c r="F984" i="4"/>
  <c r="G984" i="4" s="1"/>
  <c r="AW972" i="4"/>
  <c r="AX972" i="4" s="1"/>
  <c r="AV972" i="4"/>
  <c r="AU972" i="4"/>
  <c r="AT972" i="4"/>
  <c r="AS972" i="4"/>
  <c r="R972" i="4"/>
  <c r="N972" i="4"/>
  <c r="L972" i="4"/>
  <c r="K972" i="4"/>
  <c r="F972" i="4"/>
  <c r="G972" i="4" s="1"/>
  <c r="AW960" i="4"/>
  <c r="AX960" i="4" s="1"/>
  <c r="AV960" i="4"/>
  <c r="AU960" i="4"/>
  <c r="AT960" i="4"/>
  <c r="AS960" i="4"/>
  <c r="N960" i="4"/>
  <c r="L960" i="4"/>
  <c r="K960" i="4"/>
  <c r="F960" i="4"/>
  <c r="G960" i="4" s="1"/>
  <c r="AW948" i="4"/>
  <c r="AX948" i="4" s="1"/>
  <c r="AV948" i="4"/>
  <c r="AU948" i="4"/>
  <c r="AT948" i="4"/>
  <c r="AS948" i="4"/>
  <c r="R948" i="4"/>
  <c r="N948" i="4"/>
  <c r="K948" i="4"/>
  <c r="F948" i="4"/>
  <c r="G948" i="4" s="1"/>
  <c r="AW924" i="4"/>
  <c r="AX924" i="4" s="1"/>
  <c r="AV924" i="4"/>
  <c r="AU924" i="4"/>
  <c r="AT924" i="4"/>
  <c r="AS924" i="4"/>
  <c r="N924" i="4"/>
  <c r="L924" i="4"/>
  <c r="K924" i="4"/>
  <c r="F924" i="4"/>
  <c r="G924" i="4" s="1"/>
  <c r="AW912" i="4"/>
  <c r="AX912" i="4" s="1"/>
  <c r="AV912" i="4"/>
  <c r="AU912" i="4"/>
  <c r="AT912" i="4"/>
  <c r="AS912" i="4"/>
  <c r="N912" i="4"/>
  <c r="L912" i="4"/>
  <c r="K912" i="4"/>
  <c r="F912" i="4"/>
  <c r="G912" i="4" s="1"/>
  <c r="AW900" i="4"/>
  <c r="AX900" i="4" s="1"/>
  <c r="AV900" i="4"/>
  <c r="AU900" i="4"/>
  <c r="AT900" i="4"/>
  <c r="AS900" i="4"/>
  <c r="N900" i="4"/>
  <c r="L900" i="4"/>
  <c r="K900" i="4"/>
  <c r="F900" i="4"/>
  <c r="G900" i="4" s="1"/>
  <c r="AW888" i="4"/>
  <c r="AX888" i="4" s="1"/>
  <c r="AV888" i="4"/>
  <c r="AU888" i="4"/>
  <c r="AT888" i="4"/>
  <c r="AS888" i="4"/>
  <c r="N888" i="4"/>
  <c r="L888" i="4"/>
  <c r="K888" i="4"/>
  <c r="F888" i="4"/>
  <c r="G888" i="4" s="1"/>
  <c r="AW876" i="4"/>
  <c r="AX876" i="4" s="1"/>
  <c r="AV876" i="4"/>
  <c r="AU876" i="4"/>
  <c r="AT876" i="4"/>
  <c r="AS876" i="4"/>
  <c r="N876" i="4"/>
  <c r="L876" i="4"/>
  <c r="K876" i="4"/>
  <c r="F876" i="4"/>
  <c r="G876" i="4" s="1"/>
  <c r="AW864" i="4"/>
  <c r="AX864" i="4" s="1"/>
  <c r="AV864" i="4"/>
  <c r="AU864" i="4"/>
  <c r="AT864" i="4"/>
  <c r="AS864" i="4"/>
  <c r="N864" i="4"/>
  <c r="L864" i="4"/>
  <c r="K864" i="4"/>
  <c r="F864" i="4"/>
  <c r="G864" i="4" s="1"/>
  <c r="AW852" i="4"/>
  <c r="AX852" i="4" s="1"/>
  <c r="AV852" i="4"/>
  <c r="AU852" i="4"/>
  <c r="AT852" i="4"/>
  <c r="AS852" i="4"/>
  <c r="N852" i="4"/>
  <c r="L852" i="4"/>
  <c r="F852" i="4"/>
  <c r="G852" i="4" s="1"/>
  <c r="AW1524" i="4"/>
  <c r="AX1524" i="4" s="1"/>
  <c r="AV1524" i="4"/>
  <c r="AU1524" i="4"/>
  <c r="AT1524" i="4"/>
  <c r="AS1524" i="4"/>
  <c r="N1524" i="4"/>
  <c r="L1524" i="4"/>
  <c r="K1524" i="4"/>
  <c r="F1524" i="4"/>
  <c r="AW771" i="4"/>
  <c r="AX771" i="4" s="1"/>
  <c r="AV771" i="4"/>
  <c r="AU771" i="4"/>
  <c r="AT771" i="4"/>
  <c r="AS771" i="4"/>
  <c r="N771" i="4"/>
  <c r="L771" i="4"/>
  <c r="K771" i="4"/>
  <c r="F771" i="4"/>
  <c r="G771" i="4" s="1"/>
  <c r="AW754" i="4"/>
  <c r="AX754" i="4" s="1"/>
  <c r="AV754" i="4"/>
  <c r="AU754" i="4"/>
  <c r="AT754" i="4"/>
  <c r="AS754" i="4"/>
  <c r="N754" i="4"/>
  <c r="L754" i="4"/>
  <c r="K754" i="4"/>
  <c r="F754" i="4"/>
  <c r="G754" i="4" s="1"/>
  <c r="AW799" i="4"/>
  <c r="AX799" i="4" s="1"/>
  <c r="AV799" i="4"/>
  <c r="AU799" i="4"/>
  <c r="AT799" i="4"/>
  <c r="AS799" i="4"/>
  <c r="N799" i="4"/>
  <c r="L799" i="4"/>
  <c r="K799" i="4"/>
  <c r="F799" i="4"/>
  <c r="G799" i="4" s="1"/>
  <c r="AW703" i="4"/>
  <c r="AX703" i="4" s="1"/>
  <c r="AV703" i="4"/>
  <c r="AU703" i="4"/>
  <c r="AT703" i="4"/>
  <c r="AS703" i="4"/>
  <c r="N703" i="4"/>
  <c r="L703" i="4"/>
  <c r="K703" i="4"/>
  <c r="F703" i="4"/>
  <c r="G703" i="4" s="1"/>
  <c r="AW617" i="4"/>
  <c r="AX617" i="4" s="1"/>
  <c r="AV617" i="4"/>
  <c r="AU617" i="4"/>
  <c r="AT617" i="4"/>
  <c r="AS617" i="4"/>
  <c r="N617" i="4"/>
  <c r="L617" i="4"/>
  <c r="K617" i="4"/>
  <c r="F617" i="4"/>
  <c r="G617" i="4" s="1"/>
  <c r="AW399" i="4"/>
  <c r="AX399" i="4" s="1"/>
  <c r="AV399" i="4"/>
  <c r="AU399" i="4"/>
  <c r="AT399" i="4"/>
  <c r="AS399" i="4"/>
  <c r="N399" i="4"/>
  <c r="L399" i="4"/>
  <c r="K399" i="4"/>
  <c r="F399" i="4"/>
  <c r="G399" i="4" s="1"/>
  <c r="AW219" i="4"/>
  <c r="AX219" i="4" s="1"/>
  <c r="AV219" i="4"/>
  <c r="AU219" i="4"/>
  <c r="AT219" i="4"/>
  <c r="AS219" i="4"/>
  <c r="N219" i="4"/>
  <c r="L219" i="4"/>
  <c r="K219" i="4"/>
  <c r="F219" i="4"/>
  <c r="G219" i="4" s="1"/>
  <c r="AW279" i="4"/>
  <c r="AX279" i="4" s="1"/>
  <c r="AV279" i="4"/>
  <c r="AU279" i="4"/>
  <c r="AT279" i="4"/>
  <c r="AS279" i="4"/>
  <c r="N279" i="4"/>
  <c r="L279" i="4"/>
  <c r="K279" i="4"/>
  <c r="F279" i="4"/>
  <c r="G279" i="4" s="1"/>
  <c r="AW327" i="4"/>
  <c r="AX327" i="4" s="1"/>
  <c r="AV327" i="4"/>
  <c r="AU327" i="4"/>
  <c r="AT327" i="4"/>
  <c r="AS327" i="4"/>
  <c r="N327" i="4"/>
  <c r="L327" i="4"/>
  <c r="K327" i="4"/>
  <c r="F327" i="4"/>
  <c r="G327" i="4" s="1"/>
  <c r="AW843" i="4"/>
  <c r="AX843" i="4" s="1"/>
  <c r="AV843" i="4"/>
  <c r="AU843" i="4"/>
  <c r="AT843" i="4"/>
  <c r="AS843" i="4"/>
  <c r="N843" i="4"/>
  <c r="L843" i="4"/>
  <c r="K843" i="4"/>
  <c r="F843" i="4"/>
  <c r="G843" i="4" s="1"/>
  <c r="AW791" i="4"/>
  <c r="AX791" i="4" s="1"/>
  <c r="AV791" i="4"/>
  <c r="AU791" i="4"/>
  <c r="AT791" i="4"/>
  <c r="AS791" i="4"/>
  <c r="N791" i="4"/>
  <c r="L791" i="4"/>
  <c r="K791" i="4"/>
  <c r="F791" i="4"/>
  <c r="G791" i="4" s="1"/>
  <c r="AW742" i="4"/>
  <c r="AX742" i="4" s="1"/>
  <c r="AV742" i="4"/>
  <c r="AU742" i="4"/>
  <c r="AT742" i="4"/>
  <c r="AS742" i="4"/>
  <c r="N742" i="4"/>
  <c r="L742" i="4"/>
  <c r="K742" i="4"/>
  <c r="F742" i="4"/>
  <c r="G742" i="4" s="1"/>
  <c r="AW730" i="4"/>
  <c r="AX730" i="4" s="1"/>
  <c r="AV730" i="4"/>
  <c r="AU730" i="4"/>
  <c r="AT730" i="4"/>
  <c r="AS730" i="4"/>
  <c r="N730" i="4"/>
  <c r="L730" i="4"/>
  <c r="K730" i="4"/>
  <c r="F730" i="4"/>
  <c r="G730" i="4" s="1"/>
  <c r="AW712" i="4"/>
  <c r="AX712" i="4" s="1"/>
  <c r="AV712" i="4"/>
  <c r="AU712" i="4"/>
  <c r="AT712" i="4"/>
  <c r="AS712" i="4"/>
  <c r="N712" i="4"/>
  <c r="L712" i="4"/>
  <c r="K712" i="4"/>
  <c r="F712" i="4"/>
  <c r="G712" i="4" s="1"/>
  <c r="AW678" i="4"/>
  <c r="AX678" i="4" s="1"/>
  <c r="AV678" i="4"/>
  <c r="AU678" i="4"/>
  <c r="AT678" i="4"/>
  <c r="AS678" i="4"/>
  <c r="N678" i="4"/>
  <c r="L678" i="4"/>
  <c r="K678" i="4"/>
  <c r="F678" i="4"/>
  <c r="G678" i="4" s="1"/>
  <c r="AW669" i="4"/>
  <c r="AX669" i="4" s="1"/>
  <c r="AV669" i="4"/>
  <c r="AU669" i="4"/>
  <c r="AT669" i="4"/>
  <c r="AS669" i="4"/>
  <c r="N669" i="4"/>
  <c r="L669" i="4"/>
  <c r="K669" i="4"/>
  <c r="F669" i="4"/>
  <c r="G669" i="4" s="1"/>
  <c r="AW568" i="4"/>
  <c r="AX568" i="4" s="1"/>
  <c r="AV568" i="4"/>
  <c r="AU568" i="4"/>
  <c r="AT568" i="4"/>
  <c r="AS568" i="4"/>
  <c r="N568" i="4"/>
  <c r="L568" i="4"/>
  <c r="K568" i="4"/>
  <c r="F568" i="4"/>
  <c r="G568" i="4" s="1"/>
  <c r="AW1296" i="4"/>
  <c r="AX1296" i="4" s="1"/>
  <c r="AV1296" i="4"/>
  <c r="AU1296" i="4"/>
  <c r="AT1296" i="4"/>
  <c r="AS1296" i="4"/>
  <c r="N1296" i="4"/>
  <c r="L1296" i="4"/>
  <c r="K1296" i="4"/>
  <c r="F1296" i="4"/>
  <c r="G1296" i="4" s="1"/>
  <c r="AW173" i="4"/>
  <c r="AX173" i="4" s="1"/>
  <c r="AV173" i="4"/>
  <c r="AU173" i="4"/>
  <c r="AT173" i="4"/>
  <c r="AS173" i="4"/>
  <c r="N173" i="4"/>
  <c r="K173" i="4"/>
  <c r="F173" i="4"/>
  <c r="G173" i="4" s="1"/>
  <c r="AW1152" i="4"/>
  <c r="AX1152" i="4" s="1"/>
  <c r="AV1152" i="4"/>
  <c r="AU1152" i="4"/>
  <c r="AT1152" i="4"/>
  <c r="AS1152" i="4"/>
  <c r="N1152" i="4"/>
  <c r="L1152" i="4"/>
  <c r="K1152" i="4"/>
  <c r="F1152" i="4"/>
  <c r="G1152" i="4" s="1"/>
  <c r="AW1536" i="4"/>
  <c r="AX1536" i="4" s="1"/>
  <c r="AV1536" i="4"/>
  <c r="AU1536" i="4"/>
  <c r="AT1536" i="4"/>
  <c r="AS1536" i="4"/>
  <c r="N1536" i="4"/>
  <c r="L1536" i="4"/>
  <c r="K1536" i="4"/>
  <c r="F1536" i="4"/>
  <c r="G1536" i="4" s="1"/>
  <c r="AW1500" i="4"/>
  <c r="AX1500" i="4" s="1"/>
  <c r="AV1500" i="4"/>
  <c r="AU1500" i="4"/>
  <c r="AT1500" i="4"/>
  <c r="AS1500" i="4"/>
  <c r="N1500" i="4"/>
  <c r="L1500" i="4"/>
  <c r="K1500" i="4"/>
  <c r="F1500" i="4"/>
  <c r="G1500" i="4" s="1"/>
  <c r="AW504" i="4"/>
  <c r="AX504" i="4" s="1"/>
  <c r="AV504" i="4"/>
  <c r="AU504" i="4"/>
  <c r="AT504" i="4"/>
  <c r="AS504" i="4"/>
  <c r="N504" i="4"/>
  <c r="L504" i="4"/>
  <c r="K504" i="4"/>
  <c r="F504" i="4"/>
  <c r="G504" i="4" s="1"/>
  <c r="AW1572" i="4"/>
  <c r="AX1572" i="4" s="1"/>
  <c r="AV1572" i="4"/>
  <c r="AU1572" i="4"/>
  <c r="AT1572" i="4"/>
  <c r="AS1572" i="4"/>
  <c r="R1572" i="4"/>
  <c r="Q1572" i="4"/>
  <c r="N1572" i="4"/>
  <c r="L1572" i="4"/>
  <c r="K1572" i="4"/>
  <c r="F1572" i="4"/>
  <c r="G1572" i="4" s="1"/>
  <c r="AW544" i="4"/>
  <c r="AX544" i="4" s="1"/>
  <c r="AV544" i="4"/>
  <c r="AU544" i="4"/>
  <c r="AT544" i="4"/>
  <c r="AS544" i="4"/>
  <c r="Q544" i="4"/>
  <c r="N544" i="4"/>
  <c r="L544" i="4"/>
  <c r="K544" i="4"/>
  <c r="F544" i="4"/>
  <c r="G544" i="4" s="1"/>
  <c r="AW556" i="4"/>
  <c r="AX556" i="4" s="1"/>
  <c r="AV556" i="4"/>
  <c r="AU556" i="4"/>
  <c r="AT556" i="4"/>
  <c r="AS556" i="4"/>
  <c r="Q556" i="4"/>
  <c r="N556" i="4"/>
  <c r="K556" i="4"/>
  <c r="F556" i="4"/>
  <c r="G556" i="4" s="1"/>
  <c r="AW520" i="4"/>
  <c r="AX520" i="4" s="1"/>
  <c r="AV520" i="4"/>
  <c r="AU520" i="4"/>
  <c r="AT520" i="4"/>
  <c r="AS520" i="4"/>
  <c r="Q520" i="4"/>
  <c r="N520" i="4"/>
  <c r="L520" i="4"/>
  <c r="K520" i="4"/>
  <c r="F520" i="4"/>
  <c r="G520" i="4" s="1"/>
  <c r="AW648" i="4"/>
  <c r="AX648" i="4" s="1"/>
  <c r="AV648" i="4"/>
  <c r="AU648" i="4"/>
  <c r="AT648" i="4"/>
  <c r="AS648" i="4"/>
  <c r="Q648" i="4"/>
  <c r="N648" i="4"/>
  <c r="L648" i="4"/>
  <c r="K648" i="4"/>
  <c r="F648" i="4"/>
  <c r="G648" i="4" s="1"/>
  <c r="AW363" i="4"/>
  <c r="AX363" i="4" s="1"/>
  <c r="AV363" i="4"/>
  <c r="AU363" i="4"/>
  <c r="AT363" i="4"/>
  <c r="AS363" i="4"/>
  <c r="Q363" i="4"/>
  <c r="N363" i="4"/>
  <c r="L363" i="4"/>
  <c r="K363" i="4"/>
  <c r="F363" i="4"/>
  <c r="G363" i="4" s="1"/>
  <c r="AW1237" i="4"/>
  <c r="AX1237" i="4" s="1"/>
  <c r="AV1237" i="4"/>
  <c r="AU1237" i="4"/>
  <c r="AT1237" i="4"/>
  <c r="AS1237" i="4"/>
  <c r="Q1237" i="4"/>
  <c r="N1237" i="4"/>
  <c r="L1237" i="4"/>
  <c r="K1237" i="4"/>
  <c r="F1237" i="4"/>
  <c r="G1237" i="4" s="1"/>
  <c r="AW1297" i="4"/>
  <c r="AX1297" i="4" s="1"/>
  <c r="AV1297" i="4"/>
  <c r="AU1297" i="4"/>
  <c r="AT1297" i="4"/>
  <c r="AS1297" i="4"/>
  <c r="Q1297" i="4"/>
  <c r="N1297" i="4"/>
  <c r="L1297" i="4"/>
  <c r="K1297" i="4"/>
  <c r="F1297" i="4"/>
  <c r="G1297" i="4" s="1"/>
  <c r="AW1033" i="4"/>
  <c r="AX1033" i="4" s="1"/>
  <c r="AV1033" i="4"/>
  <c r="AU1033" i="4"/>
  <c r="AT1033" i="4"/>
  <c r="AS1033" i="4"/>
  <c r="Q1033" i="4"/>
  <c r="N1033" i="4"/>
  <c r="L1033" i="4"/>
  <c r="K1033" i="4"/>
  <c r="F1033" i="4"/>
  <c r="AW1069" i="4"/>
  <c r="AX1069" i="4" s="1"/>
  <c r="AV1069" i="4"/>
  <c r="AU1069" i="4"/>
  <c r="AT1069" i="4"/>
  <c r="AS1069" i="4"/>
  <c r="Q1069" i="4"/>
  <c r="N1069" i="4"/>
  <c r="L1069" i="4"/>
  <c r="K1069" i="4"/>
  <c r="F1069" i="4"/>
  <c r="G1069" i="4" s="1"/>
  <c r="AW1501" i="4"/>
  <c r="AX1501" i="4" s="1"/>
  <c r="AV1501" i="4"/>
  <c r="AU1501" i="4"/>
  <c r="AT1501" i="4"/>
  <c r="AS1501" i="4"/>
  <c r="Q1501" i="4"/>
  <c r="N1501" i="4"/>
  <c r="L1501" i="4"/>
  <c r="K1501" i="4"/>
  <c r="F1501" i="4"/>
  <c r="G1501" i="4" s="1"/>
  <c r="AW649" i="4"/>
  <c r="AX649" i="4" s="1"/>
  <c r="AV649" i="4"/>
  <c r="AU649" i="4"/>
  <c r="AT649" i="4"/>
  <c r="AS649" i="4"/>
  <c r="Q649" i="4"/>
  <c r="N649" i="4"/>
  <c r="L649" i="4"/>
  <c r="K649" i="4"/>
  <c r="F649" i="4"/>
  <c r="G649" i="4" s="1"/>
  <c r="AW316" i="4"/>
  <c r="AX316" i="4" s="1"/>
  <c r="AV316" i="4"/>
  <c r="AU316" i="4"/>
  <c r="AT316" i="4"/>
  <c r="AS316" i="4"/>
  <c r="R316" i="4"/>
  <c r="Q316" i="4"/>
  <c r="N316" i="4"/>
  <c r="L316" i="4"/>
  <c r="K316" i="4"/>
  <c r="F316" i="4"/>
  <c r="G316" i="4" s="1"/>
  <c r="AW304" i="4"/>
  <c r="AX304" i="4" s="1"/>
  <c r="AV304" i="4"/>
  <c r="AU304" i="4"/>
  <c r="AT304" i="4"/>
  <c r="AS304" i="4"/>
  <c r="Q304" i="4"/>
  <c r="N304" i="4"/>
  <c r="L304" i="4"/>
  <c r="K304" i="4"/>
  <c r="F304" i="4"/>
  <c r="G304" i="4" s="1"/>
  <c r="AW268" i="4"/>
  <c r="AX268" i="4" s="1"/>
  <c r="AV268" i="4"/>
  <c r="AU268" i="4"/>
  <c r="AT268" i="4"/>
  <c r="AS268" i="4"/>
  <c r="Q268" i="4"/>
  <c r="N268" i="4"/>
  <c r="L268" i="4"/>
  <c r="K268" i="4"/>
  <c r="F268" i="4"/>
  <c r="AW256" i="4"/>
  <c r="AX256" i="4" s="1"/>
  <c r="AV256" i="4"/>
  <c r="AU256" i="4"/>
  <c r="AT256" i="4"/>
  <c r="AS256" i="4"/>
  <c r="Q256" i="4"/>
  <c r="N256" i="4"/>
  <c r="L256" i="4"/>
  <c r="K256" i="4"/>
  <c r="F256" i="4"/>
  <c r="G256" i="4" s="1"/>
  <c r="AW244" i="4"/>
  <c r="AX244" i="4" s="1"/>
  <c r="AV244" i="4"/>
  <c r="AU244" i="4"/>
  <c r="AT244" i="4"/>
  <c r="AS244" i="4"/>
  <c r="Q244" i="4"/>
  <c r="N244" i="4"/>
  <c r="L244" i="4"/>
  <c r="K244" i="4"/>
  <c r="F244" i="4"/>
  <c r="G244" i="4" s="1"/>
  <c r="AW232" i="4"/>
  <c r="AX232" i="4" s="1"/>
  <c r="AV232" i="4"/>
  <c r="AU232" i="4"/>
  <c r="AT232" i="4"/>
  <c r="AS232" i="4"/>
  <c r="Q232" i="4"/>
  <c r="N232" i="4"/>
  <c r="L232" i="4"/>
  <c r="F232" i="4"/>
  <c r="AW208" i="4"/>
  <c r="AX208" i="4" s="1"/>
  <c r="AV208" i="4"/>
  <c r="AU208" i="4"/>
  <c r="AT208" i="4"/>
  <c r="AS208" i="4"/>
  <c r="Q208" i="4"/>
  <c r="N208" i="4"/>
  <c r="L208" i="4"/>
  <c r="K208" i="4"/>
  <c r="F208" i="4"/>
  <c r="G208" i="4" s="1"/>
  <c r="AW198" i="4"/>
  <c r="AX198" i="4" s="1"/>
  <c r="AV198" i="4"/>
  <c r="AU198" i="4"/>
  <c r="AT198" i="4"/>
  <c r="AS198" i="4"/>
  <c r="Q198" i="4"/>
  <c r="N198" i="4"/>
  <c r="K198" i="4"/>
  <c r="F198" i="4"/>
  <c r="G198" i="4" s="1"/>
  <c r="AW186" i="4"/>
  <c r="AX186" i="4" s="1"/>
  <c r="AV186" i="4"/>
  <c r="AU186" i="4"/>
  <c r="AT186" i="4"/>
  <c r="AS186" i="4"/>
  <c r="Q186" i="4"/>
  <c r="N186" i="4"/>
  <c r="L186" i="4"/>
  <c r="K186" i="4"/>
  <c r="F186" i="4"/>
  <c r="G186" i="4" s="1"/>
  <c r="AW162" i="4"/>
  <c r="AX162" i="4" s="1"/>
  <c r="AV162" i="4"/>
  <c r="AU162" i="4"/>
  <c r="AT162" i="4"/>
  <c r="AS162" i="4"/>
  <c r="N162" i="4"/>
  <c r="L162" i="4"/>
  <c r="K162" i="4"/>
  <c r="F162" i="4"/>
  <c r="G162" i="4" s="1"/>
  <c r="AW152" i="4"/>
  <c r="AX152" i="4" s="1"/>
  <c r="AV152" i="4"/>
  <c r="AU152" i="4"/>
  <c r="AT152" i="4"/>
  <c r="AS152" i="4"/>
  <c r="R152" i="4"/>
  <c r="Q152" i="4"/>
  <c r="N152" i="4"/>
  <c r="L152" i="4"/>
  <c r="K152" i="4"/>
  <c r="F152" i="4"/>
  <c r="AW140" i="4"/>
  <c r="AX140" i="4" s="1"/>
  <c r="AV140" i="4"/>
  <c r="AU140" i="4"/>
  <c r="AT140" i="4"/>
  <c r="AS140" i="4"/>
  <c r="R140" i="4"/>
  <c r="N140" i="4"/>
  <c r="L140" i="4"/>
  <c r="K140" i="4"/>
  <c r="F140" i="4"/>
  <c r="G140" i="4" s="1"/>
  <c r="AW128" i="4"/>
  <c r="AX128" i="4" s="1"/>
  <c r="AV128" i="4"/>
  <c r="AU128" i="4"/>
  <c r="AT128" i="4"/>
  <c r="AS128" i="4"/>
  <c r="R128" i="4"/>
  <c r="N128" i="4"/>
  <c r="K128" i="4"/>
  <c r="F128" i="4"/>
  <c r="AW116" i="4"/>
  <c r="AX116" i="4" s="1"/>
  <c r="AV116" i="4"/>
  <c r="AU116" i="4"/>
  <c r="AT116" i="4"/>
  <c r="AS116" i="4"/>
  <c r="R116" i="4"/>
  <c r="N116" i="4"/>
  <c r="L116" i="4"/>
  <c r="K116" i="4"/>
  <c r="F116" i="4"/>
  <c r="G116" i="4" s="1"/>
  <c r="AW104" i="4"/>
  <c r="AX104" i="4" s="1"/>
  <c r="AV104" i="4"/>
  <c r="AU104" i="4"/>
  <c r="AT104" i="4"/>
  <c r="AS104" i="4"/>
  <c r="N104" i="4"/>
  <c r="L104" i="4"/>
  <c r="K104" i="4"/>
  <c r="F104" i="4"/>
  <c r="G104" i="4" s="1"/>
  <c r="AW92" i="4"/>
  <c r="AX92" i="4" s="1"/>
  <c r="AV92" i="4"/>
  <c r="AU92" i="4"/>
  <c r="AT92" i="4"/>
  <c r="AS92" i="4"/>
  <c r="N92" i="4"/>
  <c r="L92" i="4"/>
  <c r="K92" i="4"/>
  <c r="F92" i="4"/>
  <c r="G92" i="4" s="1"/>
  <c r="AW80" i="4"/>
  <c r="AX80" i="4" s="1"/>
  <c r="AV80" i="4"/>
  <c r="AU80" i="4"/>
  <c r="AT80" i="4"/>
  <c r="AS80" i="4"/>
  <c r="R80" i="4"/>
  <c r="N80" i="4"/>
  <c r="L80" i="4"/>
  <c r="F80" i="4"/>
  <c r="G80" i="4" s="1"/>
  <c r="AW68" i="4"/>
  <c r="AX68" i="4" s="1"/>
  <c r="AV68" i="4"/>
  <c r="AU68" i="4"/>
  <c r="AT68" i="4"/>
  <c r="AS68" i="4"/>
  <c r="R68" i="4"/>
  <c r="N68" i="4"/>
  <c r="L68" i="4"/>
  <c r="K68" i="4"/>
  <c r="F68" i="4"/>
  <c r="G68" i="4" s="1"/>
  <c r="AW56" i="4"/>
  <c r="AX56" i="4" s="1"/>
  <c r="AV56" i="4"/>
  <c r="AU56" i="4"/>
  <c r="AT56" i="4"/>
  <c r="AS56" i="4"/>
  <c r="R56" i="4"/>
  <c r="N56" i="4"/>
  <c r="L56" i="4"/>
  <c r="K56" i="4"/>
  <c r="F56" i="4"/>
  <c r="G56" i="4" s="1"/>
  <c r="AW44" i="4"/>
  <c r="AX44" i="4" s="1"/>
  <c r="AV44" i="4"/>
  <c r="AU44" i="4"/>
  <c r="AT44" i="4"/>
  <c r="AS44" i="4"/>
  <c r="R44" i="4"/>
  <c r="N44" i="4"/>
  <c r="L44" i="4"/>
  <c r="K44" i="4"/>
  <c r="F44" i="4"/>
  <c r="G44" i="4" s="1"/>
  <c r="AW32" i="4"/>
  <c r="AX32" i="4" s="1"/>
  <c r="AV32" i="4"/>
  <c r="AU32" i="4"/>
  <c r="AT32" i="4"/>
  <c r="AS32" i="4"/>
  <c r="R32" i="4"/>
  <c r="N32" i="4"/>
  <c r="L32" i="4"/>
  <c r="F32" i="4"/>
  <c r="AW22" i="4"/>
  <c r="AX22" i="4" s="1"/>
  <c r="AV22" i="4"/>
  <c r="AU22" i="4"/>
  <c r="AT22" i="4"/>
  <c r="AS22" i="4"/>
  <c r="R22" i="4"/>
  <c r="N22" i="4"/>
  <c r="L22" i="4"/>
  <c r="K22" i="4"/>
  <c r="F22" i="4"/>
  <c r="G22" i="4" s="1"/>
  <c r="AW533" i="4"/>
  <c r="AX533" i="4" s="1"/>
  <c r="AV533" i="4"/>
  <c r="AU533" i="4"/>
  <c r="AT533" i="4"/>
  <c r="AS533" i="4"/>
  <c r="N533" i="4"/>
  <c r="L533" i="4"/>
  <c r="K533" i="4"/>
  <c r="F533" i="4"/>
  <c r="G533" i="4" s="1"/>
  <c r="AW521" i="4"/>
  <c r="AX521" i="4" s="1"/>
  <c r="AV521" i="4"/>
  <c r="AU521" i="4"/>
  <c r="AT521" i="4"/>
  <c r="AS521" i="4"/>
  <c r="N521" i="4"/>
  <c r="L521" i="4"/>
  <c r="K521" i="4"/>
  <c r="F521" i="4"/>
  <c r="G521" i="4" s="1"/>
  <c r="AW505" i="4"/>
  <c r="AX505" i="4" s="1"/>
  <c r="AV505" i="4"/>
  <c r="AU505" i="4"/>
  <c r="AT505" i="4"/>
  <c r="AS505" i="4"/>
  <c r="R505" i="4"/>
  <c r="N505" i="4"/>
  <c r="L505" i="4"/>
  <c r="K505" i="4"/>
  <c r="F505" i="4"/>
  <c r="G505" i="4" s="1"/>
  <c r="AW493" i="4"/>
  <c r="AX493" i="4" s="1"/>
  <c r="AV493" i="4"/>
  <c r="AU493" i="4"/>
  <c r="AT493" i="4"/>
  <c r="AS493" i="4"/>
  <c r="R493" i="4"/>
  <c r="N493" i="4"/>
  <c r="L493" i="4"/>
  <c r="F493" i="4"/>
  <c r="G493" i="4" s="1"/>
  <c r="AW472" i="4"/>
  <c r="AX472" i="4" s="1"/>
  <c r="AV472" i="4"/>
  <c r="AU472" i="4"/>
  <c r="AT472" i="4"/>
  <c r="AS472" i="4"/>
  <c r="R472" i="4"/>
  <c r="N472" i="4"/>
  <c r="L472" i="4"/>
  <c r="F472" i="4"/>
  <c r="G472" i="4" s="1"/>
  <c r="AW460" i="4"/>
  <c r="AX460" i="4" s="1"/>
  <c r="AV460" i="4"/>
  <c r="AU460" i="4"/>
  <c r="AT460" i="4"/>
  <c r="AS460" i="4"/>
  <c r="N460" i="4"/>
  <c r="L460" i="4"/>
  <c r="K460" i="4"/>
  <c r="F460" i="4"/>
  <c r="G460" i="4" s="1"/>
  <c r="AW448" i="4"/>
  <c r="AX448" i="4" s="1"/>
  <c r="AV448" i="4"/>
  <c r="AU448" i="4"/>
  <c r="AT448" i="4"/>
  <c r="AS448" i="4"/>
  <c r="R448" i="4"/>
  <c r="N448" i="4"/>
  <c r="L448" i="4"/>
  <c r="K448" i="4"/>
  <c r="F448" i="4"/>
  <c r="G448" i="4" s="1"/>
  <c r="AW436" i="4"/>
  <c r="AX436" i="4" s="1"/>
  <c r="AV436" i="4"/>
  <c r="AU436" i="4"/>
  <c r="AT436" i="4"/>
  <c r="AS436" i="4"/>
  <c r="R436" i="4"/>
  <c r="N436" i="4"/>
  <c r="K436" i="4"/>
  <c r="F436" i="4"/>
  <c r="AW388" i="4"/>
  <c r="AX388" i="4" s="1"/>
  <c r="AV388" i="4"/>
  <c r="AU388" i="4"/>
  <c r="AT388" i="4"/>
  <c r="AS388" i="4"/>
  <c r="R388" i="4"/>
  <c r="N388" i="4"/>
  <c r="L388" i="4"/>
  <c r="K388" i="4"/>
  <c r="F388" i="4"/>
  <c r="G388" i="4" s="1"/>
  <c r="AW376" i="4"/>
  <c r="AX376" i="4" s="1"/>
  <c r="AV376" i="4"/>
  <c r="AU376" i="4"/>
  <c r="AT376" i="4"/>
  <c r="AS376" i="4"/>
  <c r="R376" i="4"/>
  <c r="N376" i="4"/>
  <c r="L376" i="4"/>
  <c r="F376" i="4"/>
  <c r="AW352" i="4"/>
  <c r="AX352" i="4" s="1"/>
  <c r="AV352" i="4"/>
  <c r="AU352" i="4"/>
  <c r="AT352" i="4"/>
  <c r="AS352" i="4"/>
  <c r="R352" i="4"/>
  <c r="N352" i="4"/>
  <c r="L352" i="4"/>
  <c r="K352" i="4"/>
  <c r="F352" i="4"/>
  <c r="G352" i="4" s="1"/>
  <c r="AW340" i="4"/>
  <c r="AX340" i="4" s="1"/>
  <c r="AV340" i="4"/>
  <c r="AU340" i="4"/>
  <c r="AT340" i="4"/>
  <c r="AS340" i="4"/>
  <c r="R340" i="4"/>
  <c r="N340" i="4"/>
  <c r="L340" i="4"/>
  <c r="K340" i="4"/>
  <c r="F340" i="4"/>
  <c r="G340" i="4" s="1"/>
  <c r="AW603" i="4"/>
  <c r="AX603" i="4" s="1"/>
  <c r="AV603" i="4"/>
  <c r="AU603" i="4"/>
  <c r="AT603" i="4"/>
  <c r="AS603" i="4"/>
  <c r="R603" i="4"/>
  <c r="N603" i="4"/>
  <c r="L603" i="4"/>
  <c r="K603" i="4"/>
  <c r="F603" i="4"/>
  <c r="G603" i="4" s="1"/>
  <c r="AW591" i="4"/>
  <c r="AX591" i="4" s="1"/>
  <c r="AV591" i="4"/>
  <c r="AU591" i="4"/>
  <c r="AT591" i="4"/>
  <c r="AS591" i="4"/>
  <c r="N591" i="4"/>
  <c r="L591" i="4"/>
  <c r="K591" i="4"/>
  <c r="F591" i="4"/>
  <c r="G591" i="4" s="1"/>
  <c r="AW579" i="4"/>
  <c r="AX579" i="4" s="1"/>
  <c r="AV579" i="4"/>
  <c r="AU579" i="4"/>
  <c r="AT579" i="4"/>
  <c r="AS579" i="4"/>
  <c r="R579" i="4"/>
  <c r="N579" i="4"/>
  <c r="L579" i="4"/>
  <c r="K579" i="4"/>
  <c r="F579" i="4"/>
  <c r="G579" i="4" s="1"/>
  <c r="AW632" i="4"/>
  <c r="AX632" i="4" s="1"/>
  <c r="AV632" i="4"/>
  <c r="AU632" i="4"/>
  <c r="AT632" i="4"/>
  <c r="AS632" i="4"/>
  <c r="R632" i="4"/>
  <c r="N632" i="4"/>
  <c r="L632" i="4"/>
  <c r="K632" i="4"/>
  <c r="F632" i="4"/>
  <c r="G632" i="4" s="1"/>
  <c r="AW691" i="4"/>
  <c r="AX691" i="4" s="1"/>
  <c r="AV691" i="4"/>
  <c r="AU691" i="4"/>
  <c r="AT691" i="4"/>
  <c r="AS691" i="4"/>
  <c r="R691" i="4"/>
  <c r="N691" i="4"/>
  <c r="L691" i="4"/>
  <c r="K691" i="4"/>
  <c r="F691" i="4"/>
  <c r="G691" i="4" s="1"/>
  <c r="AW925" i="4"/>
  <c r="AX925" i="4" s="1"/>
  <c r="AV925" i="4"/>
  <c r="AU925" i="4"/>
  <c r="AT925" i="4"/>
  <c r="AS925" i="4"/>
  <c r="R925" i="4"/>
  <c r="N925" i="4"/>
  <c r="L925" i="4"/>
  <c r="K925" i="4"/>
  <c r="F925" i="4"/>
  <c r="G925" i="4" s="1"/>
  <c r="AW913" i="4"/>
  <c r="AX913" i="4" s="1"/>
  <c r="AV913" i="4"/>
  <c r="AU913" i="4"/>
  <c r="AT913" i="4"/>
  <c r="AS913" i="4"/>
  <c r="R913" i="4"/>
  <c r="N913" i="4"/>
  <c r="L913" i="4"/>
  <c r="K913" i="4"/>
  <c r="F913" i="4"/>
  <c r="G913" i="4" s="1"/>
  <c r="AW901" i="4"/>
  <c r="AX901" i="4" s="1"/>
  <c r="AV901" i="4"/>
  <c r="AU901" i="4"/>
  <c r="AT901" i="4"/>
  <c r="AS901" i="4"/>
  <c r="R901" i="4"/>
  <c r="N901" i="4"/>
  <c r="L901" i="4"/>
  <c r="K901" i="4"/>
  <c r="F901" i="4"/>
  <c r="G901" i="4" s="1"/>
  <c r="AW889" i="4"/>
  <c r="AX889" i="4" s="1"/>
  <c r="AV889" i="4"/>
  <c r="AU889" i="4"/>
  <c r="AT889" i="4"/>
  <c r="AS889" i="4"/>
  <c r="R889" i="4"/>
  <c r="N889" i="4"/>
  <c r="L889" i="4"/>
  <c r="K889" i="4"/>
  <c r="F889" i="4"/>
  <c r="G889" i="4" s="1"/>
  <c r="AW877" i="4"/>
  <c r="AX877" i="4" s="1"/>
  <c r="AV877" i="4"/>
  <c r="AU877" i="4"/>
  <c r="AT877" i="4"/>
  <c r="AS877" i="4"/>
  <c r="N877" i="4"/>
  <c r="L877" i="4"/>
  <c r="K877" i="4"/>
  <c r="F877" i="4"/>
  <c r="G877" i="4" s="1"/>
  <c r="AW865" i="4"/>
  <c r="AX865" i="4" s="1"/>
  <c r="AV865" i="4"/>
  <c r="AU865" i="4"/>
  <c r="AT865" i="4"/>
  <c r="AS865" i="4"/>
  <c r="R865" i="4"/>
  <c r="N865" i="4"/>
  <c r="L865" i="4"/>
  <c r="K865" i="4"/>
  <c r="F865" i="4"/>
  <c r="G865" i="4" s="1"/>
  <c r="AW853" i="4"/>
  <c r="AX853" i="4" s="1"/>
  <c r="AV853" i="4"/>
  <c r="AU853" i="4"/>
  <c r="AT853" i="4"/>
  <c r="AS853" i="4"/>
  <c r="N853" i="4"/>
  <c r="L853" i="4"/>
  <c r="F853" i="4"/>
  <c r="G853" i="4" s="1"/>
  <c r="AW1597" i="4"/>
  <c r="AX1597" i="4" s="1"/>
  <c r="AV1597" i="4"/>
  <c r="AU1597" i="4"/>
  <c r="AT1597" i="4"/>
  <c r="AS1597" i="4"/>
  <c r="R1597" i="4"/>
  <c r="N1597" i="4"/>
  <c r="L1597" i="4"/>
  <c r="F1597" i="4"/>
  <c r="G1597" i="4" s="1"/>
  <c r="AW1585" i="4"/>
  <c r="AX1585" i="4" s="1"/>
  <c r="AV1585" i="4"/>
  <c r="AU1585" i="4"/>
  <c r="AT1585" i="4"/>
  <c r="AS1585" i="4"/>
  <c r="R1585" i="4"/>
  <c r="N1585" i="4"/>
  <c r="L1585" i="4"/>
  <c r="F1585" i="4"/>
  <c r="G1585" i="4" s="1"/>
  <c r="AW1561" i="4"/>
  <c r="AX1561" i="4" s="1"/>
  <c r="AV1561" i="4"/>
  <c r="AU1561" i="4"/>
  <c r="AT1561" i="4"/>
  <c r="AS1561" i="4"/>
  <c r="R1561" i="4"/>
  <c r="N1561" i="4"/>
  <c r="L1561" i="4"/>
  <c r="K1561" i="4"/>
  <c r="F1561" i="4"/>
  <c r="G1561" i="4" s="1"/>
  <c r="AW1549" i="4"/>
  <c r="AX1549" i="4" s="1"/>
  <c r="AV1549" i="4"/>
  <c r="AU1549" i="4"/>
  <c r="AT1549" i="4"/>
  <c r="AS1549" i="4"/>
  <c r="R1549" i="4"/>
  <c r="N1549" i="4"/>
  <c r="K1549" i="4"/>
  <c r="F1549" i="4"/>
  <c r="AW1513" i="4"/>
  <c r="AX1513" i="4" s="1"/>
  <c r="AV1513" i="4"/>
  <c r="AU1513" i="4"/>
  <c r="AT1513" i="4"/>
  <c r="AS1513" i="4"/>
  <c r="R1513" i="4"/>
  <c r="N1513" i="4"/>
  <c r="L1513" i="4"/>
  <c r="K1513" i="4"/>
  <c r="F1513" i="4"/>
  <c r="G1513" i="4" s="1"/>
  <c r="AW1489" i="4"/>
  <c r="AX1489" i="4" s="1"/>
  <c r="AV1489" i="4"/>
  <c r="AU1489" i="4"/>
  <c r="AT1489" i="4"/>
  <c r="AS1489" i="4"/>
  <c r="N1489" i="4"/>
  <c r="L1489" i="4"/>
  <c r="K1489" i="4"/>
  <c r="F1489" i="4"/>
  <c r="G1489" i="4" s="1"/>
  <c r="AW1477" i="4"/>
  <c r="AX1477" i="4" s="1"/>
  <c r="AV1477" i="4"/>
  <c r="AU1477" i="4"/>
  <c r="AT1477" i="4"/>
  <c r="AS1477" i="4"/>
  <c r="R1477" i="4"/>
  <c r="N1477" i="4"/>
  <c r="L1477" i="4"/>
  <c r="K1477" i="4"/>
  <c r="F1477" i="4"/>
  <c r="G1477" i="4" s="1"/>
  <c r="AW1465" i="4"/>
  <c r="AX1465" i="4" s="1"/>
  <c r="AV1465" i="4"/>
  <c r="AU1465" i="4"/>
  <c r="AT1465" i="4"/>
  <c r="AS1465" i="4"/>
  <c r="N1465" i="4"/>
  <c r="K1465" i="4"/>
  <c r="F1465" i="4"/>
  <c r="G1465" i="4" s="1"/>
  <c r="AW1441" i="4"/>
  <c r="AX1441" i="4" s="1"/>
  <c r="AV1441" i="4"/>
  <c r="AU1441" i="4"/>
  <c r="AT1441" i="4"/>
  <c r="AS1441" i="4"/>
  <c r="R1441" i="4"/>
  <c r="N1441" i="4"/>
  <c r="L1441" i="4"/>
  <c r="K1441" i="4"/>
  <c r="F1441" i="4"/>
  <c r="G1441" i="4" s="1"/>
  <c r="AW1429" i="4"/>
  <c r="AX1429" i="4" s="1"/>
  <c r="AV1429" i="4"/>
  <c r="AU1429" i="4"/>
  <c r="AT1429" i="4"/>
  <c r="AS1429" i="4"/>
  <c r="N1429" i="4"/>
  <c r="L1429" i="4"/>
  <c r="K1429" i="4"/>
  <c r="F1429" i="4"/>
  <c r="G1429" i="4" s="1"/>
  <c r="AW1417" i="4"/>
  <c r="AX1417" i="4" s="1"/>
  <c r="AV1417" i="4"/>
  <c r="AU1417" i="4"/>
  <c r="AT1417" i="4"/>
  <c r="AS1417" i="4"/>
  <c r="R1417" i="4"/>
  <c r="N1417" i="4"/>
  <c r="L1417" i="4"/>
  <c r="F1417" i="4"/>
  <c r="G1417" i="4" s="1"/>
  <c r="AW1405" i="4"/>
  <c r="AX1405" i="4" s="1"/>
  <c r="AV1405" i="4"/>
  <c r="AU1405" i="4"/>
  <c r="AT1405" i="4"/>
  <c r="AS1405" i="4"/>
  <c r="N1405" i="4"/>
  <c r="K1405" i="4"/>
  <c r="F1405" i="4"/>
  <c r="G1405" i="4" s="1"/>
  <c r="AW1393" i="4"/>
  <c r="AX1393" i="4" s="1"/>
  <c r="AV1393" i="4"/>
  <c r="AU1393" i="4"/>
  <c r="AT1393" i="4"/>
  <c r="AS1393" i="4"/>
  <c r="R1393" i="4"/>
  <c r="N1393" i="4"/>
  <c r="K1393" i="4"/>
  <c r="F1393" i="4"/>
  <c r="AW1381" i="4"/>
  <c r="AX1381" i="4" s="1"/>
  <c r="AV1381" i="4"/>
  <c r="AU1381" i="4"/>
  <c r="AT1381" i="4"/>
  <c r="AS1381" i="4"/>
  <c r="R1381" i="4"/>
  <c r="N1381" i="4"/>
  <c r="L1381" i="4"/>
  <c r="K1381" i="4"/>
  <c r="F1381" i="4"/>
  <c r="G1381" i="4" s="1"/>
  <c r="AW1369" i="4"/>
  <c r="AX1369" i="4" s="1"/>
  <c r="AV1369" i="4"/>
  <c r="AU1369" i="4"/>
  <c r="AT1369" i="4"/>
  <c r="AS1369" i="4"/>
  <c r="R1369" i="4"/>
  <c r="N1369" i="4"/>
  <c r="L1369" i="4"/>
  <c r="K1369" i="4"/>
  <c r="F1369" i="4"/>
  <c r="G1369" i="4" s="1"/>
  <c r="AW1357" i="4"/>
  <c r="AX1357" i="4" s="1"/>
  <c r="AV1357" i="4"/>
  <c r="AU1357" i="4"/>
  <c r="AT1357" i="4"/>
  <c r="AS1357" i="4"/>
  <c r="N1357" i="4"/>
  <c r="L1357" i="4"/>
  <c r="K1357" i="4"/>
  <c r="F1357" i="4"/>
  <c r="AW1345" i="4"/>
  <c r="AX1345" i="4" s="1"/>
  <c r="AV1345" i="4"/>
  <c r="AU1345" i="4"/>
  <c r="AT1345" i="4"/>
  <c r="AS1345" i="4"/>
  <c r="N1345" i="4"/>
  <c r="L1345" i="4"/>
  <c r="F1345" i="4"/>
  <c r="G1345" i="4" s="1"/>
  <c r="AW1333" i="4"/>
  <c r="AX1333" i="4" s="1"/>
  <c r="AV1333" i="4"/>
  <c r="AU1333" i="4"/>
  <c r="AT1333" i="4"/>
  <c r="AS1333" i="4"/>
  <c r="R1333" i="4"/>
  <c r="N1333" i="4"/>
  <c r="L1333" i="4"/>
  <c r="K1333" i="4"/>
  <c r="F1333" i="4"/>
  <c r="G1333" i="4" s="1"/>
  <c r="AW1309" i="4"/>
  <c r="AX1309" i="4" s="1"/>
  <c r="AV1309" i="4"/>
  <c r="AU1309" i="4"/>
  <c r="AT1309" i="4"/>
  <c r="AS1309" i="4"/>
  <c r="R1309" i="4"/>
  <c r="N1309" i="4"/>
  <c r="L1309" i="4"/>
  <c r="K1309" i="4"/>
  <c r="F1309" i="4"/>
  <c r="G1309" i="4" s="1"/>
  <c r="AW1285" i="4"/>
  <c r="AX1285" i="4" s="1"/>
  <c r="AV1285" i="4"/>
  <c r="AU1285" i="4"/>
  <c r="AT1285" i="4"/>
  <c r="AS1285" i="4"/>
  <c r="R1285" i="4"/>
  <c r="N1285" i="4"/>
  <c r="L1285" i="4"/>
  <c r="K1285" i="4"/>
  <c r="F1285" i="4"/>
  <c r="G1285" i="4" s="1"/>
  <c r="AW1273" i="4"/>
  <c r="AX1273" i="4" s="1"/>
  <c r="AV1273" i="4"/>
  <c r="AU1273" i="4"/>
  <c r="AT1273" i="4"/>
  <c r="AS1273" i="4"/>
  <c r="R1273" i="4"/>
  <c r="N1273" i="4"/>
  <c r="L1273" i="4"/>
  <c r="K1273" i="4"/>
  <c r="F1273" i="4"/>
  <c r="AW1261" i="4"/>
  <c r="AX1261" i="4" s="1"/>
  <c r="AV1261" i="4"/>
  <c r="AU1261" i="4"/>
  <c r="AT1261" i="4"/>
  <c r="AS1261" i="4"/>
  <c r="R1261" i="4"/>
  <c r="N1261" i="4"/>
  <c r="L1261" i="4"/>
  <c r="K1261" i="4"/>
  <c r="F1261" i="4"/>
  <c r="G1261" i="4" s="1"/>
  <c r="AW1249" i="4"/>
  <c r="AX1249" i="4" s="1"/>
  <c r="AV1249" i="4"/>
  <c r="AU1249" i="4"/>
  <c r="AT1249" i="4"/>
  <c r="AS1249" i="4"/>
  <c r="R1249" i="4"/>
  <c r="N1249" i="4"/>
  <c r="L1249" i="4"/>
  <c r="F1249" i="4"/>
  <c r="G1249" i="4" s="1"/>
  <c r="AW1045" i="4"/>
  <c r="AX1045" i="4" s="1"/>
  <c r="AV1045" i="4"/>
  <c r="AU1045" i="4"/>
  <c r="AT1045" i="4"/>
  <c r="AS1045" i="4"/>
  <c r="N1045" i="4"/>
  <c r="L1045" i="4"/>
  <c r="K1045" i="4"/>
  <c r="F1045" i="4"/>
  <c r="G1045" i="4" s="1"/>
  <c r="AW1225" i="4"/>
  <c r="AX1225" i="4" s="1"/>
  <c r="AV1225" i="4"/>
  <c r="AU1225" i="4"/>
  <c r="AT1225" i="4"/>
  <c r="AS1225" i="4"/>
  <c r="R1225" i="4"/>
  <c r="N1225" i="4"/>
  <c r="L1225" i="4"/>
  <c r="K1225" i="4"/>
  <c r="F1225" i="4"/>
  <c r="G1225" i="4" s="1"/>
  <c r="AW1213" i="4"/>
  <c r="AX1213" i="4" s="1"/>
  <c r="AV1213" i="4"/>
  <c r="AU1213" i="4"/>
  <c r="AT1213" i="4"/>
  <c r="AS1213" i="4"/>
  <c r="N1213" i="4"/>
  <c r="L1213" i="4"/>
  <c r="K1213" i="4"/>
  <c r="F1213" i="4"/>
  <c r="G1213" i="4" s="1"/>
  <c r="AW1201" i="4"/>
  <c r="AX1201" i="4" s="1"/>
  <c r="AV1201" i="4"/>
  <c r="AU1201" i="4"/>
  <c r="AT1201" i="4"/>
  <c r="AS1201" i="4"/>
  <c r="R1201" i="4"/>
  <c r="N1201" i="4"/>
  <c r="L1201" i="4"/>
  <c r="K1201" i="4"/>
  <c r="F1201" i="4"/>
  <c r="G1201" i="4" s="1"/>
  <c r="AW1189" i="4"/>
  <c r="AX1189" i="4" s="1"/>
  <c r="AV1189" i="4"/>
  <c r="AU1189" i="4"/>
  <c r="AT1189" i="4"/>
  <c r="AS1189" i="4"/>
  <c r="R1189" i="4"/>
  <c r="N1189" i="4"/>
  <c r="L1189" i="4"/>
  <c r="K1189" i="4"/>
  <c r="F1189" i="4"/>
  <c r="G1189" i="4" s="1"/>
  <c r="AW1177" i="4"/>
  <c r="AX1177" i="4" s="1"/>
  <c r="AV1177" i="4"/>
  <c r="AU1177" i="4"/>
  <c r="AT1177" i="4"/>
  <c r="AS1177" i="4"/>
  <c r="R1177" i="4"/>
  <c r="N1177" i="4"/>
  <c r="L1177" i="4"/>
  <c r="K1177" i="4"/>
  <c r="F1177" i="4"/>
  <c r="G1177" i="4" s="1"/>
  <c r="AW1165" i="4"/>
  <c r="AX1165" i="4" s="1"/>
  <c r="AV1165" i="4"/>
  <c r="AU1165" i="4"/>
  <c r="AT1165" i="4"/>
  <c r="AS1165" i="4"/>
  <c r="N1165" i="4"/>
  <c r="L1165" i="4"/>
  <c r="K1165" i="4"/>
  <c r="F1165" i="4"/>
  <c r="G1165" i="4" s="1"/>
  <c r="AW1153" i="4"/>
  <c r="AX1153" i="4" s="1"/>
  <c r="AV1153" i="4"/>
  <c r="AU1153" i="4"/>
  <c r="AT1153" i="4"/>
  <c r="AS1153" i="4"/>
  <c r="R1153" i="4"/>
  <c r="N1153" i="4"/>
  <c r="L1153" i="4"/>
  <c r="K1153" i="4"/>
  <c r="F1153" i="4"/>
  <c r="G1153" i="4" s="1"/>
  <c r="AW1141" i="4"/>
  <c r="AX1141" i="4" s="1"/>
  <c r="AV1141" i="4"/>
  <c r="AU1141" i="4"/>
  <c r="AT1141" i="4"/>
  <c r="AS1141" i="4"/>
  <c r="R1141" i="4"/>
  <c r="N1141" i="4"/>
  <c r="L1141" i="4"/>
  <c r="K1141" i="4"/>
  <c r="F1141" i="4"/>
  <c r="G1141" i="4" s="1"/>
  <c r="AW10" i="4"/>
  <c r="AX10" i="4" s="1"/>
  <c r="AV10" i="4"/>
  <c r="AU10" i="4"/>
  <c r="AT10" i="4"/>
  <c r="AS10" i="4"/>
  <c r="R10" i="4"/>
  <c r="N10" i="4"/>
  <c r="L10" i="4"/>
  <c r="K10" i="4"/>
  <c r="F10" i="4"/>
  <c r="G10" i="4" s="1"/>
  <c r="AW1117" i="4"/>
  <c r="AX1117" i="4" s="1"/>
  <c r="AV1117" i="4"/>
  <c r="AU1117" i="4"/>
  <c r="AT1117" i="4"/>
  <c r="AS1117" i="4"/>
  <c r="R1117" i="4"/>
  <c r="N1117" i="4"/>
  <c r="L1117" i="4"/>
  <c r="K1117" i="4"/>
  <c r="F1117" i="4"/>
  <c r="AW1105" i="4"/>
  <c r="AX1105" i="4" s="1"/>
  <c r="AV1105" i="4"/>
  <c r="AU1105" i="4"/>
  <c r="AT1105" i="4"/>
  <c r="AS1105" i="4"/>
  <c r="R1105" i="4"/>
  <c r="N1105" i="4"/>
  <c r="K1105" i="4"/>
  <c r="F1105" i="4"/>
  <c r="G1105" i="4" s="1"/>
  <c r="AW1093" i="4"/>
  <c r="AX1093" i="4" s="1"/>
  <c r="AV1093" i="4"/>
  <c r="AU1093" i="4"/>
  <c r="AT1093" i="4"/>
  <c r="AS1093" i="4"/>
  <c r="N1093" i="4"/>
  <c r="K1093" i="4"/>
  <c r="F1093" i="4"/>
  <c r="AW1081" i="4"/>
  <c r="AX1081" i="4" s="1"/>
  <c r="AV1081" i="4"/>
  <c r="AU1081" i="4"/>
  <c r="AT1081" i="4"/>
  <c r="AS1081" i="4"/>
  <c r="R1081" i="4"/>
  <c r="N1081" i="4"/>
  <c r="L1081" i="4"/>
  <c r="K1081" i="4"/>
  <c r="F1081" i="4"/>
  <c r="G1081" i="4" s="1"/>
  <c r="AW1021" i="4"/>
  <c r="AX1021" i="4" s="1"/>
  <c r="AV1021" i="4"/>
  <c r="AU1021" i="4"/>
  <c r="AT1021" i="4"/>
  <c r="AS1021" i="4"/>
  <c r="R1021" i="4"/>
  <c r="N1021" i="4"/>
  <c r="L1021" i="4"/>
  <c r="K1021" i="4"/>
  <c r="F1021" i="4"/>
  <c r="G1021" i="4" s="1"/>
  <c r="AW1009" i="4"/>
  <c r="AX1009" i="4" s="1"/>
  <c r="AV1009" i="4"/>
  <c r="AU1009" i="4"/>
  <c r="AT1009" i="4"/>
  <c r="AS1009" i="4"/>
  <c r="R1009" i="4"/>
  <c r="N1009" i="4"/>
  <c r="L1009" i="4"/>
  <c r="K1009" i="4"/>
  <c r="F1009" i="4"/>
  <c r="G1009" i="4" s="1"/>
  <c r="AW997" i="4"/>
  <c r="AX997" i="4" s="1"/>
  <c r="AV997" i="4"/>
  <c r="AU997" i="4"/>
  <c r="AT997" i="4"/>
  <c r="AS997" i="4"/>
  <c r="R997" i="4"/>
  <c r="N997" i="4"/>
  <c r="L997" i="4"/>
  <c r="K997" i="4"/>
  <c r="F997" i="4"/>
  <c r="G997" i="4" s="1"/>
  <c r="AW985" i="4"/>
  <c r="AX985" i="4" s="1"/>
  <c r="AV985" i="4"/>
  <c r="AU985" i="4"/>
  <c r="AT985" i="4"/>
  <c r="AS985" i="4"/>
  <c r="R985" i="4"/>
  <c r="N985" i="4"/>
  <c r="L985" i="4"/>
  <c r="K985" i="4"/>
  <c r="F985" i="4"/>
  <c r="G985" i="4" s="1"/>
  <c r="AW973" i="4"/>
  <c r="AX973" i="4" s="1"/>
  <c r="AV973" i="4"/>
  <c r="AU973" i="4"/>
  <c r="AT973" i="4"/>
  <c r="AS973" i="4"/>
  <c r="R973" i="4"/>
  <c r="N973" i="4"/>
  <c r="L973" i="4"/>
  <c r="K973" i="4"/>
  <c r="F973" i="4"/>
  <c r="G973" i="4" s="1"/>
  <c r="AW961" i="4"/>
  <c r="AX961" i="4" s="1"/>
  <c r="AV961" i="4"/>
  <c r="AU961" i="4"/>
  <c r="AT961" i="4"/>
  <c r="AS961" i="4"/>
  <c r="R961" i="4"/>
  <c r="N961" i="4"/>
  <c r="L961" i="4"/>
  <c r="K961" i="4"/>
  <c r="F961" i="4"/>
  <c r="G961" i="4" s="1"/>
  <c r="AW949" i="4"/>
  <c r="AX949" i="4" s="1"/>
  <c r="AV949" i="4"/>
  <c r="AU949" i="4"/>
  <c r="AT949" i="4"/>
  <c r="AS949" i="4"/>
  <c r="R949" i="4"/>
  <c r="N949" i="4"/>
  <c r="K949" i="4"/>
  <c r="F949" i="4"/>
  <c r="G949" i="4" s="1"/>
  <c r="AW812" i="4"/>
  <c r="AX812" i="4" s="1"/>
  <c r="AV812" i="4"/>
  <c r="AU812" i="4"/>
  <c r="AT812" i="4"/>
  <c r="AS812" i="4"/>
  <c r="R812" i="4"/>
  <c r="N812" i="4"/>
  <c r="L812" i="4"/>
  <c r="K812" i="4"/>
  <c r="F812" i="4"/>
  <c r="AW412" i="4"/>
  <c r="AX412" i="4" s="1"/>
  <c r="AV412" i="4"/>
  <c r="AU412" i="4"/>
  <c r="AT412" i="4"/>
  <c r="AS412" i="4"/>
  <c r="R412" i="4"/>
  <c r="N412" i="4"/>
  <c r="L412" i="4"/>
  <c r="K412" i="4"/>
  <c r="F412" i="4"/>
  <c r="G412" i="4" s="1"/>
  <c r="AW800" i="4"/>
  <c r="AX800" i="4" s="1"/>
  <c r="AV800" i="4"/>
  <c r="AU800" i="4"/>
  <c r="AT800" i="4"/>
  <c r="AS800" i="4"/>
  <c r="R800" i="4"/>
  <c r="N800" i="4"/>
  <c r="L800" i="4"/>
  <c r="K800" i="4"/>
  <c r="F800" i="4"/>
  <c r="G800" i="4" s="1"/>
  <c r="AW772" i="4"/>
  <c r="AX772" i="4" s="1"/>
  <c r="AV772" i="4"/>
  <c r="AU772" i="4"/>
  <c r="AT772" i="4"/>
  <c r="AS772" i="4"/>
  <c r="R772" i="4"/>
  <c r="N772" i="4"/>
  <c r="L772" i="4"/>
  <c r="K772" i="4"/>
  <c r="F772" i="4"/>
  <c r="G772" i="4" s="1"/>
  <c r="AW755" i="4"/>
  <c r="AX755" i="4" s="1"/>
  <c r="AV755" i="4"/>
  <c r="AU755" i="4"/>
  <c r="AT755" i="4"/>
  <c r="AS755" i="4"/>
  <c r="R755" i="4"/>
  <c r="N755" i="4"/>
  <c r="L755" i="4"/>
  <c r="K755" i="4"/>
  <c r="F755" i="4"/>
  <c r="G755" i="4" s="1"/>
  <c r="AW1525" i="4"/>
  <c r="AX1525" i="4" s="1"/>
  <c r="AV1525" i="4"/>
  <c r="AU1525" i="4"/>
  <c r="AT1525" i="4"/>
  <c r="AS1525" i="4"/>
  <c r="R1525" i="4"/>
  <c r="N1525" i="4"/>
  <c r="K1525" i="4"/>
  <c r="F1525" i="4"/>
  <c r="AW704" i="4"/>
  <c r="AX704" i="4" s="1"/>
  <c r="AV704" i="4"/>
  <c r="AU704" i="4"/>
  <c r="AT704" i="4"/>
  <c r="AS704" i="4"/>
  <c r="R704" i="4"/>
  <c r="N704" i="4"/>
  <c r="L704" i="4"/>
  <c r="K704" i="4"/>
  <c r="F704" i="4"/>
  <c r="G704" i="4" s="1"/>
  <c r="AW618" i="4"/>
  <c r="AX618" i="4" s="1"/>
  <c r="AV618" i="4"/>
  <c r="AU618" i="4"/>
  <c r="AT618" i="4"/>
  <c r="AS618" i="4"/>
  <c r="N618" i="4"/>
  <c r="L618" i="4"/>
  <c r="K618" i="4"/>
  <c r="F618" i="4"/>
  <c r="G618" i="4" s="1"/>
  <c r="AW400" i="4"/>
  <c r="AX400" i="4" s="1"/>
  <c r="AV400" i="4"/>
  <c r="AU400" i="4"/>
  <c r="AT400" i="4"/>
  <c r="AS400" i="4"/>
  <c r="R400" i="4"/>
  <c r="N400" i="4"/>
  <c r="L400" i="4"/>
  <c r="K400" i="4"/>
  <c r="F400" i="4"/>
  <c r="G400" i="4" s="1"/>
  <c r="AW220" i="4"/>
  <c r="AX220" i="4" s="1"/>
  <c r="AV220" i="4"/>
  <c r="AU220" i="4"/>
  <c r="AT220" i="4"/>
  <c r="AS220" i="4"/>
  <c r="R220" i="4"/>
  <c r="N220" i="4"/>
  <c r="L220" i="4"/>
  <c r="K220" i="4"/>
  <c r="F220" i="4"/>
  <c r="G220" i="4" s="1"/>
  <c r="AW280" i="4"/>
  <c r="AX280" i="4" s="1"/>
  <c r="AV280" i="4"/>
  <c r="AU280" i="4"/>
  <c r="AT280" i="4"/>
  <c r="AS280" i="4"/>
  <c r="R280" i="4"/>
  <c r="N280" i="4"/>
  <c r="L280" i="4"/>
  <c r="K280" i="4"/>
  <c r="F280" i="4"/>
  <c r="G280" i="4" s="1"/>
  <c r="AW328" i="4"/>
  <c r="AX328" i="4" s="1"/>
  <c r="AV328" i="4"/>
  <c r="AU328" i="4"/>
  <c r="AT328" i="4"/>
  <c r="AS328" i="4"/>
  <c r="N328" i="4"/>
  <c r="L328" i="4"/>
  <c r="K328" i="4"/>
  <c r="F328" i="4"/>
  <c r="G328" i="4" s="1"/>
  <c r="AW743" i="4"/>
  <c r="AX743" i="4" s="1"/>
  <c r="AV743" i="4"/>
  <c r="AU743" i="4"/>
  <c r="AT743" i="4"/>
  <c r="AS743" i="4"/>
  <c r="R743" i="4"/>
  <c r="N743" i="4"/>
  <c r="L743" i="4"/>
  <c r="K743" i="4"/>
  <c r="F743" i="4"/>
  <c r="G743" i="4" s="1"/>
  <c r="AW731" i="4"/>
  <c r="AX731" i="4" s="1"/>
  <c r="AV731" i="4"/>
  <c r="AU731" i="4"/>
  <c r="AT731" i="4"/>
  <c r="AS731" i="4"/>
  <c r="R731" i="4"/>
  <c r="N731" i="4"/>
  <c r="L731" i="4"/>
  <c r="K731" i="4"/>
  <c r="F731" i="4"/>
  <c r="G731" i="4" s="1"/>
  <c r="AW713" i="4"/>
  <c r="AX713" i="4" s="1"/>
  <c r="AV713" i="4"/>
  <c r="AU713" i="4"/>
  <c r="AT713" i="4"/>
  <c r="AS713" i="4"/>
  <c r="R713" i="4"/>
  <c r="N713" i="4"/>
  <c r="L713" i="4"/>
  <c r="K713" i="4"/>
  <c r="F713" i="4"/>
  <c r="G713" i="4" s="1"/>
  <c r="AW174" i="4"/>
  <c r="AX174" i="4" s="1"/>
  <c r="AV174" i="4"/>
  <c r="AU174" i="4"/>
  <c r="AT174" i="4"/>
  <c r="AS174" i="4"/>
  <c r="R174" i="4"/>
  <c r="N174" i="4"/>
  <c r="K174" i="4"/>
  <c r="F174" i="4"/>
  <c r="G174" i="4" s="1"/>
  <c r="AW679" i="4"/>
  <c r="AX679" i="4" s="1"/>
  <c r="AV679" i="4"/>
  <c r="AU679" i="4"/>
  <c r="AT679" i="4"/>
  <c r="AS679" i="4"/>
  <c r="R679" i="4"/>
  <c r="N679" i="4"/>
  <c r="L679" i="4"/>
  <c r="K679" i="4"/>
  <c r="F679" i="4"/>
  <c r="G679" i="4" s="1"/>
  <c r="AW670" i="4"/>
  <c r="AX670" i="4" s="1"/>
  <c r="AV670" i="4"/>
  <c r="AU670" i="4"/>
  <c r="AT670" i="4"/>
  <c r="AS670" i="4"/>
  <c r="R670" i="4"/>
  <c r="N670" i="4"/>
  <c r="L670" i="4"/>
  <c r="K670" i="4"/>
  <c r="F670" i="4"/>
  <c r="G670" i="4" s="1"/>
  <c r="AW569" i="4"/>
  <c r="AX569" i="4" s="1"/>
  <c r="AV569" i="4"/>
  <c r="AU569" i="4"/>
  <c r="AT569" i="4"/>
  <c r="AS569" i="4"/>
  <c r="R569" i="4"/>
  <c r="N569" i="4"/>
  <c r="L569" i="4"/>
  <c r="K569" i="4"/>
  <c r="F569" i="4"/>
  <c r="G569" i="4" s="1"/>
  <c r="AW484" i="4"/>
  <c r="AX484" i="4" s="1"/>
  <c r="AV484" i="4"/>
  <c r="AU484" i="4"/>
  <c r="AT484" i="4"/>
  <c r="AS484" i="4"/>
  <c r="R484" i="4"/>
  <c r="N484" i="4"/>
  <c r="L484" i="4"/>
  <c r="K484" i="4"/>
  <c r="F484" i="4"/>
  <c r="G484" i="4" s="1"/>
  <c r="AW844" i="4"/>
  <c r="AX844" i="4" s="1"/>
  <c r="AV844" i="4"/>
  <c r="AU844" i="4"/>
  <c r="AT844" i="4"/>
  <c r="AS844" i="4"/>
  <c r="R844" i="4"/>
  <c r="N844" i="4"/>
  <c r="L844" i="4"/>
  <c r="K844" i="4"/>
  <c r="F844" i="4"/>
  <c r="G844" i="4" s="1"/>
  <c r="AW937" i="4"/>
  <c r="AX937" i="4" s="1"/>
  <c r="AV937" i="4"/>
  <c r="AU937" i="4"/>
  <c r="AT937" i="4"/>
  <c r="AS937" i="4"/>
  <c r="R937" i="4"/>
  <c r="N937" i="4"/>
  <c r="L937" i="4"/>
  <c r="K937" i="4"/>
  <c r="F937" i="4"/>
  <c r="G937" i="4" s="1"/>
  <c r="AW1537" i="4"/>
  <c r="AX1537" i="4" s="1"/>
  <c r="AV1537" i="4"/>
  <c r="AU1537" i="4"/>
  <c r="AT1537" i="4"/>
  <c r="AS1537" i="4"/>
  <c r="R1537" i="4"/>
  <c r="N1537" i="4"/>
  <c r="L1537" i="4"/>
  <c r="F1537" i="4"/>
  <c r="G1537" i="4" s="1"/>
  <c r="AW1321" i="4"/>
  <c r="AX1321" i="4" s="1"/>
  <c r="AV1321" i="4"/>
  <c r="AU1321" i="4"/>
  <c r="AT1321" i="4"/>
  <c r="AS1321" i="4"/>
  <c r="R1321" i="4"/>
  <c r="N1321" i="4"/>
  <c r="L1321" i="4"/>
  <c r="K1321" i="4"/>
  <c r="F1321" i="4"/>
  <c r="AW1573" i="4"/>
  <c r="AX1573" i="4" s="1"/>
  <c r="AV1573" i="4"/>
  <c r="AU1573" i="4"/>
  <c r="AT1573" i="4"/>
  <c r="AS1573" i="4"/>
  <c r="R1573" i="4"/>
  <c r="Q1573" i="4"/>
  <c r="N1573" i="4"/>
  <c r="L1573" i="4"/>
  <c r="K1573" i="4"/>
  <c r="F1573" i="4"/>
  <c r="AW1057" i="4"/>
  <c r="AX1057" i="4" s="1"/>
  <c r="AV1057" i="4"/>
  <c r="AU1057" i="4"/>
  <c r="AT1057" i="4"/>
  <c r="AS1057" i="4"/>
  <c r="Q1057" i="4"/>
  <c r="N1057" i="4"/>
  <c r="L1057" i="4"/>
  <c r="K1057" i="4"/>
  <c r="F1057" i="4"/>
  <c r="G1057" i="4" s="1"/>
  <c r="AW545" i="4"/>
  <c r="AX545" i="4" s="1"/>
  <c r="AV545" i="4"/>
  <c r="AU545" i="4"/>
  <c r="AT545" i="4"/>
  <c r="AS545" i="4"/>
  <c r="Q545" i="4"/>
  <c r="N545" i="4"/>
  <c r="L545" i="4"/>
  <c r="K545" i="4"/>
  <c r="F545" i="4"/>
  <c r="G545" i="4" s="1"/>
  <c r="AW557" i="4"/>
  <c r="AX557" i="4" s="1"/>
  <c r="AV557" i="4"/>
  <c r="AU557" i="4"/>
  <c r="AT557" i="4"/>
  <c r="AS557" i="4"/>
  <c r="N557" i="4"/>
  <c r="K557" i="4"/>
  <c r="F557" i="4"/>
  <c r="G557" i="4" s="1"/>
  <c r="AW1453" i="4"/>
  <c r="AX1453" i="4" s="1"/>
  <c r="AV1453" i="4"/>
  <c r="AU1453" i="4"/>
  <c r="AT1453" i="4"/>
  <c r="AS1453" i="4"/>
  <c r="N1453" i="4"/>
  <c r="L1453" i="4"/>
  <c r="K1453" i="4"/>
  <c r="F1453" i="4"/>
  <c r="G1453" i="4" s="1"/>
  <c r="AW292" i="4"/>
  <c r="AX292" i="4" s="1"/>
  <c r="AV292" i="4"/>
  <c r="AU292" i="4"/>
  <c r="AT292" i="4"/>
  <c r="AS292" i="4"/>
  <c r="Q292" i="4"/>
  <c r="N292" i="4"/>
  <c r="L292" i="4"/>
  <c r="K292" i="4"/>
  <c r="F292" i="4"/>
  <c r="G292" i="4" s="1"/>
  <c r="AW364" i="4"/>
  <c r="AX364" i="4" s="1"/>
  <c r="AV364" i="4"/>
  <c r="AU364" i="4"/>
  <c r="AT364" i="4"/>
  <c r="AS364" i="4"/>
  <c r="Q364" i="4"/>
  <c r="N364" i="4"/>
  <c r="L364" i="4"/>
  <c r="K364" i="4"/>
  <c r="F364" i="4"/>
  <c r="G364" i="4" s="1"/>
  <c r="AW1129" i="4"/>
  <c r="AX1129" i="4" s="1"/>
  <c r="AV1129" i="4"/>
  <c r="AU1129" i="4"/>
  <c r="AT1129" i="4"/>
  <c r="AS1129" i="4"/>
  <c r="N1129" i="4"/>
  <c r="L1129" i="4"/>
  <c r="K1129" i="4"/>
  <c r="F1129" i="4"/>
  <c r="G1129" i="4" s="1"/>
  <c r="AW1070" i="4"/>
  <c r="AX1070" i="4" s="1"/>
  <c r="AV1070" i="4"/>
  <c r="AU1070" i="4"/>
  <c r="AT1070" i="4"/>
  <c r="AS1070" i="4"/>
  <c r="N1070" i="4"/>
  <c r="L1070" i="4"/>
  <c r="K1070" i="4"/>
  <c r="F1070" i="4"/>
  <c r="G1070" i="4" s="1"/>
  <c r="AW1502" i="4"/>
  <c r="AX1502" i="4" s="1"/>
  <c r="AV1502" i="4"/>
  <c r="AU1502" i="4"/>
  <c r="AT1502" i="4"/>
  <c r="AS1502" i="4"/>
  <c r="Q1502" i="4"/>
  <c r="N1502" i="4"/>
  <c r="L1502" i="4"/>
  <c r="K1502" i="4"/>
  <c r="F1502" i="4"/>
  <c r="G1502" i="4" s="1"/>
  <c r="AW1538" i="4"/>
  <c r="AX1538" i="4" s="1"/>
  <c r="AV1538" i="4"/>
  <c r="AU1538" i="4"/>
  <c r="AT1538" i="4"/>
  <c r="AS1538" i="4"/>
  <c r="N1538" i="4"/>
  <c r="L1538" i="4"/>
  <c r="F1538" i="4"/>
  <c r="G1538" i="4" s="1"/>
  <c r="AW1058" i="4"/>
  <c r="AX1058" i="4" s="1"/>
  <c r="AV1058" i="4"/>
  <c r="AU1058" i="4"/>
  <c r="AT1058" i="4"/>
  <c r="AS1058" i="4"/>
  <c r="N1058" i="4"/>
  <c r="L1058" i="4"/>
  <c r="K1058" i="4"/>
  <c r="F1058" i="4"/>
  <c r="G1058" i="4" s="1"/>
  <c r="AW1286" i="4"/>
  <c r="AX1286" i="4" s="1"/>
  <c r="AV1286" i="4"/>
  <c r="AU1286" i="4"/>
  <c r="AT1286" i="4"/>
  <c r="AS1286" i="4"/>
  <c r="N1286" i="4"/>
  <c r="L1286" i="4"/>
  <c r="K1286" i="4"/>
  <c r="F1286" i="4"/>
  <c r="G1286" i="4" s="1"/>
  <c r="AW1262" i="4"/>
  <c r="AX1262" i="4" s="1"/>
  <c r="AV1262" i="4"/>
  <c r="AU1262" i="4"/>
  <c r="AT1262" i="4"/>
  <c r="AS1262" i="4"/>
  <c r="Q1262" i="4"/>
  <c r="N1262" i="4"/>
  <c r="L1262" i="4"/>
  <c r="K1262" i="4"/>
  <c r="F1262" i="4"/>
  <c r="G1262" i="4" s="1"/>
  <c r="AW1250" i="4"/>
  <c r="AX1250" i="4" s="1"/>
  <c r="AV1250" i="4"/>
  <c r="AU1250" i="4"/>
  <c r="AT1250" i="4"/>
  <c r="AS1250" i="4"/>
  <c r="Q1250" i="4"/>
  <c r="N1250" i="4"/>
  <c r="L1250" i="4"/>
  <c r="F1250" i="4"/>
  <c r="G1250" i="4" s="1"/>
  <c r="AW257" i="4"/>
  <c r="AX257" i="4" s="1"/>
  <c r="AV257" i="4"/>
  <c r="AU257" i="4"/>
  <c r="AT257" i="4"/>
  <c r="AS257" i="4"/>
  <c r="N257" i="4"/>
  <c r="L257" i="4"/>
  <c r="K257" i="4"/>
  <c r="F257" i="4"/>
  <c r="G257" i="4" s="1"/>
  <c r="AW175" i="4"/>
  <c r="AX175" i="4" s="1"/>
  <c r="AV175" i="4"/>
  <c r="AU175" i="4"/>
  <c r="AT175" i="4"/>
  <c r="AS175" i="4"/>
  <c r="N175" i="4"/>
  <c r="K175" i="4"/>
  <c r="F175" i="4"/>
  <c r="G175" i="4" s="1"/>
  <c r="AW401" i="4"/>
  <c r="AX401" i="4" s="1"/>
  <c r="AV401" i="4"/>
  <c r="AU401" i="4"/>
  <c r="AT401" i="4"/>
  <c r="AS401" i="4"/>
  <c r="Q401" i="4"/>
  <c r="N401" i="4"/>
  <c r="L401" i="4"/>
  <c r="K401" i="4"/>
  <c r="F401" i="4"/>
  <c r="G401" i="4" s="1"/>
  <c r="AW221" i="4"/>
  <c r="AX221" i="4" s="1"/>
  <c r="AV221" i="4"/>
  <c r="AU221" i="4"/>
  <c r="AT221" i="4"/>
  <c r="AS221" i="4"/>
  <c r="N221" i="4"/>
  <c r="L221" i="4"/>
  <c r="K221" i="4"/>
  <c r="F221" i="4"/>
  <c r="G221" i="4" s="1"/>
  <c r="AW1238" i="4"/>
  <c r="AX1238" i="4" s="1"/>
  <c r="AV1238" i="4"/>
  <c r="AU1238" i="4"/>
  <c r="AT1238" i="4"/>
  <c r="AS1238" i="4"/>
  <c r="Q1238" i="4"/>
  <c r="N1238" i="4"/>
  <c r="L1238" i="4"/>
  <c r="K1238" i="4"/>
  <c r="F1238" i="4"/>
  <c r="G1238" i="4" s="1"/>
  <c r="AW1298" i="4"/>
  <c r="AX1298" i="4" s="1"/>
  <c r="AV1298" i="4"/>
  <c r="AU1298" i="4"/>
  <c r="AT1298" i="4"/>
  <c r="AS1298" i="4"/>
  <c r="N1298" i="4"/>
  <c r="L1298" i="4"/>
  <c r="K1298" i="4"/>
  <c r="F1298" i="4"/>
  <c r="G1298" i="4" s="1"/>
  <c r="AW938" i="4"/>
  <c r="AX938" i="4" s="1"/>
  <c r="AV938" i="4"/>
  <c r="AU938" i="4"/>
  <c r="AT938" i="4"/>
  <c r="AS938" i="4"/>
  <c r="N938" i="4"/>
  <c r="L938" i="4"/>
  <c r="K938" i="4"/>
  <c r="F938" i="4"/>
  <c r="G938" i="4" s="1"/>
  <c r="AW1034" i="4"/>
  <c r="AX1034" i="4" s="1"/>
  <c r="AV1034" i="4"/>
  <c r="AU1034" i="4"/>
  <c r="AT1034" i="4"/>
  <c r="AS1034" i="4"/>
  <c r="Q1034" i="4"/>
  <c r="N1034" i="4"/>
  <c r="L1034" i="4"/>
  <c r="K1034" i="4"/>
  <c r="F1034" i="4"/>
  <c r="AW11" i="4"/>
  <c r="AX11" i="4" s="1"/>
  <c r="AV11" i="4"/>
  <c r="AU11" i="4"/>
  <c r="AT11" i="4"/>
  <c r="AS11" i="4"/>
  <c r="Q11" i="4"/>
  <c r="N11" i="4"/>
  <c r="L11" i="4"/>
  <c r="K11" i="4"/>
  <c r="F11" i="4"/>
  <c r="G11" i="4" s="1"/>
  <c r="AW1574" i="4"/>
  <c r="AX1574" i="4" s="1"/>
  <c r="AV1574" i="4"/>
  <c r="AU1574" i="4"/>
  <c r="AT1574" i="4"/>
  <c r="AS1574" i="4"/>
  <c r="R1574" i="4"/>
  <c r="Q1574" i="4"/>
  <c r="N1574" i="4"/>
  <c r="L1574" i="4"/>
  <c r="K1574" i="4"/>
  <c r="F1574" i="4"/>
  <c r="AW1130" i="4"/>
  <c r="AX1130" i="4" s="1"/>
  <c r="AV1130" i="4"/>
  <c r="AU1130" i="4"/>
  <c r="AT1130" i="4"/>
  <c r="AS1130" i="4"/>
  <c r="Q1130" i="4"/>
  <c r="N1130" i="4"/>
  <c r="L1130" i="4"/>
  <c r="K1130" i="4"/>
  <c r="F1130" i="4"/>
  <c r="G1130" i="4" s="1"/>
  <c r="AW1190" i="4"/>
  <c r="AX1190" i="4" s="1"/>
  <c r="AV1190" i="4"/>
  <c r="AU1190" i="4"/>
  <c r="AT1190" i="4"/>
  <c r="AS1190" i="4"/>
  <c r="N1190" i="4"/>
  <c r="L1190" i="4"/>
  <c r="K1190" i="4"/>
  <c r="F1190" i="4"/>
  <c r="G1190" i="4" s="1"/>
  <c r="AW650" i="4"/>
  <c r="AX650" i="4" s="1"/>
  <c r="AV650" i="4"/>
  <c r="AU650" i="4"/>
  <c r="AT650" i="4"/>
  <c r="AS650" i="4"/>
  <c r="Q650" i="4"/>
  <c r="N650" i="4"/>
  <c r="L650" i="4"/>
  <c r="K650" i="4"/>
  <c r="F650" i="4"/>
  <c r="G650" i="4" s="1"/>
  <c r="AW1598" i="4"/>
  <c r="AX1598" i="4" s="1"/>
  <c r="AV1598" i="4"/>
  <c r="AU1598" i="4"/>
  <c r="AT1598" i="4"/>
  <c r="AS1598" i="4"/>
  <c r="N1598" i="4"/>
  <c r="L1598" i="4"/>
  <c r="F1598" i="4"/>
  <c r="G1598" i="4" s="1"/>
  <c r="AW1586" i="4"/>
  <c r="AX1586" i="4" s="1"/>
  <c r="AV1586" i="4"/>
  <c r="AU1586" i="4"/>
  <c r="AT1586" i="4"/>
  <c r="AS1586" i="4"/>
  <c r="Q1586" i="4"/>
  <c r="N1586" i="4"/>
  <c r="L1586" i="4"/>
  <c r="F1586" i="4"/>
  <c r="G1586" i="4" s="1"/>
  <c r="AW1562" i="4"/>
  <c r="AX1562" i="4" s="1"/>
  <c r="AV1562" i="4"/>
  <c r="AU1562" i="4"/>
  <c r="AT1562" i="4"/>
  <c r="AS1562" i="4"/>
  <c r="N1562" i="4"/>
  <c r="L1562" i="4"/>
  <c r="K1562" i="4"/>
  <c r="F1562" i="4"/>
  <c r="G1562" i="4" s="1"/>
  <c r="AW1550" i="4"/>
  <c r="AX1550" i="4" s="1"/>
  <c r="AV1550" i="4"/>
  <c r="AU1550" i="4"/>
  <c r="AT1550" i="4"/>
  <c r="AS1550" i="4"/>
  <c r="Q1550" i="4"/>
  <c r="N1550" i="4"/>
  <c r="K1550" i="4"/>
  <c r="F1550" i="4"/>
  <c r="AW1514" i="4"/>
  <c r="AX1514" i="4" s="1"/>
  <c r="AV1514" i="4"/>
  <c r="AU1514" i="4"/>
  <c r="AT1514" i="4"/>
  <c r="AS1514" i="4"/>
  <c r="N1514" i="4"/>
  <c r="L1514" i="4"/>
  <c r="K1514" i="4"/>
  <c r="F1514" i="4"/>
  <c r="G1514" i="4" s="1"/>
  <c r="AW1490" i="4"/>
  <c r="AX1490" i="4" s="1"/>
  <c r="AV1490" i="4"/>
  <c r="AU1490" i="4"/>
  <c r="AT1490" i="4"/>
  <c r="AS1490" i="4"/>
  <c r="Q1490" i="4"/>
  <c r="N1490" i="4"/>
  <c r="L1490" i="4"/>
  <c r="K1490" i="4"/>
  <c r="F1490" i="4"/>
  <c r="G1490" i="4" s="1"/>
  <c r="AW1478" i="4"/>
  <c r="AX1478" i="4" s="1"/>
  <c r="AV1478" i="4"/>
  <c r="AU1478" i="4"/>
  <c r="AT1478" i="4"/>
  <c r="AS1478" i="4"/>
  <c r="N1478" i="4"/>
  <c r="L1478" i="4"/>
  <c r="K1478" i="4"/>
  <c r="F1478" i="4"/>
  <c r="G1478" i="4" s="1"/>
  <c r="AW1466" i="4"/>
  <c r="AX1466" i="4" s="1"/>
  <c r="AV1466" i="4"/>
  <c r="AU1466" i="4"/>
  <c r="AT1466" i="4"/>
  <c r="AS1466" i="4"/>
  <c r="N1466" i="4"/>
  <c r="K1466" i="4"/>
  <c r="F1466" i="4"/>
  <c r="G1466" i="4" s="1"/>
  <c r="AW1454" i="4"/>
  <c r="AX1454" i="4" s="1"/>
  <c r="AV1454" i="4"/>
  <c r="AU1454" i="4"/>
  <c r="AT1454" i="4"/>
  <c r="AS1454" i="4"/>
  <c r="N1454" i="4"/>
  <c r="L1454" i="4"/>
  <c r="K1454" i="4"/>
  <c r="F1454" i="4"/>
  <c r="G1454" i="4" s="1"/>
  <c r="AW1442" i="4"/>
  <c r="AX1442" i="4" s="1"/>
  <c r="AV1442" i="4"/>
  <c r="AU1442" i="4"/>
  <c r="AT1442" i="4"/>
  <c r="AS1442" i="4"/>
  <c r="Q1442" i="4"/>
  <c r="N1442" i="4"/>
  <c r="L1442" i="4"/>
  <c r="K1442" i="4"/>
  <c r="F1442" i="4"/>
  <c r="G1442" i="4" s="1"/>
  <c r="AW1430" i="4"/>
  <c r="AX1430" i="4" s="1"/>
  <c r="AV1430" i="4"/>
  <c r="AU1430" i="4"/>
  <c r="AT1430" i="4"/>
  <c r="AS1430" i="4"/>
  <c r="N1430" i="4"/>
  <c r="L1430" i="4"/>
  <c r="K1430" i="4"/>
  <c r="F1430" i="4"/>
  <c r="G1430" i="4" s="1"/>
  <c r="AW1418" i="4"/>
  <c r="AX1418" i="4" s="1"/>
  <c r="AV1418" i="4"/>
  <c r="AU1418" i="4"/>
  <c r="AT1418" i="4"/>
  <c r="AS1418" i="4"/>
  <c r="Q1418" i="4"/>
  <c r="N1418" i="4"/>
  <c r="L1418" i="4"/>
  <c r="F1418" i="4"/>
  <c r="G1418" i="4" s="1"/>
  <c r="AW1406" i="4"/>
  <c r="AX1406" i="4" s="1"/>
  <c r="AV1406" i="4"/>
  <c r="AU1406" i="4"/>
  <c r="AT1406" i="4"/>
  <c r="AS1406" i="4"/>
  <c r="N1406" i="4"/>
  <c r="K1406" i="4"/>
  <c r="F1406" i="4"/>
  <c r="G1406" i="4" s="1"/>
  <c r="AW1394" i="4"/>
  <c r="AX1394" i="4" s="1"/>
  <c r="AV1394" i="4"/>
  <c r="AU1394" i="4"/>
  <c r="AT1394" i="4"/>
  <c r="AS1394" i="4"/>
  <c r="Q1394" i="4"/>
  <c r="N1394" i="4"/>
  <c r="K1394" i="4"/>
  <c r="F1394" i="4"/>
  <c r="AW1382" i="4"/>
  <c r="AX1382" i="4" s="1"/>
  <c r="AV1382" i="4"/>
  <c r="AU1382" i="4"/>
  <c r="AT1382" i="4"/>
  <c r="AS1382" i="4"/>
  <c r="N1382" i="4"/>
  <c r="L1382" i="4"/>
  <c r="K1382" i="4"/>
  <c r="F1382" i="4"/>
  <c r="G1382" i="4" s="1"/>
  <c r="AW1370" i="4"/>
  <c r="AX1370" i="4" s="1"/>
  <c r="AV1370" i="4"/>
  <c r="AU1370" i="4"/>
  <c r="AT1370" i="4"/>
  <c r="AS1370" i="4"/>
  <c r="N1370" i="4"/>
  <c r="L1370" i="4"/>
  <c r="K1370" i="4"/>
  <c r="F1370" i="4"/>
  <c r="G1370" i="4" s="1"/>
  <c r="AW1358" i="4"/>
  <c r="AX1358" i="4" s="1"/>
  <c r="AV1358" i="4"/>
  <c r="AU1358" i="4"/>
  <c r="AT1358" i="4"/>
  <c r="AS1358" i="4"/>
  <c r="N1358" i="4"/>
  <c r="L1358" i="4"/>
  <c r="K1358" i="4"/>
  <c r="F1358" i="4"/>
  <c r="AW1346" i="4"/>
  <c r="AX1346" i="4" s="1"/>
  <c r="AV1346" i="4"/>
  <c r="AU1346" i="4"/>
  <c r="AT1346" i="4"/>
  <c r="AS1346" i="4"/>
  <c r="Q1346" i="4"/>
  <c r="N1346" i="4"/>
  <c r="L1346" i="4"/>
  <c r="F1346" i="4"/>
  <c r="G1346" i="4" s="1"/>
  <c r="AW1334" i="4"/>
  <c r="AX1334" i="4" s="1"/>
  <c r="AV1334" i="4"/>
  <c r="AU1334" i="4"/>
  <c r="AT1334" i="4"/>
  <c r="AS1334" i="4"/>
  <c r="N1334" i="4"/>
  <c r="L1334" i="4"/>
  <c r="K1334" i="4"/>
  <c r="F1334" i="4"/>
  <c r="G1334" i="4" s="1"/>
  <c r="AW1322" i="4"/>
  <c r="AX1322" i="4" s="1"/>
  <c r="AV1322" i="4"/>
  <c r="AU1322" i="4"/>
  <c r="AT1322" i="4"/>
  <c r="AS1322" i="4"/>
  <c r="Q1322" i="4"/>
  <c r="N1322" i="4"/>
  <c r="L1322" i="4"/>
  <c r="K1322" i="4"/>
  <c r="F1322" i="4"/>
  <c r="AW1310" i="4"/>
  <c r="AX1310" i="4" s="1"/>
  <c r="AV1310" i="4"/>
  <c r="AU1310" i="4"/>
  <c r="AT1310" i="4"/>
  <c r="AS1310" i="4"/>
  <c r="N1310" i="4"/>
  <c r="L1310" i="4"/>
  <c r="K1310" i="4"/>
  <c r="F1310" i="4"/>
  <c r="G1310" i="4" s="1"/>
  <c r="AW1274" i="4"/>
  <c r="AX1274" i="4" s="1"/>
  <c r="AV1274" i="4"/>
  <c r="AU1274" i="4"/>
  <c r="AT1274" i="4"/>
  <c r="AS1274" i="4"/>
  <c r="Q1274" i="4"/>
  <c r="N1274" i="4"/>
  <c r="L1274" i="4"/>
  <c r="K1274" i="4"/>
  <c r="F1274" i="4"/>
  <c r="AW1226" i="4"/>
  <c r="AX1226" i="4" s="1"/>
  <c r="AV1226" i="4"/>
  <c r="AU1226" i="4"/>
  <c r="AT1226" i="4"/>
  <c r="AS1226" i="4"/>
  <c r="N1226" i="4"/>
  <c r="L1226" i="4"/>
  <c r="K1226" i="4"/>
  <c r="F1226" i="4"/>
  <c r="G1226" i="4" s="1"/>
  <c r="AW1214" i="4"/>
  <c r="AX1214" i="4" s="1"/>
  <c r="AV1214" i="4"/>
  <c r="AU1214" i="4"/>
  <c r="AT1214" i="4"/>
  <c r="AS1214" i="4"/>
  <c r="N1214" i="4"/>
  <c r="L1214" i="4"/>
  <c r="K1214" i="4"/>
  <c r="F1214" i="4"/>
  <c r="G1214" i="4" s="1"/>
  <c r="AW1202" i="4"/>
  <c r="AX1202" i="4" s="1"/>
  <c r="AV1202" i="4"/>
  <c r="AU1202" i="4"/>
  <c r="AT1202" i="4"/>
  <c r="AS1202" i="4"/>
  <c r="N1202" i="4"/>
  <c r="L1202" i="4"/>
  <c r="K1202" i="4"/>
  <c r="F1202" i="4"/>
  <c r="G1202" i="4" s="1"/>
  <c r="AW1178" i="4"/>
  <c r="AX1178" i="4" s="1"/>
  <c r="AV1178" i="4"/>
  <c r="AU1178" i="4"/>
  <c r="AT1178" i="4"/>
  <c r="AS1178" i="4"/>
  <c r="Q1178" i="4"/>
  <c r="N1178" i="4"/>
  <c r="L1178" i="4"/>
  <c r="K1178" i="4"/>
  <c r="F1178" i="4"/>
  <c r="G1178" i="4" s="1"/>
  <c r="AW1166" i="4"/>
  <c r="AX1166" i="4" s="1"/>
  <c r="AV1166" i="4"/>
  <c r="AU1166" i="4"/>
  <c r="AT1166" i="4"/>
  <c r="AS1166" i="4"/>
  <c r="N1166" i="4"/>
  <c r="L1166" i="4"/>
  <c r="K1166" i="4"/>
  <c r="F1166" i="4"/>
  <c r="G1166" i="4" s="1"/>
  <c r="AW1154" i="4"/>
  <c r="AX1154" i="4" s="1"/>
  <c r="AV1154" i="4"/>
  <c r="AU1154" i="4"/>
  <c r="AT1154" i="4"/>
  <c r="AS1154" i="4"/>
  <c r="Q1154" i="4"/>
  <c r="N1154" i="4"/>
  <c r="L1154" i="4"/>
  <c r="K1154" i="4"/>
  <c r="F1154" i="4"/>
  <c r="G1154" i="4" s="1"/>
  <c r="AW1142" i="4"/>
  <c r="AX1142" i="4" s="1"/>
  <c r="AV1142" i="4"/>
  <c r="AU1142" i="4"/>
  <c r="AT1142" i="4"/>
  <c r="AS1142" i="4"/>
  <c r="N1142" i="4"/>
  <c r="L1142" i="4"/>
  <c r="K1142" i="4"/>
  <c r="F1142" i="4"/>
  <c r="G1142" i="4" s="1"/>
  <c r="AW1118" i="4"/>
  <c r="AX1118" i="4" s="1"/>
  <c r="AV1118" i="4"/>
  <c r="AU1118" i="4"/>
  <c r="AT1118" i="4"/>
  <c r="AS1118" i="4"/>
  <c r="Q1118" i="4"/>
  <c r="N1118" i="4"/>
  <c r="L1118" i="4"/>
  <c r="K1118" i="4"/>
  <c r="F1118" i="4"/>
  <c r="AW1106" i="4"/>
  <c r="AX1106" i="4" s="1"/>
  <c r="AV1106" i="4"/>
  <c r="AU1106" i="4"/>
  <c r="AT1106" i="4"/>
  <c r="AS1106" i="4"/>
  <c r="N1106" i="4"/>
  <c r="K1106" i="4"/>
  <c r="F1106" i="4"/>
  <c r="G1106" i="4" s="1"/>
  <c r="AW1094" i="4"/>
  <c r="AX1094" i="4" s="1"/>
  <c r="AV1094" i="4"/>
  <c r="AU1094" i="4"/>
  <c r="AT1094" i="4"/>
  <c r="AS1094" i="4"/>
  <c r="N1094" i="4"/>
  <c r="K1094" i="4"/>
  <c r="F1094" i="4"/>
  <c r="AW1082" i="4"/>
  <c r="AX1082" i="4" s="1"/>
  <c r="AV1082" i="4"/>
  <c r="AU1082" i="4"/>
  <c r="AT1082" i="4"/>
  <c r="AS1082" i="4"/>
  <c r="N1082" i="4"/>
  <c r="L1082" i="4"/>
  <c r="K1082" i="4"/>
  <c r="F1082" i="4"/>
  <c r="G1082" i="4" s="1"/>
  <c r="AW1046" i="4"/>
  <c r="AX1046" i="4" s="1"/>
  <c r="AV1046" i="4"/>
  <c r="AU1046" i="4"/>
  <c r="AT1046" i="4"/>
  <c r="AS1046" i="4"/>
  <c r="Q1046" i="4"/>
  <c r="N1046" i="4"/>
  <c r="L1046" i="4"/>
  <c r="K1046" i="4"/>
  <c r="F1046" i="4"/>
  <c r="G1046" i="4" s="1"/>
  <c r="AW413" i="4"/>
  <c r="AX413" i="4" s="1"/>
  <c r="AV413" i="4"/>
  <c r="AU413" i="4"/>
  <c r="AT413" i="4"/>
  <c r="AS413" i="4"/>
  <c r="N413" i="4"/>
  <c r="L413" i="4"/>
  <c r="K413" i="4"/>
  <c r="F413" i="4"/>
  <c r="G413" i="4" s="1"/>
  <c r="AW633" i="4"/>
  <c r="AX633" i="4" s="1"/>
  <c r="AV633" i="4"/>
  <c r="AU633" i="4"/>
  <c r="AT633" i="4"/>
  <c r="AS633" i="4"/>
  <c r="Q633" i="4"/>
  <c r="N633" i="4"/>
  <c r="L633" i="4"/>
  <c r="K633" i="4"/>
  <c r="F633" i="4"/>
  <c r="G633" i="4" s="1"/>
  <c r="AW1022" i="4"/>
  <c r="AX1022" i="4" s="1"/>
  <c r="AV1022" i="4"/>
  <c r="AU1022" i="4"/>
  <c r="AT1022" i="4"/>
  <c r="AS1022" i="4"/>
  <c r="R1022" i="4"/>
  <c r="N1022" i="4"/>
  <c r="L1022" i="4"/>
  <c r="K1022" i="4"/>
  <c r="F1022" i="4"/>
  <c r="G1022" i="4" s="1"/>
  <c r="AW1010" i="4"/>
  <c r="AX1010" i="4" s="1"/>
  <c r="AV1010" i="4"/>
  <c r="AU1010" i="4"/>
  <c r="AT1010" i="4"/>
  <c r="AS1010" i="4"/>
  <c r="R1010" i="4"/>
  <c r="N1010" i="4"/>
  <c r="L1010" i="4"/>
  <c r="K1010" i="4"/>
  <c r="F1010" i="4"/>
  <c r="G1010" i="4" s="1"/>
  <c r="AW998" i="4"/>
  <c r="AX998" i="4" s="1"/>
  <c r="AV998" i="4"/>
  <c r="AU998" i="4"/>
  <c r="AT998" i="4"/>
  <c r="AS998" i="4"/>
  <c r="R998" i="4"/>
  <c r="N998" i="4"/>
  <c r="L998" i="4"/>
  <c r="K998" i="4"/>
  <c r="F998" i="4"/>
  <c r="G998" i="4" s="1"/>
  <c r="AW986" i="4"/>
  <c r="AX986" i="4" s="1"/>
  <c r="AV986" i="4"/>
  <c r="AU986" i="4"/>
  <c r="AT986" i="4"/>
  <c r="AS986" i="4"/>
  <c r="R986" i="4"/>
  <c r="N986" i="4"/>
  <c r="L986" i="4"/>
  <c r="K986" i="4"/>
  <c r="F986" i="4"/>
  <c r="G986" i="4" s="1"/>
  <c r="AW974" i="4"/>
  <c r="AX974" i="4" s="1"/>
  <c r="AV974" i="4"/>
  <c r="AU974" i="4"/>
  <c r="AT974" i="4"/>
  <c r="AS974" i="4"/>
  <c r="R974" i="4"/>
  <c r="N974" i="4"/>
  <c r="L974" i="4"/>
  <c r="K974" i="4"/>
  <c r="F974" i="4"/>
  <c r="G974" i="4" s="1"/>
  <c r="AW962" i="4"/>
  <c r="AX962" i="4" s="1"/>
  <c r="AV962" i="4"/>
  <c r="AU962" i="4"/>
  <c r="AT962" i="4"/>
  <c r="AS962" i="4"/>
  <c r="N962" i="4"/>
  <c r="L962" i="4"/>
  <c r="K962" i="4"/>
  <c r="F962" i="4"/>
  <c r="G962" i="4" s="1"/>
  <c r="AW950" i="4"/>
  <c r="AX950" i="4" s="1"/>
  <c r="AV950" i="4"/>
  <c r="AU950" i="4"/>
  <c r="AT950" i="4"/>
  <c r="AS950" i="4"/>
  <c r="R950" i="4"/>
  <c r="N950" i="4"/>
  <c r="K950" i="4"/>
  <c r="F950" i="4"/>
  <c r="G950" i="4" s="1"/>
  <c r="AW317" i="4"/>
  <c r="AX317" i="4" s="1"/>
  <c r="AV317" i="4"/>
  <c r="AU317" i="4"/>
  <c r="AT317" i="4"/>
  <c r="AS317" i="4"/>
  <c r="R317" i="4"/>
  <c r="Q317" i="4"/>
  <c r="N317" i="4"/>
  <c r="L317" i="4"/>
  <c r="K317" i="4"/>
  <c r="F317" i="4"/>
  <c r="G317" i="4" s="1"/>
  <c r="AW305" i="4"/>
  <c r="AX305" i="4" s="1"/>
  <c r="AV305" i="4"/>
  <c r="AU305" i="4"/>
  <c r="AT305" i="4"/>
  <c r="AS305" i="4"/>
  <c r="Q305" i="4"/>
  <c r="N305" i="4"/>
  <c r="L305" i="4"/>
  <c r="K305" i="4"/>
  <c r="F305" i="4"/>
  <c r="G305" i="4" s="1"/>
  <c r="AW293" i="4"/>
  <c r="AX293" i="4" s="1"/>
  <c r="AV293" i="4"/>
  <c r="AU293" i="4"/>
  <c r="AT293" i="4"/>
  <c r="AS293" i="4"/>
  <c r="Q293" i="4"/>
  <c r="N293" i="4"/>
  <c r="L293" i="4"/>
  <c r="K293" i="4"/>
  <c r="F293" i="4"/>
  <c r="G293" i="4" s="1"/>
  <c r="AW269" i="4"/>
  <c r="AX269" i="4" s="1"/>
  <c r="AV269" i="4"/>
  <c r="AU269" i="4"/>
  <c r="AT269" i="4"/>
  <c r="AS269" i="4"/>
  <c r="N269" i="4"/>
  <c r="L269" i="4"/>
  <c r="K269" i="4"/>
  <c r="F269" i="4"/>
  <c r="AW245" i="4"/>
  <c r="AX245" i="4" s="1"/>
  <c r="AV245" i="4"/>
  <c r="AU245" i="4"/>
  <c r="AT245" i="4"/>
  <c r="AS245" i="4"/>
  <c r="Q245" i="4"/>
  <c r="N245" i="4"/>
  <c r="L245" i="4"/>
  <c r="K245" i="4"/>
  <c r="F245" i="4"/>
  <c r="G245" i="4" s="1"/>
  <c r="AW233" i="4"/>
  <c r="AX233" i="4" s="1"/>
  <c r="AV233" i="4"/>
  <c r="AU233" i="4"/>
  <c r="AT233" i="4"/>
  <c r="AS233" i="4"/>
  <c r="N233" i="4"/>
  <c r="L233" i="4"/>
  <c r="F233" i="4"/>
  <c r="AW209" i="4"/>
  <c r="AX209" i="4" s="1"/>
  <c r="AV209" i="4"/>
  <c r="AU209" i="4"/>
  <c r="AT209" i="4"/>
  <c r="AS209" i="4"/>
  <c r="Q209" i="4"/>
  <c r="N209" i="4"/>
  <c r="L209" i="4"/>
  <c r="K209" i="4"/>
  <c r="F209" i="4"/>
  <c r="G209" i="4" s="1"/>
  <c r="AW199" i="4"/>
  <c r="AX199" i="4" s="1"/>
  <c r="AV199" i="4"/>
  <c r="AU199" i="4"/>
  <c r="AT199" i="4"/>
  <c r="AS199" i="4"/>
  <c r="N199" i="4"/>
  <c r="K199" i="4"/>
  <c r="F199" i="4"/>
  <c r="G199" i="4" s="1"/>
  <c r="AW187" i="4"/>
  <c r="AX187" i="4" s="1"/>
  <c r="AV187" i="4"/>
  <c r="AU187" i="4"/>
  <c r="AT187" i="4"/>
  <c r="AS187" i="4"/>
  <c r="Q187" i="4"/>
  <c r="N187" i="4"/>
  <c r="L187" i="4"/>
  <c r="K187" i="4"/>
  <c r="F187" i="4"/>
  <c r="G187" i="4" s="1"/>
  <c r="AW163" i="4"/>
  <c r="AX163" i="4" s="1"/>
  <c r="AV163" i="4"/>
  <c r="AU163" i="4"/>
  <c r="AT163" i="4"/>
  <c r="AS163" i="4"/>
  <c r="Q163" i="4"/>
  <c r="N163" i="4"/>
  <c r="L163" i="4"/>
  <c r="K163" i="4"/>
  <c r="F163" i="4"/>
  <c r="G163" i="4" s="1"/>
  <c r="AW153" i="4"/>
  <c r="AX153" i="4" s="1"/>
  <c r="AV153" i="4"/>
  <c r="AU153" i="4"/>
  <c r="AT153" i="4"/>
  <c r="AS153" i="4"/>
  <c r="R153" i="4"/>
  <c r="Q153" i="4"/>
  <c r="N153" i="4"/>
  <c r="L153" i="4"/>
  <c r="K153" i="4"/>
  <c r="F153" i="4"/>
  <c r="AW141" i="4"/>
  <c r="AX141" i="4" s="1"/>
  <c r="AV141" i="4"/>
  <c r="AU141" i="4"/>
  <c r="AT141" i="4"/>
  <c r="AS141" i="4"/>
  <c r="R141" i="4"/>
  <c r="N141" i="4"/>
  <c r="L141" i="4"/>
  <c r="K141" i="4"/>
  <c r="F141" i="4"/>
  <c r="G141" i="4" s="1"/>
  <c r="AW129" i="4"/>
  <c r="AX129" i="4" s="1"/>
  <c r="AV129" i="4"/>
  <c r="AU129" i="4"/>
  <c r="AT129" i="4"/>
  <c r="AS129" i="4"/>
  <c r="R129" i="4"/>
  <c r="N129" i="4"/>
  <c r="K129" i="4"/>
  <c r="F129" i="4"/>
  <c r="AW117" i="4"/>
  <c r="AX117" i="4" s="1"/>
  <c r="AV117" i="4"/>
  <c r="AU117" i="4"/>
  <c r="AT117" i="4"/>
  <c r="AS117" i="4"/>
  <c r="R117" i="4"/>
  <c r="N117" i="4"/>
  <c r="L117" i="4"/>
  <c r="K117" i="4"/>
  <c r="F117" i="4"/>
  <c r="G117" i="4" s="1"/>
  <c r="AW105" i="4"/>
  <c r="AX105" i="4" s="1"/>
  <c r="AV105" i="4"/>
  <c r="AU105" i="4"/>
  <c r="AT105" i="4"/>
  <c r="AS105" i="4"/>
  <c r="R105" i="4"/>
  <c r="N105" i="4"/>
  <c r="L105" i="4"/>
  <c r="K105" i="4"/>
  <c r="F105" i="4"/>
  <c r="G105" i="4" s="1"/>
  <c r="AW93" i="4"/>
  <c r="AX93" i="4" s="1"/>
  <c r="AV93" i="4"/>
  <c r="AU93" i="4"/>
  <c r="AT93" i="4"/>
  <c r="AS93" i="4"/>
  <c r="N93" i="4"/>
  <c r="L93" i="4"/>
  <c r="K93" i="4"/>
  <c r="F93" i="4"/>
  <c r="G93" i="4" s="1"/>
  <c r="AW81" i="4"/>
  <c r="AX81" i="4" s="1"/>
  <c r="AV81" i="4"/>
  <c r="AU81" i="4"/>
  <c r="AT81" i="4"/>
  <c r="AS81" i="4"/>
  <c r="R81" i="4"/>
  <c r="N81" i="4"/>
  <c r="L81" i="4"/>
  <c r="F81" i="4"/>
  <c r="G81" i="4" s="1"/>
  <c r="AW69" i="4"/>
  <c r="AX69" i="4" s="1"/>
  <c r="AV69" i="4"/>
  <c r="AU69" i="4"/>
  <c r="AT69" i="4"/>
  <c r="AS69" i="4"/>
  <c r="R69" i="4"/>
  <c r="N69" i="4"/>
  <c r="L69" i="4"/>
  <c r="K69" i="4"/>
  <c r="F69" i="4"/>
  <c r="G69" i="4" s="1"/>
  <c r="AW57" i="4"/>
  <c r="AX57" i="4" s="1"/>
  <c r="AV57" i="4"/>
  <c r="AU57" i="4"/>
  <c r="AT57" i="4"/>
  <c r="AS57" i="4"/>
  <c r="R57" i="4"/>
  <c r="N57" i="4"/>
  <c r="L57" i="4"/>
  <c r="K57" i="4"/>
  <c r="F57" i="4"/>
  <c r="G57" i="4" s="1"/>
  <c r="AW45" i="4"/>
  <c r="AX45" i="4" s="1"/>
  <c r="AV45" i="4"/>
  <c r="AU45" i="4"/>
  <c r="AT45" i="4"/>
  <c r="AS45" i="4"/>
  <c r="R45" i="4"/>
  <c r="N45" i="4"/>
  <c r="L45" i="4"/>
  <c r="K45" i="4"/>
  <c r="F45" i="4"/>
  <c r="G45" i="4" s="1"/>
  <c r="AW33" i="4"/>
  <c r="AX33" i="4" s="1"/>
  <c r="AV33" i="4"/>
  <c r="AU33" i="4"/>
  <c r="AT33" i="4"/>
  <c r="AS33" i="4"/>
  <c r="R33" i="4"/>
  <c r="N33" i="4"/>
  <c r="L33" i="4"/>
  <c r="F33" i="4"/>
  <c r="AW23" i="4"/>
  <c r="AX23" i="4" s="1"/>
  <c r="AV23" i="4"/>
  <c r="AU23" i="4"/>
  <c r="AT23" i="4"/>
  <c r="AS23" i="4"/>
  <c r="R23" i="4"/>
  <c r="N23" i="4"/>
  <c r="L23" i="4"/>
  <c r="K23" i="4"/>
  <c r="F23" i="4"/>
  <c r="G23" i="4" s="1"/>
  <c r="AW546" i="4"/>
  <c r="AX546" i="4" s="1"/>
  <c r="AV546" i="4"/>
  <c r="AU546" i="4"/>
  <c r="AT546" i="4"/>
  <c r="AS546" i="4"/>
  <c r="R546" i="4"/>
  <c r="N546" i="4"/>
  <c r="L546" i="4"/>
  <c r="K546" i="4"/>
  <c r="F546" i="4"/>
  <c r="G546" i="4" s="1"/>
  <c r="AW534" i="4"/>
  <c r="AX534" i="4" s="1"/>
  <c r="AV534" i="4"/>
  <c r="AU534" i="4"/>
  <c r="AT534" i="4"/>
  <c r="AS534" i="4"/>
  <c r="N534" i="4"/>
  <c r="L534" i="4"/>
  <c r="K534" i="4"/>
  <c r="F534" i="4"/>
  <c r="G534" i="4" s="1"/>
  <c r="AW522" i="4"/>
  <c r="AX522" i="4" s="1"/>
  <c r="AV522" i="4"/>
  <c r="AU522" i="4"/>
  <c r="AT522" i="4"/>
  <c r="AS522" i="4"/>
  <c r="R522" i="4"/>
  <c r="N522" i="4"/>
  <c r="L522" i="4"/>
  <c r="K522" i="4"/>
  <c r="F522" i="4"/>
  <c r="G522" i="4" s="1"/>
  <c r="AW506" i="4"/>
  <c r="AX506" i="4" s="1"/>
  <c r="AV506" i="4"/>
  <c r="AU506" i="4"/>
  <c r="AT506" i="4"/>
  <c r="AS506" i="4"/>
  <c r="R506" i="4"/>
  <c r="N506" i="4"/>
  <c r="L506" i="4"/>
  <c r="K506" i="4"/>
  <c r="F506" i="4"/>
  <c r="G506" i="4" s="1"/>
  <c r="AW494" i="4"/>
  <c r="AX494" i="4" s="1"/>
  <c r="AV494" i="4"/>
  <c r="AU494" i="4"/>
  <c r="AT494" i="4"/>
  <c r="AS494" i="4"/>
  <c r="R494" i="4"/>
  <c r="N494" i="4"/>
  <c r="L494" i="4"/>
  <c r="F494" i="4"/>
  <c r="G494" i="4" s="1"/>
  <c r="AW473" i="4"/>
  <c r="AX473" i="4" s="1"/>
  <c r="AV473" i="4"/>
  <c r="AU473" i="4"/>
  <c r="AT473" i="4"/>
  <c r="AS473" i="4"/>
  <c r="R473" i="4"/>
  <c r="N473" i="4"/>
  <c r="L473" i="4"/>
  <c r="F473" i="4"/>
  <c r="G473" i="4" s="1"/>
  <c r="AW461" i="4"/>
  <c r="AX461" i="4" s="1"/>
  <c r="AV461" i="4"/>
  <c r="AU461" i="4"/>
  <c r="AT461" i="4"/>
  <c r="AS461" i="4"/>
  <c r="R461" i="4"/>
  <c r="N461" i="4"/>
  <c r="L461" i="4"/>
  <c r="K461" i="4"/>
  <c r="F461" i="4"/>
  <c r="G461" i="4" s="1"/>
  <c r="AW449" i="4"/>
  <c r="AX449" i="4" s="1"/>
  <c r="AV449" i="4"/>
  <c r="AU449" i="4"/>
  <c r="AT449" i="4"/>
  <c r="AS449" i="4"/>
  <c r="R449" i="4"/>
  <c r="N449" i="4"/>
  <c r="L449" i="4"/>
  <c r="K449" i="4"/>
  <c r="F449" i="4"/>
  <c r="G449" i="4" s="1"/>
  <c r="AW437" i="4"/>
  <c r="AX437" i="4" s="1"/>
  <c r="AV437" i="4"/>
  <c r="AU437" i="4"/>
  <c r="AT437" i="4"/>
  <c r="AS437" i="4"/>
  <c r="R437" i="4"/>
  <c r="N437" i="4"/>
  <c r="K437" i="4"/>
  <c r="F437" i="4"/>
  <c r="AW389" i="4"/>
  <c r="AX389" i="4" s="1"/>
  <c r="AV389" i="4"/>
  <c r="AU389" i="4"/>
  <c r="AT389" i="4"/>
  <c r="AS389" i="4"/>
  <c r="R389" i="4"/>
  <c r="N389" i="4"/>
  <c r="L389" i="4"/>
  <c r="K389" i="4"/>
  <c r="F389" i="4"/>
  <c r="G389" i="4" s="1"/>
  <c r="AW377" i="4"/>
  <c r="AX377" i="4" s="1"/>
  <c r="AV377" i="4"/>
  <c r="AU377" i="4"/>
  <c r="AT377" i="4"/>
  <c r="AS377" i="4"/>
  <c r="R377" i="4"/>
  <c r="N377" i="4"/>
  <c r="L377" i="4"/>
  <c r="F377" i="4"/>
  <c r="AW365" i="4"/>
  <c r="AX365" i="4" s="1"/>
  <c r="AV365" i="4"/>
  <c r="AU365" i="4"/>
  <c r="AT365" i="4"/>
  <c r="AS365" i="4"/>
  <c r="R365" i="4"/>
  <c r="N365" i="4"/>
  <c r="L365" i="4"/>
  <c r="K365" i="4"/>
  <c r="F365" i="4"/>
  <c r="G365" i="4" s="1"/>
  <c r="AW353" i="4"/>
  <c r="AX353" i="4" s="1"/>
  <c r="AV353" i="4"/>
  <c r="AU353" i="4"/>
  <c r="AT353" i="4"/>
  <c r="AS353" i="4"/>
  <c r="R353" i="4"/>
  <c r="N353" i="4"/>
  <c r="L353" i="4"/>
  <c r="K353" i="4"/>
  <c r="F353" i="4"/>
  <c r="G353" i="4" s="1"/>
  <c r="AW341" i="4"/>
  <c r="AX341" i="4" s="1"/>
  <c r="AV341" i="4"/>
  <c r="AU341" i="4"/>
  <c r="AT341" i="4"/>
  <c r="AS341" i="4"/>
  <c r="N341" i="4"/>
  <c r="L341" i="4"/>
  <c r="K341" i="4"/>
  <c r="F341" i="4"/>
  <c r="G341" i="4" s="1"/>
  <c r="AW926" i="4"/>
  <c r="AX926" i="4" s="1"/>
  <c r="AV926" i="4"/>
  <c r="AU926" i="4"/>
  <c r="AT926" i="4"/>
  <c r="AS926" i="4"/>
  <c r="R926" i="4"/>
  <c r="N926" i="4"/>
  <c r="L926" i="4"/>
  <c r="K926" i="4"/>
  <c r="F926" i="4"/>
  <c r="G926" i="4" s="1"/>
  <c r="AW914" i="4"/>
  <c r="AX914" i="4" s="1"/>
  <c r="AV914" i="4"/>
  <c r="AU914" i="4"/>
  <c r="AT914" i="4"/>
  <c r="AS914" i="4"/>
  <c r="R914" i="4"/>
  <c r="N914" i="4"/>
  <c r="L914" i="4"/>
  <c r="K914" i="4"/>
  <c r="F914" i="4"/>
  <c r="G914" i="4" s="1"/>
  <c r="AW902" i="4"/>
  <c r="AX902" i="4" s="1"/>
  <c r="AV902" i="4"/>
  <c r="AU902" i="4"/>
  <c r="AT902" i="4"/>
  <c r="AS902" i="4"/>
  <c r="R902" i="4"/>
  <c r="N902" i="4"/>
  <c r="L902" i="4"/>
  <c r="K902" i="4"/>
  <c r="F902" i="4"/>
  <c r="G902" i="4" s="1"/>
  <c r="AW890" i="4"/>
  <c r="AX890" i="4" s="1"/>
  <c r="AV890" i="4"/>
  <c r="AU890" i="4"/>
  <c r="AT890" i="4"/>
  <c r="AS890" i="4"/>
  <c r="N890" i="4"/>
  <c r="L890" i="4"/>
  <c r="K890" i="4"/>
  <c r="F890" i="4"/>
  <c r="G890" i="4" s="1"/>
  <c r="AW878" i="4"/>
  <c r="AX878" i="4" s="1"/>
  <c r="AV878" i="4"/>
  <c r="AU878" i="4"/>
  <c r="AT878" i="4"/>
  <c r="AS878" i="4"/>
  <c r="R878" i="4"/>
  <c r="N878" i="4"/>
  <c r="L878" i="4"/>
  <c r="K878" i="4"/>
  <c r="F878" i="4"/>
  <c r="G878" i="4" s="1"/>
  <c r="AW866" i="4"/>
  <c r="AX866" i="4" s="1"/>
  <c r="AV866" i="4"/>
  <c r="AU866" i="4"/>
  <c r="AT866" i="4"/>
  <c r="AS866" i="4"/>
  <c r="R866" i="4"/>
  <c r="N866" i="4"/>
  <c r="L866" i="4"/>
  <c r="K866" i="4"/>
  <c r="F866" i="4"/>
  <c r="G866" i="4" s="1"/>
  <c r="AW854" i="4"/>
  <c r="AX854" i="4" s="1"/>
  <c r="AV854" i="4"/>
  <c r="AU854" i="4"/>
  <c r="AT854" i="4"/>
  <c r="AS854" i="4"/>
  <c r="R854" i="4"/>
  <c r="N854" i="4"/>
  <c r="L854" i="4"/>
  <c r="F854" i="4"/>
  <c r="G854" i="4" s="1"/>
  <c r="AW813" i="4"/>
  <c r="AX813" i="4" s="1"/>
  <c r="AV813" i="4"/>
  <c r="AU813" i="4"/>
  <c r="AT813" i="4"/>
  <c r="AS813" i="4"/>
  <c r="R813" i="4"/>
  <c r="N813" i="4"/>
  <c r="L813" i="4"/>
  <c r="K813" i="4"/>
  <c r="F813" i="4"/>
  <c r="AW604" i="4"/>
  <c r="AX604" i="4" s="1"/>
  <c r="AV604" i="4"/>
  <c r="AU604" i="4"/>
  <c r="AT604" i="4"/>
  <c r="AS604" i="4"/>
  <c r="R604" i="4"/>
  <c r="N604" i="4"/>
  <c r="L604" i="4"/>
  <c r="K604" i="4"/>
  <c r="F604" i="4"/>
  <c r="G604" i="4" s="1"/>
  <c r="AW592" i="4"/>
  <c r="AX592" i="4" s="1"/>
  <c r="AV592" i="4"/>
  <c r="AU592" i="4"/>
  <c r="AT592" i="4"/>
  <c r="AS592" i="4"/>
  <c r="R592" i="4"/>
  <c r="N592" i="4"/>
  <c r="L592" i="4"/>
  <c r="K592" i="4"/>
  <c r="F592" i="4"/>
  <c r="G592" i="4" s="1"/>
  <c r="AW580" i="4"/>
  <c r="AX580" i="4" s="1"/>
  <c r="AV580" i="4"/>
  <c r="AU580" i="4"/>
  <c r="AT580" i="4"/>
  <c r="AS580" i="4"/>
  <c r="R580" i="4"/>
  <c r="N580" i="4"/>
  <c r="L580" i="4"/>
  <c r="K580" i="4"/>
  <c r="F580" i="4"/>
  <c r="G580" i="4" s="1"/>
  <c r="AW801" i="4"/>
  <c r="AX801" i="4" s="1"/>
  <c r="AV801" i="4"/>
  <c r="AU801" i="4"/>
  <c r="AT801" i="4"/>
  <c r="AS801" i="4"/>
  <c r="R801" i="4"/>
  <c r="N801" i="4"/>
  <c r="L801" i="4"/>
  <c r="K801" i="4"/>
  <c r="F801" i="4"/>
  <c r="G801" i="4" s="1"/>
  <c r="AW773" i="4"/>
  <c r="AX773" i="4" s="1"/>
  <c r="AV773" i="4"/>
  <c r="AU773" i="4"/>
  <c r="AT773" i="4"/>
  <c r="AS773" i="4"/>
  <c r="R773" i="4"/>
  <c r="N773" i="4"/>
  <c r="L773" i="4"/>
  <c r="K773" i="4"/>
  <c r="F773" i="4"/>
  <c r="G773" i="4" s="1"/>
  <c r="AW756" i="4"/>
  <c r="AX756" i="4" s="1"/>
  <c r="AV756" i="4"/>
  <c r="AU756" i="4"/>
  <c r="AT756" i="4"/>
  <c r="AS756" i="4"/>
  <c r="R756" i="4"/>
  <c r="N756" i="4"/>
  <c r="L756" i="4"/>
  <c r="K756" i="4"/>
  <c r="F756" i="4"/>
  <c r="G756" i="4" s="1"/>
  <c r="AW619" i="4"/>
  <c r="AX619" i="4" s="1"/>
  <c r="AV619" i="4"/>
  <c r="AU619" i="4"/>
  <c r="AT619" i="4"/>
  <c r="AS619" i="4"/>
  <c r="R619" i="4"/>
  <c r="N619" i="4"/>
  <c r="L619" i="4"/>
  <c r="K619" i="4"/>
  <c r="F619" i="4"/>
  <c r="G619" i="4" s="1"/>
  <c r="AW281" i="4"/>
  <c r="AX281" i="4" s="1"/>
  <c r="AV281" i="4"/>
  <c r="AU281" i="4"/>
  <c r="AT281" i="4"/>
  <c r="AS281" i="4"/>
  <c r="R281" i="4"/>
  <c r="N281" i="4"/>
  <c r="L281" i="4"/>
  <c r="K281" i="4"/>
  <c r="F281" i="4"/>
  <c r="G281" i="4" s="1"/>
  <c r="AW329" i="4"/>
  <c r="AX329" i="4" s="1"/>
  <c r="AV329" i="4"/>
  <c r="AU329" i="4"/>
  <c r="AT329" i="4"/>
  <c r="AS329" i="4"/>
  <c r="R329" i="4"/>
  <c r="N329" i="4"/>
  <c r="L329" i="4"/>
  <c r="K329" i="4"/>
  <c r="F329" i="4"/>
  <c r="G329" i="4" s="1"/>
  <c r="AW1526" i="4"/>
  <c r="AX1526" i="4" s="1"/>
  <c r="AV1526" i="4"/>
  <c r="AU1526" i="4"/>
  <c r="AT1526" i="4"/>
  <c r="AS1526" i="4"/>
  <c r="R1526" i="4"/>
  <c r="N1526" i="4"/>
  <c r="K1526" i="4"/>
  <c r="F1526" i="4"/>
  <c r="AW744" i="4"/>
  <c r="AX744" i="4" s="1"/>
  <c r="AV744" i="4"/>
  <c r="AU744" i="4"/>
  <c r="AT744" i="4"/>
  <c r="AS744" i="4"/>
  <c r="R744" i="4"/>
  <c r="N744" i="4"/>
  <c r="L744" i="4"/>
  <c r="K744" i="4"/>
  <c r="F744" i="4"/>
  <c r="G744" i="4" s="1"/>
  <c r="AW732" i="4"/>
  <c r="AX732" i="4" s="1"/>
  <c r="AV732" i="4"/>
  <c r="AU732" i="4"/>
  <c r="AT732" i="4"/>
  <c r="AS732" i="4"/>
  <c r="R732" i="4"/>
  <c r="N732" i="4"/>
  <c r="L732" i="4"/>
  <c r="K732" i="4"/>
  <c r="F732" i="4"/>
  <c r="G732" i="4" s="1"/>
  <c r="AW714" i="4"/>
  <c r="AX714" i="4" s="1"/>
  <c r="AV714" i="4"/>
  <c r="AU714" i="4"/>
  <c r="AT714" i="4"/>
  <c r="AS714" i="4"/>
  <c r="R714" i="4"/>
  <c r="N714" i="4"/>
  <c r="L714" i="4"/>
  <c r="K714" i="4"/>
  <c r="F714" i="4"/>
  <c r="G714" i="4" s="1"/>
  <c r="AW680" i="4"/>
  <c r="AX680" i="4" s="1"/>
  <c r="AV680" i="4"/>
  <c r="AU680" i="4"/>
  <c r="AT680" i="4"/>
  <c r="AS680" i="4"/>
  <c r="R680" i="4"/>
  <c r="N680" i="4"/>
  <c r="L680" i="4"/>
  <c r="K680" i="4"/>
  <c r="F680" i="4"/>
  <c r="G680" i="4" s="1"/>
  <c r="AW570" i="4"/>
  <c r="AX570" i="4" s="1"/>
  <c r="AV570" i="4"/>
  <c r="AU570" i="4"/>
  <c r="AT570" i="4"/>
  <c r="AS570" i="4"/>
  <c r="R570" i="4"/>
  <c r="N570" i="4"/>
  <c r="L570" i="4"/>
  <c r="K570" i="4"/>
  <c r="F570" i="4"/>
  <c r="G570" i="4" s="1"/>
  <c r="AW558" i="4"/>
  <c r="AX558" i="4" s="1"/>
  <c r="AV558" i="4"/>
  <c r="AU558" i="4"/>
  <c r="AT558" i="4"/>
  <c r="AS558" i="4"/>
  <c r="R558" i="4"/>
  <c r="N558" i="4"/>
  <c r="K558" i="4"/>
  <c r="F558" i="4"/>
  <c r="G558" i="4" s="1"/>
  <c r="AW1035" i="4"/>
  <c r="AX1035" i="4" s="1"/>
  <c r="AV1035" i="4"/>
  <c r="AU1035" i="4"/>
  <c r="AT1035" i="4"/>
  <c r="AS1035" i="4"/>
  <c r="R1035" i="4"/>
  <c r="N1035" i="4"/>
  <c r="L1035" i="4"/>
  <c r="K1035" i="4"/>
  <c r="F1035" i="4"/>
  <c r="AW939" i="4"/>
  <c r="AX939" i="4" s="1"/>
  <c r="AV939" i="4"/>
  <c r="AU939" i="4"/>
  <c r="AT939" i="4"/>
  <c r="AS939" i="4"/>
  <c r="R939" i="4"/>
  <c r="N939" i="4"/>
  <c r="L939" i="4"/>
  <c r="K939" i="4"/>
  <c r="F939" i="4"/>
  <c r="G939" i="4" s="1"/>
  <c r="AW1239" i="4"/>
  <c r="AX1239" i="4" s="1"/>
  <c r="AV1239" i="4"/>
  <c r="AU1239" i="4"/>
  <c r="AT1239" i="4"/>
  <c r="AS1239" i="4"/>
  <c r="R1239" i="4"/>
  <c r="N1239" i="4"/>
  <c r="L1239" i="4"/>
  <c r="K1239" i="4"/>
  <c r="F1239" i="4"/>
  <c r="G1239" i="4" s="1"/>
  <c r="AW1299" i="4"/>
  <c r="AX1299" i="4" s="1"/>
  <c r="AV1299" i="4"/>
  <c r="AU1299" i="4"/>
  <c r="AT1299" i="4"/>
  <c r="AS1299" i="4"/>
  <c r="R1299" i="4"/>
  <c r="N1299" i="4"/>
  <c r="L1299" i="4"/>
  <c r="K1299" i="4"/>
  <c r="F1299" i="4"/>
  <c r="G1299" i="4" s="1"/>
  <c r="AW1071" i="4"/>
  <c r="AX1071" i="4" s="1"/>
  <c r="AV1071" i="4"/>
  <c r="AU1071" i="4"/>
  <c r="AT1071" i="4"/>
  <c r="AS1071" i="4"/>
  <c r="N1071" i="4"/>
  <c r="L1071" i="4"/>
  <c r="K1071" i="4"/>
  <c r="F1071" i="4"/>
  <c r="G1071" i="4" s="1"/>
  <c r="AW1575" i="4"/>
  <c r="AX1575" i="4" s="1"/>
  <c r="AV1575" i="4"/>
  <c r="AU1575" i="4"/>
  <c r="AT1575" i="4"/>
  <c r="AS1575" i="4"/>
  <c r="R1575" i="4"/>
  <c r="Q1575" i="4"/>
  <c r="N1575" i="4"/>
  <c r="K1575" i="4"/>
  <c r="F1575" i="4"/>
  <c r="AW1503" i="4"/>
  <c r="AX1503" i="4" s="1"/>
  <c r="AV1503" i="4"/>
  <c r="AU1503" i="4"/>
  <c r="AT1503" i="4"/>
  <c r="AS1503" i="4"/>
  <c r="N1503" i="4"/>
  <c r="L1503" i="4"/>
  <c r="K1503" i="4"/>
  <c r="F1503" i="4"/>
  <c r="G1503" i="4" s="1"/>
  <c r="AW12" i="4"/>
  <c r="AX12" i="4" s="1"/>
  <c r="AV12" i="4"/>
  <c r="AU12" i="4"/>
  <c r="AT12" i="4"/>
  <c r="AS12" i="4"/>
  <c r="R12" i="4"/>
  <c r="N12" i="4"/>
  <c r="L12" i="4"/>
  <c r="K12" i="4"/>
  <c r="F12" i="4"/>
  <c r="G12" i="4" s="1"/>
  <c r="AW1131" i="4"/>
  <c r="AX1131" i="4" s="1"/>
  <c r="AV1131" i="4"/>
  <c r="AU1131" i="4"/>
  <c r="AT1131" i="4"/>
  <c r="AS1131" i="4"/>
  <c r="R1131" i="4"/>
  <c r="N1131" i="4"/>
  <c r="L1131" i="4"/>
  <c r="K1131" i="4"/>
  <c r="F1131" i="4"/>
  <c r="G1131" i="4" s="1"/>
  <c r="AW1191" i="4"/>
  <c r="AX1191" i="4" s="1"/>
  <c r="AV1191" i="4"/>
  <c r="AU1191" i="4"/>
  <c r="AT1191" i="4"/>
  <c r="AS1191" i="4"/>
  <c r="R1191" i="4"/>
  <c r="N1191" i="4"/>
  <c r="L1191" i="4"/>
  <c r="K1191" i="4"/>
  <c r="F1191" i="4"/>
  <c r="G1191" i="4" s="1"/>
  <c r="AW1539" i="4"/>
  <c r="AX1539" i="4" s="1"/>
  <c r="AV1539" i="4"/>
  <c r="AU1539" i="4"/>
  <c r="AT1539" i="4"/>
  <c r="AS1539" i="4"/>
  <c r="R1539" i="4"/>
  <c r="N1539" i="4"/>
  <c r="L1539" i="4"/>
  <c r="F1539" i="4"/>
  <c r="G1539" i="4" s="1"/>
  <c r="AW651" i="4"/>
  <c r="AX651" i="4" s="1"/>
  <c r="AV651" i="4"/>
  <c r="AU651" i="4"/>
  <c r="AT651" i="4"/>
  <c r="AS651" i="4"/>
  <c r="R651" i="4"/>
  <c r="N651" i="4"/>
  <c r="L651" i="4"/>
  <c r="K651" i="4"/>
  <c r="F651" i="4"/>
  <c r="G651" i="4" s="1"/>
  <c r="AW1599" i="4"/>
  <c r="AX1599" i="4" s="1"/>
  <c r="AV1599" i="4"/>
  <c r="AU1599" i="4"/>
  <c r="AT1599" i="4"/>
  <c r="AS1599" i="4"/>
  <c r="R1599" i="4"/>
  <c r="N1599" i="4"/>
  <c r="L1599" i="4"/>
  <c r="F1599" i="4"/>
  <c r="G1599" i="4" s="1"/>
  <c r="AW1587" i="4"/>
  <c r="AX1587" i="4" s="1"/>
  <c r="AV1587" i="4"/>
  <c r="AU1587" i="4"/>
  <c r="AT1587" i="4"/>
  <c r="AS1587" i="4"/>
  <c r="R1587" i="4"/>
  <c r="N1587" i="4"/>
  <c r="L1587" i="4"/>
  <c r="F1587" i="4"/>
  <c r="G1587" i="4" s="1"/>
  <c r="AW1563" i="4"/>
  <c r="AX1563" i="4" s="1"/>
  <c r="AV1563" i="4"/>
  <c r="AU1563" i="4"/>
  <c r="AT1563" i="4"/>
  <c r="AS1563" i="4"/>
  <c r="R1563" i="4"/>
  <c r="N1563" i="4"/>
  <c r="L1563" i="4"/>
  <c r="K1563" i="4"/>
  <c r="F1563" i="4"/>
  <c r="G1563" i="4" s="1"/>
  <c r="AW1551" i="4"/>
  <c r="AX1551" i="4" s="1"/>
  <c r="AV1551" i="4"/>
  <c r="AU1551" i="4"/>
  <c r="AT1551" i="4"/>
  <c r="AS1551" i="4"/>
  <c r="R1551" i="4"/>
  <c r="N1551" i="4"/>
  <c r="K1551" i="4"/>
  <c r="F1551" i="4"/>
  <c r="AW1515" i="4"/>
  <c r="AX1515" i="4" s="1"/>
  <c r="AV1515" i="4"/>
  <c r="AU1515" i="4"/>
  <c r="AT1515" i="4"/>
  <c r="AS1515" i="4"/>
  <c r="R1515" i="4"/>
  <c r="N1515" i="4"/>
  <c r="L1515" i="4"/>
  <c r="K1515" i="4"/>
  <c r="F1515" i="4"/>
  <c r="G1515" i="4" s="1"/>
  <c r="AW1287" i="4"/>
  <c r="AX1287" i="4" s="1"/>
  <c r="AV1287" i="4"/>
  <c r="AU1287" i="4"/>
  <c r="AT1287" i="4"/>
  <c r="AS1287" i="4"/>
  <c r="R1287" i="4"/>
  <c r="N1287" i="4"/>
  <c r="L1287" i="4"/>
  <c r="K1287" i="4"/>
  <c r="F1287" i="4"/>
  <c r="G1287" i="4" s="1"/>
  <c r="AW1275" i="4"/>
  <c r="AX1275" i="4" s="1"/>
  <c r="AV1275" i="4"/>
  <c r="AU1275" i="4"/>
  <c r="AT1275" i="4"/>
  <c r="AS1275" i="4"/>
  <c r="N1275" i="4"/>
  <c r="L1275" i="4"/>
  <c r="K1275" i="4"/>
  <c r="F1275" i="4"/>
  <c r="AW1263" i="4"/>
  <c r="AX1263" i="4" s="1"/>
  <c r="AV1263" i="4"/>
  <c r="AU1263" i="4"/>
  <c r="AT1263" i="4"/>
  <c r="AS1263" i="4"/>
  <c r="R1263" i="4"/>
  <c r="N1263" i="4"/>
  <c r="L1263" i="4"/>
  <c r="K1263" i="4"/>
  <c r="F1263" i="4"/>
  <c r="G1263" i="4" s="1"/>
  <c r="AW1251" i="4"/>
  <c r="AX1251" i="4" s="1"/>
  <c r="AV1251" i="4"/>
  <c r="AU1251" i="4"/>
  <c r="AT1251" i="4"/>
  <c r="AS1251" i="4"/>
  <c r="R1251" i="4"/>
  <c r="N1251" i="4"/>
  <c r="L1251" i="4"/>
  <c r="F1251" i="4"/>
  <c r="G1251" i="4" s="1"/>
  <c r="AW1227" i="4"/>
  <c r="AX1227" i="4" s="1"/>
  <c r="AV1227" i="4"/>
  <c r="AU1227" i="4"/>
  <c r="AT1227" i="4"/>
  <c r="AS1227" i="4"/>
  <c r="R1227" i="4"/>
  <c r="N1227" i="4"/>
  <c r="L1227" i="4"/>
  <c r="K1227" i="4"/>
  <c r="F1227" i="4"/>
  <c r="G1227" i="4" s="1"/>
  <c r="AW1215" i="4"/>
  <c r="AX1215" i="4" s="1"/>
  <c r="AV1215" i="4"/>
  <c r="AU1215" i="4"/>
  <c r="AT1215" i="4"/>
  <c r="AS1215" i="4"/>
  <c r="N1215" i="4"/>
  <c r="L1215" i="4"/>
  <c r="K1215" i="4"/>
  <c r="F1215" i="4"/>
  <c r="G1215" i="4" s="1"/>
  <c r="AW1203" i="4"/>
  <c r="AX1203" i="4" s="1"/>
  <c r="AV1203" i="4"/>
  <c r="AU1203" i="4"/>
  <c r="AT1203" i="4"/>
  <c r="AS1203" i="4"/>
  <c r="R1203" i="4"/>
  <c r="N1203" i="4"/>
  <c r="L1203" i="4"/>
  <c r="K1203" i="4"/>
  <c r="F1203" i="4"/>
  <c r="G1203" i="4" s="1"/>
  <c r="AW1491" i="4"/>
  <c r="AX1491" i="4" s="1"/>
  <c r="AV1491" i="4"/>
  <c r="AU1491" i="4"/>
  <c r="AT1491" i="4"/>
  <c r="AS1491" i="4"/>
  <c r="R1491" i="4"/>
  <c r="N1491" i="4"/>
  <c r="L1491" i="4"/>
  <c r="K1491" i="4"/>
  <c r="F1491" i="4"/>
  <c r="G1491" i="4" s="1"/>
  <c r="AW1479" i="4"/>
  <c r="AX1479" i="4" s="1"/>
  <c r="AV1479" i="4"/>
  <c r="AU1479" i="4"/>
  <c r="AT1479" i="4"/>
  <c r="AS1479" i="4"/>
  <c r="R1479" i="4"/>
  <c r="N1479" i="4"/>
  <c r="L1479" i="4"/>
  <c r="K1479" i="4"/>
  <c r="F1479" i="4"/>
  <c r="G1479" i="4" s="1"/>
  <c r="AW1467" i="4"/>
  <c r="AX1467" i="4" s="1"/>
  <c r="AV1467" i="4"/>
  <c r="AU1467" i="4"/>
  <c r="AT1467" i="4"/>
  <c r="AS1467" i="4"/>
  <c r="Q1467" i="4"/>
  <c r="N1467" i="4"/>
  <c r="K1467" i="4"/>
  <c r="F1467" i="4"/>
  <c r="G1467" i="4" s="1"/>
  <c r="AW1455" i="4"/>
  <c r="AX1455" i="4" s="1"/>
  <c r="AV1455" i="4"/>
  <c r="AU1455" i="4"/>
  <c r="AT1455" i="4"/>
  <c r="AS1455" i="4"/>
  <c r="Q1455" i="4"/>
  <c r="N1455" i="4"/>
  <c r="L1455" i="4"/>
  <c r="K1455" i="4"/>
  <c r="F1455" i="4"/>
  <c r="G1455" i="4" s="1"/>
  <c r="AW1443" i="4"/>
  <c r="AX1443" i="4" s="1"/>
  <c r="AV1443" i="4"/>
  <c r="AU1443" i="4"/>
  <c r="AT1443" i="4"/>
  <c r="AS1443" i="4"/>
  <c r="Q1443" i="4"/>
  <c r="N1443" i="4"/>
  <c r="L1443" i="4"/>
  <c r="K1443" i="4"/>
  <c r="F1443" i="4"/>
  <c r="G1443" i="4" s="1"/>
  <c r="AW1431" i="4"/>
  <c r="AX1431" i="4" s="1"/>
  <c r="AV1431" i="4"/>
  <c r="AU1431" i="4"/>
  <c r="AT1431" i="4"/>
  <c r="AS1431" i="4"/>
  <c r="Q1431" i="4"/>
  <c r="N1431" i="4"/>
  <c r="L1431" i="4"/>
  <c r="K1431" i="4"/>
  <c r="F1431" i="4"/>
  <c r="G1431" i="4" s="1"/>
  <c r="AW1419" i="4"/>
  <c r="AX1419" i="4" s="1"/>
  <c r="AV1419" i="4"/>
  <c r="AU1419" i="4"/>
  <c r="AT1419" i="4"/>
  <c r="AS1419" i="4"/>
  <c r="Q1419" i="4"/>
  <c r="N1419" i="4"/>
  <c r="L1419" i="4"/>
  <c r="F1419" i="4"/>
  <c r="G1419" i="4" s="1"/>
  <c r="AW1407" i="4"/>
  <c r="AX1407" i="4" s="1"/>
  <c r="AV1407" i="4"/>
  <c r="AU1407" i="4"/>
  <c r="AT1407" i="4"/>
  <c r="AS1407" i="4"/>
  <c r="Q1407" i="4"/>
  <c r="N1407" i="4"/>
  <c r="K1407" i="4"/>
  <c r="F1407" i="4"/>
  <c r="G1407" i="4" s="1"/>
  <c r="AW1395" i="4"/>
  <c r="AX1395" i="4" s="1"/>
  <c r="AV1395" i="4"/>
  <c r="AU1395" i="4"/>
  <c r="AT1395" i="4"/>
  <c r="AS1395" i="4"/>
  <c r="Q1395" i="4"/>
  <c r="N1395" i="4"/>
  <c r="K1395" i="4"/>
  <c r="F1395" i="4"/>
  <c r="AW1383" i="4"/>
  <c r="AX1383" i="4" s="1"/>
  <c r="AV1383" i="4"/>
  <c r="AU1383" i="4"/>
  <c r="AT1383" i="4"/>
  <c r="AS1383" i="4"/>
  <c r="N1383" i="4"/>
  <c r="L1383" i="4"/>
  <c r="K1383" i="4"/>
  <c r="F1383" i="4"/>
  <c r="G1383" i="4" s="1"/>
  <c r="AW1371" i="4"/>
  <c r="AX1371" i="4" s="1"/>
  <c r="AV1371" i="4"/>
  <c r="AU1371" i="4"/>
  <c r="AT1371" i="4"/>
  <c r="AS1371" i="4"/>
  <c r="Q1371" i="4"/>
  <c r="N1371" i="4"/>
  <c r="L1371" i="4"/>
  <c r="K1371" i="4"/>
  <c r="F1371" i="4"/>
  <c r="G1371" i="4" s="1"/>
  <c r="AW1359" i="4"/>
  <c r="AX1359" i="4" s="1"/>
  <c r="AV1359" i="4"/>
  <c r="AU1359" i="4"/>
  <c r="AT1359" i="4"/>
  <c r="AS1359" i="4"/>
  <c r="Q1359" i="4"/>
  <c r="N1359" i="4"/>
  <c r="L1359" i="4"/>
  <c r="K1359" i="4"/>
  <c r="F1359" i="4"/>
  <c r="AW1347" i="4"/>
  <c r="AX1347" i="4" s="1"/>
  <c r="AV1347" i="4"/>
  <c r="AU1347" i="4"/>
  <c r="AT1347" i="4"/>
  <c r="AS1347" i="4"/>
  <c r="Q1347" i="4"/>
  <c r="N1347" i="4"/>
  <c r="L1347" i="4"/>
  <c r="F1347" i="4"/>
  <c r="G1347" i="4" s="1"/>
  <c r="AW1335" i="4"/>
  <c r="AX1335" i="4" s="1"/>
  <c r="AV1335" i="4"/>
  <c r="AU1335" i="4"/>
  <c r="AT1335" i="4"/>
  <c r="AS1335" i="4"/>
  <c r="Q1335" i="4"/>
  <c r="N1335" i="4"/>
  <c r="L1335" i="4"/>
  <c r="K1335" i="4"/>
  <c r="F1335" i="4"/>
  <c r="G1335" i="4" s="1"/>
  <c r="AW1323" i="4"/>
  <c r="AX1323" i="4" s="1"/>
  <c r="AV1323" i="4"/>
  <c r="AU1323" i="4"/>
  <c r="AT1323" i="4"/>
  <c r="AS1323" i="4"/>
  <c r="Q1323" i="4"/>
  <c r="N1323" i="4"/>
  <c r="L1323" i="4"/>
  <c r="K1323" i="4"/>
  <c r="F1323" i="4"/>
  <c r="AW1311" i="4"/>
  <c r="AX1311" i="4" s="1"/>
  <c r="AV1311" i="4"/>
  <c r="AU1311" i="4"/>
  <c r="AT1311" i="4"/>
  <c r="AS1311" i="4"/>
  <c r="Q1311" i="4"/>
  <c r="N1311" i="4"/>
  <c r="L1311" i="4"/>
  <c r="K1311" i="4"/>
  <c r="F1311" i="4"/>
  <c r="G1311" i="4" s="1"/>
  <c r="AW1179" i="4"/>
  <c r="AX1179" i="4" s="1"/>
  <c r="AV1179" i="4"/>
  <c r="AU1179" i="4"/>
  <c r="AT1179" i="4"/>
  <c r="AS1179" i="4"/>
  <c r="Q1179" i="4"/>
  <c r="N1179" i="4"/>
  <c r="L1179" i="4"/>
  <c r="K1179" i="4"/>
  <c r="F1179" i="4"/>
  <c r="G1179" i="4" s="1"/>
  <c r="AW1167" i="4"/>
  <c r="AX1167" i="4" s="1"/>
  <c r="AV1167" i="4"/>
  <c r="AU1167" i="4"/>
  <c r="AT1167" i="4"/>
  <c r="AS1167" i="4"/>
  <c r="N1167" i="4"/>
  <c r="L1167" i="4"/>
  <c r="K1167" i="4"/>
  <c r="F1167" i="4"/>
  <c r="G1167" i="4" s="1"/>
  <c r="AW1155" i="4"/>
  <c r="AX1155" i="4" s="1"/>
  <c r="AV1155" i="4"/>
  <c r="AU1155" i="4"/>
  <c r="AT1155" i="4"/>
  <c r="AS1155" i="4"/>
  <c r="Q1155" i="4"/>
  <c r="N1155" i="4"/>
  <c r="L1155" i="4"/>
  <c r="K1155" i="4"/>
  <c r="F1155" i="4"/>
  <c r="G1155" i="4" s="1"/>
  <c r="AW1143" i="4"/>
  <c r="AX1143" i="4" s="1"/>
  <c r="AV1143" i="4"/>
  <c r="AU1143" i="4"/>
  <c r="AT1143" i="4"/>
  <c r="AS1143" i="4"/>
  <c r="Q1143" i="4"/>
  <c r="N1143" i="4"/>
  <c r="L1143" i="4"/>
  <c r="K1143" i="4"/>
  <c r="F1143" i="4"/>
  <c r="G1143" i="4" s="1"/>
  <c r="AW1119" i="4"/>
  <c r="AX1119" i="4" s="1"/>
  <c r="AV1119" i="4"/>
  <c r="AU1119" i="4"/>
  <c r="AT1119" i="4"/>
  <c r="AS1119" i="4"/>
  <c r="Q1119" i="4"/>
  <c r="N1119" i="4"/>
  <c r="L1119" i="4"/>
  <c r="K1119" i="4"/>
  <c r="F1119" i="4"/>
  <c r="AW1107" i="4"/>
  <c r="AX1107" i="4" s="1"/>
  <c r="AV1107" i="4"/>
  <c r="AU1107" i="4"/>
  <c r="AT1107" i="4"/>
  <c r="AS1107" i="4"/>
  <c r="Q1107" i="4"/>
  <c r="N1107" i="4"/>
  <c r="K1107" i="4"/>
  <c r="F1107" i="4"/>
  <c r="G1107" i="4" s="1"/>
  <c r="AW1095" i="4"/>
  <c r="AX1095" i="4" s="1"/>
  <c r="AV1095" i="4"/>
  <c r="AU1095" i="4"/>
  <c r="AT1095" i="4"/>
  <c r="AS1095" i="4"/>
  <c r="Q1095" i="4"/>
  <c r="N1095" i="4"/>
  <c r="K1095" i="4"/>
  <c r="F1095" i="4"/>
  <c r="AW1083" i="4"/>
  <c r="AX1083" i="4" s="1"/>
  <c r="AV1083" i="4"/>
  <c r="AU1083" i="4"/>
  <c r="AT1083" i="4"/>
  <c r="AS1083" i="4"/>
  <c r="Q1083" i="4"/>
  <c r="N1083" i="4"/>
  <c r="L1083" i="4"/>
  <c r="K1083" i="4"/>
  <c r="F1083" i="4"/>
  <c r="G1083" i="4" s="1"/>
  <c r="AW1059" i="4"/>
  <c r="AX1059" i="4" s="1"/>
  <c r="AV1059" i="4"/>
  <c r="AU1059" i="4"/>
  <c r="AT1059" i="4"/>
  <c r="AS1059" i="4"/>
  <c r="Q1059" i="4"/>
  <c r="N1059" i="4"/>
  <c r="L1059" i="4"/>
  <c r="K1059" i="4"/>
  <c r="F1059" i="4"/>
  <c r="G1059" i="4" s="1"/>
  <c r="AW1047" i="4"/>
  <c r="AX1047" i="4" s="1"/>
  <c r="AV1047" i="4"/>
  <c r="AU1047" i="4"/>
  <c r="AT1047" i="4"/>
  <c r="AS1047" i="4"/>
  <c r="N1047" i="4"/>
  <c r="L1047" i="4"/>
  <c r="K1047" i="4"/>
  <c r="F1047" i="4"/>
  <c r="G1047" i="4" s="1"/>
  <c r="AW634" i="4"/>
  <c r="AX634" i="4" s="1"/>
  <c r="AV634" i="4"/>
  <c r="AU634" i="4"/>
  <c r="AT634" i="4"/>
  <c r="AS634" i="4"/>
  <c r="Q634" i="4"/>
  <c r="N634" i="4"/>
  <c r="L634" i="4"/>
  <c r="K634" i="4"/>
  <c r="F634" i="4"/>
  <c r="G634" i="4" s="1"/>
  <c r="AW210" i="4"/>
  <c r="AX210" i="4" s="1"/>
  <c r="AV210" i="4"/>
  <c r="AU210" i="4"/>
  <c r="AT210" i="4"/>
  <c r="AS210" i="4"/>
  <c r="Q210" i="4"/>
  <c r="N210" i="4"/>
  <c r="L210" i="4"/>
  <c r="K210" i="4"/>
  <c r="F210" i="4"/>
  <c r="G210" i="4" s="1"/>
  <c r="AW188" i="4"/>
  <c r="AX188" i="4" s="1"/>
  <c r="AV188" i="4"/>
  <c r="AU188" i="4"/>
  <c r="AT188" i="4"/>
  <c r="AS188" i="4"/>
  <c r="Q188" i="4"/>
  <c r="N188" i="4"/>
  <c r="L188" i="4"/>
  <c r="K188" i="4"/>
  <c r="F188" i="4"/>
  <c r="G188" i="4" s="1"/>
  <c r="AW176" i="4"/>
  <c r="AX176" i="4" s="1"/>
  <c r="AV176" i="4"/>
  <c r="AU176" i="4"/>
  <c r="AT176" i="4"/>
  <c r="AS176" i="4"/>
  <c r="Q176" i="4"/>
  <c r="N176" i="4"/>
  <c r="K176" i="4"/>
  <c r="F176" i="4"/>
  <c r="G176" i="4" s="1"/>
  <c r="AW164" i="4"/>
  <c r="AX164" i="4" s="1"/>
  <c r="AV164" i="4"/>
  <c r="AU164" i="4"/>
  <c r="AT164" i="4"/>
  <c r="AS164" i="4"/>
  <c r="Q164" i="4"/>
  <c r="N164" i="4"/>
  <c r="L164" i="4"/>
  <c r="K164" i="4"/>
  <c r="F164" i="4"/>
  <c r="G164" i="4" s="1"/>
  <c r="AW142" i="4"/>
  <c r="AX142" i="4" s="1"/>
  <c r="AV142" i="4"/>
  <c r="AU142" i="4"/>
  <c r="AT142" i="4"/>
  <c r="AS142" i="4"/>
  <c r="Q142" i="4"/>
  <c r="N142" i="4"/>
  <c r="L142" i="4"/>
  <c r="K142" i="4"/>
  <c r="F142" i="4"/>
  <c r="G142" i="4" s="1"/>
  <c r="AW130" i="4"/>
  <c r="AX130" i="4" s="1"/>
  <c r="AV130" i="4"/>
  <c r="AU130" i="4"/>
  <c r="AT130" i="4"/>
  <c r="AS130" i="4"/>
  <c r="N130" i="4"/>
  <c r="K130" i="4"/>
  <c r="F130" i="4"/>
  <c r="AW118" i="4"/>
  <c r="AX118" i="4" s="1"/>
  <c r="AV118" i="4"/>
  <c r="AU118" i="4"/>
  <c r="AT118" i="4"/>
  <c r="AS118" i="4"/>
  <c r="N118" i="4"/>
  <c r="L118" i="4"/>
  <c r="K118" i="4"/>
  <c r="F118" i="4"/>
  <c r="G118" i="4" s="1"/>
  <c r="AW106" i="4"/>
  <c r="AX106" i="4" s="1"/>
  <c r="AV106" i="4"/>
  <c r="AU106" i="4"/>
  <c r="AT106" i="4"/>
  <c r="AS106" i="4"/>
  <c r="Q106" i="4"/>
  <c r="N106" i="4"/>
  <c r="L106" i="4"/>
  <c r="K106" i="4"/>
  <c r="F106" i="4"/>
  <c r="G106" i="4" s="1"/>
  <c r="AW94" i="4"/>
  <c r="AX94" i="4" s="1"/>
  <c r="AV94" i="4"/>
  <c r="AU94" i="4"/>
  <c r="AT94" i="4"/>
  <c r="AS94" i="4"/>
  <c r="Q94" i="4"/>
  <c r="N94" i="4"/>
  <c r="L94" i="4"/>
  <c r="K94" i="4"/>
  <c r="F94" i="4"/>
  <c r="G94" i="4" s="1"/>
  <c r="AW82" i="4"/>
  <c r="AX82" i="4" s="1"/>
  <c r="AV82" i="4"/>
  <c r="AU82" i="4"/>
  <c r="AT82" i="4"/>
  <c r="AS82" i="4"/>
  <c r="Q82" i="4"/>
  <c r="N82" i="4"/>
  <c r="L82" i="4"/>
  <c r="F82" i="4"/>
  <c r="G82" i="4" s="1"/>
  <c r="AW70" i="4"/>
  <c r="AX70" i="4" s="1"/>
  <c r="AV70" i="4"/>
  <c r="AU70" i="4"/>
  <c r="AT70" i="4"/>
  <c r="AS70" i="4"/>
  <c r="Q70" i="4"/>
  <c r="N70" i="4"/>
  <c r="L70" i="4"/>
  <c r="K70" i="4"/>
  <c r="F70" i="4"/>
  <c r="G70" i="4" s="1"/>
  <c r="AW58" i="4"/>
  <c r="AX58" i="4" s="1"/>
  <c r="AV58" i="4"/>
  <c r="AU58" i="4"/>
  <c r="AT58" i="4"/>
  <c r="AS58" i="4"/>
  <c r="Q58" i="4"/>
  <c r="N58" i="4"/>
  <c r="L58" i="4"/>
  <c r="K58" i="4"/>
  <c r="F58" i="4"/>
  <c r="G58" i="4" s="1"/>
  <c r="AW46" i="4"/>
  <c r="AX46" i="4" s="1"/>
  <c r="AV46" i="4"/>
  <c r="AU46" i="4"/>
  <c r="AT46" i="4"/>
  <c r="AS46" i="4"/>
  <c r="Q46" i="4"/>
  <c r="N46" i="4"/>
  <c r="L46" i="4"/>
  <c r="K46" i="4"/>
  <c r="F46" i="4"/>
  <c r="AW34" i="4"/>
  <c r="AX34" i="4" s="1"/>
  <c r="AV34" i="4"/>
  <c r="AU34" i="4"/>
  <c r="AT34" i="4"/>
  <c r="AS34" i="4"/>
  <c r="N34" i="4"/>
  <c r="L34" i="4"/>
  <c r="F34" i="4"/>
  <c r="AW318" i="4"/>
  <c r="AX318" i="4" s="1"/>
  <c r="AV318" i="4"/>
  <c r="AU318" i="4"/>
  <c r="AT318" i="4"/>
  <c r="AS318" i="4"/>
  <c r="R318" i="4"/>
  <c r="Q318" i="4"/>
  <c r="N318" i="4"/>
  <c r="L318" i="4"/>
  <c r="K318" i="4"/>
  <c r="F318" i="4"/>
  <c r="G318" i="4" s="1"/>
  <c r="AW306" i="4"/>
  <c r="AX306" i="4" s="1"/>
  <c r="AV306" i="4"/>
  <c r="AU306" i="4"/>
  <c r="AT306" i="4"/>
  <c r="AS306" i="4"/>
  <c r="Q306" i="4"/>
  <c r="N306" i="4"/>
  <c r="L306" i="4"/>
  <c r="K306" i="4"/>
  <c r="F306" i="4"/>
  <c r="G306" i="4" s="1"/>
  <c r="AW294" i="4"/>
  <c r="AX294" i="4" s="1"/>
  <c r="AV294" i="4"/>
  <c r="AU294" i="4"/>
  <c r="AT294" i="4"/>
  <c r="AS294" i="4"/>
  <c r="Q294" i="4"/>
  <c r="N294" i="4"/>
  <c r="L294" i="4"/>
  <c r="K294" i="4"/>
  <c r="F294" i="4"/>
  <c r="G294" i="4" s="1"/>
  <c r="AW270" i="4"/>
  <c r="AX270" i="4" s="1"/>
  <c r="AV270" i="4"/>
  <c r="AU270" i="4"/>
  <c r="AT270" i="4"/>
  <c r="AS270" i="4"/>
  <c r="Q270" i="4"/>
  <c r="N270" i="4"/>
  <c r="L270" i="4"/>
  <c r="K270" i="4"/>
  <c r="F270" i="4"/>
  <c r="AW258" i="4"/>
  <c r="AX258" i="4" s="1"/>
  <c r="AV258" i="4"/>
  <c r="AU258" i="4"/>
  <c r="AT258" i="4"/>
  <c r="AS258" i="4"/>
  <c r="N258" i="4"/>
  <c r="L258" i="4"/>
  <c r="K258" i="4"/>
  <c r="F258" i="4"/>
  <c r="G258" i="4" s="1"/>
  <c r="AW246" i="4"/>
  <c r="AX246" i="4" s="1"/>
  <c r="AV246" i="4"/>
  <c r="AU246" i="4"/>
  <c r="AT246" i="4"/>
  <c r="AS246" i="4"/>
  <c r="N246" i="4"/>
  <c r="L246" i="4"/>
  <c r="K246" i="4"/>
  <c r="F246" i="4"/>
  <c r="G246" i="4" s="1"/>
  <c r="AW234" i="4"/>
  <c r="AX234" i="4" s="1"/>
  <c r="AV234" i="4"/>
  <c r="AU234" i="4"/>
  <c r="AT234" i="4"/>
  <c r="AS234" i="4"/>
  <c r="N234" i="4"/>
  <c r="F234" i="4"/>
  <c r="AW390" i="4"/>
  <c r="AX390" i="4" s="1"/>
  <c r="AV390" i="4"/>
  <c r="AU390" i="4"/>
  <c r="AT390" i="4"/>
  <c r="AS390" i="4"/>
  <c r="N390" i="4"/>
  <c r="L390" i="4"/>
  <c r="K390" i="4"/>
  <c r="F390" i="4"/>
  <c r="G390" i="4" s="1"/>
  <c r="AW378" i="4"/>
  <c r="AX378" i="4" s="1"/>
  <c r="AV378" i="4"/>
  <c r="AU378" i="4"/>
  <c r="AT378" i="4"/>
  <c r="AS378" i="4"/>
  <c r="N378" i="4"/>
  <c r="L378" i="4"/>
  <c r="F378" i="4"/>
  <c r="AW366" i="4"/>
  <c r="AX366" i="4" s="1"/>
  <c r="AV366" i="4"/>
  <c r="AU366" i="4"/>
  <c r="AT366" i="4"/>
  <c r="AS366" i="4"/>
  <c r="N366" i="4"/>
  <c r="L366" i="4"/>
  <c r="K366" i="4"/>
  <c r="F366" i="4"/>
  <c r="G366" i="4" s="1"/>
  <c r="AW354" i="4"/>
  <c r="AX354" i="4" s="1"/>
  <c r="AV354" i="4"/>
  <c r="AU354" i="4"/>
  <c r="AT354" i="4"/>
  <c r="AS354" i="4"/>
  <c r="N354" i="4"/>
  <c r="L354" i="4"/>
  <c r="K354" i="4"/>
  <c r="F354" i="4"/>
  <c r="G354" i="4" s="1"/>
  <c r="AW342" i="4"/>
  <c r="AX342" i="4" s="1"/>
  <c r="AV342" i="4"/>
  <c r="AU342" i="4"/>
  <c r="AT342" i="4"/>
  <c r="AS342" i="4"/>
  <c r="N342" i="4"/>
  <c r="L342" i="4"/>
  <c r="K342" i="4"/>
  <c r="F342" i="4"/>
  <c r="G342" i="4" s="1"/>
  <c r="AW1023" i="4"/>
  <c r="AX1023" i="4" s="1"/>
  <c r="AV1023" i="4"/>
  <c r="AU1023" i="4"/>
  <c r="AT1023" i="4"/>
  <c r="AS1023" i="4"/>
  <c r="N1023" i="4"/>
  <c r="L1023" i="4"/>
  <c r="K1023" i="4"/>
  <c r="F1023" i="4"/>
  <c r="G1023" i="4" s="1"/>
  <c r="AW1011" i="4"/>
  <c r="AX1011" i="4" s="1"/>
  <c r="AV1011" i="4"/>
  <c r="AU1011" i="4"/>
  <c r="AT1011" i="4"/>
  <c r="AS1011" i="4"/>
  <c r="N1011" i="4"/>
  <c r="L1011" i="4"/>
  <c r="K1011" i="4"/>
  <c r="F1011" i="4"/>
  <c r="G1011" i="4" s="1"/>
  <c r="AW999" i="4"/>
  <c r="AX999" i="4" s="1"/>
  <c r="AV999" i="4"/>
  <c r="AU999" i="4"/>
  <c r="AT999" i="4"/>
  <c r="AS999" i="4"/>
  <c r="N999" i="4"/>
  <c r="L999" i="4"/>
  <c r="K999" i="4"/>
  <c r="F999" i="4"/>
  <c r="G999" i="4" s="1"/>
  <c r="AW987" i="4"/>
  <c r="AX987" i="4" s="1"/>
  <c r="AV987" i="4"/>
  <c r="AU987" i="4"/>
  <c r="AT987" i="4"/>
  <c r="AS987" i="4"/>
  <c r="N987" i="4"/>
  <c r="L987" i="4"/>
  <c r="K987" i="4"/>
  <c r="F987" i="4"/>
  <c r="G987" i="4" s="1"/>
  <c r="AW975" i="4"/>
  <c r="AX975" i="4" s="1"/>
  <c r="AV975" i="4"/>
  <c r="AU975" i="4"/>
  <c r="AT975" i="4"/>
  <c r="AS975" i="4"/>
  <c r="N975" i="4"/>
  <c r="L975" i="4"/>
  <c r="K975" i="4"/>
  <c r="F975" i="4"/>
  <c r="G975" i="4" s="1"/>
  <c r="AW963" i="4"/>
  <c r="AX963" i="4" s="1"/>
  <c r="AV963" i="4"/>
  <c r="AU963" i="4"/>
  <c r="AT963" i="4"/>
  <c r="AS963" i="4"/>
  <c r="N963" i="4"/>
  <c r="L963" i="4"/>
  <c r="K963" i="4"/>
  <c r="F963" i="4"/>
  <c r="G963" i="4" s="1"/>
  <c r="AW951" i="4"/>
  <c r="AX951" i="4" s="1"/>
  <c r="AV951" i="4"/>
  <c r="AU951" i="4"/>
  <c r="AT951" i="4"/>
  <c r="AS951" i="4"/>
  <c r="N951" i="4"/>
  <c r="K951" i="4"/>
  <c r="F951" i="4"/>
  <c r="G951" i="4" s="1"/>
  <c r="AW927" i="4"/>
  <c r="AX927" i="4" s="1"/>
  <c r="AV927" i="4"/>
  <c r="AU927" i="4"/>
  <c r="AT927" i="4"/>
  <c r="AS927" i="4"/>
  <c r="N927" i="4"/>
  <c r="L927" i="4"/>
  <c r="K927" i="4"/>
  <c r="F927" i="4"/>
  <c r="G927" i="4" s="1"/>
  <c r="AW915" i="4"/>
  <c r="AX915" i="4" s="1"/>
  <c r="AV915" i="4"/>
  <c r="AU915" i="4"/>
  <c r="AT915" i="4"/>
  <c r="AS915" i="4"/>
  <c r="N915" i="4"/>
  <c r="K915" i="4"/>
  <c r="F915" i="4"/>
  <c r="G915" i="4" s="1"/>
  <c r="AW903" i="4"/>
  <c r="AX903" i="4" s="1"/>
  <c r="AV903" i="4"/>
  <c r="AU903" i="4"/>
  <c r="AT903" i="4"/>
  <c r="AS903" i="4"/>
  <c r="N903" i="4"/>
  <c r="L903" i="4"/>
  <c r="K903" i="4"/>
  <c r="F903" i="4"/>
  <c r="G903" i="4" s="1"/>
  <c r="AW891" i="4"/>
  <c r="AX891" i="4" s="1"/>
  <c r="AV891" i="4"/>
  <c r="AU891" i="4"/>
  <c r="AT891" i="4"/>
  <c r="AS891" i="4"/>
  <c r="N891" i="4"/>
  <c r="L891" i="4"/>
  <c r="K891" i="4"/>
  <c r="F891" i="4"/>
  <c r="G891" i="4" s="1"/>
  <c r="AW879" i="4"/>
  <c r="AX879" i="4" s="1"/>
  <c r="AV879" i="4"/>
  <c r="AU879" i="4"/>
  <c r="AT879" i="4"/>
  <c r="AS879" i="4"/>
  <c r="N879" i="4"/>
  <c r="L879" i="4"/>
  <c r="K879" i="4"/>
  <c r="F879" i="4"/>
  <c r="G879" i="4" s="1"/>
  <c r="AW867" i="4"/>
  <c r="AX867" i="4" s="1"/>
  <c r="AV867" i="4"/>
  <c r="AU867" i="4"/>
  <c r="AT867" i="4"/>
  <c r="AS867" i="4"/>
  <c r="N867" i="4"/>
  <c r="L867" i="4"/>
  <c r="K867" i="4"/>
  <c r="F867" i="4"/>
  <c r="G867" i="4" s="1"/>
  <c r="AW855" i="4"/>
  <c r="AX855" i="4" s="1"/>
  <c r="AV855" i="4"/>
  <c r="AU855" i="4"/>
  <c r="AT855" i="4"/>
  <c r="AS855" i="4"/>
  <c r="N855" i="4"/>
  <c r="L855" i="4"/>
  <c r="F855" i="4"/>
  <c r="G855" i="4" s="1"/>
  <c r="AW814" i="4"/>
  <c r="AX814" i="4" s="1"/>
  <c r="AV814" i="4"/>
  <c r="AU814" i="4"/>
  <c r="AT814" i="4"/>
  <c r="AS814" i="4"/>
  <c r="N814" i="4"/>
  <c r="L814" i="4"/>
  <c r="K814" i="4"/>
  <c r="F814" i="4"/>
  <c r="AW547" i="4"/>
  <c r="AX547" i="4" s="1"/>
  <c r="AV547" i="4"/>
  <c r="AU547" i="4"/>
  <c r="AT547" i="4"/>
  <c r="AS547" i="4"/>
  <c r="N547" i="4"/>
  <c r="L547" i="4"/>
  <c r="K547" i="4"/>
  <c r="F547" i="4"/>
  <c r="G547" i="4" s="1"/>
  <c r="AW535" i="4"/>
  <c r="AX535" i="4" s="1"/>
  <c r="AV535" i="4"/>
  <c r="AU535" i="4"/>
  <c r="AT535" i="4"/>
  <c r="AS535" i="4"/>
  <c r="N535" i="4"/>
  <c r="L535" i="4"/>
  <c r="K535" i="4"/>
  <c r="F535" i="4"/>
  <c r="G535" i="4" s="1"/>
  <c r="AW523" i="4"/>
  <c r="AX523" i="4" s="1"/>
  <c r="AV523" i="4"/>
  <c r="AU523" i="4"/>
  <c r="AT523" i="4"/>
  <c r="AS523" i="4"/>
  <c r="N523" i="4"/>
  <c r="L523" i="4"/>
  <c r="K523" i="4"/>
  <c r="F523" i="4"/>
  <c r="G523" i="4" s="1"/>
  <c r="AW507" i="4"/>
  <c r="AX507" i="4" s="1"/>
  <c r="AV507" i="4"/>
  <c r="AU507" i="4"/>
  <c r="AT507" i="4"/>
  <c r="AS507" i="4"/>
  <c r="N507" i="4"/>
  <c r="L507" i="4"/>
  <c r="K507" i="4"/>
  <c r="F507" i="4"/>
  <c r="G507" i="4" s="1"/>
  <c r="AW495" i="4"/>
  <c r="AX495" i="4" s="1"/>
  <c r="AV495" i="4"/>
  <c r="AU495" i="4"/>
  <c r="AT495" i="4"/>
  <c r="AS495" i="4"/>
  <c r="N495" i="4"/>
  <c r="L495" i="4"/>
  <c r="F495" i="4"/>
  <c r="G495" i="4" s="1"/>
  <c r="AW474" i="4"/>
  <c r="AX474" i="4" s="1"/>
  <c r="AV474" i="4"/>
  <c r="AU474" i="4"/>
  <c r="AT474" i="4"/>
  <c r="AS474" i="4"/>
  <c r="N474" i="4"/>
  <c r="L474" i="4"/>
  <c r="F474" i="4"/>
  <c r="G474" i="4" s="1"/>
  <c r="AW462" i="4"/>
  <c r="AX462" i="4" s="1"/>
  <c r="AV462" i="4"/>
  <c r="AU462" i="4"/>
  <c r="AT462" i="4"/>
  <c r="AS462" i="4"/>
  <c r="N462" i="4"/>
  <c r="L462" i="4"/>
  <c r="K462" i="4"/>
  <c r="F462" i="4"/>
  <c r="G462" i="4" s="1"/>
  <c r="AW450" i="4"/>
  <c r="AX450" i="4" s="1"/>
  <c r="AV450" i="4"/>
  <c r="AU450" i="4"/>
  <c r="AT450" i="4"/>
  <c r="AS450" i="4"/>
  <c r="N450" i="4"/>
  <c r="L450" i="4"/>
  <c r="K450" i="4"/>
  <c r="F450" i="4"/>
  <c r="G450" i="4" s="1"/>
  <c r="AW438" i="4"/>
  <c r="AX438" i="4" s="1"/>
  <c r="AV438" i="4"/>
  <c r="AU438" i="4"/>
  <c r="AT438" i="4"/>
  <c r="AS438" i="4"/>
  <c r="N438" i="4"/>
  <c r="K438" i="4"/>
  <c r="F438" i="4"/>
  <c r="AW605" i="4"/>
  <c r="AX605" i="4" s="1"/>
  <c r="AV605" i="4"/>
  <c r="AU605" i="4"/>
  <c r="AT605" i="4"/>
  <c r="AS605" i="4"/>
  <c r="N605" i="4"/>
  <c r="L605" i="4"/>
  <c r="K605" i="4"/>
  <c r="F605" i="4"/>
  <c r="G605" i="4" s="1"/>
  <c r="AW593" i="4"/>
  <c r="AX593" i="4" s="1"/>
  <c r="AV593" i="4"/>
  <c r="AU593" i="4"/>
  <c r="AT593" i="4"/>
  <c r="AS593" i="4"/>
  <c r="N593" i="4"/>
  <c r="L593" i="4"/>
  <c r="K593" i="4"/>
  <c r="F593" i="4"/>
  <c r="G593" i="4" s="1"/>
  <c r="AW581" i="4"/>
  <c r="AX581" i="4" s="1"/>
  <c r="AV581" i="4"/>
  <c r="AU581" i="4"/>
  <c r="AT581" i="4"/>
  <c r="AS581" i="4"/>
  <c r="N581" i="4"/>
  <c r="L581" i="4"/>
  <c r="K581" i="4"/>
  <c r="F581" i="4"/>
  <c r="G581" i="4" s="1"/>
  <c r="AW774" i="4"/>
  <c r="AX774" i="4" s="1"/>
  <c r="AV774" i="4"/>
  <c r="AU774" i="4"/>
  <c r="AT774" i="4"/>
  <c r="AS774" i="4"/>
  <c r="N774" i="4"/>
  <c r="L774" i="4"/>
  <c r="K774" i="4"/>
  <c r="F774" i="4"/>
  <c r="G774" i="4" s="1"/>
  <c r="AW757" i="4"/>
  <c r="AX757" i="4" s="1"/>
  <c r="AV757" i="4"/>
  <c r="AU757" i="4"/>
  <c r="AT757" i="4"/>
  <c r="AS757" i="4"/>
  <c r="N757" i="4"/>
  <c r="L757" i="4"/>
  <c r="K757" i="4"/>
  <c r="F757" i="4"/>
  <c r="G757" i="4" s="1"/>
  <c r="AW620" i="4"/>
  <c r="AX620" i="4" s="1"/>
  <c r="AV620" i="4"/>
  <c r="AU620" i="4"/>
  <c r="AT620" i="4"/>
  <c r="AS620" i="4"/>
  <c r="N620" i="4"/>
  <c r="L620" i="4"/>
  <c r="K620" i="4"/>
  <c r="F620" i="4"/>
  <c r="G620" i="4" s="1"/>
  <c r="AW402" i="4"/>
  <c r="AX402" i="4" s="1"/>
  <c r="AV402" i="4"/>
  <c r="AU402" i="4"/>
  <c r="AT402" i="4"/>
  <c r="AS402" i="4"/>
  <c r="N402" i="4"/>
  <c r="L402" i="4"/>
  <c r="K402" i="4"/>
  <c r="F402" i="4"/>
  <c r="G402" i="4" s="1"/>
  <c r="AW282" i="4"/>
  <c r="AX282" i="4" s="1"/>
  <c r="AV282" i="4"/>
  <c r="AU282" i="4"/>
  <c r="AT282" i="4"/>
  <c r="AS282" i="4"/>
  <c r="N282" i="4"/>
  <c r="L282" i="4"/>
  <c r="K282" i="4"/>
  <c r="F282" i="4"/>
  <c r="G282" i="4" s="1"/>
  <c r="AW330" i="4"/>
  <c r="AX330" i="4" s="1"/>
  <c r="AV330" i="4"/>
  <c r="AU330" i="4"/>
  <c r="AT330" i="4"/>
  <c r="AS330" i="4"/>
  <c r="N330" i="4"/>
  <c r="L330" i="4"/>
  <c r="K330" i="4"/>
  <c r="F330" i="4"/>
  <c r="G330" i="4" s="1"/>
  <c r="AW222" i="4"/>
  <c r="AX222" i="4" s="1"/>
  <c r="AV222" i="4"/>
  <c r="AU222" i="4"/>
  <c r="AT222" i="4"/>
  <c r="AS222" i="4"/>
  <c r="N222" i="4"/>
  <c r="L222" i="4"/>
  <c r="K222" i="4"/>
  <c r="F222" i="4"/>
  <c r="G222" i="4" s="1"/>
  <c r="AW1527" i="4"/>
  <c r="AX1527" i="4" s="1"/>
  <c r="AV1527" i="4"/>
  <c r="AU1527" i="4"/>
  <c r="AT1527" i="4"/>
  <c r="AS1527" i="4"/>
  <c r="N1527" i="4"/>
  <c r="F1527" i="4"/>
  <c r="AW745" i="4"/>
  <c r="AX745" i="4" s="1"/>
  <c r="AV745" i="4"/>
  <c r="AU745" i="4"/>
  <c r="AT745" i="4"/>
  <c r="AS745" i="4"/>
  <c r="N745" i="4"/>
  <c r="L745" i="4"/>
  <c r="K745" i="4"/>
  <c r="F745" i="4"/>
  <c r="G745" i="4" s="1"/>
  <c r="AW733" i="4"/>
  <c r="AX733" i="4" s="1"/>
  <c r="AV733" i="4"/>
  <c r="AU733" i="4"/>
  <c r="AT733" i="4"/>
  <c r="AS733" i="4"/>
  <c r="N733" i="4"/>
  <c r="L733" i="4"/>
  <c r="K733" i="4"/>
  <c r="F733" i="4"/>
  <c r="G733" i="4" s="1"/>
  <c r="AW715" i="4"/>
  <c r="AX715" i="4" s="1"/>
  <c r="AV715" i="4"/>
  <c r="AU715" i="4"/>
  <c r="AT715" i="4"/>
  <c r="AS715" i="4"/>
  <c r="N715" i="4"/>
  <c r="L715" i="4"/>
  <c r="K715" i="4"/>
  <c r="F715" i="4"/>
  <c r="G715" i="4" s="1"/>
  <c r="AW681" i="4"/>
  <c r="AX681" i="4" s="1"/>
  <c r="AV681" i="4"/>
  <c r="AU681" i="4"/>
  <c r="AT681" i="4"/>
  <c r="AS681" i="4"/>
  <c r="N681" i="4"/>
  <c r="L681" i="4"/>
  <c r="K681" i="4"/>
  <c r="F681" i="4"/>
  <c r="G681" i="4" s="1"/>
  <c r="AW559" i="4"/>
  <c r="AX559" i="4" s="1"/>
  <c r="AV559" i="4"/>
  <c r="AU559" i="4"/>
  <c r="AT559" i="4"/>
  <c r="AS559" i="4"/>
  <c r="N559" i="4"/>
  <c r="K559" i="4"/>
  <c r="F559" i="4"/>
  <c r="G559" i="4" s="1"/>
  <c r="AW1036" i="4"/>
  <c r="AX1036" i="4" s="1"/>
  <c r="AV1036" i="4"/>
  <c r="AU1036" i="4"/>
  <c r="AT1036" i="4"/>
  <c r="AS1036" i="4"/>
  <c r="N1036" i="4"/>
  <c r="L1036" i="4"/>
  <c r="K1036" i="4"/>
  <c r="F1036" i="4"/>
  <c r="AW940" i="4"/>
  <c r="AX940" i="4" s="1"/>
  <c r="AV940" i="4"/>
  <c r="AU940" i="4"/>
  <c r="AT940" i="4"/>
  <c r="AS940" i="4"/>
  <c r="N940" i="4"/>
  <c r="L940" i="4"/>
  <c r="K940" i="4"/>
  <c r="F940" i="4"/>
  <c r="G940" i="4" s="1"/>
  <c r="AW1240" i="4"/>
  <c r="AX1240" i="4" s="1"/>
  <c r="AV1240" i="4"/>
  <c r="AU1240" i="4"/>
  <c r="AT1240" i="4"/>
  <c r="AS1240" i="4"/>
  <c r="N1240" i="4"/>
  <c r="L1240" i="4"/>
  <c r="K1240" i="4"/>
  <c r="F1240" i="4"/>
  <c r="G1240" i="4" s="1"/>
  <c r="AW1300" i="4"/>
  <c r="AX1300" i="4" s="1"/>
  <c r="AV1300" i="4"/>
  <c r="AU1300" i="4"/>
  <c r="AT1300" i="4"/>
  <c r="AS1300" i="4"/>
  <c r="N1300" i="4"/>
  <c r="L1300" i="4"/>
  <c r="K1300" i="4"/>
  <c r="F1300" i="4"/>
  <c r="G1300" i="4" s="1"/>
  <c r="AW1072" i="4"/>
  <c r="AX1072" i="4" s="1"/>
  <c r="AV1072" i="4"/>
  <c r="AU1072" i="4"/>
  <c r="AT1072" i="4"/>
  <c r="AS1072" i="4"/>
  <c r="R1072" i="4"/>
  <c r="N1072" i="4"/>
  <c r="L1072" i="4"/>
  <c r="K1072" i="4"/>
  <c r="F1072" i="4"/>
  <c r="G1072" i="4" s="1"/>
  <c r="AW1504" i="4"/>
  <c r="AX1504" i="4" s="1"/>
  <c r="AV1504" i="4"/>
  <c r="AU1504" i="4"/>
  <c r="AT1504" i="4"/>
  <c r="AS1504" i="4"/>
  <c r="R1504" i="4"/>
  <c r="N1504" i="4"/>
  <c r="L1504" i="4"/>
  <c r="K1504" i="4"/>
  <c r="F1504" i="4"/>
  <c r="G1504" i="4" s="1"/>
  <c r="AW1576" i="4"/>
  <c r="AX1576" i="4" s="1"/>
  <c r="AV1576" i="4"/>
  <c r="AU1576" i="4"/>
  <c r="AT1576" i="4"/>
  <c r="AS1576" i="4"/>
  <c r="R1576" i="4"/>
  <c r="Q1576" i="4"/>
  <c r="N1576" i="4"/>
  <c r="K1576" i="4"/>
  <c r="F1576" i="4"/>
  <c r="AW13" i="4"/>
  <c r="AX13" i="4" s="1"/>
  <c r="AV13" i="4"/>
  <c r="AU13" i="4"/>
  <c r="AT13" i="4"/>
  <c r="AS13" i="4"/>
  <c r="R13" i="4"/>
  <c r="N13" i="4"/>
  <c r="L13" i="4"/>
  <c r="K13" i="4"/>
  <c r="F13" i="4"/>
  <c r="G13" i="4" s="1"/>
  <c r="AW1132" i="4"/>
  <c r="AX1132" i="4" s="1"/>
  <c r="AV1132" i="4"/>
  <c r="AU1132" i="4"/>
  <c r="AT1132" i="4"/>
  <c r="AS1132" i="4"/>
  <c r="R1132" i="4"/>
  <c r="N1132" i="4"/>
  <c r="L1132" i="4"/>
  <c r="K1132" i="4"/>
  <c r="F1132" i="4"/>
  <c r="G1132" i="4" s="1"/>
  <c r="AW1192" i="4"/>
  <c r="AX1192" i="4" s="1"/>
  <c r="AV1192" i="4"/>
  <c r="AU1192" i="4"/>
  <c r="AT1192" i="4"/>
  <c r="AS1192" i="4"/>
  <c r="R1192" i="4"/>
  <c r="N1192" i="4"/>
  <c r="L1192" i="4"/>
  <c r="K1192" i="4"/>
  <c r="F1192" i="4"/>
  <c r="G1192" i="4" s="1"/>
  <c r="AW1540" i="4"/>
  <c r="AX1540" i="4" s="1"/>
  <c r="AV1540" i="4"/>
  <c r="AU1540" i="4"/>
  <c r="AT1540" i="4"/>
  <c r="AS1540" i="4"/>
  <c r="R1540" i="4"/>
  <c r="N1540" i="4"/>
  <c r="L1540" i="4"/>
  <c r="F1540" i="4"/>
  <c r="G1540" i="4" s="1"/>
  <c r="AW652" i="4"/>
  <c r="AX652" i="4" s="1"/>
  <c r="AV652" i="4"/>
  <c r="AU652" i="4"/>
  <c r="AT652" i="4"/>
  <c r="AS652" i="4"/>
  <c r="R652" i="4"/>
  <c r="N652" i="4"/>
  <c r="L652" i="4"/>
  <c r="K652" i="4"/>
  <c r="F652" i="4"/>
  <c r="G652" i="4" s="1"/>
  <c r="AW1600" i="4"/>
  <c r="AX1600" i="4" s="1"/>
  <c r="AV1600" i="4"/>
  <c r="AU1600" i="4"/>
  <c r="AT1600" i="4"/>
  <c r="AS1600" i="4"/>
  <c r="R1600" i="4"/>
  <c r="N1600" i="4"/>
  <c r="L1600" i="4"/>
  <c r="F1600" i="4"/>
  <c r="G1600" i="4" s="1"/>
  <c r="AW1588" i="4"/>
  <c r="AX1588" i="4" s="1"/>
  <c r="AV1588" i="4"/>
  <c r="AU1588" i="4"/>
  <c r="AT1588" i="4"/>
  <c r="AS1588" i="4"/>
  <c r="R1588" i="4"/>
  <c r="N1588" i="4"/>
  <c r="L1588" i="4"/>
  <c r="F1588" i="4"/>
  <c r="G1588" i="4" s="1"/>
  <c r="AW1564" i="4"/>
  <c r="AX1564" i="4" s="1"/>
  <c r="AV1564" i="4"/>
  <c r="AU1564" i="4"/>
  <c r="AT1564" i="4"/>
  <c r="AS1564" i="4"/>
  <c r="R1564" i="4"/>
  <c r="N1564" i="4"/>
  <c r="L1564" i="4"/>
  <c r="K1564" i="4"/>
  <c r="F1564" i="4"/>
  <c r="G1564" i="4" s="1"/>
  <c r="AW1552" i="4"/>
  <c r="AX1552" i="4" s="1"/>
  <c r="AV1552" i="4"/>
  <c r="AU1552" i="4"/>
  <c r="AT1552" i="4"/>
  <c r="AS1552" i="4"/>
  <c r="R1552" i="4"/>
  <c r="N1552" i="4"/>
  <c r="K1552" i="4"/>
  <c r="F1552" i="4"/>
  <c r="AW1516" i="4"/>
  <c r="AX1516" i="4" s="1"/>
  <c r="AV1516" i="4"/>
  <c r="AU1516" i="4"/>
  <c r="AT1516" i="4"/>
  <c r="AS1516" i="4"/>
  <c r="R1516" i="4"/>
  <c r="N1516" i="4"/>
  <c r="L1516" i="4"/>
  <c r="K1516" i="4"/>
  <c r="F1516" i="4"/>
  <c r="G1516" i="4" s="1"/>
  <c r="AW1288" i="4"/>
  <c r="AX1288" i="4" s="1"/>
  <c r="AV1288" i="4"/>
  <c r="AU1288" i="4"/>
  <c r="AT1288" i="4"/>
  <c r="AS1288" i="4"/>
  <c r="R1288" i="4"/>
  <c r="N1288" i="4"/>
  <c r="L1288" i="4"/>
  <c r="K1288" i="4"/>
  <c r="F1288" i="4"/>
  <c r="G1288" i="4" s="1"/>
  <c r="AW1276" i="4"/>
  <c r="AX1276" i="4" s="1"/>
  <c r="AV1276" i="4"/>
  <c r="AU1276" i="4"/>
  <c r="AT1276" i="4"/>
  <c r="AS1276" i="4"/>
  <c r="R1276" i="4"/>
  <c r="N1276" i="4"/>
  <c r="L1276" i="4"/>
  <c r="K1276" i="4"/>
  <c r="F1276" i="4"/>
  <c r="AW1264" i="4"/>
  <c r="AX1264" i="4" s="1"/>
  <c r="AV1264" i="4"/>
  <c r="AU1264" i="4"/>
  <c r="AT1264" i="4"/>
  <c r="AS1264" i="4"/>
  <c r="R1264" i="4"/>
  <c r="N1264" i="4"/>
  <c r="L1264" i="4"/>
  <c r="K1264" i="4"/>
  <c r="F1264" i="4"/>
  <c r="G1264" i="4" s="1"/>
  <c r="AW1252" i="4"/>
  <c r="AX1252" i="4" s="1"/>
  <c r="AV1252" i="4"/>
  <c r="AU1252" i="4"/>
  <c r="AT1252" i="4"/>
  <c r="AS1252" i="4"/>
  <c r="R1252" i="4"/>
  <c r="N1252" i="4"/>
  <c r="L1252" i="4"/>
  <c r="F1252" i="4"/>
  <c r="G1252" i="4" s="1"/>
  <c r="AW1228" i="4"/>
  <c r="AX1228" i="4" s="1"/>
  <c r="AV1228" i="4"/>
  <c r="AU1228" i="4"/>
  <c r="AT1228" i="4"/>
  <c r="AS1228" i="4"/>
  <c r="R1228" i="4"/>
  <c r="N1228" i="4"/>
  <c r="L1228" i="4"/>
  <c r="K1228" i="4"/>
  <c r="F1228" i="4"/>
  <c r="G1228" i="4" s="1"/>
  <c r="AW1216" i="4"/>
  <c r="AX1216" i="4" s="1"/>
  <c r="AV1216" i="4"/>
  <c r="AU1216" i="4"/>
  <c r="AT1216" i="4"/>
  <c r="AS1216" i="4"/>
  <c r="R1216" i="4"/>
  <c r="N1216" i="4"/>
  <c r="L1216" i="4"/>
  <c r="K1216" i="4"/>
  <c r="F1216" i="4"/>
  <c r="G1216" i="4" s="1"/>
  <c r="AW1204" i="4"/>
  <c r="AX1204" i="4" s="1"/>
  <c r="AV1204" i="4"/>
  <c r="AU1204" i="4"/>
  <c r="AT1204" i="4"/>
  <c r="AS1204" i="4"/>
  <c r="R1204" i="4"/>
  <c r="N1204" i="4"/>
  <c r="L1204" i="4"/>
  <c r="K1204" i="4"/>
  <c r="F1204" i="4"/>
  <c r="G1204" i="4" s="1"/>
  <c r="AW1492" i="4"/>
  <c r="AX1492" i="4" s="1"/>
  <c r="AV1492" i="4"/>
  <c r="AU1492" i="4"/>
  <c r="AT1492" i="4"/>
  <c r="AS1492" i="4"/>
  <c r="R1492" i="4"/>
  <c r="N1492" i="4"/>
  <c r="L1492" i="4"/>
  <c r="K1492" i="4"/>
  <c r="F1492" i="4"/>
  <c r="G1492" i="4" s="1"/>
  <c r="AW1480" i="4"/>
  <c r="AX1480" i="4" s="1"/>
  <c r="AV1480" i="4"/>
  <c r="AU1480" i="4"/>
  <c r="AT1480" i="4"/>
  <c r="AS1480" i="4"/>
  <c r="R1480" i="4"/>
  <c r="N1480" i="4"/>
  <c r="L1480" i="4"/>
  <c r="K1480" i="4"/>
  <c r="F1480" i="4"/>
  <c r="G1480" i="4" s="1"/>
  <c r="AW1468" i="4"/>
  <c r="AX1468" i="4" s="1"/>
  <c r="AV1468" i="4"/>
  <c r="AU1468" i="4"/>
  <c r="AT1468" i="4"/>
  <c r="AS1468" i="4"/>
  <c r="R1468" i="4"/>
  <c r="N1468" i="4"/>
  <c r="K1468" i="4"/>
  <c r="F1468" i="4"/>
  <c r="G1468" i="4" s="1"/>
  <c r="AW1456" i="4"/>
  <c r="AX1456" i="4" s="1"/>
  <c r="AV1456" i="4"/>
  <c r="AU1456" i="4"/>
  <c r="AT1456" i="4"/>
  <c r="AS1456" i="4"/>
  <c r="R1456" i="4"/>
  <c r="N1456" i="4"/>
  <c r="L1456" i="4"/>
  <c r="K1456" i="4"/>
  <c r="F1456" i="4"/>
  <c r="G1456" i="4" s="1"/>
  <c r="AW1444" i="4"/>
  <c r="AX1444" i="4" s="1"/>
  <c r="AV1444" i="4"/>
  <c r="AU1444" i="4"/>
  <c r="AT1444" i="4"/>
  <c r="AS1444" i="4"/>
  <c r="N1444" i="4"/>
  <c r="L1444" i="4"/>
  <c r="K1444" i="4"/>
  <c r="F1444" i="4"/>
  <c r="G1444" i="4" s="1"/>
  <c r="AW1432" i="4"/>
  <c r="AX1432" i="4" s="1"/>
  <c r="AV1432" i="4"/>
  <c r="AU1432" i="4"/>
  <c r="AT1432" i="4"/>
  <c r="AS1432" i="4"/>
  <c r="R1432" i="4"/>
  <c r="N1432" i="4"/>
  <c r="L1432" i="4"/>
  <c r="K1432" i="4"/>
  <c r="F1432" i="4"/>
  <c r="G1432" i="4" s="1"/>
  <c r="AW1420" i="4"/>
  <c r="AX1420" i="4" s="1"/>
  <c r="AV1420" i="4"/>
  <c r="AU1420" i="4"/>
  <c r="AT1420" i="4"/>
  <c r="AS1420" i="4"/>
  <c r="R1420" i="4"/>
  <c r="N1420" i="4"/>
  <c r="L1420" i="4"/>
  <c r="F1420" i="4"/>
  <c r="G1420" i="4" s="1"/>
  <c r="AW1408" i="4"/>
  <c r="AX1408" i="4" s="1"/>
  <c r="AV1408" i="4"/>
  <c r="AU1408" i="4"/>
  <c r="AT1408" i="4"/>
  <c r="AS1408" i="4"/>
  <c r="R1408" i="4"/>
  <c r="N1408" i="4"/>
  <c r="K1408" i="4"/>
  <c r="F1408" i="4"/>
  <c r="G1408" i="4" s="1"/>
  <c r="AW1396" i="4"/>
  <c r="AX1396" i="4" s="1"/>
  <c r="AV1396" i="4"/>
  <c r="AU1396" i="4"/>
  <c r="AT1396" i="4"/>
  <c r="AS1396" i="4"/>
  <c r="R1396" i="4"/>
  <c r="N1396" i="4"/>
  <c r="K1396" i="4"/>
  <c r="F1396" i="4"/>
  <c r="AW1384" i="4"/>
  <c r="AX1384" i="4" s="1"/>
  <c r="AV1384" i="4"/>
  <c r="AU1384" i="4"/>
  <c r="AT1384" i="4"/>
  <c r="AS1384" i="4"/>
  <c r="R1384" i="4"/>
  <c r="N1384" i="4"/>
  <c r="L1384" i="4"/>
  <c r="K1384" i="4"/>
  <c r="F1384" i="4"/>
  <c r="G1384" i="4" s="1"/>
  <c r="AW1372" i="4"/>
  <c r="AX1372" i="4" s="1"/>
  <c r="AV1372" i="4"/>
  <c r="AU1372" i="4"/>
  <c r="AT1372" i="4"/>
  <c r="AS1372" i="4"/>
  <c r="R1372" i="4"/>
  <c r="N1372" i="4"/>
  <c r="L1372" i="4"/>
  <c r="K1372" i="4"/>
  <c r="F1372" i="4"/>
  <c r="G1372" i="4" s="1"/>
  <c r="AW1360" i="4"/>
  <c r="AX1360" i="4" s="1"/>
  <c r="AV1360" i="4"/>
  <c r="AU1360" i="4"/>
  <c r="AT1360" i="4"/>
  <c r="AS1360" i="4"/>
  <c r="R1360" i="4"/>
  <c r="N1360" i="4"/>
  <c r="L1360" i="4"/>
  <c r="K1360" i="4"/>
  <c r="F1360" i="4"/>
  <c r="AW1348" i="4"/>
  <c r="AX1348" i="4" s="1"/>
  <c r="AV1348" i="4"/>
  <c r="AU1348" i="4"/>
  <c r="AT1348" i="4"/>
  <c r="AS1348" i="4"/>
  <c r="R1348" i="4"/>
  <c r="N1348" i="4"/>
  <c r="L1348" i="4"/>
  <c r="F1348" i="4"/>
  <c r="G1348" i="4" s="1"/>
  <c r="AW1336" i="4"/>
  <c r="AX1336" i="4" s="1"/>
  <c r="AV1336" i="4"/>
  <c r="AU1336" i="4"/>
  <c r="AT1336" i="4"/>
  <c r="AS1336" i="4"/>
  <c r="R1336" i="4"/>
  <c r="N1336" i="4"/>
  <c r="L1336" i="4"/>
  <c r="K1336" i="4"/>
  <c r="F1336" i="4"/>
  <c r="G1336" i="4" s="1"/>
  <c r="AW1324" i="4"/>
  <c r="AX1324" i="4" s="1"/>
  <c r="AV1324" i="4"/>
  <c r="AU1324" i="4"/>
  <c r="AT1324" i="4"/>
  <c r="AS1324" i="4"/>
  <c r="R1324" i="4"/>
  <c r="N1324" i="4"/>
  <c r="L1324" i="4"/>
  <c r="K1324" i="4"/>
  <c r="F1324" i="4"/>
  <c r="AW1312" i="4"/>
  <c r="AX1312" i="4" s="1"/>
  <c r="AV1312" i="4"/>
  <c r="AU1312" i="4"/>
  <c r="AT1312" i="4"/>
  <c r="AS1312" i="4"/>
  <c r="R1312" i="4"/>
  <c r="N1312" i="4"/>
  <c r="L1312" i="4"/>
  <c r="K1312" i="4"/>
  <c r="F1312" i="4"/>
  <c r="G1312" i="4" s="1"/>
  <c r="AW1180" i="4"/>
  <c r="AX1180" i="4" s="1"/>
  <c r="AV1180" i="4"/>
  <c r="AU1180" i="4"/>
  <c r="AT1180" i="4"/>
  <c r="AS1180" i="4"/>
  <c r="R1180" i="4"/>
  <c r="N1180" i="4"/>
  <c r="L1180" i="4"/>
  <c r="K1180" i="4"/>
  <c r="F1180" i="4"/>
  <c r="G1180" i="4" s="1"/>
  <c r="AW1168" i="4"/>
  <c r="AX1168" i="4" s="1"/>
  <c r="AV1168" i="4"/>
  <c r="AU1168" i="4"/>
  <c r="AT1168" i="4"/>
  <c r="AS1168" i="4"/>
  <c r="R1168" i="4"/>
  <c r="N1168" i="4"/>
  <c r="L1168" i="4"/>
  <c r="K1168" i="4"/>
  <c r="F1168" i="4"/>
  <c r="G1168" i="4" s="1"/>
  <c r="AW1156" i="4"/>
  <c r="AX1156" i="4" s="1"/>
  <c r="AV1156" i="4"/>
  <c r="AU1156" i="4"/>
  <c r="AT1156" i="4"/>
  <c r="AS1156" i="4"/>
  <c r="R1156" i="4"/>
  <c r="N1156" i="4"/>
  <c r="L1156" i="4"/>
  <c r="K1156" i="4"/>
  <c r="F1156" i="4"/>
  <c r="G1156" i="4" s="1"/>
  <c r="AW1144" i="4"/>
  <c r="AX1144" i="4" s="1"/>
  <c r="AV1144" i="4"/>
  <c r="AU1144" i="4"/>
  <c r="AT1144" i="4"/>
  <c r="AS1144" i="4"/>
  <c r="R1144" i="4"/>
  <c r="N1144" i="4"/>
  <c r="L1144" i="4"/>
  <c r="K1144" i="4"/>
  <c r="F1144" i="4"/>
  <c r="G1144" i="4" s="1"/>
  <c r="AW1120" i="4"/>
  <c r="AX1120" i="4" s="1"/>
  <c r="AV1120" i="4"/>
  <c r="AU1120" i="4"/>
  <c r="AT1120" i="4"/>
  <c r="AS1120" i="4"/>
  <c r="R1120" i="4"/>
  <c r="N1120" i="4"/>
  <c r="L1120" i="4"/>
  <c r="K1120" i="4"/>
  <c r="F1120" i="4"/>
  <c r="AW1108" i="4"/>
  <c r="AX1108" i="4" s="1"/>
  <c r="AV1108" i="4"/>
  <c r="AU1108" i="4"/>
  <c r="AT1108" i="4"/>
  <c r="AS1108" i="4"/>
  <c r="R1108" i="4"/>
  <c r="N1108" i="4"/>
  <c r="K1108" i="4"/>
  <c r="F1108" i="4"/>
  <c r="G1108" i="4" s="1"/>
  <c r="AW1096" i="4"/>
  <c r="AX1096" i="4" s="1"/>
  <c r="AV1096" i="4"/>
  <c r="AU1096" i="4"/>
  <c r="AT1096" i="4"/>
  <c r="AS1096" i="4"/>
  <c r="R1096" i="4"/>
  <c r="N1096" i="4"/>
  <c r="K1096" i="4"/>
  <c r="F1096" i="4"/>
  <c r="AW1084" i="4"/>
  <c r="AX1084" i="4" s="1"/>
  <c r="AV1084" i="4"/>
  <c r="AU1084" i="4"/>
  <c r="AT1084" i="4"/>
  <c r="AS1084" i="4"/>
  <c r="R1084" i="4"/>
  <c r="N1084" i="4"/>
  <c r="L1084" i="4"/>
  <c r="K1084" i="4"/>
  <c r="F1084" i="4"/>
  <c r="G1084" i="4" s="1"/>
  <c r="AW1060" i="4"/>
  <c r="AX1060" i="4" s="1"/>
  <c r="AV1060" i="4"/>
  <c r="AU1060" i="4"/>
  <c r="AT1060" i="4"/>
  <c r="AS1060" i="4"/>
  <c r="R1060" i="4"/>
  <c r="N1060" i="4"/>
  <c r="L1060" i="4"/>
  <c r="K1060" i="4"/>
  <c r="F1060" i="4"/>
  <c r="G1060" i="4" s="1"/>
  <c r="AW1048" i="4"/>
  <c r="AX1048" i="4" s="1"/>
  <c r="AV1048" i="4"/>
  <c r="AU1048" i="4"/>
  <c r="AT1048" i="4"/>
  <c r="AS1048" i="4"/>
  <c r="R1048" i="4"/>
  <c r="N1048" i="4"/>
  <c r="L1048" i="4"/>
  <c r="K1048" i="4"/>
  <c r="F1048" i="4"/>
  <c r="G1048" i="4" s="1"/>
  <c r="AW635" i="4"/>
  <c r="AX635" i="4" s="1"/>
  <c r="AV635" i="4"/>
  <c r="AU635" i="4"/>
  <c r="AT635" i="4"/>
  <c r="AS635" i="4"/>
  <c r="R635" i="4"/>
  <c r="N635" i="4"/>
  <c r="L635" i="4"/>
  <c r="K635" i="4"/>
  <c r="F635" i="4"/>
  <c r="G635" i="4" s="1"/>
  <c r="AW211" i="4"/>
  <c r="AX211" i="4" s="1"/>
  <c r="AV211" i="4"/>
  <c r="AU211" i="4"/>
  <c r="AT211" i="4"/>
  <c r="AS211" i="4"/>
  <c r="R211" i="4"/>
  <c r="N211" i="4"/>
  <c r="L211" i="4"/>
  <c r="K211" i="4"/>
  <c r="F211" i="4"/>
  <c r="G211" i="4" s="1"/>
  <c r="AW189" i="4"/>
  <c r="AX189" i="4" s="1"/>
  <c r="AV189" i="4"/>
  <c r="AU189" i="4"/>
  <c r="AT189" i="4"/>
  <c r="AS189" i="4"/>
  <c r="R189" i="4"/>
  <c r="N189" i="4"/>
  <c r="L189" i="4"/>
  <c r="K189" i="4"/>
  <c r="F189" i="4"/>
  <c r="G189" i="4" s="1"/>
  <c r="AW177" i="4"/>
  <c r="AX177" i="4" s="1"/>
  <c r="AV177" i="4"/>
  <c r="AU177" i="4"/>
  <c r="AT177" i="4"/>
  <c r="AS177" i="4"/>
  <c r="R177" i="4"/>
  <c r="N177" i="4"/>
  <c r="K177" i="4"/>
  <c r="F177" i="4"/>
  <c r="G177" i="4" s="1"/>
  <c r="AW165" i="4"/>
  <c r="AX165" i="4" s="1"/>
  <c r="AV165" i="4"/>
  <c r="AU165" i="4"/>
  <c r="AT165" i="4"/>
  <c r="AS165" i="4"/>
  <c r="R165" i="4"/>
  <c r="N165" i="4"/>
  <c r="L165" i="4"/>
  <c r="K165" i="4"/>
  <c r="F165" i="4"/>
  <c r="G165" i="4" s="1"/>
  <c r="AW143" i="4"/>
  <c r="AX143" i="4" s="1"/>
  <c r="AV143" i="4"/>
  <c r="AU143" i="4"/>
  <c r="AT143" i="4"/>
  <c r="AS143" i="4"/>
  <c r="R143" i="4"/>
  <c r="N143" i="4"/>
  <c r="L143" i="4"/>
  <c r="K143" i="4"/>
  <c r="F143" i="4"/>
  <c r="G143" i="4" s="1"/>
  <c r="AW131" i="4"/>
  <c r="AX131" i="4" s="1"/>
  <c r="AV131" i="4"/>
  <c r="AU131" i="4"/>
  <c r="AT131" i="4"/>
  <c r="AS131" i="4"/>
  <c r="R131" i="4"/>
  <c r="N131" i="4"/>
  <c r="K131" i="4"/>
  <c r="F131" i="4"/>
  <c r="AW119" i="4"/>
  <c r="AX119" i="4" s="1"/>
  <c r="AV119" i="4"/>
  <c r="AU119" i="4"/>
  <c r="AT119" i="4"/>
  <c r="AS119" i="4"/>
  <c r="R119" i="4"/>
  <c r="N119" i="4"/>
  <c r="L119" i="4"/>
  <c r="K119" i="4"/>
  <c r="F119" i="4"/>
  <c r="G119" i="4" s="1"/>
  <c r="AW107" i="4"/>
  <c r="AX107" i="4" s="1"/>
  <c r="AV107" i="4"/>
  <c r="AU107" i="4"/>
  <c r="AT107" i="4"/>
  <c r="AS107" i="4"/>
  <c r="R107" i="4"/>
  <c r="N107" i="4"/>
  <c r="L107" i="4"/>
  <c r="K107" i="4"/>
  <c r="F107" i="4"/>
  <c r="G107" i="4" s="1"/>
  <c r="AW95" i="4"/>
  <c r="AX95" i="4" s="1"/>
  <c r="AV95" i="4"/>
  <c r="AU95" i="4"/>
  <c r="AT95" i="4"/>
  <c r="AS95" i="4"/>
  <c r="R95" i="4"/>
  <c r="N95" i="4"/>
  <c r="L95" i="4"/>
  <c r="K95" i="4"/>
  <c r="F95" i="4"/>
  <c r="G95" i="4" s="1"/>
  <c r="AW83" i="4"/>
  <c r="AX83" i="4" s="1"/>
  <c r="AV83" i="4"/>
  <c r="AU83" i="4"/>
  <c r="AT83" i="4"/>
  <c r="AS83" i="4"/>
  <c r="R83" i="4"/>
  <c r="N83" i="4"/>
  <c r="L83" i="4"/>
  <c r="F83" i="4"/>
  <c r="G83" i="4" s="1"/>
  <c r="AW71" i="4"/>
  <c r="AX71" i="4" s="1"/>
  <c r="AV71" i="4"/>
  <c r="AU71" i="4"/>
  <c r="AT71" i="4"/>
  <c r="AS71" i="4"/>
  <c r="R71" i="4"/>
  <c r="N71" i="4"/>
  <c r="L71" i="4"/>
  <c r="K71" i="4"/>
  <c r="F71" i="4"/>
  <c r="G71" i="4" s="1"/>
  <c r="AW59" i="4"/>
  <c r="AX59" i="4" s="1"/>
  <c r="AV59" i="4"/>
  <c r="AU59" i="4"/>
  <c r="AT59" i="4"/>
  <c r="AS59" i="4"/>
  <c r="R59" i="4"/>
  <c r="N59" i="4"/>
  <c r="L59" i="4"/>
  <c r="K59" i="4"/>
  <c r="F59" i="4"/>
  <c r="G59" i="4" s="1"/>
  <c r="AW47" i="4"/>
  <c r="AX47" i="4" s="1"/>
  <c r="AV47" i="4"/>
  <c r="AU47" i="4"/>
  <c r="AT47" i="4"/>
  <c r="AS47" i="4"/>
  <c r="R47" i="4"/>
  <c r="N47" i="4"/>
  <c r="L47" i="4"/>
  <c r="K47" i="4"/>
  <c r="F47" i="4"/>
  <c r="AW35" i="4"/>
  <c r="AX35" i="4" s="1"/>
  <c r="AV35" i="4"/>
  <c r="AU35" i="4"/>
  <c r="AT35" i="4"/>
  <c r="AS35" i="4"/>
  <c r="R35" i="4"/>
  <c r="N35" i="4"/>
  <c r="L35" i="4"/>
  <c r="F35" i="4"/>
  <c r="AW319" i="4"/>
  <c r="AX319" i="4" s="1"/>
  <c r="AV319" i="4"/>
  <c r="AU319" i="4"/>
  <c r="AT319" i="4"/>
  <c r="AS319" i="4"/>
  <c r="R319" i="4"/>
  <c r="Q319" i="4"/>
  <c r="N319" i="4"/>
  <c r="L319" i="4"/>
  <c r="K319" i="4"/>
  <c r="F319" i="4"/>
  <c r="G319" i="4" s="1"/>
  <c r="AW307" i="4"/>
  <c r="AX307" i="4" s="1"/>
  <c r="AV307" i="4"/>
  <c r="AU307" i="4"/>
  <c r="AT307" i="4"/>
  <c r="AS307" i="4"/>
  <c r="R307" i="4"/>
  <c r="N307" i="4"/>
  <c r="L307" i="4"/>
  <c r="K307" i="4"/>
  <c r="F307" i="4"/>
  <c r="G307" i="4" s="1"/>
  <c r="AW295" i="4"/>
  <c r="AX295" i="4" s="1"/>
  <c r="AV295" i="4"/>
  <c r="AU295" i="4"/>
  <c r="AT295" i="4"/>
  <c r="AS295" i="4"/>
  <c r="R295" i="4"/>
  <c r="N295" i="4"/>
  <c r="L295" i="4"/>
  <c r="K295" i="4"/>
  <c r="F295" i="4"/>
  <c r="G295" i="4" s="1"/>
  <c r="AW271" i="4"/>
  <c r="AX271" i="4" s="1"/>
  <c r="AV271" i="4"/>
  <c r="AU271" i="4"/>
  <c r="AT271" i="4"/>
  <c r="AS271" i="4"/>
  <c r="R271" i="4"/>
  <c r="N271" i="4"/>
  <c r="L271" i="4"/>
  <c r="K271" i="4"/>
  <c r="F271" i="4"/>
  <c r="AW259" i="4"/>
  <c r="AX259" i="4" s="1"/>
  <c r="AV259" i="4"/>
  <c r="AU259" i="4"/>
  <c r="AT259" i="4"/>
  <c r="AS259" i="4"/>
  <c r="R259" i="4"/>
  <c r="N259" i="4"/>
  <c r="L259" i="4"/>
  <c r="K259" i="4"/>
  <c r="F259" i="4"/>
  <c r="G259" i="4" s="1"/>
  <c r="AW247" i="4"/>
  <c r="AX247" i="4" s="1"/>
  <c r="AV247" i="4"/>
  <c r="AU247" i="4"/>
  <c r="AT247" i="4"/>
  <c r="AS247" i="4"/>
  <c r="R247" i="4"/>
  <c r="N247" i="4"/>
  <c r="L247" i="4"/>
  <c r="K247" i="4"/>
  <c r="F247" i="4"/>
  <c r="G247" i="4" s="1"/>
  <c r="AW235" i="4"/>
  <c r="AX235" i="4" s="1"/>
  <c r="AV235" i="4"/>
  <c r="AU235" i="4"/>
  <c r="AT235" i="4"/>
  <c r="AS235" i="4"/>
  <c r="R235" i="4"/>
  <c r="N235" i="4"/>
  <c r="F235" i="4"/>
  <c r="AW391" i="4"/>
  <c r="AX391" i="4" s="1"/>
  <c r="AV391" i="4"/>
  <c r="AU391" i="4"/>
  <c r="AT391" i="4"/>
  <c r="AS391" i="4"/>
  <c r="R391" i="4"/>
  <c r="N391" i="4"/>
  <c r="L391" i="4"/>
  <c r="K391" i="4"/>
  <c r="F391" i="4"/>
  <c r="G391" i="4" s="1"/>
  <c r="AW379" i="4"/>
  <c r="AX379" i="4" s="1"/>
  <c r="AV379" i="4"/>
  <c r="AU379" i="4"/>
  <c r="AT379" i="4"/>
  <c r="AS379" i="4"/>
  <c r="R379" i="4"/>
  <c r="N379" i="4"/>
  <c r="L379" i="4"/>
  <c r="F379" i="4"/>
  <c r="AW367" i="4"/>
  <c r="AX367" i="4" s="1"/>
  <c r="AV367" i="4"/>
  <c r="AU367" i="4"/>
  <c r="AT367" i="4"/>
  <c r="AS367" i="4"/>
  <c r="R367" i="4"/>
  <c r="N367" i="4"/>
  <c r="L367" i="4"/>
  <c r="K367" i="4"/>
  <c r="F367" i="4"/>
  <c r="G367" i="4" s="1"/>
  <c r="AW355" i="4"/>
  <c r="AX355" i="4" s="1"/>
  <c r="AV355" i="4"/>
  <c r="AU355" i="4"/>
  <c r="AT355" i="4"/>
  <c r="AS355" i="4"/>
  <c r="R355" i="4"/>
  <c r="N355" i="4"/>
  <c r="L355" i="4"/>
  <c r="K355" i="4"/>
  <c r="F355" i="4"/>
  <c r="G355" i="4" s="1"/>
  <c r="AW343" i="4"/>
  <c r="AX343" i="4" s="1"/>
  <c r="AV343" i="4"/>
  <c r="AU343" i="4"/>
  <c r="AT343" i="4"/>
  <c r="AS343" i="4"/>
  <c r="R343" i="4"/>
  <c r="N343" i="4"/>
  <c r="L343" i="4"/>
  <c r="K343" i="4"/>
  <c r="F343" i="4"/>
  <c r="G343" i="4" s="1"/>
  <c r="AW1024" i="4"/>
  <c r="AX1024" i="4" s="1"/>
  <c r="AV1024" i="4"/>
  <c r="AU1024" i="4"/>
  <c r="AT1024" i="4"/>
  <c r="AS1024" i="4"/>
  <c r="R1024" i="4"/>
  <c r="N1024" i="4"/>
  <c r="L1024" i="4"/>
  <c r="K1024" i="4"/>
  <c r="F1024" i="4"/>
  <c r="G1024" i="4" s="1"/>
  <c r="AW1012" i="4"/>
  <c r="AX1012" i="4" s="1"/>
  <c r="AV1012" i="4"/>
  <c r="AU1012" i="4"/>
  <c r="AT1012" i="4"/>
  <c r="AS1012" i="4"/>
  <c r="R1012" i="4"/>
  <c r="N1012" i="4"/>
  <c r="L1012" i="4"/>
  <c r="K1012" i="4"/>
  <c r="F1012" i="4"/>
  <c r="G1012" i="4" s="1"/>
  <c r="AW1000" i="4"/>
  <c r="AX1000" i="4" s="1"/>
  <c r="AV1000" i="4"/>
  <c r="AU1000" i="4"/>
  <c r="AT1000" i="4"/>
  <c r="AS1000" i="4"/>
  <c r="R1000" i="4"/>
  <c r="N1000" i="4"/>
  <c r="L1000" i="4"/>
  <c r="K1000" i="4"/>
  <c r="F1000" i="4"/>
  <c r="G1000" i="4" s="1"/>
  <c r="AW988" i="4"/>
  <c r="AX988" i="4" s="1"/>
  <c r="AV988" i="4"/>
  <c r="AU988" i="4"/>
  <c r="AT988" i="4"/>
  <c r="AS988" i="4"/>
  <c r="R988" i="4"/>
  <c r="N988" i="4"/>
  <c r="L988" i="4"/>
  <c r="K988" i="4"/>
  <c r="F988" i="4"/>
  <c r="G988" i="4" s="1"/>
  <c r="AW976" i="4"/>
  <c r="AX976" i="4" s="1"/>
  <c r="AV976" i="4"/>
  <c r="AU976" i="4"/>
  <c r="AT976" i="4"/>
  <c r="AS976" i="4"/>
  <c r="R976" i="4"/>
  <c r="N976" i="4"/>
  <c r="L976" i="4"/>
  <c r="K976" i="4"/>
  <c r="F976" i="4"/>
  <c r="G976" i="4" s="1"/>
  <c r="AW964" i="4"/>
  <c r="AX964" i="4" s="1"/>
  <c r="AV964" i="4"/>
  <c r="AU964" i="4"/>
  <c r="AT964" i="4"/>
  <c r="AS964" i="4"/>
  <c r="R964" i="4"/>
  <c r="N964" i="4"/>
  <c r="L964" i="4"/>
  <c r="K964" i="4"/>
  <c r="F964" i="4"/>
  <c r="G964" i="4" s="1"/>
  <c r="AW952" i="4"/>
  <c r="AX952" i="4" s="1"/>
  <c r="AV952" i="4"/>
  <c r="AU952" i="4"/>
  <c r="AT952" i="4"/>
  <c r="AS952" i="4"/>
  <c r="R952" i="4"/>
  <c r="N952" i="4"/>
  <c r="K952" i="4"/>
  <c r="F952" i="4"/>
  <c r="G952" i="4" s="1"/>
  <c r="AW928" i="4"/>
  <c r="AX928" i="4" s="1"/>
  <c r="AV928" i="4"/>
  <c r="AU928" i="4"/>
  <c r="AT928" i="4"/>
  <c r="AS928" i="4"/>
  <c r="R928" i="4"/>
  <c r="N928" i="4"/>
  <c r="L928" i="4"/>
  <c r="K928" i="4"/>
  <c r="F928" i="4"/>
  <c r="G928" i="4" s="1"/>
  <c r="AW916" i="4"/>
  <c r="AX916" i="4" s="1"/>
  <c r="AV916" i="4"/>
  <c r="AU916" i="4"/>
  <c r="AT916" i="4"/>
  <c r="AS916" i="4"/>
  <c r="R916" i="4"/>
  <c r="N916" i="4"/>
  <c r="K916" i="4"/>
  <c r="F916" i="4"/>
  <c r="G916" i="4" s="1"/>
  <c r="AW904" i="4"/>
  <c r="AX904" i="4" s="1"/>
  <c r="AV904" i="4"/>
  <c r="AU904" i="4"/>
  <c r="AT904" i="4"/>
  <c r="AS904" i="4"/>
  <c r="R904" i="4"/>
  <c r="N904" i="4"/>
  <c r="L904" i="4"/>
  <c r="K904" i="4"/>
  <c r="F904" i="4"/>
  <c r="G904" i="4" s="1"/>
  <c r="AW892" i="4"/>
  <c r="AX892" i="4" s="1"/>
  <c r="AV892" i="4"/>
  <c r="AU892" i="4"/>
  <c r="AT892" i="4"/>
  <c r="AS892" i="4"/>
  <c r="R892" i="4"/>
  <c r="N892" i="4"/>
  <c r="L892" i="4"/>
  <c r="K892" i="4"/>
  <c r="F892" i="4"/>
  <c r="G892" i="4" s="1"/>
  <c r="AW880" i="4"/>
  <c r="AX880" i="4" s="1"/>
  <c r="AV880" i="4"/>
  <c r="AU880" i="4"/>
  <c r="AT880" i="4"/>
  <c r="AS880" i="4"/>
  <c r="R880" i="4"/>
  <c r="N880" i="4"/>
  <c r="L880" i="4"/>
  <c r="K880" i="4"/>
  <c r="F880" i="4"/>
  <c r="G880" i="4" s="1"/>
  <c r="AW868" i="4"/>
  <c r="AX868" i="4" s="1"/>
  <c r="AV868" i="4"/>
  <c r="AU868" i="4"/>
  <c r="AT868" i="4"/>
  <c r="AS868" i="4"/>
  <c r="R868" i="4"/>
  <c r="N868" i="4"/>
  <c r="L868" i="4"/>
  <c r="K868" i="4"/>
  <c r="F868" i="4"/>
  <c r="G868" i="4" s="1"/>
  <c r="AW856" i="4"/>
  <c r="AX856" i="4" s="1"/>
  <c r="AV856" i="4"/>
  <c r="AU856" i="4"/>
  <c r="AT856" i="4"/>
  <c r="AS856" i="4"/>
  <c r="R856" i="4"/>
  <c r="N856" i="4"/>
  <c r="L856" i="4"/>
  <c r="K856" i="4"/>
  <c r="F856" i="4"/>
  <c r="G856" i="4" s="1"/>
  <c r="AW815" i="4"/>
  <c r="AX815" i="4" s="1"/>
  <c r="AV815" i="4"/>
  <c r="AU815" i="4"/>
  <c r="AT815" i="4"/>
  <c r="AS815" i="4"/>
  <c r="R815" i="4"/>
  <c r="N815" i="4"/>
  <c r="L815" i="4"/>
  <c r="K815" i="4"/>
  <c r="F815" i="4"/>
  <c r="AW548" i="4"/>
  <c r="AX548" i="4" s="1"/>
  <c r="AV548" i="4"/>
  <c r="AU548" i="4"/>
  <c r="AT548" i="4"/>
  <c r="AS548" i="4"/>
  <c r="R548" i="4"/>
  <c r="N548" i="4"/>
  <c r="L548" i="4"/>
  <c r="K548" i="4"/>
  <c r="F548" i="4"/>
  <c r="G548" i="4" s="1"/>
  <c r="AW536" i="4"/>
  <c r="AX536" i="4" s="1"/>
  <c r="AV536" i="4"/>
  <c r="AU536" i="4"/>
  <c r="AT536" i="4"/>
  <c r="AS536" i="4"/>
  <c r="R536" i="4"/>
  <c r="N536" i="4"/>
  <c r="L536" i="4"/>
  <c r="K536" i="4"/>
  <c r="F536" i="4"/>
  <c r="G536" i="4" s="1"/>
  <c r="AW524" i="4"/>
  <c r="AX524" i="4" s="1"/>
  <c r="AV524" i="4"/>
  <c r="AU524" i="4"/>
  <c r="AT524" i="4"/>
  <c r="AS524" i="4"/>
  <c r="R524" i="4"/>
  <c r="N524" i="4"/>
  <c r="L524" i="4"/>
  <c r="K524" i="4"/>
  <c r="F524" i="4"/>
  <c r="G524" i="4" s="1"/>
  <c r="AW508" i="4"/>
  <c r="AX508" i="4" s="1"/>
  <c r="AV508" i="4"/>
  <c r="AU508" i="4"/>
  <c r="AT508" i="4"/>
  <c r="AS508" i="4"/>
  <c r="R508" i="4"/>
  <c r="N508" i="4"/>
  <c r="L508" i="4"/>
  <c r="K508" i="4"/>
  <c r="F508" i="4"/>
  <c r="G508" i="4" s="1"/>
  <c r="AW496" i="4"/>
  <c r="AX496" i="4" s="1"/>
  <c r="AV496" i="4"/>
  <c r="AU496" i="4"/>
  <c r="AT496" i="4"/>
  <c r="AS496" i="4"/>
  <c r="R496" i="4"/>
  <c r="N496" i="4"/>
  <c r="L496" i="4"/>
  <c r="F496" i="4"/>
  <c r="G496" i="4" s="1"/>
  <c r="AW475" i="4"/>
  <c r="AX475" i="4" s="1"/>
  <c r="AV475" i="4"/>
  <c r="AU475" i="4"/>
  <c r="AT475" i="4"/>
  <c r="AS475" i="4"/>
  <c r="R475" i="4"/>
  <c r="N475" i="4"/>
  <c r="L475" i="4"/>
  <c r="F475" i="4"/>
  <c r="G475" i="4" s="1"/>
  <c r="AW463" i="4"/>
  <c r="AX463" i="4" s="1"/>
  <c r="AV463" i="4"/>
  <c r="AU463" i="4"/>
  <c r="AT463" i="4"/>
  <c r="AS463" i="4"/>
  <c r="R463" i="4"/>
  <c r="N463" i="4"/>
  <c r="L463" i="4"/>
  <c r="K463" i="4"/>
  <c r="F463" i="4"/>
  <c r="G463" i="4" s="1"/>
  <c r="AW451" i="4"/>
  <c r="AX451" i="4" s="1"/>
  <c r="AV451" i="4"/>
  <c r="AU451" i="4"/>
  <c r="AT451" i="4"/>
  <c r="AS451" i="4"/>
  <c r="R451" i="4"/>
  <c r="N451" i="4"/>
  <c r="L451" i="4"/>
  <c r="K451" i="4"/>
  <c r="F451" i="4"/>
  <c r="G451" i="4" s="1"/>
  <c r="AW439" i="4"/>
  <c r="AX439" i="4" s="1"/>
  <c r="AV439" i="4"/>
  <c r="AU439" i="4"/>
  <c r="AT439" i="4"/>
  <c r="AS439" i="4"/>
  <c r="R439" i="4"/>
  <c r="N439" i="4"/>
  <c r="K439" i="4"/>
  <c r="F439" i="4"/>
  <c r="AW594" i="4"/>
  <c r="AX594" i="4" s="1"/>
  <c r="AV594" i="4"/>
  <c r="AU594" i="4"/>
  <c r="AT594" i="4"/>
  <c r="AS594" i="4"/>
  <c r="R594" i="4"/>
  <c r="N594" i="4"/>
  <c r="L594" i="4"/>
  <c r="K594" i="4"/>
  <c r="F594" i="4"/>
  <c r="G594" i="4" s="1"/>
  <c r="AW582" i="4"/>
  <c r="AX582" i="4" s="1"/>
  <c r="AV582" i="4"/>
  <c r="AU582" i="4"/>
  <c r="AT582" i="4"/>
  <c r="AS582" i="4"/>
  <c r="R582" i="4"/>
  <c r="N582" i="4"/>
  <c r="L582" i="4"/>
  <c r="K582" i="4"/>
  <c r="F582" i="4"/>
  <c r="G582" i="4" s="1"/>
  <c r="AW775" i="4"/>
  <c r="AX775" i="4" s="1"/>
  <c r="AV775" i="4"/>
  <c r="AU775" i="4"/>
  <c r="AT775" i="4"/>
  <c r="AS775" i="4"/>
  <c r="R775" i="4"/>
  <c r="N775" i="4"/>
  <c r="L775" i="4"/>
  <c r="K775" i="4"/>
  <c r="F775" i="4"/>
  <c r="G775" i="4" s="1"/>
  <c r="AW758" i="4"/>
  <c r="AX758" i="4" s="1"/>
  <c r="AV758" i="4"/>
  <c r="AU758" i="4"/>
  <c r="AT758" i="4"/>
  <c r="AS758" i="4"/>
  <c r="R758" i="4"/>
  <c r="N758" i="4"/>
  <c r="L758" i="4"/>
  <c r="K758" i="4"/>
  <c r="F758" i="4"/>
  <c r="G758" i="4" s="1"/>
  <c r="AW621" i="4"/>
  <c r="AX621" i="4" s="1"/>
  <c r="AV621" i="4"/>
  <c r="AU621" i="4"/>
  <c r="AT621" i="4"/>
  <c r="AS621" i="4"/>
  <c r="R621" i="4"/>
  <c r="N621" i="4"/>
  <c r="L621" i="4"/>
  <c r="K621" i="4"/>
  <c r="F621" i="4"/>
  <c r="G621" i="4" s="1"/>
  <c r="AW403" i="4"/>
  <c r="AX403" i="4" s="1"/>
  <c r="AV403" i="4"/>
  <c r="AU403" i="4"/>
  <c r="AT403" i="4"/>
  <c r="AS403" i="4"/>
  <c r="R403" i="4"/>
  <c r="N403" i="4"/>
  <c r="L403" i="4"/>
  <c r="K403" i="4"/>
  <c r="F403" i="4"/>
  <c r="G403" i="4" s="1"/>
  <c r="AW283" i="4"/>
  <c r="AX283" i="4" s="1"/>
  <c r="AV283" i="4"/>
  <c r="AU283" i="4"/>
  <c r="AT283" i="4"/>
  <c r="AS283" i="4"/>
  <c r="R283" i="4"/>
  <c r="N283" i="4"/>
  <c r="L283" i="4"/>
  <c r="K283" i="4"/>
  <c r="F283" i="4"/>
  <c r="G283" i="4" s="1"/>
  <c r="AW331" i="4"/>
  <c r="AX331" i="4" s="1"/>
  <c r="AV331" i="4"/>
  <c r="AU331" i="4"/>
  <c r="AT331" i="4"/>
  <c r="AS331" i="4"/>
  <c r="R331" i="4"/>
  <c r="N331" i="4"/>
  <c r="L331" i="4"/>
  <c r="K331" i="4"/>
  <c r="F331" i="4"/>
  <c r="G331" i="4" s="1"/>
  <c r="AW223" i="4"/>
  <c r="AX223" i="4" s="1"/>
  <c r="AV223" i="4"/>
  <c r="AU223" i="4"/>
  <c r="AT223" i="4"/>
  <c r="AS223" i="4"/>
  <c r="R223" i="4"/>
  <c r="N223" i="4"/>
  <c r="L223" i="4"/>
  <c r="K223" i="4"/>
  <c r="F223" i="4"/>
  <c r="G223" i="4" s="1"/>
  <c r="AW1528" i="4"/>
  <c r="AX1528" i="4" s="1"/>
  <c r="AV1528" i="4"/>
  <c r="AU1528" i="4"/>
  <c r="AT1528" i="4"/>
  <c r="AS1528" i="4"/>
  <c r="R1528" i="4"/>
  <c r="N1528" i="4"/>
  <c r="F1528" i="4"/>
  <c r="AW746" i="4"/>
  <c r="AX746" i="4" s="1"/>
  <c r="AV746" i="4"/>
  <c r="AU746" i="4"/>
  <c r="AT746" i="4"/>
  <c r="AS746" i="4"/>
  <c r="R746" i="4"/>
  <c r="N746" i="4"/>
  <c r="L746" i="4"/>
  <c r="K746" i="4"/>
  <c r="F746" i="4"/>
  <c r="G746" i="4" s="1"/>
  <c r="AW734" i="4"/>
  <c r="AX734" i="4" s="1"/>
  <c r="AV734" i="4"/>
  <c r="AU734" i="4"/>
  <c r="AT734" i="4"/>
  <c r="AS734" i="4"/>
  <c r="R734" i="4"/>
  <c r="N734" i="4"/>
  <c r="L734" i="4"/>
  <c r="K734" i="4"/>
  <c r="F734" i="4"/>
  <c r="G734" i="4" s="1"/>
  <c r="AW682" i="4"/>
  <c r="AX682" i="4" s="1"/>
  <c r="AV682" i="4"/>
  <c r="AU682" i="4"/>
  <c r="AT682" i="4"/>
  <c r="AS682" i="4"/>
  <c r="R682" i="4"/>
  <c r="N682" i="4"/>
  <c r="L682" i="4"/>
  <c r="K682" i="4"/>
  <c r="F682" i="4"/>
  <c r="G682" i="4" s="1"/>
  <c r="AW560" i="4"/>
  <c r="AX560" i="4" s="1"/>
  <c r="AV560" i="4"/>
  <c r="AU560" i="4"/>
  <c r="AT560" i="4"/>
  <c r="AS560" i="4"/>
  <c r="R560" i="4"/>
  <c r="N560" i="4"/>
  <c r="L560" i="4"/>
  <c r="K560" i="4"/>
  <c r="F560" i="4"/>
  <c r="G560" i="4" s="1"/>
  <c r="W60" i="4" l="1"/>
  <c r="W52" i="4"/>
  <c r="W44" i="4"/>
  <c r="W36" i="4"/>
  <c r="W28" i="4"/>
  <c r="W20" i="4"/>
  <c r="W12" i="4"/>
  <c r="W4" i="4"/>
  <c r="W860" i="4"/>
  <c r="W852" i="4"/>
  <c r="W844" i="4"/>
  <c r="W836" i="4"/>
  <c r="W828" i="4"/>
  <c r="W820" i="4"/>
  <c r="W812" i="4"/>
  <c r="W804" i="4"/>
  <c r="W796" i="4"/>
  <c r="W788" i="4"/>
  <c r="W780" i="4"/>
  <c r="W772" i="4"/>
  <c r="W764" i="4"/>
  <c r="W756" i="4"/>
  <c r="W748" i="4"/>
  <c r="W740" i="4"/>
  <c r="W732" i="4"/>
  <c r="W724" i="4"/>
  <c r="W716" i="4"/>
  <c r="W708" i="4"/>
  <c r="W700" i="4"/>
  <c r="W692" i="4"/>
  <c r="W684" i="4"/>
  <c r="W676" i="4"/>
  <c r="W668" i="4"/>
  <c r="W660" i="4"/>
  <c r="W652" i="4"/>
  <c r="W644" i="4"/>
  <c r="W636" i="4"/>
  <c r="W628" i="4"/>
  <c r="W620" i="4"/>
  <c r="W612" i="4"/>
  <c r="W604" i="4"/>
  <c r="W596" i="4"/>
  <c r="W588" i="4"/>
  <c r="W580" i="4"/>
  <c r="W572" i="4"/>
  <c r="W564" i="4"/>
  <c r="W556" i="4"/>
  <c r="W548" i="4"/>
  <c r="W540" i="4"/>
  <c r="W532" i="4"/>
  <c r="W524" i="4"/>
  <c r="W516" i="4"/>
  <c r="W508" i="4"/>
  <c r="W500" i="4"/>
  <c r="W492" i="4"/>
  <c r="W484" i="4"/>
  <c r="W476" i="4"/>
  <c r="W468" i="4"/>
  <c r="W460" i="4"/>
  <c r="W452" i="4"/>
  <c r="W444" i="4"/>
  <c r="W436" i="4"/>
  <c r="W92" i="4"/>
  <c r="W84" i="4"/>
  <c r="W76" i="4"/>
  <c r="W68" i="4"/>
  <c r="W976" i="4"/>
  <c r="W968" i="4"/>
  <c r="W960" i="4"/>
  <c r="W952" i="4"/>
  <c r="W944" i="4"/>
  <c r="W428" i="4"/>
  <c r="W420" i="4"/>
  <c r="W412" i="4"/>
  <c r="W404" i="4"/>
  <c r="W396" i="4"/>
  <c r="W388" i="4"/>
  <c r="W380" i="4"/>
  <c r="W372" i="4"/>
  <c r="W364" i="4"/>
  <c r="W356" i="4"/>
  <c r="W348" i="4"/>
  <c r="W340" i="4"/>
  <c r="W332" i="4"/>
  <c r="W324" i="4"/>
  <c r="W316" i="4"/>
  <c r="W308" i="4"/>
  <c r="W300" i="4"/>
  <c r="W292" i="4"/>
  <c r="W284" i="4"/>
  <c r="W276" i="4"/>
  <c r="W268" i="4"/>
  <c r="W260" i="4"/>
  <c r="W252" i="4"/>
  <c r="W244" i="4"/>
  <c r="W236" i="4"/>
  <c r="W228" i="4"/>
  <c r="W220" i="4"/>
  <c r="W212" i="4"/>
  <c r="W204" i="4"/>
  <c r="W196" i="4"/>
  <c r="W188" i="4"/>
  <c r="W180" i="4"/>
  <c r="W172" i="4"/>
  <c r="W164" i="4"/>
  <c r="W156" i="4"/>
  <c r="W148" i="4"/>
  <c r="W140" i="4"/>
  <c r="W132" i="4"/>
  <c r="W124" i="4"/>
  <c r="W116" i="4"/>
  <c r="W108" i="4"/>
  <c r="W100" i="4"/>
  <c r="W1299" i="4"/>
  <c r="W1291" i="4"/>
  <c r="W1283" i="4"/>
  <c r="W1275" i="4"/>
  <c r="W1267" i="4"/>
  <c r="W1259" i="4"/>
  <c r="W1251" i="4"/>
  <c r="W1243" i="4"/>
  <c r="W1235" i="4"/>
  <c r="W1227" i="4"/>
  <c r="W1219" i="4"/>
  <c r="W1211" i="4"/>
  <c r="W1203" i="4"/>
  <c r="W1195" i="4"/>
  <c r="W1187" i="4"/>
  <c r="W1179" i="4"/>
  <c r="W1171" i="4"/>
  <c r="W1163" i="4"/>
  <c r="W1155" i="4"/>
  <c r="W1147" i="4"/>
  <c r="W1139" i="4"/>
  <c r="W1131" i="4"/>
  <c r="W1123" i="4"/>
  <c r="W1115" i="4"/>
  <c r="W1107" i="4"/>
  <c r="W1099" i="4"/>
  <c r="W1091" i="4"/>
  <c r="W1083" i="4"/>
  <c r="W1075" i="4"/>
  <c r="W1067" i="4"/>
  <c r="W1059" i="4"/>
  <c r="W1051" i="4"/>
  <c r="W1043" i="4"/>
  <c r="W1035" i="4"/>
  <c r="W1027" i="4"/>
  <c r="W923" i="4"/>
  <c r="W915" i="4"/>
  <c r="W907" i="4"/>
  <c r="W899" i="4"/>
  <c r="W891" i="4"/>
  <c r="W883" i="4"/>
  <c r="W875" i="4"/>
  <c r="W867" i="4"/>
  <c r="W859" i="4"/>
  <c r="W851" i="4"/>
  <c r="W843" i="4"/>
  <c r="W835" i="4"/>
  <c r="W827" i="4"/>
  <c r="W819" i="4"/>
  <c r="W811" i="4"/>
  <c r="W803" i="4"/>
  <c r="W795" i="4"/>
  <c r="W787" i="4"/>
  <c r="W779" i="4"/>
  <c r="W771" i="4"/>
  <c r="W763" i="4"/>
  <c r="W755" i="4"/>
  <c r="W747" i="4"/>
  <c r="W739" i="4"/>
  <c r="W731" i="4"/>
  <c r="W723" i="4"/>
  <c r="W715" i="4"/>
  <c r="W707" i="4"/>
  <c r="W699" i="4"/>
  <c r="W691" i="4"/>
  <c r="W683" i="4"/>
  <c r="W675" i="4"/>
  <c r="W667" i="4"/>
  <c r="W659" i="4"/>
  <c r="W651" i="4"/>
  <c r="W643" i="4"/>
  <c r="W635" i="4"/>
  <c r="W627" i="4"/>
  <c r="W619" i="4"/>
  <c r="W611" i="4"/>
  <c r="W603" i="4"/>
  <c r="W595" i="4"/>
  <c r="W587" i="4"/>
  <c r="W579" i="4"/>
  <c r="W571" i="4"/>
  <c r="W563" i="4"/>
  <c r="W555" i="4"/>
  <c r="W547" i="4"/>
  <c r="W539" i="4"/>
  <c r="W531" i="4"/>
  <c r="W523" i="4"/>
  <c r="W515" i="4"/>
  <c r="W507" i="4"/>
  <c r="W499" i="4"/>
  <c r="W491" i="4"/>
  <c r="W483" i="4"/>
  <c r="W475" i="4"/>
  <c r="W467" i="4"/>
  <c r="W459" i="4"/>
  <c r="W451" i="4"/>
  <c r="W443" i="4"/>
  <c r="W435" i="4"/>
  <c r="W427" i="4"/>
  <c r="W419" i="4"/>
  <c r="W411" i="4"/>
  <c r="W403" i="4"/>
  <c r="W395" i="4"/>
  <c r="W387" i="4"/>
  <c r="W379" i="4"/>
  <c r="W371" i="4"/>
  <c r="W363" i="4"/>
  <c r="W355" i="4"/>
  <c r="W347" i="4"/>
  <c r="W339" i="4"/>
  <c r="W331" i="4"/>
  <c r="W323" i="4"/>
  <c r="W315" i="4"/>
  <c r="W307" i="4"/>
  <c r="W299" i="4"/>
  <c r="W291" i="4"/>
  <c r="W283" i="4"/>
  <c r="W275" i="4"/>
  <c r="W267" i="4"/>
  <c r="W259" i="4"/>
  <c r="W251" i="4"/>
  <c r="W243" i="4"/>
  <c r="W235" i="4"/>
  <c r="W227" i="4"/>
  <c r="W219" i="4"/>
  <c r="W211" i="4"/>
  <c r="W203" i="4"/>
  <c r="W195" i="4"/>
  <c r="W187" i="4"/>
  <c r="W179" i="4"/>
  <c r="W171" i="4"/>
  <c r="W163" i="4"/>
  <c r="W155" i="4"/>
  <c r="W147" i="4"/>
  <c r="W139" i="4"/>
  <c r="W131" i="4"/>
  <c r="W123" i="4"/>
  <c r="W115" i="4"/>
  <c r="W107" i="4"/>
  <c r="W99" i="4"/>
  <c r="W91" i="4"/>
  <c r="W83" i="4"/>
  <c r="W75" i="4"/>
  <c r="W67" i="4"/>
  <c r="W59" i="4"/>
  <c r="W51" i="4"/>
  <c r="W43" i="4"/>
  <c r="W35" i="4"/>
  <c r="W27" i="4"/>
  <c r="W19" i="4"/>
  <c r="W11" i="4"/>
  <c r="W3" i="4"/>
  <c r="W1236" i="4"/>
  <c r="W1228" i="4"/>
  <c r="W1220" i="4"/>
  <c r="W1212" i="4"/>
  <c r="W1204" i="4"/>
  <c r="W1188" i="4"/>
  <c r="W1180" i="4"/>
  <c r="W1172" i="4"/>
  <c r="W1164" i="4"/>
  <c r="W1156" i="4"/>
  <c r="W1148" i="4"/>
  <c r="W1140" i="4"/>
  <c r="W1132" i="4"/>
  <c r="W1124" i="4"/>
  <c r="W1116" i="4"/>
  <c r="W1108" i="4"/>
  <c r="W1100" i="4"/>
  <c r="W1092" i="4"/>
  <c r="W1084" i="4"/>
  <c r="W1076" i="4"/>
  <c r="W1068" i="4"/>
  <c r="W1060" i="4"/>
  <c r="W1052" i="4"/>
  <c r="W1044" i="4"/>
  <c r="W1036" i="4"/>
  <c r="W1028" i="4"/>
  <c r="W924" i="4"/>
  <c r="W916" i="4"/>
  <c r="W908" i="4"/>
  <c r="W900" i="4"/>
  <c r="W892" i="4"/>
  <c r="W884" i="4"/>
  <c r="W876" i="4"/>
  <c r="W868" i="4"/>
  <c r="W1294" i="4"/>
  <c r="W1286" i="4"/>
  <c r="W1278" i="4"/>
  <c r="W1270" i="4"/>
  <c r="W1262" i="4"/>
  <c r="W1254" i="4"/>
  <c r="W1246" i="4"/>
  <c r="W1238" i="4"/>
  <c r="W1230" i="4"/>
  <c r="W1222" i="4"/>
  <c r="W1214" i="4"/>
  <c r="W1206" i="4"/>
  <c r="W1198" i="4"/>
  <c r="W1190" i="4"/>
  <c r="W1182" i="4"/>
  <c r="W1174" i="4"/>
  <c r="W1166" i="4"/>
  <c r="W1158" i="4"/>
  <c r="W1150" i="4"/>
  <c r="W430" i="4"/>
  <c r="W238" i="4"/>
  <c r="W214" i="4"/>
  <c r="W150" i="4"/>
  <c r="W110" i="4"/>
  <c r="W22" i="4"/>
  <c r="W951" i="4"/>
  <c r="W943" i="4"/>
  <c r="W1293" i="4"/>
  <c r="W1285" i="4"/>
  <c r="W1277" i="4"/>
  <c r="W1269" i="4"/>
  <c r="W1261" i="4"/>
  <c r="W1253" i="4"/>
  <c r="W1245" i="4"/>
  <c r="W1237" i="4"/>
  <c r="W1229" i="4"/>
  <c r="W1221" i="4"/>
  <c r="W1213" i="4"/>
  <c r="W1205" i="4"/>
  <c r="W1197" i="4"/>
  <c r="W1189" i="4"/>
  <c r="W1181" i="4"/>
  <c r="W1173" i="4"/>
  <c r="W1165" i="4"/>
  <c r="W1157" i="4"/>
  <c r="W1149" i="4"/>
  <c r="W1141" i="4"/>
  <c r="W1133" i="4"/>
  <c r="W1125" i="4"/>
  <c r="W1117" i="4"/>
  <c r="W1109" i="4"/>
  <c r="W1101" i="4"/>
  <c r="W1093" i="4"/>
  <c r="W1085" i="4"/>
  <c r="W1077" i="4"/>
  <c r="W1069" i="4"/>
  <c r="W1061" i="4"/>
  <c r="W1053" i="4"/>
  <c r="W1045" i="4"/>
  <c r="W1037" i="4"/>
  <c r="W1029" i="4"/>
  <c r="W925" i="4"/>
  <c r="W917" i="4"/>
  <c r="W909" i="4"/>
  <c r="W901" i="4"/>
  <c r="W893" i="4"/>
  <c r="W885" i="4"/>
  <c r="W877" i="4"/>
  <c r="W869" i="4"/>
  <c r="W861" i="4"/>
  <c r="W853" i="4"/>
  <c r="W845" i="4"/>
  <c r="W837" i="4"/>
  <c r="W829" i="4"/>
  <c r="W821" i="4"/>
  <c r="W813" i="4"/>
  <c r="W805" i="4"/>
  <c r="W797" i="4"/>
  <c r="W789" i="4"/>
  <c r="W781" i="4"/>
  <c r="W773" i="4"/>
  <c r="W765" i="4"/>
  <c r="W757" i="4"/>
  <c r="W749" i="4"/>
  <c r="W741" i="4"/>
  <c r="W733" i="4"/>
  <c r="W725" i="4"/>
  <c r="W717" i="4"/>
  <c r="W709" i="4"/>
  <c r="W701" i="4"/>
  <c r="W693" i="4"/>
  <c r="W685" i="4"/>
  <c r="W677" i="4"/>
  <c r="W669" i="4"/>
  <c r="W661" i="4"/>
  <c r="W653" i="4"/>
  <c r="W645" i="4"/>
  <c r="W637" i="4"/>
  <c r="W629" i="4"/>
  <c r="W621" i="4"/>
  <c r="W613" i="4"/>
  <c r="W605" i="4"/>
  <c r="W597" i="4"/>
  <c r="W589" i="4"/>
  <c r="W581" i="4"/>
  <c r="W573" i="4"/>
  <c r="W565" i="4"/>
  <c r="W557" i="4"/>
  <c r="W549" i="4"/>
  <c r="W541" i="4"/>
  <c r="W533" i="4"/>
  <c r="W525" i="4"/>
  <c r="W517" i="4"/>
  <c r="W509" i="4"/>
  <c r="W501" i="4"/>
  <c r="W493" i="4"/>
  <c r="W485" i="4"/>
  <c r="W477" i="4"/>
  <c r="W469" i="4"/>
  <c r="W461" i="4"/>
  <c r="W453" i="4"/>
  <c r="W445" i="4"/>
  <c r="W437" i="4"/>
  <c r="W429" i="4"/>
  <c r="W421" i="4"/>
  <c r="W413" i="4"/>
  <c r="W405" i="4"/>
  <c r="W397" i="4"/>
  <c r="W389" i="4"/>
  <c r="W381" i="4"/>
  <c r="W373" i="4"/>
  <c r="W365" i="4"/>
  <c r="W357" i="4"/>
  <c r="W349" i="4"/>
  <c r="W341" i="4"/>
  <c r="W333" i="4"/>
  <c r="W325" i="4"/>
  <c r="W317" i="4"/>
  <c r="W309" i="4"/>
  <c r="W301" i="4"/>
  <c r="W293" i="4"/>
  <c r="W285" i="4"/>
  <c r="W277" i="4"/>
  <c r="W269" i="4"/>
  <c r="W261" i="4"/>
  <c r="W253" i="4"/>
  <c r="W245" i="4"/>
  <c r="W237" i="4"/>
  <c r="W229" i="4"/>
  <c r="W221" i="4"/>
  <c r="W213" i="4"/>
  <c r="W205" i="4"/>
  <c r="W197" i="4"/>
  <c r="W189" i="4"/>
  <c r="W181" i="4"/>
  <c r="W173" i="4"/>
  <c r="W165" i="4"/>
  <c r="W157" i="4"/>
  <c r="W149" i="4"/>
  <c r="W141" i="4"/>
  <c r="W133" i="4"/>
  <c r="W125" i="4"/>
  <c r="W117" i="4"/>
  <c r="W109" i="4"/>
  <c r="W101" i="4"/>
  <c r="W93" i="4"/>
  <c r="W85" i="4"/>
  <c r="W77" i="4"/>
  <c r="W69" i="4"/>
  <c r="W61" i="4"/>
  <c r="W53" i="4"/>
  <c r="W45" i="4"/>
  <c r="W37" i="4"/>
  <c r="W29" i="4"/>
  <c r="W21" i="4"/>
  <c r="W13" i="4"/>
  <c r="W5" i="4"/>
  <c r="W2" i="4"/>
  <c r="W1593" i="4"/>
  <c r="W1585" i="4"/>
  <c r="W1577" i="4"/>
  <c r="W1569" i="4"/>
  <c r="W1561" i="4"/>
  <c r="W1553" i="4"/>
  <c r="W1545" i="4"/>
  <c r="W1537" i="4"/>
  <c r="W1529" i="4"/>
  <c r="W1521" i="4"/>
  <c r="W1513" i="4"/>
  <c r="W1505" i="4"/>
  <c r="W1497" i="4"/>
  <c r="W1489" i="4"/>
  <c r="W1481" i="4"/>
  <c r="W1473" i="4"/>
  <c r="W1465" i="4"/>
  <c r="W1457" i="4"/>
  <c r="W1449" i="4"/>
  <c r="W1441" i="4"/>
  <c r="W1433" i="4"/>
  <c r="W1425" i="4"/>
  <c r="W1417" i="4"/>
  <c r="W1409" i="4"/>
  <c r="W1401" i="4"/>
  <c r="W1393" i="4"/>
  <c r="W1385" i="4"/>
  <c r="W1377" i="4"/>
  <c r="W1369" i="4"/>
  <c r="W1361" i="4"/>
  <c r="W1353" i="4"/>
  <c r="W1345" i="4"/>
  <c r="W1337" i="4"/>
  <c r="W1329" i="4"/>
  <c r="W1321" i="4"/>
  <c r="W1313" i="4"/>
  <c r="W1305" i="4"/>
  <c r="W1017" i="4"/>
  <c r="W1009" i="4"/>
  <c r="W1001" i="4"/>
  <c r="W993" i="4"/>
  <c r="W985" i="4"/>
  <c r="W977" i="4"/>
  <c r="W969" i="4"/>
  <c r="W961" i="4"/>
  <c r="W953" i="4"/>
  <c r="W945" i="4"/>
  <c r="W937" i="4"/>
  <c r="W929" i="4"/>
  <c r="W1600" i="4"/>
  <c r="W1592" i="4"/>
  <c r="W1584" i="4"/>
  <c r="W1576" i="4"/>
  <c r="W1568" i="4"/>
  <c r="W1560" i="4"/>
  <c r="W1552" i="4"/>
  <c r="W1544" i="4"/>
  <c r="W1536" i="4"/>
  <c r="W1528" i="4"/>
  <c r="W1520" i="4"/>
  <c r="W1512" i="4"/>
  <c r="W1504" i="4"/>
  <c r="W1496" i="4"/>
  <c r="W1488" i="4"/>
  <c r="W1480" i="4"/>
  <c r="W1472" i="4"/>
  <c r="W1464" i="4"/>
  <c r="W1456" i="4"/>
  <c r="W1448" i="4"/>
  <c r="W1440" i="4"/>
  <c r="W1432" i="4"/>
  <c r="W1424" i="4"/>
  <c r="W1416" i="4"/>
  <c r="W1408" i="4"/>
  <c r="W1400" i="4"/>
  <c r="W1392" i="4"/>
  <c r="W1384" i="4"/>
  <c r="W1376" i="4"/>
  <c r="W1368" i="4"/>
  <c r="W1360" i="4"/>
  <c r="W1352" i="4"/>
  <c r="W1344" i="4"/>
  <c r="W1336" i="4"/>
  <c r="W1328" i="4"/>
  <c r="W1320" i="4"/>
  <c r="W1312" i="4"/>
  <c r="W1304" i="4"/>
  <c r="W1024" i="4"/>
  <c r="W1016" i="4"/>
  <c r="W1008" i="4"/>
  <c r="W1000" i="4"/>
  <c r="W992" i="4"/>
  <c r="W984" i="4"/>
  <c r="W936" i="4"/>
  <c r="R1095" i="4"/>
  <c r="W1594" i="4"/>
  <c r="W1586" i="4"/>
  <c r="W1578" i="4"/>
  <c r="W1570" i="4"/>
  <c r="W1562" i="4"/>
  <c r="W1554" i="4"/>
  <c r="W1546" i="4"/>
  <c r="W1538" i="4"/>
  <c r="W1530" i="4"/>
  <c r="W1522" i="4"/>
  <c r="W1514" i="4"/>
  <c r="W1506" i="4"/>
  <c r="W1498" i="4"/>
  <c r="W1490" i="4"/>
  <c r="W1482" i="4"/>
  <c r="W1474" i="4"/>
  <c r="W1466" i="4"/>
  <c r="W1458" i="4"/>
  <c r="W1450" i="4"/>
  <c r="W1442" i="4"/>
  <c r="W1434" i="4"/>
  <c r="W1426" i="4"/>
  <c r="W1418" i="4"/>
  <c r="W1410" i="4"/>
  <c r="W1402" i="4"/>
  <c r="W1394" i="4"/>
  <c r="W1386" i="4"/>
  <c r="W1378" i="4"/>
  <c r="W1370" i="4"/>
  <c r="W1362" i="4"/>
  <c r="W1354" i="4"/>
  <c r="W1346" i="4"/>
  <c r="W1338" i="4"/>
  <c r="W1330" i="4"/>
  <c r="W1322" i="4"/>
  <c r="W1314" i="4"/>
  <c r="W1306" i="4"/>
  <c r="W1599" i="4"/>
  <c r="W1591" i="4"/>
  <c r="W1583" i="4"/>
  <c r="W1575" i="4"/>
  <c r="W1567" i="4"/>
  <c r="W1559" i="4"/>
  <c r="W1551" i="4"/>
  <c r="W1543" i="4"/>
  <c r="W1535" i="4"/>
  <c r="W1527" i="4"/>
  <c r="W1519" i="4"/>
  <c r="W1511" i="4"/>
  <c r="W1503" i="4"/>
  <c r="W1495" i="4"/>
  <c r="W1487" i="4"/>
  <c r="W1479" i="4"/>
  <c r="W1471" i="4"/>
  <c r="W1463" i="4"/>
  <c r="W1455" i="4"/>
  <c r="W1447" i="4"/>
  <c r="W1439" i="4"/>
  <c r="W1431" i="4"/>
  <c r="W1423" i="4"/>
  <c r="W1415" i="4"/>
  <c r="W1407" i="4"/>
  <c r="W1399" i="4"/>
  <c r="W1391" i="4"/>
  <c r="W1383" i="4"/>
  <c r="W1375" i="4"/>
  <c r="W1367" i="4"/>
  <c r="W1359" i="4"/>
  <c r="W1351" i="4"/>
  <c r="W1343" i="4"/>
  <c r="W1335" i="4"/>
  <c r="W1327" i="4"/>
  <c r="W1319" i="4"/>
  <c r="W1311" i="4"/>
  <c r="W1303" i="4"/>
  <c r="W1119" i="4"/>
  <c r="W1111" i="4"/>
  <c r="W1095" i="4"/>
  <c r="W1087" i="4"/>
  <c r="W1023" i="4"/>
  <c r="W1015" i="4"/>
  <c r="W1007" i="4"/>
  <c r="W999" i="4"/>
  <c r="W991" i="4"/>
  <c r="W983" i="4"/>
  <c r="W975" i="4"/>
  <c r="W967" i="4"/>
  <c r="W959" i="4"/>
  <c r="W935" i="4"/>
  <c r="W1142" i="4"/>
  <c r="W1300" i="4"/>
  <c r="W1292" i="4"/>
  <c r="W1284" i="4"/>
  <c r="W1276" i="4"/>
  <c r="W1268" i="4"/>
  <c r="W1260" i="4"/>
  <c r="W1252" i="4"/>
  <c r="W1244" i="4"/>
  <c r="W1196" i="4"/>
  <c r="W1597" i="4"/>
  <c r="W1589" i="4"/>
  <c r="W1581" i="4"/>
  <c r="W1573" i="4"/>
  <c r="W1565" i="4"/>
  <c r="W1557" i="4"/>
  <c r="W1549" i="4"/>
  <c r="W1541" i="4"/>
  <c r="W1533" i="4"/>
  <c r="W1525" i="4"/>
  <c r="W1517" i="4"/>
  <c r="W1509" i="4"/>
  <c r="W1501" i="4"/>
  <c r="W1493" i="4"/>
  <c r="W1485" i="4"/>
  <c r="W1477" i="4"/>
  <c r="W1469" i="4"/>
  <c r="W1461" i="4"/>
  <c r="W1453" i="4"/>
  <c r="W1445" i="4"/>
  <c r="W1437" i="4"/>
  <c r="W1429" i="4"/>
  <c r="W1421" i="4"/>
  <c r="W1413" i="4"/>
  <c r="W1405" i="4"/>
  <c r="W1397" i="4"/>
  <c r="W1389" i="4"/>
  <c r="W1381" i="4"/>
  <c r="W1373" i="4"/>
  <c r="W1365" i="4"/>
  <c r="W1357" i="4"/>
  <c r="W1349" i="4"/>
  <c r="W1341" i="4"/>
  <c r="W1333" i="4"/>
  <c r="W1325" i="4"/>
  <c r="W1317" i="4"/>
  <c r="W1309" i="4"/>
  <c r="W1301" i="4"/>
  <c r="W1297" i="4"/>
  <c r="W1289" i="4"/>
  <c r="W1281" i="4"/>
  <c r="W1273" i="4"/>
  <c r="W1265" i="4"/>
  <c r="W1257" i="4"/>
  <c r="W1249" i="4"/>
  <c r="W1241" i="4"/>
  <c r="W1233" i="4"/>
  <c r="W1225" i="4"/>
  <c r="W1217" i="4"/>
  <c r="W1209" i="4"/>
  <c r="W1201" i="4"/>
  <c r="W1193" i="4"/>
  <c r="W1185" i="4"/>
  <c r="W1177" i="4"/>
  <c r="W1169" i="4"/>
  <c r="W1161" i="4"/>
  <c r="W1153" i="4"/>
  <c r="W1145" i="4"/>
  <c r="W1137" i="4"/>
  <c r="W1129" i="4"/>
  <c r="W1121" i="4"/>
  <c r="W1113" i="4"/>
  <c r="W1105" i="4"/>
  <c r="W1097" i="4"/>
  <c r="W1089" i="4"/>
  <c r="W1081" i="4"/>
  <c r="W1073" i="4"/>
  <c r="W1065" i="4"/>
  <c r="W1057" i="4"/>
  <c r="W1049" i="4"/>
  <c r="W1041" i="4"/>
  <c r="W1033" i="4"/>
  <c r="W1025" i="4"/>
  <c r="W1021" i="4"/>
  <c r="W1013" i="4"/>
  <c r="W1005" i="4"/>
  <c r="W997" i="4"/>
  <c r="W989" i="4"/>
  <c r="W981" i="4"/>
  <c r="W973" i="4"/>
  <c r="W965" i="4"/>
  <c r="W957" i="4"/>
  <c r="W949" i="4"/>
  <c r="W941" i="4"/>
  <c r="W933" i="4"/>
  <c r="W921" i="4"/>
  <c r="W913" i="4"/>
  <c r="W905" i="4"/>
  <c r="W897" i="4"/>
  <c r="W889" i="4"/>
  <c r="W881" i="4"/>
  <c r="W873" i="4"/>
  <c r="W865" i="4"/>
  <c r="W857" i="4"/>
  <c r="W849" i="4"/>
  <c r="W841" i="4"/>
  <c r="W833" i="4"/>
  <c r="W825" i="4"/>
  <c r="W817" i="4"/>
  <c r="W809" i="4"/>
  <c r="W801" i="4"/>
  <c r="W793" i="4"/>
  <c r="W785" i="4"/>
  <c r="W777" i="4"/>
  <c r="W769" i="4"/>
  <c r="W761" i="4"/>
  <c r="W753" i="4"/>
  <c r="W745" i="4"/>
  <c r="W737" i="4"/>
  <c r="W729" i="4"/>
  <c r="W721" i="4"/>
  <c r="W713" i="4"/>
  <c r="W705" i="4"/>
  <c r="W697" i="4"/>
  <c r="W689" i="4"/>
  <c r="W681" i="4"/>
  <c r="W673" i="4"/>
  <c r="W665" i="4"/>
  <c r="W657" i="4"/>
  <c r="W649" i="4"/>
  <c r="W641" i="4"/>
  <c r="W633" i="4"/>
  <c r="W625" i="4"/>
  <c r="W617" i="4"/>
  <c r="W609" i="4"/>
  <c r="W601" i="4"/>
  <c r="W593" i="4"/>
  <c r="W585" i="4"/>
  <c r="W577" i="4"/>
  <c r="W569" i="4"/>
  <c r="W561" i="4"/>
  <c r="W553" i="4"/>
  <c r="W545" i="4"/>
  <c r="W537" i="4"/>
  <c r="W529" i="4"/>
  <c r="W521" i="4"/>
  <c r="W513" i="4"/>
  <c r="W505" i="4"/>
  <c r="W497" i="4"/>
  <c r="W489" i="4"/>
  <c r="W481" i="4"/>
  <c r="W473" i="4"/>
  <c r="W465" i="4"/>
  <c r="W457" i="4"/>
  <c r="W449" i="4"/>
  <c r="W441" i="4"/>
  <c r="W433" i="4"/>
  <c r="W425" i="4"/>
  <c r="W417" i="4"/>
  <c r="W409" i="4"/>
  <c r="W401" i="4"/>
  <c r="W393" i="4"/>
  <c r="W385" i="4"/>
  <c r="W377" i="4"/>
  <c r="W369" i="4"/>
  <c r="W361" i="4"/>
  <c r="W353" i="4"/>
  <c r="W345" i="4"/>
  <c r="W337" i="4"/>
  <c r="W329" i="4"/>
  <c r="W321" i="4"/>
  <c r="W313" i="4"/>
  <c r="W305" i="4"/>
  <c r="W297" i="4"/>
  <c r="W289" i="4"/>
  <c r="W281" i="4"/>
  <c r="W273" i="4"/>
  <c r="W265" i="4"/>
  <c r="W257" i="4"/>
  <c r="W249" i="4"/>
  <c r="W241" i="4"/>
  <c r="W233" i="4"/>
  <c r="W225" i="4"/>
  <c r="W217" i="4"/>
  <c r="W209" i="4"/>
  <c r="W201" i="4"/>
  <c r="W193" i="4"/>
  <c r="W185" i="4"/>
  <c r="W177" i="4"/>
  <c r="W169" i="4"/>
  <c r="W161" i="4"/>
  <c r="W153" i="4"/>
  <c r="W145" i="4"/>
  <c r="W137" i="4"/>
  <c r="W129" i="4"/>
  <c r="W121" i="4"/>
  <c r="W113" i="4"/>
  <c r="W105" i="4"/>
  <c r="W97" i="4"/>
  <c r="W89" i="4"/>
  <c r="W81" i="4"/>
  <c r="W73" i="4"/>
  <c r="W65" i="4"/>
  <c r="W57" i="4"/>
  <c r="W49" i="4"/>
  <c r="W41" i="4"/>
  <c r="W33" i="4"/>
  <c r="W25" i="4"/>
  <c r="W17" i="4"/>
  <c r="W9" i="4"/>
  <c r="W1598" i="4"/>
  <c r="W1590" i="4"/>
  <c r="W1582" i="4"/>
  <c r="W1574" i="4"/>
  <c r="W1566" i="4"/>
  <c r="W1558" i="4"/>
  <c r="W1550" i="4"/>
  <c r="W1542" i="4"/>
  <c r="W1534" i="4"/>
  <c r="W1526" i="4"/>
  <c r="W1518" i="4"/>
  <c r="W1510" i="4"/>
  <c r="W1502" i="4"/>
  <c r="W1494" i="4"/>
  <c r="W1486" i="4"/>
  <c r="W1478" i="4"/>
  <c r="W1470" i="4"/>
  <c r="W1462" i="4"/>
  <c r="W1454" i="4"/>
  <c r="W1446" i="4"/>
  <c r="W1438" i="4"/>
  <c r="W1430" i="4"/>
  <c r="W1422" i="4"/>
  <c r="W1414" i="4"/>
  <c r="W1406" i="4"/>
  <c r="W1398" i="4"/>
  <c r="W1390" i="4"/>
  <c r="W1382" i="4"/>
  <c r="W1374" i="4"/>
  <c r="W1366" i="4"/>
  <c r="W1358" i="4"/>
  <c r="W1350" i="4"/>
  <c r="W1342" i="4"/>
  <c r="W1334" i="4"/>
  <c r="W1326" i="4"/>
  <c r="W1318" i="4"/>
  <c r="W1310" i="4"/>
  <c r="W1302" i="4"/>
  <c r="W1298" i="4"/>
  <c r="W1290" i="4"/>
  <c r="W1282" i="4"/>
  <c r="W1274" i="4"/>
  <c r="W1266" i="4"/>
  <c r="W1258" i="4"/>
  <c r="W1250" i="4"/>
  <c r="W1242" i="4"/>
  <c r="W1234" i="4"/>
  <c r="W1226" i="4"/>
  <c r="W1218" i="4"/>
  <c r="W1210" i="4"/>
  <c r="W1202" i="4"/>
  <c r="W1194" i="4"/>
  <c r="W1186" i="4"/>
  <c r="W1178" i="4"/>
  <c r="W1170" i="4"/>
  <c r="W1162" i="4"/>
  <c r="W1154" i="4"/>
  <c r="W1146" i="4"/>
  <c r="W1138" i="4"/>
  <c r="W1130" i="4"/>
  <c r="W1122" i="4"/>
  <c r="W1114" i="4"/>
  <c r="W1106" i="4"/>
  <c r="W1098" i="4"/>
  <c r="W1090" i="4"/>
  <c r="W1082" i="4"/>
  <c r="W1074" i="4"/>
  <c r="W1066" i="4"/>
  <c r="W1058" i="4"/>
  <c r="W1050" i="4"/>
  <c r="W1042" i="4"/>
  <c r="W1034" i="4"/>
  <c r="W1026" i="4"/>
  <c r="W1022" i="4"/>
  <c r="W1014" i="4"/>
  <c r="W1006" i="4"/>
  <c r="W998" i="4"/>
  <c r="W990" i="4"/>
  <c r="W982" i="4"/>
  <c r="W974" i="4"/>
  <c r="W966" i="4"/>
  <c r="W958" i="4"/>
  <c r="W950" i="4"/>
  <c r="W942" i="4"/>
  <c r="W934" i="4"/>
  <c r="W922" i="4"/>
  <c r="W914" i="4"/>
  <c r="W906" i="4"/>
  <c r="W898" i="4"/>
  <c r="W890" i="4"/>
  <c r="W882" i="4"/>
  <c r="W874" i="4"/>
  <c r="W866" i="4"/>
  <c r="W858" i="4"/>
  <c r="W850" i="4"/>
  <c r="W842" i="4"/>
  <c r="W834" i="4"/>
  <c r="W826" i="4"/>
  <c r="W818" i="4"/>
  <c r="W810" i="4"/>
  <c r="W802" i="4"/>
  <c r="W794" i="4"/>
  <c r="W786" i="4"/>
  <c r="W778" i="4"/>
  <c r="W770" i="4"/>
  <c r="W762" i="4"/>
  <c r="W754" i="4"/>
  <c r="W746" i="4"/>
  <c r="W738" i="4"/>
  <c r="W730" i="4"/>
  <c r="W722" i="4"/>
  <c r="W714" i="4"/>
  <c r="W706" i="4"/>
  <c r="W698" i="4"/>
  <c r="W690" i="4"/>
  <c r="W682" i="4"/>
  <c r="W674" i="4"/>
  <c r="W666" i="4"/>
  <c r="W658" i="4"/>
  <c r="W650" i="4"/>
  <c r="W642" i="4"/>
  <c r="W634" i="4"/>
  <c r="W626" i="4"/>
  <c r="W618" i="4"/>
  <c r="W610" i="4"/>
  <c r="W602" i="4"/>
  <c r="W594" i="4"/>
  <c r="W586" i="4"/>
  <c r="W578" i="4"/>
  <c r="W570" i="4"/>
  <c r="W562" i="4"/>
  <c r="W554" i="4"/>
  <c r="W546" i="4"/>
  <c r="W538" i="4"/>
  <c r="W530" i="4"/>
  <c r="W522" i="4"/>
  <c r="W514" i="4"/>
  <c r="W506" i="4"/>
  <c r="W498" i="4"/>
  <c r="W490" i="4"/>
  <c r="W482" i="4"/>
  <c r="W474" i="4"/>
  <c r="W466" i="4"/>
  <c r="W458" i="4"/>
  <c r="W450" i="4"/>
  <c r="W442" i="4"/>
  <c r="W434" i="4"/>
  <c r="W426" i="4"/>
  <c r="W418" i="4"/>
  <c r="W410" i="4"/>
  <c r="W402" i="4"/>
  <c r="W394" i="4"/>
  <c r="W386" i="4"/>
  <c r="W378" i="4"/>
  <c r="W370" i="4"/>
  <c r="W362" i="4"/>
  <c r="W354" i="4"/>
  <c r="W346" i="4"/>
  <c r="W338" i="4"/>
  <c r="W330" i="4"/>
  <c r="W322" i="4"/>
  <c r="W314" i="4"/>
  <c r="W306" i="4"/>
  <c r="W298" i="4"/>
  <c r="W290" i="4"/>
  <c r="W282" i="4"/>
  <c r="W274" i="4"/>
  <c r="W266" i="4"/>
  <c r="W258" i="4"/>
  <c r="W250" i="4"/>
  <c r="W242" i="4"/>
  <c r="W234" i="4"/>
  <c r="W226" i="4"/>
  <c r="W218" i="4"/>
  <c r="W210" i="4"/>
  <c r="W202" i="4"/>
  <c r="W194" i="4"/>
  <c r="W186" i="4"/>
  <c r="W178" i="4"/>
  <c r="W170" i="4"/>
  <c r="W162" i="4"/>
  <c r="W154" i="4"/>
  <c r="W146" i="4"/>
  <c r="W138" i="4"/>
  <c r="W130" i="4"/>
  <c r="W122" i="4"/>
  <c r="W114" i="4"/>
  <c r="W106" i="4"/>
  <c r="W98" i="4"/>
  <c r="W90" i="4"/>
  <c r="W82" i="4"/>
  <c r="W74" i="4"/>
  <c r="W66" i="4"/>
  <c r="W58" i="4"/>
  <c r="W50" i="4"/>
  <c r="W42" i="4"/>
  <c r="W34" i="4"/>
  <c r="W26" i="4"/>
  <c r="W18" i="4"/>
  <c r="W10" i="4"/>
  <c r="Q1126" i="4"/>
  <c r="R368" i="4"/>
  <c r="R1522" i="4"/>
  <c r="W1596" i="4"/>
  <c r="W1588" i="4"/>
  <c r="W1580" i="4"/>
  <c r="W1572" i="4"/>
  <c r="W1564" i="4"/>
  <c r="W1556" i="4"/>
  <c r="W1548" i="4"/>
  <c r="W1540" i="4"/>
  <c r="W1532" i="4"/>
  <c r="W1524" i="4"/>
  <c r="W1516" i="4"/>
  <c r="W1508" i="4"/>
  <c r="W1500" i="4"/>
  <c r="W1492" i="4"/>
  <c r="W1484" i="4"/>
  <c r="W1476" i="4"/>
  <c r="W1468" i="4"/>
  <c r="W1460" i="4"/>
  <c r="W1452" i="4"/>
  <c r="W1444" i="4"/>
  <c r="W1436" i="4"/>
  <c r="W1428" i="4"/>
  <c r="W1420" i="4"/>
  <c r="W1412" i="4"/>
  <c r="W1404" i="4"/>
  <c r="W1396" i="4"/>
  <c r="W1388" i="4"/>
  <c r="W1380" i="4"/>
  <c r="W1372" i="4"/>
  <c r="W1364" i="4"/>
  <c r="W1356" i="4"/>
  <c r="W1348" i="4"/>
  <c r="W1340" i="4"/>
  <c r="W1332" i="4"/>
  <c r="W1324" i="4"/>
  <c r="W1316" i="4"/>
  <c r="W1308" i="4"/>
  <c r="W1296" i="4"/>
  <c r="W1288" i="4"/>
  <c r="W1280" i="4"/>
  <c r="W1272" i="4"/>
  <c r="W1264" i="4"/>
  <c r="W1256" i="4"/>
  <c r="W1248" i="4"/>
  <c r="W1240" i="4"/>
  <c r="W1232" i="4"/>
  <c r="W1224" i="4"/>
  <c r="W1216" i="4"/>
  <c r="W1208" i="4"/>
  <c r="W1200" i="4"/>
  <c r="W1192" i="4"/>
  <c r="W1184" i="4"/>
  <c r="W1176" i="4"/>
  <c r="W1168" i="4"/>
  <c r="W1160" i="4"/>
  <c r="W1152" i="4"/>
  <c r="W1144" i="4"/>
  <c r="W1136" i="4"/>
  <c r="W1128" i="4"/>
  <c r="W1120" i="4"/>
  <c r="W1112" i="4"/>
  <c r="W1104" i="4"/>
  <c r="W1096" i="4"/>
  <c r="W1088" i="4"/>
  <c r="W1080" i="4"/>
  <c r="W1072" i="4"/>
  <c r="W1064" i="4"/>
  <c r="W1056" i="4"/>
  <c r="W1048" i="4"/>
  <c r="W1040" i="4"/>
  <c r="W1032" i="4"/>
  <c r="W1020" i="4"/>
  <c r="W1012" i="4"/>
  <c r="W1004" i="4"/>
  <c r="W996" i="4"/>
  <c r="W988" i="4"/>
  <c r="W980" i="4"/>
  <c r="W972" i="4"/>
  <c r="W964" i="4"/>
  <c r="W956" i="4"/>
  <c r="W948" i="4"/>
  <c r="W940" i="4"/>
  <c r="W932" i="4"/>
  <c r="W928" i="4"/>
  <c r="W920" i="4"/>
  <c r="W912" i="4"/>
  <c r="W904" i="4"/>
  <c r="W896" i="4"/>
  <c r="W888" i="4"/>
  <c r="W880" i="4"/>
  <c r="W872" i="4"/>
  <c r="W864" i="4"/>
  <c r="W856" i="4"/>
  <c r="W848" i="4"/>
  <c r="W840" i="4"/>
  <c r="W832" i="4"/>
  <c r="W824" i="4"/>
  <c r="W816" i="4"/>
  <c r="W808" i="4"/>
  <c r="W800" i="4"/>
  <c r="W792" i="4"/>
  <c r="W784" i="4"/>
  <c r="W776" i="4"/>
  <c r="W768" i="4"/>
  <c r="W760" i="4"/>
  <c r="W752" i="4"/>
  <c r="W744" i="4"/>
  <c r="W736" i="4"/>
  <c r="W728" i="4"/>
  <c r="W720" i="4"/>
  <c r="W712" i="4"/>
  <c r="W704" i="4"/>
  <c r="W696" i="4"/>
  <c r="W688" i="4"/>
  <c r="W680" i="4"/>
  <c r="W672" i="4"/>
  <c r="W664" i="4"/>
  <c r="W656" i="4"/>
  <c r="W648" i="4"/>
  <c r="W640" i="4"/>
  <c r="W632" i="4"/>
  <c r="W624" i="4"/>
  <c r="W616" i="4"/>
  <c r="W608" i="4"/>
  <c r="W598" i="4"/>
  <c r="W558" i="4"/>
  <c r="W342" i="4"/>
  <c r="W302" i="4"/>
  <c r="W174" i="4"/>
  <c r="W86" i="4"/>
  <c r="W46" i="4"/>
  <c r="W600" i="4"/>
  <c r="W592" i="4"/>
  <c r="W584" i="4"/>
  <c r="W576" i="4"/>
  <c r="W568" i="4"/>
  <c r="W560" i="4"/>
  <c r="W552" i="4"/>
  <c r="W544" i="4"/>
  <c r="W536" i="4"/>
  <c r="W528" i="4"/>
  <c r="W520" i="4"/>
  <c r="W512" i="4"/>
  <c r="W504" i="4"/>
  <c r="W496" i="4"/>
  <c r="W488" i="4"/>
  <c r="W480" i="4"/>
  <c r="W472" i="4"/>
  <c r="W464" i="4"/>
  <c r="W456" i="4"/>
  <c r="W448" i="4"/>
  <c r="W440" i="4"/>
  <c r="W432" i="4"/>
  <c r="W424" i="4"/>
  <c r="W416" i="4"/>
  <c r="W408" i="4"/>
  <c r="W400" i="4"/>
  <c r="W392" i="4"/>
  <c r="W384" i="4"/>
  <c r="W376" i="4"/>
  <c r="W368" i="4"/>
  <c r="W360" i="4"/>
  <c r="W352" i="4"/>
  <c r="W344" i="4"/>
  <c r="W336" i="4"/>
  <c r="W328" i="4"/>
  <c r="W320" i="4"/>
  <c r="W312" i="4"/>
  <c r="W304" i="4"/>
  <c r="W296" i="4"/>
  <c r="W288" i="4"/>
  <c r="W280" i="4"/>
  <c r="W272" i="4"/>
  <c r="W264" i="4"/>
  <c r="W256" i="4"/>
  <c r="W248" i="4"/>
  <c r="W240" i="4"/>
  <c r="W232" i="4"/>
  <c r="W224" i="4"/>
  <c r="W216" i="4"/>
  <c r="W208" i="4"/>
  <c r="W200" i="4"/>
  <c r="W192" i="4"/>
  <c r="W184" i="4"/>
  <c r="W176" i="4"/>
  <c r="W168" i="4"/>
  <c r="W160" i="4"/>
  <c r="W152" i="4"/>
  <c r="W144" i="4"/>
  <c r="W136" i="4"/>
  <c r="W128" i="4"/>
  <c r="W120" i="4"/>
  <c r="W112" i="4"/>
  <c r="W104" i="4"/>
  <c r="W96" i="4"/>
  <c r="W88" i="4"/>
  <c r="W80" i="4"/>
  <c r="W72" i="4"/>
  <c r="W64" i="4"/>
  <c r="W56" i="4"/>
  <c r="W48" i="4"/>
  <c r="W40" i="4"/>
  <c r="W32" i="4"/>
  <c r="W24" i="4"/>
  <c r="W16" i="4"/>
  <c r="W8" i="4"/>
  <c r="R953" i="4"/>
  <c r="Q1080" i="4"/>
  <c r="R1241" i="4"/>
  <c r="W1595" i="4"/>
  <c r="W1587" i="4"/>
  <c r="W1579" i="4"/>
  <c r="W1571" i="4"/>
  <c r="W1563" i="4"/>
  <c r="W1555" i="4"/>
  <c r="W1547" i="4"/>
  <c r="W1539" i="4"/>
  <c r="W1531" i="4"/>
  <c r="W1523" i="4"/>
  <c r="W1515" i="4"/>
  <c r="W1507" i="4"/>
  <c r="W1499" i="4"/>
  <c r="W1491" i="4"/>
  <c r="W1483" i="4"/>
  <c r="W1475" i="4"/>
  <c r="W1467" i="4"/>
  <c r="W1459" i="4"/>
  <c r="W1451" i="4"/>
  <c r="W1443" i="4"/>
  <c r="W1435" i="4"/>
  <c r="W1427" i="4"/>
  <c r="W1419" i="4"/>
  <c r="W1411" i="4"/>
  <c r="W1403" i="4"/>
  <c r="W1395" i="4"/>
  <c r="W1387" i="4"/>
  <c r="W1379" i="4"/>
  <c r="W1371" i="4"/>
  <c r="W1363" i="4"/>
  <c r="W1355" i="4"/>
  <c r="W1347" i="4"/>
  <c r="W1339" i="4"/>
  <c r="W1331" i="4"/>
  <c r="W1323" i="4"/>
  <c r="W1315" i="4"/>
  <c r="W1307" i="4"/>
  <c r="W1295" i="4"/>
  <c r="W1287" i="4"/>
  <c r="W1279" i="4"/>
  <c r="W1271" i="4"/>
  <c r="W1263" i="4"/>
  <c r="W1255" i="4"/>
  <c r="W1247" i="4"/>
  <c r="W1239" i="4"/>
  <c r="W1231" i="4"/>
  <c r="W1223" i="4"/>
  <c r="W1215" i="4"/>
  <c r="W1207" i="4"/>
  <c r="W1199" i="4"/>
  <c r="W1191" i="4"/>
  <c r="W1183" i="4"/>
  <c r="W1175" i="4"/>
  <c r="W1167" i="4"/>
  <c r="W1159" i="4"/>
  <c r="W1151" i="4"/>
  <c r="W1143" i="4"/>
  <c r="W1135" i="4"/>
  <c r="W1127" i="4"/>
  <c r="W1103" i="4"/>
  <c r="W1079" i="4"/>
  <c r="W1071" i="4"/>
  <c r="W1063" i="4"/>
  <c r="W1055" i="4"/>
  <c r="W1047" i="4"/>
  <c r="W1039" i="4"/>
  <c r="W1031" i="4"/>
  <c r="W1019" i="4"/>
  <c r="W1011" i="4"/>
  <c r="W1003" i="4"/>
  <c r="W995" i="4"/>
  <c r="W987" i="4"/>
  <c r="W979" i="4"/>
  <c r="W971" i="4"/>
  <c r="W963" i="4"/>
  <c r="W955" i="4"/>
  <c r="W947" i="4"/>
  <c r="W939" i="4"/>
  <c r="W931" i="4"/>
  <c r="W927" i="4"/>
  <c r="W919" i="4"/>
  <c r="W911" i="4"/>
  <c r="W903" i="4"/>
  <c r="W895" i="4"/>
  <c r="W887" i="4"/>
  <c r="W879" i="4"/>
  <c r="W871" i="4"/>
  <c r="W863" i="4"/>
  <c r="W855" i="4"/>
  <c r="W847" i="4"/>
  <c r="W839" i="4"/>
  <c r="W831" i="4"/>
  <c r="W823" i="4"/>
  <c r="W815" i="4"/>
  <c r="W807" i="4"/>
  <c r="W799" i="4"/>
  <c r="W791" i="4"/>
  <c r="W783" i="4"/>
  <c r="W775" i="4"/>
  <c r="W767" i="4"/>
  <c r="W759" i="4"/>
  <c r="W751" i="4"/>
  <c r="W743" i="4"/>
  <c r="W735" i="4"/>
  <c r="W727" i="4"/>
  <c r="W719" i="4"/>
  <c r="W711" i="4"/>
  <c r="W703" i="4"/>
  <c r="W695" i="4"/>
  <c r="W687" i="4"/>
  <c r="W679" i="4"/>
  <c r="W671" i="4"/>
  <c r="W663" i="4"/>
  <c r="W655" i="4"/>
  <c r="W647" i="4"/>
  <c r="W639" i="4"/>
  <c r="W631" i="4"/>
  <c r="W623" i="4"/>
  <c r="W615" i="4"/>
  <c r="W607" i="4"/>
  <c r="W599" i="4"/>
  <c r="W591" i="4"/>
  <c r="W583" i="4"/>
  <c r="W575" i="4"/>
  <c r="W567" i="4"/>
  <c r="W559" i="4"/>
  <c r="W551" i="4"/>
  <c r="W543" i="4"/>
  <c r="W535" i="4"/>
  <c r="W527" i="4"/>
  <c r="W519" i="4"/>
  <c r="W511" i="4"/>
  <c r="W503" i="4"/>
  <c r="W495" i="4"/>
  <c r="W487" i="4"/>
  <c r="W479" i="4"/>
  <c r="W471" i="4"/>
  <c r="W463" i="4"/>
  <c r="W455" i="4"/>
  <c r="W447" i="4"/>
  <c r="W439" i="4"/>
  <c r="W431" i="4"/>
  <c r="W423" i="4"/>
  <c r="W415" i="4"/>
  <c r="W407" i="4"/>
  <c r="W399" i="4"/>
  <c r="W391" i="4"/>
  <c r="W383" i="4"/>
  <c r="W375" i="4"/>
  <c r="W1134" i="4"/>
  <c r="W1126" i="4"/>
  <c r="W1118" i="4"/>
  <c r="W1110" i="4"/>
  <c r="W1102" i="4"/>
  <c r="W1094" i="4"/>
  <c r="W1086" i="4"/>
  <c r="W1078" i="4"/>
  <c r="W1070" i="4"/>
  <c r="W1062" i="4"/>
  <c r="W1054" i="4"/>
  <c r="W1046" i="4"/>
  <c r="W1038" i="4"/>
  <c r="W1030" i="4"/>
  <c r="W1018" i="4"/>
  <c r="W1010" i="4"/>
  <c r="W1002" i="4"/>
  <c r="W994" i="4"/>
  <c r="W986" i="4"/>
  <c r="W978" i="4"/>
  <c r="W970" i="4"/>
  <c r="W962" i="4"/>
  <c r="W954" i="4"/>
  <c r="W946" i="4"/>
  <c r="W938" i="4"/>
  <c r="W930" i="4"/>
  <c r="W926" i="4"/>
  <c r="W918" i="4"/>
  <c r="W910" i="4"/>
  <c r="W902" i="4"/>
  <c r="W894" i="4"/>
  <c r="W886" i="4"/>
  <c r="W878" i="4"/>
  <c r="W870" i="4"/>
  <c r="W862" i="4"/>
  <c r="W854" i="4"/>
  <c r="W846" i="4"/>
  <c r="W838" i="4"/>
  <c r="W662" i="4"/>
  <c r="W622" i="4"/>
  <c r="W534" i="4"/>
  <c r="W494" i="4"/>
  <c r="W470" i="4"/>
  <c r="W406" i="4"/>
  <c r="W366" i="4"/>
  <c r="W278" i="4"/>
  <c r="W367" i="4"/>
  <c r="W359" i="4"/>
  <c r="W351" i="4"/>
  <c r="W343" i="4"/>
  <c r="W335" i="4"/>
  <c r="W327" i="4"/>
  <c r="W319" i="4"/>
  <c r="W311" i="4"/>
  <c r="W303" i="4"/>
  <c r="W295" i="4"/>
  <c r="W287" i="4"/>
  <c r="W279" i="4"/>
  <c r="W271" i="4"/>
  <c r="W263" i="4"/>
  <c r="W255" i="4"/>
  <c r="W247" i="4"/>
  <c r="W239" i="4"/>
  <c r="W231" i="4"/>
  <c r="W223" i="4"/>
  <c r="W215" i="4"/>
  <c r="W207" i="4"/>
  <c r="W199" i="4"/>
  <c r="W191" i="4"/>
  <c r="W183" i="4"/>
  <c r="W175" i="4"/>
  <c r="W167" i="4"/>
  <c r="W159" i="4"/>
  <c r="W151" i="4"/>
  <c r="W143" i="4"/>
  <c r="W135" i="4"/>
  <c r="W127" i="4"/>
  <c r="W119" i="4"/>
  <c r="W111" i="4"/>
  <c r="W103" i="4"/>
  <c r="W95" i="4"/>
  <c r="W87" i="4"/>
  <c r="W79" i="4"/>
  <c r="W71" i="4"/>
  <c r="W63" i="4"/>
  <c r="W55" i="4"/>
  <c r="W47" i="4"/>
  <c r="W39" i="4"/>
  <c r="W31" i="4"/>
  <c r="W23" i="4"/>
  <c r="W15" i="4"/>
  <c r="W7" i="4"/>
  <c r="W830" i="4"/>
  <c r="W822" i="4"/>
  <c r="W814" i="4"/>
  <c r="W806" i="4"/>
  <c r="W798" i="4"/>
  <c r="W790" i="4"/>
  <c r="W782" i="4"/>
  <c r="W774" i="4"/>
  <c r="W766" i="4"/>
  <c r="W758" i="4"/>
  <c r="W750" i="4"/>
  <c r="W742" i="4"/>
  <c r="W734" i="4"/>
  <c r="W726" i="4"/>
  <c r="W718" i="4"/>
  <c r="W710" i="4"/>
  <c r="W702" i="4"/>
  <c r="W694" i="4"/>
  <c r="W686" i="4"/>
  <c r="W678" i="4"/>
  <c r="W670" i="4"/>
  <c r="W654" i="4"/>
  <c r="W646" i="4"/>
  <c r="W638" i="4"/>
  <c r="W630" i="4"/>
  <c r="W614" i="4"/>
  <c r="W606" i="4"/>
  <c r="W590" i="4"/>
  <c r="W582" i="4"/>
  <c r="W574" i="4"/>
  <c r="W566" i="4"/>
  <c r="W550" i="4"/>
  <c r="W542" i="4"/>
  <c r="W526" i="4"/>
  <c r="W518" i="4"/>
  <c r="W510" i="4"/>
  <c r="W502" i="4"/>
  <c r="W486" i="4"/>
  <c r="W478" i="4"/>
  <c r="W462" i="4"/>
  <c r="W454" i="4"/>
  <c r="W446" i="4"/>
  <c r="W438" i="4"/>
  <c r="W422" i="4"/>
  <c r="W414" i="4"/>
  <c r="W398" i="4"/>
  <c r="W390" i="4"/>
  <c r="W382" i="4"/>
  <c r="W374" i="4"/>
  <c r="W358" i="4"/>
  <c r="W350" i="4"/>
  <c r="W334" i="4"/>
  <c r="W326" i="4"/>
  <c r="W318" i="4"/>
  <c r="W310" i="4"/>
  <c r="W294" i="4"/>
  <c r="W286" i="4"/>
  <c r="W270" i="4"/>
  <c r="W262" i="4"/>
  <c r="W254" i="4"/>
  <c r="W246" i="4"/>
  <c r="W230" i="4"/>
  <c r="W222" i="4"/>
  <c r="W206" i="4"/>
  <c r="W198" i="4"/>
  <c r="W190" i="4"/>
  <c r="W182" i="4"/>
  <c r="W166" i="4"/>
  <c r="W158" i="4"/>
  <c r="W142" i="4"/>
  <c r="W134" i="4"/>
  <c r="W126" i="4"/>
  <c r="W118" i="4"/>
  <c r="W102" i="4"/>
  <c r="W94" i="4"/>
  <c r="W78" i="4"/>
  <c r="W70" i="4"/>
  <c r="W62" i="4"/>
  <c r="W54" i="4"/>
  <c r="W38" i="4"/>
  <c r="W30" i="4"/>
  <c r="W14" i="4"/>
  <c r="W6" i="4"/>
  <c r="Q425" i="4"/>
  <c r="Q497" i="4"/>
  <c r="R486" i="4"/>
  <c r="R1258" i="4"/>
  <c r="Q83" i="4"/>
  <c r="Q1582" i="4"/>
  <c r="Q25" i="4"/>
  <c r="Q965" i="4"/>
  <c r="R958" i="4"/>
  <c r="Q160" i="4"/>
  <c r="R1402" i="4"/>
  <c r="R1338" i="4"/>
  <c r="Q415" i="4"/>
  <c r="Q179" i="4"/>
  <c r="Q597" i="4"/>
  <c r="R1097" i="4"/>
  <c r="Q1457" i="4"/>
  <c r="Q986" i="4"/>
  <c r="Q140" i="4"/>
  <c r="Q206" i="4"/>
  <c r="R518" i="4"/>
  <c r="Q29" i="4"/>
  <c r="Q101" i="4"/>
  <c r="Q1333" i="4"/>
  <c r="Q115" i="4"/>
  <c r="Q516" i="4"/>
  <c r="Q27" i="4"/>
  <c r="Q75" i="4"/>
  <c r="R442" i="4"/>
  <c r="Q45" i="4"/>
  <c r="Q682" i="4"/>
  <c r="R1486" i="4"/>
  <c r="Q1594" i="4"/>
  <c r="Q792" i="4"/>
  <c r="Q1072" i="4"/>
  <c r="R46" i="4"/>
  <c r="Q1138" i="4"/>
  <c r="Q970" i="4"/>
  <c r="Q1389" i="4"/>
  <c r="Q468" i="4"/>
  <c r="Q76" i="4"/>
  <c r="R6" i="4"/>
  <c r="Q1076" i="4"/>
  <c r="Q1447" i="4"/>
  <c r="Q717" i="4"/>
  <c r="Q97" i="4"/>
  <c r="R905" i="4"/>
  <c r="Q274" i="4"/>
  <c r="Q943" i="4"/>
  <c r="Q906" i="4"/>
  <c r="R954" i="4"/>
  <c r="Q525" i="4"/>
  <c r="Q13" i="4"/>
  <c r="Q1285" i="4"/>
  <c r="R1342" i="4"/>
  <c r="R544" i="4"/>
  <c r="R893" i="4"/>
  <c r="Q1313" i="4"/>
  <c r="R58" i="4"/>
  <c r="R106" i="4"/>
  <c r="Q1585" i="4"/>
  <c r="R648" i="4"/>
  <c r="R125" i="4"/>
  <c r="Q155" i="4"/>
  <c r="Q1552" i="4"/>
  <c r="Q743" i="4"/>
  <c r="Q44" i="4"/>
  <c r="R1236" i="4"/>
  <c r="Q291" i="4"/>
  <c r="Q184" i="4"/>
  <c r="Q28" i="4"/>
  <c r="Q685" i="4"/>
  <c r="Q1110" i="4"/>
  <c r="Q1146" i="4"/>
  <c r="Q1206" i="4"/>
  <c r="R49" i="4"/>
  <c r="R549" i="4"/>
  <c r="Q380" i="4"/>
  <c r="Q1000" i="4"/>
  <c r="R1237" i="4"/>
  <c r="Q1020" i="4"/>
  <c r="Q447" i="4"/>
  <c r="R1410" i="4"/>
  <c r="Q765" i="4"/>
  <c r="Q882" i="4"/>
  <c r="Q224" i="4"/>
  <c r="Q1324" i="4"/>
  <c r="R634" i="4"/>
  <c r="Q901" i="4"/>
  <c r="Q116" i="4"/>
  <c r="R649" i="4"/>
  <c r="R834" i="4"/>
  <c r="R433" i="4"/>
  <c r="Q77" i="4"/>
  <c r="Q348" i="4"/>
  <c r="Q805" i="4"/>
  <c r="Q1098" i="4"/>
  <c r="Q1134" i="4"/>
  <c r="R990" i="4"/>
  <c r="R1374" i="4"/>
  <c r="R1458" i="4"/>
  <c r="R514" i="4"/>
  <c r="Q121" i="4"/>
  <c r="Q261" i="4"/>
  <c r="Q845" i="4"/>
  <c r="Q190" i="4"/>
  <c r="R1529" i="4"/>
  <c r="Q1438" i="4"/>
  <c r="Q629" i="4"/>
  <c r="Q1281" i="4"/>
  <c r="Q538" i="4"/>
  <c r="Q775" i="4"/>
  <c r="Q892" i="4"/>
  <c r="Q189" i="4"/>
  <c r="R1407" i="4"/>
  <c r="Q801" i="4"/>
  <c r="Q546" i="4"/>
  <c r="R633" i="4"/>
  <c r="R1345" i="4"/>
  <c r="Q1345" i="4"/>
  <c r="R397" i="4"/>
  <c r="Q397" i="4"/>
  <c r="R1186" i="4"/>
  <c r="Q1186" i="4"/>
  <c r="R1323" i="4"/>
  <c r="R1431" i="4"/>
  <c r="R650" i="4"/>
  <c r="Q925" i="4"/>
  <c r="R1069" i="4"/>
  <c r="Q922" i="4"/>
  <c r="R922" i="4"/>
  <c r="R542" i="4"/>
  <c r="Q542" i="4"/>
  <c r="R612" i="4"/>
  <c r="Q612" i="4"/>
  <c r="Q379" i="4"/>
  <c r="R70" i="4"/>
  <c r="R142" i="4"/>
  <c r="R1371" i="4"/>
  <c r="R534" i="4"/>
  <c r="Q534" i="4"/>
  <c r="R460" i="4"/>
  <c r="Q460" i="4"/>
  <c r="R195" i="4"/>
  <c r="Q195" i="4"/>
  <c r="Q322" i="4"/>
  <c r="R322" i="4"/>
  <c r="Q746" i="4"/>
  <c r="Q976" i="4"/>
  <c r="Q59" i="4"/>
  <c r="Q1120" i="4"/>
  <c r="Q1600" i="4"/>
  <c r="R1083" i="4"/>
  <c r="Q281" i="4"/>
  <c r="R1429" i="4"/>
  <c r="Q1429" i="4"/>
  <c r="Q207" i="4"/>
  <c r="R207" i="4"/>
  <c r="Q457" i="4"/>
  <c r="R457" i="4"/>
  <c r="R1419" i="4"/>
  <c r="R217" i="4"/>
  <c r="Q217" i="4"/>
  <c r="R1222" i="4"/>
  <c r="Q1222" i="4"/>
  <c r="R1330" i="4"/>
  <c r="Q1330" i="4"/>
  <c r="R337" i="4"/>
  <c r="Q337" i="4"/>
  <c r="R1149" i="4"/>
  <c r="Q1149" i="4"/>
  <c r="R1560" i="4"/>
  <c r="Q1560" i="4"/>
  <c r="R1054" i="4"/>
  <c r="Q1054" i="4"/>
  <c r="R686" i="4"/>
  <c r="Q686" i="4"/>
  <c r="Q672" i="4"/>
  <c r="Q1518" i="4"/>
  <c r="Q1194" i="4"/>
  <c r="Q858" i="4"/>
  <c r="R1554" i="4"/>
  <c r="Q477" i="4"/>
  <c r="R595" i="4"/>
  <c r="Q641" i="4"/>
  <c r="Q392" i="4"/>
  <c r="Q972" i="4"/>
  <c r="Q266" i="4"/>
  <c r="Q1018" i="4"/>
  <c r="R1390" i="4"/>
  <c r="Q575" i="4"/>
  <c r="Q707" i="4"/>
  <c r="Q838" i="4"/>
  <c r="Q907" i="4"/>
  <c r="Q991" i="4"/>
  <c r="Q84" i="4"/>
  <c r="Q1409" i="4"/>
  <c r="R1501" i="4"/>
  <c r="R520" i="4"/>
  <c r="Q1128" i="4"/>
  <c r="Q1380" i="4"/>
  <c r="R267" i="4"/>
  <c r="Q1068" i="4"/>
  <c r="Q748" i="4"/>
  <c r="Q777" i="4"/>
  <c r="Q846" i="4"/>
  <c r="R804" i="4"/>
  <c r="R36" i="4"/>
  <c r="Q985" i="4"/>
  <c r="Q590" i="4"/>
  <c r="Q277" i="4"/>
  <c r="Q781" i="4"/>
  <c r="R1150" i="4"/>
  <c r="Q1318" i="4"/>
  <c r="R688" i="4"/>
  <c r="R426" i="4"/>
  <c r="Q113" i="4"/>
  <c r="R301" i="4"/>
  <c r="R614" i="4"/>
  <c r="Q780" i="4"/>
  <c r="Q1172" i="4"/>
  <c r="R1028" i="4"/>
  <c r="Q725" i="4"/>
  <c r="Q436" i="4"/>
  <c r="Q22" i="4"/>
  <c r="Q1188" i="4"/>
  <c r="Q1476" i="4"/>
  <c r="Q139" i="4"/>
  <c r="Q161" i="4"/>
  <c r="Q1102" i="4"/>
  <c r="Q1198" i="4"/>
  <c r="Q850" i="4"/>
  <c r="Q1246" i="4"/>
  <c r="Q1546" i="4"/>
  <c r="Q469" i="4"/>
  <c r="Q19" i="4"/>
  <c r="R229" i="4"/>
  <c r="Q1053" i="4"/>
  <c r="Q517" i="4"/>
  <c r="Q99" i="4"/>
  <c r="Q551" i="4"/>
  <c r="Q394" i="4"/>
  <c r="R698" i="4"/>
  <c r="Q62" i="4"/>
  <c r="Q1170" i="4"/>
  <c r="Q918" i="4"/>
  <c r="R1386" i="4"/>
  <c r="R1422" i="4"/>
  <c r="R1266" i="4"/>
  <c r="Q1578" i="4"/>
  <c r="Q61" i="4"/>
  <c r="Q225" i="4"/>
  <c r="Q1037" i="4"/>
  <c r="Q683" i="4"/>
  <c r="R260" i="4"/>
  <c r="R163" i="4"/>
  <c r="R1322" i="4"/>
  <c r="Q10" i="4"/>
  <c r="Q1189" i="4"/>
  <c r="R1033" i="4"/>
  <c r="R363" i="4"/>
  <c r="R826" i="4"/>
  <c r="Q124" i="4"/>
  <c r="R170" i="4"/>
  <c r="R228" i="4"/>
  <c r="Q443" i="4"/>
  <c r="Q1315" i="4"/>
  <c r="Q1074" i="4"/>
  <c r="R1311" i="4"/>
  <c r="Q1370" i="4"/>
  <c r="R1370" i="4"/>
  <c r="Q1466" i="4"/>
  <c r="R1466" i="4"/>
  <c r="R1093" i="4"/>
  <c r="Q1093" i="4"/>
  <c r="R92" i="4"/>
  <c r="Q92" i="4"/>
  <c r="Q621" i="4"/>
  <c r="Q235" i="4"/>
  <c r="Q1096" i="4"/>
  <c r="Q1312" i="4"/>
  <c r="Q1360" i="4"/>
  <c r="Q475" i="4"/>
  <c r="Q35" i="4"/>
  <c r="Q107" i="4"/>
  <c r="R176" i="4"/>
  <c r="R1335" i="4"/>
  <c r="Q1227" i="4"/>
  <c r="Q902" i="4"/>
  <c r="R1465" i="4"/>
  <c r="Q1465" i="4"/>
  <c r="R591" i="4"/>
  <c r="Q591" i="4"/>
  <c r="Q868" i="4"/>
  <c r="Q131" i="4"/>
  <c r="Q635" i="4"/>
  <c r="Q1204" i="4"/>
  <c r="Q1252" i="4"/>
  <c r="R1155" i="4"/>
  <c r="R1467" i="4"/>
  <c r="R962" i="4"/>
  <c r="Q962" i="4"/>
  <c r="R853" i="4"/>
  <c r="Q853" i="4"/>
  <c r="R521" i="4"/>
  <c r="Q521" i="4"/>
  <c r="R1503" i="4"/>
  <c r="Q1503" i="4"/>
  <c r="R93" i="4"/>
  <c r="Q93" i="4"/>
  <c r="Q233" i="4"/>
  <c r="R233" i="4"/>
  <c r="Q508" i="4"/>
  <c r="Q165" i="4"/>
  <c r="Q1060" i="4"/>
  <c r="Q1336" i="4"/>
  <c r="Q1408" i="4"/>
  <c r="R164" i="4"/>
  <c r="R1107" i="4"/>
  <c r="Q732" i="4"/>
  <c r="R305" i="4"/>
  <c r="Q1094" i="4"/>
  <c r="R1094" i="4"/>
  <c r="Q1214" i="4"/>
  <c r="R1214" i="4"/>
  <c r="Q1556" i="4"/>
  <c r="R1556" i="4"/>
  <c r="Q1592" i="4"/>
  <c r="R1592" i="4"/>
  <c r="R664" i="4"/>
  <c r="Q664" i="4"/>
  <c r="R883" i="4"/>
  <c r="Q883" i="4"/>
  <c r="R1303" i="4"/>
  <c r="Q1303" i="4"/>
  <c r="R1555" i="4"/>
  <c r="Q1555" i="4"/>
  <c r="R26" i="4"/>
  <c r="Q26" i="4"/>
  <c r="Q996" i="4"/>
  <c r="Q1212" i="4"/>
  <c r="Q1272" i="4"/>
  <c r="Q103" i="4"/>
  <c r="Q255" i="4"/>
  <c r="Q242" i="4"/>
  <c r="Q769" i="4"/>
  <c r="Q910" i="4"/>
  <c r="R1558" i="4"/>
  <c r="Q660" i="4"/>
  <c r="Q385" i="4"/>
  <c r="R7" i="4"/>
  <c r="Q1101" i="4"/>
  <c r="Q1461" i="4"/>
  <c r="Q372" i="4"/>
  <c r="Q52" i="4"/>
  <c r="Q1112" i="4"/>
  <c r="Q574" i="4"/>
  <c r="R455" i="4"/>
  <c r="Q455" i="4"/>
  <c r="R749" i="4"/>
  <c r="Q749" i="4"/>
  <c r="R1411" i="4"/>
  <c r="Q1411" i="4"/>
  <c r="Q423" i="4"/>
  <c r="R423" i="4"/>
  <c r="R785" i="4"/>
  <c r="Q785" i="4"/>
  <c r="R1154" i="4"/>
  <c r="R1418" i="4"/>
  <c r="Q755" i="4"/>
  <c r="Q1021" i="4"/>
  <c r="Q691" i="4"/>
  <c r="Q948" i="4"/>
  <c r="Q1164" i="4"/>
  <c r="Q1428" i="4"/>
  <c r="Q492" i="4"/>
  <c r="Q91" i="4"/>
  <c r="R325" i="4"/>
  <c r="R1210" i="4"/>
  <c r="Q265" i="4"/>
  <c r="Q1017" i="4"/>
  <c r="Q599" i="4"/>
  <c r="Q541" i="4"/>
  <c r="R288" i="4"/>
  <c r="Q807" i="4"/>
  <c r="R1519" i="4"/>
  <c r="Q1519" i="4"/>
  <c r="R979" i="4"/>
  <c r="Q979" i="4"/>
  <c r="R1267" i="4"/>
  <c r="Q1267" i="4"/>
  <c r="R1051" i="4"/>
  <c r="Q1051" i="4"/>
  <c r="R942" i="4"/>
  <c r="Q942" i="4"/>
  <c r="Q1052" i="4"/>
  <c r="R1052" i="4"/>
  <c r="Q627" i="4"/>
  <c r="R627" i="4"/>
  <c r="R51" i="4"/>
  <c r="Q51" i="4"/>
  <c r="R416" i="4"/>
  <c r="Q416" i="4"/>
  <c r="R1075" i="4"/>
  <c r="Q1075" i="4"/>
  <c r="R626" i="4"/>
  <c r="Q626" i="4"/>
  <c r="Q487" i="4"/>
  <c r="R487" i="4"/>
  <c r="R122" i="4"/>
  <c r="Q122" i="4"/>
  <c r="R1218" i="4"/>
  <c r="Q1218" i="4"/>
  <c r="Q1104" i="4"/>
  <c r="Q1332" i="4"/>
  <c r="Q31" i="4"/>
  <c r="Q197" i="4"/>
  <c r="R740" i="4"/>
  <c r="Q419" i="4"/>
  <c r="Q797" i="4"/>
  <c r="R1114" i="4"/>
  <c r="Q862" i="4"/>
  <c r="Q946" i="4"/>
  <c r="R1306" i="4"/>
  <c r="Q1426" i="4"/>
  <c r="Q445" i="4"/>
  <c r="R89" i="4"/>
  <c r="R159" i="4"/>
  <c r="Q687" i="4"/>
  <c r="Q489" i="4"/>
  <c r="Q100" i="4"/>
  <c r="R1123" i="4"/>
  <c r="Q1123" i="4"/>
  <c r="R1351" i="4"/>
  <c r="Q1351" i="4"/>
  <c r="R1122" i="4"/>
  <c r="Q1122" i="4"/>
  <c r="Q1484" i="4"/>
  <c r="R1484" i="4"/>
  <c r="R586" i="4"/>
  <c r="Q586" i="4"/>
  <c r="R263" i="4"/>
  <c r="Q263" i="4"/>
  <c r="R1171" i="4"/>
  <c r="Q1171" i="4"/>
  <c r="R919" i="4"/>
  <c r="Q919" i="4"/>
  <c r="R1483" i="4"/>
  <c r="Q1483" i="4"/>
  <c r="R830" i="4"/>
  <c r="Q830" i="4"/>
  <c r="Q1044" i="4"/>
  <c r="Q783" i="4"/>
  <c r="R55" i="4"/>
  <c r="Q302" i="4"/>
  <c r="Q1414" i="4"/>
  <c r="R1534" i="4"/>
  <c r="Q751" i="4"/>
  <c r="Q1437" i="4"/>
  <c r="Q444" i="4"/>
  <c r="Q300" i="4"/>
  <c r="R300" i="4"/>
  <c r="R1256" i="4"/>
  <c r="R488" i="4"/>
  <c r="Q488" i="4"/>
  <c r="R1219" i="4"/>
  <c r="Q1219" i="4"/>
  <c r="R2" i="4"/>
  <c r="Q1542" i="4"/>
  <c r="Q37" i="4"/>
  <c r="R191" i="4"/>
  <c r="R297" i="4"/>
  <c r="Q735" i="4"/>
  <c r="Q1109" i="4"/>
  <c r="Q1337" i="4"/>
  <c r="R1385" i="4"/>
  <c r="R1421" i="4"/>
  <c r="Q1505" i="4"/>
  <c r="Q48" i="4"/>
  <c r="Q120" i="4"/>
  <c r="R332" i="4"/>
  <c r="Q794" i="4"/>
  <c r="Q1039" i="4"/>
  <c r="Q1111" i="4"/>
  <c r="Q1159" i="4"/>
  <c r="Q1207" i="4"/>
  <c r="Q871" i="4"/>
  <c r="R430" i="4"/>
  <c r="R466" i="4"/>
  <c r="R829" i="4"/>
  <c r="R1193" i="4"/>
  <c r="Q1217" i="4"/>
  <c r="R452" i="4"/>
  <c r="Q793" i="4"/>
  <c r="Q1086" i="4"/>
  <c r="Q1182" i="4"/>
  <c r="Q894" i="4"/>
  <c r="R1014" i="4"/>
  <c r="R1326" i="4"/>
  <c r="R1362" i="4"/>
  <c r="R1482" i="4"/>
  <c r="R1254" i="4"/>
  <c r="Q498" i="4"/>
  <c r="Q15" i="4"/>
  <c r="Q357" i="4"/>
  <c r="Q642" i="4"/>
  <c r="Q1062" i="4"/>
  <c r="Q1517" i="4"/>
  <c r="Q1001" i="4"/>
  <c r="Q1325" i="4"/>
  <c r="Q1277" i="4"/>
  <c r="R655" i="4"/>
  <c r="R166" i="4"/>
  <c r="Q697" i="4"/>
  <c r="Q1038" i="4"/>
  <c r="Q1158" i="4"/>
  <c r="Q870" i="4"/>
  <c r="R966" i="4"/>
  <c r="R1002" i="4"/>
  <c r="R1314" i="4"/>
  <c r="R1434" i="4"/>
  <c r="R1470" i="4"/>
  <c r="R1242" i="4"/>
  <c r="Q526" i="4"/>
  <c r="R73" i="4"/>
  <c r="Q561" i="4"/>
  <c r="R705" i="4"/>
  <c r="Q836" i="4"/>
  <c r="Q1181" i="4"/>
  <c r="R624" i="4"/>
  <c r="Q583" i="4"/>
  <c r="R464" i="4"/>
  <c r="Q929" i="4"/>
  <c r="Q540" i="4"/>
  <c r="Q123" i="4"/>
  <c r="R1064" i="4"/>
  <c r="Q1375" i="4"/>
  <c r="R272" i="4"/>
  <c r="R537" i="4"/>
  <c r="Q331" i="4"/>
  <c r="Q343" i="4"/>
  <c r="Q95" i="4"/>
  <c r="Q211" i="4"/>
  <c r="Q1144" i="4"/>
  <c r="Q1156" i="4"/>
  <c r="Q1168" i="4"/>
  <c r="Q1180" i="4"/>
  <c r="Q199" i="4"/>
  <c r="R199" i="4"/>
  <c r="R1357" i="4"/>
  <c r="Q1357" i="4"/>
  <c r="R1215" i="4"/>
  <c r="Q1215" i="4"/>
  <c r="R1045" i="4"/>
  <c r="Q1045" i="4"/>
  <c r="R1489" i="4"/>
  <c r="Q1489" i="4"/>
  <c r="Q162" i="4"/>
  <c r="R162" i="4"/>
  <c r="Q130" i="4"/>
  <c r="R130" i="4"/>
  <c r="Q928" i="4"/>
  <c r="Q71" i="4"/>
  <c r="Q177" i="4"/>
  <c r="Q1108" i="4"/>
  <c r="Q1372" i="4"/>
  <c r="R1444" i="4"/>
  <c r="Q1444" i="4"/>
  <c r="Q1276" i="4"/>
  <c r="R890" i="4"/>
  <c r="Q890" i="4"/>
  <c r="Q269" i="4"/>
  <c r="R269" i="4"/>
  <c r="R328" i="4"/>
  <c r="Q328" i="4"/>
  <c r="R618" i="4"/>
  <c r="Q618" i="4"/>
  <c r="Q34" i="4"/>
  <c r="R34" i="4"/>
  <c r="Q118" i="4"/>
  <c r="R118" i="4"/>
  <c r="Q1167" i="4"/>
  <c r="R1167" i="4"/>
  <c r="R1071" i="4"/>
  <c r="Q1071" i="4"/>
  <c r="Q548" i="4"/>
  <c r="Q47" i="4"/>
  <c r="Q143" i="4"/>
  <c r="Q1084" i="4"/>
  <c r="Q1348" i="4"/>
  <c r="Q1383" i="4"/>
  <c r="R1383" i="4"/>
  <c r="Q1468" i="4"/>
  <c r="R1275" i="4"/>
  <c r="Q1275" i="4"/>
  <c r="Q1047" i="4"/>
  <c r="R1047" i="4"/>
  <c r="Q439" i="4"/>
  <c r="Q271" i="4"/>
  <c r="Q119" i="4"/>
  <c r="Q1048" i="4"/>
  <c r="R341" i="4"/>
  <c r="Q341" i="4"/>
  <c r="R877" i="4"/>
  <c r="Q877" i="4"/>
  <c r="R1317" i="4"/>
  <c r="Q1317" i="4"/>
  <c r="Q837" i="4"/>
  <c r="R837" i="4"/>
  <c r="Q1350" i="4"/>
  <c r="R1350" i="4"/>
  <c r="Q1278" i="4"/>
  <c r="R1278" i="4"/>
  <c r="Q109" i="4"/>
  <c r="R109" i="4"/>
  <c r="Q167" i="4"/>
  <c r="R167" i="4"/>
  <c r="R485" i="4"/>
  <c r="Q485" i="4"/>
  <c r="R24" i="4"/>
  <c r="Q24" i="4"/>
  <c r="Q200" i="4"/>
  <c r="R200" i="4"/>
  <c r="Q284" i="4"/>
  <c r="R284" i="4"/>
  <c r="R533" i="4"/>
  <c r="Q533" i="4"/>
  <c r="R1523" i="4"/>
  <c r="Q1523" i="4"/>
  <c r="R230" i="4"/>
  <c r="Q230" i="4"/>
  <c r="R82" i="4"/>
  <c r="R188" i="4"/>
  <c r="R1119" i="4"/>
  <c r="R1347" i="4"/>
  <c r="R1443" i="4"/>
  <c r="Q580" i="4"/>
  <c r="Q105" i="4"/>
  <c r="Q998" i="4"/>
  <c r="R1046" i="4"/>
  <c r="R1178" i="4"/>
  <c r="R1346" i="4"/>
  <c r="R1442" i="4"/>
  <c r="Q813" i="4"/>
  <c r="Q141" i="4"/>
  <c r="R187" i="4"/>
  <c r="R245" i="4"/>
  <c r="Q937" i="4"/>
  <c r="Q670" i="4"/>
  <c r="Q731" i="4"/>
  <c r="Q772" i="4"/>
  <c r="Q949" i="4"/>
  <c r="Q1225" i="4"/>
  <c r="Q1381" i="4"/>
  <c r="Q632" i="4"/>
  <c r="Q388" i="4"/>
  <c r="R1187" i="4"/>
  <c r="Q1187" i="4"/>
  <c r="R851" i="4"/>
  <c r="Q851" i="4"/>
  <c r="Q676" i="4"/>
  <c r="R676" i="4"/>
  <c r="Q721" i="4"/>
  <c r="R721" i="4"/>
  <c r="Q744" i="4"/>
  <c r="R1213" i="4"/>
  <c r="Q1213" i="4"/>
  <c r="R1378" i="4"/>
  <c r="Q1378" i="4"/>
  <c r="Q220" i="4"/>
  <c r="Q1525" i="4"/>
  <c r="Q997" i="4"/>
  <c r="Q1141" i="4"/>
  <c r="Q1261" i="4"/>
  <c r="R1405" i="4"/>
  <c r="Q1405" i="4"/>
  <c r="Q1549" i="4"/>
  <c r="Q376" i="4"/>
  <c r="R104" i="4"/>
  <c r="Q104" i="4"/>
  <c r="R1059" i="4"/>
  <c r="R1179" i="4"/>
  <c r="R1395" i="4"/>
  <c r="Q1587" i="4"/>
  <c r="Q1239" i="4"/>
  <c r="Q437" i="4"/>
  <c r="R1118" i="4"/>
  <c r="R1274" i="4"/>
  <c r="R1394" i="4"/>
  <c r="R1550" i="4"/>
  <c r="R647" i="4"/>
  <c r="Q647" i="4"/>
  <c r="R886" i="4"/>
  <c r="Q886" i="4"/>
  <c r="Q1540" i="4"/>
  <c r="R94" i="4"/>
  <c r="R210" i="4"/>
  <c r="R1143" i="4"/>
  <c r="R1359" i="4"/>
  <c r="R1455" i="4"/>
  <c r="Q1563" i="4"/>
  <c r="Q1539" i="4"/>
  <c r="Q1299" i="4"/>
  <c r="Q558" i="4"/>
  <c r="Q389" i="4"/>
  <c r="Q473" i="4"/>
  <c r="R209" i="4"/>
  <c r="R293" i="4"/>
  <c r="Q950" i="4"/>
  <c r="Q1010" i="4"/>
  <c r="Q1321" i="4"/>
  <c r="Q484" i="4"/>
  <c r="Q174" i="4"/>
  <c r="Q412" i="4"/>
  <c r="Q973" i="4"/>
  <c r="Q1117" i="4"/>
  <c r="R1165" i="4"/>
  <c r="Q1165" i="4"/>
  <c r="Q1441" i="4"/>
  <c r="Q1597" i="4"/>
  <c r="R79" i="4"/>
  <c r="Q79" i="4"/>
  <c r="R243" i="4"/>
  <c r="Q243" i="4"/>
  <c r="R668" i="4"/>
  <c r="Q668" i="4"/>
  <c r="R729" i="4"/>
  <c r="Q729" i="4"/>
  <c r="R1090" i="4"/>
  <c r="Q1090" i="4"/>
  <c r="R1557" i="4"/>
  <c r="Q1557" i="4"/>
  <c r="R726" i="4"/>
  <c r="Q726" i="4"/>
  <c r="R1297" i="4"/>
  <c r="R556" i="4"/>
  <c r="Q67" i="4"/>
  <c r="Q231" i="4"/>
  <c r="R1174" i="4"/>
  <c r="Q1174" i="4"/>
  <c r="R1042" i="4"/>
  <c r="R1510" i="4"/>
  <c r="Q1510" i="4"/>
  <c r="R409" i="4"/>
  <c r="R373" i="4"/>
  <c r="Q373" i="4"/>
  <c r="R530" i="4"/>
  <c r="R65" i="4"/>
  <c r="Q65" i="4"/>
  <c r="R1498" i="4"/>
  <c r="Q1498" i="4"/>
  <c r="R934" i="4"/>
  <c r="Q934" i="4"/>
  <c r="R1234" i="4"/>
  <c r="Q1234" i="4"/>
  <c r="R565" i="4"/>
  <c r="Q565" i="4"/>
  <c r="R675" i="4"/>
  <c r="Q675" i="4"/>
  <c r="R720" i="4"/>
  <c r="Q720" i="4"/>
  <c r="R739" i="4"/>
  <c r="Q739" i="4"/>
  <c r="R788" i="4"/>
  <c r="Q788" i="4"/>
  <c r="R969" i="4"/>
  <c r="Q969" i="4"/>
  <c r="Q252" i="4"/>
  <c r="R252" i="4"/>
  <c r="R563" i="4"/>
  <c r="Q563" i="4"/>
  <c r="Q1308" i="4"/>
  <c r="Q1356" i="4"/>
  <c r="Q1404" i="4"/>
  <c r="Q1452" i="4"/>
  <c r="Q1248" i="4"/>
  <c r="Q1512" i="4"/>
  <c r="Q1596" i="4"/>
  <c r="Q631" i="4"/>
  <c r="Q339" i="4"/>
  <c r="Q387" i="4"/>
  <c r="Q471" i="4"/>
  <c r="Q532" i="4"/>
  <c r="Q936" i="4"/>
  <c r="Q278" i="4"/>
  <c r="Q1091" i="4"/>
  <c r="Q1139" i="4"/>
  <c r="Q196" i="4"/>
  <c r="R667" i="4"/>
  <c r="Q752" i="4"/>
  <c r="Q1006" i="4"/>
  <c r="R396" i="4"/>
  <c r="Q396" i="4"/>
  <c r="Q789" i="4"/>
  <c r="R789" i="4"/>
  <c r="R1078" i="4"/>
  <c r="Q1078" i="4"/>
  <c r="R1366" i="4"/>
  <c r="Q1366" i="4"/>
  <c r="R63" i="4"/>
  <c r="Q63" i="4"/>
  <c r="Q127" i="4"/>
  <c r="Q185" i="4"/>
  <c r="Q303" i="4"/>
  <c r="Q711" i="4"/>
  <c r="Q753" i="4"/>
  <c r="Q835" i="4"/>
  <c r="Q1211" i="4"/>
  <c r="Q172" i="4"/>
  <c r="Q290" i="4"/>
  <c r="Q1535" i="4"/>
  <c r="Q827" i="4"/>
  <c r="Q898" i="4"/>
  <c r="Q566" i="4"/>
  <c r="R566" i="4"/>
  <c r="Q728" i="4"/>
  <c r="R728" i="4"/>
  <c r="R701" i="4"/>
  <c r="Q701" i="4"/>
  <c r="R994" i="4"/>
  <c r="Q994" i="4"/>
  <c r="R1474" i="4"/>
  <c r="Q1474" i="4"/>
  <c r="R600" i="4"/>
  <c r="Q600" i="4"/>
  <c r="R502" i="4"/>
  <c r="Q502" i="4"/>
  <c r="R1066" i="4"/>
  <c r="Q1066" i="4"/>
  <c r="R1294" i="4"/>
  <c r="Q1294" i="4"/>
  <c r="R1030" i="4"/>
  <c r="Q1030" i="4"/>
  <c r="R553" i="4"/>
  <c r="Q553" i="4"/>
  <c r="R666" i="4"/>
  <c r="Q666" i="4"/>
  <c r="R709" i="4"/>
  <c r="Q709" i="4"/>
  <c r="R727" i="4"/>
  <c r="Q727" i="4"/>
  <c r="R840" i="4"/>
  <c r="Q840" i="4"/>
  <c r="Q828" i="4"/>
  <c r="Q398" i="4"/>
  <c r="Q1115" i="4"/>
  <c r="Q254" i="4"/>
  <c r="R467" i="4"/>
  <c r="Q467" i="4"/>
  <c r="R885" i="4"/>
  <c r="Q885" i="4"/>
  <c r="Q779" i="4"/>
  <c r="R779" i="4"/>
  <c r="Q359" i="4"/>
  <c r="R359" i="4"/>
  <c r="R895" i="4"/>
  <c r="Q895" i="4"/>
  <c r="Q724" i="4"/>
  <c r="R724" i="4"/>
  <c r="Q764" i="4"/>
  <c r="R764" i="4"/>
  <c r="Q1462" i="4"/>
  <c r="Q1282" i="4"/>
  <c r="Q588" i="4"/>
  <c r="Q361" i="4"/>
  <c r="Q490" i="4"/>
  <c r="Q53" i="4"/>
  <c r="R646" i="4"/>
  <c r="Q216" i="4"/>
  <c r="Q700" i="4"/>
  <c r="Q796" i="4"/>
  <c r="Q1077" i="4"/>
  <c r="Q1125" i="4"/>
  <c r="Q1197" i="4"/>
  <c r="R1413" i="4"/>
  <c r="Q1413" i="4"/>
  <c r="Q1041" i="4"/>
  <c r="Q1269" i="4"/>
  <c r="R1593" i="4"/>
  <c r="Q1593" i="4"/>
  <c r="R1160" i="4"/>
  <c r="Q1160" i="4"/>
  <c r="Q1015" i="4"/>
  <c r="R298" i="4"/>
  <c r="Q298" i="4"/>
  <c r="Q615" i="4"/>
  <c r="Q809" i="4"/>
  <c r="Q1162" i="4"/>
  <c r="Q874" i="4"/>
  <c r="Q982" i="4"/>
  <c r="Q1354" i="4"/>
  <c r="Q1450" i="4"/>
  <c r="Q1270" i="4"/>
  <c r="Q576" i="4"/>
  <c r="Q349" i="4"/>
  <c r="Q481" i="4"/>
  <c r="Q41" i="4"/>
  <c r="Q137" i="4"/>
  <c r="Q171" i="4"/>
  <c r="Q241" i="4"/>
  <c r="Q276" i="4"/>
  <c r="R993" i="4"/>
  <c r="Q993" i="4"/>
  <c r="Q1341" i="4"/>
  <c r="Q1449" i="4"/>
  <c r="R1545" i="4"/>
  <c r="Q1545" i="4"/>
  <c r="R182" i="4"/>
  <c r="Q204" i="4"/>
  <c r="R204" i="4"/>
  <c r="Q1580" i="4"/>
  <c r="R1580" i="4"/>
  <c r="R17" i="4"/>
  <c r="Q17" i="4"/>
  <c r="R1003" i="4"/>
  <c r="Q1003" i="4"/>
  <c r="R38" i="4"/>
  <c r="Q38" i="4"/>
  <c r="R134" i="4"/>
  <c r="Q134" i="4"/>
  <c r="R931" i="4"/>
  <c r="Q931" i="4"/>
  <c r="R1291" i="4"/>
  <c r="Q1291" i="4"/>
  <c r="R205" i="4"/>
  <c r="Q324" i="4"/>
  <c r="R1221" i="4"/>
  <c r="Q1221" i="4"/>
  <c r="Q909" i="4"/>
  <c r="R1485" i="4"/>
  <c r="Q1485" i="4"/>
  <c r="Q1257" i="4"/>
  <c r="R659" i="4"/>
  <c r="Q659" i="4"/>
  <c r="Q1099" i="4"/>
  <c r="R1471" i="4"/>
  <c r="Q1471" i="4"/>
  <c r="R1255" i="4"/>
  <c r="Q1255" i="4"/>
  <c r="R657" i="4"/>
  <c r="Q657" i="4"/>
  <c r="R539" i="4"/>
  <c r="Q539" i="4"/>
  <c r="R1365" i="4"/>
  <c r="Q1365" i="4"/>
  <c r="R1245" i="4"/>
  <c r="Q1245" i="4"/>
  <c r="R1581" i="4"/>
  <c r="Q1581" i="4"/>
  <c r="R1100" i="4"/>
  <c r="Q1100" i="4"/>
  <c r="Q1508" i="4"/>
  <c r="R1508" i="4"/>
  <c r="R111" i="4"/>
  <c r="Q111" i="4"/>
  <c r="Q644" i="4"/>
  <c r="R644" i="4"/>
  <c r="R1087" i="4"/>
  <c r="Q1087" i="4"/>
  <c r="R945" i="4"/>
  <c r="Q945" i="4"/>
  <c r="R1029" i="4"/>
  <c r="Q1029" i="4"/>
  <c r="Q1195" i="4"/>
  <c r="R478" i="4"/>
  <c r="R1173" i="4"/>
  <c r="Q1173" i="4"/>
  <c r="Q861" i="4"/>
  <c r="R408" i="4"/>
  <c r="Q408" i="4"/>
  <c r="Q645" i="4"/>
  <c r="R645" i="4"/>
  <c r="R665" i="4"/>
  <c r="Q665" i="4"/>
  <c r="Q795" i="4"/>
  <c r="Q479" i="4"/>
  <c r="R718" i="4"/>
  <c r="Q718" i="4"/>
  <c r="R214" i="4"/>
  <c r="Q214" i="4"/>
  <c r="R1183" i="4"/>
  <c r="Q1183" i="4"/>
  <c r="R98" i="4"/>
  <c r="Q98" i="4"/>
  <c r="Q1302" i="4"/>
  <c r="R1302" i="4"/>
  <c r="Q1050" i="4"/>
  <c r="R1050" i="4"/>
  <c r="Q133" i="4"/>
  <c r="R133" i="4"/>
  <c r="R1423" i="4"/>
  <c r="Q1423" i="4"/>
  <c r="R1591" i="4"/>
  <c r="Q1591" i="4"/>
  <c r="Q562" i="4"/>
  <c r="R562" i="4"/>
  <c r="R671" i="4"/>
  <c r="Q671" i="4"/>
  <c r="R240" i="4"/>
  <c r="Q1040" i="4"/>
  <c r="Q1124" i="4"/>
  <c r="Q239" i="4"/>
  <c r="Q299" i="4"/>
  <c r="R347" i="4"/>
  <c r="R383" i="4"/>
  <c r="R1387" i="4"/>
  <c r="Q1387" i="4"/>
  <c r="Q978" i="4"/>
  <c r="R978" i="4"/>
  <c r="Q1446" i="4"/>
  <c r="R1446" i="4"/>
  <c r="R85" i="4"/>
  <c r="Q85" i="4"/>
  <c r="R194" i="4"/>
  <c r="Q1148" i="4"/>
  <c r="R932" i="4"/>
  <c r="Q786" i="4"/>
  <c r="R766" i="4"/>
  <c r="Q766" i="4"/>
  <c r="Q806" i="4"/>
  <c r="Q1147" i="4"/>
  <c r="Q859" i="4"/>
  <c r="Q967" i="4"/>
  <c r="Q1339" i="4"/>
  <c r="R406" i="4"/>
  <c r="R454" i="4"/>
  <c r="R499" i="4"/>
  <c r="R1231" i="4"/>
  <c r="Q1231" i="4"/>
  <c r="R930" i="4"/>
  <c r="Q930" i="4"/>
  <c r="Q1473" i="4"/>
  <c r="Q1509" i="4"/>
  <c r="R158" i="4"/>
  <c r="R264" i="4"/>
  <c r="R1533" i="4"/>
  <c r="Q1065" i="4"/>
  <c r="Q1293" i="4"/>
  <c r="Q552" i="4"/>
  <c r="Q708" i="4"/>
  <c r="Q787" i="4"/>
  <c r="Q1520" i="4"/>
  <c r="R1244" i="4"/>
  <c r="R1280" i="4"/>
  <c r="Q598" i="4"/>
  <c r="Q528" i="4"/>
  <c r="Q39" i="4"/>
  <c r="Q87" i="4"/>
  <c r="Q135" i="4"/>
  <c r="Q169" i="4"/>
  <c r="R335" i="4"/>
  <c r="R673" i="4"/>
  <c r="Q673" i="4"/>
  <c r="Q737" i="4"/>
  <c r="Q824" i="4"/>
  <c r="Q831" i="4"/>
  <c r="Q1135" i="4"/>
  <c r="Q847" i="4"/>
  <c r="Q955" i="4"/>
  <c r="Q1327" i="4"/>
  <c r="R550" i="4"/>
  <c r="Q1398" i="4"/>
  <c r="R1398" i="4"/>
  <c r="Q1532" i="4"/>
  <c r="R1532" i="4"/>
  <c r="R585" i="4"/>
  <c r="Q585" i="4"/>
  <c r="R201" i="4"/>
  <c r="Q201" i="4"/>
  <c r="R285" i="4"/>
  <c r="Q285" i="4"/>
  <c r="Q716" i="4"/>
  <c r="R716" i="4"/>
  <c r="R421" i="4"/>
  <c r="Q421" i="4"/>
  <c r="Q1061" i="4"/>
  <c r="R1061" i="4"/>
  <c r="Q381" i="4"/>
  <c r="Q1013" i="4"/>
  <c r="R1013" i="4"/>
  <c r="Q96" i="4"/>
  <c r="R96" i="4"/>
  <c r="Q1506" i="4"/>
  <c r="Q1590" i="4"/>
  <c r="Q249" i="4"/>
  <c r="Q333" i="4"/>
  <c r="R1230" i="4"/>
  <c r="Q1230" i="4"/>
  <c r="Q1121" i="4"/>
  <c r="R1121" i="4"/>
  <c r="R1229" i="4"/>
  <c r="Q1229" i="4"/>
  <c r="Q573" i="4"/>
  <c r="Q822" i="4"/>
  <c r="R822" i="4"/>
  <c r="R212" i="4"/>
  <c r="R356" i="4"/>
  <c r="Q356" i="4"/>
  <c r="R1145" i="4"/>
  <c r="Q1145" i="4"/>
  <c r="R941" i="4"/>
  <c r="Q941" i="4"/>
  <c r="R237" i="4"/>
  <c r="R1290" i="4"/>
  <c r="Q1290" i="4"/>
  <c r="R857" i="4"/>
  <c r="Q857" i="4"/>
  <c r="R1553" i="4"/>
  <c r="Q1553" i="4"/>
  <c r="R465" i="4"/>
  <c r="Q465" i="4"/>
  <c r="R414" i="4"/>
  <c r="Q414" i="4"/>
  <c r="R1373" i="4"/>
  <c r="Q1373" i="4"/>
  <c r="R1433" i="4"/>
  <c r="Q1433" i="4"/>
  <c r="R1253" i="4"/>
  <c r="R132" i="4"/>
  <c r="R154" i="4"/>
  <c r="Q1073" i="4"/>
  <c r="Q1528" i="4"/>
  <c r="Q582" i="4"/>
  <c r="Q524" i="4"/>
  <c r="Q904" i="4"/>
  <c r="Q1012" i="4"/>
  <c r="Q247" i="4"/>
  <c r="Q1384" i="4"/>
  <c r="Q1480" i="4"/>
  <c r="Q1288" i="4"/>
  <c r="Q1192" i="4"/>
  <c r="Q1240" i="4"/>
  <c r="R1240" i="4"/>
  <c r="Q1527" i="4"/>
  <c r="R1527" i="4"/>
  <c r="Q581" i="4"/>
  <c r="R581" i="4"/>
  <c r="Q507" i="4"/>
  <c r="R507" i="4"/>
  <c r="Q891" i="4"/>
  <c r="R891" i="4"/>
  <c r="Q999" i="4"/>
  <c r="R999" i="4"/>
  <c r="Q234" i="4"/>
  <c r="R234" i="4"/>
  <c r="Q715" i="4"/>
  <c r="R715" i="4"/>
  <c r="Q620" i="4"/>
  <c r="R620" i="4"/>
  <c r="Q462" i="4"/>
  <c r="R462" i="4"/>
  <c r="Q855" i="4"/>
  <c r="R855" i="4"/>
  <c r="Q963" i="4"/>
  <c r="R963" i="4"/>
  <c r="Q366" i="4"/>
  <c r="R366" i="4"/>
  <c r="Q734" i="4"/>
  <c r="Q758" i="4"/>
  <c r="Q496" i="4"/>
  <c r="Q880" i="4"/>
  <c r="Q988" i="4"/>
  <c r="Q391" i="4"/>
  <c r="Q1456" i="4"/>
  <c r="Q1264" i="4"/>
  <c r="Q652" i="4"/>
  <c r="Q1504" i="4"/>
  <c r="Q1036" i="4"/>
  <c r="R1036" i="4"/>
  <c r="Q330" i="4"/>
  <c r="R330" i="4"/>
  <c r="Q605" i="4"/>
  <c r="R605" i="4"/>
  <c r="Q535" i="4"/>
  <c r="R535" i="4"/>
  <c r="Q915" i="4"/>
  <c r="R915" i="4"/>
  <c r="Q1023" i="4"/>
  <c r="R1023" i="4"/>
  <c r="Q258" i="4"/>
  <c r="R258" i="4"/>
  <c r="Q1300" i="4"/>
  <c r="R1300" i="4"/>
  <c r="Q745" i="4"/>
  <c r="R745" i="4"/>
  <c r="Q774" i="4"/>
  <c r="R774" i="4"/>
  <c r="Q495" i="4"/>
  <c r="R495" i="4"/>
  <c r="Q879" i="4"/>
  <c r="R879" i="4"/>
  <c r="Q987" i="4"/>
  <c r="R987" i="4"/>
  <c r="Q390" i="4"/>
  <c r="R390" i="4"/>
  <c r="Q560" i="4"/>
  <c r="Q403" i="4"/>
  <c r="Q463" i="4"/>
  <c r="Q856" i="4"/>
  <c r="Q964" i="4"/>
  <c r="Q367" i="4"/>
  <c r="Q307" i="4"/>
  <c r="Q1432" i="4"/>
  <c r="Q1228" i="4"/>
  <c r="Q1588" i="4"/>
  <c r="Q681" i="4"/>
  <c r="R681" i="4"/>
  <c r="Q402" i="4"/>
  <c r="R402" i="4"/>
  <c r="Q450" i="4"/>
  <c r="R450" i="4"/>
  <c r="Q814" i="4"/>
  <c r="R814" i="4"/>
  <c r="Q951" i="4"/>
  <c r="R951" i="4"/>
  <c r="Q354" i="4"/>
  <c r="R354" i="4"/>
  <c r="Q283" i="4"/>
  <c r="Q451" i="4"/>
  <c r="Q815" i="4"/>
  <c r="Q952" i="4"/>
  <c r="Q355" i="4"/>
  <c r="Q295" i="4"/>
  <c r="Q1420" i="4"/>
  <c r="Q1216" i="4"/>
  <c r="Q1564" i="4"/>
  <c r="Q940" i="4"/>
  <c r="R940" i="4"/>
  <c r="Q222" i="4"/>
  <c r="R222" i="4"/>
  <c r="Q593" i="4"/>
  <c r="R593" i="4"/>
  <c r="Q523" i="4"/>
  <c r="R523" i="4"/>
  <c r="Q903" i="4"/>
  <c r="R903" i="4"/>
  <c r="Q1011" i="4"/>
  <c r="R1011" i="4"/>
  <c r="Q246" i="4"/>
  <c r="R246" i="4"/>
  <c r="Q733" i="4"/>
  <c r="R733" i="4"/>
  <c r="Q757" i="4"/>
  <c r="R757" i="4"/>
  <c r="Q474" i="4"/>
  <c r="R474" i="4"/>
  <c r="Q867" i="4"/>
  <c r="R867" i="4"/>
  <c r="Q975" i="4"/>
  <c r="R975" i="4"/>
  <c r="Q378" i="4"/>
  <c r="R378" i="4"/>
  <c r="Q223" i="4"/>
  <c r="Q594" i="4"/>
  <c r="Q536" i="4"/>
  <c r="Q916" i="4"/>
  <c r="Q1024" i="4"/>
  <c r="Q259" i="4"/>
  <c r="Q1396" i="4"/>
  <c r="Q1492" i="4"/>
  <c r="Q1516" i="4"/>
  <c r="Q1132" i="4"/>
  <c r="Q559" i="4"/>
  <c r="R559" i="4"/>
  <c r="Q282" i="4"/>
  <c r="R282" i="4"/>
  <c r="Q438" i="4"/>
  <c r="R438" i="4"/>
  <c r="Q547" i="4"/>
  <c r="R547" i="4"/>
  <c r="Q927" i="4"/>
  <c r="R927" i="4"/>
  <c r="Q342" i="4"/>
  <c r="R342" i="4"/>
  <c r="R270" i="4"/>
  <c r="R294" i="4"/>
  <c r="R306" i="4"/>
  <c r="Q1251" i="4"/>
  <c r="Q1599" i="4"/>
  <c r="Q939" i="4"/>
  <c r="Q1526" i="4"/>
  <c r="Q592" i="4"/>
  <c r="Q914" i="4"/>
  <c r="Q449" i="4"/>
  <c r="Q23" i="4"/>
  <c r="Q117" i="4"/>
  <c r="Q974" i="4"/>
  <c r="Q1022" i="4"/>
  <c r="Q1142" i="4"/>
  <c r="R1142" i="4"/>
  <c r="Q1310" i="4"/>
  <c r="R1310" i="4"/>
  <c r="Q1406" i="4"/>
  <c r="R1406" i="4"/>
  <c r="Q1562" i="4"/>
  <c r="R1562" i="4"/>
  <c r="Q1598" i="4"/>
  <c r="R1598" i="4"/>
  <c r="Q413" i="4"/>
  <c r="R413" i="4"/>
  <c r="Q1166" i="4"/>
  <c r="R1166" i="4"/>
  <c r="Q1334" i="4"/>
  <c r="R1334" i="4"/>
  <c r="Q1430" i="4"/>
  <c r="R1430" i="4"/>
  <c r="Q1190" i="4"/>
  <c r="R1190" i="4"/>
  <c r="Q938" i="4"/>
  <c r="R938" i="4"/>
  <c r="Q257" i="4"/>
  <c r="R257" i="4"/>
  <c r="Q1129" i="4"/>
  <c r="R1129" i="4"/>
  <c r="Q1203" i="4"/>
  <c r="Q1551" i="4"/>
  <c r="Q12" i="4"/>
  <c r="Q714" i="4"/>
  <c r="Q773" i="4"/>
  <c r="Q878" i="4"/>
  <c r="Q377" i="4"/>
  <c r="Q522" i="4"/>
  <c r="Q81" i="4"/>
  <c r="Q1491" i="4"/>
  <c r="Q1515" i="4"/>
  <c r="Q1131" i="4"/>
  <c r="Q680" i="4"/>
  <c r="Q756" i="4"/>
  <c r="Q866" i="4"/>
  <c r="Q365" i="4"/>
  <c r="Q506" i="4"/>
  <c r="Q69" i="4"/>
  <c r="Q1082" i="4"/>
  <c r="R1082" i="4"/>
  <c r="Q1202" i="4"/>
  <c r="R1202" i="4"/>
  <c r="Q1358" i="4"/>
  <c r="R1358" i="4"/>
  <c r="Q1454" i="4"/>
  <c r="R1454" i="4"/>
  <c r="Q1479" i="4"/>
  <c r="Q1287" i="4"/>
  <c r="Q1191" i="4"/>
  <c r="Q570" i="4"/>
  <c r="Q619" i="4"/>
  <c r="Q854" i="4"/>
  <c r="Q353" i="4"/>
  <c r="Q494" i="4"/>
  <c r="Q57" i="4"/>
  <c r="Q1106" i="4"/>
  <c r="R1106" i="4"/>
  <c r="Q1226" i="4"/>
  <c r="R1226" i="4"/>
  <c r="Q1382" i="4"/>
  <c r="R1382" i="4"/>
  <c r="Q1478" i="4"/>
  <c r="R1478" i="4"/>
  <c r="Q1514" i="4"/>
  <c r="R1514" i="4"/>
  <c r="Q221" i="4"/>
  <c r="R221" i="4"/>
  <c r="Q1286" i="4"/>
  <c r="R1286" i="4"/>
  <c r="Q1538" i="4"/>
  <c r="R1538" i="4"/>
  <c r="Q1263" i="4"/>
  <c r="Q651" i="4"/>
  <c r="Q1035" i="4"/>
  <c r="Q329" i="4"/>
  <c r="Q604" i="4"/>
  <c r="Q926" i="4"/>
  <c r="Q461" i="4"/>
  <c r="Q33" i="4"/>
  <c r="Q129" i="4"/>
  <c r="R545" i="4"/>
  <c r="Q1537" i="4"/>
  <c r="Q713" i="4"/>
  <c r="Q704" i="4"/>
  <c r="Q961" i="4"/>
  <c r="Q1105" i="4"/>
  <c r="Q1201" i="4"/>
  <c r="Q1309" i="4"/>
  <c r="Q1417" i="4"/>
  <c r="Q1561" i="4"/>
  <c r="Q913" i="4"/>
  <c r="Q352" i="4"/>
  <c r="Q505" i="4"/>
  <c r="Q80" i="4"/>
  <c r="R208" i="4"/>
  <c r="R268" i="4"/>
  <c r="Q340" i="4"/>
  <c r="Q493" i="4"/>
  <c r="Q68" i="4"/>
  <c r="Q984" i="4"/>
  <c r="R811" i="4"/>
  <c r="Q811" i="4"/>
  <c r="R1490" i="4"/>
  <c r="R1586" i="4"/>
  <c r="R1130" i="4"/>
  <c r="R1034" i="4"/>
  <c r="R1238" i="4"/>
  <c r="R1262" i="4"/>
  <c r="R292" i="4"/>
  <c r="Q679" i="4"/>
  <c r="Q400" i="4"/>
  <c r="Q812" i="4"/>
  <c r="Q1081" i="4"/>
  <c r="Q1177" i="4"/>
  <c r="Q1273" i="4"/>
  <c r="Q1393" i="4"/>
  <c r="Q1513" i="4"/>
  <c r="Q889" i="4"/>
  <c r="Q603" i="4"/>
  <c r="Q472" i="4"/>
  <c r="Q56" i="4"/>
  <c r="R198" i="4"/>
  <c r="R256" i="4"/>
  <c r="Q175" i="4"/>
  <c r="R175" i="4"/>
  <c r="Q1058" i="4"/>
  <c r="R1058" i="4"/>
  <c r="Q1070" i="4"/>
  <c r="R1070" i="4"/>
  <c r="Q557" i="4"/>
  <c r="R557" i="4"/>
  <c r="R1500" i="4"/>
  <c r="Q1500" i="4"/>
  <c r="R1152" i="4"/>
  <c r="Q1152" i="4"/>
  <c r="R1296" i="4"/>
  <c r="Q1296" i="4"/>
  <c r="R669" i="4"/>
  <c r="Q669" i="4"/>
  <c r="R712" i="4"/>
  <c r="Q712" i="4"/>
  <c r="R742" i="4"/>
  <c r="Q742" i="4"/>
  <c r="R843" i="4"/>
  <c r="Q843" i="4"/>
  <c r="R279" i="4"/>
  <c r="Q279" i="4"/>
  <c r="R399" i="4"/>
  <c r="Q399" i="4"/>
  <c r="R703" i="4"/>
  <c r="Q703" i="4"/>
  <c r="R754" i="4"/>
  <c r="Q754" i="4"/>
  <c r="R1524" i="4"/>
  <c r="Q1524" i="4"/>
  <c r="R864" i="4"/>
  <c r="Q864" i="4"/>
  <c r="R888" i="4"/>
  <c r="Q888" i="4"/>
  <c r="R912" i="4"/>
  <c r="Q912" i="4"/>
  <c r="R960" i="4"/>
  <c r="Q960" i="4"/>
  <c r="Q1092" i="4"/>
  <c r="R1140" i="4"/>
  <c r="Q1140" i="4"/>
  <c r="R1200" i="4"/>
  <c r="Q1200" i="4"/>
  <c r="R1320" i="4"/>
  <c r="Q1320" i="4"/>
  <c r="R1368" i="4"/>
  <c r="Q1368" i="4"/>
  <c r="R1416" i="4"/>
  <c r="Q1416" i="4"/>
  <c r="R1464" i="4"/>
  <c r="Q1464" i="4"/>
  <c r="R1260" i="4"/>
  <c r="Q1260" i="4"/>
  <c r="R1548" i="4"/>
  <c r="Q1548" i="4"/>
  <c r="R411" i="4"/>
  <c r="Q411" i="4"/>
  <c r="R351" i="4"/>
  <c r="Q351" i="4"/>
  <c r="R11" i="4"/>
  <c r="R1250" i="4"/>
  <c r="R364" i="4"/>
  <c r="Q569" i="4"/>
  <c r="Q280" i="4"/>
  <c r="Q800" i="4"/>
  <c r="Q1009" i="4"/>
  <c r="Q1153" i="4"/>
  <c r="Q1249" i="4"/>
  <c r="Q1369" i="4"/>
  <c r="Q1477" i="4"/>
  <c r="Q865" i="4"/>
  <c r="Q579" i="4"/>
  <c r="Q448" i="4"/>
  <c r="Q32" i="4"/>
  <c r="Q128" i="4"/>
  <c r="R186" i="4"/>
  <c r="R244" i="4"/>
  <c r="Q1298" i="4"/>
  <c r="R1298" i="4"/>
  <c r="R1056" i="4"/>
  <c r="Q1056" i="4"/>
  <c r="R401" i="4"/>
  <c r="R1502" i="4"/>
  <c r="R1057" i="4"/>
  <c r="Q844" i="4"/>
  <c r="R232" i="4"/>
  <c r="R304" i="4"/>
  <c r="Q1453" i="4"/>
  <c r="R1453" i="4"/>
  <c r="R504" i="4"/>
  <c r="Q504" i="4"/>
  <c r="R1536" i="4"/>
  <c r="Q1536" i="4"/>
  <c r="R173" i="4"/>
  <c r="Q173" i="4"/>
  <c r="R568" i="4"/>
  <c r="Q568" i="4"/>
  <c r="R678" i="4"/>
  <c r="Q678" i="4"/>
  <c r="R730" i="4"/>
  <c r="Q730" i="4"/>
  <c r="R791" i="4"/>
  <c r="Q791" i="4"/>
  <c r="R327" i="4"/>
  <c r="Q327" i="4"/>
  <c r="R219" i="4"/>
  <c r="Q219" i="4"/>
  <c r="R617" i="4"/>
  <c r="Q617" i="4"/>
  <c r="R799" i="4"/>
  <c r="Q799" i="4"/>
  <c r="R771" i="4"/>
  <c r="Q771" i="4"/>
  <c r="R852" i="4"/>
  <c r="Q852" i="4"/>
  <c r="R876" i="4"/>
  <c r="Q876" i="4"/>
  <c r="R900" i="4"/>
  <c r="Q900" i="4"/>
  <c r="R924" i="4"/>
  <c r="Q924" i="4"/>
  <c r="R1176" i="4"/>
  <c r="Q1176" i="4"/>
  <c r="R1344" i="4"/>
  <c r="Q1344" i="4"/>
  <c r="R1440" i="4"/>
  <c r="Q1440" i="4"/>
  <c r="Q578" i="4"/>
  <c r="Q435" i="4"/>
  <c r="Q21" i="4"/>
  <c r="R677" i="4"/>
  <c r="Q677" i="4"/>
  <c r="R702" i="4"/>
  <c r="Q702" i="4"/>
  <c r="R1499" i="4"/>
  <c r="Q1499" i="4"/>
  <c r="R1235" i="4"/>
  <c r="Q1235" i="4"/>
  <c r="Q183" i="4"/>
  <c r="R183" i="4"/>
  <c r="Q1284" i="4"/>
  <c r="Q690" i="4"/>
  <c r="Q375" i="4"/>
  <c r="R9" i="4"/>
  <c r="Q9" i="4"/>
  <c r="R790" i="4"/>
  <c r="Q790" i="4"/>
  <c r="R959" i="4"/>
  <c r="Q959" i="4"/>
  <c r="R1331" i="4"/>
  <c r="Q1331" i="4"/>
  <c r="R1427" i="4"/>
  <c r="Q1427" i="4"/>
  <c r="R1247" i="4"/>
  <c r="Q1247" i="4"/>
  <c r="R1595" i="4"/>
  <c r="Q1595" i="4"/>
  <c r="R427" i="4"/>
  <c r="Q427" i="4"/>
  <c r="R458" i="4"/>
  <c r="Q458" i="4"/>
  <c r="R20" i="4"/>
  <c r="Q20" i="4"/>
  <c r="R114" i="4"/>
  <c r="Q114" i="4"/>
  <c r="Q483" i="4"/>
  <c r="R567" i="4"/>
  <c r="Q567" i="4"/>
  <c r="R770" i="4"/>
  <c r="Q770" i="4"/>
  <c r="R1175" i="4"/>
  <c r="Q1175" i="4"/>
  <c r="Q1008" i="4"/>
  <c r="Q1116" i="4"/>
  <c r="Q1224" i="4"/>
  <c r="Q1392" i="4"/>
  <c r="Q1488" i="4"/>
  <c r="Q1584" i="4"/>
  <c r="Q602" i="4"/>
  <c r="Q459" i="4"/>
  <c r="Q43" i="4"/>
  <c r="R326" i="4"/>
  <c r="Q326" i="4"/>
  <c r="R1079" i="4"/>
  <c r="Q1079" i="4"/>
  <c r="R911" i="4"/>
  <c r="Q911" i="4"/>
  <c r="R1019" i="4"/>
  <c r="Q1019" i="4"/>
  <c r="R1391" i="4"/>
  <c r="Q1391" i="4"/>
  <c r="R1487" i="4"/>
  <c r="Q1487" i="4"/>
  <c r="R1547" i="4"/>
  <c r="Q1547" i="4"/>
  <c r="R630" i="4"/>
  <c r="Q630" i="4"/>
  <c r="R386" i="4"/>
  <c r="Q386" i="4"/>
  <c r="R519" i="4"/>
  <c r="Q519" i="4"/>
  <c r="R78" i="4"/>
  <c r="Q78" i="4"/>
  <c r="R1295" i="4"/>
  <c r="Q1295" i="4"/>
  <c r="Q555" i="4"/>
  <c r="Q842" i="4"/>
  <c r="Q616" i="4"/>
  <c r="Q810" i="4"/>
  <c r="Q1163" i="4"/>
  <c r="Q875" i="4"/>
  <c r="R983" i="4"/>
  <c r="Q983" i="4"/>
  <c r="R1355" i="4"/>
  <c r="Q1355" i="4"/>
  <c r="R1451" i="4"/>
  <c r="Q1451" i="4"/>
  <c r="R1271" i="4"/>
  <c r="Q1271" i="4"/>
  <c r="R577" i="4"/>
  <c r="Q577" i="4"/>
  <c r="R350" i="4"/>
  <c r="Q350" i="4"/>
  <c r="R482" i="4"/>
  <c r="Q482" i="4"/>
  <c r="R42" i="4"/>
  <c r="Q42" i="4"/>
  <c r="R138" i="4"/>
  <c r="Q138" i="4"/>
  <c r="Q1032" i="4"/>
  <c r="Q741" i="4"/>
  <c r="Q420" i="4"/>
  <c r="Q782" i="4"/>
  <c r="Q1151" i="4"/>
  <c r="Q863" i="4"/>
  <c r="R947" i="4"/>
  <c r="Q947" i="4"/>
  <c r="R1319" i="4"/>
  <c r="Q1319" i="4"/>
  <c r="R1415" i="4"/>
  <c r="Q1415" i="4"/>
  <c r="R1055" i="4"/>
  <c r="Q1055" i="4"/>
  <c r="R1583" i="4"/>
  <c r="Q1583" i="4"/>
  <c r="R661" i="4"/>
  <c r="Q661" i="4"/>
  <c r="R446" i="4"/>
  <c r="Q446" i="4"/>
  <c r="R543" i="4"/>
  <c r="Q543" i="4"/>
  <c r="R102" i="4"/>
  <c r="Q102" i="4"/>
  <c r="R1031" i="4"/>
  <c r="Q1031" i="4"/>
  <c r="R289" i="4"/>
  <c r="Q289" i="4"/>
  <c r="R899" i="4"/>
  <c r="Q899" i="4"/>
  <c r="R1007" i="4"/>
  <c r="Q1007" i="4"/>
  <c r="R1379" i="4"/>
  <c r="Q1379" i="4"/>
  <c r="R1475" i="4"/>
  <c r="Q1475" i="4"/>
  <c r="R1511" i="4"/>
  <c r="Q1511" i="4"/>
  <c r="R601" i="4"/>
  <c r="Q601" i="4"/>
  <c r="R374" i="4"/>
  <c r="Q374" i="4"/>
  <c r="R503" i="4"/>
  <c r="Q503" i="4"/>
  <c r="R66" i="4"/>
  <c r="Q66" i="4"/>
  <c r="Q722" i="4"/>
  <c r="Q218" i="4"/>
  <c r="Q798" i="4"/>
  <c r="Q1127" i="4"/>
  <c r="Q1223" i="4"/>
  <c r="R971" i="4"/>
  <c r="Q971" i="4"/>
  <c r="R1343" i="4"/>
  <c r="Q1343" i="4"/>
  <c r="R1439" i="4"/>
  <c r="Q1439" i="4"/>
  <c r="R1259" i="4"/>
  <c r="Q1259" i="4"/>
  <c r="R689" i="4"/>
  <c r="Q689" i="4"/>
  <c r="R338" i="4"/>
  <c r="Q338" i="4"/>
  <c r="R470" i="4"/>
  <c r="Q470" i="4"/>
  <c r="R30" i="4"/>
  <c r="Q30" i="4"/>
  <c r="R126" i="4"/>
  <c r="Q126" i="4"/>
  <c r="R1067" i="4"/>
  <c r="Q1067" i="4"/>
  <c r="R554" i="4"/>
  <c r="Q554" i="4"/>
  <c r="R923" i="4"/>
  <c r="Q923" i="4"/>
  <c r="R1307" i="4"/>
  <c r="Q1307" i="4"/>
  <c r="R1403" i="4"/>
  <c r="Q1403" i="4"/>
  <c r="R1043" i="4"/>
  <c r="Q1043" i="4"/>
  <c r="R1559" i="4"/>
  <c r="Q1559" i="4"/>
  <c r="R410" i="4"/>
  <c r="Q410" i="4"/>
  <c r="R434" i="4"/>
  <c r="Q434" i="4"/>
  <c r="R531" i="4"/>
  <c r="Q531" i="4"/>
  <c r="R90" i="4"/>
  <c r="Q90" i="4"/>
  <c r="R935" i="4"/>
  <c r="Q935" i="4"/>
  <c r="Q1103" i="4"/>
  <c r="Q1199" i="4"/>
  <c r="R887" i="4"/>
  <c r="Q887" i="4"/>
  <c r="R995" i="4"/>
  <c r="Q995" i="4"/>
  <c r="R1367" i="4"/>
  <c r="Q1367" i="4"/>
  <c r="R1463" i="4"/>
  <c r="Q1463" i="4"/>
  <c r="R1283" i="4"/>
  <c r="Q1283" i="4"/>
  <c r="R589" i="4"/>
  <c r="Q589" i="4"/>
  <c r="R362" i="4"/>
  <c r="Q362" i="4"/>
  <c r="R491" i="4"/>
  <c r="Q491" i="4"/>
  <c r="R54" i="4"/>
  <c r="Q54" i="4"/>
  <c r="Q8" i="4"/>
  <c r="Q253" i="4"/>
  <c r="R418" i="4"/>
  <c r="Q418" i="4"/>
  <c r="R1521" i="4"/>
  <c r="Q1521" i="4"/>
  <c r="R808" i="4"/>
  <c r="Q808" i="4"/>
  <c r="R1113" i="4"/>
  <c r="Q1113" i="4"/>
  <c r="R1161" i="4"/>
  <c r="Q1161" i="4"/>
  <c r="R1209" i="4"/>
  <c r="Q1209" i="4"/>
  <c r="R873" i="4"/>
  <c r="Q873" i="4"/>
  <c r="R981" i="4"/>
  <c r="Q981" i="4"/>
  <c r="R710" i="4"/>
  <c r="R841" i="4"/>
  <c r="R628" i="4"/>
  <c r="Q628" i="4"/>
  <c r="R336" i="4"/>
  <c r="Q336" i="4"/>
  <c r="R456" i="4"/>
  <c r="Q456" i="4"/>
  <c r="R18" i="4"/>
  <c r="Q18" i="4"/>
  <c r="R112" i="4"/>
  <c r="Q112" i="4"/>
  <c r="R768" i="4"/>
  <c r="Q768" i="4"/>
  <c r="R833" i="4"/>
  <c r="Q833" i="4"/>
  <c r="R1089" i="4"/>
  <c r="Q1089" i="4"/>
  <c r="R1137" i="4"/>
  <c r="Q1137" i="4"/>
  <c r="R1185" i="4"/>
  <c r="Q1185" i="4"/>
  <c r="R849" i="4"/>
  <c r="Q849" i="4"/>
  <c r="R897" i="4"/>
  <c r="Q897" i="4"/>
  <c r="R957" i="4"/>
  <c r="Q957" i="4"/>
  <c r="R1005" i="4"/>
  <c r="Q1005" i="4"/>
  <c r="R1329" i="4"/>
  <c r="Q1329" i="4"/>
  <c r="R1377" i="4"/>
  <c r="Q1377" i="4"/>
  <c r="R1425" i="4"/>
  <c r="Q1425" i="4"/>
  <c r="R1184" i="4"/>
  <c r="Q1184" i="4"/>
  <c r="R1208" i="4"/>
  <c r="Q1208" i="4"/>
  <c r="R848" i="4"/>
  <c r="Q848" i="4"/>
  <c r="R872" i="4"/>
  <c r="Q872" i="4"/>
  <c r="R896" i="4"/>
  <c r="Q896" i="4"/>
  <c r="R920" i="4"/>
  <c r="Q920" i="4"/>
  <c r="R956" i="4"/>
  <c r="Q956" i="4"/>
  <c r="R980" i="4"/>
  <c r="Q980" i="4"/>
  <c r="R1004" i="4"/>
  <c r="Q1004" i="4"/>
  <c r="R1304" i="4"/>
  <c r="Q1304" i="4"/>
  <c r="R1328" i="4"/>
  <c r="Q1328" i="4"/>
  <c r="R1352" i="4"/>
  <c r="Q1352" i="4"/>
  <c r="R1376" i="4"/>
  <c r="Q1376" i="4"/>
  <c r="R1400" i="4"/>
  <c r="Q1400" i="4"/>
  <c r="R1424" i="4"/>
  <c r="Q1424" i="4"/>
  <c r="R1448" i="4"/>
  <c r="Q1448" i="4"/>
  <c r="R1472" i="4"/>
  <c r="Q1472" i="4"/>
  <c r="Q933" i="4"/>
  <c r="Q719" i="4"/>
  <c r="Q825" i="4"/>
  <c r="Q395" i="4"/>
  <c r="Q215" i="4"/>
  <c r="Q275" i="4"/>
  <c r="Q417" i="4"/>
  <c r="Q323" i="4"/>
  <c r="Q832" i="4"/>
  <c r="Q1088" i="4"/>
  <c r="Q1136" i="4"/>
  <c r="R431" i="4"/>
  <c r="Q431" i="4"/>
  <c r="R227" i="4"/>
  <c r="Q227" i="4"/>
  <c r="Q1353" i="4"/>
  <c r="Q587" i="4"/>
  <c r="Q432" i="4"/>
  <c r="Q529" i="4"/>
  <c r="Q88" i="4"/>
  <c r="Q674" i="4"/>
  <c r="R1196" i="4"/>
  <c r="Q1196" i="4"/>
  <c r="R1220" i="4"/>
  <c r="Q1220" i="4"/>
  <c r="R860" i="4"/>
  <c r="Q860" i="4"/>
  <c r="R884" i="4"/>
  <c r="Q884" i="4"/>
  <c r="R908" i="4"/>
  <c r="Q908" i="4"/>
  <c r="R944" i="4"/>
  <c r="Q944" i="4"/>
  <c r="R968" i="4"/>
  <c r="Q968" i="4"/>
  <c r="R992" i="4"/>
  <c r="Q992" i="4"/>
  <c r="R1016" i="4"/>
  <c r="Q1016" i="4"/>
  <c r="R1316" i="4"/>
  <c r="Q1316" i="4"/>
  <c r="R1340" i="4"/>
  <c r="Q1340" i="4"/>
  <c r="R1364" i="4"/>
  <c r="Q1364" i="4"/>
  <c r="R1388" i="4"/>
  <c r="Q1388" i="4"/>
  <c r="R1412" i="4"/>
  <c r="Q1412" i="4"/>
  <c r="R1436" i="4"/>
  <c r="Q1436" i="4"/>
  <c r="R1460" i="4"/>
  <c r="Q1460" i="4"/>
  <c r="Q384" i="4"/>
  <c r="Q501" i="4"/>
  <c r="Q64" i="4"/>
  <c r="Q564" i="4"/>
  <c r="Q839" i="4"/>
  <c r="R251" i="4"/>
  <c r="Q251" i="4"/>
  <c r="Q921" i="4"/>
  <c r="Q1305" i="4"/>
  <c r="Q1401" i="4"/>
  <c r="Q360" i="4"/>
  <c r="Q480" i="4"/>
  <c r="Q40" i="4"/>
  <c r="Q136" i="4"/>
  <c r="Q1497" i="4"/>
  <c r="Q1233" i="4"/>
  <c r="Q738" i="4"/>
  <c r="Q157" i="4"/>
  <c r="Q203" i="4"/>
  <c r="R180" i="4"/>
  <c r="Q180" i="4"/>
  <c r="R346" i="4"/>
  <c r="Q346" i="4"/>
  <c r="R1027" i="4"/>
  <c r="Q1027" i="4"/>
  <c r="Q823" i="4"/>
  <c r="R823" i="4"/>
  <c r="R1363" i="4"/>
  <c r="Q1363" i="4"/>
  <c r="R1279" i="4"/>
  <c r="Q1279" i="4"/>
  <c r="R778" i="4"/>
  <c r="Q778" i="4"/>
  <c r="R250" i="4"/>
  <c r="Q250" i="4"/>
  <c r="R286" i="4"/>
  <c r="Q286" i="4"/>
  <c r="R1543" i="4"/>
  <c r="Q1543" i="4"/>
  <c r="R50" i="4"/>
  <c r="Q50" i="4"/>
  <c r="R202" i="4"/>
  <c r="Q202" i="4"/>
  <c r="R370" i="4"/>
  <c r="Q370" i="4"/>
  <c r="R1063" i="4"/>
  <c r="Q1063" i="4"/>
  <c r="R1459" i="4"/>
  <c r="Q1459" i="4"/>
  <c r="R527" i="4"/>
  <c r="Q527" i="4"/>
  <c r="R86" i="4"/>
  <c r="Q86" i="4"/>
  <c r="R168" i="4"/>
  <c r="Q168" i="4"/>
  <c r="R334" i="4"/>
  <c r="Q334" i="4"/>
  <c r="R1495" i="4"/>
  <c r="Q1495" i="4"/>
  <c r="R1399" i="4"/>
  <c r="Q1399" i="4"/>
  <c r="R238" i="4"/>
  <c r="Q238" i="4"/>
  <c r="R643" i="4"/>
  <c r="Q643" i="4"/>
  <c r="R1268" i="4"/>
  <c r="R1544" i="4"/>
  <c r="R658" i="4"/>
  <c r="Q424" i="4"/>
  <c r="Q193" i="4"/>
  <c r="R371" i="4"/>
  <c r="R5" i="4"/>
  <c r="R1496" i="4"/>
  <c r="R1292" i="4"/>
  <c r="R192" i="4"/>
  <c r="Q192" i="4"/>
  <c r="R358" i="4"/>
  <c r="Q358" i="4"/>
  <c r="R1531" i="4"/>
  <c r="Q1531" i="4"/>
  <c r="Q613" i="4"/>
  <c r="Q699" i="4"/>
  <c r="Q750" i="4"/>
  <c r="Q767" i="4"/>
  <c r="Q407" i="4"/>
  <c r="Q500" i="4"/>
  <c r="Q181" i="4"/>
  <c r="R1243" i="4"/>
  <c r="Q1243" i="4"/>
  <c r="R1579" i="4"/>
  <c r="Q1579" i="4"/>
  <c r="R156" i="4"/>
  <c r="Q156" i="4"/>
  <c r="R262" i="4"/>
  <c r="Q262" i="4"/>
  <c r="R4" i="4"/>
  <c r="Q4" i="4"/>
  <c r="R736" i="4"/>
  <c r="Q736" i="4"/>
  <c r="R287" i="4"/>
  <c r="R1232" i="4"/>
  <c r="R1435" i="4"/>
  <c r="Q1435" i="4"/>
  <c r="R16" i="4"/>
  <c r="Q16" i="4"/>
  <c r="R110" i="4"/>
  <c r="Q110" i="4"/>
  <c r="R226" i="4"/>
  <c r="Q226" i="4"/>
  <c r="R382" i="4"/>
  <c r="Q382" i="4"/>
  <c r="Q706" i="4"/>
  <c r="Q213" i="4"/>
  <c r="R213" i="4"/>
  <c r="R656" i="4"/>
  <c r="Q656" i="4"/>
  <c r="R572" i="4"/>
  <c r="Q572" i="4"/>
  <c r="R596" i="4"/>
  <c r="Q596" i="4"/>
  <c r="R429" i="4"/>
  <c r="Q429" i="4"/>
  <c r="R453" i="4"/>
  <c r="Q453" i="4"/>
  <c r="Q393" i="4"/>
  <c r="R393" i="4"/>
  <c r="Q663" i="4"/>
  <c r="Q273" i="4"/>
  <c r="R273" i="4"/>
  <c r="Q611" i="4"/>
  <c r="R405" i="4"/>
  <c r="Q405" i="4"/>
  <c r="R625" i="4"/>
  <c r="Q625" i="4"/>
  <c r="R584" i="4"/>
  <c r="Q584" i="4"/>
  <c r="R422" i="4"/>
  <c r="Q422" i="4"/>
  <c r="R441" i="4"/>
  <c r="Q441" i="4"/>
  <c r="Q1507" i="4"/>
  <c r="Q515" i="4"/>
  <c r="Q74" i="4"/>
  <c r="Q321" i="4"/>
  <c r="R321" i="4"/>
  <c r="R684" i="4"/>
  <c r="Q1026" i="4"/>
  <c r="R320" i="4"/>
  <c r="R1361" i="4"/>
  <c r="Q1361" i="4"/>
  <c r="R14" i="4"/>
  <c r="Q14" i="4"/>
  <c r="R1025" i="4"/>
  <c r="Q1025" i="4"/>
  <c r="R1481" i="4"/>
  <c r="Q1481" i="4"/>
  <c r="R108" i="4"/>
  <c r="Q108" i="4"/>
  <c r="R1589" i="4"/>
  <c r="Q1589" i="4"/>
  <c r="R513" i="4"/>
  <c r="Q513" i="4"/>
  <c r="Q369" i="4"/>
  <c r="Q1530" i="4"/>
  <c r="R747" i="4"/>
  <c r="Q747" i="4"/>
  <c r="R1049" i="4"/>
  <c r="R1205" i="4"/>
  <c r="Q1205" i="4"/>
  <c r="R571" i="4"/>
  <c r="Q571" i="4"/>
  <c r="R72" i="4"/>
  <c r="Q72" i="4"/>
  <c r="R917" i="4"/>
  <c r="Q917" i="4"/>
  <c r="R476" i="4"/>
  <c r="Q476" i="4"/>
  <c r="R344" i="4"/>
  <c r="Q344" i="4"/>
  <c r="Q345" i="4"/>
  <c r="Q1494" i="4"/>
  <c r="Q662" i="4"/>
  <c r="R723" i="4"/>
  <c r="Q723" i="4"/>
  <c r="R1157" i="4"/>
  <c r="Q1157" i="4"/>
  <c r="R1301" i="4"/>
  <c r="Q1301" i="4"/>
  <c r="R1169" i="4"/>
  <c r="Q1169" i="4"/>
  <c r="Q3" i="4"/>
  <c r="Q1085" i="4"/>
  <c r="R881" i="4"/>
  <c r="Q881" i="4"/>
  <c r="R1397" i="4"/>
  <c r="Q1397" i="4"/>
  <c r="R440" i="4"/>
  <c r="Q440" i="4"/>
  <c r="R248" i="4"/>
  <c r="Q248" i="4"/>
  <c r="R784" i="4"/>
  <c r="Q610" i="4"/>
  <c r="R989" i="4"/>
  <c r="Q989" i="4"/>
  <c r="R1265" i="4"/>
  <c r="Q1265" i="4"/>
  <c r="R178" i="4"/>
  <c r="Q178" i="4"/>
  <c r="R404" i="4"/>
  <c r="Q404" i="4"/>
  <c r="R1445" i="4"/>
  <c r="Q1445" i="4"/>
  <c r="Q696" i="4"/>
  <c r="Q776" i="4"/>
  <c r="Q1133" i="4"/>
  <c r="Q869" i="4"/>
  <c r="Q977" i="4"/>
  <c r="Q1349" i="4"/>
  <c r="Q1469" i="4"/>
  <c r="Q1577" i="4"/>
  <c r="Q428" i="4"/>
  <c r="Q60" i="4"/>
  <c r="Q236" i="4"/>
  <c r="Q296" i="4"/>
  <c r="Q1493" i="4"/>
  <c r="Q1541" i="4"/>
  <c r="Q1289" i="4"/>
</calcChain>
</file>

<file path=xl/sharedStrings.xml><?xml version="1.0" encoding="utf-8"?>
<sst xmlns="http://schemas.openxmlformats.org/spreadsheetml/2006/main" count="12841" uniqueCount="81">
  <si>
    <t>Fecha Corte</t>
  </si>
  <si>
    <t>crédito</t>
  </si>
  <si>
    <t>Valor crédito</t>
  </si>
  <si>
    <t>Plazo crédito</t>
  </si>
  <si>
    <t>Fecha desembolso</t>
  </si>
  <si>
    <t>Plazo residual</t>
  </si>
  <si>
    <t>Saldo  Capital</t>
  </si>
  <si>
    <t>Int. x Pagar B/CE</t>
  </si>
  <si>
    <t>Int. Ctas. Orden</t>
  </si>
  <si>
    <t>Cuentas x Cobrar</t>
  </si>
  <si>
    <t>Exposicion (t)</t>
  </si>
  <si>
    <t>Cuo. Ven.</t>
  </si>
  <si>
    <t>Dias  Mora</t>
  </si>
  <si>
    <t>Dias Despues del Incumplimiento</t>
  </si>
  <si>
    <t>Calif. Ope. Sup. Ant.</t>
  </si>
  <si>
    <t>Calif. Ope. Sup. Act.</t>
  </si>
  <si>
    <t>Clase</t>
  </si>
  <si>
    <t>Provision CIP Capital</t>
  </si>
  <si>
    <t>Provision CIP Intereses</t>
  </si>
  <si>
    <t xml:space="preserve">Fecha Venc. </t>
  </si>
  <si>
    <t>Provision CIP Otros ConceptosConceptos</t>
  </si>
  <si>
    <t>Provision CIC Capital</t>
  </si>
  <si>
    <t>Provision CIC Intereses</t>
  </si>
  <si>
    <t>Provision CIC Otros Conceptos</t>
  </si>
  <si>
    <t>Linea de Credito</t>
  </si>
  <si>
    <t>Portafolio Cobranza</t>
  </si>
  <si>
    <t>Provisión General</t>
  </si>
  <si>
    <t>Estado Crediticio</t>
  </si>
  <si>
    <t>Mora =1</t>
  </si>
  <si>
    <t>Portafolio</t>
  </si>
  <si>
    <t>Portafolio Calculado</t>
  </si>
  <si>
    <t>Mora Superior a 540 Días</t>
  </si>
  <si>
    <t>Portafolio Mes Anterior</t>
  </si>
  <si>
    <t xml:space="preserve">Normalización Cartera Exempleados
</t>
  </si>
  <si>
    <t>A</t>
  </si>
  <si>
    <t>Consumo</t>
  </si>
  <si>
    <t>Libre Inversion</t>
  </si>
  <si>
    <t>Portafolio Cartera en Cobranza Ordinaria</t>
  </si>
  <si>
    <t>Vigente</t>
  </si>
  <si>
    <t>Portafolio Cartera en Cobranza Preventiva</t>
  </si>
  <si>
    <t>Vehículo</t>
  </si>
  <si>
    <t>Vivienda</t>
  </si>
  <si>
    <t>Portafolio Cartera en Cobranza Persuasiva</t>
  </si>
  <si>
    <t>Reestructurado</t>
  </si>
  <si>
    <t>B</t>
  </si>
  <si>
    <t>Portafolio Cartera en Cobranza Prejurídica</t>
  </si>
  <si>
    <t>Portafolio Cartera en Cobranza Jurídica</t>
  </si>
  <si>
    <t>C</t>
  </si>
  <si>
    <t>D</t>
  </si>
  <si>
    <t>E</t>
  </si>
  <si>
    <t>Portafolio Cartera en Cobranza Persuasiva II</t>
  </si>
  <si>
    <t>Motivo salida</t>
  </si>
  <si>
    <t>renuncia</t>
  </si>
  <si>
    <t>despido</t>
  </si>
  <si>
    <t>pensión</t>
  </si>
  <si>
    <t>fecha de salida</t>
  </si>
  <si>
    <t>meses desde el retiro</t>
  </si>
  <si>
    <t>meses desde la aprobación del crédito</t>
  </si>
  <si>
    <t>fecha de nacimiento</t>
  </si>
  <si>
    <t>edad</t>
  </si>
  <si>
    <t>endeudameinto</t>
  </si>
  <si>
    <t>inicio empleado</t>
  </si>
  <si>
    <t>antigüedad cuando otorgaron el crédito</t>
  </si>
  <si>
    <t>tiempo trabajado</t>
  </si>
  <si>
    <t>cargo</t>
  </si>
  <si>
    <t>gerente</t>
  </si>
  <si>
    <t>profesional</t>
  </si>
  <si>
    <t>tasa</t>
  </si>
  <si>
    <t>valor capital</t>
  </si>
  <si>
    <t>valor intereses</t>
  </si>
  <si>
    <t>cuota total</t>
  </si>
  <si>
    <t>Analista</t>
  </si>
  <si>
    <t>Director</t>
  </si>
  <si>
    <t>Jefe</t>
  </si>
  <si>
    <t>presidente</t>
  </si>
  <si>
    <t>PRESIDENTE</t>
  </si>
  <si>
    <t>vicepresidente</t>
  </si>
  <si>
    <t>Asesor</t>
  </si>
  <si>
    <t>Secretario general</t>
  </si>
  <si>
    <t>Presidente</t>
  </si>
  <si>
    <t>Secretaria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</si>
</sst>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44" fontId="0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14" fontId="0" fillId="0" borderId="0" xfId="1" applyNumberFormat="1" applyFont="1" applyFill="1"/>
    <xf numFmtId="1" fontId="0" fillId="0" borderId="0" xfId="1" applyNumberFormat="1" applyFont="1" applyFill="1"/>
    <xf numFmtId="2" fontId="0" fillId="0" borderId="0" xfId="1" applyNumberFormat="1" applyFont="1" applyFill="1"/>
    <xf numFmtId="10" fontId="0" fillId="0" borderId="0" xfId="2" applyNumberFormat="1" applyFont="1" applyFill="1"/>
    <xf numFmtId="44" fontId="0" fillId="0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721D-BEF2-49CE-80D7-84173FF8E412}">
  <dimension ref="A1:AX1600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RowHeight="15" x14ac:dyDescent="0.25"/>
  <cols>
    <col min="1" max="1" width="10.7109375" style="3" customWidth="1"/>
    <col min="2" max="2" width="18.5703125" customWidth="1"/>
    <col min="3" max="3" width="18.28515625" style="2" bestFit="1" customWidth="1"/>
    <col min="4" max="4" width="6" customWidth="1"/>
    <col min="5" max="5" width="11.42578125" style="3"/>
    <col min="6" max="6" width="11.42578125" style="1" hidden="1" customWidth="1"/>
    <col min="7" max="7" width="5.42578125" customWidth="1"/>
    <col min="8" max="8" width="16.7109375" style="2" bestFit="1" customWidth="1"/>
    <col min="9" max="9" width="9.5703125" style="2" customWidth="1"/>
    <col min="10" max="10" width="11.42578125" style="6" customWidth="1"/>
    <col min="11" max="11" width="4.7109375" style="7" customWidth="1"/>
    <col min="12" max="12" width="5.42578125" style="7" customWidth="1"/>
    <col min="13" max="13" width="11.140625" style="7" customWidth="1"/>
    <col min="14" max="14" width="6.42578125" style="7" customWidth="1"/>
    <col min="15" max="15" width="10.42578125" style="7" customWidth="1"/>
    <col min="16" max="16" width="12.28515625" style="6" customWidth="1"/>
    <col min="17" max="17" width="6.42578125" style="4" customWidth="1"/>
    <col min="18" max="18" width="8.42578125" style="4" customWidth="1"/>
    <col min="19" max="19" width="23.85546875" style="4" customWidth="1"/>
    <col min="20" max="23" width="16.7109375" style="4" customWidth="1"/>
    <col min="24" max="24" width="15.5703125" style="2" bestFit="1" customWidth="1"/>
    <col min="26" max="26" width="15.5703125" style="2" bestFit="1" customWidth="1"/>
    <col min="27" max="27" width="16.7109375" style="2" bestFit="1" customWidth="1"/>
    <col min="34" max="34" width="16.7109375" style="2" bestFit="1" customWidth="1"/>
    <col min="35" max="35" width="14.5703125" style="2" bestFit="1" customWidth="1"/>
    <col min="36" max="36" width="11.42578125" style="3"/>
    <col min="37" max="37" width="15.5703125" style="2" bestFit="1" customWidth="1"/>
    <col min="38" max="38" width="14.5703125" style="2" bestFit="1" customWidth="1"/>
    <col min="39" max="40" width="12" style="2" bestFit="1" customWidth="1"/>
    <col min="43" max="43" width="14.5703125" style="2" bestFit="1" customWidth="1"/>
  </cols>
  <sheetData>
    <row r="1" spans="1:50" x14ac:dyDescent="0.25">
      <c r="A1" s="3" t="s">
        <v>0</v>
      </c>
      <c r="B1" t="s">
        <v>1</v>
      </c>
      <c r="C1" s="5" t="s">
        <v>2</v>
      </c>
      <c r="D1" t="s">
        <v>3</v>
      </c>
      <c r="E1" s="3" t="s">
        <v>4</v>
      </c>
      <c r="F1" s="1" t="s">
        <v>5</v>
      </c>
      <c r="G1" t="s">
        <v>5</v>
      </c>
      <c r="H1" s="5" t="s">
        <v>6</v>
      </c>
      <c r="I1" s="5" t="s">
        <v>51</v>
      </c>
      <c r="J1" s="6" t="s">
        <v>55</v>
      </c>
      <c r="K1" s="7" t="s">
        <v>56</v>
      </c>
      <c r="L1" s="7" t="s">
        <v>57</v>
      </c>
      <c r="M1" s="7" t="s">
        <v>58</v>
      </c>
      <c r="N1" s="7" t="s">
        <v>59</v>
      </c>
      <c r="O1" s="7" t="s">
        <v>60</v>
      </c>
      <c r="P1" s="6" t="s">
        <v>61</v>
      </c>
      <c r="Q1" s="6" t="s">
        <v>62</v>
      </c>
      <c r="R1" s="6" t="s">
        <v>63</v>
      </c>
      <c r="S1" s="6" t="s">
        <v>64</v>
      </c>
      <c r="T1" s="6" t="s">
        <v>67</v>
      </c>
      <c r="U1" s="6" t="s">
        <v>68</v>
      </c>
      <c r="V1" s="6" t="s">
        <v>69</v>
      </c>
      <c r="W1" s="6" t="s">
        <v>70</v>
      </c>
      <c r="X1" s="5" t="s">
        <v>7</v>
      </c>
      <c r="Y1" t="s">
        <v>8</v>
      </c>
      <c r="Z1" s="5" t="s">
        <v>9</v>
      </c>
      <c r="AA1" s="5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s="5" t="s">
        <v>17</v>
      </c>
      <c r="AI1" s="5" t="s">
        <v>18</v>
      </c>
      <c r="AJ1" s="3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t="s">
        <v>24</v>
      </c>
      <c r="AP1" t="s">
        <v>25</v>
      </c>
      <c r="AQ1" s="5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</row>
    <row r="2" spans="1:50" x14ac:dyDescent="0.25">
      <c r="A2" s="3">
        <v>45351</v>
      </c>
      <c r="B2" s="1">
        <v>34054150052611</v>
      </c>
      <c r="C2" s="5">
        <v>30000000</v>
      </c>
      <c r="D2">
        <v>240</v>
      </c>
      <c r="E2" s="3">
        <v>38727</v>
      </c>
      <c r="F2" s="1">
        <f>_xlfn.DAYS(E2,A2)/30</f>
        <v>-220.8</v>
      </c>
      <c r="G2" s="1">
        <f t="shared" ref="G2:G28" si="0">+D2+F2</f>
        <v>19.199999999999989</v>
      </c>
      <c r="H2" s="5">
        <v>2731339</v>
      </c>
      <c r="I2" s="5" t="s">
        <v>53</v>
      </c>
      <c r="J2" s="6">
        <v>44112</v>
      </c>
      <c r="K2" s="7">
        <f>+_xlfn.DAYS(A2,J2)/30</f>
        <v>41.3</v>
      </c>
      <c r="L2" s="7">
        <f>+_xlfn.DAYS(A2,E2)/30</f>
        <v>220.8</v>
      </c>
      <c r="M2" s="6">
        <v>26500</v>
      </c>
      <c r="N2" s="8">
        <f>+_xlfn.DAYS(A2,M2)/365</f>
        <v>51.646575342465752</v>
      </c>
      <c r="O2" s="8">
        <v>350</v>
      </c>
      <c r="P2" s="6">
        <v>36914</v>
      </c>
      <c r="Q2" s="8">
        <f t="shared" ref="Q2:Q65" si="1">+_xlfn.DAYS(E2,P2)/360</f>
        <v>5.0361111111111114</v>
      </c>
      <c r="R2" s="8">
        <f t="shared" ref="R2:R65" si="2">+_xlfn.DAYS(J2,P2)/360</f>
        <v>19.994444444444444</v>
      </c>
      <c r="S2" s="8" t="s">
        <v>71</v>
      </c>
      <c r="T2" s="9">
        <v>1.61E-2</v>
      </c>
      <c r="U2" s="5">
        <f t="shared" ref="U2:U65" si="3">C2/D2</f>
        <v>125000</v>
      </c>
      <c r="V2" s="5">
        <f t="shared" ref="V2:V65" si="4">H2*T2/360*30</f>
        <v>3664.546491666667</v>
      </c>
      <c r="W2" s="10">
        <f>+U2+V2</f>
        <v>128664.54649166667</v>
      </c>
      <c r="X2" s="5">
        <v>1348</v>
      </c>
      <c r="Y2">
        <v>0</v>
      </c>
      <c r="Z2" s="5">
        <v>142812</v>
      </c>
      <c r="AA2" s="5">
        <v>2875499</v>
      </c>
      <c r="AB2">
        <v>0</v>
      </c>
      <c r="AC2">
        <v>0</v>
      </c>
      <c r="AD2">
        <v>0</v>
      </c>
      <c r="AE2" t="s">
        <v>47</v>
      </c>
      <c r="AF2" t="s">
        <v>47</v>
      </c>
      <c r="AG2" t="s">
        <v>41</v>
      </c>
      <c r="AH2" s="5">
        <v>273133.90000000002</v>
      </c>
      <c r="AI2" s="5">
        <v>134.80000000000001</v>
      </c>
      <c r="AJ2" s="3">
        <v>46042</v>
      </c>
      <c r="AK2" s="5">
        <v>14281.2</v>
      </c>
      <c r="AL2" s="5">
        <v>0</v>
      </c>
      <c r="AM2" s="5">
        <v>0</v>
      </c>
      <c r="AN2" s="5">
        <v>0</v>
      </c>
      <c r="AO2" t="s">
        <v>41</v>
      </c>
      <c r="AP2" t="s">
        <v>39</v>
      </c>
      <c r="AQ2" s="5">
        <v>27313.39</v>
      </c>
      <c r="AR2" t="s">
        <v>38</v>
      </c>
      <c r="AT2" t="str">
        <f t="shared" ref="AT2:AT65" si="5">IF(AC2=0,"0 Días",IF(AND(AC2&gt;0,AC2&lt;=30),"1-30 Días",IF(AND(AC2&gt;30,AC2&lt;=60),"30-60 Días",IF(AND(AC2&gt;60,AC2&lt;90),"60-90 Días"," &gt; 90 Días"))))</f>
        <v>0 Días</v>
      </c>
      <c r="AU2" t="e">
        <f>IF(AND(AC2=0,SUMIFS($H:$H,$A:$A,$A2,#REF!,#REF!)&lt;250000000),"Ordinaria",IF(AND(AC2=0,SUMIFS($H:$H,$A:$A,$A2,#REF!,#REF!)&gt;=250000000),"Preventiva",IF(AND(AC2&gt;0,AC2&lt;=30),"Persuasiva I",IF(AND(AC2&gt;30,AC2&lt;=60),"Persuasiva II",IF(AND(AC2&gt;60,AC2&lt;90),"Prejurídica","Jurídico")))))</f>
        <v>#REF!</v>
      </c>
      <c r="AV2">
        <f t="shared" ref="AV2:AV65" si="6">IF(AND(AC2&gt;30,AC2&lt;=540),"MORA &gt;30 &lt;= 540 DIAS",0)</f>
        <v>0</v>
      </c>
      <c r="AW2" t="str">
        <f>IFERROR(VLOOKUP(#REF!,#REF!,32,0),"Desembolsado")</f>
        <v>Desembolsado</v>
      </c>
      <c r="AX2" t="str">
        <f t="shared" ref="AX2:AX65" si="7">IF(AND(AW2="Portafolio Cartera en Cobranza Ordinaria",AP2="Portafolio Cartera en Cobranza Ordinaria"),"Al Día",
IF(AND(AW2="Portafolio Cartera en Cobranza Preventiva",AP2="Portafolio Cartera en Cobranza Preventiva"),"Al Día",
IF(AND(AW2="Portafolio Cartera en Cobranza Ordinaria",AP2="Portafolio Cartera en Cobranza Persuasiva"),"Primera Mora",
IF(AND(AW2="Portafolio Cartera en Cobranza Preventiva",AP2="Portafolio Cartera en Cobranza Persuasiva"),"Primera Mora",
IF(AND(AW2="Portafolio Cartera en Cobranza Persuasiva",AP2="Portafolio Cartera en Cobranza Persuasiva"),"Normalizado",
IF(AND(AW2="Portafolio Cartera en Cobranza Persuasiva",AP2="Portafolio Cartera en Cobranza  Preventiva"),"Normalizado",
IF(AND(AW2="Portafolio Cartera en Cobranza Persuasiva",AP2="Portafolio Cartera en Cobranza Ordinaria"),"Normalizado",
IF(AND(AW2="Portafolio Cartera en Cobranza Persuasiva II",AP2="Portafolio Cartera en Cobranza Persuasiva"),"Normalizado",
IF(AND(AW2="Portafolio Cartera en Cobranza Persuasiva II",AP2="Portafolio Cartera en Cobranza  Preventiva"),"Normalizado",
IF(AND(AW2="Portafolio Cartera en Cobranza Persuasiva II",AP2="Portafolio Cartera en Cobranza Ordinaria"),"Normalizado",
IF(AND(AW2="Portafolio Cartera en Cobranza Prejurídica",AP2="Portafolio Cartera en Cobranza Persuasiva"),"Normalizado",
IF(AND(AW2="Portafolio Cartera en Cobranza Prejurídica",AP2="Portafolio Cartera en Cobranza Ordinaria"),"Normalizado",
IF(AND(AW2="Portafolio Cartera en Cobranza Prejurídica",AP2="Portafolio Cartera en Cobranza  Preventiva"),"Normalizado",
IF(AND(AW2="Portafolio Cartera en Cobranza Jurídica",AP2="Portafolio Cartera en Cobranza Persuasiva"),"Normalizado No Indicador",
IF(AND(AW2="Portafolio Cartera en Cobranza Jurídica",AP2="Portafolio Cartera en Cobranza Ordinaria"),"Normalizado No Indicador",
IF(AND(AW2="Portafolio Cartera en Cobranza Jurídica",AP2="Portafolio Cartera en Cobranza  Preventiva"),"Normalizado No Indicador",
"Otro"))))))))))))))))</f>
        <v>Otro</v>
      </c>
    </row>
    <row r="3" spans="1:50" x14ac:dyDescent="0.25">
      <c r="A3" s="3">
        <v>45322</v>
      </c>
      <c r="B3" s="1">
        <v>34054150052611</v>
      </c>
      <c r="C3" s="5">
        <v>30000000</v>
      </c>
      <c r="D3">
        <v>240</v>
      </c>
      <c r="E3" s="3">
        <v>38727</v>
      </c>
      <c r="F3" s="1">
        <f>_xlfn.DAYS(E3,A3)/30</f>
        <v>-219.83333333333334</v>
      </c>
      <c r="G3" s="1">
        <f t="shared" si="0"/>
        <v>20.166666666666657</v>
      </c>
      <c r="H3" s="5">
        <v>3001855</v>
      </c>
      <c r="I3" s="5" t="s">
        <v>53</v>
      </c>
      <c r="J3" s="6">
        <v>44112</v>
      </c>
      <c r="K3" s="7">
        <f>+_xlfn.DAYS(A3,J3)/30</f>
        <v>40.333333333333336</v>
      </c>
      <c r="L3" s="7">
        <f>+_xlfn.DAYS(A3,E3)/30</f>
        <v>219.83333333333334</v>
      </c>
      <c r="M3" s="6">
        <v>26500</v>
      </c>
      <c r="N3" s="8">
        <f>+_xlfn.DAYS(A3,M3)/365</f>
        <v>51.56712328767123</v>
      </c>
      <c r="O3" s="8">
        <v>350</v>
      </c>
      <c r="P3" s="6">
        <v>36914</v>
      </c>
      <c r="Q3" s="8">
        <f t="shared" si="1"/>
        <v>5.0361111111111114</v>
      </c>
      <c r="R3" s="8">
        <f t="shared" si="2"/>
        <v>19.994444444444444</v>
      </c>
      <c r="S3" s="8" t="s">
        <v>71</v>
      </c>
      <c r="T3" s="9">
        <v>1.61E-2</v>
      </c>
      <c r="U3" s="5">
        <f t="shared" si="3"/>
        <v>125000</v>
      </c>
      <c r="V3" s="5">
        <f t="shared" si="4"/>
        <v>4027.4887916666667</v>
      </c>
      <c r="W3" s="10">
        <f t="shared" ref="W3:W66" si="8">+U3+V3</f>
        <v>129027.48879166666</v>
      </c>
      <c r="X3" s="5">
        <v>5360</v>
      </c>
      <c r="Y3">
        <v>0</v>
      </c>
      <c r="Z3" s="5">
        <v>178896</v>
      </c>
      <c r="AA3" s="5">
        <v>3186272</v>
      </c>
      <c r="AB3">
        <v>2</v>
      </c>
      <c r="AC3">
        <v>42</v>
      </c>
      <c r="AD3">
        <v>0</v>
      </c>
      <c r="AE3" t="s">
        <v>47</v>
      </c>
      <c r="AF3" t="s">
        <v>47</v>
      </c>
      <c r="AG3" t="s">
        <v>41</v>
      </c>
      <c r="AH3" s="5">
        <v>300185.5</v>
      </c>
      <c r="AI3" s="5">
        <v>552.1</v>
      </c>
      <c r="AJ3" s="3">
        <v>46042</v>
      </c>
      <c r="AK3" s="5">
        <v>17889.599999999999</v>
      </c>
      <c r="AL3" s="5">
        <v>0</v>
      </c>
      <c r="AM3" s="5">
        <v>0</v>
      </c>
      <c r="AN3" s="5">
        <v>0</v>
      </c>
      <c r="AO3" t="s">
        <v>41</v>
      </c>
      <c r="AP3" t="s">
        <v>50</v>
      </c>
      <c r="AQ3" s="5">
        <v>30018.55</v>
      </c>
      <c r="AR3" t="s">
        <v>38</v>
      </c>
      <c r="AS3">
        <f t="shared" ref="AS3:AS13" si="9">IF(AC3&gt;=1,1,0)</f>
        <v>1</v>
      </c>
      <c r="AT3" t="str">
        <f t="shared" si="5"/>
        <v>30-60 Días</v>
      </c>
      <c r="AU3" t="e">
        <f>IF(AND(AC3=0,SUMIFS($H:$H,$A:$A,$A3,#REF!,#REF!)&lt;250000000),"Ordinaria",IF(AND(AC3=0,SUMIFS($H:$H,$A:$A,$A3,#REF!,#REF!)&gt;=250000000),"Preventiva",IF(AND(AC3&gt;0,AC3&lt;=30),"Persuasiva I",IF(AND(AC3&gt;30,AC3&lt;=60),"Persuasiva II",IF(AND(AC3&gt;60,AC3&lt;90),"Prejurídica","Jurídico")))))</f>
        <v>#REF!</v>
      </c>
      <c r="AV3" t="str">
        <f t="shared" si="6"/>
        <v>MORA &gt;30 &lt;= 540 DIAS</v>
      </c>
      <c r="AW3" t="str">
        <f>IFERROR(VLOOKUP(#REF!,#REF!,32,0),"Desembolsado")</f>
        <v>Desembolsado</v>
      </c>
      <c r="AX3" t="str">
        <f t="shared" si="7"/>
        <v>Otro</v>
      </c>
    </row>
    <row r="4" spans="1:50" x14ac:dyDescent="0.25">
      <c r="A4" s="3">
        <v>45291</v>
      </c>
      <c r="B4" s="1">
        <v>34054150052611</v>
      </c>
      <c r="C4" s="5">
        <v>30000000</v>
      </c>
      <c r="D4">
        <v>240</v>
      </c>
      <c r="E4" s="3">
        <v>38727</v>
      </c>
      <c r="F4" s="1">
        <f>_xlfn.DAYS(E4,A4)/30</f>
        <v>-218.8</v>
      </c>
      <c r="G4" s="1">
        <f t="shared" si="0"/>
        <v>21.199999999999989</v>
      </c>
      <c r="H4" s="5">
        <v>3001855</v>
      </c>
      <c r="I4" s="5" t="s">
        <v>53</v>
      </c>
      <c r="J4" s="6">
        <v>44112</v>
      </c>
      <c r="K4" s="7">
        <f>+_xlfn.DAYS(A4,J4)/30</f>
        <v>39.299999999999997</v>
      </c>
      <c r="L4" s="7">
        <f>+_xlfn.DAYS(A4,E4)/30</f>
        <v>218.8</v>
      </c>
      <c r="M4" s="6">
        <v>26500</v>
      </c>
      <c r="N4" s="8">
        <f>+_xlfn.DAYS(A4,M4)/365</f>
        <v>51.482191780821921</v>
      </c>
      <c r="O4" s="8">
        <v>350</v>
      </c>
      <c r="P4" s="6">
        <v>36914</v>
      </c>
      <c r="Q4" s="8">
        <f t="shared" si="1"/>
        <v>5.0361111111111114</v>
      </c>
      <c r="R4" s="8">
        <f t="shared" si="2"/>
        <v>19.994444444444444</v>
      </c>
      <c r="S4" s="8" t="s">
        <v>71</v>
      </c>
      <c r="T4" s="9">
        <v>1.61E-2</v>
      </c>
      <c r="U4" s="5">
        <f t="shared" si="3"/>
        <v>125000</v>
      </c>
      <c r="V4" s="5">
        <f t="shared" si="4"/>
        <v>4027.4887916666667</v>
      </c>
      <c r="W4" s="10">
        <f t="shared" si="8"/>
        <v>129027.48879166666</v>
      </c>
      <c r="X4" s="5">
        <v>1457</v>
      </c>
      <c r="Y4">
        <v>0</v>
      </c>
      <c r="Z4" s="5">
        <v>178470</v>
      </c>
      <c r="AA4" s="5">
        <v>3181786</v>
      </c>
      <c r="AB4">
        <v>1</v>
      </c>
      <c r="AC4">
        <v>11</v>
      </c>
      <c r="AD4">
        <v>0</v>
      </c>
      <c r="AE4" t="s">
        <v>47</v>
      </c>
      <c r="AF4" t="s">
        <v>47</v>
      </c>
      <c r="AG4" t="s">
        <v>41</v>
      </c>
      <c r="AH4" s="5">
        <v>300185.5</v>
      </c>
      <c r="AI4" s="5">
        <v>146.1</v>
      </c>
      <c r="AJ4" s="3">
        <v>46042</v>
      </c>
      <c r="AK4" s="5">
        <v>17847</v>
      </c>
      <c r="AL4" s="5">
        <v>0</v>
      </c>
      <c r="AM4" s="5">
        <v>0</v>
      </c>
      <c r="AN4" s="5">
        <v>0</v>
      </c>
      <c r="AO4" t="s">
        <v>41</v>
      </c>
      <c r="AP4" t="s">
        <v>42</v>
      </c>
      <c r="AQ4" s="5">
        <v>30018.55</v>
      </c>
      <c r="AR4" t="s">
        <v>38</v>
      </c>
      <c r="AS4">
        <f t="shared" si="9"/>
        <v>1</v>
      </c>
      <c r="AT4" t="str">
        <f t="shared" si="5"/>
        <v>1-30 Días</v>
      </c>
      <c r="AU4" t="e">
        <f>IF(AND(AC4=0,SUMIFS($H:$H,$A:$A,$A4,#REF!,#REF!)&lt;250000000),"Ordinaria",IF(AND(AC4=0,SUMIFS($H:$H,$A:$A,$A4,#REF!,#REF!)&gt;=250000000),"Preventiva",IF(AND(AC4&gt;0,AC4&lt;=30),"Persuasiva I",IF(AND(AC4&gt;30,AC4&lt;=60),"Persuasiva II",IF(AND(AC4&gt;60,AC4&lt;90),"Prejurídica","Jurídico")))))</f>
        <v>#REF!</v>
      </c>
      <c r="AV4">
        <f t="shared" si="6"/>
        <v>0</v>
      </c>
      <c r="AW4" t="str">
        <f>IFERROR(VLOOKUP(#REF!,#REF!,32,0),"Desembolsado")</f>
        <v>Desembolsado</v>
      </c>
      <c r="AX4" t="str">
        <f t="shared" si="7"/>
        <v>Otro</v>
      </c>
    </row>
    <row r="5" spans="1:50" x14ac:dyDescent="0.25">
      <c r="A5" s="3">
        <v>45260</v>
      </c>
      <c r="B5" s="1">
        <v>34054150052611</v>
      </c>
      <c r="C5" s="5">
        <v>30000000</v>
      </c>
      <c r="D5">
        <v>240</v>
      </c>
      <c r="E5" s="3">
        <v>38727</v>
      </c>
      <c r="F5" s="1">
        <f>_xlfn.DAYS(E5,A5)/30</f>
        <v>-217.76666666666668</v>
      </c>
      <c r="G5" s="1">
        <f t="shared" si="0"/>
        <v>22.23333333333332</v>
      </c>
      <c r="H5" s="5">
        <v>3206610</v>
      </c>
      <c r="I5" s="5" t="s">
        <v>53</v>
      </c>
      <c r="J5" s="6">
        <v>44112</v>
      </c>
      <c r="K5" s="7">
        <f>+_xlfn.DAYS(A5,J5)/30</f>
        <v>38.266666666666666</v>
      </c>
      <c r="L5" s="7">
        <f>+_xlfn.DAYS(A5,E5)/30</f>
        <v>217.76666666666668</v>
      </c>
      <c r="M5" s="6">
        <v>26500</v>
      </c>
      <c r="N5" s="8">
        <f>+_xlfn.DAYS(A5,M5)/365</f>
        <v>51.397260273972606</v>
      </c>
      <c r="O5" s="8">
        <v>350</v>
      </c>
      <c r="P5" s="6">
        <v>36914</v>
      </c>
      <c r="Q5" s="8">
        <f t="shared" si="1"/>
        <v>5.0361111111111114</v>
      </c>
      <c r="R5" s="8">
        <f t="shared" si="2"/>
        <v>19.994444444444444</v>
      </c>
      <c r="S5" s="8" t="s">
        <v>71</v>
      </c>
      <c r="T5" s="9">
        <v>1.61E-2</v>
      </c>
      <c r="U5" s="5">
        <f t="shared" si="3"/>
        <v>125000</v>
      </c>
      <c r="V5" s="5">
        <f t="shared" si="4"/>
        <v>4302.2017500000002</v>
      </c>
      <c r="W5" s="10">
        <f t="shared" si="8"/>
        <v>129302.20175000001</v>
      </c>
      <c r="X5" s="5">
        <v>5791</v>
      </c>
      <c r="Y5">
        <v>0</v>
      </c>
      <c r="Z5" s="5">
        <v>0</v>
      </c>
      <c r="AA5" s="5">
        <v>3212488</v>
      </c>
      <c r="AB5">
        <v>1</v>
      </c>
      <c r="AC5">
        <v>10</v>
      </c>
      <c r="AD5">
        <v>0</v>
      </c>
      <c r="AE5" t="s">
        <v>47</v>
      </c>
      <c r="AF5" t="s">
        <v>47</v>
      </c>
      <c r="AG5" t="s">
        <v>41</v>
      </c>
      <c r="AH5" s="5">
        <v>320661</v>
      </c>
      <c r="AI5" s="5">
        <v>587.79999999999995</v>
      </c>
      <c r="AJ5" s="3">
        <v>46042</v>
      </c>
      <c r="AK5" s="5">
        <v>0</v>
      </c>
      <c r="AL5" s="5">
        <v>0</v>
      </c>
      <c r="AM5" s="5">
        <v>0</v>
      </c>
      <c r="AN5" s="5">
        <v>0</v>
      </c>
      <c r="AO5" t="s">
        <v>41</v>
      </c>
      <c r="AP5" t="s">
        <v>42</v>
      </c>
      <c r="AQ5" s="5">
        <v>32066.1</v>
      </c>
      <c r="AR5" t="s">
        <v>38</v>
      </c>
      <c r="AS5">
        <f t="shared" si="9"/>
        <v>1</v>
      </c>
      <c r="AT5" t="str">
        <f t="shared" si="5"/>
        <v>1-30 Días</v>
      </c>
      <c r="AU5" t="e">
        <f>IF(AND(AC5=0,SUMIFS($H:$H,$A:$A,$A5,#REF!,#REF!)&lt;250000000),"Ordinaria",IF(AND(AC5=0,SUMIFS($H:$H,$A:$A,$A5,#REF!,#REF!)&gt;=250000000),"Preventiva",IF(AND(AC5&gt;0,AC5&lt;=30),"Persuasiva I",IF(AND(AC5&gt;30,AC5&lt;=60),"Persuasiva II",IF(AND(AC5&gt;60,AC5&lt;90),"Prejurídica","Jurídico")))))</f>
        <v>#REF!</v>
      </c>
      <c r="AV5">
        <f t="shared" si="6"/>
        <v>0</v>
      </c>
      <c r="AW5" t="str">
        <f>IFERROR(VLOOKUP(#REF!,#REF!,32,0),"Desembolsado")</f>
        <v>Desembolsado</v>
      </c>
      <c r="AX5" t="str">
        <f t="shared" si="7"/>
        <v>Otro</v>
      </c>
    </row>
    <row r="6" spans="1:50" x14ac:dyDescent="0.25">
      <c r="A6" s="3">
        <v>45230</v>
      </c>
      <c r="B6" s="1">
        <v>34054150052611</v>
      </c>
      <c r="C6" s="5">
        <v>30000000</v>
      </c>
      <c r="D6">
        <v>240</v>
      </c>
      <c r="E6" s="3">
        <v>38727</v>
      </c>
      <c r="F6" s="1">
        <f>_xlfn.DAYS(E6,A6)/30</f>
        <v>-216.76666666666668</v>
      </c>
      <c r="G6" s="1">
        <f t="shared" si="0"/>
        <v>23.23333333333332</v>
      </c>
      <c r="H6" s="5">
        <v>3206610</v>
      </c>
      <c r="I6" s="5" t="s">
        <v>53</v>
      </c>
      <c r="J6" s="6">
        <v>44112</v>
      </c>
      <c r="K6" s="7">
        <f>+_xlfn.DAYS(A6,J6)/30</f>
        <v>37.266666666666666</v>
      </c>
      <c r="L6" s="7">
        <f>+_xlfn.DAYS(A6,E6)/30</f>
        <v>216.76666666666668</v>
      </c>
      <c r="M6" s="6">
        <v>26500</v>
      </c>
      <c r="N6" s="8">
        <f>+_xlfn.DAYS(A6,M6)/365</f>
        <v>51.315068493150683</v>
      </c>
      <c r="O6" s="8">
        <v>350</v>
      </c>
      <c r="P6" s="6">
        <v>36914</v>
      </c>
      <c r="Q6" s="8">
        <f t="shared" si="1"/>
        <v>5.0361111111111114</v>
      </c>
      <c r="R6" s="8">
        <f t="shared" si="2"/>
        <v>19.994444444444444</v>
      </c>
      <c r="S6" s="8" t="s">
        <v>71</v>
      </c>
      <c r="T6" s="9">
        <v>1.61E-2</v>
      </c>
      <c r="U6" s="5">
        <f t="shared" si="3"/>
        <v>125000</v>
      </c>
      <c r="V6" s="5">
        <f t="shared" si="4"/>
        <v>4302.2017500000002</v>
      </c>
      <c r="W6" s="10">
        <f t="shared" si="8"/>
        <v>129302.20175000001</v>
      </c>
      <c r="X6" s="5">
        <v>1571</v>
      </c>
      <c r="Y6">
        <v>0</v>
      </c>
      <c r="Z6" s="5">
        <v>0</v>
      </c>
      <c r="AA6" s="5">
        <v>3208181</v>
      </c>
      <c r="AB6">
        <v>0</v>
      </c>
      <c r="AC6">
        <v>0</v>
      </c>
      <c r="AD6">
        <v>0</v>
      </c>
      <c r="AE6" t="s">
        <v>47</v>
      </c>
      <c r="AF6" t="s">
        <v>47</v>
      </c>
      <c r="AG6" t="s">
        <v>41</v>
      </c>
      <c r="AH6" s="5">
        <v>320661</v>
      </c>
      <c r="AI6" s="5">
        <v>157.1</v>
      </c>
      <c r="AJ6" s="3">
        <v>46042</v>
      </c>
      <c r="AK6" s="5">
        <v>0</v>
      </c>
      <c r="AL6" s="5">
        <v>0</v>
      </c>
      <c r="AM6" s="5">
        <v>0</v>
      </c>
      <c r="AN6" s="5">
        <v>0</v>
      </c>
      <c r="AO6" t="s">
        <v>41</v>
      </c>
      <c r="AP6" t="s">
        <v>39</v>
      </c>
      <c r="AQ6" s="5">
        <v>32066.1</v>
      </c>
      <c r="AR6" t="s">
        <v>38</v>
      </c>
      <c r="AS6">
        <f t="shared" si="9"/>
        <v>0</v>
      </c>
      <c r="AT6" t="str">
        <f t="shared" si="5"/>
        <v>0 Días</v>
      </c>
      <c r="AU6" t="e">
        <f>IF(AND(AC6=0,SUMIFS($H:$H,$A:$A,$A6,#REF!,#REF!)&lt;250000000),"Ordinaria",IF(AND(AC6=0,SUMIFS($H:$H,$A:$A,$A6,#REF!,#REF!)&gt;=250000000),"Preventiva",IF(AND(AC6&gt;0,AC6&lt;=30),"Persuasiva I",IF(AND(AC6&gt;30,AC6&lt;=60),"Persuasiva II",IF(AND(AC6&gt;60,AC6&lt;90),"Prejurídica","Jurídico")))))</f>
        <v>#REF!</v>
      </c>
      <c r="AV6">
        <f t="shared" si="6"/>
        <v>0</v>
      </c>
      <c r="AW6" t="str">
        <f>IFERROR(VLOOKUP(#REF!,#REF!,32,0),"Desembolsado")</f>
        <v>Desembolsado</v>
      </c>
      <c r="AX6" t="str">
        <f t="shared" si="7"/>
        <v>Otro</v>
      </c>
    </row>
    <row r="7" spans="1:50" x14ac:dyDescent="0.25">
      <c r="A7" s="3">
        <v>45199</v>
      </c>
      <c r="B7" s="1">
        <v>34054150052611</v>
      </c>
      <c r="C7" s="5">
        <v>30000000</v>
      </c>
      <c r="D7">
        <v>240</v>
      </c>
      <c r="E7" s="3">
        <v>38727</v>
      </c>
      <c r="F7" s="1">
        <f>_xlfn.DAYS(E7,A7)/30</f>
        <v>-215.73333333333332</v>
      </c>
      <c r="G7" s="1">
        <f t="shared" si="0"/>
        <v>24.26666666666668</v>
      </c>
      <c r="H7" s="5">
        <v>3325374</v>
      </c>
      <c r="I7" s="5" t="s">
        <v>53</v>
      </c>
      <c r="J7" s="6">
        <v>44112</v>
      </c>
      <c r="K7" s="7">
        <f>+_xlfn.DAYS(A7,J7)/30</f>
        <v>36.233333333333334</v>
      </c>
      <c r="L7" s="7">
        <f>+_xlfn.DAYS(A7,E7)/30</f>
        <v>215.73333333333332</v>
      </c>
      <c r="M7" s="6">
        <v>26500</v>
      </c>
      <c r="N7" s="8">
        <f>+_xlfn.DAYS(A7,M7)/365</f>
        <v>51.230136986301368</v>
      </c>
      <c r="O7" s="8">
        <v>350</v>
      </c>
      <c r="P7" s="6">
        <v>36914</v>
      </c>
      <c r="Q7" s="8">
        <f t="shared" si="1"/>
        <v>5.0361111111111114</v>
      </c>
      <c r="R7" s="8">
        <f t="shared" si="2"/>
        <v>19.994444444444444</v>
      </c>
      <c r="S7" s="8" t="s">
        <v>71</v>
      </c>
      <c r="T7" s="9">
        <v>1.61E-2</v>
      </c>
      <c r="U7" s="5">
        <f t="shared" si="3"/>
        <v>125000</v>
      </c>
      <c r="V7" s="5">
        <f t="shared" si="4"/>
        <v>4461.5434499999992</v>
      </c>
      <c r="W7" s="10">
        <f t="shared" si="8"/>
        <v>129461.54345</v>
      </c>
      <c r="X7" s="5">
        <v>1627</v>
      </c>
      <c r="Y7">
        <v>0</v>
      </c>
      <c r="Z7" s="5">
        <v>0</v>
      </c>
      <c r="AA7" s="5">
        <v>3327001</v>
      </c>
      <c r="AB7">
        <v>0</v>
      </c>
      <c r="AC7">
        <v>0</v>
      </c>
      <c r="AD7">
        <v>0</v>
      </c>
      <c r="AE7" t="s">
        <v>47</v>
      </c>
      <c r="AF7" t="s">
        <v>47</v>
      </c>
      <c r="AG7" t="s">
        <v>41</v>
      </c>
      <c r="AH7" s="5">
        <v>332537.40000000002</v>
      </c>
      <c r="AI7" s="5">
        <v>162.69999999999999</v>
      </c>
      <c r="AJ7" s="3">
        <v>46042</v>
      </c>
      <c r="AK7" s="5">
        <v>0</v>
      </c>
      <c r="AL7" s="5">
        <v>0</v>
      </c>
      <c r="AM7" s="5">
        <v>0</v>
      </c>
      <c r="AN7" s="5">
        <v>0</v>
      </c>
      <c r="AO7" t="s">
        <v>41</v>
      </c>
      <c r="AP7" t="s">
        <v>39</v>
      </c>
      <c r="AQ7" s="5">
        <v>33253.74</v>
      </c>
      <c r="AR7" t="s">
        <v>38</v>
      </c>
      <c r="AS7">
        <f t="shared" si="9"/>
        <v>0</v>
      </c>
      <c r="AT7" t="str">
        <f t="shared" si="5"/>
        <v>0 Días</v>
      </c>
      <c r="AU7" t="e">
        <f>IF(AND(AC7=0,SUMIFS($H:$H,$A:$A,$A7,#REF!,#REF!)&lt;250000000),"Ordinaria",IF(AND(AC7=0,SUMIFS($H:$H,$A:$A,$A7,#REF!,#REF!)&gt;=250000000),"Preventiva",IF(AND(AC7&gt;0,AC7&lt;=30),"Persuasiva I",IF(AND(AC7&gt;30,AC7&lt;=60),"Persuasiva II",IF(AND(AC7&gt;60,AC7&lt;90),"Prejurídica","Jurídico")))))</f>
        <v>#REF!</v>
      </c>
      <c r="AV7">
        <f t="shared" si="6"/>
        <v>0</v>
      </c>
      <c r="AW7" t="str">
        <f>IFERROR(VLOOKUP(#REF!,#REF!,32,0),"Desembolsado")</f>
        <v>Desembolsado</v>
      </c>
      <c r="AX7" t="str">
        <f t="shared" si="7"/>
        <v>Otro</v>
      </c>
    </row>
    <row r="8" spans="1:50" x14ac:dyDescent="0.25">
      <c r="A8" s="3">
        <v>45169</v>
      </c>
      <c r="B8" s="1">
        <v>34054150052611</v>
      </c>
      <c r="C8" s="5">
        <v>30000000</v>
      </c>
      <c r="D8">
        <v>240</v>
      </c>
      <c r="E8" s="3">
        <v>38727</v>
      </c>
      <c r="F8" s="1">
        <f>_xlfn.DAYS(E8,A8)/30</f>
        <v>-214.73333333333332</v>
      </c>
      <c r="G8" s="1">
        <f t="shared" si="0"/>
        <v>25.26666666666668</v>
      </c>
      <c r="H8" s="5">
        <v>3325374</v>
      </c>
      <c r="I8" s="5" t="s">
        <v>53</v>
      </c>
      <c r="J8" s="6">
        <v>44112</v>
      </c>
      <c r="K8" s="7">
        <f>+_xlfn.DAYS(A8,J8)/30</f>
        <v>35.233333333333334</v>
      </c>
      <c r="L8" s="7">
        <f>+_xlfn.DAYS(A8,E8)/30</f>
        <v>214.73333333333332</v>
      </c>
      <c r="M8" s="6">
        <v>26500</v>
      </c>
      <c r="N8" s="8">
        <f>+_xlfn.DAYS(A8,M8)/365</f>
        <v>51.147945205479452</v>
      </c>
      <c r="O8" s="8">
        <v>350</v>
      </c>
      <c r="P8" s="6">
        <v>36914</v>
      </c>
      <c r="Q8" s="8">
        <f t="shared" si="1"/>
        <v>5.0361111111111114</v>
      </c>
      <c r="R8" s="8">
        <f t="shared" si="2"/>
        <v>19.994444444444444</v>
      </c>
      <c r="S8" s="8" t="s">
        <v>71</v>
      </c>
      <c r="T8" s="9">
        <v>1.61E-2</v>
      </c>
      <c r="U8" s="5">
        <f t="shared" si="3"/>
        <v>125000</v>
      </c>
      <c r="V8" s="5">
        <f t="shared" si="4"/>
        <v>4461.5434499999992</v>
      </c>
      <c r="W8" s="10">
        <f t="shared" si="8"/>
        <v>129461.54345</v>
      </c>
      <c r="X8" s="5">
        <v>0</v>
      </c>
      <c r="Y8">
        <v>0</v>
      </c>
      <c r="Z8" s="5">
        <v>0</v>
      </c>
      <c r="AA8" s="5">
        <v>3325374</v>
      </c>
      <c r="AB8">
        <v>0</v>
      </c>
      <c r="AC8">
        <v>0</v>
      </c>
      <c r="AD8">
        <v>0</v>
      </c>
      <c r="AE8" t="s">
        <v>47</v>
      </c>
      <c r="AF8" t="s">
        <v>47</v>
      </c>
      <c r="AG8" t="s">
        <v>41</v>
      </c>
      <c r="AH8" s="5">
        <v>332537.40000000002</v>
      </c>
      <c r="AI8" s="5">
        <v>0</v>
      </c>
      <c r="AJ8" s="3">
        <v>46042</v>
      </c>
      <c r="AK8" s="5">
        <v>0</v>
      </c>
      <c r="AL8" s="5">
        <v>0</v>
      </c>
      <c r="AM8" s="5">
        <v>0</v>
      </c>
      <c r="AN8" s="5">
        <v>0</v>
      </c>
      <c r="AO8" t="s">
        <v>41</v>
      </c>
      <c r="AP8" t="s">
        <v>39</v>
      </c>
      <c r="AQ8" s="5">
        <v>33253.74</v>
      </c>
      <c r="AR8" t="s">
        <v>38</v>
      </c>
      <c r="AS8">
        <f t="shared" si="9"/>
        <v>0</v>
      </c>
      <c r="AT8" t="str">
        <f t="shared" si="5"/>
        <v>0 Días</v>
      </c>
      <c r="AU8" t="e">
        <f>IF(AND(AC8=0,SUMIFS($H:$H,$A:$A,$A8,#REF!,#REF!)&lt;250000000),"Ordinaria",IF(AND(AC8=0,SUMIFS($H:$H,$A:$A,$A8,#REF!,#REF!)&gt;=250000000),"Preventiva",IF(AND(AC8&gt;0,AC8&lt;=30),"Persuasiva I",IF(AND(AC8&gt;30,AC8&lt;=60),"Persuasiva II",IF(AND(AC8&gt;60,AC8&lt;90),"Prejurídica","Jurídico")))))</f>
        <v>#REF!</v>
      </c>
      <c r="AV8">
        <f t="shared" si="6"/>
        <v>0</v>
      </c>
      <c r="AW8" t="str">
        <f>IFERROR(VLOOKUP(#REF!,#REF!,32,0),"Desembolsado")</f>
        <v>Desembolsado</v>
      </c>
      <c r="AX8" t="str">
        <f t="shared" si="7"/>
        <v>Otro</v>
      </c>
    </row>
    <row r="9" spans="1:50" x14ac:dyDescent="0.25">
      <c r="A9" s="3">
        <v>45138</v>
      </c>
      <c r="B9" s="1">
        <v>34054150052611</v>
      </c>
      <c r="C9" s="5">
        <v>30000000</v>
      </c>
      <c r="D9">
        <v>240</v>
      </c>
      <c r="E9" s="3">
        <v>38727</v>
      </c>
      <c r="F9" s="1">
        <f>_xlfn.DAYS(E9,A9)/30</f>
        <v>-213.7</v>
      </c>
      <c r="G9" s="1">
        <f t="shared" si="0"/>
        <v>26.300000000000011</v>
      </c>
      <c r="H9" s="5">
        <v>3562902</v>
      </c>
      <c r="I9" s="5" t="s">
        <v>53</v>
      </c>
      <c r="J9" s="6">
        <v>44112</v>
      </c>
      <c r="K9" s="7">
        <f>+_xlfn.DAYS(A9,J9)/30</f>
        <v>34.200000000000003</v>
      </c>
      <c r="L9" s="7">
        <f>+_xlfn.DAYS(A9,E9)/30</f>
        <v>213.7</v>
      </c>
      <c r="M9" s="6">
        <v>26500</v>
      </c>
      <c r="N9" s="8">
        <f>+_xlfn.DAYS(A9,M9)/365</f>
        <v>51.063013698630137</v>
      </c>
      <c r="O9" s="8">
        <v>350</v>
      </c>
      <c r="P9" s="6">
        <v>36914</v>
      </c>
      <c r="Q9" s="8">
        <f t="shared" si="1"/>
        <v>5.0361111111111114</v>
      </c>
      <c r="R9" s="8">
        <f t="shared" si="2"/>
        <v>19.994444444444444</v>
      </c>
      <c r="S9" s="8" t="s">
        <v>71</v>
      </c>
      <c r="T9" s="9">
        <v>1.61E-2</v>
      </c>
      <c r="U9" s="5">
        <f t="shared" si="3"/>
        <v>125000</v>
      </c>
      <c r="V9" s="5">
        <f t="shared" si="4"/>
        <v>4780.22685</v>
      </c>
      <c r="W9" s="10">
        <f t="shared" si="8"/>
        <v>129780.22685000001</v>
      </c>
      <c r="X9" s="5">
        <v>1740</v>
      </c>
      <c r="Y9">
        <v>0</v>
      </c>
      <c r="Z9" s="5">
        <v>0</v>
      </c>
      <c r="AA9" s="5">
        <v>3564642</v>
      </c>
      <c r="AB9">
        <v>0</v>
      </c>
      <c r="AC9">
        <v>0</v>
      </c>
      <c r="AD9">
        <v>0</v>
      </c>
      <c r="AE9" t="s">
        <v>47</v>
      </c>
      <c r="AF9" t="s">
        <v>47</v>
      </c>
      <c r="AG9" t="s">
        <v>41</v>
      </c>
      <c r="AH9" s="5">
        <v>356290.2</v>
      </c>
      <c r="AI9" s="5">
        <v>174</v>
      </c>
      <c r="AJ9" s="3">
        <v>46042</v>
      </c>
      <c r="AK9" s="5">
        <v>0</v>
      </c>
      <c r="AL9" s="5">
        <v>0</v>
      </c>
      <c r="AM9" s="5">
        <v>0</v>
      </c>
      <c r="AN9" s="5">
        <v>0</v>
      </c>
      <c r="AO9" t="s">
        <v>41</v>
      </c>
      <c r="AP9" t="s">
        <v>39</v>
      </c>
      <c r="AQ9" s="5">
        <v>35629.019999999997</v>
      </c>
      <c r="AR9" t="s">
        <v>38</v>
      </c>
      <c r="AS9">
        <f t="shared" si="9"/>
        <v>0</v>
      </c>
      <c r="AT9" t="str">
        <f t="shared" si="5"/>
        <v>0 Días</v>
      </c>
      <c r="AU9" t="e">
        <f>IF(AND(AC9=0,SUMIFS($H:$H,$A:$A,$A9,#REF!,#REF!)&lt;250000000),"Ordinaria",IF(AND(AC9=0,SUMIFS($H:$H,$A:$A,$A9,#REF!,#REF!)&gt;=250000000),"Preventiva",IF(AND(AC9&gt;0,AC9&lt;=30),"Persuasiva I",IF(AND(AC9&gt;30,AC9&lt;=60),"Persuasiva II",IF(AND(AC9&gt;60,AC9&lt;90),"Prejurídica","Jurídico")))))</f>
        <v>#REF!</v>
      </c>
      <c r="AV9">
        <f t="shared" si="6"/>
        <v>0</v>
      </c>
      <c r="AW9" t="str">
        <f>IFERROR(VLOOKUP(#REF!,#REF!,32,0),"Desembolsado")</f>
        <v>Desembolsado</v>
      </c>
      <c r="AX9" t="str">
        <f t="shared" si="7"/>
        <v>Otro</v>
      </c>
    </row>
    <row r="10" spans="1:50" x14ac:dyDescent="0.25">
      <c r="A10" s="3">
        <v>45107</v>
      </c>
      <c r="B10" s="1">
        <v>34054150052611</v>
      </c>
      <c r="C10" s="5">
        <v>30000000</v>
      </c>
      <c r="D10">
        <v>240</v>
      </c>
      <c r="E10" s="3">
        <v>38727</v>
      </c>
      <c r="F10" s="1">
        <f>_xlfn.DAYS(E10,A10)/30</f>
        <v>-212.66666666666666</v>
      </c>
      <c r="G10" s="1">
        <f t="shared" si="0"/>
        <v>27.333333333333343</v>
      </c>
      <c r="H10" s="5">
        <v>3800430</v>
      </c>
      <c r="I10" s="5" t="s">
        <v>53</v>
      </c>
      <c r="J10" s="6">
        <v>44112</v>
      </c>
      <c r="K10" s="7">
        <f>+_xlfn.DAYS(A10,J10)/30</f>
        <v>33.166666666666664</v>
      </c>
      <c r="L10" s="7">
        <f>+_xlfn.DAYS(A10,E10)/30</f>
        <v>212.66666666666666</v>
      </c>
      <c r="M10" s="6">
        <v>26500</v>
      </c>
      <c r="N10" s="8">
        <f>+_xlfn.DAYS(A10,M10)/365</f>
        <v>50.978082191780821</v>
      </c>
      <c r="O10" s="8">
        <v>350</v>
      </c>
      <c r="P10" s="6">
        <v>36914</v>
      </c>
      <c r="Q10" s="8">
        <f t="shared" si="1"/>
        <v>5.0361111111111114</v>
      </c>
      <c r="R10" s="8">
        <f t="shared" si="2"/>
        <v>19.994444444444444</v>
      </c>
      <c r="S10" s="8" t="s">
        <v>71</v>
      </c>
      <c r="T10" s="9">
        <v>1.61E-2</v>
      </c>
      <c r="U10" s="5">
        <f t="shared" si="3"/>
        <v>125000</v>
      </c>
      <c r="V10" s="5">
        <f t="shared" si="4"/>
        <v>5098.9102499999999</v>
      </c>
      <c r="W10" s="10">
        <f t="shared" si="8"/>
        <v>130098.91025</v>
      </c>
      <c r="X10" s="5">
        <v>6873</v>
      </c>
      <c r="Y10">
        <v>0</v>
      </c>
      <c r="Z10" s="5">
        <v>0</v>
      </c>
      <c r="AA10" s="5">
        <v>3807390</v>
      </c>
      <c r="AB10">
        <v>1</v>
      </c>
      <c r="AC10">
        <v>10</v>
      </c>
      <c r="AD10">
        <v>0</v>
      </c>
      <c r="AE10" t="s">
        <v>47</v>
      </c>
      <c r="AF10" t="s">
        <v>47</v>
      </c>
      <c r="AG10" t="s">
        <v>41</v>
      </c>
      <c r="AH10" s="5">
        <v>380043</v>
      </c>
      <c r="AI10" s="5">
        <v>696</v>
      </c>
      <c r="AJ10" s="3">
        <v>46042</v>
      </c>
      <c r="AK10" s="5">
        <v>0</v>
      </c>
      <c r="AL10" s="5">
        <v>0</v>
      </c>
      <c r="AM10" s="5">
        <v>0</v>
      </c>
      <c r="AN10" s="5">
        <v>0</v>
      </c>
      <c r="AO10" t="s">
        <v>41</v>
      </c>
      <c r="AP10" t="s">
        <v>42</v>
      </c>
      <c r="AQ10" s="5">
        <v>38004.300000000003</v>
      </c>
      <c r="AR10" t="s">
        <v>38</v>
      </c>
      <c r="AS10">
        <f t="shared" si="9"/>
        <v>1</v>
      </c>
      <c r="AT10" t="str">
        <f t="shared" si="5"/>
        <v>1-30 Días</v>
      </c>
      <c r="AU10" t="e">
        <f>IF(AND(AC10=0,SUMIFS($H:$H,$A:$A,$A10,#REF!,#REF!)&lt;250000000),"Ordinaria",IF(AND(AC10=0,SUMIFS($H:$H,$A:$A,$A10,#REF!,#REF!)&gt;=250000000),"Preventiva",IF(AND(AC10&gt;0,AC10&lt;=30),"Persuasiva I",IF(AND(AC10&gt;30,AC10&lt;=60),"Persuasiva II",IF(AND(AC10&gt;60,AC10&lt;90),"Prejurídica","Jurídico")))))</f>
        <v>#REF!</v>
      </c>
      <c r="AV10">
        <f t="shared" si="6"/>
        <v>0</v>
      </c>
      <c r="AW10" t="str">
        <f>IFERROR(VLOOKUP(#REF!,#REF!,32,0),"Desembolsado")</f>
        <v>Desembolsado</v>
      </c>
      <c r="AX10" t="str">
        <f t="shared" si="7"/>
        <v>Otro</v>
      </c>
    </row>
    <row r="11" spans="1:50" x14ac:dyDescent="0.25">
      <c r="A11" s="3">
        <v>45077</v>
      </c>
      <c r="B11" s="1">
        <v>34054150052611</v>
      </c>
      <c r="C11" s="5">
        <v>30000000</v>
      </c>
      <c r="D11">
        <v>240</v>
      </c>
      <c r="E11" s="3">
        <v>38727</v>
      </c>
      <c r="F11" s="1">
        <f>_xlfn.DAYS(E11,A11)/30</f>
        <v>-211.66666666666666</v>
      </c>
      <c r="G11" s="1">
        <f t="shared" si="0"/>
        <v>28.333333333333343</v>
      </c>
      <c r="H11" s="5">
        <v>3800430</v>
      </c>
      <c r="I11" s="5" t="s">
        <v>53</v>
      </c>
      <c r="J11" s="6">
        <v>44112</v>
      </c>
      <c r="K11" s="7">
        <f>+_xlfn.DAYS(A11,J11)/30</f>
        <v>32.166666666666664</v>
      </c>
      <c r="L11" s="7">
        <f>+_xlfn.DAYS(A11,E11)/30</f>
        <v>211.66666666666666</v>
      </c>
      <c r="M11" s="6">
        <v>26500</v>
      </c>
      <c r="N11" s="8">
        <f>+_xlfn.DAYS(A11,M11)/365</f>
        <v>50.895890410958906</v>
      </c>
      <c r="O11" s="8">
        <v>350</v>
      </c>
      <c r="P11" s="6">
        <v>36914</v>
      </c>
      <c r="Q11" s="8">
        <f t="shared" si="1"/>
        <v>5.0361111111111114</v>
      </c>
      <c r="R11" s="8">
        <f t="shared" si="2"/>
        <v>19.994444444444444</v>
      </c>
      <c r="S11" s="8" t="s">
        <v>71</v>
      </c>
      <c r="T11" s="9">
        <v>1.61E-2</v>
      </c>
      <c r="U11" s="5">
        <f t="shared" si="3"/>
        <v>125000</v>
      </c>
      <c r="V11" s="5">
        <f t="shared" si="4"/>
        <v>5098.9102499999999</v>
      </c>
      <c r="W11" s="10">
        <f t="shared" si="8"/>
        <v>130098.91025</v>
      </c>
      <c r="X11" s="5">
        <v>1859</v>
      </c>
      <c r="Y11">
        <v>0</v>
      </c>
      <c r="Z11" s="5">
        <v>0</v>
      </c>
      <c r="AA11" s="5">
        <v>3802289</v>
      </c>
      <c r="AB11">
        <v>0</v>
      </c>
      <c r="AC11">
        <v>0</v>
      </c>
      <c r="AD11">
        <v>0</v>
      </c>
      <c r="AE11" t="s">
        <v>47</v>
      </c>
      <c r="AF11" t="s">
        <v>47</v>
      </c>
      <c r="AG11" t="s">
        <v>41</v>
      </c>
      <c r="AH11" s="5">
        <v>380043</v>
      </c>
      <c r="AI11" s="5">
        <v>185.9</v>
      </c>
      <c r="AJ11" s="3">
        <v>46042</v>
      </c>
      <c r="AK11" s="5">
        <v>0</v>
      </c>
      <c r="AL11" s="5">
        <v>0</v>
      </c>
      <c r="AM11" s="5">
        <v>0</v>
      </c>
      <c r="AN11" s="5">
        <v>0</v>
      </c>
      <c r="AO11" t="s">
        <v>41</v>
      </c>
      <c r="AP11" t="s">
        <v>39</v>
      </c>
      <c r="AQ11" s="5">
        <v>38004.300000000003</v>
      </c>
      <c r="AR11" t="s">
        <v>38</v>
      </c>
      <c r="AS11">
        <f t="shared" si="9"/>
        <v>0</v>
      </c>
      <c r="AT11" t="str">
        <f t="shared" si="5"/>
        <v>0 Días</v>
      </c>
      <c r="AU11" t="e">
        <f>IF(AND(AC11=0,SUMIFS($H:$H,$A:$A,$A11,#REF!,#REF!)&lt;250000000),"Ordinaria",IF(AND(AC11=0,SUMIFS($H:$H,$A:$A,$A11,#REF!,#REF!)&gt;=250000000),"Preventiva",IF(AND(AC11&gt;0,AC11&lt;=30),"Persuasiva I",IF(AND(AC11&gt;30,AC11&lt;=60),"Persuasiva II",IF(AND(AC11&gt;60,AC11&lt;90),"Prejurídica","Jurídico")))))</f>
        <v>#REF!</v>
      </c>
      <c r="AV11">
        <f t="shared" si="6"/>
        <v>0</v>
      </c>
      <c r="AW11" t="str">
        <f>IFERROR(VLOOKUP(#REF!,#REF!,32,0),"Desembolsado")</f>
        <v>Desembolsado</v>
      </c>
      <c r="AX11" t="str">
        <f t="shared" si="7"/>
        <v>Otro</v>
      </c>
    </row>
    <row r="12" spans="1:50" x14ac:dyDescent="0.25">
      <c r="A12" s="3">
        <v>45046</v>
      </c>
      <c r="B12" s="1">
        <v>34054150052611</v>
      </c>
      <c r="C12" s="5">
        <v>30000000</v>
      </c>
      <c r="D12">
        <v>240</v>
      </c>
      <c r="E12" s="3">
        <v>38727</v>
      </c>
      <c r="F12" s="1">
        <f>_xlfn.DAYS(E12,A12)/30</f>
        <v>-210.63333333333333</v>
      </c>
      <c r="G12" s="1">
        <f t="shared" si="0"/>
        <v>29.366666666666674</v>
      </c>
      <c r="H12" s="5">
        <v>3800430</v>
      </c>
      <c r="I12" s="5" t="s">
        <v>53</v>
      </c>
      <c r="J12" s="6">
        <v>44112</v>
      </c>
      <c r="K12" s="7">
        <f>+_xlfn.DAYS(A12,J12)/30</f>
        <v>31.133333333333333</v>
      </c>
      <c r="L12" s="7">
        <f>+_xlfn.DAYS(A12,E12)/30</f>
        <v>210.63333333333333</v>
      </c>
      <c r="M12" s="6">
        <v>26500</v>
      </c>
      <c r="N12" s="8">
        <f>+_xlfn.DAYS(A12,M12)/365</f>
        <v>50.81095890410959</v>
      </c>
      <c r="O12" s="8">
        <v>350</v>
      </c>
      <c r="P12" s="6">
        <v>36914</v>
      </c>
      <c r="Q12" s="8">
        <f t="shared" si="1"/>
        <v>5.0361111111111114</v>
      </c>
      <c r="R12" s="8">
        <f t="shared" si="2"/>
        <v>19.994444444444444</v>
      </c>
      <c r="S12" s="8" t="s">
        <v>71</v>
      </c>
      <c r="T12" s="9">
        <v>1.61E-2</v>
      </c>
      <c r="U12" s="5">
        <f t="shared" si="3"/>
        <v>125000</v>
      </c>
      <c r="V12" s="5">
        <f t="shared" si="4"/>
        <v>5098.9102499999999</v>
      </c>
      <c r="W12" s="10">
        <f t="shared" si="8"/>
        <v>130098.91025</v>
      </c>
      <c r="X12" s="5">
        <v>0</v>
      </c>
      <c r="Y12">
        <v>0</v>
      </c>
      <c r="Z12" s="5">
        <v>0</v>
      </c>
      <c r="AA12" s="5">
        <v>3800430</v>
      </c>
      <c r="AB12">
        <v>0</v>
      </c>
      <c r="AC12">
        <v>0</v>
      </c>
      <c r="AD12">
        <v>0</v>
      </c>
      <c r="AE12" t="s">
        <v>47</v>
      </c>
      <c r="AF12" t="s">
        <v>47</v>
      </c>
      <c r="AG12" t="s">
        <v>41</v>
      </c>
      <c r="AH12" s="5">
        <v>380043</v>
      </c>
      <c r="AI12" s="5">
        <v>0</v>
      </c>
      <c r="AJ12" s="3">
        <v>46042</v>
      </c>
      <c r="AK12" s="5">
        <v>0</v>
      </c>
      <c r="AL12" s="5">
        <v>0</v>
      </c>
      <c r="AM12" s="5">
        <v>0</v>
      </c>
      <c r="AN12" s="5">
        <v>0</v>
      </c>
      <c r="AO12" t="s">
        <v>41</v>
      </c>
      <c r="AP12" t="s">
        <v>39</v>
      </c>
      <c r="AQ12" s="5">
        <v>38004.300000000003</v>
      </c>
      <c r="AR12" t="s">
        <v>38</v>
      </c>
      <c r="AS12">
        <f t="shared" si="9"/>
        <v>0</v>
      </c>
      <c r="AT12" t="str">
        <f t="shared" si="5"/>
        <v>0 Días</v>
      </c>
      <c r="AU12" t="e">
        <f>IF(AND(AC12=0,SUMIFS($H:$H,$A:$A,$A12,#REF!,#REF!)&lt;250000000),"Ordinaria",IF(AND(AC12=0,SUMIFS($H:$H,$A:$A,$A12,#REF!,#REF!)&gt;=250000000),"Preventiva",IF(AND(AC12&gt;0,AC12&lt;=30),"Persuasiva I",IF(AND(AC12&gt;30,AC12&lt;=60),"Persuasiva II",IF(AND(AC12&gt;60,AC12&lt;90),"Prejurídica","Jurídico")))))</f>
        <v>#REF!</v>
      </c>
      <c r="AV12">
        <f t="shared" si="6"/>
        <v>0</v>
      </c>
      <c r="AW12" t="str">
        <f>IFERROR(VLOOKUP(#REF!,#REF!,32,0),"Desembolsado")</f>
        <v>Desembolsado</v>
      </c>
      <c r="AX12" t="str">
        <f t="shared" si="7"/>
        <v>Otro</v>
      </c>
    </row>
    <row r="13" spans="1:50" x14ac:dyDescent="0.25">
      <c r="A13" s="3">
        <v>45016</v>
      </c>
      <c r="B13" s="1">
        <v>34054150052611</v>
      </c>
      <c r="C13" s="5">
        <v>30000000</v>
      </c>
      <c r="D13">
        <v>240</v>
      </c>
      <c r="E13" s="3">
        <v>38727</v>
      </c>
      <c r="F13" s="1">
        <f>_xlfn.DAYS(E13,A13)/30</f>
        <v>-209.63333333333333</v>
      </c>
      <c r="G13" s="1">
        <f t="shared" si="0"/>
        <v>30.366666666666674</v>
      </c>
      <c r="H13" s="5">
        <v>4037959</v>
      </c>
      <c r="I13" s="5" t="s">
        <v>53</v>
      </c>
      <c r="J13" s="6">
        <v>44112</v>
      </c>
      <c r="K13" s="7">
        <f>+_xlfn.DAYS(A13,J13)/30</f>
        <v>30.133333333333333</v>
      </c>
      <c r="L13" s="7">
        <f>+_xlfn.DAYS(A13,E13)/30</f>
        <v>209.63333333333333</v>
      </c>
      <c r="M13" s="6">
        <v>26500</v>
      </c>
      <c r="N13" s="8">
        <f>+_xlfn.DAYS(A13,M13)/365</f>
        <v>50.728767123287675</v>
      </c>
      <c r="O13" s="8">
        <v>350</v>
      </c>
      <c r="P13" s="6">
        <v>36914</v>
      </c>
      <c r="Q13" s="8">
        <f t="shared" si="1"/>
        <v>5.0361111111111114</v>
      </c>
      <c r="R13" s="8">
        <f t="shared" si="2"/>
        <v>19.994444444444444</v>
      </c>
      <c r="S13" s="8" t="s">
        <v>71</v>
      </c>
      <c r="T13" s="9">
        <v>1.61E-2</v>
      </c>
      <c r="U13" s="5">
        <f t="shared" si="3"/>
        <v>125000</v>
      </c>
      <c r="V13" s="5">
        <f t="shared" si="4"/>
        <v>5417.5949916666668</v>
      </c>
      <c r="W13" s="10">
        <f t="shared" si="8"/>
        <v>130417.59499166667</v>
      </c>
      <c r="X13" s="5">
        <v>1970</v>
      </c>
      <c r="Y13">
        <v>0</v>
      </c>
      <c r="Z13" s="5">
        <v>0</v>
      </c>
      <c r="AA13" s="5">
        <v>4039929</v>
      </c>
      <c r="AB13">
        <v>0</v>
      </c>
      <c r="AC13">
        <v>0</v>
      </c>
      <c r="AD13">
        <v>0</v>
      </c>
      <c r="AE13" t="s">
        <v>47</v>
      </c>
      <c r="AF13" t="s">
        <v>47</v>
      </c>
      <c r="AG13" t="s">
        <v>41</v>
      </c>
      <c r="AH13" s="5">
        <v>403795.9</v>
      </c>
      <c r="AI13" s="5">
        <v>197</v>
      </c>
      <c r="AJ13" s="3">
        <v>46042</v>
      </c>
      <c r="AK13" s="5">
        <v>0</v>
      </c>
      <c r="AL13" s="5">
        <v>0</v>
      </c>
      <c r="AM13" s="5">
        <v>0</v>
      </c>
      <c r="AN13" s="5">
        <v>0</v>
      </c>
      <c r="AO13" t="s">
        <v>41</v>
      </c>
      <c r="AP13" t="s">
        <v>39</v>
      </c>
      <c r="AQ13" s="5">
        <v>40379.589999999997</v>
      </c>
      <c r="AR13" t="s">
        <v>38</v>
      </c>
      <c r="AS13">
        <f t="shared" si="9"/>
        <v>0</v>
      </c>
      <c r="AT13" t="str">
        <f t="shared" si="5"/>
        <v>0 Días</v>
      </c>
      <c r="AU13" t="e">
        <f>IF(AND(AC13=0,SUMIFS($H:$H,$A:$A,$A13,#REF!,#REF!)&lt;250000000),"Ordinaria",IF(AND(AC13=0,SUMIFS($H:$H,$A:$A,$A13,#REF!,#REF!)&gt;=250000000),"Preventiva",IF(AND(AC13&gt;0,AC13&lt;=30),"Persuasiva I",IF(AND(AC13&gt;30,AC13&lt;=60),"Persuasiva II",IF(AND(AC13&gt;60,AC13&lt;90),"Prejurídica","Jurídico")))))</f>
        <v>#REF!</v>
      </c>
      <c r="AV13">
        <f t="shared" si="6"/>
        <v>0</v>
      </c>
      <c r="AW13" t="str">
        <f>IFERROR(VLOOKUP(#REF!,#REF!,32,0),"Desembolsado")</f>
        <v>Desembolsado</v>
      </c>
      <c r="AX13" t="str">
        <f t="shared" si="7"/>
        <v>Otro</v>
      </c>
    </row>
    <row r="14" spans="1:50" x14ac:dyDescent="0.25">
      <c r="A14" s="3">
        <v>45351</v>
      </c>
      <c r="B14" s="1">
        <v>34101150102641</v>
      </c>
      <c r="C14" s="5">
        <v>370000000</v>
      </c>
      <c r="D14">
        <v>240</v>
      </c>
      <c r="E14" s="3">
        <v>40518</v>
      </c>
      <c r="F14" s="1">
        <f>_xlfn.DAYS(E14,A14)/30</f>
        <v>-161.1</v>
      </c>
      <c r="G14" s="1">
        <f t="shared" si="0"/>
        <v>78.900000000000006</v>
      </c>
      <c r="H14" s="5">
        <v>102853355</v>
      </c>
      <c r="I14" s="5" t="s">
        <v>54</v>
      </c>
      <c r="J14" s="6">
        <v>45076</v>
      </c>
      <c r="K14" s="7">
        <f>+_xlfn.DAYS(A14,J14)/30</f>
        <v>9.1666666666666661</v>
      </c>
      <c r="L14" s="7">
        <f>+_xlfn.DAYS(A14,E14)/30</f>
        <v>161.1</v>
      </c>
      <c r="M14" s="6">
        <v>22343</v>
      </c>
      <c r="N14" s="8">
        <f>+_xlfn.DAYS(A14,M14)/365</f>
        <v>63.035616438356165</v>
      </c>
      <c r="O14" s="8">
        <v>5349</v>
      </c>
      <c r="P14" s="6">
        <v>34501</v>
      </c>
      <c r="Q14" s="8">
        <f t="shared" si="1"/>
        <v>16.713888888888889</v>
      </c>
      <c r="R14" s="8">
        <f t="shared" si="2"/>
        <v>29.375</v>
      </c>
      <c r="S14" s="8" t="s">
        <v>66</v>
      </c>
      <c r="T14" s="9">
        <v>1.61E-2</v>
      </c>
      <c r="U14" s="5">
        <f t="shared" si="3"/>
        <v>1541666.6666666667</v>
      </c>
      <c r="V14" s="5">
        <f t="shared" si="4"/>
        <v>137994.91795833333</v>
      </c>
      <c r="W14" s="10">
        <f t="shared" si="8"/>
        <v>1679661.5846250001</v>
      </c>
      <c r="X14" s="5">
        <v>118853</v>
      </c>
      <c r="Y14">
        <v>0</v>
      </c>
      <c r="Z14" s="5">
        <v>389434</v>
      </c>
      <c r="AA14" s="5">
        <v>103361642</v>
      </c>
      <c r="AB14">
        <v>0</v>
      </c>
      <c r="AC14">
        <v>0</v>
      </c>
      <c r="AD14">
        <v>0</v>
      </c>
      <c r="AE14" t="s">
        <v>34</v>
      </c>
      <c r="AF14" t="s">
        <v>34</v>
      </c>
      <c r="AG14" t="s">
        <v>41</v>
      </c>
      <c r="AH14" s="5">
        <v>1028533.55</v>
      </c>
      <c r="AI14" s="5">
        <v>1188.53</v>
      </c>
      <c r="AJ14" s="3">
        <v>47817</v>
      </c>
      <c r="AK14" s="5">
        <v>3894.34</v>
      </c>
      <c r="AL14" s="5">
        <v>0</v>
      </c>
      <c r="AM14" s="5">
        <v>0</v>
      </c>
      <c r="AN14" s="5">
        <v>0</v>
      </c>
      <c r="AO14" t="s">
        <v>41</v>
      </c>
      <c r="AP14" t="s">
        <v>37</v>
      </c>
      <c r="AQ14" s="5">
        <v>1028533.55</v>
      </c>
      <c r="AR14" t="s">
        <v>38</v>
      </c>
      <c r="AT14" t="str">
        <f t="shared" si="5"/>
        <v>0 Días</v>
      </c>
      <c r="AU14" t="e">
        <f>IF(AND(AC14=0,SUMIFS($H:$H,$A:$A,$A14,#REF!,#REF!)&lt;250000000),"Ordinaria",IF(AND(AC14=0,SUMIFS($H:$H,$A:$A,$A14,#REF!,#REF!)&gt;=250000000),"Preventiva",IF(AND(AC14&gt;0,AC14&lt;=30),"Persuasiva I",IF(AND(AC14&gt;30,AC14&lt;=60),"Persuasiva II",IF(AND(AC14&gt;60,AC14&lt;90),"Prejurídica","Jurídico")))))</f>
        <v>#REF!</v>
      </c>
      <c r="AV14">
        <f t="shared" si="6"/>
        <v>0</v>
      </c>
      <c r="AW14" t="str">
        <f>IFERROR(VLOOKUP(#REF!,#REF!,32,0),"Desembolsado")</f>
        <v>Desembolsado</v>
      </c>
      <c r="AX14" t="str">
        <f t="shared" si="7"/>
        <v>Otro</v>
      </c>
    </row>
    <row r="15" spans="1:50" x14ac:dyDescent="0.25">
      <c r="A15" s="3">
        <v>45322</v>
      </c>
      <c r="B15" s="1">
        <v>34101150102641</v>
      </c>
      <c r="C15" s="5">
        <v>370000000</v>
      </c>
      <c r="D15">
        <v>240</v>
      </c>
      <c r="E15" s="3">
        <v>40518</v>
      </c>
      <c r="F15" s="1">
        <f>_xlfn.DAYS(E15,A15)/30</f>
        <v>-160.13333333333333</v>
      </c>
      <c r="G15" s="1">
        <f t="shared" si="0"/>
        <v>79.866666666666674</v>
      </c>
      <c r="H15" s="5">
        <v>102853355</v>
      </c>
      <c r="I15" s="5" t="s">
        <v>54</v>
      </c>
      <c r="J15" s="6">
        <v>45076</v>
      </c>
      <c r="K15" s="7">
        <f>+_xlfn.DAYS(A15,J15)/30</f>
        <v>8.1999999999999993</v>
      </c>
      <c r="L15" s="7">
        <f>+_xlfn.DAYS(A15,E15)/30</f>
        <v>160.13333333333333</v>
      </c>
      <c r="M15" s="6">
        <v>22343</v>
      </c>
      <c r="N15" s="8">
        <f>+_xlfn.DAYS(A15,M15)/365</f>
        <v>62.956164383561642</v>
      </c>
      <c r="O15" s="8">
        <v>5349</v>
      </c>
      <c r="P15" s="6">
        <v>34501</v>
      </c>
      <c r="Q15" s="8">
        <f t="shared" si="1"/>
        <v>16.713888888888889</v>
      </c>
      <c r="R15" s="8">
        <f t="shared" si="2"/>
        <v>29.375</v>
      </c>
      <c r="S15" s="8" t="s">
        <v>66</v>
      </c>
      <c r="T15" s="9">
        <v>1.61E-2</v>
      </c>
      <c r="U15" s="5">
        <f t="shared" si="3"/>
        <v>1541666.6666666667</v>
      </c>
      <c r="V15" s="5">
        <f t="shared" si="4"/>
        <v>137994.91795833333</v>
      </c>
      <c r="W15" s="10">
        <f t="shared" si="8"/>
        <v>1679661.5846250001</v>
      </c>
      <c r="X15" s="5">
        <v>137138</v>
      </c>
      <c r="Y15">
        <v>0</v>
      </c>
      <c r="Z15" s="5">
        <v>389422</v>
      </c>
      <c r="AA15" s="5">
        <v>103379915</v>
      </c>
      <c r="AB15">
        <v>0</v>
      </c>
      <c r="AC15">
        <v>0</v>
      </c>
      <c r="AD15">
        <v>0</v>
      </c>
      <c r="AE15" t="s">
        <v>34</v>
      </c>
      <c r="AF15" t="s">
        <v>34</v>
      </c>
      <c r="AG15" t="s">
        <v>41</v>
      </c>
      <c r="AH15" s="5">
        <v>1028533.55</v>
      </c>
      <c r="AI15" s="5">
        <v>1371.38</v>
      </c>
      <c r="AJ15" s="3">
        <v>47817</v>
      </c>
      <c r="AK15" s="5">
        <v>3894.22</v>
      </c>
      <c r="AL15" s="5">
        <v>0</v>
      </c>
      <c r="AM15" s="5">
        <v>0</v>
      </c>
      <c r="AN15" s="5">
        <v>0</v>
      </c>
      <c r="AO15" t="s">
        <v>41</v>
      </c>
      <c r="AP15" t="s">
        <v>37</v>
      </c>
      <c r="AQ15" s="5">
        <v>1028533.55</v>
      </c>
      <c r="AR15" t="s">
        <v>38</v>
      </c>
      <c r="AS15">
        <f t="shared" ref="AS15:AS23" si="10">IF(AC15&gt;=1,1,0)</f>
        <v>0</v>
      </c>
      <c r="AT15" t="str">
        <f t="shared" si="5"/>
        <v>0 Días</v>
      </c>
      <c r="AU15" t="e">
        <f>IF(AND(AC15=0,SUMIFS($H:$H,$A:$A,$A15,#REF!,#REF!)&lt;250000000),"Ordinaria",IF(AND(AC15=0,SUMIFS($H:$H,$A:$A,$A15,#REF!,#REF!)&gt;=250000000),"Preventiva",IF(AND(AC15&gt;0,AC15&lt;=30),"Persuasiva I",IF(AND(AC15&gt;30,AC15&lt;=60),"Persuasiva II",IF(AND(AC15&gt;60,AC15&lt;90),"Prejurídica","Jurídico")))))</f>
        <v>#REF!</v>
      </c>
      <c r="AV15">
        <f t="shared" si="6"/>
        <v>0</v>
      </c>
      <c r="AW15" t="str">
        <f>IFERROR(VLOOKUP(#REF!,#REF!,32,0),"Desembolsado")</f>
        <v>Desembolsado</v>
      </c>
      <c r="AX15" t="str">
        <f t="shared" si="7"/>
        <v>Otro</v>
      </c>
    </row>
    <row r="16" spans="1:50" x14ac:dyDescent="0.25">
      <c r="A16" s="3">
        <v>45291</v>
      </c>
      <c r="B16" s="1">
        <v>34101150102641</v>
      </c>
      <c r="C16" s="5">
        <v>370000000</v>
      </c>
      <c r="D16">
        <v>240</v>
      </c>
      <c r="E16" s="3">
        <v>40518</v>
      </c>
      <c r="F16" s="1">
        <f>_xlfn.DAYS(E16,A16)/30</f>
        <v>-159.1</v>
      </c>
      <c r="G16" s="1">
        <f t="shared" si="0"/>
        <v>80.900000000000006</v>
      </c>
      <c r="H16" s="5">
        <v>105392696</v>
      </c>
      <c r="I16" s="5" t="s">
        <v>54</v>
      </c>
      <c r="J16" s="6">
        <v>45076</v>
      </c>
      <c r="K16" s="7">
        <f>+_xlfn.DAYS(A16,J16)/30</f>
        <v>7.166666666666667</v>
      </c>
      <c r="L16" s="7">
        <f>+_xlfn.DAYS(A16,E16)/30</f>
        <v>159.1</v>
      </c>
      <c r="M16" s="6">
        <v>22343</v>
      </c>
      <c r="N16" s="8">
        <f>+_xlfn.DAYS(A16,M16)/365</f>
        <v>62.871232876712327</v>
      </c>
      <c r="O16" s="8">
        <v>5349</v>
      </c>
      <c r="P16" s="6">
        <v>34501</v>
      </c>
      <c r="Q16" s="8">
        <f t="shared" si="1"/>
        <v>16.713888888888889</v>
      </c>
      <c r="R16" s="8">
        <f t="shared" si="2"/>
        <v>29.375</v>
      </c>
      <c r="S16" s="8" t="s">
        <v>66</v>
      </c>
      <c r="T16" s="9">
        <v>1.61E-2</v>
      </c>
      <c r="U16" s="5">
        <f t="shared" si="3"/>
        <v>1541666.6666666667</v>
      </c>
      <c r="V16" s="5">
        <f t="shared" si="4"/>
        <v>141401.86713333335</v>
      </c>
      <c r="W16" s="10">
        <f t="shared" si="8"/>
        <v>1683068.5338000001</v>
      </c>
      <c r="X16" s="5">
        <v>121786</v>
      </c>
      <c r="Y16">
        <v>0</v>
      </c>
      <c r="Z16" s="5">
        <v>483692</v>
      </c>
      <c r="AA16" s="5">
        <v>105998174</v>
      </c>
      <c r="AB16">
        <v>0</v>
      </c>
      <c r="AC16">
        <v>0</v>
      </c>
      <c r="AD16">
        <v>0</v>
      </c>
      <c r="AE16" t="s">
        <v>34</v>
      </c>
      <c r="AF16" t="s">
        <v>34</v>
      </c>
      <c r="AG16" t="s">
        <v>41</v>
      </c>
      <c r="AH16" s="5">
        <v>1053926.96</v>
      </c>
      <c r="AI16" s="5">
        <v>1217.8599999999999</v>
      </c>
      <c r="AJ16" s="3">
        <v>47817</v>
      </c>
      <c r="AK16" s="5">
        <v>4836.92</v>
      </c>
      <c r="AL16" s="5">
        <v>0</v>
      </c>
      <c r="AM16" s="5">
        <v>0</v>
      </c>
      <c r="AN16" s="5">
        <v>0</v>
      </c>
      <c r="AO16" t="s">
        <v>41</v>
      </c>
      <c r="AP16" t="s">
        <v>37</v>
      </c>
      <c r="AQ16" s="5">
        <v>1053926.96</v>
      </c>
      <c r="AR16" t="s">
        <v>38</v>
      </c>
      <c r="AS16">
        <f t="shared" si="10"/>
        <v>0</v>
      </c>
      <c r="AT16" t="str">
        <f t="shared" si="5"/>
        <v>0 Días</v>
      </c>
      <c r="AU16" t="e">
        <f>IF(AND(AC16=0,SUMIFS($H:$H,$A:$A,$A16,#REF!,#REF!)&lt;250000000),"Ordinaria",IF(AND(AC16=0,SUMIFS($H:$H,$A:$A,$A16,#REF!,#REF!)&gt;=250000000),"Preventiva",IF(AND(AC16&gt;0,AC16&lt;=30),"Persuasiva I",IF(AND(AC16&gt;30,AC16&lt;=60),"Persuasiva II",IF(AND(AC16&gt;60,AC16&lt;90),"Prejurídica","Jurídico")))))</f>
        <v>#REF!</v>
      </c>
      <c r="AV16">
        <f t="shared" si="6"/>
        <v>0</v>
      </c>
      <c r="AW16" t="str">
        <f>IFERROR(VLOOKUP(#REF!,#REF!,32,0),"Desembolsado")</f>
        <v>Desembolsado</v>
      </c>
      <c r="AX16" t="str">
        <f t="shared" si="7"/>
        <v>Otro</v>
      </c>
    </row>
    <row r="17" spans="1:50" x14ac:dyDescent="0.25">
      <c r="A17" s="3">
        <v>45260</v>
      </c>
      <c r="B17" s="1">
        <v>34101150102641</v>
      </c>
      <c r="C17" s="5">
        <v>370000000</v>
      </c>
      <c r="D17">
        <v>240</v>
      </c>
      <c r="E17" s="3">
        <v>40518</v>
      </c>
      <c r="F17" s="1">
        <f>_xlfn.DAYS(E17,A17)/30</f>
        <v>-158.06666666666666</v>
      </c>
      <c r="G17" s="1">
        <f t="shared" si="0"/>
        <v>81.933333333333337</v>
      </c>
      <c r="H17" s="5">
        <v>106662740</v>
      </c>
      <c r="I17" s="5" t="s">
        <v>54</v>
      </c>
      <c r="J17" s="6">
        <v>45076</v>
      </c>
      <c r="K17" s="7">
        <f>+_xlfn.DAYS(A17,J17)/30</f>
        <v>6.1333333333333337</v>
      </c>
      <c r="L17" s="7">
        <f>+_xlfn.DAYS(A17,E17)/30</f>
        <v>158.06666666666666</v>
      </c>
      <c r="M17" s="6">
        <v>22343</v>
      </c>
      <c r="N17" s="8">
        <f>+_xlfn.DAYS(A17,M17)/365</f>
        <v>62.786301369863011</v>
      </c>
      <c r="O17" s="8">
        <v>5349</v>
      </c>
      <c r="P17" s="6">
        <v>34501</v>
      </c>
      <c r="Q17" s="8">
        <f t="shared" si="1"/>
        <v>16.713888888888889</v>
      </c>
      <c r="R17" s="8">
        <f t="shared" si="2"/>
        <v>29.375</v>
      </c>
      <c r="S17" s="8" t="s">
        <v>66</v>
      </c>
      <c r="T17" s="9">
        <v>1.61E-2</v>
      </c>
      <c r="U17" s="5">
        <f t="shared" si="3"/>
        <v>1541666.6666666667</v>
      </c>
      <c r="V17" s="5">
        <f t="shared" si="4"/>
        <v>143105.84283333333</v>
      </c>
      <c r="W17" s="10">
        <f t="shared" si="8"/>
        <v>1684772.5095000002</v>
      </c>
      <c r="X17" s="5">
        <v>123255</v>
      </c>
      <c r="Y17">
        <v>0</v>
      </c>
      <c r="Z17" s="5">
        <v>0</v>
      </c>
      <c r="AA17" s="5">
        <v>106785995</v>
      </c>
      <c r="AB17">
        <v>0</v>
      </c>
      <c r="AC17">
        <v>0</v>
      </c>
      <c r="AD17">
        <v>0</v>
      </c>
      <c r="AE17" t="s">
        <v>34</v>
      </c>
      <c r="AF17" t="s">
        <v>34</v>
      </c>
      <c r="AG17" t="s">
        <v>41</v>
      </c>
      <c r="AH17" s="5">
        <v>1066627.3999999999</v>
      </c>
      <c r="AI17" s="5">
        <v>1232.55</v>
      </c>
      <c r="AJ17" s="3">
        <v>47817</v>
      </c>
      <c r="AK17" s="5">
        <v>0</v>
      </c>
      <c r="AL17" s="5">
        <v>0</v>
      </c>
      <c r="AM17" s="5">
        <v>0</v>
      </c>
      <c r="AN17" s="5">
        <v>0</v>
      </c>
      <c r="AO17" t="s">
        <v>41</v>
      </c>
      <c r="AP17" t="s">
        <v>37</v>
      </c>
      <c r="AQ17" s="5">
        <v>1066627.3999999999</v>
      </c>
      <c r="AR17" t="s">
        <v>38</v>
      </c>
      <c r="AS17">
        <f t="shared" si="10"/>
        <v>0</v>
      </c>
      <c r="AT17" t="str">
        <f t="shared" si="5"/>
        <v>0 Días</v>
      </c>
      <c r="AU17" t="e">
        <f>IF(AND(AC17=0,SUMIFS($H:$H,$A:$A,$A17,#REF!,#REF!)&lt;250000000),"Ordinaria",IF(AND(AC17=0,SUMIFS($H:$H,$A:$A,$A17,#REF!,#REF!)&gt;=250000000),"Preventiva",IF(AND(AC17&gt;0,AC17&lt;=30),"Persuasiva I",IF(AND(AC17&gt;30,AC17&lt;=60),"Persuasiva II",IF(AND(AC17&gt;60,AC17&lt;90),"Prejurídica","Jurídico")))))</f>
        <v>#REF!</v>
      </c>
      <c r="AV17">
        <f t="shared" si="6"/>
        <v>0</v>
      </c>
      <c r="AW17" t="str">
        <f>IFERROR(VLOOKUP(#REF!,#REF!,32,0),"Desembolsado")</f>
        <v>Desembolsado</v>
      </c>
      <c r="AX17" t="str">
        <f t="shared" si="7"/>
        <v>Otro</v>
      </c>
    </row>
    <row r="18" spans="1:50" x14ac:dyDescent="0.25">
      <c r="A18" s="3">
        <v>45230</v>
      </c>
      <c r="B18" s="1">
        <v>34101150102641</v>
      </c>
      <c r="C18" s="5">
        <v>370000000</v>
      </c>
      <c r="D18">
        <v>240</v>
      </c>
      <c r="E18" s="3">
        <v>40518</v>
      </c>
      <c r="F18" s="1">
        <f>_xlfn.DAYS(E18,A18)/30</f>
        <v>-157.06666666666666</v>
      </c>
      <c r="G18" s="1">
        <f t="shared" si="0"/>
        <v>82.933333333333337</v>
      </c>
      <c r="H18" s="5">
        <v>107932535</v>
      </c>
      <c r="I18" s="5" t="s">
        <v>54</v>
      </c>
      <c r="J18" s="6">
        <v>45076</v>
      </c>
      <c r="K18" s="7">
        <f>+_xlfn.DAYS(A18,J18)/30</f>
        <v>5.1333333333333337</v>
      </c>
      <c r="L18" s="7">
        <f>+_xlfn.DAYS(A18,E18)/30</f>
        <v>157.06666666666666</v>
      </c>
      <c r="M18" s="6">
        <v>22343</v>
      </c>
      <c r="N18" s="8">
        <f>+_xlfn.DAYS(A18,M18)/365</f>
        <v>62.704109589041096</v>
      </c>
      <c r="O18" s="8">
        <v>5349</v>
      </c>
      <c r="P18" s="6">
        <v>34501</v>
      </c>
      <c r="Q18" s="8">
        <f t="shared" si="1"/>
        <v>16.713888888888889</v>
      </c>
      <c r="R18" s="8">
        <f t="shared" si="2"/>
        <v>29.375</v>
      </c>
      <c r="S18" s="8" t="s">
        <v>66</v>
      </c>
      <c r="T18" s="9">
        <v>1.61E-2</v>
      </c>
      <c r="U18" s="5">
        <f t="shared" si="3"/>
        <v>1541666.6666666667</v>
      </c>
      <c r="V18" s="5">
        <f t="shared" si="4"/>
        <v>144809.48445833332</v>
      </c>
      <c r="W18" s="10">
        <f t="shared" si="8"/>
        <v>1686476.1511250001</v>
      </c>
      <c r="X18" s="5">
        <v>124722</v>
      </c>
      <c r="Y18">
        <v>0</v>
      </c>
      <c r="Z18" s="5">
        <v>0</v>
      </c>
      <c r="AA18" s="5">
        <v>108057257</v>
      </c>
      <c r="AB18">
        <v>0</v>
      </c>
      <c r="AC18">
        <v>0</v>
      </c>
      <c r="AD18">
        <v>0</v>
      </c>
      <c r="AE18" t="s">
        <v>34</v>
      </c>
      <c r="AF18" t="s">
        <v>34</v>
      </c>
      <c r="AG18" t="s">
        <v>41</v>
      </c>
      <c r="AH18" s="5">
        <v>1079325.3500000001</v>
      </c>
      <c r="AI18" s="5">
        <v>1247.22</v>
      </c>
      <c r="AJ18" s="3">
        <v>47817</v>
      </c>
      <c r="AK18" s="5">
        <v>0</v>
      </c>
      <c r="AL18" s="5">
        <v>0</v>
      </c>
      <c r="AM18" s="5">
        <v>0</v>
      </c>
      <c r="AN18" s="5">
        <v>0</v>
      </c>
      <c r="AO18" t="s">
        <v>41</v>
      </c>
      <c r="AP18" t="s">
        <v>37</v>
      </c>
      <c r="AQ18" s="5">
        <v>1079325.3500000001</v>
      </c>
      <c r="AR18" t="s">
        <v>38</v>
      </c>
      <c r="AS18">
        <f t="shared" si="10"/>
        <v>0</v>
      </c>
      <c r="AT18" t="str">
        <f t="shared" si="5"/>
        <v>0 Días</v>
      </c>
      <c r="AU18" t="e">
        <f>IF(AND(AC18=0,SUMIFS($H:$H,$A:$A,$A18,#REF!,#REF!)&lt;250000000),"Ordinaria",IF(AND(AC18=0,SUMIFS($H:$H,$A:$A,$A18,#REF!,#REF!)&gt;=250000000),"Preventiva",IF(AND(AC18&gt;0,AC18&lt;=30),"Persuasiva I",IF(AND(AC18&gt;30,AC18&lt;=60),"Persuasiva II",IF(AND(AC18&gt;60,AC18&lt;90),"Prejurídica","Jurídico")))))</f>
        <v>#REF!</v>
      </c>
      <c r="AV18">
        <f t="shared" si="6"/>
        <v>0</v>
      </c>
      <c r="AW18" t="str">
        <f>IFERROR(VLOOKUP(#REF!,#REF!,32,0),"Desembolsado")</f>
        <v>Desembolsado</v>
      </c>
      <c r="AX18" t="str">
        <f t="shared" si="7"/>
        <v>Otro</v>
      </c>
    </row>
    <row r="19" spans="1:50" x14ac:dyDescent="0.25">
      <c r="A19" s="3">
        <v>45199</v>
      </c>
      <c r="B19" s="1">
        <v>34101150102641</v>
      </c>
      <c r="C19" s="5">
        <v>370000000</v>
      </c>
      <c r="D19">
        <v>240</v>
      </c>
      <c r="E19" s="3">
        <v>40518</v>
      </c>
      <c r="F19" s="1">
        <f>_xlfn.DAYS(E19,A19)/30</f>
        <v>-156.03333333333333</v>
      </c>
      <c r="G19" s="1">
        <f t="shared" si="0"/>
        <v>83.966666666666669</v>
      </c>
      <c r="H19" s="5">
        <v>107932535</v>
      </c>
      <c r="I19" s="5" t="s">
        <v>54</v>
      </c>
      <c r="J19" s="6">
        <v>45076</v>
      </c>
      <c r="K19" s="7">
        <f>+_xlfn.DAYS(A19,J19)/30</f>
        <v>4.0999999999999996</v>
      </c>
      <c r="L19" s="7">
        <f>+_xlfn.DAYS(A19,E19)/30</f>
        <v>156.03333333333333</v>
      </c>
      <c r="M19" s="6">
        <v>22343</v>
      </c>
      <c r="N19" s="8">
        <f>+_xlfn.DAYS(A19,M19)/365</f>
        <v>62.61917808219178</v>
      </c>
      <c r="O19" s="8">
        <v>5349</v>
      </c>
      <c r="P19" s="6">
        <v>34501</v>
      </c>
      <c r="Q19" s="8">
        <f t="shared" si="1"/>
        <v>16.713888888888889</v>
      </c>
      <c r="R19" s="8">
        <f t="shared" si="2"/>
        <v>29.375</v>
      </c>
      <c r="S19" s="8" t="s">
        <v>66</v>
      </c>
      <c r="T19" s="9">
        <v>1.61E-2</v>
      </c>
      <c r="U19" s="5">
        <f t="shared" si="3"/>
        <v>1541666.6666666667</v>
      </c>
      <c r="V19" s="5">
        <f t="shared" si="4"/>
        <v>144809.48445833332</v>
      </c>
      <c r="W19" s="10">
        <f t="shared" si="8"/>
        <v>1686476.1511250001</v>
      </c>
      <c r="X19" s="5">
        <v>0</v>
      </c>
      <c r="Y19">
        <v>0</v>
      </c>
      <c r="Z19" s="5">
        <v>0</v>
      </c>
      <c r="AA19" s="5">
        <v>107932535</v>
      </c>
      <c r="AB19">
        <v>0</v>
      </c>
      <c r="AC19">
        <v>0</v>
      </c>
      <c r="AD19">
        <v>0</v>
      </c>
      <c r="AE19" t="s">
        <v>34</v>
      </c>
      <c r="AF19" t="s">
        <v>34</v>
      </c>
      <c r="AG19" t="s">
        <v>41</v>
      </c>
      <c r="AH19" s="5">
        <v>1079325.3500000001</v>
      </c>
      <c r="AI19" s="5">
        <v>0</v>
      </c>
      <c r="AJ19" s="3">
        <v>47817</v>
      </c>
      <c r="AK19" s="5">
        <v>0</v>
      </c>
      <c r="AL19" s="5">
        <v>0</v>
      </c>
      <c r="AM19" s="5">
        <v>0</v>
      </c>
      <c r="AN19" s="5">
        <v>0</v>
      </c>
      <c r="AO19" t="s">
        <v>41</v>
      </c>
      <c r="AP19" t="s">
        <v>37</v>
      </c>
      <c r="AQ19" s="5">
        <v>1079325.3500000001</v>
      </c>
      <c r="AR19" t="s">
        <v>38</v>
      </c>
      <c r="AS19">
        <f t="shared" si="10"/>
        <v>0</v>
      </c>
      <c r="AT19" t="str">
        <f t="shared" si="5"/>
        <v>0 Días</v>
      </c>
      <c r="AU19" t="e">
        <f>IF(AND(AC19=0,SUMIFS($H:$H,$A:$A,$A19,#REF!,#REF!)&lt;250000000),"Ordinaria",IF(AND(AC19=0,SUMIFS($H:$H,$A:$A,$A19,#REF!,#REF!)&gt;=250000000),"Preventiva",IF(AND(AC19&gt;0,AC19&lt;=30),"Persuasiva I",IF(AND(AC19&gt;30,AC19&lt;=60),"Persuasiva II",IF(AND(AC19&gt;60,AC19&lt;90),"Prejurídica","Jurídico")))))</f>
        <v>#REF!</v>
      </c>
      <c r="AV19">
        <f t="shared" si="6"/>
        <v>0</v>
      </c>
      <c r="AW19" t="str">
        <f>IFERROR(VLOOKUP(#REF!,#REF!,32,0),"Desembolsado")</f>
        <v>Desembolsado</v>
      </c>
      <c r="AX19" t="str">
        <f t="shared" si="7"/>
        <v>Otro</v>
      </c>
    </row>
    <row r="20" spans="1:50" x14ac:dyDescent="0.25">
      <c r="A20" s="3">
        <v>45169</v>
      </c>
      <c r="B20" s="1">
        <v>34101150102641</v>
      </c>
      <c r="C20" s="5">
        <v>370000000</v>
      </c>
      <c r="D20">
        <v>240</v>
      </c>
      <c r="E20" s="3">
        <v>40518</v>
      </c>
      <c r="F20" s="1">
        <f>_xlfn.DAYS(E20,A20)/30</f>
        <v>-155.03333333333333</v>
      </c>
      <c r="G20" s="1">
        <f t="shared" si="0"/>
        <v>84.966666666666669</v>
      </c>
      <c r="H20" s="5">
        <v>109202330</v>
      </c>
      <c r="I20" s="5" t="s">
        <v>54</v>
      </c>
      <c r="J20" s="6">
        <v>45076</v>
      </c>
      <c r="K20" s="7">
        <f>+_xlfn.DAYS(A20,J20)/30</f>
        <v>3.1</v>
      </c>
      <c r="L20" s="7">
        <f>+_xlfn.DAYS(A20,E20)/30</f>
        <v>155.03333333333333</v>
      </c>
      <c r="M20" s="6">
        <v>22343</v>
      </c>
      <c r="N20" s="8">
        <f>+_xlfn.DAYS(A20,M20)/365</f>
        <v>62.536986301369865</v>
      </c>
      <c r="O20" s="8">
        <v>5349</v>
      </c>
      <c r="P20" s="6">
        <v>34501</v>
      </c>
      <c r="Q20" s="8">
        <f t="shared" si="1"/>
        <v>16.713888888888889</v>
      </c>
      <c r="R20" s="8">
        <f t="shared" si="2"/>
        <v>29.375</v>
      </c>
      <c r="S20" s="8" t="s">
        <v>66</v>
      </c>
      <c r="T20" s="9">
        <v>1.61E-2</v>
      </c>
      <c r="U20" s="5">
        <f t="shared" si="3"/>
        <v>1541666.6666666667</v>
      </c>
      <c r="V20" s="5">
        <f t="shared" si="4"/>
        <v>146513.12608333334</v>
      </c>
      <c r="W20" s="10">
        <f t="shared" si="8"/>
        <v>1688179.79275</v>
      </c>
      <c r="X20" s="5">
        <v>0</v>
      </c>
      <c r="Y20">
        <v>0</v>
      </c>
      <c r="Z20" s="5">
        <v>0</v>
      </c>
      <c r="AA20" s="5">
        <v>109202330</v>
      </c>
      <c r="AB20">
        <v>0</v>
      </c>
      <c r="AC20">
        <v>0</v>
      </c>
      <c r="AD20">
        <v>0</v>
      </c>
      <c r="AE20" t="s">
        <v>34</v>
      </c>
      <c r="AF20" t="s">
        <v>34</v>
      </c>
      <c r="AG20" t="s">
        <v>41</v>
      </c>
      <c r="AH20" s="5">
        <v>1092023.3</v>
      </c>
      <c r="AI20" s="5">
        <v>0</v>
      </c>
      <c r="AJ20" s="3">
        <v>47817</v>
      </c>
      <c r="AK20" s="5">
        <v>0</v>
      </c>
      <c r="AL20" s="5">
        <v>0</v>
      </c>
      <c r="AM20" s="5">
        <v>0</v>
      </c>
      <c r="AN20" s="5">
        <v>0</v>
      </c>
      <c r="AO20" t="s">
        <v>41</v>
      </c>
      <c r="AP20" t="s">
        <v>37</v>
      </c>
      <c r="AQ20" s="5">
        <v>1092023.3</v>
      </c>
      <c r="AR20" t="s">
        <v>38</v>
      </c>
      <c r="AS20">
        <f t="shared" si="10"/>
        <v>0</v>
      </c>
      <c r="AT20" t="str">
        <f t="shared" si="5"/>
        <v>0 Días</v>
      </c>
      <c r="AU20" t="e">
        <f>IF(AND(AC20=0,SUMIFS($H:$H,$A:$A,$A20,#REF!,#REF!)&lt;250000000),"Ordinaria",IF(AND(AC20=0,SUMIFS($H:$H,$A:$A,$A20,#REF!,#REF!)&gt;=250000000),"Preventiva",IF(AND(AC20&gt;0,AC20&lt;=30),"Persuasiva I",IF(AND(AC20&gt;30,AC20&lt;=60),"Persuasiva II",IF(AND(AC20&gt;60,AC20&lt;90),"Prejurídica","Jurídico")))))</f>
        <v>#REF!</v>
      </c>
      <c r="AV20">
        <f t="shared" si="6"/>
        <v>0</v>
      </c>
      <c r="AW20" t="str">
        <f>IFERROR(VLOOKUP(#REF!,#REF!,32,0),"Desembolsado")</f>
        <v>Desembolsado</v>
      </c>
      <c r="AX20" t="str">
        <f t="shared" si="7"/>
        <v>Otro</v>
      </c>
    </row>
    <row r="21" spans="1:50" x14ac:dyDescent="0.25">
      <c r="A21" s="3">
        <v>45138</v>
      </c>
      <c r="B21" s="1">
        <v>34101150102641</v>
      </c>
      <c r="C21" s="5">
        <v>370000000</v>
      </c>
      <c r="D21">
        <v>240</v>
      </c>
      <c r="E21" s="3">
        <v>40518</v>
      </c>
      <c r="F21" s="1">
        <f>_xlfn.DAYS(E21,A21)/30</f>
        <v>-154</v>
      </c>
      <c r="G21" s="1">
        <f t="shared" si="0"/>
        <v>86</v>
      </c>
      <c r="H21" s="5">
        <v>110472125</v>
      </c>
      <c r="I21" s="5" t="s">
        <v>54</v>
      </c>
      <c r="J21" s="6">
        <v>45076</v>
      </c>
      <c r="K21" s="7">
        <f>+_xlfn.DAYS(A21,J21)/30</f>
        <v>2.0666666666666669</v>
      </c>
      <c r="L21" s="7">
        <f>+_xlfn.DAYS(A21,E21)/30</f>
        <v>154</v>
      </c>
      <c r="M21" s="6">
        <v>22343</v>
      </c>
      <c r="N21" s="8">
        <f>+_xlfn.DAYS(A21,M21)/365</f>
        <v>62.452054794520549</v>
      </c>
      <c r="O21" s="8">
        <v>5349</v>
      </c>
      <c r="P21" s="6">
        <v>34501</v>
      </c>
      <c r="Q21" s="8">
        <f t="shared" si="1"/>
        <v>16.713888888888889</v>
      </c>
      <c r="R21" s="8">
        <f t="shared" si="2"/>
        <v>29.375</v>
      </c>
      <c r="S21" s="8" t="s">
        <v>66</v>
      </c>
      <c r="T21" s="9">
        <v>1.61E-2</v>
      </c>
      <c r="U21" s="5">
        <f t="shared" si="3"/>
        <v>1541666.6666666667</v>
      </c>
      <c r="V21" s="5">
        <f t="shared" si="4"/>
        <v>148216.76770833333</v>
      </c>
      <c r="W21" s="10">
        <f t="shared" si="8"/>
        <v>1689883.4343750002</v>
      </c>
      <c r="X21" s="5">
        <v>0</v>
      </c>
      <c r="Y21">
        <v>0</v>
      </c>
      <c r="Z21" s="5">
        <v>0</v>
      </c>
      <c r="AA21" s="5">
        <v>110472125</v>
      </c>
      <c r="AB21">
        <v>0</v>
      </c>
      <c r="AC21">
        <v>0</v>
      </c>
      <c r="AD21">
        <v>0</v>
      </c>
      <c r="AE21" t="s">
        <v>34</v>
      </c>
      <c r="AF21" t="s">
        <v>34</v>
      </c>
      <c r="AG21" t="s">
        <v>41</v>
      </c>
      <c r="AH21" s="5">
        <v>1104721.25</v>
      </c>
      <c r="AI21" s="5">
        <v>0</v>
      </c>
      <c r="AJ21" s="3">
        <v>47817</v>
      </c>
      <c r="AK21" s="5">
        <v>0</v>
      </c>
      <c r="AL21" s="5">
        <v>0</v>
      </c>
      <c r="AM21" s="5">
        <v>0</v>
      </c>
      <c r="AN21" s="5">
        <v>0</v>
      </c>
      <c r="AO21" t="s">
        <v>41</v>
      </c>
      <c r="AP21" t="s">
        <v>37</v>
      </c>
      <c r="AQ21" s="5">
        <v>1104721.25</v>
      </c>
      <c r="AR21" t="s">
        <v>38</v>
      </c>
      <c r="AS21">
        <f t="shared" si="10"/>
        <v>0</v>
      </c>
      <c r="AT21" t="str">
        <f t="shared" si="5"/>
        <v>0 Días</v>
      </c>
      <c r="AU21" t="e">
        <f>IF(AND(AC21=0,SUMIFS($H:$H,$A:$A,$A21,#REF!,#REF!)&lt;250000000),"Ordinaria",IF(AND(AC21=0,SUMIFS($H:$H,$A:$A,$A21,#REF!,#REF!)&gt;=250000000),"Preventiva",IF(AND(AC21&gt;0,AC21&lt;=30),"Persuasiva I",IF(AND(AC21&gt;30,AC21&lt;=60),"Persuasiva II",IF(AND(AC21&gt;60,AC21&lt;90),"Prejurídica","Jurídico")))))</f>
        <v>#REF!</v>
      </c>
      <c r="AV21">
        <f t="shared" si="6"/>
        <v>0</v>
      </c>
      <c r="AW21" t="str">
        <f>IFERROR(VLOOKUP(#REF!,#REF!,32,0),"Desembolsado")</f>
        <v>Desembolsado</v>
      </c>
      <c r="AX21" t="str">
        <f t="shared" si="7"/>
        <v>Otro</v>
      </c>
    </row>
    <row r="22" spans="1:50" x14ac:dyDescent="0.25">
      <c r="A22" s="3">
        <v>45107</v>
      </c>
      <c r="B22" s="1">
        <v>34101150102641</v>
      </c>
      <c r="C22" s="5">
        <v>370000000</v>
      </c>
      <c r="D22">
        <v>240</v>
      </c>
      <c r="E22" s="3">
        <v>40518</v>
      </c>
      <c r="F22" s="1">
        <f>_xlfn.DAYS(E22,A22)/30</f>
        <v>-152.96666666666667</v>
      </c>
      <c r="G22" s="1">
        <f t="shared" si="0"/>
        <v>87.033333333333331</v>
      </c>
      <c r="H22" s="5">
        <v>111851062</v>
      </c>
      <c r="I22" s="5" t="s">
        <v>54</v>
      </c>
      <c r="J22" s="6">
        <v>45076</v>
      </c>
      <c r="K22" s="7">
        <f>+_xlfn.DAYS(A22,J22)/30</f>
        <v>1.0333333333333334</v>
      </c>
      <c r="L22" s="7">
        <f>+_xlfn.DAYS(A22,E22)/30</f>
        <v>152.96666666666667</v>
      </c>
      <c r="M22" s="6">
        <v>22343</v>
      </c>
      <c r="N22" s="8">
        <f>+_xlfn.DAYS(A22,M22)/365</f>
        <v>62.367123287671234</v>
      </c>
      <c r="O22" s="8">
        <v>5349</v>
      </c>
      <c r="P22" s="6">
        <v>34501</v>
      </c>
      <c r="Q22" s="8">
        <f t="shared" si="1"/>
        <v>16.713888888888889</v>
      </c>
      <c r="R22" s="8">
        <f t="shared" si="2"/>
        <v>29.375</v>
      </c>
      <c r="S22" s="8" t="s">
        <v>66</v>
      </c>
      <c r="T22" s="9">
        <v>1.61E-2</v>
      </c>
      <c r="U22" s="5">
        <f t="shared" si="3"/>
        <v>1541666.6666666667</v>
      </c>
      <c r="V22" s="5">
        <f t="shared" si="4"/>
        <v>150066.84151666667</v>
      </c>
      <c r="W22" s="10">
        <f t="shared" si="8"/>
        <v>1691733.5081833333</v>
      </c>
      <c r="X22" s="5">
        <v>0</v>
      </c>
      <c r="Y22">
        <v>0</v>
      </c>
      <c r="Z22" s="5">
        <v>0</v>
      </c>
      <c r="AA22" s="5">
        <v>111851062</v>
      </c>
      <c r="AB22">
        <v>0</v>
      </c>
      <c r="AC22">
        <v>0</v>
      </c>
      <c r="AD22">
        <v>0</v>
      </c>
      <c r="AE22" t="s">
        <v>34</v>
      </c>
      <c r="AF22" t="s">
        <v>34</v>
      </c>
      <c r="AG22" t="s">
        <v>41</v>
      </c>
      <c r="AH22" s="5">
        <v>1118510.6200000001</v>
      </c>
      <c r="AI22" s="5">
        <v>0</v>
      </c>
      <c r="AJ22" s="3">
        <v>47817</v>
      </c>
      <c r="AK22" s="5">
        <v>0</v>
      </c>
      <c r="AL22" s="5">
        <v>0</v>
      </c>
      <c r="AM22" s="5">
        <v>0</v>
      </c>
      <c r="AN22" s="5">
        <v>0</v>
      </c>
      <c r="AO22" t="s">
        <v>41</v>
      </c>
      <c r="AP22" t="s">
        <v>37</v>
      </c>
      <c r="AQ22" s="5">
        <v>1118510.6200000001</v>
      </c>
      <c r="AR22" t="s">
        <v>38</v>
      </c>
      <c r="AS22">
        <f t="shared" si="10"/>
        <v>0</v>
      </c>
      <c r="AT22" t="str">
        <f t="shared" si="5"/>
        <v>0 Días</v>
      </c>
      <c r="AU22" t="e">
        <f>IF(AND(AC22=0,SUMIFS($H:$H,$A:$A,$A22,#REF!,#REF!)&lt;250000000),"Ordinaria",IF(AND(AC22=0,SUMIFS($H:$H,$A:$A,$A22,#REF!,#REF!)&gt;=250000000),"Preventiva",IF(AND(AC22&gt;0,AC22&lt;=30),"Persuasiva I",IF(AND(AC22&gt;30,AC22&lt;=60),"Persuasiva II",IF(AND(AC22&gt;60,AC22&lt;90),"Prejurídica","Jurídico")))))</f>
        <v>#REF!</v>
      </c>
      <c r="AV22">
        <f t="shared" si="6"/>
        <v>0</v>
      </c>
      <c r="AW22" t="str">
        <f>IFERROR(VLOOKUP(#REF!,#REF!,32,0),"Desembolsado")</f>
        <v>Desembolsado</v>
      </c>
      <c r="AX22" t="str">
        <f t="shared" si="7"/>
        <v>Otro</v>
      </c>
    </row>
    <row r="23" spans="1:50" x14ac:dyDescent="0.25">
      <c r="A23" s="3">
        <v>45077</v>
      </c>
      <c r="B23" s="1">
        <v>34101150102641</v>
      </c>
      <c r="C23" s="5">
        <v>370000000</v>
      </c>
      <c r="D23">
        <v>240</v>
      </c>
      <c r="E23" s="3">
        <v>40518</v>
      </c>
      <c r="F23" s="1">
        <f>_xlfn.DAYS(E23,A23)/30</f>
        <v>-151.96666666666667</v>
      </c>
      <c r="G23" s="1">
        <f t="shared" si="0"/>
        <v>88.033333333333331</v>
      </c>
      <c r="H23" s="5">
        <v>113011715</v>
      </c>
      <c r="I23" s="5" t="s">
        <v>54</v>
      </c>
      <c r="J23" s="6">
        <v>45076</v>
      </c>
      <c r="K23" s="7">
        <f>+_xlfn.DAYS(A23,J23)/30</f>
        <v>3.3333333333333333E-2</v>
      </c>
      <c r="L23" s="7">
        <f>+_xlfn.DAYS(A23,E23)/30</f>
        <v>151.96666666666667</v>
      </c>
      <c r="M23" s="6">
        <v>22343</v>
      </c>
      <c r="N23" s="8">
        <f>+_xlfn.DAYS(A23,M23)/365</f>
        <v>62.284931506849318</v>
      </c>
      <c r="O23" s="8">
        <v>5349</v>
      </c>
      <c r="P23" s="6">
        <v>34501</v>
      </c>
      <c r="Q23" s="8">
        <f t="shared" si="1"/>
        <v>16.713888888888889</v>
      </c>
      <c r="R23" s="8">
        <f t="shared" si="2"/>
        <v>29.375</v>
      </c>
      <c r="S23" s="8" t="s">
        <v>66</v>
      </c>
      <c r="T23" s="9">
        <v>1.61E-2</v>
      </c>
      <c r="U23" s="5">
        <f t="shared" si="3"/>
        <v>1541666.6666666667</v>
      </c>
      <c r="V23" s="5">
        <f t="shared" si="4"/>
        <v>151624.05095833333</v>
      </c>
      <c r="W23" s="10">
        <f t="shared" si="8"/>
        <v>1693290.717625</v>
      </c>
      <c r="X23" s="5">
        <v>5023</v>
      </c>
      <c r="Y23">
        <v>0</v>
      </c>
      <c r="Z23" s="5">
        <v>0</v>
      </c>
      <c r="AA23" s="5">
        <v>113016738</v>
      </c>
      <c r="AB23">
        <v>0</v>
      </c>
      <c r="AC23">
        <v>0</v>
      </c>
      <c r="AD23">
        <v>0</v>
      </c>
      <c r="AE23" t="s">
        <v>34</v>
      </c>
      <c r="AF23" t="s">
        <v>34</v>
      </c>
      <c r="AG23" t="s">
        <v>41</v>
      </c>
      <c r="AH23" s="5">
        <v>1130117.1499999999</v>
      </c>
      <c r="AI23" s="5">
        <v>50.23</v>
      </c>
      <c r="AJ23" s="3">
        <v>47817</v>
      </c>
      <c r="AK23" s="5">
        <v>0</v>
      </c>
      <c r="AL23" s="5">
        <v>0</v>
      </c>
      <c r="AM23" s="5">
        <v>0</v>
      </c>
      <c r="AN23" s="5">
        <v>0</v>
      </c>
      <c r="AO23" t="s">
        <v>41</v>
      </c>
      <c r="AP23" t="s">
        <v>37</v>
      </c>
      <c r="AQ23" s="5">
        <v>1130117.1499999999</v>
      </c>
      <c r="AR23" t="s">
        <v>38</v>
      </c>
      <c r="AS23">
        <f t="shared" si="10"/>
        <v>0</v>
      </c>
      <c r="AT23" t="str">
        <f t="shared" si="5"/>
        <v>0 Días</v>
      </c>
      <c r="AU23" t="e">
        <f>IF(AND(AC23=0,SUMIFS($H:$H,$A:$A,$A23,#REF!,#REF!)&lt;250000000),"Ordinaria",IF(AND(AC23=0,SUMIFS($H:$H,$A:$A,$A23,#REF!,#REF!)&gt;=250000000),"Preventiva",IF(AND(AC23&gt;0,AC23&lt;=30),"Persuasiva I",IF(AND(AC23&gt;30,AC23&lt;=60),"Persuasiva II",IF(AND(AC23&gt;60,AC23&lt;90),"Prejurídica","Jurídico")))))</f>
        <v>#REF!</v>
      </c>
      <c r="AV23">
        <f t="shared" si="6"/>
        <v>0</v>
      </c>
      <c r="AW23" t="str">
        <f>IFERROR(VLOOKUP(#REF!,#REF!,32,0),"Desembolsado")</f>
        <v>Desembolsado</v>
      </c>
      <c r="AX23" t="str">
        <f t="shared" si="7"/>
        <v>Otro</v>
      </c>
    </row>
    <row r="24" spans="1:50" x14ac:dyDescent="0.25">
      <c r="A24" s="3">
        <v>45351</v>
      </c>
      <c r="B24" s="1">
        <v>34114000111651</v>
      </c>
      <c r="C24" s="5">
        <v>275000000</v>
      </c>
      <c r="D24">
        <v>240</v>
      </c>
      <c r="E24" s="3">
        <v>40834</v>
      </c>
      <c r="F24" s="1">
        <f>_xlfn.DAYS(E24,A24)/30</f>
        <v>-150.56666666666666</v>
      </c>
      <c r="G24" s="1">
        <f t="shared" si="0"/>
        <v>89.433333333333337</v>
      </c>
      <c r="H24" s="5">
        <v>95686559.099999994</v>
      </c>
      <c r="I24" s="5" t="s">
        <v>52</v>
      </c>
      <c r="J24" s="6">
        <v>44985</v>
      </c>
      <c r="K24" s="7">
        <f>+_xlfn.DAYS(A24,J24)/30</f>
        <v>12.2</v>
      </c>
      <c r="L24" s="7">
        <f>+_xlfn.DAYS(A24,E24)/30</f>
        <v>150.56666666666666</v>
      </c>
      <c r="M24" s="6">
        <v>23015</v>
      </c>
      <c r="N24" s="8">
        <f>+_xlfn.DAYS(A24,M24)/365</f>
        <v>61.194520547945203</v>
      </c>
      <c r="O24" s="8">
        <v>1015</v>
      </c>
      <c r="P24" s="6">
        <v>39845</v>
      </c>
      <c r="Q24" s="8">
        <f t="shared" si="1"/>
        <v>2.7472222222222222</v>
      </c>
      <c r="R24" s="8">
        <f t="shared" si="2"/>
        <v>14.277777777777779</v>
      </c>
      <c r="S24" s="8" t="s">
        <v>66</v>
      </c>
      <c r="T24" s="9">
        <v>1.61E-2</v>
      </c>
      <c r="U24" s="5">
        <f t="shared" si="3"/>
        <v>1145833.3333333333</v>
      </c>
      <c r="V24" s="5">
        <f t="shared" si="4"/>
        <v>128379.4667925</v>
      </c>
      <c r="W24" s="10">
        <f t="shared" si="8"/>
        <v>1274212.8001258331</v>
      </c>
      <c r="X24" s="5">
        <v>127582</v>
      </c>
      <c r="Y24">
        <v>0</v>
      </c>
      <c r="Z24" s="5">
        <v>760490</v>
      </c>
      <c r="AA24" s="5">
        <v>96574631.099999994</v>
      </c>
      <c r="AB24">
        <v>0</v>
      </c>
      <c r="AC24">
        <v>0</v>
      </c>
      <c r="AD24">
        <v>0</v>
      </c>
      <c r="AE24" t="s">
        <v>34</v>
      </c>
      <c r="AF24" t="s">
        <v>34</v>
      </c>
      <c r="AG24" t="s">
        <v>41</v>
      </c>
      <c r="AH24" s="5">
        <v>956865.59</v>
      </c>
      <c r="AI24" s="5">
        <v>1275.82</v>
      </c>
      <c r="AJ24" s="3">
        <v>48136</v>
      </c>
      <c r="AK24" s="5">
        <v>7604.9</v>
      </c>
      <c r="AL24" s="5">
        <v>0</v>
      </c>
      <c r="AM24" s="5">
        <v>0</v>
      </c>
      <c r="AN24" s="5">
        <v>0</v>
      </c>
      <c r="AO24" t="s">
        <v>41</v>
      </c>
      <c r="AP24" t="s">
        <v>37</v>
      </c>
      <c r="AQ24" s="5">
        <v>956865.59</v>
      </c>
      <c r="AR24" t="s">
        <v>38</v>
      </c>
      <c r="AT24" t="str">
        <f t="shared" si="5"/>
        <v>0 Días</v>
      </c>
      <c r="AU24" t="e">
        <f>IF(AND(AC24=0,SUMIFS($H:$H,$A:$A,$A24,#REF!,#REF!)&lt;250000000),"Ordinaria",IF(AND(AC24=0,SUMIFS($H:$H,$A:$A,$A24,#REF!,#REF!)&gt;=250000000),"Preventiva",IF(AND(AC24&gt;0,AC24&lt;=30),"Persuasiva I",IF(AND(AC24&gt;30,AC24&lt;=60),"Persuasiva II",IF(AND(AC24&gt;60,AC24&lt;90),"Prejurídica","Jurídico")))))</f>
        <v>#REF!</v>
      </c>
      <c r="AV24">
        <f t="shared" si="6"/>
        <v>0</v>
      </c>
      <c r="AW24" t="str">
        <f>IFERROR(VLOOKUP(#REF!,#REF!,32,0),"Desembolsado")</f>
        <v>Desembolsado</v>
      </c>
      <c r="AX24" t="str">
        <f t="shared" si="7"/>
        <v>Otro</v>
      </c>
    </row>
    <row r="25" spans="1:50" x14ac:dyDescent="0.25">
      <c r="A25" s="3">
        <v>45322</v>
      </c>
      <c r="B25" s="1">
        <v>34114000111651</v>
      </c>
      <c r="C25" s="5">
        <v>275000000</v>
      </c>
      <c r="D25">
        <v>240</v>
      </c>
      <c r="E25" s="3">
        <v>40834</v>
      </c>
      <c r="F25" s="1">
        <f>_xlfn.DAYS(E25,A25)/30</f>
        <v>-149.6</v>
      </c>
      <c r="G25" s="1">
        <f t="shared" si="0"/>
        <v>90.4</v>
      </c>
      <c r="H25" s="5">
        <v>105949837.09999999</v>
      </c>
      <c r="I25" s="5" t="s">
        <v>52</v>
      </c>
      <c r="J25" s="6">
        <v>44985</v>
      </c>
      <c r="K25" s="7">
        <f>+_xlfn.DAYS(A25,J25)/30</f>
        <v>11.233333333333333</v>
      </c>
      <c r="L25" s="7">
        <f>+_xlfn.DAYS(A25,E25)/30</f>
        <v>149.6</v>
      </c>
      <c r="M25" s="6">
        <v>23015</v>
      </c>
      <c r="N25" s="8">
        <f>+_xlfn.DAYS(A25,M25)/365</f>
        <v>61.115068493150687</v>
      </c>
      <c r="O25" s="8">
        <v>1015</v>
      </c>
      <c r="P25" s="6">
        <v>39845</v>
      </c>
      <c r="Q25" s="8">
        <f t="shared" si="1"/>
        <v>2.7472222222222222</v>
      </c>
      <c r="R25" s="8">
        <f t="shared" si="2"/>
        <v>14.277777777777779</v>
      </c>
      <c r="S25" s="8" t="s">
        <v>66</v>
      </c>
      <c r="T25" s="9">
        <v>1.61E-2</v>
      </c>
      <c r="U25" s="5">
        <f t="shared" si="3"/>
        <v>1145833.3333333333</v>
      </c>
      <c r="V25" s="5">
        <f t="shared" si="4"/>
        <v>142149.36477583332</v>
      </c>
      <c r="W25" s="10">
        <f t="shared" si="8"/>
        <v>1287982.6981091667</v>
      </c>
      <c r="X25" s="5">
        <v>4709</v>
      </c>
      <c r="Y25">
        <v>0</v>
      </c>
      <c r="Z25" s="5">
        <v>855305</v>
      </c>
      <c r="AA25" s="5">
        <v>106809851.09999999</v>
      </c>
      <c r="AB25">
        <v>0</v>
      </c>
      <c r="AC25">
        <v>0</v>
      </c>
      <c r="AD25">
        <v>0</v>
      </c>
      <c r="AE25" t="s">
        <v>34</v>
      </c>
      <c r="AF25" t="s">
        <v>34</v>
      </c>
      <c r="AG25" t="s">
        <v>41</v>
      </c>
      <c r="AH25" s="5">
        <v>1059498.3700000001</v>
      </c>
      <c r="AI25" s="5">
        <v>47.09</v>
      </c>
      <c r="AJ25" s="3">
        <v>48136</v>
      </c>
      <c r="AK25" s="5">
        <v>8553.0499999999993</v>
      </c>
      <c r="AL25" s="5">
        <v>0</v>
      </c>
      <c r="AM25" s="5">
        <v>0</v>
      </c>
      <c r="AN25" s="5">
        <v>0</v>
      </c>
      <c r="AO25" t="s">
        <v>41</v>
      </c>
      <c r="AP25" t="s">
        <v>37</v>
      </c>
      <c r="AQ25" s="5">
        <v>1059498.3700000001</v>
      </c>
      <c r="AR25" t="s">
        <v>38</v>
      </c>
      <c r="AS25">
        <f t="shared" ref="AS25:AS35" si="11">IF(AC25&gt;=1,1,0)</f>
        <v>0</v>
      </c>
      <c r="AT25" t="str">
        <f t="shared" si="5"/>
        <v>0 Días</v>
      </c>
      <c r="AU25" t="e">
        <f>IF(AND(AC25=0,SUMIFS($H:$H,$A:$A,$A25,#REF!,#REF!)&lt;250000000),"Ordinaria",IF(AND(AC25=0,SUMIFS($H:$H,$A:$A,$A25,#REF!,#REF!)&gt;=250000000),"Preventiva",IF(AND(AC25&gt;0,AC25&lt;=30),"Persuasiva I",IF(AND(AC25&gt;30,AC25&lt;=60),"Persuasiva II",IF(AND(AC25&gt;60,AC25&lt;90),"Prejurídica","Jurídico")))))</f>
        <v>#REF!</v>
      </c>
      <c r="AV25">
        <f t="shared" si="6"/>
        <v>0</v>
      </c>
      <c r="AW25" t="str">
        <f>IFERROR(VLOOKUP(#REF!,#REF!,32,0),"Desembolsado")</f>
        <v>Desembolsado</v>
      </c>
      <c r="AX25" t="str">
        <f t="shared" si="7"/>
        <v>Otro</v>
      </c>
    </row>
    <row r="26" spans="1:50" x14ac:dyDescent="0.25">
      <c r="A26" s="3">
        <v>45291</v>
      </c>
      <c r="B26" s="1">
        <v>34114000111651</v>
      </c>
      <c r="C26" s="5">
        <v>275000000</v>
      </c>
      <c r="D26">
        <v>240</v>
      </c>
      <c r="E26" s="3">
        <v>40834</v>
      </c>
      <c r="F26" s="1">
        <f>_xlfn.DAYS(E26,A26)/30</f>
        <v>-148.56666666666666</v>
      </c>
      <c r="G26" s="1">
        <f t="shared" si="0"/>
        <v>91.433333333333337</v>
      </c>
      <c r="H26" s="5">
        <v>105949837.09999999</v>
      </c>
      <c r="I26" s="5" t="s">
        <v>52</v>
      </c>
      <c r="J26" s="6">
        <v>44985</v>
      </c>
      <c r="K26" s="7">
        <f>+_xlfn.DAYS(A26,J26)/30</f>
        <v>10.199999999999999</v>
      </c>
      <c r="L26" s="7">
        <f>+_xlfn.DAYS(A26,E26)/30</f>
        <v>148.56666666666666</v>
      </c>
      <c r="M26" s="6">
        <v>23015</v>
      </c>
      <c r="N26" s="8">
        <f>+_xlfn.DAYS(A26,M26)/365</f>
        <v>61.030136986301372</v>
      </c>
      <c r="O26" s="8">
        <v>1015</v>
      </c>
      <c r="P26" s="6">
        <v>39845</v>
      </c>
      <c r="Q26" s="8">
        <f t="shared" si="1"/>
        <v>2.7472222222222222</v>
      </c>
      <c r="R26" s="8">
        <f t="shared" si="2"/>
        <v>14.277777777777779</v>
      </c>
      <c r="S26" s="8" t="s">
        <v>66</v>
      </c>
      <c r="T26" s="9">
        <v>1.61E-2</v>
      </c>
      <c r="U26" s="5">
        <f t="shared" si="3"/>
        <v>1145833.3333333333</v>
      </c>
      <c r="V26" s="5">
        <f t="shared" si="4"/>
        <v>142149.36477583332</v>
      </c>
      <c r="W26" s="10">
        <f t="shared" si="8"/>
        <v>1287982.6981091667</v>
      </c>
      <c r="X26" s="5">
        <v>23544</v>
      </c>
      <c r="Y26">
        <v>0</v>
      </c>
      <c r="Z26" s="5">
        <v>948768</v>
      </c>
      <c r="AA26" s="5">
        <v>106922149.09999999</v>
      </c>
      <c r="AB26">
        <v>0</v>
      </c>
      <c r="AC26">
        <v>0</v>
      </c>
      <c r="AD26">
        <v>0</v>
      </c>
      <c r="AE26" t="s">
        <v>34</v>
      </c>
      <c r="AF26" t="s">
        <v>34</v>
      </c>
      <c r="AG26" t="s">
        <v>41</v>
      </c>
      <c r="AH26" s="5">
        <v>1059498.3700000001</v>
      </c>
      <c r="AI26" s="5">
        <v>235.44</v>
      </c>
      <c r="AJ26" s="3">
        <v>48136</v>
      </c>
      <c r="AK26" s="5">
        <v>9487.68</v>
      </c>
      <c r="AL26" s="5">
        <v>0</v>
      </c>
      <c r="AM26" s="5">
        <v>0</v>
      </c>
      <c r="AN26" s="5">
        <v>0</v>
      </c>
      <c r="AO26" t="s">
        <v>41</v>
      </c>
      <c r="AP26" t="s">
        <v>37</v>
      </c>
      <c r="AQ26" s="5">
        <v>1059498.3700000001</v>
      </c>
      <c r="AR26" t="s">
        <v>38</v>
      </c>
      <c r="AS26">
        <f t="shared" si="11"/>
        <v>0</v>
      </c>
      <c r="AT26" t="str">
        <f t="shared" si="5"/>
        <v>0 Días</v>
      </c>
      <c r="AU26" t="e">
        <f>IF(AND(AC26=0,SUMIFS($H:$H,$A:$A,$A26,#REF!,#REF!)&lt;250000000),"Ordinaria",IF(AND(AC26=0,SUMIFS($H:$H,$A:$A,$A26,#REF!,#REF!)&gt;=250000000),"Preventiva",IF(AND(AC26&gt;0,AC26&lt;=30),"Persuasiva I",IF(AND(AC26&gt;30,AC26&lt;=60),"Persuasiva II",IF(AND(AC26&gt;60,AC26&lt;90),"Prejurídica","Jurídico")))))</f>
        <v>#REF!</v>
      </c>
      <c r="AV26">
        <f t="shared" si="6"/>
        <v>0</v>
      </c>
      <c r="AW26" t="str">
        <f>IFERROR(VLOOKUP(#REF!,#REF!,32,0),"Desembolsado")</f>
        <v>Desembolsado</v>
      </c>
      <c r="AX26" t="str">
        <f t="shared" si="7"/>
        <v>Otro</v>
      </c>
    </row>
    <row r="27" spans="1:50" x14ac:dyDescent="0.25">
      <c r="A27" s="3">
        <v>45260</v>
      </c>
      <c r="B27" s="1">
        <v>34114000111651</v>
      </c>
      <c r="C27" s="5">
        <v>275000000</v>
      </c>
      <c r="D27">
        <v>240</v>
      </c>
      <c r="E27" s="3">
        <v>40834</v>
      </c>
      <c r="F27" s="1">
        <f>_xlfn.DAYS(E27,A27)/30</f>
        <v>-147.53333333333333</v>
      </c>
      <c r="G27" s="1">
        <f t="shared" si="0"/>
        <v>92.466666666666669</v>
      </c>
      <c r="H27" s="5">
        <v>105949837.09999999</v>
      </c>
      <c r="I27" s="5" t="s">
        <v>52</v>
      </c>
      <c r="J27" s="6">
        <v>44985</v>
      </c>
      <c r="K27" s="7">
        <f>+_xlfn.DAYS(A27,J27)/30</f>
        <v>9.1666666666666661</v>
      </c>
      <c r="L27" s="7">
        <f>+_xlfn.DAYS(A27,E27)/30</f>
        <v>147.53333333333333</v>
      </c>
      <c r="M27" s="6">
        <v>23015</v>
      </c>
      <c r="N27" s="8">
        <f>+_xlfn.DAYS(A27,M27)/365</f>
        <v>60.945205479452056</v>
      </c>
      <c r="O27" s="8">
        <v>1015</v>
      </c>
      <c r="P27" s="6">
        <v>39845</v>
      </c>
      <c r="Q27" s="8">
        <f t="shared" si="1"/>
        <v>2.7472222222222222</v>
      </c>
      <c r="R27" s="8">
        <f t="shared" si="2"/>
        <v>14.277777777777779</v>
      </c>
      <c r="S27" s="8" t="s">
        <v>66</v>
      </c>
      <c r="T27" s="9">
        <v>1.61E-2</v>
      </c>
      <c r="U27" s="5">
        <f t="shared" si="3"/>
        <v>1145833.3333333333</v>
      </c>
      <c r="V27" s="5">
        <f t="shared" si="4"/>
        <v>142149.36477583332</v>
      </c>
      <c r="W27" s="10">
        <f t="shared" si="8"/>
        <v>1287982.6981091667</v>
      </c>
      <c r="X27" s="5">
        <v>23544</v>
      </c>
      <c r="Y27">
        <v>0</v>
      </c>
      <c r="Z27" s="5">
        <v>0</v>
      </c>
      <c r="AA27" s="5">
        <v>105973381.09999999</v>
      </c>
      <c r="AB27">
        <v>0</v>
      </c>
      <c r="AC27">
        <v>0</v>
      </c>
      <c r="AD27">
        <v>0</v>
      </c>
      <c r="AE27" t="s">
        <v>34</v>
      </c>
      <c r="AF27" t="s">
        <v>34</v>
      </c>
      <c r="AG27" t="s">
        <v>41</v>
      </c>
      <c r="AH27" s="5">
        <v>1059498.3700000001</v>
      </c>
      <c r="AI27" s="5">
        <v>235.44</v>
      </c>
      <c r="AJ27" s="3">
        <v>48136</v>
      </c>
      <c r="AK27" s="5">
        <v>0</v>
      </c>
      <c r="AL27" s="5">
        <v>0</v>
      </c>
      <c r="AM27" s="5">
        <v>0</v>
      </c>
      <c r="AN27" s="5">
        <v>0</v>
      </c>
      <c r="AO27" t="s">
        <v>41</v>
      </c>
      <c r="AP27" t="s">
        <v>37</v>
      </c>
      <c r="AQ27" s="5">
        <v>1059498.3700000001</v>
      </c>
      <c r="AR27" t="s">
        <v>38</v>
      </c>
      <c r="AS27">
        <f t="shared" si="11"/>
        <v>0</v>
      </c>
      <c r="AT27" t="str">
        <f t="shared" si="5"/>
        <v>0 Días</v>
      </c>
      <c r="AU27" t="e">
        <f>IF(AND(AC27=0,SUMIFS($H:$H,$A:$A,$A27,#REF!,#REF!)&lt;250000000),"Ordinaria",IF(AND(AC27=0,SUMIFS($H:$H,$A:$A,$A27,#REF!,#REF!)&gt;=250000000),"Preventiva",IF(AND(AC27&gt;0,AC27&lt;=30),"Persuasiva I",IF(AND(AC27&gt;30,AC27&lt;=60),"Persuasiva II",IF(AND(AC27&gt;60,AC27&lt;90),"Prejurídica","Jurídico")))))</f>
        <v>#REF!</v>
      </c>
      <c r="AV27">
        <f t="shared" si="6"/>
        <v>0</v>
      </c>
      <c r="AW27" t="str">
        <f>IFERROR(VLOOKUP(#REF!,#REF!,32,0),"Desembolsado")</f>
        <v>Desembolsado</v>
      </c>
      <c r="AX27" t="str">
        <f t="shared" si="7"/>
        <v>Otro</v>
      </c>
    </row>
    <row r="28" spans="1:50" x14ac:dyDescent="0.25">
      <c r="A28" s="3">
        <v>45230</v>
      </c>
      <c r="B28" s="1">
        <v>34114000111651</v>
      </c>
      <c r="C28" s="5">
        <v>275000000</v>
      </c>
      <c r="D28">
        <v>240</v>
      </c>
      <c r="E28" s="3">
        <v>40834</v>
      </c>
      <c r="F28" s="1">
        <f>_xlfn.DAYS(E28,A28)/30</f>
        <v>-146.53333333333333</v>
      </c>
      <c r="G28" s="1">
        <f t="shared" si="0"/>
        <v>93.466666666666669</v>
      </c>
      <c r="H28" s="5">
        <v>105949837.09999999</v>
      </c>
      <c r="I28" s="5" t="s">
        <v>52</v>
      </c>
      <c r="J28" s="6">
        <v>44985</v>
      </c>
      <c r="K28" s="7">
        <f>+_xlfn.DAYS(A28,J28)/30</f>
        <v>8.1666666666666661</v>
      </c>
      <c r="L28" s="7">
        <f>+_xlfn.DAYS(A28,E28)/30</f>
        <v>146.53333333333333</v>
      </c>
      <c r="M28" s="6">
        <v>23015</v>
      </c>
      <c r="N28" s="8">
        <f>+_xlfn.DAYS(A28,M28)/365</f>
        <v>60.863013698630134</v>
      </c>
      <c r="O28" s="8">
        <v>1015</v>
      </c>
      <c r="P28" s="6">
        <v>39845</v>
      </c>
      <c r="Q28" s="8">
        <f t="shared" si="1"/>
        <v>2.7472222222222222</v>
      </c>
      <c r="R28" s="8">
        <f t="shared" si="2"/>
        <v>14.277777777777779</v>
      </c>
      <c r="S28" s="8" t="s">
        <v>66</v>
      </c>
      <c r="T28" s="9">
        <v>1.61E-2</v>
      </c>
      <c r="U28" s="5">
        <f t="shared" si="3"/>
        <v>1145833.3333333333</v>
      </c>
      <c r="V28" s="5">
        <f t="shared" si="4"/>
        <v>142149.36477583332</v>
      </c>
      <c r="W28" s="10">
        <f t="shared" si="8"/>
        <v>1287982.6981091667</v>
      </c>
      <c r="X28" s="5">
        <v>23544</v>
      </c>
      <c r="Y28">
        <v>0</v>
      </c>
      <c r="Z28" s="5">
        <v>0</v>
      </c>
      <c r="AA28" s="5">
        <v>105973381.09999999</v>
      </c>
      <c r="AB28">
        <v>0</v>
      </c>
      <c r="AC28">
        <v>0</v>
      </c>
      <c r="AD28">
        <v>0</v>
      </c>
      <c r="AE28" t="s">
        <v>34</v>
      </c>
      <c r="AF28" t="s">
        <v>34</v>
      </c>
      <c r="AG28" t="s">
        <v>41</v>
      </c>
      <c r="AH28" s="5">
        <v>1059498.3700000001</v>
      </c>
      <c r="AI28" s="5">
        <v>235.44</v>
      </c>
      <c r="AJ28" s="3">
        <v>48136</v>
      </c>
      <c r="AK28" s="5">
        <v>0</v>
      </c>
      <c r="AL28" s="5">
        <v>0</v>
      </c>
      <c r="AM28" s="5">
        <v>0</v>
      </c>
      <c r="AN28" s="5">
        <v>0</v>
      </c>
      <c r="AO28" t="s">
        <v>41</v>
      </c>
      <c r="AP28" t="s">
        <v>37</v>
      </c>
      <c r="AQ28" s="5">
        <v>1059498.3700000001</v>
      </c>
      <c r="AR28" t="s">
        <v>38</v>
      </c>
      <c r="AS28">
        <f t="shared" si="11"/>
        <v>0</v>
      </c>
      <c r="AT28" t="str">
        <f t="shared" si="5"/>
        <v>0 Días</v>
      </c>
      <c r="AU28" t="e">
        <f>IF(AND(AC28=0,SUMIFS($H:$H,$A:$A,$A28,#REF!,#REF!)&lt;250000000),"Ordinaria",IF(AND(AC28=0,SUMIFS($H:$H,$A:$A,$A28,#REF!,#REF!)&gt;=250000000),"Preventiva",IF(AND(AC28&gt;0,AC28&lt;=30),"Persuasiva I",IF(AND(AC28&gt;30,AC28&lt;=60),"Persuasiva II",IF(AND(AC28&gt;60,AC28&lt;90),"Prejurídica","Jurídico")))))</f>
        <v>#REF!</v>
      </c>
      <c r="AV28">
        <f t="shared" si="6"/>
        <v>0</v>
      </c>
      <c r="AW28" t="str">
        <f>IFERROR(VLOOKUP(#REF!,#REF!,32,0),"Desembolsado")</f>
        <v>Desembolsado</v>
      </c>
      <c r="AX28" t="str">
        <f t="shared" si="7"/>
        <v>Otro</v>
      </c>
    </row>
    <row r="29" spans="1:50" x14ac:dyDescent="0.25">
      <c r="A29" s="3">
        <v>45199</v>
      </c>
      <c r="B29" s="1">
        <v>34114000111651</v>
      </c>
      <c r="C29" s="5">
        <v>275000000</v>
      </c>
      <c r="D29">
        <v>240</v>
      </c>
      <c r="E29" s="3">
        <v>40834</v>
      </c>
      <c r="F29" s="1">
        <f>_xlfn.DAYS(E29,A29)/30</f>
        <v>-145.5</v>
      </c>
      <c r="G29" s="1">
        <v>94</v>
      </c>
      <c r="H29" s="5">
        <v>105949837.09999999</v>
      </c>
      <c r="I29" s="5" t="s">
        <v>52</v>
      </c>
      <c r="J29" s="6">
        <v>44985</v>
      </c>
      <c r="K29" s="7">
        <f>+_xlfn.DAYS(A29,J29)/30</f>
        <v>7.1333333333333337</v>
      </c>
      <c r="L29" s="7">
        <f>+_xlfn.DAYS(A29,E29)/30</f>
        <v>145.5</v>
      </c>
      <c r="M29" s="6">
        <v>23015</v>
      </c>
      <c r="N29" s="8">
        <f>+_xlfn.DAYS(A29,M29)/365</f>
        <v>60.778082191780825</v>
      </c>
      <c r="O29" s="8">
        <v>1015</v>
      </c>
      <c r="P29" s="6">
        <v>39845</v>
      </c>
      <c r="Q29" s="8">
        <f t="shared" si="1"/>
        <v>2.7472222222222222</v>
      </c>
      <c r="R29" s="8">
        <f t="shared" si="2"/>
        <v>14.277777777777779</v>
      </c>
      <c r="S29" s="8" t="s">
        <v>66</v>
      </c>
      <c r="T29" s="9">
        <v>1.61E-2</v>
      </c>
      <c r="U29" s="5">
        <f t="shared" si="3"/>
        <v>1145833.3333333333</v>
      </c>
      <c r="V29" s="5">
        <f t="shared" si="4"/>
        <v>142149.36477583332</v>
      </c>
      <c r="W29" s="10">
        <f t="shared" si="8"/>
        <v>1287982.6981091667</v>
      </c>
      <c r="X29" s="5">
        <v>23544</v>
      </c>
      <c r="Y29">
        <v>0</v>
      </c>
      <c r="Z29" s="5">
        <v>0</v>
      </c>
      <c r="AA29" s="5">
        <v>105973381.09999999</v>
      </c>
      <c r="AB29">
        <v>0</v>
      </c>
      <c r="AC29">
        <v>0</v>
      </c>
      <c r="AD29">
        <v>0</v>
      </c>
      <c r="AE29" t="s">
        <v>34</v>
      </c>
      <c r="AF29" t="s">
        <v>34</v>
      </c>
      <c r="AG29" t="s">
        <v>41</v>
      </c>
      <c r="AH29" s="5">
        <v>1059498.3700000001</v>
      </c>
      <c r="AI29" s="5">
        <v>235.44</v>
      </c>
      <c r="AJ29" s="3">
        <v>48136</v>
      </c>
      <c r="AK29" s="5">
        <v>0</v>
      </c>
      <c r="AL29" s="5">
        <v>0</v>
      </c>
      <c r="AM29" s="5">
        <v>0</v>
      </c>
      <c r="AN29" s="5">
        <v>0</v>
      </c>
      <c r="AO29" t="s">
        <v>41</v>
      </c>
      <c r="AP29" t="s">
        <v>37</v>
      </c>
      <c r="AQ29" s="5">
        <v>1059498.3700000001</v>
      </c>
      <c r="AR29" t="s">
        <v>38</v>
      </c>
      <c r="AS29">
        <f t="shared" si="11"/>
        <v>0</v>
      </c>
      <c r="AT29" t="str">
        <f t="shared" si="5"/>
        <v>0 Días</v>
      </c>
      <c r="AU29" t="e">
        <f>IF(AND(AC29=0,SUMIFS($H:$H,$A:$A,$A29,#REF!,#REF!)&lt;250000000),"Ordinaria",IF(AND(AC29=0,SUMIFS($H:$H,$A:$A,$A29,#REF!,#REF!)&gt;=250000000),"Preventiva",IF(AND(AC29&gt;0,AC29&lt;=30),"Persuasiva I",IF(AND(AC29&gt;30,AC29&lt;=60),"Persuasiva II",IF(AND(AC29&gt;60,AC29&lt;90),"Prejurídica","Jurídico")))))</f>
        <v>#REF!</v>
      </c>
      <c r="AV29">
        <f t="shared" si="6"/>
        <v>0</v>
      </c>
      <c r="AW29" t="str">
        <f>IFERROR(VLOOKUP(#REF!,#REF!,32,0),"Desembolsado")</f>
        <v>Desembolsado</v>
      </c>
      <c r="AX29" t="str">
        <f t="shared" si="7"/>
        <v>Otro</v>
      </c>
    </row>
    <row r="30" spans="1:50" x14ac:dyDescent="0.25">
      <c r="A30" s="3">
        <v>45169</v>
      </c>
      <c r="B30" s="1">
        <v>34114000111651</v>
      </c>
      <c r="C30" s="5">
        <v>275000000</v>
      </c>
      <c r="D30">
        <v>240</v>
      </c>
      <c r="E30" s="3">
        <v>40834</v>
      </c>
      <c r="F30" s="1">
        <f>_xlfn.DAYS(E30,A30)/30</f>
        <v>-144.5</v>
      </c>
      <c r="G30" s="1">
        <v>95</v>
      </c>
      <c r="H30" s="5">
        <v>105949837.09999999</v>
      </c>
      <c r="I30" s="5" t="s">
        <v>52</v>
      </c>
      <c r="J30" s="6">
        <v>44985</v>
      </c>
      <c r="K30" s="7">
        <f>+_xlfn.DAYS(A30,J30)/30</f>
        <v>6.1333333333333337</v>
      </c>
      <c r="L30" s="7">
        <f>+_xlfn.DAYS(A30,E30)/30</f>
        <v>144.5</v>
      </c>
      <c r="M30" s="6">
        <v>23015</v>
      </c>
      <c r="N30" s="8">
        <f>+_xlfn.DAYS(A30,M30)/365</f>
        <v>60.695890410958903</v>
      </c>
      <c r="O30" s="8">
        <v>1015</v>
      </c>
      <c r="P30" s="6">
        <v>39845</v>
      </c>
      <c r="Q30" s="8">
        <f t="shared" si="1"/>
        <v>2.7472222222222222</v>
      </c>
      <c r="R30" s="8">
        <f t="shared" si="2"/>
        <v>14.277777777777779</v>
      </c>
      <c r="S30" s="8" t="s">
        <v>66</v>
      </c>
      <c r="T30" s="9">
        <v>1.61E-2</v>
      </c>
      <c r="U30" s="5">
        <f t="shared" si="3"/>
        <v>1145833.3333333333</v>
      </c>
      <c r="V30" s="5">
        <f t="shared" si="4"/>
        <v>142149.36477583332</v>
      </c>
      <c r="W30" s="10">
        <f t="shared" si="8"/>
        <v>1287982.6981091667</v>
      </c>
      <c r="X30" s="5">
        <v>23544</v>
      </c>
      <c r="Y30">
        <v>0</v>
      </c>
      <c r="Z30" s="5">
        <v>0</v>
      </c>
      <c r="AA30" s="5">
        <v>105973381.09999999</v>
      </c>
      <c r="AB30">
        <v>0</v>
      </c>
      <c r="AC30">
        <v>0</v>
      </c>
      <c r="AD30">
        <v>0</v>
      </c>
      <c r="AE30" t="s">
        <v>34</v>
      </c>
      <c r="AF30" t="s">
        <v>34</v>
      </c>
      <c r="AG30" t="s">
        <v>41</v>
      </c>
      <c r="AH30" s="5">
        <v>1059498.3700000001</v>
      </c>
      <c r="AI30" s="5">
        <v>235.44</v>
      </c>
      <c r="AJ30" s="3">
        <v>48136</v>
      </c>
      <c r="AK30" s="5">
        <v>0</v>
      </c>
      <c r="AL30" s="5">
        <v>0</v>
      </c>
      <c r="AM30" s="5">
        <v>0</v>
      </c>
      <c r="AN30" s="5">
        <v>0</v>
      </c>
      <c r="AO30" t="s">
        <v>41</v>
      </c>
      <c r="AP30" t="s">
        <v>37</v>
      </c>
      <c r="AQ30" s="5">
        <v>1059498.3700000001</v>
      </c>
      <c r="AR30" t="s">
        <v>38</v>
      </c>
      <c r="AS30">
        <f t="shared" si="11"/>
        <v>0</v>
      </c>
      <c r="AT30" t="str">
        <f t="shared" si="5"/>
        <v>0 Días</v>
      </c>
      <c r="AU30" t="e">
        <f>IF(AND(AC30=0,SUMIFS($H:$H,$A:$A,$A30,#REF!,#REF!)&lt;250000000),"Ordinaria",IF(AND(AC30=0,SUMIFS($H:$H,$A:$A,$A30,#REF!,#REF!)&gt;=250000000),"Preventiva",IF(AND(AC30&gt;0,AC30&lt;=30),"Persuasiva I",IF(AND(AC30&gt;30,AC30&lt;=60),"Persuasiva II",IF(AND(AC30&gt;60,AC30&lt;90),"Prejurídica","Jurídico")))))</f>
        <v>#REF!</v>
      </c>
      <c r="AV30">
        <f t="shared" si="6"/>
        <v>0</v>
      </c>
      <c r="AW30" t="str">
        <f>IFERROR(VLOOKUP(#REF!,#REF!,32,0),"Desembolsado")</f>
        <v>Desembolsado</v>
      </c>
      <c r="AX30" t="str">
        <f t="shared" si="7"/>
        <v>Otro</v>
      </c>
    </row>
    <row r="31" spans="1:50" x14ac:dyDescent="0.25">
      <c r="A31" s="3">
        <v>45138</v>
      </c>
      <c r="B31" s="1">
        <v>34114000111651</v>
      </c>
      <c r="C31" s="5">
        <v>275000000</v>
      </c>
      <c r="D31">
        <v>240</v>
      </c>
      <c r="E31" s="3">
        <v>40834</v>
      </c>
      <c r="F31" s="1">
        <f>_xlfn.DAYS(E31,A31)/30</f>
        <v>-143.46666666666667</v>
      </c>
      <c r="G31" s="1">
        <v>96</v>
      </c>
      <c r="H31" s="5">
        <v>105949857.09999999</v>
      </c>
      <c r="I31" s="5" t="s">
        <v>52</v>
      </c>
      <c r="J31" s="6">
        <v>44985</v>
      </c>
      <c r="K31" s="7">
        <f>+_xlfn.DAYS(A31,J31)/30</f>
        <v>5.0999999999999996</v>
      </c>
      <c r="L31" s="7">
        <f>+_xlfn.DAYS(A31,E31)/30</f>
        <v>143.46666666666667</v>
      </c>
      <c r="M31" s="6">
        <v>23015</v>
      </c>
      <c r="N31" s="8">
        <f>+_xlfn.DAYS(A31,M31)/365</f>
        <v>60.610958904109587</v>
      </c>
      <c r="O31" s="8">
        <v>1015</v>
      </c>
      <c r="P31" s="6">
        <v>39845</v>
      </c>
      <c r="Q31" s="8">
        <f t="shared" si="1"/>
        <v>2.7472222222222222</v>
      </c>
      <c r="R31" s="8">
        <f t="shared" si="2"/>
        <v>14.277777777777779</v>
      </c>
      <c r="S31" s="8" t="s">
        <v>66</v>
      </c>
      <c r="T31" s="9">
        <v>1.61E-2</v>
      </c>
      <c r="U31" s="5">
        <f t="shared" si="3"/>
        <v>1145833.3333333333</v>
      </c>
      <c r="V31" s="5">
        <f t="shared" si="4"/>
        <v>142149.39160916663</v>
      </c>
      <c r="W31" s="10">
        <f t="shared" si="8"/>
        <v>1287982.7249424998</v>
      </c>
      <c r="X31" s="5">
        <v>23544</v>
      </c>
      <c r="Y31">
        <v>0</v>
      </c>
      <c r="Z31" s="5">
        <v>0</v>
      </c>
      <c r="AA31" s="5">
        <v>105973401.09999999</v>
      </c>
      <c r="AB31">
        <v>0</v>
      </c>
      <c r="AC31">
        <v>0</v>
      </c>
      <c r="AD31">
        <v>0</v>
      </c>
      <c r="AE31" t="s">
        <v>34</v>
      </c>
      <c r="AF31" t="s">
        <v>34</v>
      </c>
      <c r="AG31" t="s">
        <v>41</v>
      </c>
      <c r="AH31" s="5">
        <v>1059498.57</v>
      </c>
      <c r="AI31" s="5">
        <v>235.44</v>
      </c>
      <c r="AJ31" s="3">
        <v>48136</v>
      </c>
      <c r="AK31" s="5">
        <v>0</v>
      </c>
      <c r="AL31" s="5">
        <v>0</v>
      </c>
      <c r="AM31" s="5">
        <v>0</v>
      </c>
      <c r="AN31" s="5">
        <v>0</v>
      </c>
      <c r="AO31" t="s">
        <v>41</v>
      </c>
      <c r="AP31" t="s">
        <v>37</v>
      </c>
      <c r="AQ31" s="5">
        <v>1059498.57</v>
      </c>
      <c r="AR31" t="s">
        <v>38</v>
      </c>
      <c r="AS31">
        <f t="shared" si="11"/>
        <v>0</v>
      </c>
      <c r="AT31" t="str">
        <f t="shared" si="5"/>
        <v>0 Días</v>
      </c>
      <c r="AU31" t="e">
        <f>IF(AND(AC31=0,SUMIFS($H:$H,$A:$A,$A31,#REF!,#REF!)&lt;250000000),"Ordinaria",IF(AND(AC31=0,SUMIFS($H:$H,$A:$A,$A31,#REF!,#REF!)&gt;=250000000),"Preventiva",IF(AND(AC31&gt;0,AC31&lt;=30),"Persuasiva I",IF(AND(AC31&gt;30,AC31&lt;=60),"Persuasiva II",IF(AND(AC31&gt;60,AC31&lt;90),"Prejurídica","Jurídico")))))</f>
        <v>#REF!</v>
      </c>
      <c r="AV31">
        <f t="shared" si="6"/>
        <v>0</v>
      </c>
      <c r="AW31" t="str">
        <f>IFERROR(VLOOKUP(#REF!,#REF!,32,0),"Desembolsado")</f>
        <v>Desembolsado</v>
      </c>
      <c r="AX31" t="str">
        <f t="shared" si="7"/>
        <v>Otro</v>
      </c>
    </row>
    <row r="32" spans="1:50" x14ac:dyDescent="0.25">
      <c r="A32" s="3">
        <v>45107</v>
      </c>
      <c r="B32" s="1">
        <v>34114000111651</v>
      </c>
      <c r="C32" s="5">
        <v>275000000</v>
      </c>
      <c r="D32">
        <v>240</v>
      </c>
      <c r="E32" s="3">
        <v>40834</v>
      </c>
      <c r="F32" s="1">
        <f>_xlfn.DAYS(E32,A32)/30</f>
        <v>-142.43333333333334</v>
      </c>
      <c r="G32" s="1">
        <v>97</v>
      </c>
      <c r="H32" s="5">
        <v>105949857.09999999</v>
      </c>
      <c r="I32" s="5" t="s">
        <v>52</v>
      </c>
      <c r="J32" s="6">
        <v>44985</v>
      </c>
      <c r="K32" s="7">
        <f>+_xlfn.DAYS(A32,J32)/30</f>
        <v>4.0666666666666664</v>
      </c>
      <c r="L32" s="7">
        <f>+_xlfn.DAYS(A32,E32)/30</f>
        <v>142.43333333333334</v>
      </c>
      <c r="M32" s="6">
        <v>23015</v>
      </c>
      <c r="N32" s="8">
        <f>+_xlfn.DAYS(A32,M32)/365</f>
        <v>60.526027397260272</v>
      </c>
      <c r="O32" s="8">
        <v>1015</v>
      </c>
      <c r="P32" s="6">
        <v>39845</v>
      </c>
      <c r="Q32" s="8">
        <f t="shared" si="1"/>
        <v>2.7472222222222222</v>
      </c>
      <c r="R32" s="8">
        <f t="shared" si="2"/>
        <v>14.277777777777779</v>
      </c>
      <c r="S32" s="8" t="s">
        <v>66</v>
      </c>
      <c r="T32" s="9">
        <v>1.61E-2</v>
      </c>
      <c r="U32" s="5">
        <f t="shared" si="3"/>
        <v>1145833.3333333333</v>
      </c>
      <c r="V32" s="5">
        <f t="shared" si="4"/>
        <v>142149.39160916663</v>
      </c>
      <c r="W32" s="10">
        <f t="shared" si="8"/>
        <v>1287982.7249424998</v>
      </c>
      <c r="X32" s="5">
        <v>23544</v>
      </c>
      <c r="Y32">
        <v>0</v>
      </c>
      <c r="Z32" s="5">
        <v>0</v>
      </c>
      <c r="AA32" s="5">
        <v>105973401.09999999</v>
      </c>
      <c r="AB32">
        <v>0</v>
      </c>
      <c r="AC32">
        <v>0</v>
      </c>
      <c r="AD32">
        <v>0</v>
      </c>
      <c r="AE32" t="s">
        <v>34</v>
      </c>
      <c r="AF32" t="s">
        <v>34</v>
      </c>
      <c r="AG32" t="s">
        <v>41</v>
      </c>
      <c r="AH32" s="5">
        <v>1059498.57</v>
      </c>
      <c r="AI32" s="5">
        <v>235.44</v>
      </c>
      <c r="AJ32" s="3">
        <v>48136</v>
      </c>
      <c r="AK32" s="5">
        <v>0</v>
      </c>
      <c r="AL32" s="5">
        <v>0</v>
      </c>
      <c r="AM32" s="5">
        <v>0</v>
      </c>
      <c r="AN32" s="5">
        <v>0</v>
      </c>
      <c r="AO32" t="s">
        <v>41</v>
      </c>
      <c r="AP32" t="s">
        <v>37</v>
      </c>
      <c r="AQ32" s="5">
        <v>1059498.57</v>
      </c>
      <c r="AR32" t="s">
        <v>38</v>
      </c>
      <c r="AS32">
        <f t="shared" si="11"/>
        <v>0</v>
      </c>
      <c r="AT32" t="str">
        <f t="shared" si="5"/>
        <v>0 Días</v>
      </c>
      <c r="AU32" t="e">
        <f>IF(AND(AC32=0,SUMIFS($H:$H,$A:$A,$A32,#REF!,#REF!)&lt;250000000),"Ordinaria",IF(AND(AC32=0,SUMIFS($H:$H,$A:$A,$A32,#REF!,#REF!)&gt;=250000000),"Preventiva",IF(AND(AC32&gt;0,AC32&lt;=30),"Persuasiva I",IF(AND(AC32&gt;30,AC32&lt;=60),"Persuasiva II",IF(AND(AC32&gt;60,AC32&lt;90),"Prejurídica","Jurídico")))))</f>
        <v>#REF!</v>
      </c>
      <c r="AV32">
        <f t="shared" si="6"/>
        <v>0</v>
      </c>
      <c r="AW32" t="str">
        <f>IFERROR(VLOOKUP(#REF!,#REF!,32,0),"Desembolsado")</f>
        <v>Desembolsado</v>
      </c>
      <c r="AX32" t="str">
        <f t="shared" si="7"/>
        <v>Otro</v>
      </c>
    </row>
    <row r="33" spans="1:50" x14ac:dyDescent="0.25">
      <c r="A33" s="3">
        <v>45077</v>
      </c>
      <c r="B33" s="1">
        <v>34114000111651</v>
      </c>
      <c r="C33" s="5">
        <v>275000000</v>
      </c>
      <c r="D33">
        <v>240</v>
      </c>
      <c r="E33" s="3">
        <v>40834</v>
      </c>
      <c r="F33" s="1">
        <f>_xlfn.DAYS(E33,A33)/30</f>
        <v>-141.43333333333334</v>
      </c>
      <c r="G33" s="1">
        <v>98</v>
      </c>
      <c r="H33" s="5">
        <v>105949857.09999999</v>
      </c>
      <c r="I33" s="5" t="s">
        <v>52</v>
      </c>
      <c r="J33" s="6">
        <v>44985</v>
      </c>
      <c r="K33" s="7">
        <f>+_xlfn.DAYS(A33,J33)/30</f>
        <v>3.0666666666666669</v>
      </c>
      <c r="L33" s="7">
        <f>+_xlfn.DAYS(A33,E33)/30</f>
        <v>141.43333333333334</v>
      </c>
      <c r="M33" s="6">
        <v>23015</v>
      </c>
      <c r="N33" s="8">
        <f>+_xlfn.DAYS(A33,M33)/365</f>
        <v>60.443835616438356</v>
      </c>
      <c r="O33" s="8">
        <v>1015</v>
      </c>
      <c r="P33" s="6">
        <v>39845</v>
      </c>
      <c r="Q33" s="8">
        <f t="shared" si="1"/>
        <v>2.7472222222222222</v>
      </c>
      <c r="R33" s="8">
        <f t="shared" si="2"/>
        <v>14.277777777777779</v>
      </c>
      <c r="S33" s="8" t="s">
        <v>66</v>
      </c>
      <c r="T33" s="9">
        <v>1.61E-2</v>
      </c>
      <c r="U33" s="5">
        <f t="shared" si="3"/>
        <v>1145833.3333333333</v>
      </c>
      <c r="V33" s="5">
        <f t="shared" si="4"/>
        <v>142149.39160916663</v>
      </c>
      <c r="W33" s="10">
        <f t="shared" si="8"/>
        <v>1287982.7249424998</v>
      </c>
      <c r="X33" s="5">
        <v>23544</v>
      </c>
      <c r="Y33">
        <v>0</v>
      </c>
      <c r="Z33" s="5">
        <v>0</v>
      </c>
      <c r="AA33" s="5">
        <v>105973401.09999999</v>
      </c>
      <c r="AB33">
        <v>0</v>
      </c>
      <c r="AC33">
        <v>0</v>
      </c>
      <c r="AD33">
        <v>0</v>
      </c>
      <c r="AE33" t="s">
        <v>34</v>
      </c>
      <c r="AF33" t="s">
        <v>34</v>
      </c>
      <c r="AG33" t="s">
        <v>41</v>
      </c>
      <c r="AH33" s="5">
        <v>1059498.57</v>
      </c>
      <c r="AI33" s="5">
        <v>235.44</v>
      </c>
      <c r="AJ33" s="3">
        <v>48136</v>
      </c>
      <c r="AK33" s="5">
        <v>0</v>
      </c>
      <c r="AL33" s="5">
        <v>0</v>
      </c>
      <c r="AM33" s="5">
        <v>0</v>
      </c>
      <c r="AN33" s="5">
        <v>0</v>
      </c>
      <c r="AO33" t="s">
        <v>41</v>
      </c>
      <c r="AP33" t="s">
        <v>37</v>
      </c>
      <c r="AQ33" s="5">
        <v>1059498.57</v>
      </c>
      <c r="AR33" t="s">
        <v>38</v>
      </c>
      <c r="AS33">
        <f t="shared" si="11"/>
        <v>0</v>
      </c>
      <c r="AT33" t="str">
        <f t="shared" si="5"/>
        <v>0 Días</v>
      </c>
      <c r="AU33" t="e">
        <f>IF(AND(AC33=0,SUMIFS($H:$H,$A:$A,$A33,#REF!,#REF!)&lt;250000000),"Ordinaria",IF(AND(AC33=0,SUMIFS($H:$H,$A:$A,$A33,#REF!,#REF!)&gt;=250000000),"Preventiva",IF(AND(AC33&gt;0,AC33&lt;=30),"Persuasiva I",IF(AND(AC33&gt;30,AC33&lt;=60),"Persuasiva II",IF(AND(AC33&gt;60,AC33&lt;90),"Prejurídica","Jurídico")))))</f>
        <v>#REF!</v>
      </c>
      <c r="AV33">
        <f t="shared" si="6"/>
        <v>0</v>
      </c>
      <c r="AW33" t="str">
        <f>IFERROR(VLOOKUP(#REF!,#REF!,32,0),"Desembolsado")</f>
        <v>Desembolsado</v>
      </c>
      <c r="AX33" t="str">
        <f t="shared" si="7"/>
        <v>Otro</v>
      </c>
    </row>
    <row r="34" spans="1:50" x14ac:dyDescent="0.25">
      <c r="A34" s="3">
        <v>45046</v>
      </c>
      <c r="B34" s="1">
        <v>34114000111651</v>
      </c>
      <c r="C34" s="5">
        <v>275000000</v>
      </c>
      <c r="D34">
        <v>240</v>
      </c>
      <c r="E34" s="3">
        <v>40834</v>
      </c>
      <c r="F34" s="1">
        <f>_xlfn.DAYS(E34,A34)/30</f>
        <v>-140.4</v>
      </c>
      <c r="G34" s="1">
        <v>99</v>
      </c>
      <c r="H34" s="5">
        <v>105949857.09999999</v>
      </c>
      <c r="I34" s="5" t="s">
        <v>52</v>
      </c>
      <c r="J34" s="6">
        <v>44985</v>
      </c>
      <c r="K34" s="7">
        <f>+_xlfn.DAYS(A34,J34)/30</f>
        <v>2.0333333333333332</v>
      </c>
      <c r="L34" s="7">
        <f>+_xlfn.DAYS(A34,E34)/30</f>
        <v>140.4</v>
      </c>
      <c r="M34" s="6">
        <v>23015</v>
      </c>
      <c r="N34" s="8">
        <f>+_xlfn.DAYS(A34,M34)/365</f>
        <v>60.358904109589041</v>
      </c>
      <c r="O34" s="8">
        <v>1015</v>
      </c>
      <c r="P34" s="6">
        <v>39845</v>
      </c>
      <c r="Q34" s="8">
        <f t="shared" si="1"/>
        <v>2.7472222222222222</v>
      </c>
      <c r="R34" s="8">
        <f t="shared" si="2"/>
        <v>14.277777777777779</v>
      </c>
      <c r="S34" s="8" t="s">
        <v>66</v>
      </c>
      <c r="T34" s="9">
        <v>1.61E-2</v>
      </c>
      <c r="U34" s="5">
        <f t="shared" si="3"/>
        <v>1145833.3333333333</v>
      </c>
      <c r="V34" s="5">
        <f t="shared" si="4"/>
        <v>142149.39160916663</v>
      </c>
      <c r="W34" s="10">
        <f t="shared" si="8"/>
        <v>1287982.7249424998</v>
      </c>
      <c r="X34" s="5">
        <v>23544</v>
      </c>
      <c r="Y34">
        <v>0</v>
      </c>
      <c r="Z34" s="5">
        <v>0</v>
      </c>
      <c r="AA34" s="5">
        <v>105973401.09999999</v>
      </c>
      <c r="AB34">
        <v>1</v>
      </c>
      <c r="AC34">
        <v>25</v>
      </c>
      <c r="AD34">
        <v>0</v>
      </c>
      <c r="AE34" t="s">
        <v>34</v>
      </c>
      <c r="AF34" t="s">
        <v>34</v>
      </c>
      <c r="AG34" t="s">
        <v>41</v>
      </c>
      <c r="AH34" s="5">
        <v>1059498.57</v>
      </c>
      <c r="AI34" s="5">
        <v>235.44</v>
      </c>
      <c r="AJ34" s="3">
        <v>48136</v>
      </c>
      <c r="AK34" s="5">
        <v>0</v>
      </c>
      <c r="AL34" s="5">
        <v>0</v>
      </c>
      <c r="AM34" s="5">
        <v>0</v>
      </c>
      <c r="AN34" s="5">
        <v>0</v>
      </c>
      <c r="AO34" t="s">
        <v>41</v>
      </c>
      <c r="AP34" t="s">
        <v>42</v>
      </c>
      <c r="AQ34" s="5">
        <v>1059498.57</v>
      </c>
      <c r="AR34" t="s">
        <v>38</v>
      </c>
      <c r="AS34">
        <f t="shared" si="11"/>
        <v>1</v>
      </c>
      <c r="AT34" t="str">
        <f t="shared" si="5"/>
        <v>1-30 Días</v>
      </c>
      <c r="AU34" t="e">
        <f>IF(AND(AC34=0,SUMIFS($H:$H,$A:$A,$A34,#REF!,#REF!)&lt;250000000),"Ordinaria",IF(AND(AC34=0,SUMIFS($H:$H,$A:$A,$A34,#REF!,#REF!)&gt;=250000000),"Preventiva",IF(AND(AC34&gt;0,AC34&lt;=30),"Persuasiva I",IF(AND(AC34&gt;30,AC34&lt;=60),"Persuasiva II",IF(AND(AC34&gt;60,AC34&lt;90),"Prejurídica","Jurídico")))))</f>
        <v>#REF!</v>
      </c>
      <c r="AV34">
        <f t="shared" si="6"/>
        <v>0</v>
      </c>
      <c r="AW34" t="str">
        <f>IFERROR(VLOOKUP(#REF!,#REF!,32,0),"Desembolsado")</f>
        <v>Desembolsado</v>
      </c>
      <c r="AX34" t="str">
        <f t="shared" si="7"/>
        <v>Otro</v>
      </c>
    </row>
    <row r="35" spans="1:50" x14ac:dyDescent="0.25">
      <c r="A35" s="3">
        <v>45016</v>
      </c>
      <c r="B35" s="1">
        <v>34114000111651</v>
      </c>
      <c r="C35" s="5">
        <v>275000000</v>
      </c>
      <c r="D35">
        <v>240</v>
      </c>
      <c r="E35" s="3">
        <v>40834</v>
      </c>
      <c r="F35" s="1">
        <f>_xlfn.DAYS(E35,A35)/30</f>
        <v>-139.4</v>
      </c>
      <c r="G35" s="1">
        <v>100</v>
      </c>
      <c r="H35" s="5">
        <v>105949857.09999999</v>
      </c>
      <c r="I35" s="5" t="s">
        <v>52</v>
      </c>
      <c r="J35" s="6">
        <v>44985</v>
      </c>
      <c r="K35" s="7">
        <f>+_xlfn.DAYS(A35,J35)/30</f>
        <v>1.0333333333333334</v>
      </c>
      <c r="L35" s="7">
        <f>+_xlfn.DAYS(A35,E35)/30</f>
        <v>139.4</v>
      </c>
      <c r="M35" s="6">
        <v>23015</v>
      </c>
      <c r="N35" s="8">
        <f>+_xlfn.DAYS(A35,M35)/365</f>
        <v>60.276712328767125</v>
      </c>
      <c r="O35" s="8">
        <v>1015</v>
      </c>
      <c r="P35" s="6">
        <v>39845</v>
      </c>
      <c r="Q35" s="8">
        <f t="shared" si="1"/>
        <v>2.7472222222222222</v>
      </c>
      <c r="R35" s="8">
        <f t="shared" si="2"/>
        <v>14.277777777777779</v>
      </c>
      <c r="S35" s="8" t="s">
        <v>66</v>
      </c>
      <c r="T35" s="9">
        <v>1.61E-2</v>
      </c>
      <c r="U35" s="5">
        <f t="shared" si="3"/>
        <v>1145833.3333333333</v>
      </c>
      <c r="V35" s="5">
        <f t="shared" si="4"/>
        <v>142149.39160916663</v>
      </c>
      <c r="W35" s="10">
        <f t="shared" si="8"/>
        <v>1287982.7249424998</v>
      </c>
      <c r="X35" s="5">
        <v>23544</v>
      </c>
      <c r="Y35">
        <v>0</v>
      </c>
      <c r="Z35" s="5">
        <v>0</v>
      </c>
      <c r="AA35" s="5">
        <v>105973401.09999999</v>
      </c>
      <c r="AB35">
        <v>0</v>
      </c>
      <c r="AC35">
        <v>0</v>
      </c>
      <c r="AD35">
        <v>0</v>
      </c>
      <c r="AE35" t="s">
        <v>34</v>
      </c>
      <c r="AF35" t="s">
        <v>34</v>
      </c>
      <c r="AG35" t="s">
        <v>41</v>
      </c>
      <c r="AH35" s="5">
        <v>1059498.57</v>
      </c>
      <c r="AI35" s="5">
        <v>235.44</v>
      </c>
      <c r="AJ35" s="3">
        <v>48136</v>
      </c>
      <c r="AK35" s="5">
        <v>0</v>
      </c>
      <c r="AL35" s="5">
        <v>0</v>
      </c>
      <c r="AM35" s="5">
        <v>0</v>
      </c>
      <c r="AN35" s="5">
        <v>0</v>
      </c>
      <c r="AO35" t="s">
        <v>41</v>
      </c>
      <c r="AP35" t="s">
        <v>37</v>
      </c>
      <c r="AQ35" s="5">
        <v>1059498.57</v>
      </c>
      <c r="AR35" t="s">
        <v>38</v>
      </c>
      <c r="AS35">
        <f t="shared" si="11"/>
        <v>0</v>
      </c>
      <c r="AT35" t="str">
        <f t="shared" si="5"/>
        <v>0 Días</v>
      </c>
      <c r="AU35" t="e">
        <f>IF(AND(AC35=0,SUMIFS($H:$H,$A:$A,$A35,#REF!,#REF!)&lt;250000000),"Ordinaria",IF(AND(AC35=0,SUMIFS($H:$H,$A:$A,$A35,#REF!,#REF!)&gt;=250000000),"Preventiva",IF(AND(AC35&gt;0,AC35&lt;=30),"Persuasiva I",IF(AND(AC35&gt;30,AC35&lt;=60),"Persuasiva II",IF(AND(AC35&gt;60,AC35&lt;90),"Prejurídica","Jurídico")))))</f>
        <v>#REF!</v>
      </c>
      <c r="AV35">
        <f t="shared" si="6"/>
        <v>0</v>
      </c>
      <c r="AW35" t="str">
        <f>IFERROR(VLOOKUP(#REF!,#REF!,32,0),"Desembolsado")</f>
        <v>Desembolsado</v>
      </c>
      <c r="AX35" t="str">
        <f t="shared" si="7"/>
        <v>Otro</v>
      </c>
    </row>
    <row r="36" spans="1:50" x14ac:dyDescent="0.25">
      <c r="A36" s="3">
        <v>45351</v>
      </c>
      <c r="B36" s="1">
        <v>34131600135551</v>
      </c>
      <c r="C36" s="5">
        <v>265000000</v>
      </c>
      <c r="D36">
        <v>240</v>
      </c>
      <c r="E36" s="3">
        <v>41401</v>
      </c>
      <c r="F36" s="1">
        <f>_xlfn.DAYS(E36,A36)/30</f>
        <v>-131.66666666666666</v>
      </c>
      <c r="G36" s="1">
        <f t="shared" ref="G36:G45" si="12">+D36+F36</f>
        <v>108.33333333333334</v>
      </c>
      <c r="H36" s="5">
        <v>125943529</v>
      </c>
      <c r="I36" s="5" t="s">
        <v>53</v>
      </c>
      <c r="J36" s="6">
        <v>43709</v>
      </c>
      <c r="K36" s="7">
        <f>+_xlfn.DAYS(A36,J36)/30</f>
        <v>54.733333333333334</v>
      </c>
      <c r="L36" s="7">
        <f>+_xlfn.DAYS(A36,E36)/30</f>
        <v>131.66666666666666</v>
      </c>
      <c r="M36" s="6">
        <v>31250</v>
      </c>
      <c r="N36" s="8">
        <f>+_xlfn.DAYS(A36,M36)/365</f>
        <v>38.632876712328766</v>
      </c>
      <c r="O36" s="8">
        <v>0</v>
      </c>
      <c r="P36" s="6">
        <v>40749</v>
      </c>
      <c r="Q36" s="8">
        <f t="shared" si="1"/>
        <v>1.8111111111111111</v>
      </c>
      <c r="R36" s="8">
        <f t="shared" si="2"/>
        <v>8.2222222222222214</v>
      </c>
      <c r="S36" s="8" t="s">
        <v>66</v>
      </c>
      <c r="T36" s="9">
        <v>1.61E-2</v>
      </c>
      <c r="U36" s="5">
        <f t="shared" si="3"/>
        <v>1104166.6666666667</v>
      </c>
      <c r="V36" s="5">
        <f t="shared" si="4"/>
        <v>168974.23474166667</v>
      </c>
      <c r="W36" s="10">
        <f t="shared" si="8"/>
        <v>1273140.9014083333</v>
      </c>
      <c r="X36" s="5">
        <v>1697667</v>
      </c>
      <c r="Y36">
        <v>0</v>
      </c>
      <c r="Z36" s="5">
        <v>17066</v>
      </c>
      <c r="AA36" s="5">
        <v>127658262</v>
      </c>
      <c r="AB36">
        <v>0</v>
      </c>
      <c r="AC36">
        <v>0</v>
      </c>
      <c r="AD36">
        <v>0</v>
      </c>
      <c r="AE36" t="s">
        <v>34</v>
      </c>
      <c r="AF36" t="s">
        <v>34</v>
      </c>
      <c r="AG36" t="s">
        <v>41</v>
      </c>
      <c r="AH36" s="5">
        <v>1259435.29</v>
      </c>
      <c r="AI36" s="5">
        <v>16976.669999999998</v>
      </c>
      <c r="AJ36" s="3">
        <v>48780</v>
      </c>
      <c r="AK36" s="5">
        <v>170.66</v>
      </c>
      <c r="AL36" s="5">
        <v>0</v>
      </c>
      <c r="AM36" s="5">
        <v>0</v>
      </c>
      <c r="AN36" s="5">
        <v>0</v>
      </c>
      <c r="AO36" t="s">
        <v>41</v>
      </c>
      <c r="AP36" t="s">
        <v>37</v>
      </c>
      <c r="AQ36" s="5">
        <v>1259435.29</v>
      </c>
      <c r="AR36" t="s">
        <v>38</v>
      </c>
      <c r="AT36" t="str">
        <f t="shared" si="5"/>
        <v>0 Días</v>
      </c>
      <c r="AU36" t="e">
        <f>IF(AND(AC36=0,SUMIFS($H:$H,$A:$A,$A36,#REF!,#REF!)&lt;250000000),"Ordinaria",IF(AND(AC36=0,SUMIFS($H:$H,$A:$A,$A36,#REF!,#REF!)&gt;=250000000),"Preventiva",IF(AND(AC36&gt;0,AC36&lt;=30),"Persuasiva I",IF(AND(AC36&gt;30,AC36&lt;=60),"Persuasiva II",IF(AND(AC36&gt;60,AC36&lt;90),"Prejurídica","Jurídico")))))</f>
        <v>#REF!</v>
      </c>
      <c r="AV36">
        <f t="shared" si="6"/>
        <v>0</v>
      </c>
      <c r="AW36" t="str">
        <f>IFERROR(VLOOKUP(#REF!,#REF!,32,0),"Desembolsado")</f>
        <v>Desembolsado</v>
      </c>
      <c r="AX36" t="str">
        <f t="shared" si="7"/>
        <v>Otro</v>
      </c>
    </row>
    <row r="37" spans="1:50" x14ac:dyDescent="0.25">
      <c r="A37" s="3">
        <v>45322</v>
      </c>
      <c r="B37" s="1">
        <v>34131600135551</v>
      </c>
      <c r="C37" s="5">
        <v>265000000</v>
      </c>
      <c r="D37">
        <v>240</v>
      </c>
      <c r="E37" s="3">
        <v>41401</v>
      </c>
      <c r="F37" s="1">
        <f>_xlfn.DAYS(E37,A37)/30</f>
        <v>-130.69999999999999</v>
      </c>
      <c r="G37" s="1">
        <f t="shared" si="12"/>
        <v>109.30000000000001</v>
      </c>
      <c r="H37" s="5">
        <v>127058074</v>
      </c>
      <c r="I37" s="5" t="s">
        <v>53</v>
      </c>
      <c r="J37" s="6">
        <v>43709</v>
      </c>
      <c r="K37" s="7">
        <f>+_xlfn.DAYS(A37,J37)/30</f>
        <v>53.766666666666666</v>
      </c>
      <c r="L37" s="7">
        <f>+_xlfn.DAYS(A37,E37)/30</f>
        <v>130.69999999999999</v>
      </c>
      <c r="M37" s="6">
        <v>31250</v>
      </c>
      <c r="N37" s="8">
        <f>+_xlfn.DAYS(A37,M37)/365</f>
        <v>38.553424657534244</v>
      </c>
      <c r="O37" s="8">
        <v>0</v>
      </c>
      <c r="P37" s="6">
        <v>40749</v>
      </c>
      <c r="Q37" s="8">
        <f t="shared" si="1"/>
        <v>1.8111111111111111</v>
      </c>
      <c r="R37" s="8">
        <f t="shared" si="2"/>
        <v>8.2222222222222214</v>
      </c>
      <c r="S37" s="8" t="s">
        <v>66</v>
      </c>
      <c r="T37" s="9">
        <v>1.61E-2</v>
      </c>
      <c r="U37" s="5">
        <f t="shared" si="3"/>
        <v>1104166.6666666667</v>
      </c>
      <c r="V37" s="5">
        <f t="shared" si="4"/>
        <v>170469.58261666668</v>
      </c>
      <c r="W37" s="10">
        <f t="shared" si="8"/>
        <v>1274636.2492833333</v>
      </c>
      <c r="X37" s="5">
        <v>1698212</v>
      </c>
      <c r="Y37">
        <v>0</v>
      </c>
      <c r="Z37" s="5">
        <v>17215</v>
      </c>
      <c r="AA37" s="5">
        <v>128773501</v>
      </c>
      <c r="AB37">
        <v>0</v>
      </c>
      <c r="AC37">
        <v>0</v>
      </c>
      <c r="AD37">
        <v>0</v>
      </c>
      <c r="AE37" t="s">
        <v>34</v>
      </c>
      <c r="AF37" t="s">
        <v>34</v>
      </c>
      <c r="AG37" t="s">
        <v>41</v>
      </c>
      <c r="AH37" s="5">
        <v>1270580.74</v>
      </c>
      <c r="AI37" s="5">
        <v>16982.12</v>
      </c>
      <c r="AJ37" s="3">
        <v>48780</v>
      </c>
      <c r="AK37" s="5">
        <v>172.15</v>
      </c>
      <c r="AL37" s="5">
        <v>0</v>
      </c>
      <c r="AM37" s="5">
        <v>0</v>
      </c>
      <c r="AN37" s="5">
        <v>0</v>
      </c>
      <c r="AO37" t="s">
        <v>41</v>
      </c>
      <c r="AP37" t="s">
        <v>37</v>
      </c>
      <c r="AQ37" s="5">
        <v>1270580.74</v>
      </c>
      <c r="AR37" t="s">
        <v>38</v>
      </c>
      <c r="AS37">
        <f t="shared" ref="AS37:AS47" si="13">IF(AC37&gt;=1,1,0)</f>
        <v>0</v>
      </c>
      <c r="AT37" t="str">
        <f t="shared" si="5"/>
        <v>0 Días</v>
      </c>
      <c r="AU37" t="e">
        <f>IF(AND(AC37=0,SUMIFS($H:$H,$A:$A,$A37,#REF!,#REF!)&lt;250000000),"Ordinaria",IF(AND(AC37=0,SUMIFS($H:$H,$A:$A,$A37,#REF!,#REF!)&gt;=250000000),"Preventiva",IF(AND(AC37&gt;0,AC37&lt;=30),"Persuasiva I",IF(AND(AC37&gt;30,AC37&lt;=60),"Persuasiva II",IF(AND(AC37&gt;60,AC37&lt;90),"Prejurídica","Jurídico")))))</f>
        <v>#REF!</v>
      </c>
      <c r="AV37">
        <f t="shared" si="6"/>
        <v>0</v>
      </c>
      <c r="AW37" t="str">
        <f>IFERROR(VLOOKUP(#REF!,#REF!,32,0),"Desembolsado")</f>
        <v>Desembolsado</v>
      </c>
      <c r="AX37" t="str">
        <f t="shared" si="7"/>
        <v>Otro</v>
      </c>
    </row>
    <row r="38" spans="1:50" x14ac:dyDescent="0.25">
      <c r="A38" s="3">
        <v>45291</v>
      </c>
      <c r="B38" s="1">
        <v>34131600135551</v>
      </c>
      <c r="C38" s="5">
        <v>265000000</v>
      </c>
      <c r="D38">
        <v>240</v>
      </c>
      <c r="E38" s="3">
        <v>41401</v>
      </c>
      <c r="F38" s="1">
        <f>_xlfn.DAYS(E38,A38)/30</f>
        <v>-129.66666666666666</v>
      </c>
      <c r="G38" s="1">
        <f t="shared" si="12"/>
        <v>110.33333333333334</v>
      </c>
      <c r="H38" s="5">
        <v>128172619</v>
      </c>
      <c r="I38" s="5" t="s">
        <v>53</v>
      </c>
      <c r="J38" s="6">
        <v>43709</v>
      </c>
      <c r="K38" s="7">
        <f>+_xlfn.DAYS(A38,J38)/30</f>
        <v>52.733333333333334</v>
      </c>
      <c r="L38" s="7">
        <f>+_xlfn.DAYS(A38,E38)/30</f>
        <v>129.66666666666666</v>
      </c>
      <c r="M38" s="6">
        <v>31250</v>
      </c>
      <c r="N38" s="8">
        <f>+_xlfn.DAYS(A38,M38)/365</f>
        <v>38.468493150684928</v>
      </c>
      <c r="O38" s="8">
        <v>0</v>
      </c>
      <c r="P38" s="6">
        <v>40749</v>
      </c>
      <c r="Q38" s="8">
        <f t="shared" si="1"/>
        <v>1.8111111111111111</v>
      </c>
      <c r="R38" s="8">
        <f t="shared" si="2"/>
        <v>8.2222222222222214</v>
      </c>
      <c r="S38" s="8" t="s">
        <v>66</v>
      </c>
      <c r="T38" s="9">
        <v>1.61E-2</v>
      </c>
      <c r="U38" s="5">
        <f t="shared" si="3"/>
        <v>1104166.6666666667</v>
      </c>
      <c r="V38" s="5">
        <f t="shared" si="4"/>
        <v>171964.93049166666</v>
      </c>
      <c r="W38" s="10">
        <f t="shared" si="8"/>
        <v>1276131.5971583333</v>
      </c>
      <c r="X38" s="5">
        <v>1698757</v>
      </c>
      <c r="Y38">
        <v>0</v>
      </c>
      <c r="Z38" s="5">
        <v>17366</v>
      </c>
      <c r="AA38" s="5">
        <v>129888742</v>
      </c>
      <c r="AB38">
        <v>0</v>
      </c>
      <c r="AC38">
        <v>0</v>
      </c>
      <c r="AD38">
        <v>0</v>
      </c>
      <c r="AE38" t="s">
        <v>34</v>
      </c>
      <c r="AF38" t="s">
        <v>34</v>
      </c>
      <c r="AG38" t="s">
        <v>41</v>
      </c>
      <c r="AH38" s="5">
        <v>1281726.19</v>
      </c>
      <c r="AI38" s="5">
        <v>16987.57</v>
      </c>
      <c r="AJ38" s="3">
        <v>48780</v>
      </c>
      <c r="AK38" s="5">
        <v>173.66</v>
      </c>
      <c r="AL38" s="5">
        <v>0</v>
      </c>
      <c r="AM38" s="5">
        <v>0</v>
      </c>
      <c r="AN38" s="5">
        <v>0</v>
      </c>
      <c r="AO38" t="s">
        <v>41</v>
      </c>
      <c r="AP38" t="s">
        <v>37</v>
      </c>
      <c r="AQ38" s="5">
        <v>1281726.19</v>
      </c>
      <c r="AR38" t="s">
        <v>38</v>
      </c>
      <c r="AS38">
        <f t="shared" si="13"/>
        <v>0</v>
      </c>
      <c r="AT38" t="str">
        <f t="shared" si="5"/>
        <v>0 Días</v>
      </c>
      <c r="AU38" t="e">
        <f>IF(AND(AC38=0,SUMIFS($H:$H,$A:$A,$A38,#REF!,#REF!)&lt;250000000),"Ordinaria",IF(AND(AC38=0,SUMIFS($H:$H,$A:$A,$A38,#REF!,#REF!)&gt;=250000000),"Preventiva",IF(AND(AC38&gt;0,AC38&lt;=30),"Persuasiva I",IF(AND(AC38&gt;30,AC38&lt;=60),"Persuasiva II",IF(AND(AC38&gt;60,AC38&lt;90),"Prejurídica","Jurídico")))))</f>
        <v>#REF!</v>
      </c>
      <c r="AV38">
        <f t="shared" si="6"/>
        <v>0</v>
      </c>
      <c r="AW38" t="str">
        <f>IFERROR(VLOOKUP(#REF!,#REF!,32,0),"Desembolsado")</f>
        <v>Desembolsado</v>
      </c>
      <c r="AX38" t="str">
        <f t="shared" si="7"/>
        <v>Otro</v>
      </c>
    </row>
    <row r="39" spans="1:50" x14ac:dyDescent="0.25">
      <c r="A39" s="3">
        <v>45260</v>
      </c>
      <c r="B39" s="1">
        <v>34131600135551</v>
      </c>
      <c r="C39" s="5">
        <v>265000000</v>
      </c>
      <c r="D39">
        <v>240</v>
      </c>
      <c r="E39" s="3">
        <v>41401</v>
      </c>
      <c r="F39" s="1">
        <f>_xlfn.DAYS(E39,A39)/30</f>
        <v>-128.63333333333333</v>
      </c>
      <c r="G39" s="1">
        <f t="shared" si="12"/>
        <v>111.36666666666667</v>
      </c>
      <c r="H39" s="5">
        <v>129287164</v>
      </c>
      <c r="I39" s="5" t="s">
        <v>53</v>
      </c>
      <c r="J39" s="6">
        <v>43709</v>
      </c>
      <c r="K39" s="7">
        <f>+_xlfn.DAYS(A39,J39)/30</f>
        <v>51.7</v>
      </c>
      <c r="L39" s="7">
        <f>+_xlfn.DAYS(A39,E39)/30</f>
        <v>128.63333333333333</v>
      </c>
      <c r="M39" s="6">
        <v>31250</v>
      </c>
      <c r="N39" s="8">
        <f>+_xlfn.DAYS(A39,M39)/365</f>
        <v>38.38356164383562</v>
      </c>
      <c r="O39" s="8">
        <v>0</v>
      </c>
      <c r="P39" s="6">
        <v>40749</v>
      </c>
      <c r="Q39" s="8">
        <f t="shared" si="1"/>
        <v>1.8111111111111111</v>
      </c>
      <c r="R39" s="8">
        <f t="shared" si="2"/>
        <v>8.2222222222222214</v>
      </c>
      <c r="S39" s="8" t="s">
        <v>66</v>
      </c>
      <c r="T39" s="9">
        <v>1.61E-2</v>
      </c>
      <c r="U39" s="5">
        <f t="shared" si="3"/>
        <v>1104166.6666666667</v>
      </c>
      <c r="V39" s="5">
        <f t="shared" si="4"/>
        <v>173460.27836666667</v>
      </c>
      <c r="W39" s="10">
        <f t="shared" si="8"/>
        <v>1277626.9450333335</v>
      </c>
      <c r="X39" s="5">
        <v>1699302</v>
      </c>
      <c r="Y39">
        <v>0</v>
      </c>
      <c r="Z39" s="5">
        <v>0</v>
      </c>
      <c r="AA39" s="5">
        <v>130986466</v>
      </c>
      <c r="AB39">
        <v>0</v>
      </c>
      <c r="AC39">
        <v>0</v>
      </c>
      <c r="AD39">
        <v>0</v>
      </c>
      <c r="AE39" t="s">
        <v>34</v>
      </c>
      <c r="AF39" t="s">
        <v>34</v>
      </c>
      <c r="AG39" t="s">
        <v>41</v>
      </c>
      <c r="AH39" s="5">
        <v>1292871.6399999999</v>
      </c>
      <c r="AI39" s="5">
        <v>16993.02</v>
      </c>
      <c r="AJ39" s="3">
        <v>48780</v>
      </c>
      <c r="AK39" s="5">
        <v>0</v>
      </c>
      <c r="AL39" s="5">
        <v>0</v>
      </c>
      <c r="AM39" s="5">
        <v>0</v>
      </c>
      <c r="AN39" s="5">
        <v>0</v>
      </c>
      <c r="AO39" t="s">
        <v>41</v>
      </c>
      <c r="AP39" t="s">
        <v>37</v>
      </c>
      <c r="AQ39" s="5">
        <v>1292871.6399999999</v>
      </c>
      <c r="AR39" t="s">
        <v>38</v>
      </c>
      <c r="AS39">
        <f t="shared" si="13"/>
        <v>0</v>
      </c>
      <c r="AT39" t="str">
        <f t="shared" si="5"/>
        <v>0 Días</v>
      </c>
      <c r="AU39" t="e">
        <f>IF(AND(AC39=0,SUMIFS($H:$H,$A:$A,$A39,#REF!,#REF!)&lt;250000000),"Ordinaria",IF(AND(AC39=0,SUMIFS($H:$H,$A:$A,$A39,#REF!,#REF!)&gt;=250000000),"Preventiva",IF(AND(AC39&gt;0,AC39&lt;=30),"Persuasiva I",IF(AND(AC39&gt;30,AC39&lt;=60),"Persuasiva II",IF(AND(AC39&gt;60,AC39&lt;90),"Prejurídica","Jurídico")))))</f>
        <v>#REF!</v>
      </c>
      <c r="AV39">
        <f t="shared" si="6"/>
        <v>0</v>
      </c>
      <c r="AW39" t="str">
        <f>IFERROR(VLOOKUP(#REF!,#REF!,32,0),"Desembolsado")</f>
        <v>Desembolsado</v>
      </c>
      <c r="AX39" t="str">
        <f t="shared" si="7"/>
        <v>Otro</v>
      </c>
    </row>
    <row r="40" spans="1:50" x14ac:dyDescent="0.25">
      <c r="A40" s="3">
        <v>45230</v>
      </c>
      <c r="B40" s="1">
        <v>34131600135551</v>
      </c>
      <c r="C40" s="5">
        <v>265000000</v>
      </c>
      <c r="D40">
        <v>240</v>
      </c>
      <c r="E40" s="3">
        <v>41401</v>
      </c>
      <c r="F40" s="1">
        <f>_xlfn.DAYS(E40,A40)/30</f>
        <v>-127.63333333333334</v>
      </c>
      <c r="G40" s="1">
        <f t="shared" si="12"/>
        <v>112.36666666666666</v>
      </c>
      <c r="H40" s="5">
        <v>130401709</v>
      </c>
      <c r="I40" s="5" t="s">
        <v>53</v>
      </c>
      <c r="J40" s="6">
        <v>43709</v>
      </c>
      <c r="K40" s="7">
        <f>+_xlfn.DAYS(A40,J40)/30</f>
        <v>50.7</v>
      </c>
      <c r="L40" s="7">
        <f>+_xlfn.DAYS(A40,E40)/30</f>
        <v>127.63333333333334</v>
      </c>
      <c r="M40" s="6">
        <v>31250</v>
      </c>
      <c r="N40" s="8">
        <f>+_xlfn.DAYS(A40,M40)/365</f>
        <v>38.301369863013697</v>
      </c>
      <c r="O40" s="8">
        <v>0</v>
      </c>
      <c r="P40" s="6">
        <v>40749</v>
      </c>
      <c r="Q40" s="8">
        <f t="shared" si="1"/>
        <v>1.8111111111111111</v>
      </c>
      <c r="R40" s="8">
        <f t="shared" si="2"/>
        <v>8.2222222222222214</v>
      </c>
      <c r="S40" s="8" t="s">
        <v>66</v>
      </c>
      <c r="T40" s="9">
        <v>1.61E-2</v>
      </c>
      <c r="U40" s="5">
        <f t="shared" si="3"/>
        <v>1104166.6666666667</v>
      </c>
      <c r="V40" s="5">
        <f t="shared" si="4"/>
        <v>174955.62624166667</v>
      </c>
      <c r="W40" s="10">
        <f t="shared" si="8"/>
        <v>1279122.2929083335</v>
      </c>
      <c r="X40" s="5">
        <v>1699847</v>
      </c>
      <c r="Y40">
        <v>0</v>
      </c>
      <c r="Z40" s="5">
        <v>0</v>
      </c>
      <c r="AA40" s="5">
        <v>132101556</v>
      </c>
      <c r="AB40">
        <v>0</v>
      </c>
      <c r="AC40">
        <v>0</v>
      </c>
      <c r="AD40">
        <v>0</v>
      </c>
      <c r="AE40" t="s">
        <v>34</v>
      </c>
      <c r="AF40" t="s">
        <v>34</v>
      </c>
      <c r="AG40" t="s">
        <v>41</v>
      </c>
      <c r="AH40" s="5">
        <v>1304017.0900000001</v>
      </c>
      <c r="AI40" s="5">
        <v>16998.47</v>
      </c>
      <c r="AJ40" s="3">
        <v>48780</v>
      </c>
      <c r="AK40" s="5">
        <v>0</v>
      </c>
      <c r="AL40" s="5">
        <v>0</v>
      </c>
      <c r="AM40" s="5">
        <v>0</v>
      </c>
      <c r="AN40" s="5">
        <v>0</v>
      </c>
      <c r="AO40" t="s">
        <v>41</v>
      </c>
      <c r="AP40" t="s">
        <v>37</v>
      </c>
      <c r="AQ40" s="5">
        <v>1304017.0900000001</v>
      </c>
      <c r="AR40" t="s">
        <v>38</v>
      </c>
      <c r="AS40">
        <f t="shared" si="13"/>
        <v>0</v>
      </c>
      <c r="AT40" t="str">
        <f t="shared" si="5"/>
        <v>0 Días</v>
      </c>
      <c r="AU40" t="e">
        <f>IF(AND(AC40=0,SUMIFS($H:$H,$A:$A,$A40,#REF!,#REF!)&lt;250000000),"Ordinaria",IF(AND(AC40=0,SUMIFS($H:$H,$A:$A,$A40,#REF!,#REF!)&gt;=250000000),"Preventiva",IF(AND(AC40&gt;0,AC40&lt;=30),"Persuasiva I",IF(AND(AC40&gt;30,AC40&lt;=60),"Persuasiva II",IF(AND(AC40&gt;60,AC40&lt;90),"Prejurídica","Jurídico")))))</f>
        <v>#REF!</v>
      </c>
      <c r="AV40">
        <f t="shared" si="6"/>
        <v>0</v>
      </c>
      <c r="AW40" t="str">
        <f>IFERROR(VLOOKUP(#REF!,#REF!,32,0),"Desembolsado")</f>
        <v>Desembolsado</v>
      </c>
      <c r="AX40" t="str">
        <f t="shared" si="7"/>
        <v>Otro</v>
      </c>
    </row>
    <row r="41" spans="1:50" x14ac:dyDescent="0.25">
      <c r="A41" s="3">
        <v>45199</v>
      </c>
      <c r="B41" s="1">
        <v>34131600135551</v>
      </c>
      <c r="C41" s="5">
        <v>265000000</v>
      </c>
      <c r="D41">
        <v>240</v>
      </c>
      <c r="E41" s="3">
        <v>41401</v>
      </c>
      <c r="F41" s="1">
        <f>_xlfn.DAYS(E41,A41)/30</f>
        <v>-126.6</v>
      </c>
      <c r="G41" s="1">
        <f t="shared" si="12"/>
        <v>113.4</v>
      </c>
      <c r="H41" s="5">
        <v>131516254</v>
      </c>
      <c r="I41" s="5" t="s">
        <v>53</v>
      </c>
      <c r="J41" s="6">
        <v>43709</v>
      </c>
      <c r="K41" s="7">
        <f>+_xlfn.DAYS(A41,J41)/30</f>
        <v>49.666666666666664</v>
      </c>
      <c r="L41" s="7">
        <f>+_xlfn.DAYS(A41,E41)/30</f>
        <v>126.6</v>
      </c>
      <c r="M41" s="6">
        <v>31250</v>
      </c>
      <c r="N41" s="8">
        <f>+_xlfn.DAYS(A41,M41)/365</f>
        <v>38.216438356164382</v>
      </c>
      <c r="O41" s="8">
        <v>0</v>
      </c>
      <c r="P41" s="6">
        <v>40749</v>
      </c>
      <c r="Q41" s="8">
        <f t="shared" si="1"/>
        <v>1.8111111111111111</v>
      </c>
      <c r="R41" s="8">
        <f t="shared" si="2"/>
        <v>8.2222222222222214</v>
      </c>
      <c r="S41" s="8" t="s">
        <v>66</v>
      </c>
      <c r="T41" s="9">
        <v>1.61E-2</v>
      </c>
      <c r="U41" s="5">
        <f t="shared" si="3"/>
        <v>1104166.6666666667</v>
      </c>
      <c r="V41" s="5">
        <f t="shared" si="4"/>
        <v>176450.97411666665</v>
      </c>
      <c r="W41" s="10">
        <f t="shared" si="8"/>
        <v>1280617.6407833335</v>
      </c>
      <c r="X41" s="5">
        <v>1700392</v>
      </c>
      <c r="Y41">
        <v>0</v>
      </c>
      <c r="Z41" s="5">
        <v>0</v>
      </c>
      <c r="AA41" s="5">
        <v>133216646</v>
      </c>
      <c r="AB41">
        <v>0</v>
      </c>
      <c r="AC41">
        <v>0</v>
      </c>
      <c r="AD41">
        <v>0</v>
      </c>
      <c r="AE41" t="s">
        <v>34</v>
      </c>
      <c r="AF41" t="s">
        <v>34</v>
      </c>
      <c r="AG41" t="s">
        <v>41</v>
      </c>
      <c r="AH41" s="5">
        <v>1315162.54</v>
      </c>
      <c r="AI41" s="5">
        <v>17003.919999999998</v>
      </c>
      <c r="AJ41" s="3">
        <v>48780</v>
      </c>
      <c r="AK41" s="5">
        <v>0</v>
      </c>
      <c r="AL41" s="5">
        <v>0</v>
      </c>
      <c r="AM41" s="5">
        <v>0</v>
      </c>
      <c r="AN41" s="5">
        <v>0</v>
      </c>
      <c r="AO41" t="s">
        <v>41</v>
      </c>
      <c r="AP41" t="s">
        <v>37</v>
      </c>
      <c r="AQ41" s="5">
        <v>1315162.54</v>
      </c>
      <c r="AR41" t="s">
        <v>38</v>
      </c>
      <c r="AS41">
        <f t="shared" si="13"/>
        <v>0</v>
      </c>
      <c r="AT41" t="str">
        <f t="shared" si="5"/>
        <v>0 Días</v>
      </c>
      <c r="AU41" t="e">
        <f>IF(AND(AC41=0,SUMIFS($H:$H,$A:$A,$A41,#REF!,#REF!)&lt;250000000),"Ordinaria",IF(AND(AC41=0,SUMIFS($H:$H,$A:$A,$A41,#REF!,#REF!)&gt;=250000000),"Preventiva",IF(AND(AC41&gt;0,AC41&lt;=30),"Persuasiva I",IF(AND(AC41&gt;30,AC41&lt;=60),"Persuasiva II",IF(AND(AC41&gt;60,AC41&lt;90),"Prejurídica","Jurídico")))))</f>
        <v>#REF!</v>
      </c>
      <c r="AV41">
        <f t="shared" si="6"/>
        <v>0</v>
      </c>
      <c r="AW41" t="str">
        <f>IFERROR(VLOOKUP(#REF!,#REF!,32,0),"Desembolsado")</f>
        <v>Desembolsado</v>
      </c>
      <c r="AX41" t="str">
        <f t="shared" si="7"/>
        <v>Otro</v>
      </c>
    </row>
    <row r="42" spans="1:50" x14ac:dyDescent="0.25">
      <c r="A42" s="3">
        <v>45169</v>
      </c>
      <c r="B42" s="1">
        <v>34131600135551</v>
      </c>
      <c r="C42" s="5">
        <v>265000000</v>
      </c>
      <c r="D42">
        <v>240</v>
      </c>
      <c r="E42" s="3">
        <v>41401</v>
      </c>
      <c r="F42" s="1">
        <f>_xlfn.DAYS(E42,A42)/30</f>
        <v>-125.6</v>
      </c>
      <c r="G42" s="1">
        <f t="shared" si="12"/>
        <v>114.4</v>
      </c>
      <c r="H42" s="5">
        <v>132630799</v>
      </c>
      <c r="I42" s="5" t="s">
        <v>53</v>
      </c>
      <c r="J42" s="6">
        <v>43709</v>
      </c>
      <c r="K42" s="7">
        <f>+_xlfn.DAYS(A42,J42)/30</f>
        <v>48.666666666666664</v>
      </c>
      <c r="L42" s="7">
        <f>+_xlfn.DAYS(A42,E42)/30</f>
        <v>125.6</v>
      </c>
      <c r="M42" s="6">
        <v>31250</v>
      </c>
      <c r="N42" s="8">
        <f>+_xlfn.DAYS(A42,M42)/365</f>
        <v>38.134246575342466</v>
      </c>
      <c r="O42" s="8">
        <v>0</v>
      </c>
      <c r="P42" s="6">
        <v>40749</v>
      </c>
      <c r="Q42" s="8">
        <f t="shared" si="1"/>
        <v>1.8111111111111111</v>
      </c>
      <c r="R42" s="8">
        <f t="shared" si="2"/>
        <v>8.2222222222222214</v>
      </c>
      <c r="S42" s="8" t="s">
        <v>66</v>
      </c>
      <c r="T42" s="9">
        <v>1.61E-2</v>
      </c>
      <c r="U42" s="5">
        <f t="shared" si="3"/>
        <v>1104166.6666666667</v>
      </c>
      <c r="V42" s="5">
        <f t="shared" si="4"/>
        <v>177946.32199166666</v>
      </c>
      <c r="W42" s="10">
        <f t="shared" si="8"/>
        <v>1282112.9886583334</v>
      </c>
      <c r="X42" s="5">
        <v>1700937</v>
      </c>
      <c r="Y42">
        <v>0</v>
      </c>
      <c r="Z42" s="5">
        <v>0</v>
      </c>
      <c r="AA42" s="5">
        <v>134331736</v>
      </c>
      <c r="AB42">
        <v>0</v>
      </c>
      <c r="AC42">
        <v>0</v>
      </c>
      <c r="AD42">
        <v>0</v>
      </c>
      <c r="AE42" t="s">
        <v>34</v>
      </c>
      <c r="AF42" t="s">
        <v>34</v>
      </c>
      <c r="AG42" t="s">
        <v>41</v>
      </c>
      <c r="AH42" s="5">
        <v>1326307.99</v>
      </c>
      <c r="AI42" s="5">
        <v>17009.37</v>
      </c>
      <c r="AJ42" s="3">
        <v>48780</v>
      </c>
      <c r="AK42" s="5">
        <v>0</v>
      </c>
      <c r="AL42" s="5">
        <v>0</v>
      </c>
      <c r="AM42" s="5">
        <v>0</v>
      </c>
      <c r="AN42" s="5">
        <v>0</v>
      </c>
      <c r="AO42" t="s">
        <v>41</v>
      </c>
      <c r="AP42" t="s">
        <v>37</v>
      </c>
      <c r="AQ42" s="5">
        <v>1326307.99</v>
      </c>
      <c r="AR42" t="s">
        <v>38</v>
      </c>
      <c r="AS42">
        <f t="shared" si="13"/>
        <v>0</v>
      </c>
      <c r="AT42" t="str">
        <f t="shared" si="5"/>
        <v>0 Días</v>
      </c>
      <c r="AU42" t="e">
        <f>IF(AND(AC42=0,SUMIFS($H:$H,$A:$A,$A42,#REF!,#REF!)&lt;250000000),"Ordinaria",IF(AND(AC42=0,SUMIFS($H:$H,$A:$A,$A42,#REF!,#REF!)&gt;=250000000),"Preventiva",IF(AND(AC42&gt;0,AC42&lt;=30),"Persuasiva I",IF(AND(AC42&gt;30,AC42&lt;=60),"Persuasiva II",IF(AND(AC42&gt;60,AC42&lt;90),"Prejurídica","Jurídico")))))</f>
        <v>#REF!</v>
      </c>
      <c r="AV42">
        <f t="shared" si="6"/>
        <v>0</v>
      </c>
      <c r="AW42" t="str">
        <f>IFERROR(VLOOKUP(#REF!,#REF!,32,0),"Desembolsado")</f>
        <v>Desembolsado</v>
      </c>
      <c r="AX42" t="str">
        <f t="shared" si="7"/>
        <v>Otro</v>
      </c>
    </row>
    <row r="43" spans="1:50" x14ac:dyDescent="0.25">
      <c r="A43" s="3">
        <v>45138</v>
      </c>
      <c r="B43" s="1">
        <v>34131600135551</v>
      </c>
      <c r="C43" s="5">
        <v>265000000</v>
      </c>
      <c r="D43">
        <v>240</v>
      </c>
      <c r="E43" s="3">
        <v>41401</v>
      </c>
      <c r="F43" s="1">
        <f>_xlfn.DAYS(E43,A43)/30</f>
        <v>-124.56666666666666</v>
      </c>
      <c r="G43" s="1">
        <f t="shared" si="12"/>
        <v>115.43333333333334</v>
      </c>
      <c r="H43" s="5">
        <v>133745344</v>
      </c>
      <c r="I43" s="5" t="s">
        <v>53</v>
      </c>
      <c r="J43" s="6">
        <v>43709</v>
      </c>
      <c r="K43" s="7">
        <f>+_xlfn.DAYS(A43,J43)/30</f>
        <v>47.633333333333333</v>
      </c>
      <c r="L43" s="7">
        <f>+_xlfn.DAYS(A43,E43)/30</f>
        <v>124.56666666666666</v>
      </c>
      <c r="M43" s="6">
        <v>31250</v>
      </c>
      <c r="N43" s="8">
        <f>+_xlfn.DAYS(A43,M43)/365</f>
        <v>38.049315068493151</v>
      </c>
      <c r="O43" s="8">
        <v>0</v>
      </c>
      <c r="P43" s="6">
        <v>40749</v>
      </c>
      <c r="Q43" s="8">
        <f t="shared" si="1"/>
        <v>1.8111111111111111</v>
      </c>
      <c r="R43" s="8">
        <f t="shared" si="2"/>
        <v>8.2222222222222214</v>
      </c>
      <c r="S43" s="8" t="s">
        <v>66</v>
      </c>
      <c r="T43" s="9">
        <v>1.61E-2</v>
      </c>
      <c r="U43" s="5">
        <f t="shared" si="3"/>
        <v>1104166.6666666667</v>
      </c>
      <c r="V43" s="5">
        <f t="shared" si="4"/>
        <v>179441.66986666666</v>
      </c>
      <c r="W43" s="10">
        <f t="shared" si="8"/>
        <v>1283608.3365333334</v>
      </c>
      <c r="X43" s="5">
        <v>1701482</v>
      </c>
      <c r="Y43">
        <v>0</v>
      </c>
      <c r="Z43" s="5">
        <v>0</v>
      </c>
      <c r="AA43" s="5">
        <v>135446826</v>
      </c>
      <c r="AB43">
        <v>0</v>
      </c>
      <c r="AC43">
        <v>0</v>
      </c>
      <c r="AD43">
        <v>0</v>
      </c>
      <c r="AE43" t="s">
        <v>34</v>
      </c>
      <c r="AF43" t="s">
        <v>34</v>
      </c>
      <c r="AG43" t="s">
        <v>41</v>
      </c>
      <c r="AH43" s="5">
        <v>1337453.44</v>
      </c>
      <c r="AI43" s="5">
        <v>17014.82</v>
      </c>
      <c r="AJ43" s="3">
        <v>48780</v>
      </c>
      <c r="AK43" s="5">
        <v>0</v>
      </c>
      <c r="AL43" s="5">
        <v>0</v>
      </c>
      <c r="AM43" s="5">
        <v>0</v>
      </c>
      <c r="AN43" s="5">
        <v>0</v>
      </c>
      <c r="AO43" t="s">
        <v>41</v>
      </c>
      <c r="AP43" t="s">
        <v>37</v>
      </c>
      <c r="AQ43" s="5">
        <v>1337453.44</v>
      </c>
      <c r="AR43" t="s">
        <v>38</v>
      </c>
      <c r="AS43">
        <f t="shared" si="13"/>
        <v>0</v>
      </c>
      <c r="AT43" t="str">
        <f t="shared" si="5"/>
        <v>0 Días</v>
      </c>
      <c r="AU43" t="e">
        <f>IF(AND(AC43=0,SUMIFS($H:$H,$A:$A,$A43,#REF!,#REF!)&lt;250000000),"Ordinaria",IF(AND(AC43=0,SUMIFS($H:$H,$A:$A,$A43,#REF!,#REF!)&gt;=250000000),"Preventiva",IF(AND(AC43&gt;0,AC43&lt;=30),"Persuasiva I",IF(AND(AC43&gt;30,AC43&lt;=60),"Persuasiva II",IF(AND(AC43&gt;60,AC43&lt;90),"Prejurídica","Jurídico")))))</f>
        <v>#REF!</v>
      </c>
      <c r="AV43">
        <f t="shared" si="6"/>
        <v>0</v>
      </c>
      <c r="AW43" t="str">
        <f>IFERROR(VLOOKUP(#REF!,#REF!,32,0),"Desembolsado")</f>
        <v>Desembolsado</v>
      </c>
      <c r="AX43" t="str">
        <f t="shared" si="7"/>
        <v>Otro</v>
      </c>
    </row>
    <row r="44" spans="1:50" x14ac:dyDescent="0.25">
      <c r="A44" s="3">
        <v>45107</v>
      </c>
      <c r="B44" s="1">
        <v>34131600135551</v>
      </c>
      <c r="C44" s="5">
        <v>265000000</v>
      </c>
      <c r="D44">
        <v>240</v>
      </c>
      <c r="E44" s="3">
        <v>41401</v>
      </c>
      <c r="F44" s="1">
        <f>_xlfn.DAYS(E44,A44)/30</f>
        <v>-123.53333333333333</v>
      </c>
      <c r="G44" s="1">
        <f t="shared" si="12"/>
        <v>116.46666666666667</v>
      </c>
      <c r="H44" s="5">
        <v>134859889</v>
      </c>
      <c r="I44" s="5" t="s">
        <v>53</v>
      </c>
      <c r="J44" s="6">
        <v>43709</v>
      </c>
      <c r="K44" s="7">
        <f>+_xlfn.DAYS(A44,J44)/30</f>
        <v>46.6</v>
      </c>
      <c r="L44" s="7">
        <f>+_xlfn.DAYS(A44,E44)/30</f>
        <v>123.53333333333333</v>
      </c>
      <c r="M44" s="6">
        <v>31250</v>
      </c>
      <c r="N44" s="8">
        <f>+_xlfn.DAYS(A44,M44)/365</f>
        <v>37.964383561643835</v>
      </c>
      <c r="O44" s="8">
        <v>0</v>
      </c>
      <c r="P44" s="6">
        <v>40749</v>
      </c>
      <c r="Q44" s="8">
        <f t="shared" si="1"/>
        <v>1.8111111111111111</v>
      </c>
      <c r="R44" s="8">
        <f t="shared" si="2"/>
        <v>8.2222222222222214</v>
      </c>
      <c r="S44" s="8" t="s">
        <v>66</v>
      </c>
      <c r="T44" s="9">
        <v>1.61E-2</v>
      </c>
      <c r="U44" s="5">
        <f t="shared" si="3"/>
        <v>1104166.6666666667</v>
      </c>
      <c r="V44" s="5">
        <f t="shared" si="4"/>
        <v>180937.01774166667</v>
      </c>
      <c r="W44" s="10">
        <f t="shared" si="8"/>
        <v>1285103.6844083334</v>
      </c>
      <c r="X44" s="5">
        <v>1702027</v>
      </c>
      <c r="Y44">
        <v>0</v>
      </c>
      <c r="Z44" s="5">
        <v>0</v>
      </c>
      <c r="AA44" s="5">
        <v>136561916</v>
      </c>
      <c r="AB44">
        <v>0</v>
      </c>
      <c r="AC44">
        <v>0</v>
      </c>
      <c r="AD44">
        <v>0</v>
      </c>
      <c r="AE44" t="s">
        <v>34</v>
      </c>
      <c r="AF44" t="s">
        <v>34</v>
      </c>
      <c r="AG44" t="s">
        <v>41</v>
      </c>
      <c r="AH44" s="5">
        <v>1348598.89</v>
      </c>
      <c r="AI44" s="5">
        <v>17020.27</v>
      </c>
      <c r="AJ44" s="3">
        <v>48780</v>
      </c>
      <c r="AK44" s="5">
        <v>0</v>
      </c>
      <c r="AL44" s="5">
        <v>0</v>
      </c>
      <c r="AM44" s="5">
        <v>0</v>
      </c>
      <c r="AN44" s="5">
        <v>0</v>
      </c>
      <c r="AO44" t="s">
        <v>41</v>
      </c>
      <c r="AP44" t="s">
        <v>37</v>
      </c>
      <c r="AQ44" s="5">
        <v>1348598.89</v>
      </c>
      <c r="AR44" t="s">
        <v>38</v>
      </c>
      <c r="AS44">
        <f t="shared" si="13"/>
        <v>0</v>
      </c>
      <c r="AT44" t="str">
        <f t="shared" si="5"/>
        <v>0 Días</v>
      </c>
      <c r="AU44" t="e">
        <f>IF(AND(AC44=0,SUMIFS($H:$H,$A:$A,$A44,#REF!,#REF!)&lt;250000000),"Ordinaria",IF(AND(AC44=0,SUMIFS($H:$H,$A:$A,$A44,#REF!,#REF!)&gt;=250000000),"Preventiva",IF(AND(AC44&gt;0,AC44&lt;=30),"Persuasiva I",IF(AND(AC44&gt;30,AC44&lt;=60),"Persuasiva II",IF(AND(AC44&gt;60,AC44&lt;90),"Prejurídica","Jurídico")))))</f>
        <v>#REF!</v>
      </c>
      <c r="AV44">
        <f t="shared" si="6"/>
        <v>0</v>
      </c>
      <c r="AW44" t="str">
        <f>IFERROR(VLOOKUP(#REF!,#REF!,32,0),"Desembolsado")</f>
        <v>Desembolsado</v>
      </c>
      <c r="AX44" t="str">
        <f t="shared" si="7"/>
        <v>Otro</v>
      </c>
    </row>
    <row r="45" spans="1:50" x14ac:dyDescent="0.25">
      <c r="A45" s="3">
        <v>45077</v>
      </c>
      <c r="B45" s="1">
        <v>34131600135551</v>
      </c>
      <c r="C45" s="5">
        <v>265000000</v>
      </c>
      <c r="D45">
        <v>240</v>
      </c>
      <c r="E45" s="3">
        <v>41401</v>
      </c>
      <c r="F45" s="1">
        <f>_xlfn.DAYS(E45,A45)/30</f>
        <v>-122.53333333333333</v>
      </c>
      <c r="G45" s="1">
        <f t="shared" si="12"/>
        <v>117.46666666666667</v>
      </c>
      <c r="H45" s="5">
        <v>135974434</v>
      </c>
      <c r="I45" s="5" t="s">
        <v>53</v>
      </c>
      <c r="J45" s="6">
        <v>43709</v>
      </c>
      <c r="K45" s="7">
        <f>+_xlfn.DAYS(A45,J45)/30</f>
        <v>45.6</v>
      </c>
      <c r="L45" s="7">
        <f>+_xlfn.DAYS(A45,E45)/30</f>
        <v>122.53333333333333</v>
      </c>
      <c r="M45" s="6">
        <v>31250</v>
      </c>
      <c r="N45" s="8">
        <f>+_xlfn.DAYS(A45,M45)/365</f>
        <v>37.88219178082192</v>
      </c>
      <c r="O45" s="8">
        <v>0</v>
      </c>
      <c r="P45" s="6">
        <v>40749</v>
      </c>
      <c r="Q45" s="8">
        <f t="shared" si="1"/>
        <v>1.8111111111111111</v>
      </c>
      <c r="R45" s="8">
        <f t="shared" si="2"/>
        <v>8.2222222222222214</v>
      </c>
      <c r="S45" s="8" t="s">
        <v>66</v>
      </c>
      <c r="T45" s="9">
        <v>1.61E-2</v>
      </c>
      <c r="U45" s="5">
        <f t="shared" si="3"/>
        <v>1104166.6666666667</v>
      </c>
      <c r="V45" s="5">
        <f t="shared" si="4"/>
        <v>182432.36561666665</v>
      </c>
      <c r="W45" s="10">
        <f t="shared" si="8"/>
        <v>1286599.0322833334</v>
      </c>
      <c r="X45" s="5">
        <v>1702571</v>
      </c>
      <c r="Y45">
        <v>0</v>
      </c>
      <c r="Z45" s="5">
        <v>0</v>
      </c>
      <c r="AA45" s="5">
        <v>137677005</v>
      </c>
      <c r="AB45">
        <v>0</v>
      </c>
      <c r="AC45">
        <v>0</v>
      </c>
      <c r="AD45">
        <v>0</v>
      </c>
      <c r="AE45" t="s">
        <v>34</v>
      </c>
      <c r="AF45" t="s">
        <v>34</v>
      </c>
      <c r="AG45" t="s">
        <v>41</v>
      </c>
      <c r="AH45" s="5">
        <v>1359744.34</v>
      </c>
      <c r="AI45" s="5">
        <v>17025.71</v>
      </c>
      <c r="AJ45" s="3">
        <v>48780</v>
      </c>
      <c r="AK45" s="5">
        <v>0</v>
      </c>
      <c r="AL45" s="5">
        <v>0</v>
      </c>
      <c r="AM45" s="5">
        <v>0</v>
      </c>
      <c r="AN45" s="5">
        <v>0</v>
      </c>
      <c r="AO45" t="s">
        <v>41</v>
      </c>
      <c r="AP45" t="s">
        <v>37</v>
      </c>
      <c r="AQ45" s="5">
        <v>1359744.34</v>
      </c>
      <c r="AR45" t="s">
        <v>38</v>
      </c>
      <c r="AS45">
        <f t="shared" si="13"/>
        <v>0</v>
      </c>
      <c r="AT45" t="str">
        <f t="shared" si="5"/>
        <v>0 Días</v>
      </c>
      <c r="AU45" t="e">
        <f>IF(AND(AC45=0,SUMIFS($H:$H,$A:$A,$A45,#REF!,#REF!)&lt;250000000),"Ordinaria",IF(AND(AC45=0,SUMIFS($H:$H,$A:$A,$A45,#REF!,#REF!)&gt;=250000000),"Preventiva",IF(AND(AC45&gt;0,AC45&lt;=30),"Persuasiva I",IF(AND(AC45&gt;30,AC45&lt;=60),"Persuasiva II",IF(AND(AC45&gt;60,AC45&lt;90),"Prejurídica","Jurídico")))))</f>
        <v>#REF!</v>
      </c>
      <c r="AV45">
        <f t="shared" si="6"/>
        <v>0</v>
      </c>
      <c r="AW45" t="str">
        <f>IFERROR(VLOOKUP(#REF!,#REF!,32,0),"Desembolsado")</f>
        <v>Desembolsado</v>
      </c>
      <c r="AX45" t="str">
        <f t="shared" si="7"/>
        <v>Otro</v>
      </c>
    </row>
    <row r="46" spans="1:50" x14ac:dyDescent="0.25">
      <c r="A46" s="3">
        <v>45046</v>
      </c>
      <c r="B46" s="1">
        <v>34131600135551</v>
      </c>
      <c r="C46" s="5">
        <v>265000000</v>
      </c>
      <c r="D46">
        <v>240</v>
      </c>
      <c r="E46" s="3">
        <v>41401</v>
      </c>
      <c r="F46" s="1">
        <f>_xlfn.DAYS(E46,A46)/30</f>
        <v>-121.5</v>
      </c>
      <c r="G46" s="1">
        <v>118</v>
      </c>
      <c r="H46" s="5">
        <v>137088979</v>
      </c>
      <c r="I46" s="5" t="s">
        <v>53</v>
      </c>
      <c r="J46" s="6">
        <v>43709</v>
      </c>
      <c r="K46" s="7">
        <f>+_xlfn.DAYS(A46,J46)/30</f>
        <v>44.56666666666667</v>
      </c>
      <c r="L46" s="7">
        <f>+_xlfn.DAYS(A46,E46)/30</f>
        <v>121.5</v>
      </c>
      <c r="M46" s="6">
        <v>31250</v>
      </c>
      <c r="N46" s="8">
        <f>+_xlfn.DAYS(A46,M46)/365</f>
        <v>37.797260273972604</v>
      </c>
      <c r="O46" s="8">
        <v>0</v>
      </c>
      <c r="P46" s="6">
        <v>40749</v>
      </c>
      <c r="Q46" s="8">
        <f t="shared" si="1"/>
        <v>1.8111111111111111</v>
      </c>
      <c r="R46" s="8">
        <f t="shared" si="2"/>
        <v>8.2222222222222214</v>
      </c>
      <c r="S46" s="8" t="s">
        <v>66</v>
      </c>
      <c r="T46" s="9">
        <v>1.61E-2</v>
      </c>
      <c r="U46" s="5">
        <f t="shared" si="3"/>
        <v>1104166.6666666667</v>
      </c>
      <c r="V46" s="5">
        <f t="shared" si="4"/>
        <v>183927.71349166668</v>
      </c>
      <c r="W46" s="10">
        <f t="shared" si="8"/>
        <v>1288094.3801583333</v>
      </c>
      <c r="X46" s="5">
        <v>1703116</v>
      </c>
      <c r="Y46">
        <v>0</v>
      </c>
      <c r="Z46" s="5">
        <v>0</v>
      </c>
      <c r="AA46" s="5">
        <v>138792095</v>
      </c>
      <c r="AB46">
        <v>0</v>
      </c>
      <c r="AC46">
        <v>0</v>
      </c>
      <c r="AD46">
        <v>0</v>
      </c>
      <c r="AE46" t="s">
        <v>34</v>
      </c>
      <c r="AF46" t="s">
        <v>34</v>
      </c>
      <c r="AG46" t="s">
        <v>41</v>
      </c>
      <c r="AH46" s="5">
        <v>1370889.79</v>
      </c>
      <c r="AI46" s="5">
        <v>17031.16</v>
      </c>
      <c r="AJ46" s="3">
        <v>48780</v>
      </c>
      <c r="AK46" s="5">
        <v>0</v>
      </c>
      <c r="AL46" s="5">
        <v>0</v>
      </c>
      <c r="AM46" s="5">
        <v>0</v>
      </c>
      <c r="AN46" s="5">
        <v>0</v>
      </c>
      <c r="AO46" t="s">
        <v>41</v>
      </c>
      <c r="AP46" t="s">
        <v>37</v>
      </c>
      <c r="AQ46" s="5">
        <v>1370889.79</v>
      </c>
      <c r="AR46" t="s">
        <v>38</v>
      </c>
      <c r="AS46">
        <f t="shared" si="13"/>
        <v>0</v>
      </c>
      <c r="AT46" t="str">
        <f t="shared" si="5"/>
        <v>0 Días</v>
      </c>
      <c r="AU46" t="e">
        <f>IF(AND(AC46=0,SUMIFS($H:$H,$A:$A,$A46,#REF!,#REF!)&lt;250000000),"Ordinaria",IF(AND(AC46=0,SUMIFS($H:$H,$A:$A,$A46,#REF!,#REF!)&gt;=250000000),"Preventiva",IF(AND(AC46&gt;0,AC46&lt;=30),"Persuasiva I",IF(AND(AC46&gt;30,AC46&lt;=60),"Persuasiva II",IF(AND(AC46&gt;60,AC46&lt;90),"Prejurídica","Jurídico")))))</f>
        <v>#REF!</v>
      </c>
      <c r="AV46">
        <f t="shared" si="6"/>
        <v>0</v>
      </c>
      <c r="AW46" t="str">
        <f>IFERROR(VLOOKUP(#REF!,#REF!,32,0),"Desembolsado")</f>
        <v>Desembolsado</v>
      </c>
      <c r="AX46" t="str">
        <f t="shared" si="7"/>
        <v>Otro</v>
      </c>
    </row>
    <row r="47" spans="1:50" x14ac:dyDescent="0.25">
      <c r="A47" s="3">
        <v>45016</v>
      </c>
      <c r="B47" s="1">
        <v>34131600135551</v>
      </c>
      <c r="C47" s="5">
        <v>265000000</v>
      </c>
      <c r="D47">
        <v>240</v>
      </c>
      <c r="E47" s="3">
        <v>41401</v>
      </c>
      <c r="F47" s="1">
        <f>_xlfn.DAYS(E47,A47)/30</f>
        <v>-120.5</v>
      </c>
      <c r="G47" s="1">
        <v>119</v>
      </c>
      <c r="H47" s="5">
        <v>138203524</v>
      </c>
      <c r="I47" s="5" t="s">
        <v>53</v>
      </c>
      <c r="J47" s="6">
        <v>43709</v>
      </c>
      <c r="K47" s="7">
        <f>+_xlfn.DAYS(A47,J47)/30</f>
        <v>43.56666666666667</v>
      </c>
      <c r="L47" s="7">
        <f>+_xlfn.DAYS(A47,E47)/30</f>
        <v>120.5</v>
      </c>
      <c r="M47" s="6">
        <v>31250</v>
      </c>
      <c r="N47" s="8">
        <f>+_xlfn.DAYS(A47,M47)/365</f>
        <v>37.715068493150682</v>
      </c>
      <c r="O47" s="8">
        <v>0</v>
      </c>
      <c r="P47" s="6">
        <v>40749</v>
      </c>
      <c r="Q47" s="8">
        <f t="shared" si="1"/>
        <v>1.8111111111111111</v>
      </c>
      <c r="R47" s="8">
        <f t="shared" si="2"/>
        <v>8.2222222222222214</v>
      </c>
      <c r="S47" s="8" t="s">
        <v>66</v>
      </c>
      <c r="T47" s="9">
        <v>1.61E-2</v>
      </c>
      <c r="U47" s="5">
        <f t="shared" si="3"/>
        <v>1104166.6666666667</v>
      </c>
      <c r="V47" s="5">
        <f t="shared" si="4"/>
        <v>185423.06136666663</v>
      </c>
      <c r="W47" s="10">
        <f t="shared" si="8"/>
        <v>1289589.7280333333</v>
      </c>
      <c r="X47" s="5">
        <v>1703661</v>
      </c>
      <c r="Y47">
        <v>0</v>
      </c>
      <c r="Z47" s="5">
        <v>0</v>
      </c>
      <c r="AA47" s="5">
        <v>139907185</v>
      </c>
      <c r="AB47">
        <v>0</v>
      </c>
      <c r="AC47">
        <v>0</v>
      </c>
      <c r="AD47">
        <v>0</v>
      </c>
      <c r="AE47" t="s">
        <v>34</v>
      </c>
      <c r="AF47" t="s">
        <v>34</v>
      </c>
      <c r="AG47" t="s">
        <v>41</v>
      </c>
      <c r="AH47" s="5">
        <v>1382035.24</v>
      </c>
      <c r="AI47" s="5">
        <v>17036.61</v>
      </c>
      <c r="AJ47" s="3">
        <v>48780</v>
      </c>
      <c r="AK47" s="5">
        <v>0</v>
      </c>
      <c r="AL47" s="5">
        <v>0</v>
      </c>
      <c r="AM47" s="5">
        <v>0</v>
      </c>
      <c r="AN47" s="5">
        <v>0</v>
      </c>
      <c r="AO47" t="s">
        <v>41</v>
      </c>
      <c r="AP47" t="s">
        <v>37</v>
      </c>
      <c r="AQ47" s="5">
        <v>1382035.24</v>
      </c>
      <c r="AR47" t="s">
        <v>38</v>
      </c>
      <c r="AS47">
        <f t="shared" si="13"/>
        <v>0</v>
      </c>
      <c r="AT47" t="str">
        <f t="shared" si="5"/>
        <v>0 Días</v>
      </c>
      <c r="AU47" t="e">
        <f>IF(AND(AC47=0,SUMIFS($H:$H,$A:$A,$A47,#REF!,#REF!)&lt;250000000),"Ordinaria",IF(AND(AC47=0,SUMIFS($H:$H,$A:$A,$A47,#REF!,#REF!)&gt;=250000000),"Preventiva",IF(AND(AC47&gt;0,AC47&lt;=30),"Persuasiva I",IF(AND(AC47&gt;30,AC47&lt;=60),"Persuasiva II",IF(AND(AC47&gt;60,AC47&lt;90),"Prejurídica","Jurídico")))))</f>
        <v>#REF!</v>
      </c>
      <c r="AV47">
        <f t="shared" si="6"/>
        <v>0</v>
      </c>
      <c r="AW47" t="str">
        <f>IFERROR(VLOOKUP(#REF!,#REF!,32,0),"Desembolsado")</f>
        <v>Desembolsado</v>
      </c>
      <c r="AX47" t="str">
        <f t="shared" si="7"/>
        <v>Otro</v>
      </c>
    </row>
    <row r="48" spans="1:50" x14ac:dyDescent="0.25">
      <c r="A48" s="3">
        <v>45351</v>
      </c>
      <c r="B48" s="1">
        <v>34131870138361</v>
      </c>
      <c r="C48" s="5">
        <v>288000000</v>
      </c>
      <c r="D48">
        <v>240</v>
      </c>
      <c r="E48" s="3">
        <v>41488</v>
      </c>
      <c r="F48" s="1">
        <f>_xlfn.DAYS(E48,A48)/30</f>
        <v>-128.76666666666668</v>
      </c>
      <c r="G48" s="1">
        <f t="shared" ref="G48:G79" si="14">+D48+F48</f>
        <v>111.23333333333332</v>
      </c>
      <c r="H48" s="5">
        <v>140404956</v>
      </c>
      <c r="I48" s="5" t="s">
        <v>53</v>
      </c>
      <c r="J48" s="6">
        <v>44358</v>
      </c>
      <c r="K48" s="7">
        <f>+_xlfn.DAYS(A48,J48)/30</f>
        <v>33.1</v>
      </c>
      <c r="L48" s="7">
        <f>+_xlfn.DAYS(A48,E48)/30</f>
        <v>128.76666666666668</v>
      </c>
      <c r="M48" s="6">
        <v>29506</v>
      </c>
      <c r="N48" s="8">
        <f>+_xlfn.DAYS(A48,M48)/365</f>
        <v>43.410958904109592</v>
      </c>
      <c r="O48" s="8">
        <v>220</v>
      </c>
      <c r="P48" s="6">
        <v>40001</v>
      </c>
      <c r="Q48" s="8">
        <f t="shared" si="1"/>
        <v>4.1305555555555555</v>
      </c>
      <c r="R48" s="8">
        <f t="shared" si="2"/>
        <v>12.102777777777778</v>
      </c>
      <c r="S48" s="8" t="s">
        <v>66</v>
      </c>
      <c r="T48" s="9">
        <v>1.61E-2</v>
      </c>
      <c r="U48" s="5">
        <f t="shared" si="3"/>
        <v>1200000</v>
      </c>
      <c r="V48" s="5">
        <f t="shared" si="4"/>
        <v>188376.64929999999</v>
      </c>
      <c r="W48" s="10">
        <f t="shared" si="8"/>
        <v>1388376.6492999999</v>
      </c>
      <c r="X48" s="5">
        <v>1837195</v>
      </c>
      <c r="Y48">
        <v>0</v>
      </c>
      <c r="Z48" s="5">
        <v>19018</v>
      </c>
      <c r="AA48" s="5">
        <v>142261169</v>
      </c>
      <c r="AB48">
        <v>0</v>
      </c>
      <c r="AC48">
        <v>0</v>
      </c>
      <c r="AD48">
        <v>0</v>
      </c>
      <c r="AE48" t="s">
        <v>34</v>
      </c>
      <c r="AF48" t="s">
        <v>34</v>
      </c>
      <c r="AG48" t="s">
        <v>41</v>
      </c>
      <c r="AH48" s="5">
        <v>1404049.56</v>
      </c>
      <c r="AI48" s="5">
        <v>18371.95</v>
      </c>
      <c r="AJ48" s="3">
        <v>48872</v>
      </c>
      <c r="AK48" s="5">
        <v>190.18</v>
      </c>
      <c r="AL48" s="5">
        <v>0</v>
      </c>
      <c r="AM48" s="5">
        <v>0</v>
      </c>
      <c r="AN48" s="5">
        <v>0</v>
      </c>
      <c r="AO48" t="s">
        <v>41</v>
      </c>
      <c r="AP48" t="s">
        <v>37</v>
      </c>
      <c r="AQ48" s="5">
        <v>1404049.56</v>
      </c>
      <c r="AR48" t="s">
        <v>38</v>
      </c>
      <c r="AT48" t="str">
        <f t="shared" si="5"/>
        <v>0 Días</v>
      </c>
      <c r="AU48" t="e">
        <f>IF(AND(AC48=0,SUMIFS($H:$H,$A:$A,$A48,#REF!,#REF!)&lt;250000000),"Ordinaria",IF(AND(AC48=0,SUMIFS($H:$H,$A:$A,$A48,#REF!,#REF!)&gt;=250000000),"Preventiva",IF(AND(AC48&gt;0,AC48&lt;=30),"Persuasiva I",IF(AND(AC48&gt;30,AC48&lt;=60),"Persuasiva II",IF(AND(AC48&gt;60,AC48&lt;90),"Prejurídica","Jurídico")))))</f>
        <v>#REF!</v>
      </c>
      <c r="AV48">
        <f t="shared" si="6"/>
        <v>0</v>
      </c>
      <c r="AW48" t="str">
        <f>IFERROR(VLOOKUP(#REF!,#REF!,32,0),"Desembolsado")</f>
        <v>Desembolsado</v>
      </c>
      <c r="AX48" t="str">
        <f t="shared" si="7"/>
        <v>Otro</v>
      </c>
    </row>
    <row r="49" spans="1:50" x14ac:dyDescent="0.25">
      <c r="A49" s="3">
        <v>45322</v>
      </c>
      <c r="B49" s="1">
        <v>34131870138361</v>
      </c>
      <c r="C49" s="5">
        <v>288000000</v>
      </c>
      <c r="D49">
        <v>240</v>
      </c>
      <c r="E49" s="3">
        <v>41488</v>
      </c>
      <c r="F49" s="1">
        <f>_xlfn.DAYS(E49,A49)/30</f>
        <v>-127.8</v>
      </c>
      <c r="G49" s="1">
        <f t="shared" si="14"/>
        <v>112.2</v>
      </c>
      <c r="H49" s="5">
        <v>141615344</v>
      </c>
      <c r="I49" s="5" t="s">
        <v>53</v>
      </c>
      <c r="J49" s="6">
        <v>44358</v>
      </c>
      <c r="K49" s="7">
        <f>+_xlfn.DAYS(A49,J49)/30</f>
        <v>32.133333333333333</v>
      </c>
      <c r="L49" s="7">
        <f>+_xlfn.DAYS(A49,E49)/30</f>
        <v>127.8</v>
      </c>
      <c r="M49" s="6">
        <v>29506</v>
      </c>
      <c r="N49" s="8">
        <f>+_xlfn.DAYS(A49,M49)/365</f>
        <v>43.331506849315069</v>
      </c>
      <c r="O49" s="8">
        <v>220</v>
      </c>
      <c r="P49" s="6">
        <v>40001</v>
      </c>
      <c r="Q49" s="8">
        <f t="shared" si="1"/>
        <v>4.1305555555555555</v>
      </c>
      <c r="R49" s="8">
        <f t="shared" si="2"/>
        <v>12.102777777777778</v>
      </c>
      <c r="S49" s="8" t="s">
        <v>66</v>
      </c>
      <c r="T49" s="9">
        <v>1.61E-2</v>
      </c>
      <c r="U49" s="5">
        <f t="shared" si="3"/>
        <v>1200000</v>
      </c>
      <c r="V49" s="5">
        <f t="shared" si="4"/>
        <v>190000.58653333335</v>
      </c>
      <c r="W49" s="10">
        <f t="shared" si="8"/>
        <v>1390000.5865333334</v>
      </c>
      <c r="X49" s="5">
        <v>1837787</v>
      </c>
      <c r="Y49">
        <v>0</v>
      </c>
      <c r="Z49" s="5">
        <v>19180</v>
      </c>
      <c r="AA49" s="5">
        <v>143472311</v>
      </c>
      <c r="AB49">
        <v>0</v>
      </c>
      <c r="AC49">
        <v>0</v>
      </c>
      <c r="AD49">
        <v>0</v>
      </c>
      <c r="AE49" t="s">
        <v>34</v>
      </c>
      <c r="AF49" t="s">
        <v>34</v>
      </c>
      <c r="AG49" t="s">
        <v>41</v>
      </c>
      <c r="AH49" s="5">
        <v>1416153.44</v>
      </c>
      <c r="AI49" s="5">
        <v>18377.87</v>
      </c>
      <c r="AJ49" s="3">
        <v>48872</v>
      </c>
      <c r="AK49" s="5">
        <v>191.8</v>
      </c>
      <c r="AL49" s="5">
        <v>0</v>
      </c>
      <c r="AM49" s="5">
        <v>0</v>
      </c>
      <c r="AN49" s="5">
        <v>0</v>
      </c>
      <c r="AO49" t="s">
        <v>41</v>
      </c>
      <c r="AP49" t="s">
        <v>37</v>
      </c>
      <c r="AQ49" s="5">
        <v>1416153.44</v>
      </c>
      <c r="AR49" t="s">
        <v>38</v>
      </c>
      <c r="AS49">
        <f t="shared" ref="AS49:AS59" si="15">IF(AC49&gt;=1,1,0)</f>
        <v>0</v>
      </c>
      <c r="AT49" t="str">
        <f t="shared" si="5"/>
        <v>0 Días</v>
      </c>
      <c r="AU49" t="e">
        <f>IF(AND(AC49=0,SUMIFS($H:$H,$A:$A,$A49,#REF!,#REF!)&lt;250000000),"Ordinaria",IF(AND(AC49=0,SUMIFS($H:$H,$A:$A,$A49,#REF!,#REF!)&gt;=250000000),"Preventiva",IF(AND(AC49&gt;0,AC49&lt;=30),"Persuasiva I",IF(AND(AC49&gt;30,AC49&lt;=60),"Persuasiva II",IF(AND(AC49&gt;60,AC49&lt;90),"Prejurídica","Jurídico")))))</f>
        <v>#REF!</v>
      </c>
      <c r="AV49">
        <f t="shared" si="6"/>
        <v>0</v>
      </c>
      <c r="AW49" t="str">
        <f>IFERROR(VLOOKUP(#REF!,#REF!,32,0),"Desembolsado")</f>
        <v>Desembolsado</v>
      </c>
      <c r="AX49" t="str">
        <f t="shared" si="7"/>
        <v>Otro</v>
      </c>
    </row>
    <row r="50" spans="1:50" x14ac:dyDescent="0.25">
      <c r="A50" s="3">
        <v>45291</v>
      </c>
      <c r="B50" s="1">
        <v>34131870138361</v>
      </c>
      <c r="C50" s="5">
        <v>288000000</v>
      </c>
      <c r="D50">
        <v>240</v>
      </c>
      <c r="E50" s="3">
        <v>41488</v>
      </c>
      <c r="F50" s="1">
        <f>_xlfn.DAYS(E50,A50)/30</f>
        <v>-126.76666666666667</v>
      </c>
      <c r="G50" s="1">
        <f t="shared" si="14"/>
        <v>113.23333333333333</v>
      </c>
      <c r="H50" s="5">
        <v>142825732</v>
      </c>
      <c r="I50" s="5" t="s">
        <v>53</v>
      </c>
      <c r="J50" s="6">
        <v>44358</v>
      </c>
      <c r="K50" s="7">
        <f>+_xlfn.DAYS(A50,J50)/30</f>
        <v>31.1</v>
      </c>
      <c r="L50" s="7">
        <f>+_xlfn.DAYS(A50,E50)/30</f>
        <v>126.76666666666667</v>
      </c>
      <c r="M50" s="6">
        <v>29506</v>
      </c>
      <c r="N50" s="8">
        <f>+_xlfn.DAYS(A50,M50)/365</f>
        <v>43.246575342465754</v>
      </c>
      <c r="O50" s="8">
        <v>220</v>
      </c>
      <c r="P50" s="6">
        <v>40001</v>
      </c>
      <c r="Q50" s="8">
        <f t="shared" si="1"/>
        <v>4.1305555555555555</v>
      </c>
      <c r="R50" s="8">
        <f t="shared" si="2"/>
        <v>12.102777777777778</v>
      </c>
      <c r="S50" s="8" t="s">
        <v>66</v>
      </c>
      <c r="T50" s="9">
        <v>1.61E-2</v>
      </c>
      <c r="U50" s="5">
        <f t="shared" si="3"/>
        <v>1200000</v>
      </c>
      <c r="V50" s="5">
        <f t="shared" si="4"/>
        <v>191624.52376666665</v>
      </c>
      <c r="W50" s="10">
        <f t="shared" si="8"/>
        <v>1391624.5237666667</v>
      </c>
      <c r="X50" s="5">
        <v>1838379</v>
      </c>
      <c r="Y50">
        <v>0</v>
      </c>
      <c r="Z50" s="5">
        <v>19344</v>
      </c>
      <c r="AA50" s="5">
        <v>144683455</v>
      </c>
      <c r="AB50">
        <v>0</v>
      </c>
      <c r="AC50">
        <v>0</v>
      </c>
      <c r="AD50">
        <v>0</v>
      </c>
      <c r="AE50" t="s">
        <v>34</v>
      </c>
      <c r="AF50" t="s">
        <v>34</v>
      </c>
      <c r="AG50" t="s">
        <v>41</v>
      </c>
      <c r="AH50" s="5">
        <v>1428257.32</v>
      </c>
      <c r="AI50" s="5">
        <v>18383.79</v>
      </c>
      <c r="AJ50" s="3">
        <v>48872</v>
      </c>
      <c r="AK50" s="5">
        <v>193.44</v>
      </c>
      <c r="AL50" s="5">
        <v>0</v>
      </c>
      <c r="AM50" s="5">
        <v>0</v>
      </c>
      <c r="AN50" s="5">
        <v>0</v>
      </c>
      <c r="AO50" t="s">
        <v>41</v>
      </c>
      <c r="AP50" t="s">
        <v>37</v>
      </c>
      <c r="AQ50" s="5">
        <v>1428257.32</v>
      </c>
      <c r="AR50" t="s">
        <v>38</v>
      </c>
      <c r="AS50">
        <f t="shared" si="15"/>
        <v>0</v>
      </c>
      <c r="AT50" t="str">
        <f t="shared" si="5"/>
        <v>0 Días</v>
      </c>
      <c r="AU50" t="e">
        <f>IF(AND(AC50=0,SUMIFS($H:$H,$A:$A,$A50,#REF!,#REF!)&lt;250000000),"Ordinaria",IF(AND(AC50=0,SUMIFS($H:$H,$A:$A,$A50,#REF!,#REF!)&gt;=250000000),"Preventiva",IF(AND(AC50&gt;0,AC50&lt;=30),"Persuasiva I",IF(AND(AC50&gt;30,AC50&lt;=60),"Persuasiva II",IF(AND(AC50&gt;60,AC50&lt;90),"Prejurídica","Jurídico")))))</f>
        <v>#REF!</v>
      </c>
      <c r="AV50">
        <f t="shared" si="6"/>
        <v>0</v>
      </c>
      <c r="AW50" t="str">
        <f>IFERROR(VLOOKUP(#REF!,#REF!,32,0),"Desembolsado")</f>
        <v>Desembolsado</v>
      </c>
      <c r="AX50" t="str">
        <f t="shared" si="7"/>
        <v>Otro</v>
      </c>
    </row>
    <row r="51" spans="1:50" x14ac:dyDescent="0.25">
      <c r="A51" s="3">
        <v>45260</v>
      </c>
      <c r="B51" s="1">
        <v>34131870138361</v>
      </c>
      <c r="C51" s="5">
        <v>288000000</v>
      </c>
      <c r="D51">
        <v>240</v>
      </c>
      <c r="E51" s="3">
        <v>41488</v>
      </c>
      <c r="F51" s="1">
        <f>_xlfn.DAYS(E51,A51)/30</f>
        <v>-125.73333333333333</v>
      </c>
      <c r="G51" s="1">
        <f t="shared" si="14"/>
        <v>114.26666666666667</v>
      </c>
      <c r="H51" s="5">
        <v>144036120</v>
      </c>
      <c r="I51" s="5" t="s">
        <v>53</v>
      </c>
      <c r="J51" s="6">
        <v>44358</v>
      </c>
      <c r="K51" s="7">
        <f>+_xlfn.DAYS(A51,J51)/30</f>
        <v>30.066666666666666</v>
      </c>
      <c r="L51" s="7">
        <f>+_xlfn.DAYS(A51,E51)/30</f>
        <v>125.73333333333333</v>
      </c>
      <c r="M51" s="6">
        <v>29506</v>
      </c>
      <c r="N51" s="8">
        <f>+_xlfn.DAYS(A51,M51)/365</f>
        <v>43.161643835616438</v>
      </c>
      <c r="O51" s="8">
        <v>220</v>
      </c>
      <c r="P51" s="6">
        <v>40001</v>
      </c>
      <c r="Q51" s="8">
        <f t="shared" si="1"/>
        <v>4.1305555555555555</v>
      </c>
      <c r="R51" s="8">
        <f t="shared" si="2"/>
        <v>12.102777777777778</v>
      </c>
      <c r="S51" s="8" t="s">
        <v>66</v>
      </c>
      <c r="T51" s="9">
        <v>1.61E-2</v>
      </c>
      <c r="U51" s="5">
        <f t="shared" si="3"/>
        <v>1200000</v>
      </c>
      <c r="V51" s="5">
        <f t="shared" si="4"/>
        <v>193248.46100000001</v>
      </c>
      <c r="W51" s="10">
        <f t="shared" si="8"/>
        <v>1393248.4610000001</v>
      </c>
      <c r="X51" s="5">
        <v>1838971</v>
      </c>
      <c r="Y51">
        <v>0</v>
      </c>
      <c r="Z51" s="5">
        <v>0</v>
      </c>
      <c r="AA51" s="5">
        <v>145875091</v>
      </c>
      <c r="AB51">
        <v>0</v>
      </c>
      <c r="AC51">
        <v>0</v>
      </c>
      <c r="AD51">
        <v>0</v>
      </c>
      <c r="AE51" t="s">
        <v>34</v>
      </c>
      <c r="AF51" t="s">
        <v>34</v>
      </c>
      <c r="AG51" t="s">
        <v>41</v>
      </c>
      <c r="AH51" s="5">
        <v>1440361.2</v>
      </c>
      <c r="AI51" s="5">
        <v>18389.71</v>
      </c>
      <c r="AJ51" s="3">
        <v>48872</v>
      </c>
      <c r="AK51" s="5">
        <v>0</v>
      </c>
      <c r="AL51" s="5">
        <v>0</v>
      </c>
      <c r="AM51" s="5">
        <v>0</v>
      </c>
      <c r="AN51" s="5">
        <v>0</v>
      </c>
      <c r="AO51" t="s">
        <v>41</v>
      </c>
      <c r="AP51" t="s">
        <v>37</v>
      </c>
      <c r="AQ51" s="5">
        <v>1440361.2</v>
      </c>
      <c r="AR51" t="s">
        <v>38</v>
      </c>
      <c r="AS51">
        <f t="shared" si="15"/>
        <v>0</v>
      </c>
      <c r="AT51" t="str">
        <f t="shared" si="5"/>
        <v>0 Días</v>
      </c>
      <c r="AU51" t="e">
        <f>IF(AND(AC51=0,SUMIFS($H:$H,$A:$A,$A51,#REF!,#REF!)&lt;250000000),"Ordinaria",IF(AND(AC51=0,SUMIFS($H:$H,$A:$A,$A51,#REF!,#REF!)&gt;=250000000),"Preventiva",IF(AND(AC51&gt;0,AC51&lt;=30),"Persuasiva I",IF(AND(AC51&gt;30,AC51&lt;=60),"Persuasiva II",IF(AND(AC51&gt;60,AC51&lt;90),"Prejurídica","Jurídico")))))</f>
        <v>#REF!</v>
      </c>
      <c r="AV51">
        <f t="shared" si="6"/>
        <v>0</v>
      </c>
      <c r="AW51" t="str">
        <f>IFERROR(VLOOKUP(#REF!,#REF!,32,0),"Desembolsado")</f>
        <v>Desembolsado</v>
      </c>
      <c r="AX51" t="str">
        <f t="shared" si="7"/>
        <v>Otro</v>
      </c>
    </row>
    <row r="52" spans="1:50" x14ac:dyDescent="0.25">
      <c r="A52" s="3">
        <v>45230</v>
      </c>
      <c r="B52" s="1">
        <v>34131870138361</v>
      </c>
      <c r="C52" s="5">
        <v>288000000</v>
      </c>
      <c r="D52">
        <v>240</v>
      </c>
      <c r="E52" s="3">
        <v>41488</v>
      </c>
      <c r="F52" s="1">
        <f>_xlfn.DAYS(E52,A52)/30</f>
        <v>-124.73333333333333</v>
      </c>
      <c r="G52" s="1">
        <f t="shared" si="14"/>
        <v>115.26666666666667</v>
      </c>
      <c r="H52" s="5">
        <v>145246508</v>
      </c>
      <c r="I52" s="5" t="s">
        <v>53</v>
      </c>
      <c r="J52" s="6">
        <v>44358</v>
      </c>
      <c r="K52" s="7">
        <f>+_xlfn.DAYS(A52,J52)/30</f>
        <v>29.066666666666666</v>
      </c>
      <c r="L52" s="7">
        <f>+_xlfn.DAYS(A52,E52)/30</f>
        <v>124.73333333333333</v>
      </c>
      <c r="M52" s="6">
        <v>29506</v>
      </c>
      <c r="N52" s="8">
        <f>+_xlfn.DAYS(A52,M52)/365</f>
        <v>43.079452054794523</v>
      </c>
      <c r="O52" s="8">
        <v>220</v>
      </c>
      <c r="P52" s="6">
        <v>40001</v>
      </c>
      <c r="Q52" s="8">
        <f t="shared" si="1"/>
        <v>4.1305555555555555</v>
      </c>
      <c r="R52" s="8">
        <f t="shared" si="2"/>
        <v>12.102777777777778</v>
      </c>
      <c r="S52" s="8" t="s">
        <v>66</v>
      </c>
      <c r="T52" s="9">
        <v>1.61E-2</v>
      </c>
      <c r="U52" s="5">
        <f t="shared" si="3"/>
        <v>1200000</v>
      </c>
      <c r="V52" s="5">
        <f t="shared" si="4"/>
        <v>194872.39823333334</v>
      </c>
      <c r="W52" s="10">
        <f t="shared" si="8"/>
        <v>1394872.3982333334</v>
      </c>
      <c r="X52" s="5">
        <v>1839562</v>
      </c>
      <c r="Y52">
        <v>0</v>
      </c>
      <c r="Z52" s="5">
        <v>0</v>
      </c>
      <c r="AA52" s="5">
        <v>147086070</v>
      </c>
      <c r="AB52">
        <v>0</v>
      </c>
      <c r="AC52">
        <v>0</v>
      </c>
      <c r="AD52">
        <v>0</v>
      </c>
      <c r="AE52" t="s">
        <v>34</v>
      </c>
      <c r="AF52" t="s">
        <v>34</v>
      </c>
      <c r="AG52" t="s">
        <v>41</v>
      </c>
      <c r="AH52" s="5">
        <v>1452465.08</v>
      </c>
      <c r="AI52" s="5">
        <v>18395.62</v>
      </c>
      <c r="AJ52" s="3">
        <v>48872</v>
      </c>
      <c r="AK52" s="5">
        <v>0</v>
      </c>
      <c r="AL52" s="5">
        <v>0</v>
      </c>
      <c r="AM52" s="5">
        <v>0</v>
      </c>
      <c r="AN52" s="5">
        <v>0</v>
      </c>
      <c r="AO52" t="s">
        <v>41</v>
      </c>
      <c r="AP52" t="s">
        <v>37</v>
      </c>
      <c r="AQ52" s="5">
        <v>1452465.08</v>
      </c>
      <c r="AR52" t="s">
        <v>38</v>
      </c>
      <c r="AS52">
        <f t="shared" si="15"/>
        <v>0</v>
      </c>
      <c r="AT52" t="str">
        <f t="shared" si="5"/>
        <v>0 Días</v>
      </c>
      <c r="AU52" t="e">
        <f>IF(AND(AC52=0,SUMIFS($H:$H,$A:$A,$A52,#REF!,#REF!)&lt;250000000),"Ordinaria",IF(AND(AC52=0,SUMIFS($H:$H,$A:$A,$A52,#REF!,#REF!)&gt;=250000000),"Preventiva",IF(AND(AC52&gt;0,AC52&lt;=30),"Persuasiva I",IF(AND(AC52&gt;30,AC52&lt;=60),"Persuasiva II",IF(AND(AC52&gt;60,AC52&lt;90),"Prejurídica","Jurídico")))))</f>
        <v>#REF!</v>
      </c>
      <c r="AV52">
        <f t="shared" si="6"/>
        <v>0</v>
      </c>
      <c r="AW52" t="str">
        <f>IFERROR(VLOOKUP(#REF!,#REF!,32,0),"Desembolsado")</f>
        <v>Desembolsado</v>
      </c>
      <c r="AX52" t="str">
        <f t="shared" si="7"/>
        <v>Otro</v>
      </c>
    </row>
    <row r="53" spans="1:50" x14ac:dyDescent="0.25">
      <c r="A53" s="3">
        <v>45199</v>
      </c>
      <c r="B53" s="1">
        <v>34131870138361</v>
      </c>
      <c r="C53" s="5">
        <v>288000000</v>
      </c>
      <c r="D53">
        <v>240</v>
      </c>
      <c r="E53" s="3">
        <v>41488</v>
      </c>
      <c r="F53" s="1">
        <f>_xlfn.DAYS(E53,A53)/30</f>
        <v>-123.7</v>
      </c>
      <c r="G53" s="1">
        <f t="shared" si="14"/>
        <v>116.3</v>
      </c>
      <c r="H53" s="5">
        <v>146456896</v>
      </c>
      <c r="I53" s="5" t="s">
        <v>53</v>
      </c>
      <c r="J53" s="6">
        <v>44358</v>
      </c>
      <c r="K53" s="7">
        <f>+_xlfn.DAYS(A53,J53)/30</f>
        <v>28.033333333333335</v>
      </c>
      <c r="L53" s="7">
        <f>+_xlfn.DAYS(A53,E53)/30</f>
        <v>123.7</v>
      </c>
      <c r="M53" s="6">
        <v>29506</v>
      </c>
      <c r="N53" s="8">
        <f>+_xlfn.DAYS(A53,M53)/365</f>
        <v>42.994520547945207</v>
      </c>
      <c r="O53" s="8">
        <v>220</v>
      </c>
      <c r="P53" s="6">
        <v>40001</v>
      </c>
      <c r="Q53" s="8">
        <f t="shared" si="1"/>
        <v>4.1305555555555555</v>
      </c>
      <c r="R53" s="8">
        <f t="shared" si="2"/>
        <v>12.102777777777778</v>
      </c>
      <c r="S53" s="8" t="s">
        <v>66</v>
      </c>
      <c r="T53" s="9">
        <v>1.61E-2</v>
      </c>
      <c r="U53" s="5">
        <f t="shared" si="3"/>
        <v>1200000</v>
      </c>
      <c r="V53" s="5">
        <f t="shared" si="4"/>
        <v>196496.33546666664</v>
      </c>
      <c r="W53" s="10">
        <f t="shared" si="8"/>
        <v>1396496.3354666666</v>
      </c>
      <c r="X53" s="5">
        <v>1840154</v>
      </c>
      <c r="Y53">
        <v>0</v>
      </c>
      <c r="Z53" s="5">
        <v>0</v>
      </c>
      <c r="AA53" s="5">
        <v>148297050</v>
      </c>
      <c r="AB53">
        <v>0</v>
      </c>
      <c r="AC53">
        <v>0</v>
      </c>
      <c r="AD53">
        <v>0</v>
      </c>
      <c r="AE53" t="s">
        <v>34</v>
      </c>
      <c r="AF53" t="s">
        <v>34</v>
      </c>
      <c r="AG53" t="s">
        <v>41</v>
      </c>
      <c r="AH53" s="5">
        <v>1464568.96</v>
      </c>
      <c r="AI53" s="5">
        <v>18401.54</v>
      </c>
      <c r="AJ53" s="3">
        <v>48872</v>
      </c>
      <c r="AK53" s="5">
        <v>0</v>
      </c>
      <c r="AL53" s="5">
        <v>0</v>
      </c>
      <c r="AM53" s="5">
        <v>0</v>
      </c>
      <c r="AN53" s="5">
        <v>0</v>
      </c>
      <c r="AO53" t="s">
        <v>41</v>
      </c>
      <c r="AP53" t="s">
        <v>37</v>
      </c>
      <c r="AQ53" s="5">
        <v>1464568.96</v>
      </c>
      <c r="AR53" t="s">
        <v>38</v>
      </c>
      <c r="AS53">
        <f t="shared" si="15"/>
        <v>0</v>
      </c>
      <c r="AT53" t="str">
        <f t="shared" si="5"/>
        <v>0 Días</v>
      </c>
      <c r="AU53" t="e">
        <f>IF(AND(AC53=0,SUMIFS($H:$H,$A:$A,$A53,#REF!,#REF!)&lt;250000000),"Ordinaria",IF(AND(AC53=0,SUMIFS($H:$H,$A:$A,$A53,#REF!,#REF!)&gt;=250000000),"Preventiva",IF(AND(AC53&gt;0,AC53&lt;=30),"Persuasiva I",IF(AND(AC53&gt;30,AC53&lt;=60),"Persuasiva II",IF(AND(AC53&gt;60,AC53&lt;90),"Prejurídica","Jurídico")))))</f>
        <v>#REF!</v>
      </c>
      <c r="AV53">
        <f t="shared" si="6"/>
        <v>0</v>
      </c>
      <c r="AW53" t="str">
        <f>IFERROR(VLOOKUP(#REF!,#REF!,32,0),"Desembolsado")</f>
        <v>Desembolsado</v>
      </c>
      <c r="AX53" t="str">
        <f t="shared" si="7"/>
        <v>Otro</v>
      </c>
    </row>
    <row r="54" spans="1:50" x14ac:dyDescent="0.25">
      <c r="A54" s="3">
        <v>45169</v>
      </c>
      <c r="B54" s="1">
        <v>34131870138361</v>
      </c>
      <c r="C54" s="5">
        <v>288000000</v>
      </c>
      <c r="D54">
        <v>240</v>
      </c>
      <c r="E54" s="3">
        <v>41488</v>
      </c>
      <c r="F54" s="1">
        <f>_xlfn.DAYS(E54,A54)/30</f>
        <v>-122.7</v>
      </c>
      <c r="G54" s="1">
        <f t="shared" si="14"/>
        <v>117.3</v>
      </c>
      <c r="H54" s="5">
        <v>147667284</v>
      </c>
      <c r="I54" s="5" t="s">
        <v>53</v>
      </c>
      <c r="J54" s="6">
        <v>44358</v>
      </c>
      <c r="K54" s="7">
        <f>+_xlfn.DAYS(A54,J54)/30</f>
        <v>27.033333333333335</v>
      </c>
      <c r="L54" s="7">
        <f>+_xlfn.DAYS(A54,E54)/30</f>
        <v>122.7</v>
      </c>
      <c r="M54" s="6">
        <v>29506</v>
      </c>
      <c r="N54" s="8">
        <f>+_xlfn.DAYS(A54,M54)/365</f>
        <v>42.912328767123284</v>
      </c>
      <c r="O54" s="8">
        <v>220</v>
      </c>
      <c r="P54" s="6">
        <v>40001</v>
      </c>
      <c r="Q54" s="8">
        <f t="shared" si="1"/>
        <v>4.1305555555555555</v>
      </c>
      <c r="R54" s="8">
        <f t="shared" si="2"/>
        <v>12.102777777777778</v>
      </c>
      <c r="S54" s="8" t="s">
        <v>66</v>
      </c>
      <c r="T54" s="9">
        <v>1.61E-2</v>
      </c>
      <c r="U54" s="5">
        <f t="shared" si="3"/>
        <v>1200000</v>
      </c>
      <c r="V54" s="5">
        <f t="shared" si="4"/>
        <v>198120.2727</v>
      </c>
      <c r="W54" s="10">
        <f t="shared" si="8"/>
        <v>1398120.2727000001</v>
      </c>
      <c r="X54" s="5">
        <v>1840746</v>
      </c>
      <c r="Y54">
        <v>0</v>
      </c>
      <c r="Z54" s="5">
        <v>0</v>
      </c>
      <c r="AA54" s="5">
        <v>149508030</v>
      </c>
      <c r="AB54">
        <v>0</v>
      </c>
      <c r="AC54">
        <v>0</v>
      </c>
      <c r="AD54">
        <v>0</v>
      </c>
      <c r="AE54" t="s">
        <v>34</v>
      </c>
      <c r="AF54" t="s">
        <v>34</v>
      </c>
      <c r="AG54" t="s">
        <v>41</v>
      </c>
      <c r="AH54" s="5">
        <v>1476672.84</v>
      </c>
      <c r="AI54" s="5">
        <v>18407.46</v>
      </c>
      <c r="AJ54" s="3">
        <v>48872</v>
      </c>
      <c r="AK54" s="5">
        <v>0</v>
      </c>
      <c r="AL54" s="5">
        <v>0</v>
      </c>
      <c r="AM54" s="5">
        <v>0</v>
      </c>
      <c r="AN54" s="5">
        <v>0</v>
      </c>
      <c r="AO54" t="s">
        <v>41</v>
      </c>
      <c r="AP54" t="s">
        <v>37</v>
      </c>
      <c r="AQ54" s="5">
        <v>1476672.84</v>
      </c>
      <c r="AR54" t="s">
        <v>38</v>
      </c>
      <c r="AS54">
        <f t="shared" si="15"/>
        <v>0</v>
      </c>
      <c r="AT54" t="str">
        <f t="shared" si="5"/>
        <v>0 Días</v>
      </c>
      <c r="AU54" t="e">
        <f>IF(AND(AC54=0,SUMIFS($H:$H,$A:$A,$A54,#REF!,#REF!)&lt;250000000),"Ordinaria",IF(AND(AC54=0,SUMIFS($H:$H,$A:$A,$A54,#REF!,#REF!)&gt;=250000000),"Preventiva",IF(AND(AC54&gt;0,AC54&lt;=30),"Persuasiva I",IF(AND(AC54&gt;30,AC54&lt;=60),"Persuasiva II",IF(AND(AC54&gt;60,AC54&lt;90),"Prejurídica","Jurídico")))))</f>
        <v>#REF!</v>
      </c>
      <c r="AV54">
        <f t="shared" si="6"/>
        <v>0</v>
      </c>
      <c r="AW54" t="str">
        <f>IFERROR(VLOOKUP(#REF!,#REF!,32,0),"Desembolsado")</f>
        <v>Desembolsado</v>
      </c>
      <c r="AX54" t="str">
        <f t="shared" si="7"/>
        <v>Otro</v>
      </c>
    </row>
    <row r="55" spans="1:50" x14ac:dyDescent="0.25">
      <c r="A55" s="3">
        <v>45138</v>
      </c>
      <c r="B55" s="1">
        <v>34131870138361</v>
      </c>
      <c r="C55" s="5">
        <v>288000000</v>
      </c>
      <c r="D55">
        <v>240</v>
      </c>
      <c r="E55" s="3">
        <v>41488</v>
      </c>
      <c r="F55" s="1">
        <f>_xlfn.DAYS(E55,A55)/30</f>
        <v>-121.66666666666667</v>
      </c>
      <c r="G55" s="1">
        <f t="shared" si="14"/>
        <v>118.33333333333333</v>
      </c>
      <c r="H55" s="5">
        <v>148877672</v>
      </c>
      <c r="I55" s="5" t="s">
        <v>53</v>
      </c>
      <c r="J55" s="6">
        <v>44358</v>
      </c>
      <c r="K55" s="7">
        <f>+_xlfn.DAYS(A55,J55)/30</f>
        <v>26</v>
      </c>
      <c r="L55" s="7">
        <f>+_xlfn.DAYS(A55,E55)/30</f>
        <v>121.66666666666667</v>
      </c>
      <c r="M55" s="6">
        <v>29506</v>
      </c>
      <c r="N55" s="8">
        <f>+_xlfn.DAYS(A55,M55)/365</f>
        <v>42.827397260273976</v>
      </c>
      <c r="O55" s="8">
        <v>220</v>
      </c>
      <c r="P55" s="6">
        <v>40001</v>
      </c>
      <c r="Q55" s="8">
        <f t="shared" si="1"/>
        <v>4.1305555555555555</v>
      </c>
      <c r="R55" s="8">
        <f t="shared" si="2"/>
        <v>12.102777777777778</v>
      </c>
      <c r="S55" s="8" t="s">
        <v>66</v>
      </c>
      <c r="T55" s="9">
        <v>1.61E-2</v>
      </c>
      <c r="U55" s="5">
        <f t="shared" si="3"/>
        <v>1200000</v>
      </c>
      <c r="V55" s="5">
        <f t="shared" si="4"/>
        <v>199744.20993333333</v>
      </c>
      <c r="W55" s="10">
        <f t="shared" si="8"/>
        <v>1399744.2099333333</v>
      </c>
      <c r="X55" s="5">
        <v>1841338</v>
      </c>
      <c r="Y55">
        <v>0</v>
      </c>
      <c r="Z55" s="5">
        <v>0</v>
      </c>
      <c r="AA55" s="5">
        <v>150719010</v>
      </c>
      <c r="AB55">
        <v>0</v>
      </c>
      <c r="AC55">
        <v>0</v>
      </c>
      <c r="AD55">
        <v>0</v>
      </c>
      <c r="AE55" t="s">
        <v>34</v>
      </c>
      <c r="AF55" t="s">
        <v>34</v>
      </c>
      <c r="AG55" t="s">
        <v>41</v>
      </c>
      <c r="AH55" s="5">
        <v>1488776.72</v>
      </c>
      <c r="AI55" s="5">
        <v>18413.38</v>
      </c>
      <c r="AJ55" s="3">
        <v>48872</v>
      </c>
      <c r="AK55" s="5">
        <v>0</v>
      </c>
      <c r="AL55" s="5">
        <v>0</v>
      </c>
      <c r="AM55" s="5">
        <v>0</v>
      </c>
      <c r="AN55" s="5">
        <v>0</v>
      </c>
      <c r="AO55" t="s">
        <v>41</v>
      </c>
      <c r="AP55" t="s">
        <v>37</v>
      </c>
      <c r="AQ55" s="5">
        <v>1488776.72</v>
      </c>
      <c r="AR55" t="s">
        <v>38</v>
      </c>
      <c r="AS55">
        <f t="shared" si="15"/>
        <v>0</v>
      </c>
      <c r="AT55" t="str">
        <f t="shared" si="5"/>
        <v>0 Días</v>
      </c>
      <c r="AU55" t="e">
        <f>IF(AND(AC55=0,SUMIFS($H:$H,$A:$A,$A55,#REF!,#REF!)&lt;250000000),"Ordinaria",IF(AND(AC55=0,SUMIFS($H:$H,$A:$A,$A55,#REF!,#REF!)&gt;=250000000),"Preventiva",IF(AND(AC55&gt;0,AC55&lt;=30),"Persuasiva I",IF(AND(AC55&gt;30,AC55&lt;=60),"Persuasiva II",IF(AND(AC55&gt;60,AC55&lt;90),"Prejurídica","Jurídico")))))</f>
        <v>#REF!</v>
      </c>
      <c r="AV55">
        <f t="shared" si="6"/>
        <v>0</v>
      </c>
      <c r="AW55" t="str">
        <f>IFERROR(VLOOKUP(#REF!,#REF!,32,0),"Desembolsado")</f>
        <v>Desembolsado</v>
      </c>
      <c r="AX55" t="str">
        <f t="shared" si="7"/>
        <v>Otro</v>
      </c>
    </row>
    <row r="56" spans="1:50" x14ac:dyDescent="0.25">
      <c r="A56" s="3">
        <v>45107</v>
      </c>
      <c r="B56" s="1">
        <v>34131870138361</v>
      </c>
      <c r="C56" s="5">
        <v>288000000</v>
      </c>
      <c r="D56">
        <v>240</v>
      </c>
      <c r="E56" s="3">
        <v>41488</v>
      </c>
      <c r="F56" s="1">
        <f>_xlfn.DAYS(E56,A56)/30</f>
        <v>-120.63333333333334</v>
      </c>
      <c r="G56" s="1">
        <f t="shared" si="14"/>
        <v>119.36666666666666</v>
      </c>
      <c r="H56" s="5">
        <v>150088060</v>
      </c>
      <c r="I56" s="5" t="s">
        <v>53</v>
      </c>
      <c r="J56" s="6">
        <v>44358</v>
      </c>
      <c r="K56" s="7">
        <f>+_xlfn.DAYS(A56,J56)/30</f>
        <v>24.966666666666665</v>
      </c>
      <c r="L56" s="7">
        <f>+_xlfn.DAYS(A56,E56)/30</f>
        <v>120.63333333333334</v>
      </c>
      <c r="M56" s="6">
        <v>29506</v>
      </c>
      <c r="N56" s="8">
        <f>+_xlfn.DAYS(A56,M56)/365</f>
        <v>42.742465753424661</v>
      </c>
      <c r="O56" s="8">
        <v>220</v>
      </c>
      <c r="P56" s="6">
        <v>40001</v>
      </c>
      <c r="Q56" s="8">
        <f t="shared" si="1"/>
        <v>4.1305555555555555</v>
      </c>
      <c r="R56" s="8">
        <f t="shared" si="2"/>
        <v>12.102777777777778</v>
      </c>
      <c r="S56" s="8" t="s">
        <v>66</v>
      </c>
      <c r="T56" s="9">
        <v>1.61E-2</v>
      </c>
      <c r="U56" s="5">
        <f t="shared" si="3"/>
        <v>1200000</v>
      </c>
      <c r="V56" s="5">
        <f t="shared" si="4"/>
        <v>201368.14716666666</v>
      </c>
      <c r="W56" s="10">
        <f t="shared" si="8"/>
        <v>1401368.1471666666</v>
      </c>
      <c r="X56" s="5">
        <v>1841929</v>
      </c>
      <c r="Y56">
        <v>0</v>
      </c>
      <c r="Z56" s="5">
        <v>0</v>
      </c>
      <c r="AA56" s="5">
        <v>151929989</v>
      </c>
      <c r="AB56">
        <v>0</v>
      </c>
      <c r="AC56">
        <v>0</v>
      </c>
      <c r="AD56">
        <v>0</v>
      </c>
      <c r="AE56" t="s">
        <v>34</v>
      </c>
      <c r="AF56" t="s">
        <v>34</v>
      </c>
      <c r="AG56" t="s">
        <v>41</v>
      </c>
      <c r="AH56" s="5">
        <v>1500880.6</v>
      </c>
      <c r="AI56" s="5">
        <v>18419.29</v>
      </c>
      <c r="AJ56" s="3">
        <v>48872</v>
      </c>
      <c r="AK56" s="5">
        <v>0</v>
      </c>
      <c r="AL56" s="5">
        <v>0</v>
      </c>
      <c r="AM56" s="5">
        <v>0</v>
      </c>
      <c r="AN56" s="5">
        <v>0</v>
      </c>
      <c r="AO56" t="s">
        <v>41</v>
      </c>
      <c r="AP56" t="s">
        <v>37</v>
      </c>
      <c r="AQ56" s="5">
        <v>1500880.6</v>
      </c>
      <c r="AR56" t="s">
        <v>38</v>
      </c>
      <c r="AS56">
        <f t="shared" si="15"/>
        <v>0</v>
      </c>
      <c r="AT56" t="str">
        <f t="shared" si="5"/>
        <v>0 Días</v>
      </c>
      <c r="AU56" t="e">
        <f>IF(AND(AC56=0,SUMIFS($H:$H,$A:$A,$A56,#REF!,#REF!)&lt;250000000),"Ordinaria",IF(AND(AC56=0,SUMIFS($H:$H,$A:$A,$A56,#REF!,#REF!)&gt;=250000000),"Preventiva",IF(AND(AC56&gt;0,AC56&lt;=30),"Persuasiva I",IF(AND(AC56&gt;30,AC56&lt;=60),"Persuasiva II",IF(AND(AC56&gt;60,AC56&lt;90),"Prejurídica","Jurídico")))))</f>
        <v>#REF!</v>
      </c>
      <c r="AV56">
        <f t="shared" si="6"/>
        <v>0</v>
      </c>
      <c r="AW56" t="str">
        <f>IFERROR(VLOOKUP(#REF!,#REF!,32,0),"Desembolsado")</f>
        <v>Desembolsado</v>
      </c>
      <c r="AX56" t="str">
        <f t="shared" si="7"/>
        <v>Otro</v>
      </c>
    </row>
    <row r="57" spans="1:50" x14ac:dyDescent="0.25">
      <c r="A57" s="3">
        <v>45077</v>
      </c>
      <c r="B57" s="1">
        <v>34131870138361</v>
      </c>
      <c r="C57" s="5">
        <v>288000000</v>
      </c>
      <c r="D57">
        <v>240</v>
      </c>
      <c r="E57" s="3">
        <v>41488</v>
      </c>
      <c r="F57" s="1">
        <f>_xlfn.DAYS(E57,A57)/30</f>
        <v>-119.63333333333334</v>
      </c>
      <c r="G57" s="1">
        <f t="shared" si="14"/>
        <v>120.36666666666666</v>
      </c>
      <c r="H57" s="5">
        <v>151298448</v>
      </c>
      <c r="I57" s="5" t="s">
        <v>53</v>
      </c>
      <c r="J57" s="6">
        <v>44358</v>
      </c>
      <c r="K57" s="7">
        <f>+_xlfn.DAYS(A57,J57)/30</f>
        <v>23.966666666666665</v>
      </c>
      <c r="L57" s="7">
        <f>+_xlfn.DAYS(A57,E57)/30</f>
        <v>119.63333333333334</v>
      </c>
      <c r="M57" s="6">
        <v>29506</v>
      </c>
      <c r="N57" s="8">
        <f>+_xlfn.DAYS(A57,M57)/365</f>
        <v>42.660273972602738</v>
      </c>
      <c r="O57" s="8">
        <v>220</v>
      </c>
      <c r="P57" s="6">
        <v>40001</v>
      </c>
      <c r="Q57" s="8">
        <f t="shared" si="1"/>
        <v>4.1305555555555555</v>
      </c>
      <c r="R57" s="8">
        <f t="shared" si="2"/>
        <v>12.102777777777778</v>
      </c>
      <c r="S57" s="8" t="s">
        <v>66</v>
      </c>
      <c r="T57" s="9">
        <v>1.61E-2</v>
      </c>
      <c r="U57" s="5">
        <f t="shared" si="3"/>
        <v>1200000</v>
      </c>
      <c r="V57" s="5">
        <f t="shared" si="4"/>
        <v>202992.08440000002</v>
      </c>
      <c r="W57" s="10">
        <f t="shared" si="8"/>
        <v>1402992.0844000001</v>
      </c>
      <c r="X57" s="5">
        <v>1842521</v>
      </c>
      <c r="Y57">
        <v>0</v>
      </c>
      <c r="Z57" s="5">
        <v>0</v>
      </c>
      <c r="AA57" s="5">
        <v>153140969</v>
      </c>
      <c r="AB57">
        <v>0</v>
      </c>
      <c r="AC57">
        <v>0</v>
      </c>
      <c r="AD57">
        <v>0</v>
      </c>
      <c r="AE57" t="s">
        <v>34</v>
      </c>
      <c r="AF57" t="s">
        <v>34</v>
      </c>
      <c r="AG57" t="s">
        <v>41</v>
      </c>
      <c r="AH57" s="5">
        <v>1512984.48</v>
      </c>
      <c r="AI57" s="5">
        <v>18425.21</v>
      </c>
      <c r="AJ57" s="3">
        <v>48872</v>
      </c>
      <c r="AK57" s="5">
        <v>0</v>
      </c>
      <c r="AL57" s="5">
        <v>0</v>
      </c>
      <c r="AM57" s="5">
        <v>0</v>
      </c>
      <c r="AN57" s="5">
        <v>0</v>
      </c>
      <c r="AO57" t="s">
        <v>41</v>
      </c>
      <c r="AP57" t="s">
        <v>37</v>
      </c>
      <c r="AQ57" s="5">
        <v>1512984.48</v>
      </c>
      <c r="AR57" t="s">
        <v>38</v>
      </c>
      <c r="AS57">
        <f t="shared" si="15"/>
        <v>0</v>
      </c>
      <c r="AT57" t="str">
        <f t="shared" si="5"/>
        <v>0 Días</v>
      </c>
      <c r="AU57" t="e">
        <f>IF(AND(AC57=0,SUMIFS($H:$H,$A:$A,$A57,#REF!,#REF!)&lt;250000000),"Ordinaria",IF(AND(AC57=0,SUMIFS($H:$H,$A:$A,$A57,#REF!,#REF!)&gt;=250000000),"Preventiva",IF(AND(AC57&gt;0,AC57&lt;=30),"Persuasiva I",IF(AND(AC57&gt;30,AC57&lt;=60),"Persuasiva II",IF(AND(AC57&gt;60,AC57&lt;90),"Prejurídica","Jurídico")))))</f>
        <v>#REF!</v>
      </c>
      <c r="AV57">
        <f t="shared" si="6"/>
        <v>0</v>
      </c>
      <c r="AW57" t="str">
        <f>IFERROR(VLOOKUP(#REF!,#REF!,32,0),"Desembolsado")</f>
        <v>Desembolsado</v>
      </c>
      <c r="AX57" t="str">
        <f t="shared" si="7"/>
        <v>Otro</v>
      </c>
    </row>
    <row r="58" spans="1:50" x14ac:dyDescent="0.25">
      <c r="A58" s="3">
        <v>45046</v>
      </c>
      <c r="B58" s="1">
        <v>34131870138361</v>
      </c>
      <c r="C58" s="5">
        <v>288000000</v>
      </c>
      <c r="D58">
        <v>240</v>
      </c>
      <c r="E58" s="3">
        <v>41488</v>
      </c>
      <c r="F58" s="1">
        <f>_xlfn.DAYS(E58,A58)/30</f>
        <v>-118.6</v>
      </c>
      <c r="G58" s="1">
        <f t="shared" si="14"/>
        <v>121.4</v>
      </c>
      <c r="H58" s="5">
        <v>152508836</v>
      </c>
      <c r="I58" s="5" t="s">
        <v>53</v>
      </c>
      <c r="J58" s="6">
        <v>44358</v>
      </c>
      <c r="K58" s="7">
        <f>+_xlfn.DAYS(A58,J58)/30</f>
        <v>22.933333333333334</v>
      </c>
      <c r="L58" s="7">
        <f>+_xlfn.DAYS(A58,E58)/30</f>
        <v>118.6</v>
      </c>
      <c r="M58" s="6">
        <v>29506</v>
      </c>
      <c r="N58" s="8">
        <f>+_xlfn.DAYS(A58,M58)/365</f>
        <v>42.575342465753423</v>
      </c>
      <c r="O58" s="8">
        <v>220</v>
      </c>
      <c r="P58" s="6">
        <v>40001</v>
      </c>
      <c r="Q58" s="8">
        <f t="shared" si="1"/>
        <v>4.1305555555555555</v>
      </c>
      <c r="R58" s="8">
        <f t="shared" si="2"/>
        <v>12.102777777777778</v>
      </c>
      <c r="S58" s="8" t="s">
        <v>66</v>
      </c>
      <c r="T58" s="9">
        <v>1.61E-2</v>
      </c>
      <c r="U58" s="5">
        <f t="shared" si="3"/>
        <v>1200000</v>
      </c>
      <c r="V58" s="5">
        <f t="shared" si="4"/>
        <v>204616.02163333332</v>
      </c>
      <c r="W58" s="10">
        <f t="shared" si="8"/>
        <v>1404616.0216333333</v>
      </c>
      <c r="X58" s="5">
        <v>1843113</v>
      </c>
      <c r="Y58">
        <v>0</v>
      </c>
      <c r="Z58" s="5">
        <v>0</v>
      </c>
      <c r="AA58" s="5">
        <v>154351949</v>
      </c>
      <c r="AB58">
        <v>0</v>
      </c>
      <c r="AC58">
        <v>0</v>
      </c>
      <c r="AD58">
        <v>0</v>
      </c>
      <c r="AE58" t="s">
        <v>34</v>
      </c>
      <c r="AF58" t="s">
        <v>34</v>
      </c>
      <c r="AG58" t="s">
        <v>41</v>
      </c>
      <c r="AH58" s="5">
        <v>1525088.36</v>
      </c>
      <c r="AI58" s="5">
        <v>18431.13</v>
      </c>
      <c r="AJ58" s="3">
        <v>48872</v>
      </c>
      <c r="AK58" s="5">
        <v>0</v>
      </c>
      <c r="AL58" s="5">
        <v>0</v>
      </c>
      <c r="AM58" s="5">
        <v>0</v>
      </c>
      <c r="AN58" s="5">
        <v>0</v>
      </c>
      <c r="AO58" t="s">
        <v>41</v>
      </c>
      <c r="AP58" t="s">
        <v>37</v>
      </c>
      <c r="AQ58" s="5">
        <v>1525088.36</v>
      </c>
      <c r="AR58" t="s">
        <v>38</v>
      </c>
      <c r="AS58">
        <f t="shared" si="15"/>
        <v>0</v>
      </c>
      <c r="AT58" t="str">
        <f t="shared" si="5"/>
        <v>0 Días</v>
      </c>
      <c r="AU58" t="e">
        <f>IF(AND(AC58=0,SUMIFS($H:$H,$A:$A,$A58,#REF!,#REF!)&lt;250000000),"Ordinaria",IF(AND(AC58=0,SUMIFS($H:$H,$A:$A,$A58,#REF!,#REF!)&gt;=250000000),"Preventiva",IF(AND(AC58&gt;0,AC58&lt;=30),"Persuasiva I",IF(AND(AC58&gt;30,AC58&lt;=60),"Persuasiva II",IF(AND(AC58&gt;60,AC58&lt;90),"Prejurídica","Jurídico")))))</f>
        <v>#REF!</v>
      </c>
      <c r="AV58">
        <f t="shared" si="6"/>
        <v>0</v>
      </c>
      <c r="AW58" t="str">
        <f>IFERROR(VLOOKUP(#REF!,#REF!,32,0),"Desembolsado")</f>
        <v>Desembolsado</v>
      </c>
      <c r="AX58" t="str">
        <f t="shared" si="7"/>
        <v>Otro</v>
      </c>
    </row>
    <row r="59" spans="1:50" x14ac:dyDescent="0.25">
      <c r="A59" s="3">
        <v>45016</v>
      </c>
      <c r="B59" s="1">
        <v>34131870138361</v>
      </c>
      <c r="C59" s="5">
        <v>288000000</v>
      </c>
      <c r="D59">
        <v>240</v>
      </c>
      <c r="E59" s="3">
        <v>41488</v>
      </c>
      <c r="F59" s="1">
        <f>_xlfn.DAYS(E59,A59)/30</f>
        <v>-117.6</v>
      </c>
      <c r="G59" s="1">
        <f t="shared" si="14"/>
        <v>122.4</v>
      </c>
      <c r="H59" s="5">
        <v>153719224</v>
      </c>
      <c r="I59" s="5" t="s">
        <v>53</v>
      </c>
      <c r="J59" s="6">
        <v>44358</v>
      </c>
      <c r="K59" s="7">
        <f>+_xlfn.DAYS(A59,J59)/30</f>
        <v>21.933333333333334</v>
      </c>
      <c r="L59" s="7">
        <f>+_xlfn.DAYS(A59,E59)/30</f>
        <v>117.6</v>
      </c>
      <c r="M59" s="6">
        <v>29506</v>
      </c>
      <c r="N59" s="8">
        <f>+_xlfn.DAYS(A59,M59)/365</f>
        <v>42.493150684931507</v>
      </c>
      <c r="O59" s="8">
        <v>220</v>
      </c>
      <c r="P59" s="6">
        <v>40001</v>
      </c>
      <c r="Q59" s="8">
        <f t="shared" si="1"/>
        <v>4.1305555555555555</v>
      </c>
      <c r="R59" s="8">
        <f t="shared" si="2"/>
        <v>12.102777777777778</v>
      </c>
      <c r="S59" s="8" t="s">
        <v>66</v>
      </c>
      <c r="T59" s="9">
        <v>1.61E-2</v>
      </c>
      <c r="U59" s="5">
        <f t="shared" si="3"/>
        <v>1200000</v>
      </c>
      <c r="V59" s="5">
        <f t="shared" si="4"/>
        <v>206239.95886666665</v>
      </c>
      <c r="W59" s="10">
        <f t="shared" si="8"/>
        <v>1406239.9588666665</v>
      </c>
      <c r="X59" s="5">
        <v>1843705</v>
      </c>
      <c r="Y59">
        <v>0</v>
      </c>
      <c r="Z59" s="5">
        <v>0</v>
      </c>
      <c r="AA59" s="5">
        <v>155562929</v>
      </c>
      <c r="AB59">
        <v>0</v>
      </c>
      <c r="AC59">
        <v>0</v>
      </c>
      <c r="AD59">
        <v>0</v>
      </c>
      <c r="AE59" t="s">
        <v>34</v>
      </c>
      <c r="AF59" t="s">
        <v>34</v>
      </c>
      <c r="AG59" t="s">
        <v>41</v>
      </c>
      <c r="AH59" s="5">
        <v>1537192.24</v>
      </c>
      <c r="AI59" s="5">
        <v>18437.05</v>
      </c>
      <c r="AJ59" s="3">
        <v>48872</v>
      </c>
      <c r="AK59" s="5">
        <v>0</v>
      </c>
      <c r="AL59" s="5">
        <v>0</v>
      </c>
      <c r="AM59" s="5">
        <v>0</v>
      </c>
      <c r="AN59" s="5">
        <v>0</v>
      </c>
      <c r="AO59" t="s">
        <v>41</v>
      </c>
      <c r="AP59" t="s">
        <v>37</v>
      </c>
      <c r="AQ59" s="5">
        <v>1537192.24</v>
      </c>
      <c r="AR59" t="s">
        <v>38</v>
      </c>
      <c r="AS59">
        <f t="shared" si="15"/>
        <v>0</v>
      </c>
      <c r="AT59" t="str">
        <f t="shared" si="5"/>
        <v>0 Días</v>
      </c>
      <c r="AU59" t="e">
        <f>IF(AND(AC59=0,SUMIFS($H:$H,$A:$A,$A59,#REF!,#REF!)&lt;250000000),"Ordinaria",IF(AND(AC59=0,SUMIFS($H:$H,$A:$A,$A59,#REF!,#REF!)&gt;=250000000),"Preventiva",IF(AND(AC59&gt;0,AC59&lt;=30),"Persuasiva I",IF(AND(AC59&gt;30,AC59&lt;=60),"Persuasiva II",IF(AND(AC59&gt;60,AC59&lt;90),"Prejurídica","Jurídico")))))</f>
        <v>#REF!</v>
      </c>
      <c r="AV59">
        <f t="shared" si="6"/>
        <v>0</v>
      </c>
      <c r="AW59" t="str">
        <f>IFERROR(VLOOKUP(#REF!,#REF!,32,0),"Desembolsado")</f>
        <v>Desembolsado</v>
      </c>
      <c r="AX59" t="str">
        <f t="shared" si="7"/>
        <v>Otro</v>
      </c>
    </row>
    <row r="60" spans="1:50" x14ac:dyDescent="0.25">
      <c r="A60" s="3">
        <v>45351</v>
      </c>
      <c r="B60" s="1">
        <v>34131870141151</v>
      </c>
      <c r="C60" s="2">
        <v>288000000</v>
      </c>
      <c r="D60">
        <v>240</v>
      </c>
      <c r="E60" s="3">
        <v>41593</v>
      </c>
      <c r="F60" s="1">
        <f>_xlfn.DAYS(E60,A60)/30</f>
        <v>-125.26666666666667</v>
      </c>
      <c r="G60" s="1">
        <f t="shared" si="14"/>
        <v>114.73333333333333</v>
      </c>
      <c r="H60" s="5">
        <v>139809310</v>
      </c>
      <c r="I60" s="5" t="s">
        <v>53</v>
      </c>
      <c r="J60" s="6">
        <v>43710</v>
      </c>
      <c r="K60" s="7">
        <f>+_xlfn.DAYS(A60,J60)/30</f>
        <v>54.7</v>
      </c>
      <c r="L60" s="7">
        <f>+_xlfn.DAYS(A60,E60)/30</f>
        <v>125.26666666666667</v>
      </c>
      <c r="M60" s="6">
        <v>26504</v>
      </c>
      <c r="N60" s="8">
        <f>+_xlfn.DAYS(A60,M60)/365</f>
        <v>51.635616438356166</v>
      </c>
      <c r="O60" s="8">
        <v>540</v>
      </c>
      <c r="P60" s="6">
        <v>40072</v>
      </c>
      <c r="Q60" s="8">
        <f t="shared" si="1"/>
        <v>4.2249999999999996</v>
      </c>
      <c r="R60" s="8">
        <f t="shared" si="2"/>
        <v>10.105555555555556</v>
      </c>
      <c r="S60" s="8" t="s">
        <v>66</v>
      </c>
      <c r="T60" s="9">
        <v>1.61E-2</v>
      </c>
      <c r="U60" s="5">
        <f t="shared" si="3"/>
        <v>1200000</v>
      </c>
      <c r="V60" s="5">
        <f t="shared" si="4"/>
        <v>187577.49091666666</v>
      </c>
      <c r="W60" s="10">
        <f t="shared" si="8"/>
        <v>1387577.4909166666</v>
      </c>
      <c r="X60" s="5">
        <v>37295</v>
      </c>
      <c r="Y60">
        <v>0</v>
      </c>
      <c r="Z60" s="5">
        <v>18887</v>
      </c>
      <c r="AA60" s="5">
        <v>139865492</v>
      </c>
      <c r="AB60">
        <v>0</v>
      </c>
      <c r="AC60">
        <v>0</v>
      </c>
      <c r="AD60">
        <v>0</v>
      </c>
      <c r="AE60" t="s">
        <v>34</v>
      </c>
      <c r="AF60" t="s">
        <v>34</v>
      </c>
      <c r="AG60" t="s">
        <v>41</v>
      </c>
      <c r="AH60" s="5">
        <v>1398093.1</v>
      </c>
      <c r="AI60" s="5">
        <v>372.95</v>
      </c>
      <c r="AJ60" s="3">
        <v>48908</v>
      </c>
      <c r="AK60" s="5">
        <v>188.87</v>
      </c>
      <c r="AL60" s="5">
        <v>0</v>
      </c>
      <c r="AM60" s="5">
        <v>0</v>
      </c>
      <c r="AN60" s="5">
        <v>0</v>
      </c>
      <c r="AO60" t="s">
        <v>41</v>
      </c>
      <c r="AP60" t="s">
        <v>37</v>
      </c>
      <c r="AQ60" s="5">
        <v>1398093.1</v>
      </c>
      <c r="AR60" t="s">
        <v>38</v>
      </c>
      <c r="AT60" t="str">
        <f t="shared" si="5"/>
        <v>0 Días</v>
      </c>
      <c r="AU60" t="e">
        <f>IF(AND(AC60=0,SUMIFS($H:$H,$A:$A,$A60,#REF!,#REF!)&lt;250000000),"Ordinaria",IF(AND(AC60=0,SUMIFS($H:$H,$A:$A,$A60,#REF!,#REF!)&gt;=250000000),"Preventiva",IF(AND(AC60&gt;0,AC60&lt;=30),"Persuasiva I",IF(AND(AC60&gt;30,AC60&lt;=60),"Persuasiva II",IF(AND(AC60&gt;60,AC60&lt;90),"Prejurídica","Jurídico")))))</f>
        <v>#REF!</v>
      </c>
      <c r="AV60">
        <f t="shared" si="6"/>
        <v>0</v>
      </c>
      <c r="AW60" t="str">
        <f>IFERROR(VLOOKUP(#REF!,#REF!,32,0),"Desembolsado")</f>
        <v>Desembolsado</v>
      </c>
      <c r="AX60" t="str">
        <f t="shared" si="7"/>
        <v>Otro</v>
      </c>
    </row>
    <row r="61" spans="1:50" x14ac:dyDescent="0.25">
      <c r="A61" s="3">
        <v>45322</v>
      </c>
      <c r="B61" s="1">
        <v>34131870141151</v>
      </c>
      <c r="C61" s="2">
        <v>288000000</v>
      </c>
      <c r="D61">
        <v>240</v>
      </c>
      <c r="E61" s="3">
        <v>41593</v>
      </c>
      <c r="F61" s="1">
        <f>_xlfn.DAYS(E61,A61)/30</f>
        <v>-124.3</v>
      </c>
      <c r="G61" s="1">
        <f t="shared" si="14"/>
        <v>115.7</v>
      </c>
      <c r="H61" s="5">
        <v>141021925</v>
      </c>
      <c r="I61" s="5" t="s">
        <v>53</v>
      </c>
      <c r="J61" s="6">
        <v>43710</v>
      </c>
      <c r="K61" s="7">
        <f>+_xlfn.DAYS(A61,J61)/30</f>
        <v>53.733333333333334</v>
      </c>
      <c r="L61" s="7">
        <f>+_xlfn.DAYS(A61,E61)/30</f>
        <v>124.3</v>
      </c>
      <c r="M61" s="6">
        <v>26504</v>
      </c>
      <c r="N61" s="8">
        <f>+_xlfn.DAYS(A61,M61)/365</f>
        <v>51.556164383561644</v>
      </c>
      <c r="O61" s="8">
        <v>540</v>
      </c>
      <c r="P61" s="6">
        <v>40072</v>
      </c>
      <c r="Q61" s="8">
        <f t="shared" si="1"/>
        <v>4.2249999999999996</v>
      </c>
      <c r="R61" s="8">
        <f t="shared" si="2"/>
        <v>10.105555555555556</v>
      </c>
      <c r="S61" s="8" t="s">
        <v>66</v>
      </c>
      <c r="T61" s="9">
        <v>1.61E-2</v>
      </c>
      <c r="U61" s="5">
        <f t="shared" si="3"/>
        <v>1200000</v>
      </c>
      <c r="V61" s="5">
        <f t="shared" si="4"/>
        <v>189204.41604166667</v>
      </c>
      <c r="W61" s="10">
        <f t="shared" si="8"/>
        <v>1389204.4160416666</v>
      </c>
      <c r="X61" s="5">
        <v>37609</v>
      </c>
      <c r="Y61">
        <v>0</v>
      </c>
      <c r="Z61" s="5">
        <v>19048</v>
      </c>
      <c r="AA61" s="5">
        <v>141078582</v>
      </c>
      <c r="AB61">
        <v>0</v>
      </c>
      <c r="AC61">
        <v>0</v>
      </c>
      <c r="AD61">
        <v>0</v>
      </c>
      <c r="AE61" t="s">
        <v>34</v>
      </c>
      <c r="AF61" t="s">
        <v>34</v>
      </c>
      <c r="AG61" t="s">
        <v>41</v>
      </c>
      <c r="AH61" s="5">
        <v>1410219.25</v>
      </c>
      <c r="AI61" s="5">
        <v>376.09</v>
      </c>
      <c r="AJ61" s="3">
        <v>48908</v>
      </c>
      <c r="AK61" s="5">
        <v>190.48</v>
      </c>
      <c r="AL61" s="5">
        <v>0</v>
      </c>
      <c r="AM61" s="5">
        <v>0</v>
      </c>
      <c r="AN61" s="5">
        <v>0</v>
      </c>
      <c r="AO61" t="s">
        <v>41</v>
      </c>
      <c r="AP61" t="s">
        <v>37</v>
      </c>
      <c r="AQ61" s="5">
        <v>1410219.25</v>
      </c>
      <c r="AR61" t="s">
        <v>38</v>
      </c>
      <c r="AS61">
        <f t="shared" ref="AS61:AS71" si="16">IF(AC61&gt;=1,1,0)</f>
        <v>0</v>
      </c>
      <c r="AT61" t="str">
        <f t="shared" si="5"/>
        <v>0 Días</v>
      </c>
      <c r="AU61" t="e">
        <f>IF(AND(AC61=0,SUMIFS($H:$H,$A:$A,$A61,#REF!,#REF!)&lt;250000000),"Ordinaria",IF(AND(AC61=0,SUMIFS($H:$H,$A:$A,$A61,#REF!,#REF!)&gt;=250000000),"Preventiva",IF(AND(AC61&gt;0,AC61&lt;=30),"Persuasiva I",IF(AND(AC61&gt;30,AC61&lt;=60),"Persuasiva II",IF(AND(AC61&gt;60,AC61&lt;90),"Prejurídica","Jurídico")))))</f>
        <v>#REF!</v>
      </c>
      <c r="AV61">
        <f t="shared" si="6"/>
        <v>0</v>
      </c>
      <c r="AW61" t="str">
        <f>IFERROR(VLOOKUP(#REF!,#REF!,32,0),"Desembolsado")</f>
        <v>Desembolsado</v>
      </c>
      <c r="AX61" t="str">
        <f t="shared" si="7"/>
        <v>Otro</v>
      </c>
    </row>
    <row r="62" spans="1:50" x14ac:dyDescent="0.25">
      <c r="A62" s="3">
        <v>45291</v>
      </c>
      <c r="B62" s="1">
        <v>34131870141151</v>
      </c>
      <c r="C62" s="2">
        <v>288000000</v>
      </c>
      <c r="D62">
        <v>240</v>
      </c>
      <c r="E62" s="3">
        <v>41593</v>
      </c>
      <c r="F62" s="1">
        <f>_xlfn.DAYS(E62,A62)/30</f>
        <v>-123.26666666666667</v>
      </c>
      <c r="G62" s="1">
        <f t="shared" si="14"/>
        <v>116.73333333333333</v>
      </c>
      <c r="H62" s="5">
        <v>142222618</v>
      </c>
      <c r="I62" s="5" t="s">
        <v>53</v>
      </c>
      <c r="J62" s="6">
        <v>43710</v>
      </c>
      <c r="K62" s="7">
        <f>+_xlfn.DAYS(A62,J62)/30</f>
        <v>52.7</v>
      </c>
      <c r="L62" s="7">
        <f>+_xlfn.DAYS(A62,E62)/30</f>
        <v>123.26666666666667</v>
      </c>
      <c r="M62" s="6">
        <v>26504</v>
      </c>
      <c r="N62" s="8">
        <f>+_xlfn.DAYS(A62,M62)/365</f>
        <v>51.471232876712328</v>
      </c>
      <c r="O62" s="8">
        <v>540</v>
      </c>
      <c r="P62" s="6">
        <v>40072</v>
      </c>
      <c r="Q62" s="8">
        <f t="shared" si="1"/>
        <v>4.2249999999999996</v>
      </c>
      <c r="R62" s="8">
        <f t="shared" si="2"/>
        <v>10.105555555555556</v>
      </c>
      <c r="S62" s="8" t="s">
        <v>66</v>
      </c>
      <c r="T62" s="9">
        <v>1.61E-2</v>
      </c>
      <c r="U62" s="5">
        <f t="shared" si="3"/>
        <v>1200000</v>
      </c>
      <c r="V62" s="5">
        <f t="shared" si="4"/>
        <v>190815.34581666667</v>
      </c>
      <c r="W62" s="10">
        <f t="shared" si="8"/>
        <v>1390815.3458166667</v>
      </c>
      <c r="X62" s="5">
        <v>37926</v>
      </c>
      <c r="Y62">
        <v>0</v>
      </c>
      <c r="Z62" s="5">
        <v>19210</v>
      </c>
      <c r="AA62" s="5">
        <v>142279754</v>
      </c>
      <c r="AB62">
        <v>0</v>
      </c>
      <c r="AC62">
        <v>0</v>
      </c>
      <c r="AD62">
        <v>0</v>
      </c>
      <c r="AE62" t="s">
        <v>34</v>
      </c>
      <c r="AF62" t="s">
        <v>34</v>
      </c>
      <c r="AG62" t="s">
        <v>41</v>
      </c>
      <c r="AH62" s="5">
        <v>1422226.18</v>
      </c>
      <c r="AI62" s="5">
        <v>379.26</v>
      </c>
      <c r="AJ62" s="3">
        <v>48908</v>
      </c>
      <c r="AK62" s="5">
        <v>192.1</v>
      </c>
      <c r="AL62" s="5">
        <v>0</v>
      </c>
      <c r="AM62" s="5">
        <v>0</v>
      </c>
      <c r="AN62" s="5">
        <v>0</v>
      </c>
      <c r="AO62" t="s">
        <v>41</v>
      </c>
      <c r="AP62" t="s">
        <v>37</v>
      </c>
      <c r="AQ62" s="5">
        <v>1422226.18</v>
      </c>
      <c r="AR62" t="s">
        <v>38</v>
      </c>
      <c r="AS62">
        <f t="shared" si="16"/>
        <v>0</v>
      </c>
      <c r="AT62" t="str">
        <f t="shared" si="5"/>
        <v>0 Días</v>
      </c>
      <c r="AU62" t="e">
        <f>IF(AND(AC62=0,SUMIFS($H:$H,$A:$A,$A62,#REF!,#REF!)&lt;250000000),"Ordinaria",IF(AND(AC62=0,SUMIFS($H:$H,$A:$A,$A62,#REF!,#REF!)&gt;=250000000),"Preventiva",IF(AND(AC62&gt;0,AC62&lt;=30),"Persuasiva I",IF(AND(AC62&gt;30,AC62&lt;=60),"Persuasiva II",IF(AND(AC62&gt;60,AC62&lt;90),"Prejurídica","Jurídico")))))</f>
        <v>#REF!</v>
      </c>
      <c r="AV62">
        <f t="shared" si="6"/>
        <v>0</v>
      </c>
      <c r="AW62" t="str">
        <f>IFERROR(VLOOKUP(#REF!,#REF!,32,0),"Desembolsado")</f>
        <v>Desembolsado</v>
      </c>
      <c r="AX62" t="str">
        <f t="shared" si="7"/>
        <v>Otro</v>
      </c>
    </row>
    <row r="63" spans="1:50" x14ac:dyDescent="0.25">
      <c r="A63" s="3">
        <v>45260</v>
      </c>
      <c r="B63" s="1">
        <v>34131870141151</v>
      </c>
      <c r="C63" s="2">
        <v>288000000</v>
      </c>
      <c r="D63">
        <v>240</v>
      </c>
      <c r="E63" s="3">
        <v>41593</v>
      </c>
      <c r="F63" s="1">
        <f>_xlfn.DAYS(E63,A63)/30</f>
        <v>-122.23333333333333</v>
      </c>
      <c r="G63" s="1">
        <f t="shared" si="14"/>
        <v>117.76666666666667</v>
      </c>
      <c r="H63" s="5">
        <v>143412033</v>
      </c>
      <c r="I63" s="5" t="s">
        <v>53</v>
      </c>
      <c r="J63" s="6">
        <v>43710</v>
      </c>
      <c r="K63" s="7">
        <f>+_xlfn.DAYS(A63,J63)/30</f>
        <v>51.666666666666664</v>
      </c>
      <c r="L63" s="7">
        <f>+_xlfn.DAYS(A63,E63)/30</f>
        <v>122.23333333333333</v>
      </c>
      <c r="M63" s="6">
        <v>26504</v>
      </c>
      <c r="N63" s="8">
        <f>+_xlfn.DAYS(A63,M63)/365</f>
        <v>51.386301369863013</v>
      </c>
      <c r="O63" s="8">
        <v>540</v>
      </c>
      <c r="P63" s="6">
        <v>40072</v>
      </c>
      <c r="Q63" s="8">
        <f t="shared" si="1"/>
        <v>4.2249999999999996</v>
      </c>
      <c r="R63" s="8">
        <f t="shared" si="2"/>
        <v>10.105555555555556</v>
      </c>
      <c r="S63" s="8" t="s">
        <v>66</v>
      </c>
      <c r="T63" s="9">
        <v>1.61E-2</v>
      </c>
      <c r="U63" s="5">
        <f t="shared" si="3"/>
        <v>1200000</v>
      </c>
      <c r="V63" s="5">
        <f t="shared" si="4"/>
        <v>192411.144275</v>
      </c>
      <c r="W63" s="10">
        <f t="shared" si="8"/>
        <v>1392411.1442750001</v>
      </c>
      <c r="X63" s="5">
        <v>38253</v>
      </c>
      <c r="Y63">
        <v>0</v>
      </c>
      <c r="Z63" s="5">
        <v>0</v>
      </c>
      <c r="AA63" s="5">
        <v>143450286</v>
      </c>
      <c r="AB63">
        <v>0</v>
      </c>
      <c r="AC63">
        <v>0</v>
      </c>
      <c r="AD63">
        <v>0</v>
      </c>
      <c r="AE63" t="s">
        <v>34</v>
      </c>
      <c r="AF63" t="s">
        <v>34</v>
      </c>
      <c r="AG63" t="s">
        <v>41</v>
      </c>
      <c r="AH63" s="5">
        <v>1434120.33</v>
      </c>
      <c r="AI63" s="5">
        <v>382.53</v>
      </c>
      <c r="AJ63" s="3">
        <v>48908</v>
      </c>
      <c r="AK63" s="5">
        <v>0</v>
      </c>
      <c r="AL63" s="5">
        <v>0</v>
      </c>
      <c r="AM63" s="5">
        <v>0</v>
      </c>
      <c r="AN63" s="5">
        <v>0</v>
      </c>
      <c r="AO63" t="s">
        <v>41</v>
      </c>
      <c r="AP63" t="s">
        <v>37</v>
      </c>
      <c r="AQ63" s="5">
        <v>1434120.33</v>
      </c>
      <c r="AR63" t="s">
        <v>38</v>
      </c>
      <c r="AS63">
        <f t="shared" si="16"/>
        <v>0</v>
      </c>
      <c r="AT63" t="str">
        <f t="shared" si="5"/>
        <v>0 Días</v>
      </c>
      <c r="AU63" t="e">
        <f>IF(AND(AC63=0,SUMIFS($H:$H,$A:$A,$A63,#REF!,#REF!)&lt;250000000),"Ordinaria",IF(AND(AC63=0,SUMIFS($H:$H,$A:$A,$A63,#REF!,#REF!)&gt;=250000000),"Preventiva",IF(AND(AC63&gt;0,AC63&lt;=30),"Persuasiva I",IF(AND(AC63&gt;30,AC63&lt;=60),"Persuasiva II",IF(AND(AC63&gt;60,AC63&lt;90),"Prejurídica","Jurídico")))))</f>
        <v>#REF!</v>
      </c>
      <c r="AV63">
        <f t="shared" si="6"/>
        <v>0</v>
      </c>
      <c r="AW63" t="str">
        <f>IFERROR(VLOOKUP(#REF!,#REF!,32,0),"Desembolsado")</f>
        <v>Desembolsado</v>
      </c>
      <c r="AX63" t="str">
        <f t="shared" si="7"/>
        <v>Otro</v>
      </c>
    </row>
    <row r="64" spans="1:50" x14ac:dyDescent="0.25">
      <c r="A64" s="3">
        <v>45230</v>
      </c>
      <c r="B64" s="1">
        <v>34131870141151</v>
      </c>
      <c r="C64" s="2">
        <v>288000000</v>
      </c>
      <c r="D64">
        <v>240</v>
      </c>
      <c r="E64" s="3">
        <v>41593</v>
      </c>
      <c r="F64" s="1">
        <f>_xlfn.DAYS(E64,A64)/30</f>
        <v>-121.23333333333333</v>
      </c>
      <c r="G64" s="1">
        <f t="shared" si="14"/>
        <v>118.76666666666667</v>
      </c>
      <c r="H64" s="5">
        <v>144619369</v>
      </c>
      <c r="I64" s="5" t="s">
        <v>53</v>
      </c>
      <c r="J64" s="6">
        <v>43710</v>
      </c>
      <c r="K64" s="7">
        <f>+_xlfn.DAYS(A64,J64)/30</f>
        <v>50.666666666666664</v>
      </c>
      <c r="L64" s="7">
        <f>+_xlfn.DAYS(A64,E64)/30</f>
        <v>121.23333333333333</v>
      </c>
      <c r="M64" s="6">
        <v>26504</v>
      </c>
      <c r="N64" s="8">
        <f>+_xlfn.DAYS(A64,M64)/365</f>
        <v>51.304109589041097</v>
      </c>
      <c r="O64" s="8">
        <v>540</v>
      </c>
      <c r="P64" s="6">
        <v>40072</v>
      </c>
      <c r="Q64" s="8">
        <f t="shared" si="1"/>
        <v>4.2249999999999996</v>
      </c>
      <c r="R64" s="8">
        <f t="shared" si="2"/>
        <v>10.105555555555556</v>
      </c>
      <c r="S64" s="8" t="s">
        <v>66</v>
      </c>
      <c r="T64" s="9">
        <v>1.61E-2</v>
      </c>
      <c r="U64" s="5">
        <f t="shared" si="3"/>
        <v>1200000</v>
      </c>
      <c r="V64" s="5">
        <f t="shared" si="4"/>
        <v>194030.98674166668</v>
      </c>
      <c r="W64" s="10">
        <f t="shared" si="8"/>
        <v>1394030.9867416667</v>
      </c>
      <c r="X64" s="5">
        <v>38567</v>
      </c>
      <c r="Y64">
        <v>0</v>
      </c>
      <c r="Z64" s="5">
        <v>0</v>
      </c>
      <c r="AA64" s="5">
        <v>144657936</v>
      </c>
      <c r="AB64">
        <v>0</v>
      </c>
      <c r="AC64">
        <v>0</v>
      </c>
      <c r="AD64">
        <v>0</v>
      </c>
      <c r="AE64" t="s">
        <v>34</v>
      </c>
      <c r="AF64" t="s">
        <v>34</v>
      </c>
      <c r="AG64" t="s">
        <v>41</v>
      </c>
      <c r="AH64" s="5">
        <v>1446193.69</v>
      </c>
      <c r="AI64" s="5">
        <v>385.67</v>
      </c>
      <c r="AJ64" s="3">
        <v>48908</v>
      </c>
      <c r="AK64" s="5">
        <v>0</v>
      </c>
      <c r="AL64" s="5">
        <v>0</v>
      </c>
      <c r="AM64" s="5">
        <v>0</v>
      </c>
      <c r="AN64" s="5">
        <v>0</v>
      </c>
      <c r="AO64" t="s">
        <v>41</v>
      </c>
      <c r="AP64" t="s">
        <v>37</v>
      </c>
      <c r="AQ64" s="5">
        <v>1446193.69</v>
      </c>
      <c r="AR64" t="s">
        <v>38</v>
      </c>
      <c r="AS64">
        <f t="shared" si="16"/>
        <v>0</v>
      </c>
      <c r="AT64" t="str">
        <f t="shared" si="5"/>
        <v>0 Días</v>
      </c>
      <c r="AU64" t="e">
        <f>IF(AND(AC64=0,SUMIFS($H:$H,$A:$A,$A64,#REF!,#REF!)&lt;250000000),"Ordinaria",IF(AND(AC64=0,SUMIFS($H:$H,$A:$A,$A64,#REF!,#REF!)&gt;=250000000),"Preventiva",IF(AND(AC64&gt;0,AC64&lt;=30),"Persuasiva I",IF(AND(AC64&gt;30,AC64&lt;=60),"Persuasiva II",IF(AND(AC64&gt;60,AC64&lt;90),"Prejurídica","Jurídico")))))</f>
        <v>#REF!</v>
      </c>
      <c r="AV64">
        <f t="shared" si="6"/>
        <v>0</v>
      </c>
      <c r="AW64" t="str">
        <f>IFERROR(VLOOKUP(#REF!,#REF!,32,0),"Desembolsado")</f>
        <v>Desembolsado</v>
      </c>
      <c r="AX64" t="str">
        <f t="shared" si="7"/>
        <v>Otro</v>
      </c>
    </row>
    <row r="65" spans="1:50" x14ac:dyDescent="0.25">
      <c r="A65" s="3">
        <v>45199</v>
      </c>
      <c r="B65" s="1">
        <v>34131870141151</v>
      </c>
      <c r="C65" s="2">
        <v>288000000</v>
      </c>
      <c r="D65">
        <v>240</v>
      </c>
      <c r="E65" s="3">
        <v>41593</v>
      </c>
      <c r="F65" s="1">
        <f>_xlfn.DAYS(E65,A65)/30</f>
        <v>-120.2</v>
      </c>
      <c r="G65" s="1">
        <f t="shared" si="14"/>
        <v>119.8</v>
      </c>
      <c r="H65" s="5">
        <v>145808874</v>
      </c>
      <c r="I65" s="5" t="s">
        <v>53</v>
      </c>
      <c r="J65" s="6">
        <v>43710</v>
      </c>
      <c r="K65" s="7">
        <f>+_xlfn.DAYS(A65,J65)/30</f>
        <v>49.633333333333333</v>
      </c>
      <c r="L65" s="7">
        <f>+_xlfn.DAYS(A65,E65)/30</f>
        <v>120.2</v>
      </c>
      <c r="M65" s="6">
        <v>26504</v>
      </c>
      <c r="N65" s="8">
        <f>+_xlfn.DAYS(A65,M65)/365</f>
        <v>51.219178082191782</v>
      </c>
      <c r="O65" s="8">
        <v>540</v>
      </c>
      <c r="P65" s="6">
        <v>40072</v>
      </c>
      <c r="Q65" s="8">
        <f t="shared" si="1"/>
        <v>4.2249999999999996</v>
      </c>
      <c r="R65" s="8">
        <f t="shared" si="2"/>
        <v>10.105555555555556</v>
      </c>
      <c r="S65" s="8" t="s">
        <v>66</v>
      </c>
      <c r="T65" s="9">
        <v>1.61E-2</v>
      </c>
      <c r="U65" s="5">
        <f t="shared" si="3"/>
        <v>1200000</v>
      </c>
      <c r="V65" s="5">
        <f t="shared" si="4"/>
        <v>195626.90595000001</v>
      </c>
      <c r="W65" s="10">
        <f t="shared" si="8"/>
        <v>1395626.90595</v>
      </c>
      <c r="X65" s="5">
        <v>38881</v>
      </c>
      <c r="Y65">
        <v>0</v>
      </c>
      <c r="Z65" s="5">
        <v>0</v>
      </c>
      <c r="AA65" s="5">
        <v>145847755</v>
      </c>
      <c r="AB65">
        <v>0</v>
      </c>
      <c r="AC65">
        <v>0</v>
      </c>
      <c r="AD65">
        <v>0</v>
      </c>
      <c r="AE65" t="s">
        <v>34</v>
      </c>
      <c r="AF65" t="s">
        <v>34</v>
      </c>
      <c r="AG65" t="s">
        <v>41</v>
      </c>
      <c r="AH65" s="5">
        <v>1458088.74</v>
      </c>
      <c r="AI65" s="5">
        <v>388.81</v>
      </c>
      <c r="AJ65" s="3">
        <v>48908</v>
      </c>
      <c r="AK65" s="5">
        <v>0</v>
      </c>
      <c r="AL65" s="5">
        <v>0</v>
      </c>
      <c r="AM65" s="5">
        <v>0</v>
      </c>
      <c r="AN65" s="5">
        <v>0</v>
      </c>
      <c r="AO65" t="s">
        <v>41</v>
      </c>
      <c r="AP65" t="s">
        <v>37</v>
      </c>
      <c r="AQ65" s="5">
        <v>1458088.74</v>
      </c>
      <c r="AR65" t="s">
        <v>38</v>
      </c>
      <c r="AS65">
        <f t="shared" si="16"/>
        <v>0</v>
      </c>
      <c r="AT65" t="str">
        <f t="shared" si="5"/>
        <v>0 Días</v>
      </c>
      <c r="AU65" t="e">
        <f>IF(AND(AC65=0,SUMIFS($H:$H,$A:$A,$A65,#REF!,#REF!)&lt;250000000),"Ordinaria",IF(AND(AC65=0,SUMIFS($H:$H,$A:$A,$A65,#REF!,#REF!)&gt;=250000000),"Preventiva",IF(AND(AC65&gt;0,AC65&lt;=30),"Persuasiva I",IF(AND(AC65&gt;30,AC65&lt;=60),"Persuasiva II",IF(AND(AC65&gt;60,AC65&lt;90),"Prejurídica","Jurídico")))))</f>
        <v>#REF!</v>
      </c>
      <c r="AV65">
        <f t="shared" si="6"/>
        <v>0</v>
      </c>
      <c r="AW65" t="str">
        <f>IFERROR(VLOOKUP(#REF!,#REF!,32,0),"Desembolsado")</f>
        <v>Desembolsado</v>
      </c>
      <c r="AX65" t="str">
        <f t="shared" si="7"/>
        <v>Otro</v>
      </c>
    </row>
    <row r="66" spans="1:50" x14ac:dyDescent="0.25">
      <c r="A66" s="3">
        <v>45169</v>
      </c>
      <c r="B66" s="1">
        <v>34131870141151</v>
      </c>
      <c r="C66" s="2">
        <v>288000000</v>
      </c>
      <c r="D66">
        <v>240</v>
      </c>
      <c r="E66" s="3">
        <v>41593</v>
      </c>
      <c r="F66" s="1">
        <f>_xlfn.DAYS(E66,A66)/30</f>
        <v>-119.2</v>
      </c>
      <c r="G66" s="1">
        <f t="shared" si="14"/>
        <v>120.8</v>
      </c>
      <c r="H66" s="5">
        <v>147002789</v>
      </c>
      <c r="I66" s="5" t="s">
        <v>53</v>
      </c>
      <c r="J66" s="6">
        <v>43710</v>
      </c>
      <c r="K66" s="7">
        <f>+_xlfn.DAYS(A66,J66)/30</f>
        <v>48.633333333333333</v>
      </c>
      <c r="L66" s="7">
        <f>+_xlfn.DAYS(A66,E66)/30</f>
        <v>119.2</v>
      </c>
      <c r="M66" s="6">
        <v>26504</v>
      </c>
      <c r="N66" s="8">
        <f>+_xlfn.DAYS(A66,M66)/365</f>
        <v>51.136986301369866</v>
      </c>
      <c r="O66" s="8">
        <v>540</v>
      </c>
      <c r="P66" s="6">
        <v>40072</v>
      </c>
      <c r="Q66" s="8">
        <f t="shared" ref="Q66:Q129" si="17">+_xlfn.DAYS(E66,P66)/360</f>
        <v>4.2249999999999996</v>
      </c>
      <c r="R66" s="8">
        <f t="shared" ref="R66:R129" si="18">+_xlfn.DAYS(J66,P66)/360</f>
        <v>10.105555555555556</v>
      </c>
      <c r="S66" s="8" t="s">
        <v>66</v>
      </c>
      <c r="T66" s="9">
        <v>1.61E-2</v>
      </c>
      <c r="U66" s="5">
        <f t="shared" ref="U66:U129" si="19">C66/D66</f>
        <v>1200000</v>
      </c>
      <c r="V66" s="5">
        <f t="shared" ref="V66:V129" si="20">H66*T66/360*30</f>
        <v>197228.74190833332</v>
      </c>
      <c r="W66" s="10">
        <f t="shared" si="8"/>
        <v>1397228.7419083333</v>
      </c>
      <c r="X66" s="5">
        <v>39205</v>
      </c>
      <c r="Y66">
        <v>0</v>
      </c>
      <c r="Z66" s="5">
        <v>0</v>
      </c>
      <c r="AA66" s="5">
        <v>147041994</v>
      </c>
      <c r="AB66">
        <v>0</v>
      </c>
      <c r="AC66">
        <v>0</v>
      </c>
      <c r="AD66">
        <v>0</v>
      </c>
      <c r="AE66" t="s">
        <v>34</v>
      </c>
      <c r="AF66" t="s">
        <v>34</v>
      </c>
      <c r="AG66" t="s">
        <v>41</v>
      </c>
      <c r="AH66" s="5">
        <v>1470027.89</v>
      </c>
      <c r="AI66" s="5">
        <v>392.05</v>
      </c>
      <c r="AJ66" s="3">
        <v>48908</v>
      </c>
      <c r="AK66" s="5">
        <v>0</v>
      </c>
      <c r="AL66" s="5">
        <v>0</v>
      </c>
      <c r="AM66" s="5">
        <v>0</v>
      </c>
      <c r="AN66" s="5">
        <v>0</v>
      </c>
      <c r="AO66" t="s">
        <v>41</v>
      </c>
      <c r="AP66" t="s">
        <v>37</v>
      </c>
      <c r="AQ66" s="5">
        <v>1470027.89</v>
      </c>
      <c r="AR66" t="s">
        <v>38</v>
      </c>
      <c r="AS66">
        <f t="shared" si="16"/>
        <v>0</v>
      </c>
      <c r="AT66" t="str">
        <f t="shared" ref="AT66:AT129" si="21">IF(AC66=0,"0 Días",IF(AND(AC66&gt;0,AC66&lt;=30),"1-30 Días",IF(AND(AC66&gt;30,AC66&lt;=60),"30-60 Días",IF(AND(AC66&gt;60,AC66&lt;90),"60-90 Días"," &gt; 90 Días"))))</f>
        <v>0 Días</v>
      </c>
      <c r="AU66" t="e">
        <f>IF(AND(AC66=0,SUMIFS($H:$H,$A:$A,$A66,#REF!,#REF!)&lt;250000000),"Ordinaria",IF(AND(AC66=0,SUMIFS($H:$H,$A:$A,$A66,#REF!,#REF!)&gt;=250000000),"Preventiva",IF(AND(AC66&gt;0,AC66&lt;=30),"Persuasiva I",IF(AND(AC66&gt;30,AC66&lt;=60),"Persuasiva II",IF(AND(AC66&gt;60,AC66&lt;90),"Prejurídica","Jurídico")))))</f>
        <v>#REF!</v>
      </c>
      <c r="AV66">
        <f t="shared" ref="AV66:AV129" si="22">IF(AND(AC66&gt;30,AC66&lt;=540),"MORA &gt;30 &lt;= 540 DIAS",0)</f>
        <v>0</v>
      </c>
      <c r="AW66" t="str">
        <f>IFERROR(VLOOKUP(#REF!,#REF!,32,0),"Desembolsado")</f>
        <v>Desembolsado</v>
      </c>
      <c r="AX66" t="str">
        <f t="shared" ref="AX66:AX129" si="23">IF(AND(AW66="Portafolio Cartera en Cobranza Ordinaria",AP66="Portafolio Cartera en Cobranza Ordinaria"),"Al Día",
IF(AND(AW66="Portafolio Cartera en Cobranza Preventiva",AP66="Portafolio Cartera en Cobranza Preventiva"),"Al Día",
IF(AND(AW66="Portafolio Cartera en Cobranza Ordinaria",AP66="Portafolio Cartera en Cobranza Persuasiva"),"Primera Mora",
IF(AND(AW66="Portafolio Cartera en Cobranza Preventiva",AP66="Portafolio Cartera en Cobranza Persuasiva"),"Primera Mora",
IF(AND(AW66="Portafolio Cartera en Cobranza Persuasiva",AP66="Portafolio Cartera en Cobranza Persuasiva"),"Normalizado",
IF(AND(AW66="Portafolio Cartera en Cobranza Persuasiva",AP66="Portafolio Cartera en Cobranza  Preventiva"),"Normalizado",
IF(AND(AW66="Portafolio Cartera en Cobranza Persuasiva",AP66="Portafolio Cartera en Cobranza Ordinaria"),"Normalizado",
IF(AND(AW66="Portafolio Cartera en Cobranza Persuasiva II",AP66="Portafolio Cartera en Cobranza Persuasiva"),"Normalizado",
IF(AND(AW66="Portafolio Cartera en Cobranza Persuasiva II",AP66="Portafolio Cartera en Cobranza  Preventiva"),"Normalizado",
IF(AND(AW66="Portafolio Cartera en Cobranza Persuasiva II",AP66="Portafolio Cartera en Cobranza Ordinaria"),"Normalizado",
IF(AND(AW66="Portafolio Cartera en Cobranza Prejurídica",AP66="Portafolio Cartera en Cobranza Persuasiva"),"Normalizado",
IF(AND(AW66="Portafolio Cartera en Cobranza Prejurídica",AP66="Portafolio Cartera en Cobranza Ordinaria"),"Normalizado",
IF(AND(AW66="Portafolio Cartera en Cobranza Prejurídica",AP66="Portafolio Cartera en Cobranza  Preventiva"),"Normalizado",
IF(AND(AW66="Portafolio Cartera en Cobranza Jurídica",AP66="Portafolio Cartera en Cobranza Persuasiva"),"Normalizado No Indicador",
IF(AND(AW66="Portafolio Cartera en Cobranza Jurídica",AP66="Portafolio Cartera en Cobranza Ordinaria"),"Normalizado No Indicador",
IF(AND(AW66="Portafolio Cartera en Cobranza Jurídica",AP66="Portafolio Cartera en Cobranza  Preventiva"),"Normalizado No Indicador",
"Otro"))))))))))))))))</f>
        <v>Otro</v>
      </c>
    </row>
    <row r="67" spans="1:50" x14ac:dyDescent="0.25">
      <c r="A67" s="3">
        <v>45138</v>
      </c>
      <c r="B67" s="1">
        <v>34131870141151</v>
      </c>
      <c r="C67" s="2">
        <v>288000000</v>
      </c>
      <c r="D67">
        <v>240</v>
      </c>
      <c r="E67" s="3">
        <v>41593</v>
      </c>
      <c r="F67" s="1">
        <f>_xlfn.DAYS(E67,A67)/30</f>
        <v>-118.16666666666667</v>
      </c>
      <c r="G67" s="1">
        <f t="shared" si="14"/>
        <v>121.83333333333333</v>
      </c>
      <c r="H67" s="5">
        <v>148204703</v>
      </c>
      <c r="I67" s="5" t="s">
        <v>53</v>
      </c>
      <c r="J67" s="6">
        <v>43710</v>
      </c>
      <c r="K67" s="7">
        <f>+_xlfn.DAYS(A67,J67)/30</f>
        <v>47.6</v>
      </c>
      <c r="L67" s="7">
        <f>+_xlfn.DAYS(A67,E67)/30</f>
        <v>118.16666666666667</v>
      </c>
      <c r="M67" s="6">
        <v>26504</v>
      </c>
      <c r="N67" s="8">
        <f>+_xlfn.DAYS(A67,M67)/365</f>
        <v>51.052054794520551</v>
      </c>
      <c r="O67" s="8">
        <v>540</v>
      </c>
      <c r="P67" s="6">
        <v>40072</v>
      </c>
      <c r="Q67" s="8">
        <f t="shared" si="17"/>
        <v>4.2249999999999996</v>
      </c>
      <c r="R67" s="8">
        <f t="shared" si="18"/>
        <v>10.105555555555556</v>
      </c>
      <c r="S67" s="8" t="s">
        <v>66</v>
      </c>
      <c r="T67" s="9">
        <v>1.61E-2</v>
      </c>
      <c r="U67" s="5">
        <f t="shared" si="19"/>
        <v>1200000</v>
      </c>
      <c r="V67" s="5">
        <f t="shared" si="20"/>
        <v>198841.30985833332</v>
      </c>
      <c r="W67" s="10">
        <f t="shared" ref="W67:W130" si="24">+U67+V67</f>
        <v>1398841.3098583333</v>
      </c>
      <c r="X67" s="5">
        <v>39522</v>
      </c>
      <c r="Y67">
        <v>0</v>
      </c>
      <c r="Z67" s="5">
        <v>0</v>
      </c>
      <c r="AA67" s="5">
        <v>148244225</v>
      </c>
      <c r="AB67">
        <v>0</v>
      </c>
      <c r="AC67">
        <v>0</v>
      </c>
      <c r="AD67">
        <v>0</v>
      </c>
      <c r="AE67" t="s">
        <v>34</v>
      </c>
      <c r="AF67" t="s">
        <v>34</v>
      </c>
      <c r="AG67" t="s">
        <v>41</v>
      </c>
      <c r="AH67" s="5">
        <v>1482047.03</v>
      </c>
      <c r="AI67" s="5">
        <v>395.22</v>
      </c>
      <c r="AJ67" s="3">
        <v>48908</v>
      </c>
      <c r="AK67" s="5">
        <v>0</v>
      </c>
      <c r="AL67" s="5">
        <v>0</v>
      </c>
      <c r="AM67" s="5">
        <v>0</v>
      </c>
      <c r="AN67" s="5">
        <v>0</v>
      </c>
      <c r="AO67" t="s">
        <v>41</v>
      </c>
      <c r="AP67" t="s">
        <v>37</v>
      </c>
      <c r="AQ67" s="5">
        <v>1482047.03</v>
      </c>
      <c r="AR67" t="s">
        <v>38</v>
      </c>
      <c r="AS67">
        <f t="shared" si="16"/>
        <v>0</v>
      </c>
      <c r="AT67" t="str">
        <f t="shared" si="21"/>
        <v>0 Días</v>
      </c>
      <c r="AU67" t="e">
        <f>IF(AND(AC67=0,SUMIFS($H:$H,$A:$A,$A67,#REF!,#REF!)&lt;250000000),"Ordinaria",IF(AND(AC67=0,SUMIFS($H:$H,$A:$A,$A67,#REF!,#REF!)&gt;=250000000),"Preventiva",IF(AND(AC67&gt;0,AC67&lt;=30),"Persuasiva I",IF(AND(AC67&gt;30,AC67&lt;=60),"Persuasiva II",IF(AND(AC67&gt;60,AC67&lt;90),"Prejurídica","Jurídico")))))</f>
        <v>#REF!</v>
      </c>
      <c r="AV67">
        <f t="shared" si="22"/>
        <v>0</v>
      </c>
      <c r="AW67" t="str">
        <f>IFERROR(VLOOKUP(#REF!,#REF!,32,0),"Desembolsado")</f>
        <v>Desembolsado</v>
      </c>
      <c r="AX67" t="str">
        <f t="shared" si="23"/>
        <v>Otro</v>
      </c>
    </row>
    <row r="68" spans="1:50" x14ac:dyDescent="0.25">
      <c r="A68" s="3">
        <v>45107</v>
      </c>
      <c r="B68" s="1">
        <v>34131870141151</v>
      </c>
      <c r="C68" s="2">
        <v>288000000</v>
      </c>
      <c r="D68">
        <v>240</v>
      </c>
      <c r="E68" s="3">
        <v>41593</v>
      </c>
      <c r="F68" s="1">
        <f>_xlfn.DAYS(E68,A68)/30</f>
        <v>-117.13333333333334</v>
      </c>
      <c r="G68" s="1">
        <f t="shared" si="14"/>
        <v>122.86666666666666</v>
      </c>
      <c r="H68" s="5">
        <v>149400177</v>
      </c>
      <c r="I68" s="5" t="s">
        <v>53</v>
      </c>
      <c r="J68" s="6">
        <v>43710</v>
      </c>
      <c r="K68" s="7">
        <f>+_xlfn.DAYS(A68,J68)/30</f>
        <v>46.56666666666667</v>
      </c>
      <c r="L68" s="7">
        <f>+_xlfn.DAYS(A68,E68)/30</f>
        <v>117.13333333333334</v>
      </c>
      <c r="M68" s="6">
        <v>26504</v>
      </c>
      <c r="N68" s="8">
        <f>+_xlfn.DAYS(A68,M68)/365</f>
        <v>50.967123287671235</v>
      </c>
      <c r="O68" s="8">
        <v>540</v>
      </c>
      <c r="P68" s="6">
        <v>40072</v>
      </c>
      <c r="Q68" s="8">
        <f t="shared" si="17"/>
        <v>4.2249999999999996</v>
      </c>
      <c r="R68" s="8">
        <f t="shared" si="18"/>
        <v>10.105555555555556</v>
      </c>
      <c r="S68" s="8" t="s">
        <v>66</v>
      </c>
      <c r="T68" s="9">
        <v>1.61E-2</v>
      </c>
      <c r="U68" s="5">
        <f t="shared" si="19"/>
        <v>1200000</v>
      </c>
      <c r="V68" s="5">
        <f t="shared" si="20"/>
        <v>200445.237475</v>
      </c>
      <c r="W68" s="10">
        <f t="shared" si="24"/>
        <v>1400445.2374750001</v>
      </c>
      <c r="X68" s="5">
        <v>39840</v>
      </c>
      <c r="Y68">
        <v>0</v>
      </c>
      <c r="Z68" s="5">
        <v>0</v>
      </c>
      <c r="AA68" s="5">
        <v>149440017</v>
      </c>
      <c r="AB68">
        <v>0</v>
      </c>
      <c r="AC68">
        <v>0</v>
      </c>
      <c r="AD68">
        <v>0</v>
      </c>
      <c r="AE68" t="s">
        <v>34</v>
      </c>
      <c r="AF68" t="s">
        <v>34</v>
      </c>
      <c r="AG68" t="s">
        <v>41</v>
      </c>
      <c r="AH68" s="5">
        <v>1494001.77</v>
      </c>
      <c r="AI68" s="5">
        <v>398.4</v>
      </c>
      <c r="AJ68" s="3">
        <v>48908</v>
      </c>
      <c r="AK68" s="5">
        <v>0</v>
      </c>
      <c r="AL68" s="5">
        <v>0</v>
      </c>
      <c r="AM68" s="5">
        <v>0</v>
      </c>
      <c r="AN68" s="5">
        <v>0</v>
      </c>
      <c r="AO68" t="s">
        <v>41</v>
      </c>
      <c r="AP68" t="s">
        <v>37</v>
      </c>
      <c r="AQ68" s="5">
        <v>1494001.77</v>
      </c>
      <c r="AR68" t="s">
        <v>38</v>
      </c>
      <c r="AS68">
        <f t="shared" si="16"/>
        <v>0</v>
      </c>
      <c r="AT68" t="str">
        <f t="shared" si="21"/>
        <v>0 Días</v>
      </c>
      <c r="AU68" t="e">
        <f>IF(AND(AC68=0,SUMIFS($H:$H,$A:$A,$A68,#REF!,#REF!)&lt;250000000),"Ordinaria",IF(AND(AC68=0,SUMIFS($H:$H,$A:$A,$A68,#REF!,#REF!)&gt;=250000000),"Preventiva",IF(AND(AC68&gt;0,AC68&lt;=30),"Persuasiva I",IF(AND(AC68&gt;30,AC68&lt;=60),"Persuasiva II",IF(AND(AC68&gt;60,AC68&lt;90),"Prejurídica","Jurídico")))))</f>
        <v>#REF!</v>
      </c>
      <c r="AV68">
        <f t="shared" si="22"/>
        <v>0</v>
      </c>
      <c r="AW68" t="str">
        <f>IFERROR(VLOOKUP(#REF!,#REF!,32,0),"Desembolsado")</f>
        <v>Desembolsado</v>
      </c>
      <c r="AX68" t="str">
        <f t="shared" si="23"/>
        <v>Otro</v>
      </c>
    </row>
    <row r="69" spans="1:50" x14ac:dyDescent="0.25">
      <c r="A69" s="3">
        <v>45077</v>
      </c>
      <c r="B69" s="1">
        <v>34131870141151</v>
      </c>
      <c r="C69" s="2">
        <v>288000000</v>
      </c>
      <c r="D69">
        <v>240</v>
      </c>
      <c r="E69" s="3">
        <v>41593</v>
      </c>
      <c r="F69" s="1">
        <f>_xlfn.DAYS(E69,A69)/30</f>
        <v>-116.13333333333334</v>
      </c>
      <c r="G69" s="1">
        <f t="shared" si="14"/>
        <v>123.86666666666666</v>
      </c>
      <c r="H69" s="5">
        <v>150595368</v>
      </c>
      <c r="I69" s="5" t="s">
        <v>53</v>
      </c>
      <c r="J69" s="6">
        <v>43710</v>
      </c>
      <c r="K69" s="7">
        <f>+_xlfn.DAYS(A69,J69)/30</f>
        <v>45.56666666666667</v>
      </c>
      <c r="L69" s="7">
        <f>+_xlfn.DAYS(A69,E69)/30</f>
        <v>116.13333333333334</v>
      </c>
      <c r="M69" s="6">
        <v>26504</v>
      </c>
      <c r="N69" s="8">
        <f>+_xlfn.DAYS(A69,M69)/365</f>
        <v>50.884931506849313</v>
      </c>
      <c r="O69" s="8">
        <v>540</v>
      </c>
      <c r="P69" s="6">
        <v>40072</v>
      </c>
      <c r="Q69" s="8">
        <f t="shared" si="17"/>
        <v>4.2249999999999996</v>
      </c>
      <c r="R69" s="8">
        <f t="shared" si="18"/>
        <v>10.105555555555556</v>
      </c>
      <c r="S69" s="8" t="s">
        <v>66</v>
      </c>
      <c r="T69" s="9">
        <v>1.61E-2</v>
      </c>
      <c r="U69" s="5">
        <f t="shared" si="19"/>
        <v>1200000</v>
      </c>
      <c r="V69" s="5">
        <f t="shared" si="20"/>
        <v>202048.78540000002</v>
      </c>
      <c r="W69" s="10">
        <f t="shared" si="24"/>
        <v>1402048.7853999999</v>
      </c>
      <c r="X69" s="5">
        <v>40160</v>
      </c>
      <c r="Y69">
        <v>0</v>
      </c>
      <c r="Z69" s="5">
        <v>0</v>
      </c>
      <c r="AA69" s="5">
        <v>150635528</v>
      </c>
      <c r="AB69">
        <v>0</v>
      </c>
      <c r="AC69">
        <v>0</v>
      </c>
      <c r="AD69">
        <v>0</v>
      </c>
      <c r="AE69" t="s">
        <v>34</v>
      </c>
      <c r="AF69" t="s">
        <v>34</v>
      </c>
      <c r="AG69" t="s">
        <v>41</v>
      </c>
      <c r="AH69" s="5">
        <v>1505953.68</v>
      </c>
      <c r="AI69" s="5">
        <v>401.6</v>
      </c>
      <c r="AJ69" s="3">
        <v>48908</v>
      </c>
      <c r="AK69" s="5">
        <v>0</v>
      </c>
      <c r="AL69" s="5">
        <v>0</v>
      </c>
      <c r="AM69" s="5">
        <v>0</v>
      </c>
      <c r="AN69" s="5">
        <v>0</v>
      </c>
      <c r="AO69" t="s">
        <v>41</v>
      </c>
      <c r="AP69" t="s">
        <v>37</v>
      </c>
      <c r="AQ69" s="5">
        <v>1505953.68</v>
      </c>
      <c r="AR69" t="s">
        <v>38</v>
      </c>
      <c r="AS69">
        <f t="shared" si="16"/>
        <v>0</v>
      </c>
      <c r="AT69" t="str">
        <f t="shared" si="21"/>
        <v>0 Días</v>
      </c>
      <c r="AU69" t="e">
        <f>IF(AND(AC69=0,SUMIFS($H:$H,$A:$A,$A69,#REF!,#REF!)&lt;250000000),"Ordinaria",IF(AND(AC69=0,SUMIFS($H:$H,$A:$A,$A69,#REF!,#REF!)&gt;=250000000),"Preventiva",IF(AND(AC69&gt;0,AC69&lt;=30),"Persuasiva I",IF(AND(AC69&gt;30,AC69&lt;=60),"Persuasiva II",IF(AND(AC69&gt;60,AC69&lt;90),"Prejurídica","Jurídico")))))</f>
        <v>#REF!</v>
      </c>
      <c r="AV69">
        <f t="shared" si="22"/>
        <v>0</v>
      </c>
      <c r="AW69" t="str">
        <f>IFERROR(VLOOKUP(#REF!,#REF!,32,0),"Desembolsado")</f>
        <v>Desembolsado</v>
      </c>
      <c r="AX69" t="str">
        <f t="shared" si="23"/>
        <v>Otro</v>
      </c>
    </row>
    <row r="70" spans="1:50" x14ac:dyDescent="0.25">
      <c r="A70" s="3">
        <v>45046</v>
      </c>
      <c r="B70" s="1">
        <v>34131870141151</v>
      </c>
      <c r="C70" s="2">
        <v>288000000</v>
      </c>
      <c r="D70">
        <v>240</v>
      </c>
      <c r="E70" s="3">
        <v>41593</v>
      </c>
      <c r="F70" s="1">
        <f>_xlfn.DAYS(E70,A70)/30</f>
        <v>-115.1</v>
      </c>
      <c r="G70" s="1">
        <f t="shared" si="14"/>
        <v>124.9</v>
      </c>
      <c r="H70" s="5">
        <v>151784191</v>
      </c>
      <c r="I70" s="5" t="s">
        <v>53</v>
      </c>
      <c r="J70" s="6">
        <v>43710</v>
      </c>
      <c r="K70" s="7">
        <f>+_xlfn.DAYS(A70,J70)/30</f>
        <v>44.533333333333331</v>
      </c>
      <c r="L70" s="7">
        <f>+_xlfn.DAYS(A70,E70)/30</f>
        <v>115.1</v>
      </c>
      <c r="M70" s="6">
        <v>26504</v>
      </c>
      <c r="N70" s="8">
        <f>+_xlfn.DAYS(A70,M70)/365</f>
        <v>50.8</v>
      </c>
      <c r="O70" s="8">
        <v>540</v>
      </c>
      <c r="P70" s="6">
        <v>40072</v>
      </c>
      <c r="Q70" s="8">
        <f t="shared" si="17"/>
        <v>4.2249999999999996</v>
      </c>
      <c r="R70" s="8">
        <f t="shared" si="18"/>
        <v>10.105555555555556</v>
      </c>
      <c r="S70" s="8" t="s">
        <v>66</v>
      </c>
      <c r="T70" s="9">
        <v>1.61E-2</v>
      </c>
      <c r="U70" s="5">
        <f t="shared" si="19"/>
        <v>1200000</v>
      </c>
      <c r="V70" s="5">
        <f t="shared" si="20"/>
        <v>203643.78959166666</v>
      </c>
      <c r="W70" s="10">
        <f t="shared" si="24"/>
        <v>1403643.7895916668</v>
      </c>
      <c r="X70" s="5">
        <v>40477</v>
      </c>
      <c r="Y70">
        <v>0</v>
      </c>
      <c r="Z70" s="5">
        <v>0</v>
      </c>
      <c r="AA70" s="5">
        <v>151824668</v>
      </c>
      <c r="AB70">
        <v>0</v>
      </c>
      <c r="AC70">
        <v>0</v>
      </c>
      <c r="AD70">
        <v>0</v>
      </c>
      <c r="AE70" t="s">
        <v>34</v>
      </c>
      <c r="AF70" t="s">
        <v>34</v>
      </c>
      <c r="AG70" t="s">
        <v>41</v>
      </c>
      <c r="AH70" s="5">
        <v>1517841.91</v>
      </c>
      <c r="AI70" s="5">
        <v>404.77</v>
      </c>
      <c r="AJ70" s="3">
        <v>48908</v>
      </c>
      <c r="AK70" s="5">
        <v>0</v>
      </c>
      <c r="AL70" s="5">
        <v>0</v>
      </c>
      <c r="AM70" s="5">
        <v>0</v>
      </c>
      <c r="AN70" s="5">
        <v>0</v>
      </c>
      <c r="AO70" t="s">
        <v>41</v>
      </c>
      <c r="AP70" t="s">
        <v>37</v>
      </c>
      <c r="AQ70" s="5">
        <v>1517841.91</v>
      </c>
      <c r="AR70" t="s">
        <v>38</v>
      </c>
      <c r="AS70">
        <f t="shared" si="16"/>
        <v>0</v>
      </c>
      <c r="AT70" t="str">
        <f t="shared" si="21"/>
        <v>0 Días</v>
      </c>
      <c r="AU70" t="e">
        <f>IF(AND(AC70=0,SUMIFS($H:$H,$A:$A,$A70,#REF!,#REF!)&lt;250000000),"Ordinaria",IF(AND(AC70=0,SUMIFS($H:$H,$A:$A,$A70,#REF!,#REF!)&gt;=250000000),"Preventiva",IF(AND(AC70&gt;0,AC70&lt;=30),"Persuasiva I",IF(AND(AC70&gt;30,AC70&lt;=60),"Persuasiva II",IF(AND(AC70&gt;60,AC70&lt;90),"Prejurídica","Jurídico")))))</f>
        <v>#REF!</v>
      </c>
      <c r="AV70">
        <f t="shared" si="22"/>
        <v>0</v>
      </c>
      <c r="AW70" t="str">
        <f>IFERROR(VLOOKUP(#REF!,#REF!,32,0),"Desembolsado")</f>
        <v>Desembolsado</v>
      </c>
      <c r="AX70" t="str">
        <f t="shared" si="23"/>
        <v>Otro</v>
      </c>
    </row>
    <row r="71" spans="1:50" x14ac:dyDescent="0.25">
      <c r="A71" s="3">
        <v>45016</v>
      </c>
      <c r="B71" s="1">
        <v>34131870141151</v>
      </c>
      <c r="C71" s="2">
        <v>288000000</v>
      </c>
      <c r="D71">
        <v>240</v>
      </c>
      <c r="E71" s="3">
        <v>41593</v>
      </c>
      <c r="F71" s="1">
        <f>_xlfn.DAYS(E71,A71)/30</f>
        <v>-114.1</v>
      </c>
      <c r="G71" s="1">
        <f t="shared" si="14"/>
        <v>125.9</v>
      </c>
      <c r="H71" s="5">
        <v>152977491</v>
      </c>
      <c r="I71" s="5" t="s">
        <v>53</v>
      </c>
      <c r="J71" s="6">
        <v>43710</v>
      </c>
      <c r="K71" s="7">
        <f>+_xlfn.DAYS(A71,J71)/30</f>
        <v>43.533333333333331</v>
      </c>
      <c r="L71" s="7">
        <f>+_xlfn.DAYS(A71,E71)/30</f>
        <v>114.1</v>
      </c>
      <c r="M71" s="6">
        <v>26504</v>
      </c>
      <c r="N71" s="8">
        <f>+_xlfn.DAYS(A71,M71)/365</f>
        <v>50.717808219178082</v>
      </c>
      <c r="O71" s="8">
        <v>540</v>
      </c>
      <c r="P71" s="6">
        <v>40072</v>
      </c>
      <c r="Q71" s="8">
        <f t="shared" si="17"/>
        <v>4.2249999999999996</v>
      </c>
      <c r="R71" s="8">
        <f t="shared" si="18"/>
        <v>10.105555555555556</v>
      </c>
      <c r="S71" s="8" t="s">
        <v>66</v>
      </c>
      <c r="T71" s="9">
        <v>1.61E-2</v>
      </c>
      <c r="U71" s="5">
        <f t="shared" si="19"/>
        <v>1200000</v>
      </c>
      <c r="V71" s="5">
        <f t="shared" si="20"/>
        <v>205244.80042499999</v>
      </c>
      <c r="W71" s="10">
        <f t="shared" si="24"/>
        <v>1405244.800425</v>
      </c>
      <c r="X71" s="5">
        <v>40795</v>
      </c>
      <c r="Y71">
        <v>0</v>
      </c>
      <c r="Z71" s="5">
        <v>0</v>
      </c>
      <c r="AA71" s="5">
        <v>153018286</v>
      </c>
      <c r="AB71">
        <v>0</v>
      </c>
      <c r="AC71">
        <v>0</v>
      </c>
      <c r="AD71">
        <v>0</v>
      </c>
      <c r="AE71" t="s">
        <v>34</v>
      </c>
      <c r="AF71" t="s">
        <v>34</v>
      </c>
      <c r="AG71" t="s">
        <v>41</v>
      </c>
      <c r="AH71" s="5">
        <v>1529774.91</v>
      </c>
      <c r="AI71" s="5">
        <v>407.95</v>
      </c>
      <c r="AJ71" s="3">
        <v>48908</v>
      </c>
      <c r="AK71" s="5">
        <v>0</v>
      </c>
      <c r="AL71" s="5">
        <v>0</v>
      </c>
      <c r="AM71" s="5">
        <v>0</v>
      </c>
      <c r="AN71" s="5">
        <v>0</v>
      </c>
      <c r="AO71" t="s">
        <v>41</v>
      </c>
      <c r="AP71" t="s">
        <v>37</v>
      </c>
      <c r="AQ71" s="5">
        <v>1529774.91</v>
      </c>
      <c r="AR71" t="s">
        <v>38</v>
      </c>
      <c r="AS71">
        <f t="shared" si="16"/>
        <v>0</v>
      </c>
      <c r="AT71" t="str">
        <f t="shared" si="21"/>
        <v>0 Días</v>
      </c>
      <c r="AU71" t="e">
        <f>IF(AND(AC71=0,SUMIFS($H:$H,$A:$A,$A71,#REF!,#REF!)&lt;250000000),"Ordinaria",IF(AND(AC71=0,SUMIFS($H:$H,$A:$A,$A71,#REF!,#REF!)&gt;=250000000),"Preventiva",IF(AND(AC71&gt;0,AC71&lt;=30),"Persuasiva I",IF(AND(AC71&gt;30,AC71&lt;=60),"Persuasiva II",IF(AND(AC71&gt;60,AC71&lt;90),"Prejurídica","Jurídico")))))</f>
        <v>#REF!</v>
      </c>
      <c r="AV71">
        <f t="shared" si="22"/>
        <v>0</v>
      </c>
      <c r="AW71" t="str">
        <f>IFERROR(VLOOKUP(#REF!,#REF!,32,0),"Desembolsado")</f>
        <v>Desembolsado</v>
      </c>
      <c r="AX71" t="str">
        <f t="shared" si="23"/>
        <v>Otro</v>
      </c>
    </row>
    <row r="72" spans="1:50" x14ac:dyDescent="0.25">
      <c r="A72" s="3">
        <v>45351</v>
      </c>
      <c r="B72" s="1">
        <v>34131950135391</v>
      </c>
      <c r="C72" s="5">
        <v>525000000</v>
      </c>
      <c r="D72">
        <v>240</v>
      </c>
      <c r="E72" s="3">
        <v>41389</v>
      </c>
      <c r="F72" s="1">
        <f>_xlfn.DAYS(E72,A72)/30</f>
        <v>-132.06666666666666</v>
      </c>
      <c r="G72" s="1">
        <f t="shared" si="14"/>
        <v>107.93333333333334</v>
      </c>
      <c r="H72" s="5">
        <v>180455875</v>
      </c>
      <c r="I72" s="5" t="s">
        <v>53</v>
      </c>
      <c r="J72" s="6">
        <v>43626</v>
      </c>
      <c r="K72" s="7">
        <f>+_xlfn.DAYS(A72,J72)/30</f>
        <v>57.5</v>
      </c>
      <c r="L72" s="7">
        <f>+_xlfn.DAYS(A72,E72)/30</f>
        <v>132.06666666666666</v>
      </c>
      <c r="M72" s="6">
        <v>27448</v>
      </c>
      <c r="N72" s="8">
        <f>+_xlfn.DAYS(A72,M72)/365</f>
        <v>49.049315068493151</v>
      </c>
      <c r="O72" s="8">
        <v>1947</v>
      </c>
      <c r="P72" s="6">
        <v>40851</v>
      </c>
      <c r="Q72" s="8">
        <f t="shared" si="17"/>
        <v>1.4944444444444445</v>
      </c>
      <c r="R72" s="8">
        <f t="shared" si="18"/>
        <v>7.708333333333333</v>
      </c>
      <c r="S72" s="8" t="s">
        <v>72</v>
      </c>
      <c r="T72" s="9">
        <v>1.61E-2</v>
      </c>
      <c r="U72" s="5">
        <f t="shared" si="19"/>
        <v>2187500</v>
      </c>
      <c r="V72" s="5">
        <f t="shared" si="20"/>
        <v>242111.63229166664</v>
      </c>
      <c r="W72" s="10">
        <f t="shared" si="24"/>
        <v>2429611.6322916667</v>
      </c>
      <c r="X72" s="5">
        <v>88222</v>
      </c>
      <c r="Y72">
        <v>0</v>
      </c>
      <c r="Z72" s="5">
        <v>24139</v>
      </c>
      <c r="AA72" s="5">
        <v>180568236</v>
      </c>
      <c r="AB72">
        <v>0</v>
      </c>
      <c r="AC72">
        <v>0</v>
      </c>
      <c r="AD72">
        <v>0</v>
      </c>
      <c r="AE72" t="s">
        <v>34</v>
      </c>
      <c r="AF72" t="s">
        <v>34</v>
      </c>
      <c r="AG72" t="s">
        <v>41</v>
      </c>
      <c r="AH72" s="5">
        <v>1804558.75</v>
      </c>
      <c r="AI72" s="5">
        <v>882.22</v>
      </c>
      <c r="AJ72" s="3">
        <v>48689</v>
      </c>
      <c r="AK72" s="5">
        <v>241.39</v>
      </c>
      <c r="AL72" s="5">
        <v>0</v>
      </c>
      <c r="AM72" s="5">
        <v>0</v>
      </c>
      <c r="AN72" s="5">
        <v>0</v>
      </c>
      <c r="AO72" t="s">
        <v>41</v>
      </c>
      <c r="AP72" t="s">
        <v>37</v>
      </c>
      <c r="AQ72" s="5">
        <v>1804558.75</v>
      </c>
      <c r="AR72" t="s">
        <v>38</v>
      </c>
      <c r="AT72" t="str">
        <f t="shared" si="21"/>
        <v>0 Días</v>
      </c>
      <c r="AU72" t="e">
        <f>IF(AND(AC72=0,SUMIFS($H:$H,$A:$A,$A72,#REF!,#REF!)&lt;250000000),"Ordinaria",IF(AND(AC72=0,SUMIFS($H:$H,$A:$A,$A72,#REF!,#REF!)&gt;=250000000),"Preventiva",IF(AND(AC72&gt;0,AC72&lt;=30),"Persuasiva I",IF(AND(AC72&gt;30,AC72&lt;=60),"Persuasiva II",IF(AND(AC72&gt;60,AC72&lt;90),"Prejurídica","Jurídico")))))</f>
        <v>#REF!</v>
      </c>
      <c r="AV72">
        <f t="shared" si="22"/>
        <v>0</v>
      </c>
      <c r="AW72" t="str">
        <f>IFERROR(VLOOKUP(#REF!,#REF!,32,0),"Desembolsado")</f>
        <v>Desembolsado</v>
      </c>
      <c r="AX72" t="str">
        <f t="shared" si="23"/>
        <v>Otro</v>
      </c>
    </row>
    <row r="73" spans="1:50" x14ac:dyDescent="0.25">
      <c r="A73" s="3">
        <v>45322</v>
      </c>
      <c r="B73" s="1">
        <v>34131950135391</v>
      </c>
      <c r="C73" s="5">
        <v>525000000</v>
      </c>
      <c r="D73">
        <v>240</v>
      </c>
      <c r="E73" s="3">
        <v>41389</v>
      </c>
      <c r="F73" s="1">
        <f>_xlfn.DAYS(E73,A73)/30</f>
        <v>-131.1</v>
      </c>
      <c r="G73" s="1">
        <f t="shared" si="14"/>
        <v>108.9</v>
      </c>
      <c r="H73" s="5">
        <v>182641838</v>
      </c>
      <c r="I73" s="5" t="s">
        <v>53</v>
      </c>
      <c r="J73" s="6">
        <v>43626</v>
      </c>
      <c r="K73" s="7">
        <f>+_xlfn.DAYS(A73,J73)/30</f>
        <v>56.533333333333331</v>
      </c>
      <c r="L73" s="7">
        <f>+_xlfn.DAYS(A73,E73)/30</f>
        <v>131.1</v>
      </c>
      <c r="M73" s="6">
        <v>27448</v>
      </c>
      <c r="N73" s="8">
        <f>+_xlfn.DAYS(A73,M73)/365</f>
        <v>48.969863013698628</v>
      </c>
      <c r="O73" s="8">
        <v>1947</v>
      </c>
      <c r="P73" s="6">
        <v>40851</v>
      </c>
      <c r="Q73" s="8">
        <f t="shared" si="17"/>
        <v>1.4944444444444445</v>
      </c>
      <c r="R73" s="8">
        <f t="shared" si="18"/>
        <v>7.708333333333333</v>
      </c>
      <c r="S73" s="8" t="s">
        <v>72</v>
      </c>
      <c r="T73" s="9">
        <v>1.61E-2</v>
      </c>
      <c r="U73" s="5">
        <f t="shared" si="19"/>
        <v>2187500</v>
      </c>
      <c r="V73" s="5">
        <f t="shared" si="20"/>
        <v>245044.46598333336</v>
      </c>
      <c r="W73" s="10">
        <f t="shared" si="24"/>
        <v>2432544.4659833335</v>
      </c>
      <c r="X73" s="5">
        <v>89289</v>
      </c>
      <c r="Y73">
        <v>0</v>
      </c>
      <c r="Z73" s="5">
        <v>24431</v>
      </c>
      <c r="AA73" s="5">
        <v>182755558</v>
      </c>
      <c r="AB73">
        <v>0</v>
      </c>
      <c r="AC73">
        <v>0</v>
      </c>
      <c r="AD73">
        <v>0</v>
      </c>
      <c r="AE73" t="s">
        <v>34</v>
      </c>
      <c r="AF73" t="s">
        <v>34</v>
      </c>
      <c r="AG73" t="s">
        <v>41</v>
      </c>
      <c r="AH73" s="5">
        <v>1826418.38</v>
      </c>
      <c r="AI73" s="5">
        <v>892.89</v>
      </c>
      <c r="AJ73" s="3">
        <v>48689</v>
      </c>
      <c r="AK73" s="5">
        <v>244.31</v>
      </c>
      <c r="AL73" s="5">
        <v>0</v>
      </c>
      <c r="AM73" s="5">
        <v>0</v>
      </c>
      <c r="AN73" s="5">
        <v>0</v>
      </c>
      <c r="AO73" t="s">
        <v>41</v>
      </c>
      <c r="AP73" t="s">
        <v>37</v>
      </c>
      <c r="AQ73" s="5">
        <v>1826418.38</v>
      </c>
      <c r="AR73" t="s">
        <v>38</v>
      </c>
      <c r="AS73">
        <f t="shared" ref="AS73:AS83" si="25">IF(AC73&gt;=1,1,0)</f>
        <v>0</v>
      </c>
      <c r="AT73" t="str">
        <f t="shared" si="21"/>
        <v>0 Días</v>
      </c>
      <c r="AU73" t="e">
        <f>IF(AND(AC73=0,SUMIFS($H:$H,$A:$A,$A73,#REF!,#REF!)&lt;250000000),"Ordinaria",IF(AND(AC73=0,SUMIFS($H:$H,$A:$A,$A73,#REF!,#REF!)&gt;=250000000),"Preventiva",IF(AND(AC73&gt;0,AC73&lt;=30),"Persuasiva I",IF(AND(AC73&gt;30,AC73&lt;=60),"Persuasiva II",IF(AND(AC73&gt;60,AC73&lt;90),"Prejurídica","Jurídico")))))</f>
        <v>#REF!</v>
      </c>
      <c r="AV73">
        <f t="shared" si="22"/>
        <v>0</v>
      </c>
      <c r="AW73" t="str">
        <f>IFERROR(VLOOKUP(#REF!,#REF!,32,0),"Desembolsado")</f>
        <v>Desembolsado</v>
      </c>
      <c r="AX73" t="str">
        <f t="shared" si="23"/>
        <v>Otro</v>
      </c>
    </row>
    <row r="74" spans="1:50" x14ac:dyDescent="0.25">
      <c r="A74" s="3">
        <v>45291</v>
      </c>
      <c r="B74" s="1">
        <v>34131950135391</v>
      </c>
      <c r="C74" s="5">
        <v>525000000</v>
      </c>
      <c r="D74">
        <v>240</v>
      </c>
      <c r="E74" s="3">
        <v>41389</v>
      </c>
      <c r="F74" s="1">
        <f>_xlfn.DAYS(E74,A74)/30</f>
        <v>-130.06666666666666</v>
      </c>
      <c r="G74" s="1">
        <f t="shared" si="14"/>
        <v>109.93333333333334</v>
      </c>
      <c r="H74" s="5">
        <v>184827801</v>
      </c>
      <c r="I74" s="5" t="s">
        <v>53</v>
      </c>
      <c r="J74" s="6">
        <v>43626</v>
      </c>
      <c r="K74" s="7">
        <f>+_xlfn.DAYS(A74,J74)/30</f>
        <v>55.5</v>
      </c>
      <c r="L74" s="7">
        <f>+_xlfn.DAYS(A74,E74)/30</f>
        <v>130.06666666666666</v>
      </c>
      <c r="M74" s="6">
        <v>27448</v>
      </c>
      <c r="N74" s="8">
        <f>+_xlfn.DAYS(A74,M74)/365</f>
        <v>48.884931506849313</v>
      </c>
      <c r="O74" s="8">
        <v>1947</v>
      </c>
      <c r="P74" s="6">
        <v>40851</v>
      </c>
      <c r="Q74" s="8">
        <f t="shared" si="17"/>
        <v>1.4944444444444445</v>
      </c>
      <c r="R74" s="8">
        <f t="shared" si="18"/>
        <v>7.708333333333333</v>
      </c>
      <c r="S74" s="8" t="s">
        <v>72</v>
      </c>
      <c r="T74" s="9">
        <v>1.61E-2</v>
      </c>
      <c r="U74" s="5">
        <f t="shared" si="19"/>
        <v>2187500</v>
      </c>
      <c r="V74" s="5">
        <f t="shared" si="20"/>
        <v>247977.29967499999</v>
      </c>
      <c r="W74" s="10">
        <f t="shared" si="24"/>
        <v>2435477.2996749999</v>
      </c>
      <c r="X74" s="5">
        <v>90362</v>
      </c>
      <c r="Y74">
        <v>0</v>
      </c>
      <c r="Z74" s="5">
        <v>24727</v>
      </c>
      <c r="AA74" s="5">
        <v>184942890</v>
      </c>
      <c r="AB74">
        <v>0</v>
      </c>
      <c r="AC74">
        <v>0</v>
      </c>
      <c r="AD74">
        <v>0</v>
      </c>
      <c r="AE74" t="s">
        <v>34</v>
      </c>
      <c r="AF74" t="s">
        <v>34</v>
      </c>
      <c r="AG74" t="s">
        <v>41</v>
      </c>
      <c r="AH74" s="5">
        <v>1848278.01</v>
      </c>
      <c r="AI74" s="5">
        <v>903.62</v>
      </c>
      <c r="AJ74" s="3">
        <v>48689</v>
      </c>
      <c r="AK74" s="5">
        <v>247.27</v>
      </c>
      <c r="AL74" s="5">
        <v>0</v>
      </c>
      <c r="AM74" s="5">
        <v>0</v>
      </c>
      <c r="AN74" s="5">
        <v>0</v>
      </c>
      <c r="AO74" t="s">
        <v>41</v>
      </c>
      <c r="AP74" t="s">
        <v>37</v>
      </c>
      <c r="AQ74" s="5">
        <v>1848278.01</v>
      </c>
      <c r="AR74" t="s">
        <v>38</v>
      </c>
      <c r="AS74">
        <f t="shared" si="25"/>
        <v>0</v>
      </c>
      <c r="AT74" t="str">
        <f t="shared" si="21"/>
        <v>0 Días</v>
      </c>
      <c r="AU74" t="e">
        <f>IF(AND(AC74=0,SUMIFS($H:$H,$A:$A,$A74,#REF!,#REF!)&lt;250000000),"Ordinaria",IF(AND(AC74=0,SUMIFS($H:$H,$A:$A,$A74,#REF!,#REF!)&gt;=250000000),"Preventiva",IF(AND(AC74&gt;0,AC74&lt;=30),"Persuasiva I",IF(AND(AC74&gt;30,AC74&lt;=60),"Persuasiva II",IF(AND(AC74&gt;60,AC74&lt;90),"Prejurídica","Jurídico")))))</f>
        <v>#REF!</v>
      </c>
      <c r="AV74">
        <f t="shared" si="22"/>
        <v>0</v>
      </c>
      <c r="AW74" t="str">
        <f>IFERROR(VLOOKUP(#REF!,#REF!,32,0),"Desembolsado")</f>
        <v>Desembolsado</v>
      </c>
      <c r="AX74" t="str">
        <f t="shared" si="23"/>
        <v>Otro</v>
      </c>
    </row>
    <row r="75" spans="1:50" x14ac:dyDescent="0.25">
      <c r="A75" s="3">
        <v>45260</v>
      </c>
      <c r="B75" s="1">
        <v>34131950135391</v>
      </c>
      <c r="C75" s="5">
        <v>525000000</v>
      </c>
      <c r="D75">
        <v>240</v>
      </c>
      <c r="E75" s="3">
        <v>41389</v>
      </c>
      <c r="F75" s="1">
        <f>_xlfn.DAYS(E75,A75)/30</f>
        <v>-129.03333333333333</v>
      </c>
      <c r="G75" s="1">
        <f t="shared" si="14"/>
        <v>110.96666666666667</v>
      </c>
      <c r="H75" s="5">
        <v>187013764</v>
      </c>
      <c r="I75" s="5" t="s">
        <v>53</v>
      </c>
      <c r="J75" s="6">
        <v>43626</v>
      </c>
      <c r="K75" s="7">
        <v>55</v>
      </c>
      <c r="L75" s="7">
        <f>+_xlfn.DAYS(A75,E75)/30</f>
        <v>129.03333333333333</v>
      </c>
      <c r="M75" s="6">
        <v>27448</v>
      </c>
      <c r="N75" s="8">
        <f>+_xlfn.DAYS(A75,M75)/365</f>
        <v>48.8</v>
      </c>
      <c r="O75" s="8">
        <v>1947</v>
      </c>
      <c r="P75" s="6">
        <v>40851</v>
      </c>
      <c r="Q75" s="8">
        <f t="shared" si="17"/>
        <v>1.4944444444444445</v>
      </c>
      <c r="R75" s="8">
        <f t="shared" si="18"/>
        <v>7.708333333333333</v>
      </c>
      <c r="S75" s="8" t="s">
        <v>72</v>
      </c>
      <c r="T75" s="9">
        <v>1.61E-2</v>
      </c>
      <c r="U75" s="5">
        <f t="shared" si="19"/>
        <v>2187500</v>
      </c>
      <c r="V75" s="5">
        <f t="shared" si="20"/>
        <v>250910.13336666668</v>
      </c>
      <c r="W75" s="10">
        <f t="shared" si="24"/>
        <v>2438410.1333666667</v>
      </c>
      <c r="X75" s="5">
        <v>91431</v>
      </c>
      <c r="Y75">
        <v>0</v>
      </c>
      <c r="Z75" s="5">
        <v>0</v>
      </c>
      <c r="AA75" s="5">
        <v>187105195</v>
      </c>
      <c r="AB75">
        <v>0</v>
      </c>
      <c r="AC75">
        <v>0</v>
      </c>
      <c r="AD75">
        <v>0</v>
      </c>
      <c r="AE75" t="s">
        <v>34</v>
      </c>
      <c r="AF75" t="s">
        <v>34</v>
      </c>
      <c r="AG75" t="s">
        <v>41</v>
      </c>
      <c r="AH75" s="5">
        <v>1870137.64</v>
      </c>
      <c r="AI75" s="5">
        <v>914.31</v>
      </c>
      <c r="AJ75" s="3">
        <v>48689</v>
      </c>
      <c r="AK75" s="5">
        <v>0</v>
      </c>
      <c r="AL75" s="5">
        <v>0</v>
      </c>
      <c r="AM75" s="5">
        <v>0</v>
      </c>
      <c r="AN75" s="5">
        <v>0</v>
      </c>
      <c r="AO75" t="s">
        <v>41</v>
      </c>
      <c r="AP75" t="s">
        <v>37</v>
      </c>
      <c r="AQ75" s="5">
        <v>1870137.64</v>
      </c>
      <c r="AR75" t="s">
        <v>38</v>
      </c>
      <c r="AS75">
        <f t="shared" si="25"/>
        <v>0</v>
      </c>
      <c r="AT75" t="str">
        <f t="shared" si="21"/>
        <v>0 Días</v>
      </c>
      <c r="AU75" t="e">
        <f>IF(AND(AC75=0,SUMIFS($H:$H,$A:$A,$A75,#REF!,#REF!)&lt;250000000),"Ordinaria",IF(AND(AC75=0,SUMIFS($H:$H,$A:$A,$A75,#REF!,#REF!)&gt;=250000000),"Preventiva",IF(AND(AC75&gt;0,AC75&lt;=30),"Persuasiva I",IF(AND(AC75&gt;30,AC75&lt;=60),"Persuasiva II",IF(AND(AC75&gt;60,AC75&lt;90),"Prejurídica","Jurídico")))))</f>
        <v>#REF!</v>
      </c>
      <c r="AV75">
        <f t="shared" si="22"/>
        <v>0</v>
      </c>
      <c r="AW75" t="str">
        <f>IFERROR(VLOOKUP(#REF!,#REF!,32,0),"Desembolsado")</f>
        <v>Desembolsado</v>
      </c>
      <c r="AX75" t="str">
        <f t="shared" si="23"/>
        <v>Otro</v>
      </c>
    </row>
    <row r="76" spans="1:50" x14ac:dyDescent="0.25">
      <c r="A76" s="3">
        <v>45230</v>
      </c>
      <c r="B76" s="1">
        <v>34131950135391</v>
      </c>
      <c r="C76" s="5">
        <v>525000000</v>
      </c>
      <c r="D76">
        <v>240</v>
      </c>
      <c r="E76" s="3">
        <v>41389</v>
      </c>
      <c r="F76" s="1">
        <f>_xlfn.DAYS(E76,A76)/30</f>
        <v>-128.03333333333333</v>
      </c>
      <c r="G76" s="1">
        <f t="shared" si="14"/>
        <v>111.96666666666667</v>
      </c>
      <c r="H76" s="5">
        <v>189199727</v>
      </c>
      <c r="I76" s="5" t="s">
        <v>53</v>
      </c>
      <c r="J76" s="6">
        <v>43626</v>
      </c>
      <c r="K76" s="7">
        <f>+_xlfn.DAYS(A76,J76)/30</f>
        <v>53.466666666666669</v>
      </c>
      <c r="L76" s="7">
        <f>+_xlfn.DAYS(A76,E76)/30</f>
        <v>128.03333333333333</v>
      </c>
      <c r="M76" s="6">
        <v>27448</v>
      </c>
      <c r="N76" s="8">
        <f>+_xlfn.DAYS(A76,M76)/365</f>
        <v>48.717808219178082</v>
      </c>
      <c r="O76" s="8">
        <v>1947</v>
      </c>
      <c r="P76" s="6">
        <v>40851</v>
      </c>
      <c r="Q76" s="8">
        <f t="shared" si="17"/>
        <v>1.4944444444444445</v>
      </c>
      <c r="R76" s="8">
        <f t="shared" si="18"/>
        <v>7.708333333333333</v>
      </c>
      <c r="S76" s="8" t="s">
        <v>72</v>
      </c>
      <c r="T76" s="9">
        <v>1.61E-2</v>
      </c>
      <c r="U76" s="5">
        <f t="shared" si="19"/>
        <v>2187500</v>
      </c>
      <c r="V76" s="5">
        <f t="shared" si="20"/>
        <v>253842.96705833334</v>
      </c>
      <c r="W76" s="10">
        <f t="shared" si="24"/>
        <v>2441342.9670583336</v>
      </c>
      <c r="X76" s="5">
        <v>92499</v>
      </c>
      <c r="Y76">
        <v>0</v>
      </c>
      <c r="Z76" s="5">
        <v>0</v>
      </c>
      <c r="AA76" s="5">
        <v>189292226</v>
      </c>
      <c r="AB76">
        <v>0</v>
      </c>
      <c r="AC76">
        <v>0</v>
      </c>
      <c r="AD76">
        <v>0</v>
      </c>
      <c r="AE76" t="s">
        <v>34</v>
      </c>
      <c r="AF76" t="s">
        <v>34</v>
      </c>
      <c r="AG76" t="s">
        <v>41</v>
      </c>
      <c r="AH76" s="5">
        <v>1891997.27</v>
      </c>
      <c r="AI76" s="5">
        <v>924.99</v>
      </c>
      <c r="AJ76" s="3">
        <v>48689</v>
      </c>
      <c r="AK76" s="5">
        <v>0</v>
      </c>
      <c r="AL76" s="5">
        <v>0</v>
      </c>
      <c r="AM76" s="5">
        <v>0</v>
      </c>
      <c r="AN76" s="5">
        <v>0</v>
      </c>
      <c r="AO76" t="s">
        <v>41</v>
      </c>
      <c r="AP76" t="s">
        <v>37</v>
      </c>
      <c r="AQ76" s="5">
        <v>1891997.27</v>
      </c>
      <c r="AR76" t="s">
        <v>38</v>
      </c>
      <c r="AS76">
        <f t="shared" si="25"/>
        <v>0</v>
      </c>
      <c r="AT76" t="str">
        <f t="shared" si="21"/>
        <v>0 Días</v>
      </c>
      <c r="AU76" t="e">
        <f>IF(AND(AC76=0,SUMIFS($H:$H,$A:$A,$A76,#REF!,#REF!)&lt;250000000),"Ordinaria",IF(AND(AC76=0,SUMIFS($H:$H,$A:$A,$A76,#REF!,#REF!)&gt;=250000000),"Preventiva",IF(AND(AC76&gt;0,AC76&lt;=30),"Persuasiva I",IF(AND(AC76&gt;30,AC76&lt;=60),"Persuasiva II",IF(AND(AC76&gt;60,AC76&lt;90),"Prejurídica","Jurídico")))))</f>
        <v>#REF!</v>
      </c>
      <c r="AV76">
        <f t="shared" si="22"/>
        <v>0</v>
      </c>
      <c r="AW76" t="str">
        <f>IFERROR(VLOOKUP(#REF!,#REF!,32,0),"Desembolsado")</f>
        <v>Desembolsado</v>
      </c>
      <c r="AX76" t="str">
        <f t="shared" si="23"/>
        <v>Otro</v>
      </c>
    </row>
    <row r="77" spans="1:50" x14ac:dyDescent="0.25">
      <c r="A77" s="3">
        <v>45199</v>
      </c>
      <c r="B77" s="1">
        <v>34131950135391</v>
      </c>
      <c r="C77" s="5">
        <v>525000000</v>
      </c>
      <c r="D77">
        <v>240</v>
      </c>
      <c r="E77" s="3">
        <v>41389</v>
      </c>
      <c r="F77" s="1">
        <f>_xlfn.DAYS(E77,A77)/30</f>
        <v>-127</v>
      </c>
      <c r="G77" s="1">
        <f t="shared" si="14"/>
        <v>113</v>
      </c>
      <c r="H77" s="5">
        <v>191385690</v>
      </c>
      <c r="I77" s="5" t="s">
        <v>53</v>
      </c>
      <c r="J77" s="6">
        <v>43626</v>
      </c>
      <c r="K77" s="7">
        <f>+_xlfn.DAYS(A77,J77)/30</f>
        <v>52.43333333333333</v>
      </c>
      <c r="L77" s="7">
        <f>+_xlfn.DAYS(A77,E77)/30</f>
        <v>127</v>
      </c>
      <c r="M77" s="6">
        <v>27448</v>
      </c>
      <c r="N77" s="8">
        <f>+_xlfn.DAYS(A77,M77)/365</f>
        <v>48.632876712328766</v>
      </c>
      <c r="O77" s="8">
        <v>1947</v>
      </c>
      <c r="P77" s="6">
        <v>40851</v>
      </c>
      <c r="Q77" s="8">
        <f t="shared" si="17"/>
        <v>1.4944444444444445</v>
      </c>
      <c r="R77" s="8">
        <f t="shared" si="18"/>
        <v>7.708333333333333</v>
      </c>
      <c r="S77" s="8" t="s">
        <v>72</v>
      </c>
      <c r="T77" s="9">
        <v>1.61E-2</v>
      </c>
      <c r="U77" s="5">
        <f t="shared" si="19"/>
        <v>2187500</v>
      </c>
      <c r="V77" s="5">
        <f t="shared" si="20"/>
        <v>256775.80075000002</v>
      </c>
      <c r="W77" s="10">
        <f t="shared" si="24"/>
        <v>2444275.8007499999</v>
      </c>
      <c r="X77" s="5">
        <v>93566</v>
      </c>
      <c r="Y77">
        <v>0</v>
      </c>
      <c r="Z77" s="5">
        <v>0</v>
      </c>
      <c r="AA77" s="5">
        <v>191479256</v>
      </c>
      <c r="AB77">
        <v>0</v>
      </c>
      <c r="AC77">
        <v>0</v>
      </c>
      <c r="AD77">
        <v>0</v>
      </c>
      <c r="AE77" t="s">
        <v>34</v>
      </c>
      <c r="AF77" t="s">
        <v>34</v>
      </c>
      <c r="AG77" t="s">
        <v>41</v>
      </c>
      <c r="AH77" s="5">
        <v>1913856.9</v>
      </c>
      <c r="AI77" s="5">
        <v>935.66</v>
      </c>
      <c r="AJ77" s="3">
        <v>48689</v>
      </c>
      <c r="AK77" s="5">
        <v>0</v>
      </c>
      <c r="AL77" s="5">
        <v>0</v>
      </c>
      <c r="AM77" s="5">
        <v>0</v>
      </c>
      <c r="AN77" s="5">
        <v>0</v>
      </c>
      <c r="AO77" t="s">
        <v>41</v>
      </c>
      <c r="AP77" t="s">
        <v>37</v>
      </c>
      <c r="AQ77" s="5">
        <v>1913856.9</v>
      </c>
      <c r="AR77" t="s">
        <v>38</v>
      </c>
      <c r="AS77">
        <f t="shared" si="25"/>
        <v>0</v>
      </c>
      <c r="AT77" t="str">
        <f t="shared" si="21"/>
        <v>0 Días</v>
      </c>
      <c r="AU77" t="e">
        <f>IF(AND(AC77=0,SUMIFS($H:$H,$A:$A,$A77,#REF!,#REF!)&lt;250000000),"Ordinaria",IF(AND(AC77=0,SUMIFS($H:$H,$A:$A,$A77,#REF!,#REF!)&gt;=250000000),"Preventiva",IF(AND(AC77&gt;0,AC77&lt;=30),"Persuasiva I",IF(AND(AC77&gt;30,AC77&lt;=60),"Persuasiva II",IF(AND(AC77&gt;60,AC77&lt;90),"Prejurídica","Jurídico")))))</f>
        <v>#REF!</v>
      </c>
      <c r="AV77">
        <f t="shared" si="22"/>
        <v>0</v>
      </c>
      <c r="AW77" t="str">
        <f>IFERROR(VLOOKUP(#REF!,#REF!,32,0),"Desembolsado")</f>
        <v>Desembolsado</v>
      </c>
      <c r="AX77" t="str">
        <f t="shared" si="23"/>
        <v>Otro</v>
      </c>
    </row>
    <row r="78" spans="1:50" x14ac:dyDescent="0.25">
      <c r="A78" s="3">
        <v>45169</v>
      </c>
      <c r="B78" s="1">
        <v>34131950135391</v>
      </c>
      <c r="C78" s="5">
        <v>525000000</v>
      </c>
      <c r="D78">
        <v>240</v>
      </c>
      <c r="E78" s="3">
        <v>41389</v>
      </c>
      <c r="F78" s="1">
        <f>_xlfn.DAYS(E78,A78)/30</f>
        <v>-126</v>
      </c>
      <c r="G78" s="1">
        <f t="shared" si="14"/>
        <v>114</v>
      </c>
      <c r="H78" s="5">
        <v>193571653</v>
      </c>
      <c r="I78" s="5" t="s">
        <v>53</v>
      </c>
      <c r="J78" s="6">
        <v>43626</v>
      </c>
      <c r="K78" s="7">
        <f>+_xlfn.DAYS(A78,J78)/30</f>
        <v>51.43333333333333</v>
      </c>
      <c r="L78" s="7">
        <f>+_xlfn.DAYS(A78,E78)/30</f>
        <v>126</v>
      </c>
      <c r="M78" s="6">
        <v>27448</v>
      </c>
      <c r="N78" s="8">
        <f>+_xlfn.DAYS(A78,M78)/365</f>
        <v>48.550684931506851</v>
      </c>
      <c r="O78" s="8">
        <v>1947</v>
      </c>
      <c r="P78" s="6">
        <v>40851</v>
      </c>
      <c r="Q78" s="8">
        <f t="shared" si="17"/>
        <v>1.4944444444444445</v>
      </c>
      <c r="R78" s="8">
        <f t="shared" si="18"/>
        <v>7.708333333333333</v>
      </c>
      <c r="S78" s="8" t="s">
        <v>72</v>
      </c>
      <c r="T78" s="9">
        <v>1.61E-2</v>
      </c>
      <c r="U78" s="5">
        <f t="shared" si="19"/>
        <v>2187500</v>
      </c>
      <c r="V78" s="5">
        <f t="shared" si="20"/>
        <v>259708.63444166663</v>
      </c>
      <c r="W78" s="10">
        <f t="shared" si="24"/>
        <v>2447208.6344416668</v>
      </c>
      <c r="X78" s="5">
        <v>94634</v>
      </c>
      <c r="Y78">
        <v>0</v>
      </c>
      <c r="Z78" s="5">
        <v>0</v>
      </c>
      <c r="AA78" s="5">
        <v>193666287</v>
      </c>
      <c r="AB78">
        <v>0</v>
      </c>
      <c r="AC78">
        <v>0</v>
      </c>
      <c r="AD78">
        <v>0</v>
      </c>
      <c r="AE78" t="s">
        <v>34</v>
      </c>
      <c r="AF78" t="s">
        <v>34</v>
      </c>
      <c r="AG78" t="s">
        <v>41</v>
      </c>
      <c r="AH78" s="5">
        <v>1935716.53</v>
      </c>
      <c r="AI78" s="5">
        <v>946.34</v>
      </c>
      <c r="AJ78" s="3">
        <v>48689</v>
      </c>
      <c r="AK78" s="5">
        <v>0</v>
      </c>
      <c r="AL78" s="5">
        <v>0</v>
      </c>
      <c r="AM78" s="5">
        <v>0</v>
      </c>
      <c r="AN78" s="5">
        <v>0</v>
      </c>
      <c r="AO78" t="s">
        <v>41</v>
      </c>
      <c r="AP78" t="s">
        <v>37</v>
      </c>
      <c r="AQ78" s="5">
        <v>1935716.53</v>
      </c>
      <c r="AR78" t="s">
        <v>38</v>
      </c>
      <c r="AS78">
        <f t="shared" si="25"/>
        <v>0</v>
      </c>
      <c r="AT78" t="str">
        <f t="shared" si="21"/>
        <v>0 Días</v>
      </c>
      <c r="AU78" t="e">
        <f>IF(AND(AC78=0,SUMIFS($H:$H,$A:$A,$A78,#REF!,#REF!)&lt;250000000),"Ordinaria",IF(AND(AC78=0,SUMIFS($H:$H,$A:$A,$A78,#REF!,#REF!)&gt;=250000000),"Preventiva",IF(AND(AC78&gt;0,AC78&lt;=30),"Persuasiva I",IF(AND(AC78&gt;30,AC78&lt;=60),"Persuasiva II",IF(AND(AC78&gt;60,AC78&lt;90),"Prejurídica","Jurídico")))))</f>
        <v>#REF!</v>
      </c>
      <c r="AV78">
        <f t="shared" si="22"/>
        <v>0</v>
      </c>
      <c r="AW78" t="str">
        <f>IFERROR(VLOOKUP(#REF!,#REF!,32,0),"Desembolsado")</f>
        <v>Desembolsado</v>
      </c>
      <c r="AX78" t="str">
        <f t="shared" si="23"/>
        <v>Otro</v>
      </c>
    </row>
    <row r="79" spans="1:50" x14ac:dyDescent="0.25">
      <c r="A79" s="3">
        <v>45138</v>
      </c>
      <c r="B79" s="1">
        <v>34131950135391</v>
      </c>
      <c r="C79" s="5">
        <v>525000000</v>
      </c>
      <c r="D79">
        <v>240</v>
      </c>
      <c r="E79" s="3">
        <v>41389</v>
      </c>
      <c r="F79" s="1">
        <f>_xlfn.DAYS(E79,A79)/30</f>
        <v>-124.96666666666667</v>
      </c>
      <c r="G79" s="1">
        <f t="shared" si="14"/>
        <v>115.03333333333333</v>
      </c>
      <c r="H79" s="5">
        <v>195757616</v>
      </c>
      <c r="I79" s="5" t="s">
        <v>53</v>
      </c>
      <c r="J79" s="6">
        <v>43626</v>
      </c>
      <c r="K79" s="7">
        <f>+_xlfn.DAYS(A79,J79)/30</f>
        <v>50.4</v>
      </c>
      <c r="L79" s="7">
        <f>+_xlfn.DAYS(A79,E79)/30</f>
        <v>124.96666666666667</v>
      </c>
      <c r="M79" s="6">
        <v>27448</v>
      </c>
      <c r="N79" s="8">
        <f>+_xlfn.DAYS(A79,M79)/365</f>
        <v>48.465753424657535</v>
      </c>
      <c r="O79" s="8">
        <v>1947</v>
      </c>
      <c r="P79" s="6">
        <v>40851</v>
      </c>
      <c r="Q79" s="8">
        <f t="shared" si="17"/>
        <v>1.4944444444444445</v>
      </c>
      <c r="R79" s="8">
        <f t="shared" si="18"/>
        <v>7.708333333333333</v>
      </c>
      <c r="S79" s="8" t="s">
        <v>72</v>
      </c>
      <c r="T79" s="9">
        <v>1.61E-2</v>
      </c>
      <c r="U79" s="5">
        <f t="shared" si="19"/>
        <v>2187500</v>
      </c>
      <c r="V79" s="5">
        <f t="shared" si="20"/>
        <v>262641.46813333331</v>
      </c>
      <c r="W79" s="10">
        <f t="shared" si="24"/>
        <v>2450141.4681333331</v>
      </c>
      <c r="X79" s="5">
        <v>95702</v>
      </c>
      <c r="Y79">
        <v>0</v>
      </c>
      <c r="Z79" s="5">
        <v>0</v>
      </c>
      <c r="AA79" s="5">
        <v>195853318</v>
      </c>
      <c r="AB79">
        <v>0</v>
      </c>
      <c r="AC79">
        <v>0</v>
      </c>
      <c r="AD79">
        <v>0</v>
      </c>
      <c r="AE79" t="s">
        <v>34</v>
      </c>
      <c r="AF79" t="s">
        <v>34</v>
      </c>
      <c r="AG79" t="s">
        <v>41</v>
      </c>
      <c r="AH79" s="5">
        <v>1957576.16</v>
      </c>
      <c r="AI79" s="5">
        <v>957.02</v>
      </c>
      <c r="AJ79" s="3">
        <v>48689</v>
      </c>
      <c r="AK79" s="5">
        <v>0</v>
      </c>
      <c r="AL79" s="5">
        <v>0</v>
      </c>
      <c r="AM79" s="5">
        <v>0</v>
      </c>
      <c r="AN79" s="5">
        <v>0</v>
      </c>
      <c r="AO79" t="s">
        <v>41</v>
      </c>
      <c r="AP79" t="s">
        <v>37</v>
      </c>
      <c r="AQ79" s="5">
        <v>1957576.16</v>
      </c>
      <c r="AR79" t="s">
        <v>38</v>
      </c>
      <c r="AS79">
        <f t="shared" si="25"/>
        <v>0</v>
      </c>
      <c r="AT79" t="str">
        <f t="shared" si="21"/>
        <v>0 Días</v>
      </c>
      <c r="AU79" t="e">
        <f>IF(AND(AC79=0,SUMIFS($H:$H,$A:$A,$A79,#REF!,#REF!)&lt;250000000),"Ordinaria",IF(AND(AC79=0,SUMIFS($H:$H,$A:$A,$A79,#REF!,#REF!)&gt;=250000000),"Preventiva",IF(AND(AC79&gt;0,AC79&lt;=30),"Persuasiva I",IF(AND(AC79&gt;30,AC79&lt;=60),"Persuasiva II",IF(AND(AC79&gt;60,AC79&lt;90),"Prejurídica","Jurídico")))))</f>
        <v>#REF!</v>
      </c>
      <c r="AV79">
        <f t="shared" si="22"/>
        <v>0</v>
      </c>
      <c r="AW79" t="str">
        <f>IFERROR(VLOOKUP(#REF!,#REF!,32,0),"Desembolsado")</f>
        <v>Desembolsado</v>
      </c>
      <c r="AX79" t="str">
        <f t="shared" si="23"/>
        <v>Otro</v>
      </c>
    </row>
    <row r="80" spans="1:50" x14ac:dyDescent="0.25">
      <c r="A80" s="3">
        <v>45107</v>
      </c>
      <c r="B80" s="1">
        <v>34131950135391</v>
      </c>
      <c r="C80" s="5">
        <v>525000000</v>
      </c>
      <c r="D80">
        <v>240</v>
      </c>
      <c r="E80" s="3">
        <v>41389</v>
      </c>
      <c r="F80" s="1">
        <f>_xlfn.DAYS(E80,A80)/30</f>
        <v>-123.93333333333334</v>
      </c>
      <c r="G80" s="1">
        <f t="shared" ref="G80:G111" si="26">+D80+F80</f>
        <v>116.06666666666666</v>
      </c>
      <c r="H80" s="5">
        <v>197943579</v>
      </c>
      <c r="I80" s="5" t="s">
        <v>53</v>
      </c>
      <c r="J80" s="6">
        <v>43626</v>
      </c>
      <c r="K80" s="7">
        <f>+_xlfn.DAYS(A80,J80)/30</f>
        <v>49.366666666666667</v>
      </c>
      <c r="L80" s="7">
        <f>+_xlfn.DAYS(A80,E80)/30</f>
        <v>123.93333333333334</v>
      </c>
      <c r="M80" s="6">
        <v>27448</v>
      </c>
      <c r="N80" s="8">
        <f>+_xlfn.DAYS(A80,M80)/365</f>
        <v>48.38082191780822</v>
      </c>
      <c r="O80" s="8">
        <v>1947</v>
      </c>
      <c r="P80" s="6">
        <v>40851</v>
      </c>
      <c r="Q80" s="8">
        <f t="shared" si="17"/>
        <v>1.4944444444444445</v>
      </c>
      <c r="R80" s="8">
        <f t="shared" si="18"/>
        <v>7.708333333333333</v>
      </c>
      <c r="S80" s="8" t="s">
        <v>72</v>
      </c>
      <c r="T80" s="9">
        <v>1.61E-2</v>
      </c>
      <c r="U80" s="5">
        <f t="shared" si="19"/>
        <v>2187500</v>
      </c>
      <c r="V80" s="5">
        <f t="shared" si="20"/>
        <v>265574.30182500003</v>
      </c>
      <c r="W80" s="10">
        <f t="shared" si="24"/>
        <v>2453074.301825</v>
      </c>
      <c r="X80" s="5">
        <v>96774</v>
      </c>
      <c r="Y80">
        <v>0</v>
      </c>
      <c r="Z80" s="5">
        <v>0</v>
      </c>
      <c r="AA80" s="5">
        <v>198040353</v>
      </c>
      <c r="AB80">
        <v>0</v>
      </c>
      <c r="AC80">
        <v>0</v>
      </c>
      <c r="AD80">
        <v>0</v>
      </c>
      <c r="AE80" t="s">
        <v>34</v>
      </c>
      <c r="AF80" t="s">
        <v>34</v>
      </c>
      <c r="AG80" t="s">
        <v>41</v>
      </c>
      <c r="AH80" s="5">
        <v>1979435.79</v>
      </c>
      <c r="AI80" s="5">
        <v>967.74</v>
      </c>
      <c r="AJ80" s="3">
        <v>48689</v>
      </c>
      <c r="AK80" s="5">
        <v>0</v>
      </c>
      <c r="AL80" s="5">
        <v>0</v>
      </c>
      <c r="AM80" s="5">
        <v>0</v>
      </c>
      <c r="AN80" s="5">
        <v>0</v>
      </c>
      <c r="AO80" t="s">
        <v>41</v>
      </c>
      <c r="AP80" t="s">
        <v>37</v>
      </c>
      <c r="AQ80" s="5">
        <v>1979435.79</v>
      </c>
      <c r="AR80" t="s">
        <v>38</v>
      </c>
      <c r="AS80">
        <f t="shared" si="25"/>
        <v>0</v>
      </c>
      <c r="AT80" t="str">
        <f t="shared" si="21"/>
        <v>0 Días</v>
      </c>
      <c r="AU80" t="e">
        <f>IF(AND(AC80=0,SUMIFS($H:$H,$A:$A,$A80,#REF!,#REF!)&lt;250000000),"Ordinaria",IF(AND(AC80=0,SUMIFS($H:$H,$A:$A,$A80,#REF!,#REF!)&gt;=250000000),"Preventiva",IF(AND(AC80&gt;0,AC80&lt;=30),"Persuasiva I",IF(AND(AC80&gt;30,AC80&lt;=60),"Persuasiva II",IF(AND(AC80&gt;60,AC80&lt;90),"Prejurídica","Jurídico")))))</f>
        <v>#REF!</v>
      </c>
      <c r="AV80">
        <f t="shared" si="22"/>
        <v>0</v>
      </c>
      <c r="AW80" t="str">
        <f>IFERROR(VLOOKUP(#REF!,#REF!,32,0),"Desembolsado")</f>
        <v>Desembolsado</v>
      </c>
      <c r="AX80" t="str">
        <f t="shared" si="23"/>
        <v>Otro</v>
      </c>
    </row>
    <row r="81" spans="1:50" x14ac:dyDescent="0.25">
      <c r="A81" s="3">
        <v>45077</v>
      </c>
      <c r="B81" s="1">
        <v>34131950135391</v>
      </c>
      <c r="C81" s="5">
        <v>525000000</v>
      </c>
      <c r="D81">
        <v>240</v>
      </c>
      <c r="E81" s="3">
        <v>41389</v>
      </c>
      <c r="F81" s="1">
        <f>_xlfn.DAYS(E81,A81)/30</f>
        <v>-122.93333333333334</v>
      </c>
      <c r="G81" s="1">
        <f t="shared" si="26"/>
        <v>117.06666666666666</v>
      </c>
      <c r="H81" s="5">
        <v>200129542</v>
      </c>
      <c r="I81" s="5" t="s">
        <v>53</v>
      </c>
      <c r="J81" s="6">
        <v>43626</v>
      </c>
      <c r="K81" s="7">
        <f>+_xlfn.DAYS(A81,J81)/30</f>
        <v>48.366666666666667</v>
      </c>
      <c r="L81" s="7">
        <f>+_xlfn.DAYS(A81,E81)/30</f>
        <v>122.93333333333334</v>
      </c>
      <c r="M81" s="6">
        <v>27448</v>
      </c>
      <c r="N81" s="8">
        <f>+_xlfn.DAYS(A81,M81)/365</f>
        <v>48.298630136986304</v>
      </c>
      <c r="O81" s="8">
        <v>1947</v>
      </c>
      <c r="P81" s="6">
        <v>40851</v>
      </c>
      <c r="Q81" s="8">
        <f t="shared" si="17"/>
        <v>1.4944444444444445</v>
      </c>
      <c r="R81" s="8">
        <f t="shared" si="18"/>
        <v>7.708333333333333</v>
      </c>
      <c r="S81" s="8" t="s">
        <v>72</v>
      </c>
      <c r="T81" s="9">
        <v>1.61E-2</v>
      </c>
      <c r="U81" s="5">
        <f t="shared" si="19"/>
        <v>2187500</v>
      </c>
      <c r="V81" s="5">
        <f t="shared" si="20"/>
        <v>268507.13551666663</v>
      </c>
      <c r="W81" s="10">
        <f t="shared" si="24"/>
        <v>2456007.1355166668</v>
      </c>
      <c r="X81" s="5">
        <v>97843</v>
      </c>
      <c r="Y81">
        <v>0</v>
      </c>
      <c r="Z81" s="5">
        <v>0</v>
      </c>
      <c r="AA81" s="5">
        <v>200227385</v>
      </c>
      <c r="AB81">
        <v>0</v>
      </c>
      <c r="AC81">
        <v>0</v>
      </c>
      <c r="AD81">
        <v>0</v>
      </c>
      <c r="AE81" t="s">
        <v>34</v>
      </c>
      <c r="AF81" t="s">
        <v>34</v>
      </c>
      <c r="AG81" t="s">
        <v>41</v>
      </c>
      <c r="AH81" s="5">
        <v>2001295.42</v>
      </c>
      <c r="AI81" s="5">
        <v>978.43</v>
      </c>
      <c r="AJ81" s="3">
        <v>48689</v>
      </c>
      <c r="AK81" s="5">
        <v>0</v>
      </c>
      <c r="AL81" s="5">
        <v>0</v>
      </c>
      <c r="AM81" s="5">
        <v>0</v>
      </c>
      <c r="AN81" s="5">
        <v>0</v>
      </c>
      <c r="AO81" t="s">
        <v>41</v>
      </c>
      <c r="AP81" t="s">
        <v>37</v>
      </c>
      <c r="AQ81" s="5">
        <v>2001295.42</v>
      </c>
      <c r="AR81" t="s">
        <v>38</v>
      </c>
      <c r="AS81">
        <f t="shared" si="25"/>
        <v>0</v>
      </c>
      <c r="AT81" t="str">
        <f t="shared" si="21"/>
        <v>0 Días</v>
      </c>
      <c r="AU81" t="e">
        <f>IF(AND(AC81=0,SUMIFS($H:$H,$A:$A,$A81,#REF!,#REF!)&lt;250000000),"Ordinaria",IF(AND(AC81=0,SUMIFS($H:$H,$A:$A,$A81,#REF!,#REF!)&gt;=250000000),"Preventiva",IF(AND(AC81&gt;0,AC81&lt;=30),"Persuasiva I",IF(AND(AC81&gt;30,AC81&lt;=60),"Persuasiva II",IF(AND(AC81&gt;60,AC81&lt;90),"Prejurídica","Jurídico")))))</f>
        <v>#REF!</v>
      </c>
      <c r="AV81">
        <f t="shared" si="22"/>
        <v>0</v>
      </c>
      <c r="AW81" t="str">
        <f>IFERROR(VLOOKUP(#REF!,#REF!,32,0),"Desembolsado")</f>
        <v>Desembolsado</v>
      </c>
      <c r="AX81" t="str">
        <f t="shared" si="23"/>
        <v>Otro</v>
      </c>
    </row>
    <row r="82" spans="1:50" x14ac:dyDescent="0.25">
      <c r="A82" s="3">
        <v>45046</v>
      </c>
      <c r="B82" s="1">
        <v>34131950135391</v>
      </c>
      <c r="C82" s="5">
        <v>525000000</v>
      </c>
      <c r="D82">
        <v>240</v>
      </c>
      <c r="E82" s="3">
        <v>41389</v>
      </c>
      <c r="F82" s="1">
        <f>_xlfn.DAYS(E82,A82)/30</f>
        <v>-121.9</v>
      </c>
      <c r="G82" s="1">
        <f t="shared" si="26"/>
        <v>118.1</v>
      </c>
      <c r="H82" s="5">
        <v>202315505</v>
      </c>
      <c r="I82" s="5" t="s">
        <v>53</v>
      </c>
      <c r="J82" s="6">
        <v>43626</v>
      </c>
      <c r="K82" s="7">
        <f>+_xlfn.DAYS(A82,J82)/30</f>
        <v>47.333333333333336</v>
      </c>
      <c r="L82" s="7">
        <f>+_xlfn.DAYS(A82,E82)/30</f>
        <v>121.9</v>
      </c>
      <c r="M82" s="6">
        <v>27448</v>
      </c>
      <c r="N82" s="8">
        <f>+_xlfn.DAYS(A82,M82)/365</f>
        <v>48.213698630136989</v>
      </c>
      <c r="O82" s="8">
        <v>1947</v>
      </c>
      <c r="P82" s="6">
        <v>40851</v>
      </c>
      <c r="Q82" s="8">
        <f t="shared" si="17"/>
        <v>1.4944444444444445</v>
      </c>
      <c r="R82" s="8">
        <f t="shared" si="18"/>
        <v>7.708333333333333</v>
      </c>
      <c r="S82" s="8" t="s">
        <v>72</v>
      </c>
      <c r="T82" s="9">
        <v>1.61E-2</v>
      </c>
      <c r="U82" s="5">
        <f t="shared" si="19"/>
        <v>2187500</v>
      </c>
      <c r="V82" s="5">
        <f t="shared" si="20"/>
        <v>271439.96920833335</v>
      </c>
      <c r="W82" s="10">
        <f t="shared" si="24"/>
        <v>2458939.9692083332</v>
      </c>
      <c r="X82" s="5">
        <v>98911</v>
      </c>
      <c r="Y82">
        <v>0</v>
      </c>
      <c r="Z82" s="5">
        <v>0</v>
      </c>
      <c r="AA82" s="5">
        <v>202414416</v>
      </c>
      <c r="AB82">
        <v>0</v>
      </c>
      <c r="AC82">
        <v>0</v>
      </c>
      <c r="AD82">
        <v>0</v>
      </c>
      <c r="AE82" t="s">
        <v>34</v>
      </c>
      <c r="AF82" t="s">
        <v>34</v>
      </c>
      <c r="AG82" t="s">
        <v>41</v>
      </c>
      <c r="AH82" s="5">
        <v>2023155.05</v>
      </c>
      <c r="AI82" s="5">
        <v>989.11</v>
      </c>
      <c r="AJ82" s="3">
        <v>48689</v>
      </c>
      <c r="AK82" s="5">
        <v>0</v>
      </c>
      <c r="AL82" s="5">
        <v>0</v>
      </c>
      <c r="AM82" s="5">
        <v>0</v>
      </c>
      <c r="AN82" s="5">
        <v>0</v>
      </c>
      <c r="AO82" t="s">
        <v>41</v>
      </c>
      <c r="AP82" t="s">
        <v>37</v>
      </c>
      <c r="AQ82" s="5">
        <v>2023155.05</v>
      </c>
      <c r="AR82" t="s">
        <v>38</v>
      </c>
      <c r="AS82">
        <f t="shared" si="25"/>
        <v>0</v>
      </c>
      <c r="AT82" t="str">
        <f t="shared" si="21"/>
        <v>0 Días</v>
      </c>
      <c r="AU82" t="e">
        <f>IF(AND(AC82=0,SUMIFS($H:$H,$A:$A,$A82,#REF!,#REF!)&lt;250000000),"Ordinaria",IF(AND(AC82=0,SUMIFS($H:$H,$A:$A,$A82,#REF!,#REF!)&gt;=250000000),"Preventiva",IF(AND(AC82&gt;0,AC82&lt;=30),"Persuasiva I",IF(AND(AC82&gt;30,AC82&lt;=60),"Persuasiva II",IF(AND(AC82&gt;60,AC82&lt;90),"Prejurídica","Jurídico")))))</f>
        <v>#REF!</v>
      </c>
      <c r="AV82">
        <f t="shared" si="22"/>
        <v>0</v>
      </c>
      <c r="AW82" t="str">
        <f>IFERROR(VLOOKUP(#REF!,#REF!,32,0),"Desembolsado")</f>
        <v>Desembolsado</v>
      </c>
      <c r="AX82" t="str">
        <f t="shared" si="23"/>
        <v>Otro</v>
      </c>
    </row>
    <row r="83" spans="1:50" x14ac:dyDescent="0.25">
      <c r="A83" s="3">
        <v>45016</v>
      </c>
      <c r="B83" s="1">
        <v>34131950135391</v>
      </c>
      <c r="C83" s="5">
        <v>525000000</v>
      </c>
      <c r="D83">
        <v>240</v>
      </c>
      <c r="E83" s="3">
        <v>41389</v>
      </c>
      <c r="F83" s="1">
        <f>_xlfn.DAYS(E83,A83)/30</f>
        <v>-120.9</v>
      </c>
      <c r="G83" s="1">
        <f t="shared" si="26"/>
        <v>119.1</v>
      </c>
      <c r="H83" s="5">
        <v>204501468</v>
      </c>
      <c r="I83" s="5" t="s">
        <v>53</v>
      </c>
      <c r="J83" s="6">
        <v>43626</v>
      </c>
      <c r="K83" s="7">
        <f>+_xlfn.DAYS(A83,J83)/30</f>
        <v>46.333333333333336</v>
      </c>
      <c r="L83" s="7">
        <f>+_xlfn.DAYS(A83,E83)/30</f>
        <v>120.9</v>
      </c>
      <c r="M83" s="6">
        <v>27448</v>
      </c>
      <c r="N83" s="8">
        <f>+_xlfn.DAYS(A83,M83)/365</f>
        <v>48.131506849315066</v>
      </c>
      <c r="O83" s="8">
        <v>1947</v>
      </c>
      <c r="P83" s="6">
        <v>40851</v>
      </c>
      <c r="Q83" s="8">
        <f t="shared" si="17"/>
        <v>1.4944444444444445</v>
      </c>
      <c r="R83" s="8">
        <f t="shared" si="18"/>
        <v>7.708333333333333</v>
      </c>
      <c r="S83" s="8" t="s">
        <v>72</v>
      </c>
      <c r="T83" s="9">
        <v>1.61E-2</v>
      </c>
      <c r="U83" s="5">
        <f t="shared" si="19"/>
        <v>2187500</v>
      </c>
      <c r="V83" s="5">
        <f t="shared" si="20"/>
        <v>274372.80290000001</v>
      </c>
      <c r="W83" s="10">
        <f t="shared" si="24"/>
        <v>2461872.8029</v>
      </c>
      <c r="X83" s="5">
        <v>99979</v>
      </c>
      <c r="Y83">
        <v>0</v>
      </c>
      <c r="Z83" s="5">
        <v>0</v>
      </c>
      <c r="AA83" s="5">
        <v>204601447</v>
      </c>
      <c r="AB83">
        <v>0</v>
      </c>
      <c r="AC83">
        <v>0</v>
      </c>
      <c r="AD83">
        <v>0</v>
      </c>
      <c r="AE83" t="s">
        <v>34</v>
      </c>
      <c r="AF83" t="s">
        <v>34</v>
      </c>
      <c r="AG83" t="s">
        <v>41</v>
      </c>
      <c r="AH83" s="5">
        <v>2045014.68</v>
      </c>
      <c r="AI83" s="5">
        <v>999.79</v>
      </c>
      <c r="AJ83" s="3">
        <v>48689</v>
      </c>
      <c r="AK83" s="5">
        <v>0</v>
      </c>
      <c r="AL83" s="5">
        <v>0</v>
      </c>
      <c r="AM83" s="5">
        <v>0</v>
      </c>
      <c r="AN83" s="5">
        <v>0</v>
      </c>
      <c r="AO83" t="s">
        <v>41</v>
      </c>
      <c r="AP83" t="s">
        <v>37</v>
      </c>
      <c r="AQ83" s="5">
        <v>2045014.68</v>
      </c>
      <c r="AR83" t="s">
        <v>38</v>
      </c>
      <c r="AS83">
        <f t="shared" si="25"/>
        <v>0</v>
      </c>
      <c r="AT83" t="str">
        <f t="shared" si="21"/>
        <v>0 Días</v>
      </c>
      <c r="AU83" t="e">
        <f>IF(AND(AC83=0,SUMIFS($H:$H,$A:$A,$A83,#REF!,#REF!)&lt;250000000),"Ordinaria",IF(AND(AC83=0,SUMIFS($H:$H,$A:$A,$A83,#REF!,#REF!)&gt;=250000000),"Preventiva",IF(AND(AC83&gt;0,AC83&lt;=30),"Persuasiva I",IF(AND(AC83&gt;30,AC83&lt;=60),"Persuasiva II",IF(AND(AC83&gt;60,AC83&lt;90),"Prejurídica","Jurídico")))))</f>
        <v>#REF!</v>
      </c>
      <c r="AV83">
        <f t="shared" si="22"/>
        <v>0</v>
      </c>
      <c r="AW83" t="str">
        <f>IFERROR(VLOOKUP(#REF!,#REF!,32,0),"Desembolsado")</f>
        <v>Desembolsado</v>
      </c>
      <c r="AX83" t="str">
        <f t="shared" si="23"/>
        <v>Otro</v>
      </c>
    </row>
    <row r="84" spans="1:50" x14ac:dyDescent="0.25">
      <c r="A84" s="3">
        <v>45351</v>
      </c>
      <c r="B84" s="1">
        <v>34132000138541</v>
      </c>
      <c r="C84" s="5">
        <v>230000000</v>
      </c>
      <c r="D84">
        <v>240</v>
      </c>
      <c r="E84" s="3">
        <v>41480</v>
      </c>
      <c r="F84" s="1">
        <f>_xlfn.DAYS(E84,A84)/30</f>
        <v>-129.03333333333333</v>
      </c>
      <c r="G84" s="1">
        <f t="shared" si="26"/>
        <v>110.96666666666667</v>
      </c>
      <c r="H84" s="5">
        <v>36728682.329999998</v>
      </c>
      <c r="I84" s="5" t="s">
        <v>54</v>
      </c>
      <c r="J84" s="6">
        <v>43786</v>
      </c>
      <c r="K84" s="7">
        <f>+_xlfn.DAYS(A84,J84)/30</f>
        <v>52.166666666666664</v>
      </c>
      <c r="L84" s="7">
        <f>+_xlfn.DAYS(A84,E84)/30</f>
        <v>129.03333333333333</v>
      </c>
      <c r="M84" s="6">
        <v>21396</v>
      </c>
      <c r="N84" s="8">
        <f>+_xlfn.DAYS(A84,M84)/365</f>
        <v>65.630136986301366</v>
      </c>
      <c r="O84" s="8">
        <v>754</v>
      </c>
      <c r="P84" s="6">
        <v>38077</v>
      </c>
      <c r="Q84" s="8">
        <f t="shared" si="17"/>
        <v>9.4527777777777775</v>
      </c>
      <c r="R84" s="8">
        <f t="shared" si="18"/>
        <v>15.858333333333333</v>
      </c>
      <c r="S84" s="8" t="s">
        <v>66</v>
      </c>
      <c r="T84" s="9">
        <v>1.61E-2</v>
      </c>
      <c r="U84" s="5">
        <f t="shared" si="19"/>
        <v>958333.33333333337</v>
      </c>
      <c r="V84" s="5">
        <f t="shared" si="20"/>
        <v>49277.648792749998</v>
      </c>
      <c r="W84" s="10">
        <f t="shared" si="24"/>
        <v>1007610.9821260833</v>
      </c>
      <c r="X84" s="5">
        <v>17954</v>
      </c>
      <c r="Y84">
        <v>0</v>
      </c>
      <c r="Z84" s="5">
        <v>4913</v>
      </c>
      <c r="AA84" s="5">
        <v>36751549.329999998</v>
      </c>
      <c r="AB84">
        <v>0</v>
      </c>
      <c r="AC84">
        <v>0</v>
      </c>
      <c r="AD84">
        <v>0</v>
      </c>
      <c r="AE84" t="s">
        <v>34</v>
      </c>
      <c r="AF84" t="s">
        <v>34</v>
      </c>
      <c r="AG84" t="s">
        <v>41</v>
      </c>
      <c r="AH84" s="5">
        <v>367286.82</v>
      </c>
      <c r="AI84" s="5">
        <v>179.54</v>
      </c>
      <c r="AJ84" s="3">
        <v>48780</v>
      </c>
      <c r="AK84" s="5">
        <v>49.13</v>
      </c>
      <c r="AL84" s="5">
        <v>0</v>
      </c>
      <c r="AM84" s="5">
        <v>0</v>
      </c>
      <c r="AN84" s="5">
        <v>0</v>
      </c>
      <c r="AO84" t="s">
        <v>41</v>
      </c>
      <c r="AP84" t="s">
        <v>37</v>
      </c>
      <c r="AQ84" s="5">
        <v>367286.82</v>
      </c>
      <c r="AR84" t="s">
        <v>38</v>
      </c>
      <c r="AT84" t="str">
        <f t="shared" si="21"/>
        <v>0 Días</v>
      </c>
      <c r="AU84" t="e">
        <f>IF(AND(AC84=0,SUMIFS($H:$H,$A:$A,$A84,#REF!,#REF!)&lt;250000000),"Ordinaria",IF(AND(AC84=0,SUMIFS($H:$H,$A:$A,$A84,#REF!,#REF!)&gt;=250000000),"Preventiva",IF(AND(AC84&gt;0,AC84&lt;=30),"Persuasiva I",IF(AND(AC84&gt;30,AC84&lt;=60),"Persuasiva II",IF(AND(AC84&gt;60,AC84&lt;90),"Prejurídica","Jurídico")))))</f>
        <v>#REF!</v>
      </c>
      <c r="AV84">
        <f t="shared" si="22"/>
        <v>0</v>
      </c>
      <c r="AW84" t="str">
        <f>IFERROR(VLOOKUP(#REF!,#REF!,32,0),"Desembolsado")</f>
        <v>Desembolsado</v>
      </c>
      <c r="AX84" t="str">
        <f t="shared" si="23"/>
        <v>Otro</v>
      </c>
    </row>
    <row r="85" spans="1:50" x14ac:dyDescent="0.25">
      <c r="A85" s="3">
        <v>45322</v>
      </c>
      <c r="B85" s="1">
        <v>34132000138541</v>
      </c>
      <c r="C85" s="5">
        <v>230000000</v>
      </c>
      <c r="D85">
        <v>240</v>
      </c>
      <c r="E85" s="3">
        <v>41480</v>
      </c>
      <c r="F85" s="1">
        <f>_xlfn.DAYS(E85,A85)/30</f>
        <v>-128.06666666666666</v>
      </c>
      <c r="G85" s="1">
        <f t="shared" si="26"/>
        <v>111.93333333333334</v>
      </c>
      <c r="H85" s="5">
        <v>37053714.329999998</v>
      </c>
      <c r="I85" s="5" t="s">
        <v>54</v>
      </c>
      <c r="J85" s="6">
        <v>43786</v>
      </c>
      <c r="K85" s="7">
        <f>+_xlfn.DAYS(A85,J85)/30</f>
        <v>51.2</v>
      </c>
      <c r="L85" s="7">
        <f>+_xlfn.DAYS(A85,E85)/30</f>
        <v>128.06666666666666</v>
      </c>
      <c r="M85" s="6">
        <v>21396</v>
      </c>
      <c r="N85" s="8">
        <f>+_xlfn.DAYS(A85,M85)/365</f>
        <v>65.550684931506851</v>
      </c>
      <c r="O85" s="8">
        <v>754</v>
      </c>
      <c r="P85" s="6">
        <v>38077</v>
      </c>
      <c r="Q85" s="8">
        <f t="shared" si="17"/>
        <v>9.4527777777777775</v>
      </c>
      <c r="R85" s="8">
        <f t="shared" si="18"/>
        <v>15.858333333333333</v>
      </c>
      <c r="S85" s="8" t="s">
        <v>66</v>
      </c>
      <c r="T85" s="9">
        <v>1.61E-2</v>
      </c>
      <c r="U85" s="5">
        <f t="shared" si="19"/>
        <v>958333.33333333337</v>
      </c>
      <c r="V85" s="5">
        <f t="shared" si="20"/>
        <v>49713.73339275</v>
      </c>
      <c r="W85" s="10">
        <f t="shared" si="24"/>
        <v>1008047.0667260834</v>
      </c>
      <c r="X85" s="5">
        <v>18117</v>
      </c>
      <c r="Y85">
        <v>0</v>
      </c>
      <c r="Z85" s="5">
        <v>4957</v>
      </c>
      <c r="AA85" s="5">
        <v>37076788.329999998</v>
      </c>
      <c r="AB85">
        <v>0</v>
      </c>
      <c r="AC85">
        <v>0</v>
      </c>
      <c r="AD85">
        <v>0</v>
      </c>
      <c r="AE85" t="s">
        <v>34</v>
      </c>
      <c r="AF85" t="s">
        <v>34</v>
      </c>
      <c r="AG85" t="s">
        <v>41</v>
      </c>
      <c r="AH85" s="5">
        <v>370537.14</v>
      </c>
      <c r="AI85" s="5">
        <v>181.17</v>
      </c>
      <c r="AJ85" s="3">
        <v>48780</v>
      </c>
      <c r="AK85" s="5">
        <v>49.57</v>
      </c>
      <c r="AL85" s="5">
        <v>0</v>
      </c>
      <c r="AM85" s="5">
        <v>0</v>
      </c>
      <c r="AN85" s="5">
        <v>0</v>
      </c>
      <c r="AO85" t="s">
        <v>41</v>
      </c>
      <c r="AP85" t="s">
        <v>37</v>
      </c>
      <c r="AQ85" s="5">
        <v>370537.14</v>
      </c>
      <c r="AR85" t="s">
        <v>38</v>
      </c>
      <c r="AS85">
        <f t="shared" ref="AS85:AS95" si="27">IF(AC85&gt;=1,1,0)</f>
        <v>0</v>
      </c>
      <c r="AT85" t="str">
        <f t="shared" si="21"/>
        <v>0 Días</v>
      </c>
      <c r="AU85" t="e">
        <f>IF(AND(AC85=0,SUMIFS($H:$H,$A:$A,$A85,#REF!,#REF!)&lt;250000000),"Ordinaria",IF(AND(AC85=0,SUMIFS($H:$H,$A:$A,$A85,#REF!,#REF!)&gt;=250000000),"Preventiva",IF(AND(AC85&gt;0,AC85&lt;=30),"Persuasiva I",IF(AND(AC85&gt;30,AC85&lt;=60),"Persuasiva II",IF(AND(AC85&gt;60,AC85&lt;90),"Prejurídica","Jurídico")))))</f>
        <v>#REF!</v>
      </c>
      <c r="AV85">
        <f t="shared" si="22"/>
        <v>0</v>
      </c>
      <c r="AW85" t="str">
        <f>IFERROR(VLOOKUP(#REF!,#REF!,32,0),"Desembolsado")</f>
        <v>Desembolsado</v>
      </c>
      <c r="AX85" t="str">
        <f t="shared" si="23"/>
        <v>Otro</v>
      </c>
    </row>
    <row r="86" spans="1:50" x14ac:dyDescent="0.25">
      <c r="A86" s="3">
        <v>45291</v>
      </c>
      <c r="B86" s="1">
        <v>34132000138541</v>
      </c>
      <c r="C86" s="5">
        <v>230000000</v>
      </c>
      <c r="D86">
        <v>240</v>
      </c>
      <c r="E86" s="3">
        <v>41480</v>
      </c>
      <c r="F86" s="1">
        <f>_xlfn.DAYS(E86,A86)/30</f>
        <v>-127.03333333333333</v>
      </c>
      <c r="G86" s="1">
        <f t="shared" si="26"/>
        <v>112.96666666666667</v>
      </c>
      <c r="H86" s="5">
        <v>37378746.329999998</v>
      </c>
      <c r="I86" s="5" t="s">
        <v>54</v>
      </c>
      <c r="J86" s="6">
        <v>43786</v>
      </c>
      <c r="K86" s="7">
        <f>+_xlfn.DAYS(A86,J86)/30</f>
        <v>50.166666666666664</v>
      </c>
      <c r="L86" s="7">
        <f>+_xlfn.DAYS(A86,E86)/30</f>
        <v>127.03333333333333</v>
      </c>
      <c r="M86" s="6">
        <v>21396</v>
      </c>
      <c r="N86" s="8">
        <f>+_xlfn.DAYS(A86,M86)/365</f>
        <v>65.465753424657535</v>
      </c>
      <c r="O86" s="8">
        <v>754</v>
      </c>
      <c r="P86" s="6">
        <v>38077</v>
      </c>
      <c r="Q86" s="8">
        <f t="shared" si="17"/>
        <v>9.4527777777777775</v>
      </c>
      <c r="R86" s="8">
        <f t="shared" si="18"/>
        <v>15.858333333333333</v>
      </c>
      <c r="S86" s="8" t="s">
        <v>66</v>
      </c>
      <c r="T86" s="9">
        <v>1.61E-2</v>
      </c>
      <c r="U86" s="5">
        <f t="shared" si="19"/>
        <v>958333.33333333337</v>
      </c>
      <c r="V86" s="5">
        <f t="shared" si="20"/>
        <v>50149.817992749995</v>
      </c>
      <c r="W86" s="10">
        <f t="shared" si="24"/>
        <v>1008483.1513260833</v>
      </c>
      <c r="X86" s="5">
        <v>18273</v>
      </c>
      <c r="Y86">
        <v>0</v>
      </c>
      <c r="Z86" s="5">
        <v>5001</v>
      </c>
      <c r="AA86" s="5">
        <v>37402020.329999998</v>
      </c>
      <c r="AB86">
        <v>0</v>
      </c>
      <c r="AC86">
        <v>0</v>
      </c>
      <c r="AD86">
        <v>0</v>
      </c>
      <c r="AE86" t="s">
        <v>34</v>
      </c>
      <c r="AF86" t="s">
        <v>34</v>
      </c>
      <c r="AG86" t="s">
        <v>41</v>
      </c>
      <c r="AH86" s="5">
        <v>373787.46</v>
      </c>
      <c r="AI86" s="5">
        <v>182.73</v>
      </c>
      <c r="AJ86" s="3">
        <v>48780</v>
      </c>
      <c r="AK86" s="5">
        <v>50.01</v>
      </c>
      <c r="AL86" s="5">
        <v>0</v>
      </c>
      <c r="AM86" s="5">
        <v>0</v>
      </c>
      <c r="AN86" s="5">
        <v>0</v>
      </c>
      <c r="AO86" t="s">
        <v>41</v>
      </c>
      <c r="AP86" t="s">
        <v>37</v>
      </c>
      <c r="AQ86" s="5">
        <v>373787.46</v>
      </c>
      <c r="AR86" t="s">
        <v>38</v>
      </c>
      <c r="AS86">
        <f t="shared" si="27"/>
        <v>0</v>
      </c>
      <c r="AT86" t="str">
        <f t="shared" si="21"/>
        <v>0 Días</v>
      </c>
      <c r="AU86" t="e">
        <f>IF(AND(AC86=0,SUMIFS($H:$H,$A:$A,$A86,#REF!,#REF!)&lt;250000000),"Ordinaria",IF(AND(AC86=0,SUMIFS($H:$H,$A:$A,$A86,#REF!,#REF!)&gt;=250000000),"Preventiva",IF(AND(AC86&gt;0,AC86&lt;=30),"Persuasiva I",IF(AND(AC86&gt;30,AC86&lt;=60),"Persuasiva II",IF(AND(AC86&gt;60,AC86&lt;90),"Prejurídica","Jurídico")))))</f>
        <v>#REF!</v>
      </c>
      <c r="AV86">
        <f t="shared" si="22"/>
        <v>0</v>
      </c>
      <c r="AW86" t="str">
        <f>IFERROR(VLOOKUP(#REF!,#REF!,32,0),"Desembolsado")</f>
        <v>Desembolsado</v>
      </c>
      <c r="AX86" t="str">
        <f t="shared" si="23"/>
        <v>Otro</v>
      </c>
    </row>
    <row r="87" spans="1:50" x14ac:dyDescent="0.25">
      <c r="A87" s="3">
        <v>45260</v>
      </c>
      <c r="B87" s="1">
        <v>34132000138541</v>
      </c>
      <c r="C87" s="5">
        <v>230000000</v>
      </c>
      <c r="D87">
        <v>240</v>
      </c>
      <c r="E87" s="3">
        <v>41480</v>
      </c>
      <c r="F87" s="1">
        <f>_xlfn.DAYS(E87,A87)/30</f>
        <v>-126</v>
      </c>
      <c r="G87" s="1">
        <f t="shared" si="26"/>
        <v>114</v>
      </c>
      <c r="H87" s="5">
        <v>37703778.329999998</v>
      </c>
      <c r="I87" s="5" t="s">
        <v>54</v>
      </c>
      <c r="J87" s="6">
        <v>43786</v>
      </c>
      <c r="K87" s="7">
        <f>+_xlfn.DAYS(A87,J87)/30</f>
        <v>49.133333333333333</v>
      </c>
      <c r="L87" s="7">
        <f>+_xlfn.DAYS(A87,E87)/30</f>
        <v>126</v>
      </c>
      <c r="M87" s="6">
        <v>21396</v>
      </c>
      <c r="N87" s="8">
        <f>+_xlfn.DAYS(A87,M87)/365</f>
        <v>65.38082191780822</v>
      </c>
      <c r="O87" s="8">
        <v>754</v>
      </c>
      <c r="P87" s="6">
        <v>38077</v>
      </c>
      <c r="Q87" s="8">
        <f t="shared" si="17"/>
        <v>9.4527777777777775</v>
      </c>
      <c r="R87" s="8">
        <f t="shared" si="18"/>
        <v>15.858333333333333</v>
      </c>
      <c r="S87" s="8" t="s">
        <v>66</v>
      </c>
      <c r="T87" s="9">
        <v>1.61E-2</v>
      </c>
      <c r="U87" s="5">
        <f t="shared" si="19"/>
        <v>958333.33333333337</v>
      </c>
      <c r="V87" s="5">
        <f t="shared" si="20"/>
        <v>50585.902592749997</v>
      </c>
      <c r="W87" s="10">
        <f t="shared" si="24"/>
        <v>1008919.2359260834</v>
      </c>
      <c r="X87" s="5">
        <v>18435</v>
      </c>
      <c r="Y87">
        <v>0</v>
      </c>
      <c r="Z87" s="5">
        <v>0</v>
      </c>
      <c r="AA87" s="5">
        <v>37722213.329999998</v>
      </c>
      <c r="AB87">
        <v>0</v>
      </c>
      <c r="AC87">
        <v>0</v>
      </c>
      <c r="AD87">
        <v>0</v>
      </c>
      <c r="AE87" t="s">
        <v>34</v>
      </c>
      <c r="AF87" t="s">
        <v>34</v>
      </c>
      <c r="AG87" t="s">
        <v>41</v>
      </c>
      <c r="AH87" s="5">
        <v>377037.78</v>
      </c>
      <c r="AI87" s="5">
        <v>184.35</v>
      </c>
      <c r="AJ87" s="3">
        <v>48780</v>
      </c>
      <c r="AK87" s="5">
        <v>0</v>
      </c>
      <c r="AL87" s="5">
        <v>0</v>
      </c>
      <c r="AM87" s="5">
        <v>0</v>
      </c>
      <c r="AN87" s="5">
        <v>0</v>
      </c>
      <c r="AO87" t="s">
        <v>41</v>
      </c>
      <c r="AP87" t="s">
        <v>37</v>
      </c>
      <c r="AQ87" s="5">
        <v>377037.78</v>
      </c>
      <c r="AR87" t="s">
        <v>38</v>
      </c>
      <c r="AS87">
        <f t="shared" si="27"/>
        <v>0</v>
      </c>
      <c r="AT87" t="str">
        <f t="shared" si="21"/>
        <v>0 Días</v>
      </c>
      <c r="AU87" t="e">
        <f>IF(AND(AC87=0,SUMIFS($H:$H,$A:$A,$A87,#REF!,#REF!)&lt;250000000),"Ordinaria",IF(AND(AC87=0,SUMIFS($H:$H,$A:$A,$A87,#REF!,#REF!)&gt;=250000000),"Preventiva",IF(AND(AC87&gt;0,AC87&lt;=30),"Persuasiva I",IF(AND(AC87&gt;30,AC87&lt;=60),"Persuasiva II",IF(AND(AC87&gt;60,AC87&lt;90),"Prejurídica","Jurídico")))))</f>
        <v>#REF!</v>
      </c>
      <c r="AV87">
        <f t="shared" si="22"/>
        <v>0</v>
      </c>
      <c r="AW87" t="str">
        <f>IFERROR(VLOOKUP(#REF!,#REF!,32,0),"Desembolsado")</f>
        <v>Desembolsado</v>
      </c>
      <c r="AX87" t="str">
        <f t="shared" si="23"/>
        <v>Otro</v>
      </c>
    </row>
    <row r="88" spans="1:50" x14ac:dyDescent="0.25">
      <c r="A88" s="3">
        <v>45230</v>
      </c>
      <c r="B88" s="1">
        <v>34132000138541</v>
      </c>
      <c r="C88" s="5">
        <v>230000000</v>
      </c>
      <c r="D88">
        <v>240</v>
      </c>
      <c r="E88" s="3">
        <v>41480</v>
      </c>
      <c r="F88" s="1">
        <f>_xlfn.DAYS(E88,A88)/30</f>
        <v>-125</v>
      </c>
      <c r="G88" s="1">
        <f t="shared" si="26"/>
        <v>115</v>
      </c>
      <c r="H88" s="5">
        <v>38028810.329999998</v>
      </c>
      <c r="I88" s="5" t="s">
        <v>54</v>
      </c>
      <c r="J88" s="6">
        <v>43786</v>
      </c>
      <c r="K88" s="7">
        <f>+_xlfn.DAYS(A88,J88)/30</f>
        <v>48.133333333333333</v>
      </c>
      <c r="L88" s="7">
        <f>+_xlfn.DAYS(A88,E88)/30</f>
        <v>125</v>
      </c>
      <c r="M88" s="6">
        <v>21396</v>
      </c>
      <c r="N88" s="8">
        <f>+_xlfn.DAYS(A88,M88)/365</f>
        <v>65.298630136986304</v>
      </c>
      <c r="O88" s="8">
        <v>754</v>
      </c>
      <c r="P88" s="6">
        <v>38077</v>
      </c>
      <c r="Q88" s="8">
        <f t="shared" si="17"/>
        <v>9.4527777777777775</v>
      </c>
      <c r="R88" s="8">
        <f t="shared" si="18"/>
        <v>15.858333333333333</v>
      </c>
      <c r="S88" s="8" t="s">
        <v>66</v>
      </c>
      <c r="T88" s="9">
        <v>1.61E-2</v>
      </c>
      <c r="U88" s="5">
        <f t="shared" si="19"/>
        <v>958333.33333333337</v>
      </c>
      <c r="V88" s="5">
        <f t="shared" si="20"/>
        <v>51021.987192749992</v>
      </c>
      <c r="W88" s="10">
        <f t="shared" si="24"/>
        <v>1009355.3205260833</v>
      </c>
      <c r="X88" s="5">
        <v>18592</v>
      </c>
      <c r="Y88">
        <v>0</v>
      </c>
      <c r="Z88" s="5">
        <v>0</v>
      </c>
      <c r="AA88" s="5">
        <v>38047402.329999998</v>
      </c>
      <c r="AB88">
        <v>0</v>
      </c>
      <c r="AC88">
        <v>0</v>
      </c>
      <c r="AD88">
        <v>0</v>
      </c>
      <c r="AE88" t="s">
        <v>34</v>
      </c>
      <c r="AF88" t="s">
        <v>34</v>
      </c>
      <c r="AG88" t="s">
        <v>41</v>
      </c>
      <c r="AH88" s="5">
        <v>380288.1</v>
      </c>
      <c r="AI88" s="5">
        <v>185.92</v>
      </c>
      <c r="AJ88" s="3">
        <v>48780</v>
      </c>
      <c r="AK88" s="5">
        <v>0</v>
      </c>
      <c r="AL88" s="5">
        <v>0</v>
      </c>
      <c r="AM88" s="5">
        <v>0</v>
      </c>
      <c r="AN88" s="5">
        <v>0</v>
      </c>
      <c r="AO88" t="s">
        <v>41</v>
      </c>
      <c r="AP88" t="s">
        <v>37</v>
      </c>
      <c r="AQ88" s="5">
        <v>380288.1</v>
      </c>
      <c r="AR88" t="s">
        <v>38</v>
      </c>
      <c r="AS88">
        <f t="shared" si="27"/>
        <v>0</v>
      </c>
      <c r="AT88" t="str">
        <f t="shared" si="21"/>
        <v>0 Días</v>
      </c>
      <c r="AU88" t="e">
        <f>IF(AND(AC88=0,SUMIFS($H:$H,$A:$A,$A88,#REF!,#REF!)&lt;250000000),"Ordinaria",IF(AND(AC88=0,SUMIFS($H:$H,$A:$A,$A88,#REF!,#REF!)&gt;=250000000),"Preventiva",IF(AND(AC88&gt;0,AC88&lt;=30),"Persuasiva I",IF(AND(AC88&gt;30,AC88&lt;=60),"Persuasiva II",IF(AND(AC88&gt;60,AC88&lt;90),"Prejurídica","Jurídico")))))</f>
        <v>#REF!</v>
      </c>
      <c r="AV88">
        <f t="shared" si="22"/>
        <v>0</v>
      </c>
      <c r="AW88" t="str">
        <f>IFERROR(VLOOKUP(#REF!,#REF!,32,0),"Desembolsado")</f>
        <v>Desembolsado</v>
      </c>
      <c r="AX88" t="str">
        <f t="shared" si="23"/>
        <v>Otro</v>
      </c>
    </row>
    <row r="89" spans="1:50" x14ac:dyDescent="0.25">
      <c r="A89" s="3">
        <v>45199</v>
      </c>
      <c r="B89" s="1">
        <v>34132000138541</v>
      </c>
      <c r="C89" s="5">
        <v>230000000</v>
      </c>
      <c r="D89">
        <v>240</v>
      </c>
      <c r="E89" s="3">
        <v>41480</v>
      </c>
      <c r="F89" s="1">
        <f>_xlfn.DAYS(E89,A89)/30</f>
        <v>-123.96666666666667</v>
      </c>
      <c r="G89" s="1">
        <f t="shared" si="26"/>
        <v>116.03333333333333</v>
      </c>
      <c r="H89" s="5">
        <v>38353842.329999998</v>
      </c>
      <c r="I89" s="5" t="s">
        <v>54</v>
      </c>
      <c r="J89" s="6">
        <v>43786</v>
      </c>
      <c r="K89" s="7">
        <f>+_xlfn.DAYS(A89,J89)/30</f>
        <v>47.1</v>
      </c>
      <c r="L89" s="7">
        <f>+_xlfn.DAYS(A89,E89)/30</f>
        <v>123.96666666666667</v>
      </c>
      <c r="M89" s="6">
        <v>21396</v>
      </c>
      <c r="N89" s="8">
        <f>+_xlfn.DAYS(A89,M89)/365</f>
        <v>65.213698630136989</v>
      </c>
      <c r="O89" s="8">
        <v>754</v>
      </c>
      <c r="P89" s="6">
        <v>38077</v>
      </c>
      <c r="Q89" s="8">
        <f t="shared" si="17"/>
        <v>9.4527777777777775</v>
      </c>
      <c r="R89" s="8">
        <f t="shared" si="18"/>
        <v>15.858333333333333</v>
      </c>
      <c r="S89" s="8" t="s">
        <v>66</v>
      </c>
      <c r="T89" s="9">
        <v>1.61E-2</v>
      </c>
      <c r="U89" s="5">
        <f t="shared" si="19"/>
        <v>958333.33333333337</v>
      </c>
      <c r="V89" s="5">
        <f t="shared" si="20"/>
        <v>51458.071792749994</v>
      </c>
      <c r="W89" s="10">
        <f t="shared" si="24"/>
        <v>1009791.4051260834</v>
      </c>
      <c r="X89" s="5">
        <v>18754</v>
      </c>
      <c r="Y89">
        <v>0</v>
      </c>
      <c r="Z89" s="5">
        <v>0</v>
      </c>
      <c r="AA89" s="5">
        <v>38372596.329999998</v>
      </c>
      <c r="AB89">
        <v>0</v>
      </c>
      <c r="AC89">
        <v>0</v>
      </c>
      <c r="AD89">
        <v>0</v>
      </c>
      <c r="AE89" t="s">
        <v>34</v>
      </c>
      <c r="AF89" t="s">
        <v>34</v>
      </c>
      <c r="AG89" t="s">
        <v>41</v>
      </c>
      <c r="AH89" s="5">
        <v>383538.42</v>
      </c>
      <c r="AI89" s="5">
        <v>187.54</v>
      </c>
      <c r="AJ89" s="3">
        <v>48780</v>
      </c>
      <c r="AK89" s="5">
        <v>0</v>
      </c>
      <c r="AL89" s="5">
        <v>0</v>
      </c>
      <c r="AM89" s="5">
        <v>0</v>
      </c>
      <c r="AN89" s="5">
        <v>0</v>
      </c>
      <c r="AO89" t="s">
        <v>41</v>
      </c>
      <c r="AP89" t="s">
        <v>37</v>
      </c>
      <c r="AQ89" s="5">
        <v>383538.42</v>
      </c>
      <c r="AR89" t="s">
        <v>38</v>
      </c>
      <c r="AS89">
        <f t="shared" si="27"/>
        <v>0</v>
      </c>
      <c r="AT89" t="str">
        <f t="shared" si="21"/>
        <v>0 Días</v>
      </c>
      <c r="AU89" t="e">
        <f>IF(AND(AC89=0,SUMIFS($H:$H,$A:$A,$A89,#REF!,#REF!)&lt;250000000),"Ordinaria",IF(AND(AC89=0,SUMIFS($H:$H,$A:$A,$A89,#REF!,#REF!)&gt;=250000000),"Preventiva",IF(AND(AC89&gt;0,AC89&lt;=30),"Persuasiva I",IF(AND(AC89&gt;30,AC89&lt;=60),"Persuasiva II",IF(AND(AC89&gt;60,AC89&lt;90),"Prejurídica","Jurídico")))))</f>
        <v>#REF!</v>
      </c>
      <c r="AV89">
        <f t="shared" si="22"/>
        <v>0</v>
      </c>
      <c r="AW89" t="str">
        <f>IFERROR(VLOOKUP(#REF!,#REF!,32,0),"Desembolsado")</f>
        <v>Desembolsado</v>
      </c>
      <c r="AX89" t="str">
        <f t="shared" si="23"/>
        <v>Otro</v>
      </c>
    </row>
    <row r="90" spans="1:50" x14ac:dyDescent="0.25">
      <c r="A90" s="3">
        <v>45169</v>
      </c>
      <c r="B90" s="1">
        <v>34132000138541</v>
      </c>
      <c r="C90" s="5">
        <v>230000000</v>
      </c>
      <c r="D90">
        <v>240</v>
      </c>
      <c r="E90" s="3">
        <v>41480</v>
      </c>
      <c r="F90" s="1">
        <f>_xlfn.DAYS(E90,A90)/30</f>
        <v>-122.96666666666667</v>
      </c>
      <c r="G90" s="1">
        <f t="shared" si="26"/>
        <v>117.03333333333333</v>
      </c>
      <c r="H90" s="5">
        <v>38678874.329999998</v>
      </c>
      <c r="I90" s="5" t="s">
        <v>54</v>
      </c>
      <c r="J90" s="6">
        <v>43786</v>
      </c>
      <c r="K90" s="7">
        <f>+_xlfn.DAYS(A90,J90)/30</f>
        <v>46.1</v>
      </c>
      <c r="L90" s="7">
        <f>+_xlfn.DAYS(A90,E90)/30</f>
        <v>122.96666666666667</v>
      </c>
      <c r="M90" s="6">
        <v>21396</v>
      </c>
      <c r="N90" s="8">
        <f>+_xlfn.DAYS(A90,M90)/365</f>
        <v>65.131506849315073</v>
      </c>
      <c r="O90" s="8">
        <v>754</v>
      </c>
      <c r="P90" s="6">
        <v>38077</v>
      </c>
      <c r="Q90" s="8">
        <f t="shared" si="17"/>
        <v>9.4527777777777775</v>
      </c>
      <c r="R90" s="8">
        <f t="shared" si="18"/>
        <v>15.858333333333333</v>
      </c>
      <c r="S90" s="8" t="s">
        <v>66</v>
      </c>
      <c r="T90" s="9">
        <v>1.61E-2</v>
      </c>
      <c r="U90" s="5">
        <f t="shared" si="19"/>
        <v>958333.33333333337</v>
      </c>
      <c r="V90" s="5">
        <f t="shared" si="20"/>
        <v>51894.156392750003</v>
      </c>
      <c r="W90" s="10">
        <f t="shared" si="24"/>
        <v>1010227.4897260834</v>
      </c>
      <c r="X90" s="5">
        <v>18909</v>
      </c>
      <c r="Y90">
        <v>0</v>
      </c>
      <c r="Z90" s="5">
        <v>0</v>
      </c>
      <c r="AA90" s="5">
        <v>38697783.329999998</v>
      </c>
      <c r="AB90">
        <v>0</v>
      </c>
      <c r="AC90">
        <v>0</v>
      </c>
      <c r="AD90">
        <v>0</v>
      </c>
      <c r="AE90" t="s">
        <v>34</v>
      </c>
      <c r="AF90" t="s">
        <v>34</v>
      </c>
      <c r="AG90" t="s">
        <v>41</v>
      </c>
      <c r="AH90" s="5">
        <v>386788.74</v>
      </c>
      <c r="AI90" s="5">
        <v>189.09</v>
      </c>
      <c r="AJ90" s="3">
        <v>48780</v>
      </c>
      <c r="AK90" s="5">
        <v>0</v>
      </c>
      <c r="AL90" s="5">
        <v>0</v>
      </c>
      <c r="AM90" s="5">
        <v>0</v>
      </c>
      <c r="AN90" s="5">
        <v>0</v>
      </c>
      <c r="AO90" t="s">
        <v>41</v>
      </c>
      <c r="AP90" t="s">
        <v>37</v>
      </c>
      <c r="AQ90" s="5">
        <v>386788.74</v>
      </c>
      <c r="AR90" t="s">
        <v>38</v>
      </c>
      <c r="AS90">
        <f t="shared" si="27"/>
        <v>0</v>
      </c>
      <c r="AT90" t="str">
        <f t="shared" si="21"/>
        <v>0 Días</v>
      </c>
      <c r="AU90" t="e">
        <f>IF(AND(AC90=0,SUMIFS($H:$H,$A:$A,$A90,#REF!,#REF!)&lt;250000000),"Ordinaria",IF(AND(AC90=0,SUMIFS($H:$H,$A:$A,$A90,#REF!,#REF!)&gt;=250000000),"Preventiva",IF(AND(AC90&gt;0,AC90&lt;=30),"Persuasiva I",IF(AND(AC90&gt;30,AC90&lt;=60),"Persuasiva II",IF(AND(AC90&gt;60,AC90&lt;90),"Prejurídica","Jurídico")))))</f>
        <v>#REF!</v>
      </c>
      <c r="AV90">
        <f t="shared" si="22"/>
        <v>0</v>
      </c>
      <c r="AW90" t="str">
        <f>IFERROR(VLOOKUP(#REF!,#REF!,32,0),"Desembolsado")</f>
        <v>Desembolsado</v>
      </c>
      <c r="AX90" t="str">
        <f t="shared" si="23"/>
        <v>Otro</v>
      </c>
    </row>
    <row r="91" spans="1:50" x14ac:dyDescent="0.25">
      <c r="A91" s="3">
        <v>45138</v>
      </c>
      <c r="B91" s="1">
        <v>34132000138541</v>
      </c>
      <c r="C91" s="5">
        <v>230000000</v>
      </c>
      <c r="D91">
        <v>240</v>
      </c>
      <c r="E91" s="3">
        <v>41480</v>
      </c>
      <c r="F91" s="1">
        <f>_xlfn.DAYS(E91,A91)/30</f>
        <v>-121.93333333333334</v>
      </c>
      <c r="G91" s="1">
        <f t="shared" si="26"/>
        <v>118.06666666666666</v>
      </c>
      <c r="H91" s="5">
        <v>39003906.329999998</v>
      </c>
      <c r="I91" s="5" t="s">
        <v>54</v>
      </c>
      <c r="J91" s="6">
        <v>43786</v>
      </c>
      <c r="K91" s="7">
        <f>+_xlfn.DAYS(A91,J91)/30</f>
        <v>45.06666666666667</v>
      </c>
      <c r="L91" s="7">
        <f>+_xlfn.DAYS(A91,E91)/30</f>
        <v>121.93333333333334</v>
      </c>
      <c r="M91" s="6">
        <v>21396</v>
      </c>
      <c r="N91" s="8">
        <f>+_xlfn.DAYS(A91,M91)/365</f>
        <v>65.046575342465758</v>
      </c>
      <c r="O91" s="8">
        <v>754</v>
      </c>
      <c r="P91" s="6">
        <v>38077</v>
      </c>
      <c r="Q91" s="8">
        <f t="shared" si="17"/>
        <v>9.4527777777777775</v>
      </c>
      <c r="R91" s="8">
        <f t="shared" si="18"/>
        <v>15.858333333333333</v>
      </c>
      <c r="S91" s="8" t="s">
        <v>66</v>
      </c>
      <c r="T91" s="9">
        <v>1.61E-2</v>
      </c>
      <c r="U91" s="5">
        <f t="shared" si="19"/>
        <v>958333.33333333337</v>
      </c>
      <c r="V91" s="5">
        <f t="shared" si="20"/>
        <v>52330.24099274999</v>
      </c>
      <c r="W91" s="10">
        <f t="shared" si="24"/>
        <v>1010663.5743260834</v>
      </c>
      <c r="X91" s="5">
        <v>19072</v>
      </c>
      <c r="Y91">
        <v>0</v>
      </c>
      <c r="Z91" s="5">
        <v>0</v>
      </c>
      <c r="AA91" s="5">
        <v>39022978.329999998</v>
      </c>
      <c r="AB91">
        <v>0</v>
      </c>
      <c r="AC91">
        <v>0</v>
      </c>
      <c r="AD91">
        <v>0</v>
      </c>
      <c r="AE91" t="s">
        <v>34</v>
      </c>
      <c r="AF91" t="s">
        <v>34</v>
      </c>
      <c r="AG91" t="s">
        <v>41</v>
      </c>
      <c r="AH91" s="5">
        <v>390039.06</v>
      </c>
      <c r="AI91" s="5">
        <v>190.72</v>
      </c>
      <c r="AJ91" s="3">
        <v>48780</v>
      </c>
      <c r="AK91" s="5">
        <v>0</v>
      </c>
      <c r="AL91" s="5">
        <v>0</v>
      </c>
      <c r="AM91" s="5">
        <v>0</v>
      </c>
      <c r="AN91" s="5">
        <v>0</v>
      </c>
      <c r="AO91" t="s">
        <v>41</v>
      </c>
      <c r="AP91" t="s">
        <v>37</v>
      </c>
      <c r="AQ91" s="5">
        <v>390039.06</v>
      </c>
      <c r="AR91" t="s">
        <v>38</v>
      </c>
      <c r="AS91">
        <f t="shared" si="27"/>
        <v>0</v>
      </c>
      <c r="AT91" t="str">
        <f t="shared" si="21"/>
        <v>0 Días</v>
      </c>
      <c r="AU91" t="e">
        <f>IF(AND(AC91=0,SUMIFS($H:$H,$A:$A,$A91,#REF!,#REF!)&lt;250000000),"Ordinaria",IF(AND(AC91=0,SUMIFS($H:$H,$A:$A,$A91,#REF!,#REF!)&gt;=250000000),"Preventiva",IF(AND(AC91&gt;0,AC91&lt;=30),"Persuasiva I",IF(AND(AC91&gt;30,AC91&lt;=60),"Persuasiva II",IF(AND(AC91&gt;60,AC91&lt;90),"Prejurídica","Jurídico")))))</f>
        <v>#REF!</v>
      </c>
      <c r="AV91">
        <f t="shared" si="22"/>
        <v>0</v>
      </c>
      <c r="AW91" t="str">
        <f>IFERROR(VLOOKUP(#REF!,#REF!,32,0),"Desembolsado")</f>
        <v>Desembolsado</v>
      </c>
      <c r="AX91" t="str">
        <f t="shared" si="23"/>
        <v>Otro</v>
      </c>
    </row>
    <row r="92" spans="1:50" x14ac:dyDescent="0.25">
      <c r="A92" s="3">
        <v>45107</v>
      </c>
      <c r="B92" s="1">
        <v>34132000138541</v>
      </c>
      <c r="C92" s="5">
        <v>230000000</v>
      </c>
      <c r="D92">
        <v>240</v>
      </c>
      <c r="E92" s="3">
        <v>41480</v>
      </c>
      <c r="F92" s="1">
        <f>_xlfn.DAYS(E92,A92)/30</f>
        <v>-120.9</v>
      </c>
      <c r="G92" s="1">
        <f t="shared" si="26"/>
        <v>119.1</v>
      </c>
      <c r="H92" s="5">
        <v>39328938.329999998</v>
      </c>
      <c r="I92" s="5" t="s">
        <v>54</v>
      </c>
      <c r="J92" s="6">
        <v>43786</v>
      </c>
      <c r="K92" s="7">
        <f>+_xlfn.DAYS(A92,J92)/30</f>
        <v>44.033333333333331</v>
      </c>
      <c r="L92" s="7">
        <f>+_xlfn.DAYS(A92,E92)/30</f>
        <v>120.9</v>
      </c>
      <c r="M92" s="6">
        <v>21396</v>
      </c>
      <c r="N92" s="8">
        <f>+_xlfn.DAYS(A92,M92)/365</f>
        <v>64.961643835616442</v>
      </c>
      <c r="O92" s="8">
        <v>754</v>
      </c>
      <c r="P92" s="6">
        <v>38077</v>
      </c>
      <c r="Q92" s="8">
        <f t="shared" si="17"/>
        <v>9.4527777777777775</v>
      </c>
      <c r="R92" s="8">
        <f t="shared" si="18"/>
        <v>15.858333333333333</v>
      </c>
      <c r="S92" s="8" t="s">
        <v>66</v>
      </c>
      <c r="T92" s="9">
        <v>1.61E-2</v>
      </c>
      <c r="U92" s="5">
        <f t="shared" si="19"/>
        <v>958333.33333333337</v>
      </c>
      <c r="V92" s="5">
        <f t="shared" si="20"/>
        <v>52766.325592749992</v>
      </c>
      <c r="W92" s="10">
        <f t="shared" si="24"/>
        <v>1011099.6589260834</v>
      </c>
      <c r="X92" s="5">
        <v>19228</v>
      </c>
      <c r="Y92">
        <v>0</v>
      </c>
      <c r="Z92" s="5">
        <v>0</v>
      </c>
      <c r="AA92" s="5">
        <v>39348166.329999998</v>
      </c>
      <c r="AB92">
        <v>0</v>
      </c>
      <c r="AC92">
        <v>0</v>
      </c>
      <c r="AD92">
        <v>0</v>
      </c>
      <c r="AE92" t="s">
        <v>34</v>
      </c>
      <c r="AF92" t="s">
        <v>34</v>
      </c>
      <c r="AG92" t="s">
        <v>41</v>
      </c>
      <c r="AH92" s="5">
        <v>393289.38</v>
      </c>
      <c r="AI92" s="5">
        <v>192.28</v>
      </c>
      <c r="AJ92" s="3">
        <v>48780</v>
      </c>
      <c r="AK92" s="5">
        <v>0</v>
      </c>
      <c r="AL92" s="5">
        <v>0</v>
      </c>
      <c r="AM92" s="5">
        <v>0</v>
      </c>
      <c r="AN92" s="5">
        <v>0</v>
      </c>
      <c r="AO92" t="s">
        <v>41</v>
      </c>
      <c r="AP92" t="s">
        <v>37</v>
      </c>
      <c r="AQ92" s="5">
        <v>393289.38</v>
      </c>
      <c r="AR92" t="s">
        <v>38</v>
      </c>
      <c r="AS92">
        <f t="shared" si="27"/>
        <v>0</v>
      </c>
      <c r="AT92" t="str">
        <f t="shared" si="21"/>
        <v>0 Días</v>
      </c>
      <c r="AU92" t="e">
        <f>IF(AND(AC92=0,SUMIFS($H:$H,$A:$A,$A92,#REF!,#REF!)&lt;250000000),"Ordinaria",IF(AND(AC92=0,SUMIFS($H:$H,$A:$A,$A92,#REF!,#REF!)&gt;=250000000),"Preventiva",IF(AND(AC92&gt;0,AC92&lt;=30),"Persuasiva I",IF(AND(AC92&gt;30,AC92&lt;=60),"Persuasiva II",IF(AND(AC92&gt;60,AC92&lt;90),"Prejurídica","Jurídico")))))</f>
        <v>#REF!</v>
      </c>
      <c r="AV92">
        <f t="shared" si="22"/>
        <v>0</v>
      </c>
      <c r="AW92" t="str">
        <f>IFERROR(VLOOKUP(#REF!,#REF!,32,0),"Desembolsado")</f>
        <v>Desembolsado</v>
      </c>
      <c r="AX92" t="str">
        <f t="shared" si="23"/>
        <v>Otro</v>
      </c>
    </row>
    <row r="93" spans="1:50" x14ac:dyDescent="0.25">
      <c r="A93" s="3">
        <v>45077</v>
      </c>
      <c r="B93" s="1">
        <v>34132000138541</v>
      </c>
      <c r="C93" s="5">
        <v>230000000</v>
      </c>
      <c r="D93">
        <v>240</v>
      </c>
      <c r="E93" s="3">
        <v>41480</v>
      </c>
      <c r="F93" s="1">
        <f>_xlfn.DAYS(E93,A93)/30</f>
        <v>-119.9</v>
      </c>
      <c r="G93" s="1">
        <f t="shared" si="26"/>
        <v>120.1</v>
      </c>
      <c r="H93" s="5">
        <v>39653970.329999998</v>
      </c>
      <c r="I93" s="5" t="s">
        <v>54</v>
      </c>
      <c r="J93" s="6">
        <v>43786</v>
      </c>
      <c r="K93" s="7">
        <f>+_xlfn.DAYS(A93,J93)/30</f>
        <v>43.033333333333331</v>
      </c>
      <c r="L93" s="7">
        <f>+_xlfn.DAYS(A93,E93)/30</f>
        <v>119.9</v>
      </c>
      <c r="M93" s="6">
        <v>21396</v>
      </c>
      <c r="N93" s="8">
        <f>+_xlfn.DAYS(A93,M93)/365</f>
        <v>64.879452054794527</v>
      </c>
      <c r="O93" s="8">
        <v>754</v>
      </c>
      <c r="P93" s="6">
        <v>38077</v>
      </c>
      <c r="Q93" s="8">
        <f t="shared" si="17"/>
        <v>9.4527777777777775</v>
      </c>
      <c r="R93" s="8">
        <f t="shared" si="18"/>
        <v>15.858333333333333</v>
      </c>
      <c r="S93" s="8" t="s">
        <v>66</v>
      </c>
      <c r="T93" s="9">
        <v>1.61E-2</v>
      </c>
      <c r="U93" s="5">
        <f t="shared" si="19"/>
        <v>958333.33333333337</v>
      </c>
      <c r="V93" s="5">
        <f t="shared" si="20"/>
        <v>53202.410192750001</v>
      </c>
      <c r="W93" s="10">
        <f t="shared" si="24"/>
        <v>1011535.7435260834</v>
      </c>
      <c r="X93" s="5">
        <v>19384</v>
      </c>
      <c r="Y93">
        <v>0</v>
      </c>
      <c r="Z93" s="5">
        <v>0</v>
      </c>
      <c r="AA93" s="5">
        <v>39673354.329999998</v>
      </c>
      <c r="AB93">
        <v>0</v>
      </c>
      <c r="AC93">
        <v>0</v>
      </c>
      <c r="AD93">
        <v>0</v>
      </c>
      <c r="AE93" t="s">
        <v>34</v>
      </c>
      <c r="AF93" t="s">
        <v>34</v>
      </c>
      <c r="AG93" t="s">
        <v>41</v>
      </c>
      <c r="AH93" s="5">
        <v>396539.7</v>
      </c>
      <c r="AI93" s="5">
        <v>193.84</v>
      </c>
      <c r="AJ93" s="3">
        <v>48780</v>
      </c>
      <c r="AK93" s="5">
        <v>0</v>
      </c>
      <c r="AL93" s="5">
        <v>0</v>
      </c>
      <c r="AM93" s="5">
        <v>0</v>
      </c>
      <c r="AN93" s="5">
        <v>0</v>
      </c>
      <c r="AO93" t="s">
        <v>41</v>
      </c>
      <c r="AP93" t="s">
        <v>37</v>
      </c>
      <c r="AQ93" s="5">
        <v>396539.7</v>
      </c>
      <c r="AR93" t="s">
        <v>38</v>
      </c>
      <c r="AS93">
        <f t="shared" si="27"/>
        <v>0</v>
      </c>
      <c r="AT93" t="str">
        <f t="shared" si="21"/>
        <v>0 Días</v>
      </c>
      <c r="AU93" t="e">
        <f>IF(AND(AC93=0,SUMIFS($H:$H,$A:$A,$A93,#REF!,#REF!)&lt;250000000),"Ordinaria",IF(AND(AC93=0,SUMIFS($H:$H,$A:$A,$A93,#REF!,#REF!)&gt;=250000000),"Preventiva",IF(AND(AC93&gt;0,AC93&lt;=30),"Persuasiva I",IF(AND(AC93&gt;30,AC93&lt;=60),"Persuasiva II",IF(AND(AC93&gt;60,AC93&lt;90),"Prejurídica","Jurídico")))))</f>
        <v>#REF!</v>
      </c>
      <c r="AV93">
        <f t="shared" si="22"/>
        <v>0</v>
      </c>
      <c r="AW93" t="str">
        <f>IFERROR(VLOOKUP(#REF!,#REF!,32,0),"Desembolsado")</f>
        <v>Desembolsado</v>
      </c>
      <c r="AX93" t="str">
        <f t="shared" si="23"/>
        <v>Otro</v>
      </c>
    </row>
    <row r="94" spans="1:50" x14ac:dyDescent="0.25">
      <c r="A94" s="3">
        <v>45046</v>
      </c>
      <c r="B94" s="1">
        <v>34132000138541</v>
      </c>
      <c r="C94" s="5">
        <v>230000000</v>
      </c>
      <c r="D94">
        <v>240</v>
      </c>
      <c r="E94" s="3">
        <v>41480</v>
      </c>
      <c r="F94" s="1">
        <f>_xlfn.DAYS(E94,A94)/30</f>
        <v>-118.86666666666666</v>
      </c>
      <c r="G94" s="1">
        <f t="shared" si="26"/>
        <v>121.13333333333334</v>
      </c>
      <c r="H94" s="5">
        <v>39979002.329999998</v>
      </c>
      <c r="I94" s="5" t="s">
        <v>54</v>
      </c>
      <c r="J94" s="6">
        <v>43786</v>
      </c>
      <c r="K94" s="7">
        <f>+_xlfn.DAYS(A94,J94)/30</f>
        <v>42</v>
      </c>
      <c r="L94" s="7">
        <f>+_xlfn.DAYS(A94,E94)/30</f>
        <v>118.86666666666666</v>
      </c>
      <c r="M94" s="6">
        <v>21396</v>
      </c>
      <c r="N94" s="8">
        <f>+_xlfn.DAYS(A94,M94)/365</f>
        <v>64.794520547945211</v>
      </c>
      <c r="O94" s="8">
        <v>754</v>
      </c>
      <c r="P94" s="6">
        <v>38077</v>
      </c>
      <c r="Q94" s="8">
        <f t="shared" si="17"/>
        <v>9.4527777777777775</v>
      </c>
      <c r="R94" s="8">
        <f t="shared" si="18"/>
        <v>15.858333333333333</v>
      </c>
      <c r="S94" s="8" t="s">
        <v>66</v>
      </c>
      <c r="T94" s="9">
        <v>1.61E-2</v>
      </c>
      <c r="U94" s="5">
        <f t="shared" si="19"/>
        <v>958333.33333333337</v>
      </c>
      <c r="V94" s="5">
        <f t="shared" si="20"/>
        <v>53638.494792749996</v>
      </c>
      <c r="W94" s="10">
        <f t="shared" si="24"/>
        <v>1011971.8281260834</v>
      </c>
      <c r="X94" s="5">
        <v>19547</v>
      </c>
      <c r="Y94">
        <v>0</v>
      </c>
      <c r="Z94" s="5">
        <v>0</v>
      </c>
      <c r="AA94" s="5">
        <v>39998549.329999998</v>
      </c>
      <c r="AB94">
        <v>0</v>
      </c>
      <c r="AC94">
        <v>0</v>
      </c>
      <c r="AD94">
        <v>0</v>
      </c>
      <c r="AE94" t="s">
        <v>34</v>
      </c>
      <c r="AF94" t="s">
        <v>34</v>
      </c>
      <c r="AG94" t="s">
        <v>41</v>
      </c>
      <c r="AH94" s="5">
        <v>399790.02</v>
      </c>
      <c r="AI94" s="5">
        <v>195.47</v>
      </c>
      <c r="AJ94" s="3">
        <v>48780</v>
      </c>
      <c r="AK94" s="5">
        <v>0</v>
      </c>
      <c r="AL94" s="5">
        <v>0</v>
      </c>
      <c r="AM94" s="5">
        <v>0</v>
      </c>
      <c r="AN94" s="5">
        <v>0</v>
      </c>
      <c r="AO94" t="s">
        <v>41</v>
      </c>
      <c r="AP94" t="s">
        <v>37</v>
      </c>
      <c r="AQ94" s="5">
        <v>399790.02</v>
      </c>
      <c r="AR94" t="s">
        <v>38</v>
      </c>
      <c r="AS94">
        <f t="shared" si="27"/>
        <v>0</v>
      </c>
      <c r="AT94" t="str">
        <f t="shared" si="21"/>
        <v>0 Días</v>
      </c>
      <c r="AU94" t="e">
        <f>IF(AND(AC94=0,SUMIFS($H:$H,$A:$A,$A94,#REF!,#REF!)&lt;250000000),"Ordinaria",IF(AND(AC94=0,SUMIFS($H:$H,$A:$A,$A94,#REF!,#REF!)&gt;=250000000),"Preventiva",IF(AND(AC94&gt;0,AC94&lt;=30),"Persuasiva I",IF(AND(AC94&gt;30,AC94&lt;=60),"Persuasiva II",IF(AND(AC94&gt;60,AC94&lt;90),"Prejurídica","Jurídico")))))</f>
        <v>#REF!</v>
      </c>
      <c r="AV94">
        <f t="shared" si="22"/>
        <v>0</v>
      </c>
      <c r="AW94" t="str">
        <f>IFERROR(VLOOKUP(#REF!,#REF!,32,0),"Desembolsado")</f>
        <v>Desembolsado</v>
      </c>
      <c r="AX94" t="str">
        <f t="shared" si="23"/>
        <v>Otro</v>
      </c>
    </row>
    <row r="95" spans="1:50" x14ac:dyDescent="0.25">
      <c r="A95" s="3">
        <v>45016</v>
      </c>
      <c r="B95" s="1">
        <v>34132000138541</v>
      </c>
      <c r="C95" s="5">
        <v>230000000</v>
      </c>
      <c r="D95">
        <v>240</v>
      </c>
      <c r="E95" s="3">
        <v>41480</v>
      </c>
      <c r="F95" s="1">
        <f>_xlfn.DAYS(E95,A95)/30</f>
        <v>-117.86666666666666</v>
      </c>
      <c r="G95" s="1">
        <f t="shared" si="26"/>
        <v>122.13333333333334</v>
      </c>
      <c r="H95" s="5">
        <v>40304034.329999998</v>
      </c>
      <c r="I95" s="5" t="s">
        <v>54</v>
      </c>
      <c r="J95" s="6">
        <v>43786</v>
      </c>
      <c r="K95" s="7">
        <f>+_xlfn.DAYS(A95,J95)/30</f>
        <v>41</v>
      </c>
      <c r="L95" s="7">
        <f>+_xlfn.DAYS(A95,E95)/30</f>
        <v>117.86666666666666</v>
      </c>
      <c r="M95" s="6">
        <v>21396</v>
      </c>
      <c r="N95" s="8">
        <f>+_xlfn.DAYS(A95,M95)/365</f>
        <v>64.712328767123282</v>
      </c>
      <c r="O95" s="8">
        <v>754</v>
      </c>
      <c r="P95" s="6">
        <v>38077</v>
      </c>
      <c r="Q95" s="8">
        <f t="shared" si="17"/>
        <v>9.4527777777777775</v>
      </c>
      <c r="R95" s="8">
        <f t="shared" si="18"/>
        <v>15.858333333333333</v>
      </c>
      <c r="S95" s="8" t="s">
        <v>66</v>
      </c>
      <c r="T95" s="9">
        <v>1.61E-2</v>
      </c>
      <c r="U95" s="5">
        <f t="shared" si="19"/>
        <v>958333.33333333337</v>
      </c>
      <c r="V95" s="5">
        <f t="shared" si="20"/>
        <v>54074.579392749998</v>
      </c>
      <c r="W95" s="10">
        <f t="shared" si="24"/>
        <v>1012407.9127260834</v>
      </c>
      <c r="X95" s="5">
        <v>19702</v>
      </c>
      <c r="Y95">
        <v>0</v>
      </c>
      <c r="Z95" s="5">
        <v>0</v>
      </c>
      <c r="AA95" s="5">
        <v>40323736.329999998</v>
      </c>
      <c r="AB95">
        <v>0</v>
      </c>
      <c r="AC95">
        <v>0</v>
      </c>
      <c r="AD95">
        <v>0</v>
      </c>
      <c r="AE95" t="s">
        <v>34</v>
      </c>
      <c r="AF95" t="s">
        <v>34</v>
      </c>
      <c r="AG95" t="s">
        <v>41</v>
      </c>
      <c r="AH95" s="5">
        <v>403040.34</v>
      </c>
      <c r="AI95" s="5">
        <v>197.02</v>
      </c>
      <c r="AJ95" s="3">
        <v>48780</v>
      </c>
      <c r="AK95" s="5">
        <v>0</v>
      </c>
      <c r="AL95" s="5">
        <v>0</v>
      </c>
      <c r="AM95" s="5">
        <v>0</v>
      </c>
      <c r="AN95" s="5">
        <v>0</v>
      </c>
      <c r="AO95" t="s">
        <v>41</v>
      </c>
      <c r="AP95" t="s">
        <v>37</v>
      </c>
      <c r="AQ95" s="5">
        <v>403040.34</v>
      </c>
      <c r="AR95" t="s">
        <v>38</v>
      </c>
      <c r="AS95">
        <f t="shared" si="27"/>
        <v>0</v>
      </c>
      <c r="AT95" t="str">
        <f t="shared" si="21"/>
        <v>0 Días</v>
      </c>
      <c r="AU95" t="e">
        <f>IF(AND(AC95=0,SUMIFS($H:$H,$A:$A,$A95,#REF!,#REF!)&lt;250000000),"Ordinaria",IF(AND(AC95=0,SUMIFS($H:$H,$A:$A,$A95,#REF!,#REF!)&gt;=250000000),"Preventiva",IF(AND(AC95&gt;0,AC95&lt;=30),"Persuasiva I",IF(AND(AC95&gt;30,AC95&lt;=60),"Persuasiva II",IF(AND(AC95&gt;60,AC95&lt;90),"Prejurídica","Jurídico")))))</f>
        <v>#REF!</v>
      </c>
      <c r="AV95">
        <f t="shared" si="22"/>
        <v>0</v>
      </c>
      <c r="AW95" t="str">
        <f>IFERROR(VLOOKUP(#REF!,#REF!,32,0),"Desembolsado")</f>
        <v>Desembolsado</v>
      </c>
      <c r="AX95" t="str">
        <f t="shared" si="23"/>
        <v>Otro</v>
      </c>
    </row>
    <row r="96" spans="1:50" x14ac:dyDescent="0.25">
      <c r="A96" s="3">
        <v>45351</v>
      </c>
      <c r="B96" s="1">
        <v>34137000135601</v>
      </c>
      <c r="C96" s="5">
        <v>298000000</v>
      </c>
      <c r="D96">
        <v>240</v>
      </c>
      <c r="E96" s="3">
        <v>41438</v>
      </c>
      <c r="F96" s="1">
        <f>_xlfn.DAYS(E96,A96)/30</f>
        <v>-130.43333333333334</v>
      </c>
      <c r="G96" s="1">
        <f t="shared" si="26"/>
        <v>109.56666666666666</v>
      </c>
      <c r="H96" s="5">
        <v>137928248</v>
      </c>
      <c r="I96" s="5" t="s">
        <v>53</v>
      </c>
      <c r="J96" s="6">
        <v>44177</v>
      </c>
      <c r="K96" s="7">
        <f>+_xlfn.DAYS(A96,J96)/30</f>
        <v>39.133333333333333</v>
      </c>
      <c r="L96" s="7">
        <f>+_xlfn.DAYS(A96,E96)/30</f>
        <v>130.43333333333334</v>
      </c>
      <c r="M96" s="6">
        <v>30816</v>
      </c>
      <c r="N96" s="8">
        <f>+_xlfn.DAYS(A96,M96)/365</f>
        <v>39.821917808219176</v>
      </c>
      <c r="O96" s="8">
        <v>1050</v>
      </c>
      <c r="P96" s="6">
        <v>40788</v>
      </c>
      <c r="Q96" s="8">
        <f t="shared" si="17"/>
        <v>1.8055555555555556</v>
      </c>
      <c r="R96" s="8">
        <f t="shared" si="18"/>
        <v>9.4138888888888896</v>
      </c>
      <c r="S96" s="8" t="s">
        <v>66</v>
      </c>
      <c r="T96" s="9">
        <v>1.61E-2</v>
      </c>
      <c r="U96" s="5">
        <f t="shared" si="19"/>
        <v>1241666.6666666667</v>
      </c>
      <c r="V96" s="5">
        <f t="shared" si="20"/>
        <v>185053.73273333331</v>
      </c>
      <c r="W96" s="10">
        <f t="shared" si="24"/>
        <v>1426720.3994</v>
      </c>
      <c r="X96" s="5">
        <v>183904</v>
      </c>
      <c r="Y96">
        <v>0</v>
      </c>
      <c r="Z96" s="5">
        <v>18447</v>
      </c>
      <c r="AA96" s="5">
        <v>138130599</v>
      </c>
      <c r="AB96">
        <v>0</v>
      </c>
      <c r="AC96">
        <v>0</v>
      </c>
      <c r="AD96">
        <v>0</v>
      </c>
      <c r="AE96" t="s">
        <v>34</v>
      </c>
      <c r="AF96" t="s">
        <v>34</v>
      </c>
      <c r="AG96" t="s">
        <v>41</v>
      </c>
      <c r="AH96" s="5">
        <v>1379282.48</v>
      </c>
      <c r="AI96" s="5">
        <v>1839.04</v>
      </c>
      <c r="AJ96" s="3">
        <v>48750</v>
      </c>
      <c r="AK96" s="5">
        <v>184.47</v>
      </c>
      <c r="AL96" s="5">
        <v>0</v>
      </c>
      <c r="AM96" s="5">
        <v>0</v>
      </c>
      <c r="AN96" s="5">
        <v>0</v>
      </c>
      <c r="AO96" t="s">
        <v>41</v>
      </c>
      <c r="AP96" t="s">
        <v>37</v>
      </c>
      <c r="AQ96" s="5">
        <v>1379282.48</v>
      </c>
      <c r="AR96" t="s">
        <v>38</v>
      </c>
      <c r="AT96" t="str">
        <f t="shared" si="21"/>
        <v>0 Días</v>
      </c>
      <c r="AU96" t="e">
        <f>IF(AND(AC96=0,SUMIFS($H:$H,$A:$A,$A96,#REF!,#REF!)&lt;250000000),"Ordinaria",IF(AND(AC96=0,SUMIFS($H:$H,$A:$A,$A96,#REF!,#REF!)&gt;=250000000),"Preventiva",IF(AND(AC96&gt;0,AC96&lt;=30),"Persuasiva I",IF(AND(AC96&gt;30,AC96&lt;=60),"Persuasiva II",IF(AND(AC96&gt;60,AC96&lt;90),"Prejurídica","Jurídico")))))</f>
        <v>#REF!</v>
      </c>
      <c r="AV96">
        <f t="shared" si="22"/>
        <v>0</v>
      </c>
      <c r="AW96" t="str">
        <f>IFERROR(VLOOKUP(#REF!,#REF!,32,0),"Desembolsado")</f>
        <v>Desembolsado</v>
      </c>
      <c r="AX96" t="str">
        <f t="shared" si="23"/>
        <v>Otro</v>
      </c>
    </row>
    <row r="97" spans="1:50" x14ac:dyDescent="0.25">
      <c r="A97" s="3">
        <v>45322</v>
      </c>
      <c r="B97" s="1">
        <v>34137000135601</v>
      </c>
      <c r="C97" s="5">
        <v>298000000</v>
      </c>
      <c r="D97">
        <v>240</v>
      </c>
      <c r="E97" s="3">
        <v>41438</v>
      </c>
      <c r="F97" s="1">
        <f>_xlfn.DAYS(E97,A97)/30</f>
        <v>-129.46666666666667</v>
      </c>
      <c r="G97" s="1">
        <f t="shared" si="26"/>
        <v>110.53333333333333</v>
      </c>
      <c r="H97" s="5">
        <v>139170845</v>
      </c>
      <c r="I97" s="5" t="s">
        <v>53</v>
      </c>
      <c r="J97" s="6">
        <v>44177</v>
      </c>
      <c r="K97" s="7">
        <f>+_xlfn.DAYS(A97,J97)/30</f>
        <v>38.166666666666664</v>
      </c>
      <c r="L97" s="7">
        <f>+_xlfn.DAYS(A97,E97)/30</f>
        <v>129.46666666666667</v>
      </c>
      <c r="M97" s="6">
        <v>30816</v>
      </c>
      <c r="N97" s="8">
        <f>+_xlfn.DAYS(A97,M97)/365</f>
        <v>39.742465753424661</v>
      </c>
      <c r="O97" s="8">
        <v>1050</v>
      </c>
      <c r="P97" s="6">
        <v>40788</v>
      </c>
      <c r="Q97" s="8">
        <f t="shared" si="17"/>
        <v>1.8055555555555556</v>
      </c>
      <c r="R97" s="8">
        <f t="shared" si="18"/>
        <v>9.4138888888888896</v>
      </c>
      <c r="S97" s="8" t="s">
        <v>66</v>
      </c>
      <c r="T97" s="9">
        <v>1.61E-2</v>
      </c>
      <c r="U97" s="5">
        <f t="shared" si="19"/>
        <v>1241666.6666666667</v>
      </c>
      <c r="V97" s="5">
        <f t="shared" si="20"/>
        <v>186720.88370833333</v>
      </c>
      <c r="W97" s="10">
        <f t="shared" si="24"/>
        <v>1428387.5503750001</v>
      </c>
      <c r="X97" s="5">
        <v>185561</v>
      </c>
      <c r="Y97">
        <v>0</v>
      </c>
      <c r="Z97" s="5">
        <v>18613</v>
      </c>
      <c r="AA97" s="5">
        <v>139375019</v>
      </c>
      <c r="AB97">
        <v>0</v>
      </c>
      <c r="AC97">
        <v>0</v>
      </c>
      <c r="AD97">
        <v>0</v>
      </c>
      <c r="AE97" t="s">
        <v>34</v>
      </c>
      <c r="AF97" t="s">
        <v>34</v>
      </c>
      <c r="AG97" t="s">
        <v>41</v>
      </c>
      <c r="AH97" s="5">
        <v>1391708.45</v>
      </c>
      <c r="AI97" s="5">
        <v>1855.61</v>
      </c>
      <c r="AJ97" s="3">
        <v>48750</v>
      </c>
      <c r="AK97" s="5">
        <v>186.13</v>
      </c>
      <c r="AL97" s="5">
        <v>0</v>
      </c>
      <c r="AM97" s="5">
        <v>0</v>
      </c>
      <c r="AN97" s="5">
        <v>0</v>
      </c>
      <c r="AO97" t="s">
        <v>41</v>
      </c>
      <c r="AP97" t="s">
        <v>37</v>
      </c>
      <c r="AQ97" s="5">
        <v>1391708.45</v>
      </c>
      <c r="AR97" t="s">
        <v>38</v>
      </c>
      <c r="AS97">
        <f t="shared" ref="AS97:AS107" si="28">IF(AC97&gt;=1,1,0)</f>
        <v>0</v>
      </c>
      <c r="AT97" t="str">
        <f t="shared" si="21"/>
        <v>0 Días</v>
      </c>
      <c r="AU97" t="e">
        <f>IF(AND(AC97=0,SUMIFS($H:$H,$A:$A,$A97,#REF!,#REF!)&lt;250000000),"Ordinaria",IF(AND(AC97=0,SUMIFS($H:$H,$A:$A,$A97,#REF!,#REF!)&gt;=250000000),"Preventiva",IF(AND(AC97&gt;0,AC97&lt;=30),"Persuasiva I",IF(AND(AC97&gt;30,AC97&lt;=60),"Persuasiva II",IF(AND(AC97&gt;60,AC97&lt;90),"Prejurídica","Jurídico")))))</f>
        <v>#REF!</v>
      </c>
      <c r="AV97">
        <f t="shared" si="22"/>
        <v>0</v>
      </c>
      <c r="AW97" t="str">
        <f>IFERROR(VLOOKUP(#REF!,#REF!,32,0),"Desembolsado")</f>
        <v>Desembolsado</v>
      </c>
      <c r="AX97" t="str">
        <f t="shared" si="23"/>
        <v>Otro</v>
      </c>
    </row>
    <row r="98" spans="1:50" x14ac:dyDescent="0.25">
      <c r="A98" s="3">
        <v>45291</v>
      </c>
      <c r="B98" s="1">
        <v>34137000135601</v>
      </c>
      <c r="C98" s="5">
        <v>298000000</v>
      </c>
      <c r="D98">
        <v>240</v>
      </c>
      <c r="E98" s="3">
        <v>41438</v>
      </c>
      <c r="F98" s="1">
        <f>_xlfn.DAYS(E98,A98)/30</f>
        <v>-128.43333333333334</v>
      </c>
      <c r="G98" s="1">
        <f t="shared" si="26"/>
        <v>111.56666666666666</v>
      </c>
      <c r="H98" s="5">
        <v>140413442</v>
      </c>
      <c r="I98" s="5" t="s">
        <v>53</v>
      </c>
      <c r="J98" s="6">
        <v>44177</v>
      </c>
      <c r="K98" s="7">
        <f>+_xlfn.DAYS(A98,J98)/30</f>
        <v>37.133333333333333</v>
      </c>
      <c r="L98" s="7">
        <f>+_xlfn.DAYS(A98,E98)/30</f>
        <v>128.43333333333334</v>
      </c>
      <c r="M98" s="6">
        <v>30816</v>
      </c>
      <c r="N98" s="8">
        <f>+_xlfn.DAYS(A98,M98)/365</f>
        <v>39.657534246575345</v>
      </c>
      <c r="O98" s="8">
        <v>1050</v>
      </c>
      <c r="P98" s="6">
        <v>40788</v>
      </c>
      <c r="Q98" s="8">
        <f t="shared" si="17"/>
        <v>1.8055555555555556</v>
      </c>
      <c r="R98" s="8">
        <f t="shared" si="18"/>
        <v>9.4138888888888896</v>
      </c>
      <c r="S98" s="8" t="s">
        <v>66</v>
      </c>
      <c r="T98" s="9">
        <v>1.61E-2</v>
      </c>
      <c r="U98" s="5">
        <f t="shared" si="19"/>
        <v>1241666.6666666667</v>
      </c>
      <c r="V98" s="5">
        <f t="shared" si="20"/>
        <v>188388.03468333333</v>
      </c>
      <c r="W98" s="10">
        <f t="shared" si="24"/>
        <v>1430054.70135</v>
      </c>
      <c r="X98" s="5">
        <v>187218</v>
      </c>
      <c r="Y98">
        <v>0</v>
      </c>
      <c r="Z98" s="5">
        <v>18779</v>
      </c>
      <c r="AA98" s="5">
        <v>140619439</v>
      </c>
      <c r="AB98">
        <v>0</v>
      </c>
      <c r="AC98">
        <v>0</v>
      </c>
      <c r="AD98">
        <v>0</v>
      </c>
      <c r="AE98" t="s">
        <v>34</v>
      </c>
      <c r="AF98" t="s">
        <v>34</v>
      </c>
      <c r="AG98" t="s">
        <v>41</v>
      </c>
      <c r="AH98" s="5">
        <v>1404134.42</v>
      </c>
      <c r="AI98" s="5">
        <v>1872.18</v>
      </c>
      <c r="AJ98" s="3">
        <v>48750</v>
      </c>
      <c r="AK98" s="5">
        <v>187.79</v>
      </c>
      <c r="AL98" s="5">
        <v>0</v>
      </c>
      <c r="AM98" s="5">
        <v>0</v>
      </c>
      <c r="AN98" s="5">
        <v>0</v>
      </c>
      <c r="AO98" t="s">
        <v>41</v>
      </c>
      <c r="AP98" t="s">
        <v>37</v>
      </c>
      <c r="AQ98" s="5">
        <v>1404134.42</v>
      </c>
      <c r="AR98" t="s">
        <v>38</v>
      </c>
      <c r="AS98">
        <f t="shared" si="28"/>
        <v>0</v>
      </c>
      <c r="AT98" t="str">
        <f t="shared" si="21"/>
        <v>0 Días</v>
      </c>
      <c r="AU98" t="e">
        <f>IF(AND(AC98=0,SUMIFS($H:$H,$A:$A,$A98,#REF!,#REF!)&lt;250000000),"Ordinaria",IF(AND(AC98=0,SUMIFS($H:$H,$A:$A,$A98,#REF!,#REF!)&gt;=250000000),"Preventiva",IF(AND(AC98&gt;0,AC98&lt;=30),"Persuasiva I",IF(AND(AC98&gt;30,AC98&lt;=60),"Persuasiva II",IF(AND(AC98&gt;60,AC98&lt;90),"Prejurídica","Jurídico")))))</f>
        <v>#REF!</v>
      </c>
      <c r="AV98">
        <f t="shared" si="22"/>
        <v>0</v>
      </c>
      <c r="AW98" t="str">
        <f>IFERROR(VLOOKUP(#REF!,#REF!,32,0),"Desembolsado")</f>
        <v>Desembolsado</v>
      </c>
      <c r="AX98" t="str">
        <f t="shared" si="23"/>
        <v>Otro</v>
      </c>
    </row>
    <row r="99" spans="1:50" x14ac:dyDescent="0.25">
      <c r="A99" s="3">
        <v>45260</v>
      </c>
      <c r="B99" s="1">
        <v>34137000135601</v>
      </c>
      <c r="C99" s="5">
        <v>298000000</v>
      </c>
      <c r="D99">
        <v>240</v>
      </c>
      <c r="E99" s="3">
        <v>41438</v>
      </c>
      <c r="F99" s="1">
        <f>_xlfn.DAYS(E99,A99)/30</f>
        <v>-127.4</v>
      </c>
      <c r="G99" s="1">
        <f t="shared" si="26"/>
        <v>112.6</v>
      </c>
      <c r="H99" s="5">
        <v>141656039</v>
      </c>
      <c r="I99" s="5" t="s">
        <v>53</v>
      </c>
      <c r="J99" s="6">
        <v>44177</v>
      </c>
      <c r="K99" s="7">
        <f>+_xlfn.DAYS(A99,J99)/30</f>
        <v>36.1</v>
      </c>
      <c r="L99" s="7">
        <f>+_xlfn.DAYS(A99,E99)/30</f>
        <v>127.4</v>
      </c>
      <c r="M99" s="6">
        <v>30816</v>
      </c>
      <c r="N99" s="8">
        <f>+_xlfn.DAYS(A99,M99)/365</f>
        <v>39.57260273972603</v>
      </c>
      <c r="O99" s="8">
        <v>1050</v>
      </c>
      <c r="P99" s="6">
        <v>40788</v>
      </c>
      <c r="Q99" s="8">
        <f t="shared" si="17"/>
        <v>1.8055555555555556</v>
      </c>
      <c r="R99" s="8">
        <f t="shared" si="18"/>
        <v>9.4138888888888896</v>
      </c>
      <c r="S99" s="8" t="s">
        <v>66</v>
      </c>
      <c r="T99" s="9">
        <v>1.61E-2</v>
      </c>
      <c r="U99" s="5">
        <f t="shared" si="19"/>
        <v>1241666.6666666667</v>
      </c>
      <c r="V99" s="5">
        <f t="shared" si="20"/>
        <v>190055.18565833333</v>
      </c>
      <c r="W99" s="10">
        <f t="shared" si="24"/>
        <v>1431721.8523250001</v>
      </c>
      <c r="X99" s="5">
        <v>0</v>
      </c>
      <c r="Y99">
        <v>0</v>
      </c>
      <c r="Z99" s="5">
        <v>0</v>
      </c>
      <c r="AA99" s="5">
        <v>141656039</v>
      </c>
      <c r="AB99">
        <v>0</v>
      </c>
      <c r="AC99">
        <v>0</v>
      </c>
      <c r="AD99">
        <v>0</v>
      </c>
      <c r="AE99" t="s">
        <v>34</v>
      </c>
      <c r="AF99" t="s">
        <v>34</v>
      </c>
      <c r="AG99" t="s">
        <v>41</v>
      </c>
      <c r="AH99" s="5">
        <v>1416560.39</v>
      </c>
      <c r="AI99" s="5">
        <v>0</v>
      </c>
      <c r="AJ99" s="3">
        <v>48750</v>
      </c>
      <c r="AK99" s="5">
        <v>0</v>
      </c>
      <c r="AL99" s="5">
        <v>0</v>
      </c>
      <c r="AM99" s="5">
        <v>0</v>
      </c>
      <c r="AN99" s="5">
        <v>0</v>
      </c>
      <c r="AO99" t="s">
        <v>41</v>
      </c>
      <c r="AP99" t="s">
        <v>37</v>
      </c>
      <c r="AQ99" s="5">
        <v>1416560.39</v>
      </c>
      <c r="AR99" t="s">
        <v>38</v>
      </c>
      <c r="AS99">
        <f t="shared" si="28"/>
        <v>0</v>
      </c>
      <c r="AT99" t="str">
        <f t="shared" si="21"/>
        <v>0 Días</v>
      </c>
      <c r="AU99" t="e">
        <f>IF(AND(AC99=0,SUMIFS($H:$H,$A:$A,$A99,#REF!,#REF!)&lt;250000000),"Ordinaria",IF(AND(AC99=0,SUMIFS($H:$H,$A:$A,$A99,#REF!,#REF!)&gt;=250000000),"Preventiva",IF(AND(AC99&gt;0,AC99&lt;=30),"Persuasiva I",IF(AND(AC99&gt;30,AC99&lt;=60),"Persuasiva II",IF(AND(AC99&gt;60,AC99&lt;90),"Prejurídica","Jurídico")))))</f>
        <v>#REF!</v>
      </c>
      <c r="AV99">
        <f t="shared" si="22"/>
        <v>0</v>
      </c>
      <c r="AW99" t="str">
        <f>IFERROR(VLOOKUP(#REF!,#REF!,32,0),"Desembolsado")</f>
        <v>Desembolsado</v>
      </c>
      <c r="AX99" t="str">
        <f t="shared" si="23"/>
        <v>Otro</v>
      </c>
    </row>
    <row r="100" spans="1:50" x14ac:dyDescent="0.25">
      <c r="A100" s="3">
        <v>45230</v>
      </c>
      <c r="B100" s="1">
        <v>34137000135601</v>
      </c>
      <c r="C100" s="5">
        <v>298000000</v>
      </c>
      <c r="D100">
        <v>240</v>
      </c>
      <c r="E100" s="3">
        <v>41438</v>
      </c>
      <c r="F100" s="1">
        <f>_xlfn.DAYS(E100,A100)/30</f>
        <v>-126.4</v>
      </c>
      <c r="G100" s="1">
        <f t="shared" si="26"/>
        <v>113.6</v>
      </c>
      <c r="H100" s="5">
        <v>142898636</v>
      </c>
      <c r="I100" s="5" t="s">
        <v>53</v>
      </c>
      <c r="J100" s="6">
        <v>44177</v>
      </c>
      <c r="K100" s="7">
        <f>+_xlfn.DAYS(A100,J100)/30</f>
        <v>35.1</v>
      </c>
      <c r="L100" s="7">
        <f>+_xlfn.DAYS(A100,E100)/30</f>
        <v>126.4</v>
      </c>
      <c r="M100" s="6">
        <v>30816</v>
      </c>
      <c r="N100" s="8">
        <f>+_xlfn.DAYS(A100,M100)/365</f>
        <v>39.490410958904107</v>
      </c>
      <c r="O100" s="8">
        <v>1050</v>
      </c>
      <c r="P100" s="6">
        <v>40788</v>
      </c>
      <c r="Q100" s="8">
        <f t="shared" si="17"/>
        <v>1.8055555555555556</v>
      </c>
      <c r="R100" s="8">
        <f t="shared" si="18"/>
        <v>9.4138888888888896</v>
      </c>
      <c r="S100" s="8" t="s">
        <v>66</v>
      </c>
      <c r="T100" s="9">
        <v>1.61E-2</v>
      </c>
      <c r="U100" s="5">
        <f t="shared" si="19"/>
        <v>1241666.6666666667</v>
      </c>
      <c r="V100" s="5">
        <f t="shared" si="20"/>
        <v>191722.3366333333</v>
      </c>
      <c r="W100" s="10">
        <f t="shared" si="24"/>
        <v>1433389.0033</v>
      </c>
      <c r="X100" s="5">
        <v>190532</v>
      </c>
      <c r="Y100">
        <v>0</v>
      </c>
      <c r="Z100" s="5">
        <v>0</v>
      </c>
      <c r="AA100" s="5">
        <v>143089168</v>
      </c>
      <c r="AB100">
        <v>0</v>
      </c>
      <c r="AC100">
        <v>0</v>
      </c>
      <c r="AD100">
        <v>0</v>
      </c>
      <c r="AE100" t="s">
        <v>34</v>
      </c>
      <c r="AF100" t="s">
        <v>34</v>
      </c>
      <c r="AG100" t="s">
        <v>41</v>
      </c>
      <c r="AH100" s="5">
        <v>1428986.36</v>
      </c>
      <c r="AI100" s="5">
        <v>1905.32</v>
      </c>
      <c r="AJ100" s="3">
        <v>48750</v>
      </c>
      <c r="AK100" s="5">
        <v>0</v>
      </c>
      <c r="AL100" s="5">
        <v>0</v>
      </c>
      <c r="AM100" s="5">
        <v>0</v>
      </c>
      <c r="AN100" s="5">
        <v>0</v>
      </c>
      <c r="AO100" t="s">
        <v>41</v>
      </c>
      <c r="AP100" t="s">
        <v>37</v>
      </c>
      <c r="AQ100" s="5">
        <v>1428986.36</v>
      </c>
      <c r="AR100" t="s">
        <v>38</v>
      </c>
      <c r="AS100">
        <f t="shared" si="28"/>
        <v>0</v>
      </c>
      <c r="AT100" t="str">
        <f t="shared" si="21"/>
        <v>0 Días</v>
      </c>
      <c r="AU100" t="e">
        <f>IF(AND(AC100=0,SUMIFS($H:$H,$A:$A,$A100,#REF!,#REF!)&lt;250000000),"Ordinaria",IF(AND(AC100=0,SUMIFS($H:$H,$A:$A,$A100,#REF!,#REF!)&gt;=250000000),"Preventiva",IF(AND(AC100&gt;0,AC100&lt;=30),"Persuasiva I",IF(AND(AC100&gt;30,AC100&lt;=60),"Persuasiva II",IF(AND(AC100&gt;60,AC100&lt;90),"Prejurídica","Jurídico")))))</f>
        <v>#REF!</v>
      </c>
      <c r="AV100">
        <f t="shared" si="22"/>
        <v>0</v>
      </c>
      <c r="AW100" t="str">
        <f>IFERROR(VLOOKUP(#REF!,#REF!,32,0),"Desembolsado")</f>
        <v>Desembolsado</v>
      </c>
      <c r="AX100" t="str">
        <f t="shared" si="23"/>
        <v>Otro</v>
      </c>
    </row>
    <row r="101" spans="1:50" x14ac:dyDescent="0.25">
      <c r="A101" s="3">
        <v>45199</v>
      </c>
      <c r="B101" s="1">
        <v>34137000135601</v>
      </c>
      <c r="C101" s="5">
        <v>298000000</v>
      </c>
      <c r="D101">
        <v>240</v>
      </c>
      <c r="E101" s="3">
        <v>41438</v>
      </c>
      <c r="F101" s="1">
        <f>_xlfn.DAYS(E101,A101)/30</f>
        <v>-125.36666666666666</v>
      </c>
      <c r="G101" s="1">
        <f t="shared" si="26"/>
        <v>114.63333333333334</v>
      </c>
      <c r="H101" s="5">
        <v>145383830</v>
      </c>
      <c r="I101" s="5" t="s">
        <v>53</v>
      </c>
      <c r="J101" s="6">
        <v>44177</v>
      </c>
      <c r="K101" s="7">
        <f>+_xlfn.DAYS(A101,J101)/30</f>
        <v>34.06666666666667</v>
      </c>
      <c r="L101" s="7">
        <f>+_xlfn.DAYS(A101,E101)/30</f>
        <v>125.36666666666666</v>
      </c>
      <c r="M101" s="6">
        <v>30816</v>
      </c>
      <c r="N101" s="8">
        <f>+_xlfn.DAYS(A101,M101)/365</f>
        <v>39.405479452054792</v>
      </c>
      <c r="O101" s="8">
        <v>1050</v>
      </c>
      <c r="P101" s="6">
        <v>40788</v>
      </c>
      <c r="Q101" s="8">
        <f t="shared" si="17"/>
        <v>1.8055555555555556</v>
      </c>
      <c r="R101" s="8">
        <f t="shared" si="18"/>
        <v>9.4138888888888896</v>
      </c>
      <c r="S101" s="8" t="s">
        <v>66</v>
      </c>
      <c r="T101" s="9">
        <v>1.61E-2</v>
      </c>
      <c r="U101" s="5">
        <f t="shared" si="19"/>
        <v>1241666.6666666667</v>
      </c>
      <c r="V101" s="5">
        <f t="shared" si="20"/>
        <v>195056.63858333335</v>
      </c>
      <c r="W101" s="10">
        <f t="shared" si="24"/>
        <v>1436723.3052500002</v>
      </c>
      <c r="X101" s="5">
        <v>71084</v>
      </c>
      <c r="Y101">
        <v>0</v>
      </c>
      <c r="Z101" s="5">
        <v>0</v>
      </c>
      <c r="AA101" s="5">
        <v>145454914</v>
      </c>
      <c r="AB101">
        <v>0</v>
      </c>
      <c r="AC101">
        <v>0</v>
      </c>
      <c r="AD101">
        <v>0</v>
      </c>
      <c r="AE101" t="s">
        <v>34</v>
      </c>
      <c r="AF101" t="s">
        <v>34</v>
      </c>
      <c r="AG101" t="s">
        <v>41</v>
      </c>
      <c r="AH101" s="5">
        <v>1453838.3</v>
      </c>
      <c r="AI101" s="5">
        <v>710.84</v>
      </c>
      <c r="AJ101" s="3">
        <v>48750</v>
      </c>
      <c r="AK101" s="5">
        <v>0</v>
      </c>
      <c r="AL101" s="5">
        <v>0</v>
      </c>
      <c r="AM101" s="5">
        <v>0</v>
      </c>
      <c r="AN101" s="5">
        <v>0</v>
      </c>
      <c r="AO101" t="s">
        <v>41</v>
      </c>
      <c r="AP101" t="s">
        <v>37</v>
      </c>
      <c r="AQ101" s="5">
        <v>1453838.3</v>
      </c>
      <c r="AR101" t="s">
        <v>38</v>
      </c>
      <c r="AS101">
        <f t="shared" si="28"/>
        <v>0</v>
      </c>
      <c r="AT101" t="str">
        <f t="shared" si="21"/>
        <v>0 Días</v>
      </c>
      <c r="AU101" t="e">
        <f>IF(AND(AC101=0,SUMIFS($H:$H,$A:$A,$A101,#REF!,#REF!)&lt;250000000),"Ordinaria",IF(AND(AC101=0,SUMIFS($H:$H,$A:$A,$A101,#REF!,#REF!)&gt;=250000000),"Preventiva",IF(AND(AC101&gt;0,AC101&lt;=30),"Persuasiva I",IF(AND(AC101&gt;30,AC101&lt;=60),"Persuasiva II",IF(AND(AC101&gt;60,AC101&lt;90),"Prejurídica","Jurídico")))))</f>
        <v>#REF!</v>
      </c>
      <c r="AV101">
        <f t="shared" si="22"/>
        <v>0</v>
      </c>
      <c r="AW101" t="str">
        <f>IFERROR(VLOOKUP(#REF!,#REF!,32,0),"Desembolsado")</f>
        <v>Desembolsado</v>
      </c>
      <c r="AX101" t="str">
        <f t="shared" si="23"/>
        <v>Otro</v>
      </c>
    </row>
    <row r="102" spans="1:50" x14ac:dyDescent="0.25">
      <c r="A102" s="3">
        <v>45169</v>
      </c>
      <c r="B102" s="1">
        <v>34137000135601</v>
      </c>
      <c r="C102" s="5">
        <v>298000000</v>
      </c>
      <c r="D102">
        <v>240</v>
      </c>
      <c r="E102" s="3">
        <v>41438</v>
      </c>
      <c r="F102" s="1">
        <f>_xlfn.DAYS(E102,A102)/30</f>
        <v>-124.36666666666666</v>
      </c>
      <c r="G102" s="1">
        <f t="shared" si="26"/>
        <v>115.63333333333334</v>
      </c>
      <c r="H102" s="5">
        <v>146626427</v>
      </c>
      <c r="I102" s="5" t="s">
        <v>53</v>
      </c>
      <c r="J102" s="6">
        <v>44177</v>
      </c>
      <c r="K102" s="7">
        <f>+_xlfn.DAYS(A102,J102)/30</f>
        <v>33.06666666666667</v>
      </c>
      <c r="L102" s="7">
        <f>+_xlfn.DAYS(A102,E102)/30</f>
        <v>124.36666666666666</v>
      </c>
      <c r="M102" s="6">
        <v>30816</v>
      </c>
      <c r="N102" s="8">
        <f>+_xlfn.DAYS(A102,M102)/365</f>
        <v>39.323287671232876</v>
      </c>
      <c r="O102" s="8">
        <v>1050</v>
      </c>
      <c r="P102" s="6">
        <v>40788</v>
      </c>
      <c r="Q102" s="8">
        <f t="shared" si="17"/>
        <v>1.8055555555555556</v>
      </c>
      <c r="R102" s="8">
        <f t="shared" si="18"/>
        <v>9.4138888888888896</v>
      </c>
      <c r="S102" s="8" t="s">
        <v>66</v>
      </c>
      <c r="T102" s="9">
        <v>1.61E-2</v>
      </c>
      <c r="U102" s="5">
        <f t="shared" si="19"/>
        <v>1241666.6666666667</v>
      </c>
      <c r="V102" s="5">
        <f t="shared" si="20"/>
        <v>196723.78955833334</v>
      </c>
      <c r="W102" s="10">
        <f t="shared" si="24"/>
        <v>1438390.4562250001</v>
      </c>
      <c r="X102" s="5">
        <v>71685</v>
      </c>
      <c r="Y102">
        <v>0</v>
      </c>
      <c r="Z102" s="5">
        <v>0</v>
      </c>
      <c r="AA102" s="5">
        <v>146698112</v>
      </c>
      <c r="AB102">
        <v>0</v>
      </c>
      <c r="AC102">
        <v>0</v>
      </c>
      <c r="AD102">
        <v>0</v>
      </c>
      <c r="AE102" t="s">
        <v>34</v>
      </c>
      <c r="AF102" t="s">
        <v>34</v>
      </c>
      <c r="AG102" t="s">
        <v>41</v>
      </c>
      <c r="AH102" s="5">
        <v>1466264.27</v>
      </c>
      <c r="AI102" s="5">
        <v>716.85</v>
      </c>
      <c r="AJ102" s="3">
        <v>48750</v>
      </c>
      <c r="AK102" s="5">
        <v>0</v>
      </c>
      <c r="AL102" s="5">
        <v>0</v>
      </c>
      <c r="AM102" s="5">
        <v>0</v>
      </c>
      <c r="AN102" s="5">
        <v>0</v>
      </c>
      <c r="AO102" t="s">
        <v>41</v>
      </c>
      <c r="AP102" t="s">
        <v>37</v>
      </c>
      <c r="AQ102" s="5">
        <v>1466264.27</v>
      </c>
      <c r="AR102" t="s">
        <v>38</v>
      </c>
      <c r="AS102">
        <f t="shared" si="28"/>
        <v>0</v>
      </c>
      <c r="AT102" t="str">
        <f t="shared" si="21"/>
        <v>0 Días</v>
      </c>
      <c r="AU102" t="e">
        <f>IF(AND(AC102=0,SUMIFS($H:$H,$A:$A,$A102,#REF!,#REF!)&lt;250000000),"Ordinaria",IF(AND(AC102=0,SUMIFS($H:$H,$A:$A,$A102,#REF!,#REF!)&gt;=250000000),"Preventiva",IF(AND(AC102&gt;0,AC102&lt;=30),"Persuasiva I",IF(AND(AC102&gt;30,AC102&lt;=60),"Persuasiva II",IF(AND(AC102&gt;60,AC102&lt;90),"Prejurídica","Jurídico")))))</f>
        <v>#REF!</v>
      </c>
      <c r="AV102">
        <f t="shared" si="22"/>
        <v>0</v>
      </c>
      <c r="AW102" t="str">
        <f>IFERROR(VLOOKUP(#REF!,#REF!,32,0),"Desembolsado")</f>
        <v>Desembolsado</v>
      </c>
      <c r="AX102" t="str">
        <f t="shared" si="23"/>
        <v>Otro</v>
      </c>
    </row>
    <row r="103" spans="1:50" x14ac:dyDescent="0.25">
      <c r="A103" s="3">
        <v>45138</v>
      </c>
      <c r="B103" s="1">
        <v>34137000135601</v>
      </c>
      <c r="C103" s="5">
        <v>298000000</v>
      </c>
      <c r="D103">
        <v>240</v>
      </c>
      <c r="E103" s="3">
        <v>41438</v>
      </c>
      <c r="F103" s="1">
        <f>_xlfn.DAYS(E103,A103)/30</f>
        <v>-123.33333333333333</v>
      </c>
      <c r="G103" s="1">
        <f t="shared" si="26"/>
        <v>116.66666666666667</v>
      </c>
      <c r="H103" s="5">
        <v>147869024</v>
      </c>
      <c r="I103" s="5" t="s">
        <v>53</v>
      </c>
      <c r="J103" s="6">
        <v>44177</v>
      </c>
      <c r="K103" s="7">
        <f>+_xlfn.DAYS(A103,J103)/30</f>
        <v>32.033333333333331</v>
      </c>
      <c r="L103" s="7">
        <f>+_xlfn.DAYS(A103,E103)/30</f>
        <v>123.33333333333333</v>
      </c>
      <c r="M103" s="6">
        <v>30816</v>
      </c>
      <c r="N103" s="8">
        <f>+_xlfn.DAYS(A103,M103)/365</f>
        <v>39.238356164383561</v>
      </c>
      <c r="O103" s="8">
        <v>1050</v>
      </c>
      <c r="P103" s="6">
        <v>40788</v>
      </c>
      <c r="Q103" s="8">
        <f t="shared" si="17"/>
        <v>1.8055555555555556</v>
      </c>
      <c r="R103" s="8">
        <f t="shared" si="18"/>
        <v>9.4138888888888896</v>
      </c>
      <c r="S103" s="8" t="s">
        <v>66</v>
      </c>
      <c r="T103" s="9">
        <v>1.61E-2</v>
      </c>
      <c r="U103" s="5">
        <f t="shared" si="19"/>
        <v>1241666.6666666667</v>
      </c>
      <c r="V103" s="5">
        <f t="shared" si="20"/>
        <v>198390.94053333334</v>
      </c>
      <c r="W103" s="10">
        <f t="shared" si="24"/>
        <v>1440057.6072</v>
      </c>
      <c r="X103" s="5">
        <v>72292</v>
      </c>
      <c r="Y103">
        <v>0</v>
      </c>
      <c r="Z103" s="5">
        <v>0</v>
      </c>
      <c r="AA103" s="5">
        <v>147941316</v>
      </c>
      <c r="AB103">
        <v>0</v>
      </c>
      <c r="AC103">
        <v>0</v>
      </c>
      <c r="AD103">
        <v>0</v>
      </c>
      <c r="AE103" t="s">
        <v>34</v>
      </c>
      <c r="AF103" t="s">
        <v>34</v>
      </c>
      <c r="AG103" t="s">
        <v>41</v>
      </c>
      <c r="AH103" s="5">
        <v>1478690.24</v>
      </c>
      <c r="AI103" s="5">
        <v>722.92</v>
      </c>
      <c r="AJ103" s="3">
        <v>48750</v>
      </c>
      <c r="AK103" s="5">
        <v>0</v>
      </c>
      <c r="AL103" s="5">
        <v>0</v>
      </c>
      <c r="AM103" s="5">
        <v>0</v>
      </c>
      <c r="AN103" s="5">
        <v>0</v>
      </c>
      <c r="AO103" t="s">
        <v>41</v>
      </c>
      <c r="AP103" t="s">
        <v>37</v>
      </c>
      <c r="AQ103" s="5">
        <v>1478690.24</v>
      </c>
      <c r="AR103" t="s">
        <v>38</v>
      </c>
      <c r="AS103">
        <f t="shared" si="28"/>
        <v>0</v>
      </c>
      <c r="AT103" t="str">
        <f t="shared" si="21"/>
        <v>0 Días</v>
      </c>
      <c r="AU103" t="e">
        <f>IF(AND(AC103=0,SUMIFS($H:$H,$A:$A,$A103,#REF!,#REF!)&lt;250000000),"Ordinaria",IF(AND(AC103=0,SUMIFS($H:$H,$A:$A,$A103,#REF!,#REF!)&gt;=250000000),"Preventiva",IF(AND(AC103&gt;0,AC103&lt;=30),"Persuasiva I",IF(AND(AC103&gt;30,AC103&lt;=60),"Persuasiva II",IF(AND(AC103&gt;60,AC103&lt;90),"Prejurídica","Jurídico")))))</f>
        <v>#REF!</v>
      </c>
      <c r="AV103">
        <f t="shared" si="22"/>
        <v>0</v>
      </c>
      <c r="AW103" t="str">
        <f>IFERROR(VLOOKUP(#REF!,#REF!,32,0),"Desembolsado")</f>
        <v>Desembolsado</v>
      </c>
      <c r="AX103" t="str">
        <f t="shared" si="23"/>
        <v>Otro</v>
      </c>
    </row>
    <row r="104" spans="1:50" x14ac:dyDescent="0.25">
      <c r="A104" s="3">
        <v>45107</v>
      </c>
      <c r="B104" s="1">
        <v>34137000135601</v>
      </c>
      <c r="C104" s="5">
        <v>298000000</v>
      </c>
      <c r="D104">
        <v>240</v>
      </c>
      <c r="E104" s="3">
        <v>41438</v>
      </c>
      <c r="F104" s="1">
        <f>_xlfn.DAYS(E104,A104)/30</f>
        <v>-122.3</v>
      </c>
      <c r="G104" s="1">
        <f t="shared" si="26"/>
        <v>117.7</v>
      </c>
      <c r="H104" s="5">
        <v>149111621</v>
      </c>
      <c r="I104" s="5" t="s">
        <v>53</v>
      </c>
      <c r="J104" s="6">
        <v>44177</v>
      </c>
      <c r="K104" s="7">
        <f>+_xlfn.DAYS(A104,J104)/30</f>
        <v>31</v>
      </c>
      <c r="L104" s="7">
        <f>+_xlfn.DAYS(A104,E104)/30</f>
        <v>122.3</v>
      </c>
      <c r="M104" s="6">
        <v>30816</v>
      </c>
      <c r="N104" s="8">
        <f>+_xlfn.DAYS(A104,M104)/365</f>
        <v>39.153424657534245</v>
      </c>
      <c r="O104" s="8">
        <v>1050</v>
      </c>
      <c r="P104" s="6">
        <v>40788</v>
      </c>
      <c r="Q104" s="8">
        <f t="shared" si="17"/>
        <v>1.8055555555555556</v>
      </c>
      <c r="R104" s="8">
        <f t="shared" si="18"/>
        <v>9.4138888888888896</v>
      </c>
      <c r="S104" s="8" t="s">
        <v>66</v>
      </c>
      <c r="T104" s="9">
        <v>1.61E-2</v>
      </c>
      <c r="U104" s="5">
        <f t="shared" si="19"/>
        <v>1241666.6666666667</v>
      </c>
      <c r="V104" s="5">
        <f t="shared" si="20"/>
        <v>200058.09150833334</v>
      </c>
      <c r="W104" s="10">
        <f t="shared" si="24"/>
        <v>1441724.7581750001</v>
      </c>
      <c r="X104" s="5">
        <v>72900</v>
      </c>
      <c r="Y104">
        <v>0</v>
      </c>
      <c r="Z104" s="5">
        <v>0</v>
      </c>
      <c r="AA104" s="5">
        <v>149184521</v>
      </c>
      <c r="AB104">
        <v>0</v>
      </c>
      <c r="AC104">
        <v>0</v>
      </c>
      <c r="AD104">
        <v>0</v>
      </c>
      <c r="AE104" t="s">
        <v>34</v>
      </c>
      <c r="AF104" t="s">
        <v>34</v>
      </c>
      <c r="AG104" t="s">
        <v>41</v>
      </c>
      <c r="AH104" s="5">
        <v>1491116.21</v>
      </c>
      <c r="AI104" s="5">
        <v>729</v>
      </c>
      <c r="AJ104" s="3">
        <v>48750</v>
      </c>
      <c r="AK104" s="5">
        <v>0</v>
      </c>
      <c r="AL104" s="5">
        <v>0</v>
      </c>
      <c r="AM104" s="5">
        <v>0</v>
      </c>
      <c r="AN104" s="5">
        <v>0</v>
      </c>
      <c r="AO104" t="s">
        <v>41</v>
      </c>
      <c r="AP104" t="s">
        <v>37</v>
      </c>
      <c r="AQ104" s="5">
        <v>1491116.21</v>
      </c>
      <c r="AR104" t="s">
        <v>38</v>
      </c>
      <c r="AS104">
        <f t="shared" si="28"/>
        <v>0</v>
      </c>
      <c r="AT104" t="str">
        <f t="shared" si="21"/>
        <v>0 Días</v>
      </c>
      <c r="AU104" t="e">
        <f>IF(AND(AC104=0,SUMIFS($H:$H,$A:$A,$A104,#REF!,#REF!)&lt;250000000),"Ordinaria",IF(AND(AC104=0,SUMIFS($H:$H,$A:$A,$A104,#REF!,#REF!)&gt;=250000000),"Preventiva",IF(AND(AC104&gt;0,AC104&lt;=30),"Persuasiva I",IF(AND(AC104&gt;30,AC104&lt;=60),"Persuasiva II",IF(AND(AC104&gt;60,AC104&lt;90),"Prejurídica","Jurídico")))))</f>
        <v>#REF!</v>
      </c>
      <c r="AV104">
        <f t="shared" si="22"/>
        <v>0</v>
      </c>
      <c r="AW104" t="str">
        <f>IFERROR(VLOOKUP(#REF!,#REF!,32,0),"Desembolsado")</f>
        <v>Desembolsado</v>
      </c>
      <c r="AX104" t="str">
        <f t="shared" si="23"/>
        <v>Otro</v>
      </c>
    </row>
    <row r="105" spans="1:50" x14ac:dyDescent="0.25">
      <c r="A105" s="3">
        <v>45077</v>
      </c>
      <c r="B105" s="1">
        <v>34137000135601</v>
      </c>
      <c r="C105" s="5">
        <v>298000000</v>
      </c>
      <c r="D105">
        <v>240</v>
      </c>
      <c r="E105" s="3">
        <v>41438</v>
      </c>
      <c r="F105" s="1">
        <f>_xlfn.DAYS(E105,A105)/30</f>
        <v>-121.3</v>
      </c>
      <c r="G105" s="1">
        <f t="shared" si="26"/>
        <v>118.7</v>
      </c>
      <c r="H105" s="5">
        <v>150354218</v>
      </c>
      <c r="I105" s="5" t="s">
        <v>53</v>
      </c>
      <c r="J105" s="6">
        <v>44177</v>
      </c>
      <c r="K105" s="7">
        <f>+_xlfn.DAYS(A105,J105)/30</f>
        <v>30</v>
      </c>
      <c r="L105" s="7">
        <f>+_xlfn.DAYS(A105,E105)/30</f>
        <v>121.3</v>
      </c>
      <c r="M105" s="6">
        <v>30816</v>
      </c>
      <c r="N105" s="8">
        <f>+_xlfn.DAYS(A105,M105)/365</f>
        <v>39.07123287671233</v>
      </c>
      <c r="O105" s="8">
        <v>1050</v>
      </c>
      <c r="P105" s="6">
        <v>40788</v>
      </c>
      <c r="Q105" s="8">
        <f t="shared" si="17"/>
        <v>1.8055555555555556</v>
      </c>
      <c r="R105" s="8">
        <f t="shared" si="18"/>
        <v>9.4138888888888896</v>
      </c>
      <c r="S105" s="8" t="s">
        <v>66</v>
      </c>
      <c r="T105" s="9">
        <v>1.61E-2</v>
      </c>
      <c r="U105" s="5">
        <f t="shared" si="19"/>
        <v>1241666.6666666667</v>
      </c>
      <c r="V105" s="5">
        <f t="shared" si="20"/>
        <v>201725.24248333334</v>
      </c>
      <c r="W105" s="10">
        <f t="shared" si="24"/>
        <v>1443391.9091500002</v>
      </c>
      <c r="X105" s="5">
        <v>73511</v>
      </c>
      <c r="Y105">
        <v>0</v>
      </c>
      <c r="Z105" s="5">
        <v>0</v>
      </c>
      <c r="AA105" s="5">
        <v>150427729</v>
      </c>
      <c r="AB105">
        <v>0</v>
      </c>
      <c r="AC105">
        <v>0</v>
      </c>
      <c r="AD105">
        <v>0</v>
      </c>
      <c r="AE105" t="s">
        <v>34</v>
      </c>
      <c r="AF105" t="s">
        <v>34</v>
      </c>
      <c r="AG105" t="s">
        <v>41</v>
      </c>
      <c r="AH105" s="5">
        <v>1503542.18</v>
      </c>
      <c r="AI105" s="5">
        <v>735.11</v>
      </c>
      <c r="AJ105" s="3">
        <v>48750</v>
      </c>
      <c r="AK105" s="5">
        <v>0</v>
      </c>
      <c r="AL105" s="5">
        <v>0</v>
      </c>
      <c r="AM105" s="5">
        <v>0</v>
      </c>
      <c r="AN105" s="5">
        <v>0</v>
      </c>
      <c r="AO105" t="s">
        <v>41</v>
      </c>
      <c r="AP105" t="s">
        <v>37</v>
      </c>
      <c r="AQ105" s="5">
        <v>1503542.18</v>
      </c>
      <c r="AR105" t="s">
        <v>38</v>
      </c>
      <c r="AS105">
        <f t="shared" si="28"/>
        <v>0</v>
      </c>
      <c r="AT105" t="str">
        <f t="shared" si="21"/>
        <v>0 Días</v>
      </c>
      <c r="AU105" t="e">
        <f>IF(AND(AC105=0,SUMIFS($H:$H,$A:$A,$A105,#REF!,#REF!)&lt;250000000),"Ordinaria",IF(AND(AC105=0,SUMIFS($H:$H,$A:$A,$A105,#REF!,#REF!)&gt;=250000000),"Preventiva",IF(AND(AC105&gt;0,AC105&lt;=30),"Persuasiva I",IF(AND(AC105&gt;30,AC105&lt;=60),"Persuasiva II",IF(AND(AC105&gt;60,AC105&lt;90),"Prejurídica","Jurídico")))))</f>
        <v>#REF!</v>
      </c>
      <c r="AV105">
        <f t="shared" si="22"/>
        <v>0</v>
      </c>
      <c r="AW105" t="str">
        <f>IFERROR(VLOOKUP(#REF!,#REF!,32,0),"Desembolsado")</f>
        <v>Desembolsado</v>
      </c>
      <c r="AX105" t="str">
        <f t="shared" si="23"/>
        <v>Otro</v>
      </c>
    </row>
    <row r="106" spans="1:50" x14ac:dyDescent="0.25">
      <c r="A106" s="3">
        <v>45046</v>
      </c>
      <c r="B106" s="1">
        <v>34137000135601</v>
      </c>
      <c r="C106" s="5">
        <v>298000000</v>
      </c>
      <c r="D106">
        <v>240</v>
      </c>
      <c r="E106" s="3">
        <v>41438</v>
      </c>
      <c r="F106" s="1">
        <f>_xlfn.DAYS(E106,A106)/30</f>
        <v>-120.26666666666667</v>
      </c>
      <c r="G106" s="1">
        <f t="shared" si="26"/>
        <v>119.73333333333333</v>
      </c>
      <c r="H106" s="5">
        <v>151596815</v>
      </c>
      <c r="I106" s="5" t="s">
        <v>53</v>
      </c>
      <c r="J106" s="6">
        <v>44177</v>
      </c>
      <c r="K106" s="7">
        <f>+_xlfn.DAYS(A106,J106)/30</f>
        <v>28.966666666666665</v>
      </c>
      <c r="L106" s="7">
        <f>+_xlfn.DAYS(A106,E106)/30</f>
        <v>120.26666666666667</v>
      </c>
      <c r="M106" s="6">
        <v>30816</v>
      </c>
      <c r="N106" s="8">
        <f>+_xlfn.DAYS(A106,M106)/365</f>
        <v>38.986301369863014</v>
      </c>
      <c r="O106" s="8">
        <v>1050</v>
      </c>
      <c r="P106" s="6">
        <v>40788</v>
      </c>
      <c r="Q106" s="8">
        <f t="shared" si="17"/>
        <v>1.8055555555555556</v>
      </c>
      <c r="R106" s="8">
        <f t="shared" si="18"/>
        <v>9.4138888888888896</v>
      </c>
      <c r="S106" s="8" t="s">
        <v>66</v>
      </c>
      <c r="T106" s="9">
        <v>1.61E-2</v>
      </c>
      <c r="U106" s="5">
        <f t="shared" si="19"/>
        <v>1241666.6666666667</v>
      </c>
      <c r="V106" s="5">
        <f t="shared" si="20"/>
        <v>203392.39345833333</v>
      </c>
      <c r="W106" s="10">
        <f t="shared" si="24"/>
        <v>1445059.0601250001</v>
      </c>
      <c r="X106" s="5">
        <v>74116</v>
      </c>
      <c r="Y106">
        <v>0</v>
      </c>
      <c r="Z106" s="5">
        <v>0</v>
      </c>
      <c r="AA106" s="5">
        <v>151670931</v>
      </c>
      <c r="AB106">
        <v>0</v>
      </c>
      <c r="AC106">
        <v>0</v>
      </c>
      <c r="AD106">
        <v>0</v>
      </c>
      <c r="AE106" t="s">
        <v>34</v>
      </c>
      <c r="AF106" t="s">
        <v>34</v>
      </c>
      <c r="AG106" t="s">
        <v>41</v>
      </c>
      <c r="AH106" s="5">
        <v>1515968.15</v>
      </c>
      <c r="AI106" s="5">
        <v>741.16</v>
      </c>
      <c r="AJ106" s="3">
        <v>48750</v>
      </c>
      <c r="AK106" s="5">
        <v>0</v>
      </c>
      <c r="AL106" s="5">
        <v>0</v>
      </c>
      <c r="AM106" s="5">
        <v>0</v>
      </c>
      <c r="AN106" s="5">
        <v>0</v>
      </c>
      <c r="AO106" t="s">
        <v>41</v>
      </c>
      <c r="AP106" t="s">
        <v>37</v>
      </c>
      <c r="AQ106" s="5">
        <v>1515968.15</v>
      </c>
      <c r="AR106" t="s">
        <v>38</v>
      </c>
      <c r="AS106">
        <f t="shared" si="28"/>
        <v>0</v>
      </c>
      <c r="AT106" t="str">
        <f t="shared" si="21"/>
        <v>0 Días</v>
      </c>
      <c r="AU106" t="e">
        <f>IF(AND(AC106=0,SUMIFS($H:$H,$A:$A,$A106,#REF!,#REF!)&lt;250000000),"Ordinaria",IF(AND(AC106=0,SUMIFS($H:$H,$A:$A,$A106,#REF!,#REF!)&gt;=250000000),"Preventiva",IF(AND(AC106&gt;0,AC106&lt;=30),"Persuasiva I",IF(AND(AC106&gt;30,AC106&lt;=60),"Persuasiva II",IF(AND(AC106&gt;60,AC106&lt;90),"Prejurídica","Jurídico")))))</f>
        <v>#REF!</v>
      </c>
      <c r="AV106">
        <f t="shared" si="22"/>
        <v>0</v>
      </c>
      <c r="AW106" t="str">
        <f>IFERROR(VLOOKUP(#REF!,#REF!,32,0),"Desembolsado")</f>
        <v>Desembolsado</v>
      </c>
      <c r="AX106" t="str">
        <f t="shared" si="23"/>
        <v>Otro</v>
      </c>
    </row>
    <row r="107" spans="1:50" x14ac:dyDescent="0.25">
      <c r="A107" s="3">
        <v>45016</v>
      </c>
      <c r="B107" s="1">
        <v>34137000135601</v>
      </c>
      <c r="C107" s="5">
        <v>298000000</v>
      </c>
      <c r="D107">
        <v>240</v>
      </c>
      <c r="E107" s="3">
        <v>41438</v>
      </c>
      <c r="F107" s="1">
        <f>_xlfn.DAYS(E107,A107)/30</f>
        <v>-119.26666666666667</v>
      </c>
      <c r="G107" s="1">
        <f t="shared" si="26"/>
        <v>120.73333333333333</v>
      </c>
      <c r="H107" s="5">
        <v>152839412</v>
      </c>
      <c r="I107" s="5" t="s">
        <v>53</v>
      </c>
      <c r="J107" s="6">
        <v>44177</v>
      </c>
      <c r="K107" s="7">
        <f>+_xlfn.DAYS(A107,J107)/30</f>
        <v>27.966666666666665</v>
      </c>
      <c r="L107" s="7">
        <f>+_xlfn.DAYS(A107,E107)/30</f>
        <v>119.26666666666667</v>
      </c>
      <c r="M107" s="6">
        <v>30816</v>
      </c>
      <c r="N107" s="8">
        <f>+_xlfn.DAYS(A107,M107)/365</f>
        <v>38.904109589041099</v>
      </c>
      <c r="O107" s="8">
        <v>1050</v>
      </c>
      <c r="P107" s="6">
        <v>40788</v>
      </c>
      <c r="Q107" s="8">
        <f t="shared" si="17"/>
        <v>1.8055555555555556</v>
      </c>
      <c r="R107" s="8">
        <f t="shared" si="18"/>
        <v>9.4138888888888896</v>
      </c>
      <c r="S107" s="8" t="s">
        <v>66</v>
      </c>
      <c r="T107" s="9">
        <v>1.61E-2</v>
      </c>
      <c r="U107" s="5">
        <f t="shared" si="19"/>
        <v>1241666.6666666667</v>
      </c>
      <c r="V107" s="5">
        <f t="shared" si="20"/>
        <v>205059.54443333333</v>
      </c>
      <c r="W107" s="10">
        <f t="shared" si="24"/>
        <v>1446726.2111</v>
      </c>
      <c r="X107" s="5">
        <v>74720</v>
      </c>
      <c r="Y107">
        <v>0</v>
      </c>
      <c r="Z107" s="5">
        <v>0</v>
      </c>
      <c r="AA107" s="5">
        <v>152914132</v>
      </c>
      <c r="AB107">
        <v>0</v>
      </c>
      <c r="AC107">
        <v>0</v>
      </c>
      <c r="AD107">
        <v>0</v>
      </c>
      <c r="AE107" t="s">
        <v>34</v>
      </c>
      <c r="AF107" t="s">
        <v>34</v>
      </c>
      <c r="AG107" t="s">
        <v>41</v>
      </c>
      <c r="AH107" s="5">
        <v>1528394.12</v>
      </c>
      <c r="AI107" s="5">
        <v>747.2</v>
      </c>
      <c r="AJ107" s="3">
        <v>48750</v>
      </c>
      <c r="AK107" s="5">
        <v>0</v>
      </c>
      <c r="AL107" s="5">
        <v>0</v>
      </c>
      <c r="AM107" s="5">
        <v>0</v>
      </c>
      <c r="AN107" s="5">
        <v>0</v>
      </c>
      <c r="AO107" t="s">
        <v>41</v>
      </c>
      <c r="AP107" t="s">
        <v>37</v>
      </c>
      <c r="AQ107" s="5">
        <v>1528394.12</v>
      </c>
      <c r="AR107" t="s">
        <v>38</v>
      </c>
      <c r="AS107">
        <f t="shared" si="28"/>
        <v>0</v>
      </c>
      <c r="AT107" t="str">
        <f t="shared" si="21"/>
        <v>0 Días</v>
      </c>
      <c r="AU107" t="e">
        <f>IF(AND(AC107=0,SUMIFS($H:$H,$A:$A,$A107,#REF!,#REF!)&lt;250000000),"Ordinaria",IF(AND(AC107=0,SUMIFS($H:$H,$A:$A,$A107,#REF!,#REF!)&gt;=250000000),"Preventiva",IF(AND(AC107&gt;0,AC107&lt;=30),"Persuasiva I",IF(AND(AC107&gt;30,AC107&lt;=60),"Persuasiva II",IF(AND(AC107&gt;60,AC107&lt;90),"Prejurídica","Jurídico")))))</f>
        <v>#REF!</v>
      </c>
      <c r="AV107">
        <f t="shared" si="22"/>
        <v>0</v>
      </c>
      <c r="AW107" t="str">
        <f>IFERROR(VLOOKUP(#REF!,#REF!,32,0),"Desembolsado")</f>
        <v>Desembolsado</v>
      </c>
      <c r="AX107" t="str">
        <f t="shared" si="23"/>
        <v>Otro</v>
      </c>
    </row>
    <row r="108" spans="1:50" x14ac:dyDescent="0.25">
      <c r="A108" s="3">
        <v>45351</v>
      </c>
      <c r="B108" s="1">
        <v>34138000143851</v>
      </c>
      <c r="C108" s="5">
        <v>470000000</v>
      </c>
      <c r="D108">
        <v>240</v>
      </c>
      <c r="E108" s="3">
        <v>41624</v>
      </c>
      <c r="F108" s="1">
        <f>_xlfn.DAYS(E108,A108)/30</f>
        <v>-124.23333333333333</v>
      </c>
      <c r="G108" s="1">
        <f t="shared" si="26"/>
        <v>115.76666666666667</v>
      </c>
      <c r="H108" s="5">
        <v>228426878</v>
      </c>
      <c r="I108" s="5" t="s">
        <v>53</v>
      </c>
      <c r="J108" s="6">
        <v>43487</v>
      </c>
      <c r="K108" s="7">
        <f>+_xlfn.DAYS(A108,J108)/30</f>
        <v>62.133333333333333</v>
      </c>
      <c r="L108" s="7">
        <f>+_xlfn.DAYS(A108,E108)/30</f>
        <v>124.23333333333333</v>
      </c>
      <c r="M108" s="6">
        <v>26495</v>
      </c>
      <c r="N108" s="8">
        <f>+_xlfn.DAYS(A108,M108)/365</f>
        <v>51.660273972602738</v>
      </c>
      <c r="O108" s="8">
        <v>390</v>
      </c>
      <c r="P108" s="6">
        <v>40729</v>
      </c>
      <c r="Q108" s="8">
        <f t="shared" si="17"/>
        <v>2.4861111111111112</v>
      </c>
      <c r="R108" s="8">
        <f t="shared" si="18"/>
        <v>7.6611111111111114</v>
      </c>
      <c r="S108" s="8" t="s">
        <v>76</v>
      </c>
      <c r="T108" s="9">
        <v>1.61E-2</v>
      </c>
      <c r="U108" s="5">
        <f t="shared" si="19"/>
        <v>1958333.3333333333</v>
      </c>
      <c r="V108" s="5">
        <f t="shared" si="20"/>
        <v>306472.72798333335</v>
      </c>
      <c r="W108" s="10">
        <f t="shared" si="24"/>
        <v>2264806.0613166667</v>
      </c>
      <c r="X108" s="5">
        <v>111674</v>
      </c>
      <c r="Y108">
        <v>0</v>
      </c>
      <c r="Z108" s="5">
        <v>617944</v>
      </c>
      <c r="AA108" s="5">
        <v>229156496</v>
      </c>
      <c r="AB108">
        <v>0</v>
      </c>
      <c r="AC108">
        <v>0</v>
      </c>
      <c r="AD108">
        <v>0</v>
      </c>
      <c r="AE108" t="s">
        <v>34</v>
      </c>
      <c r="AF108" t="s">
        <v>34</v>
      </c>
      <c r="AG108" t="s">
        <v>41</v>
      </c>
      <c r="AH108" s="5">
        <v>2284268.7799999998</v>
      </c>
      <c r="AI108" s="5">
        <v>1116.74</v>
      </c>
      <c r="AJ108" s="3">
        <v>48928</v>
      </c>
      <c r="AK108" s="5">
        <v>6179.44</v>
      </c>
      <c r="AL108" s="5">
        <v>0</v>
      </c>
      <c r="AM108" s="5">
        <v>0</v>
      </c>
      <c r="AN108" s="5">
        <v>0</v>
      </c>
      <c r="AO108" t="s">
        <v>41</v>
      </c>
      <c r="AP108" t="s">
        <v>37</v>
      </c>
      <c r="AQ108" s="5">
        <v>2284268.7799999998</v>
      </c>
      <c r="AR108" t="s">
        <v>38</v>
      </c>
      <c r="AT108" t="str">
        <f t="shared" si="21"/>
        <v>0 Días</v>
      </c>
      <c r="AU108" t="e">
        <f>IF(AND(AC108=0,SUMIFS($H:$H,$A:$A,$A108,#REF!,#REF!)&lt;250000000),"Ordinaria",IF(AND(AC108=0,SUMIFS($H:$H,$A:$A,$A108,#REF!,#REF!)&gt;=250000000),"Preventiva",IF(AND(AC108&gt;0,AC108&lt;=30),"Persuasiva I",IF(AND(AC108&gt;30,AC108&lt;=60),"Persuasiva II",IF(AND(AC108&gt;60,AC108&lt;90),"Prejurídica","Jurídico")))))</f>
        <v>#REF!</v>
      </c>
      <c r="AV108">
        <f t="shared" si="22"/>
        <v>0</v>
      </c>
      <c r="AW108" t="str">
        <f>IFERROR(VLOOKUP(#REF!,#REF!,32,0),"Desembolsado")</f>
        <v>Desembolsado</v>
      </c>
      <c r="AX108" t="str">
        <f t="shared" si="23"/>
        <v>Otro</v>
      </c>
    </row>
    <row r="109" spans="1:50" x14ac:dyDescent="0.25">
      <c r="A109" s="3">
        <v>45322</v>
      </c>
      <c r="B109" s="1">
        <v>34138000143851</v>
      </c>
      <c r="C109" s="5">
        <v>470000000</v>
      </c>
      <c r="D109">
        <v>240</v>
      </c>
      <c r="E109" s="3">
        <v>41624</v>
      </c>
      <c r="F109" s="1">
        <f>_xlfn.DAYS(E109,A109)/30</f>
        <v>-123.26666666666667</v>
      </c>
      <c r="G109" s="1">
        <f t="shared" si="26"/>
        <v>116.73333333333333</v>
      </c>
      <c r="H109" s="5">
        <v>230362699</v>
      </c>
      <c r="I109" s="5" t="s">
        <v>53</v>
      </c>
      <c r="J109" s="6">
        <v>43487</v>
      </c>
      <c r="K109" s="7">
        <f>+_xlfn.DAYS(A109,J109)/30</f>
        <v>61.166666666666664</v>
      </c>
      <c r="L109" s="7">
        <f>+_xlfn.DAYS(A109,E109)/30</f>
        <v>123.26666666666667</v>
      </c>
      <c r="M109" s="6">
        <v>26495</v>
      </c>
      <c r="N109" s="8">
        <f>+_xlfn.DAYS(A109,M109)/365</f>
        <v>51.580821917808223</v>
      </c>
      <c r="O109" s="8">
        <v>390</v>
      </c>
      <c r="P109" s="6">
        <v>40729</v>
      </c>
      <c r="Q109" s="8">
        <f t="shared" si="17"/>
        <v>2.4861111111111112</v>
      </c>
      <c r="R109" s="8">
        <f t="shared" si="18"/>
        <v>7.6611111111111114</v>
      </c>
      <c r="S109" s="8" t="s">
        <v>76</v>
      </c>
      <c r="T109" s="9">
        <v>1.61E-2</v>
      </c>
      <c r="U109" s="5">
        <f t="shared" si="19"/>
        <v>1958333.3333333333</v>
      </c>
      <c r="V109" s="5">
        <f t="shared" si="20"/>
        <v>309069.95449166669</v>
      </c>
      <c r="W109" s="10">
        <f t="shared" si="24"/>
        <v>2267403.287825</v>
      </c>
      <c r="X109" s="5">
        <v>112620</v>
      </c>
      <c r="Y109">
        <v>0</v>
      </c>
      <c r="Z109" s="5">
        <v>696767</v>
      </c>
      <c r="AA109" s="5">
        <v>231172086</v>
      </c>
      <c r="AB109">
        <v>0</v>
      </c>
      <c r="AC109">
        <v>0</v>
      </c>
      <c r="AD109">
        <v>0</v>
      </c>
      <c r="AE109" t="s">
        <v>34</v>
      </c>
      <c r="AF109" t="s">
        <v>34</v>
      </c>
      <c r="AG109" t="s">
        <v>41</v>
      </c>
      <c r="AH109" s="5">
        <v>2303626.9900000002</v>
      </c>
      <c r="AI109" s="5">
        <v>1126.2</v>
      </c>
      <c r="AJ109" s="3">
        <v>48928</v>
      </c>
      <c r="AK109" s="5">
        <v>6967.67</v>
      </c>
      <c r="AL109" s="5">
        <v>0</v>
      </c>
      <c r="AM109" s="5">
        <v>0</v>
      </c>
      <c r="AN109" s="5">
        <v>0</v>
      </c>
      <c r="AO109" t="s">
        <v>41</v>
      </c>
      <c r="AP109" t="s">
        <v>37</v>
      </c>
      <c r="AQ109" s="5">
        <v>2303626.9900000002</v>
      </c>
      <c r="AR109" t="s">
        <v>38</v>
      </c>
      <c r="AS109">
        <f t="shared" ref="AS109:AS119" si="29">IF(AC109&gt;=1,1,0)</f>
        <v>0</v>
      </c>
      <c r="AT109" t="str">
        <f t="shared" si="21"/>
        <v>0 Días</v>
      </c>
      <c r="AU109" t="e">
        <f>IF(AND(AC109=0,SUMIFS($H:$H,$A:$A,$A109,#REF!,#REF!)&lt;250000000),"Ordinaria",IF(AND(AC109=0,SUMIFS($H:$H,$A:$A,$A109,#REF!,#REF!)&gt;=250000000),"Preventiva",IF(AND(AC109&gt;0,AC109&lt;=30),"Persuasiva I",IF(AND(AC109&gt;30,AC109&lt;=60),"Persuasiva II",IF(AND(AC109&gt;60,AC109&lt;90),"Prejurídica","Jurídico")))))</f>
        <v>#REF!</v>
      </c>
      <c r="AV109">
        <f t="shared" si="22"/>
        <v>0</v>
      </c>
      <c r="AW109" t="str">
        <f>IFERROR(VLOOKUP(#REF!,#REF!,32,0),"Desembolsado")</f>
        <v>Desembolsado</v>
      </c>
      <c r="AX109" t="str">
        <f t="shared" si="23"/>
        <v>Otro</v>
      </c>
    </row>
    <row r="110" spans="1:50" x14ac:dyDescent="0.25">
      <c r="A110" s="3">
        <v>45291</v>
      </c>
      <c r="B110" s="1">
        <v>34138000143851</v>
      </c>
      <c r="C110" s="5">
        <v>470000000</v>
      </c>
      <c r="D110">
        <v>240</v>
      </c>
      <c r="E110" s="3">
        <v>41624</v>
      </c>
      <c r="F110" s="1">
        <f>_xlfn.DAYS(E110,A110)/30</f>
        <v>-122.23333333333333</v>
      </c>
      <c r="G110" s="1">
        <f t="shared" si="26"/>
        <v>117.76666666666667</v>
      </c>
      <c r="H110" s="5">
        <v>232298520</v>
      </c>
      <c r="I110" s="5" t="s">
        <v>53</v>
      </c>
      <c r="J110" s="6">
        <v>43487</v>
      </c>
      <c r="K110" s="7">
        <f>+_xlfn.DAYS(A110,J110)/30</f>
        <v>60.133333333333333</v>
      </c>
      <c r="L110" s="7">
        <f>+_xlfn.DAYS(A110,E110)/30</f>
        <v>122.23333333333333</v>
      </c>
      <c r="M110" s="6">
        <v>26495</v>
      </c>
      <c r="N110" s="8">
        <f>+_xlfn.DAYS(A110,M110)/365</f>
        <v>51.495890410958907</v>
      </c>
      <c r="O110" s="8">
        <v>390</v>
      </c>
      <c r="P110" s="6">
        <v>40729</v>
      </c>
      <c r="Q110" s="8">
        <f t="shared" si="17"/>
        <v>2.4861111111111112</v>
      </c>
      <c r="R110" s="8">
        <f t="shared" si="18"/>
        <v>7.6611111111111114</v>
      </c>
      <c r="S110" s="8" t="s">
        <v>76</v>
      </c>
      <c r="T110" s="9">
        <v>1.61E-2</v>
      </c>
      <c r="U110" s="5">
        <f t="shared" si="19"/>
        <v>1958333.3333333333</v>
      </c>
      <c r="V110" s="5">
        <f t="shared" si="20"/>
        <v>311667.18099999998</v>
      </c>
      <c r="W110" s="10">
        <f t="shared" si="24"/>
        <v>2270000.5143333334</v>
      </c>
      <c r="X110" s="5">
        <v>113567</v>
      </c>
      <c r="Y110">
        <v>0</v>
      </c>
      <c r="Z110" s="5">
        <v>775593</v>
      </c>
      <c r="AA110" s="5">
        <v>233187680</v>
      </c>
      <c r="AB110">
        <v>0</v>
      </c>
      <c r="AC110">
        <v>0</v>
      </c>
      <c r="AD110">
        <v>0</v>
      </c>
      <c r="AE110" t="s">
        <v>34</v>
      </c>
      <c r="AF110" t="s">
        <v>34</v>
      </c>
      <c r="AG110" t="s">
        <v>41</v>
      </c>
      <c r="AH110" s="5">
        <v>2322985.2000000002</v>
      </c>
      <c r="AI110" s="5">
        <v>1135.67</v>
      </c>
      <c r="AJ110" s="3">
        <v>48928</v>
      </c>
      <c r="AK110" s="5">
        <v>7755.93</v>
      </c>
      <c r="AL110" s="5">
        <v>0</v>
      </c>
      <c r="AM110" s="5">
        <v>0</v>
      </c>
      <c r="AN110" s="5">
        <v>0</v>
      </c>
      <c r="AO110" t="s">
        <v>41</v>
      </c>
      <c r="AP110" t="s">
        <v>37</v>
      </c>
      <c r="AQ110" s="5">
        <v>2322985.2000000002</v>
      </c>
      <c r="AR110" t="s">
        <v>38</v>
      </c>
      <c r="AS110">
        <f t="shared" si="29"/>
        <v>0</v>
      </c>
      <c r="AT110" t="str">
        <f t="shared" si="21"/>
        <v>0 Días</v>
      </c>
      <c r="AU110" t="e">
        <f>IF(AND(AC110=0,SUMIFS($H:$H,$A:$A,$A110,#REF!,#REF!)&lt;250000000),"Ordinaria",IF(AND(AC110=0,SUMIFS($H:$H,$A:$A,$A110,#REF!,#REF!)&gt;=250000000),"Preventiva",IF(AND(AC110&gt;0,AC110&lt;=30),"Persuasiva I",IF(AND(AC110&gt;30,AC110&lt;=60),"Persuasiva II",IF(AND(AC110&gt;60,AC110&lt;90),"Prejurídica","Jurídico")))))</f>
        <v>#REF!</v>
      </c>
      <c r="AV110">
        <f t="shared" si="22"/>
        <v>0</v>
      </c>
      <c r="AW110" t="str">
        <f>IFERROR(VLOOKUP(#REF!,#REF!,32,0),"Desembolsado")</f>
        <v>Desembolsado</v>
      </c>
      <c r="AX110" t="str">
        <f t="shared" si="23"/>
        <v>Otro</v>
      </c>
    </row>
    <row r="111" spans="1:50" x14ac:dyDescent="0.25">
      <c r="A111" s="3">
        <v>45260</v>
      </c>
      <c r="B111" s="1">
        <v>34138000143851</v>
      </c>
      <c r="C111" s="5">
        <v>470000000</v>
      </c>
      <c r="D111">
        <v>240</v>
      </c>
      <c r="E111" s="3">
        <v>41624</v>
      </c>
      <c r="F111" s="1">
        <f>_xlfn.DAYS(E111,A111)/30</f>
        <v>-121.2</v>
      </c>
      <c r="G111" s="1">
        <f t="shared" si="26"/>
        <v>118.8</v>
      </c>
      <c r="H111" s="5">
        <v>234234341</v>
      </c>
      <c r="I111" s="5" t="s">
        <v>53</v>
      </c>
      <c r="J111" s="6">
        <v>43487</v>
      </c>
      <c r="K111" s="7">
        <f>+_xlfn.DAYS(A111,J111)/30</f>
        <v>59.1</v>
      </c>
      <c r="L111" s="7">
        <f>+_xlfn.DAYS(A111,E111)/30</f>
        <v>121.2</v>
      </c>
      <c r="M111" s="6">
        <v>26495</v>
      </c>
      <c r="N111" s="8">
        <f>+_xlfn.DAYS(A111,M111)/365</f>
        <v>51.410958904109592</v>
      </c>
      <c r="O111" s="8">
        <v>390</v>
      </c>
      <c r="P111" s="6">
        <v>40729</v>
      </c>
      <c r="Q111" s="8">
        <f t="shared" si="17"/>
        <v>2.4861111111111112</v>
      </c>
      <c r="R111" s="8">
        <f t="shared" si="18"/>
        <v>7.6611111111111114</v>
      </c>
      <c r="S111" s="8" t="s">
        <v>76</v>
      </c>
      <c r="T111" s="9">
        <v>1.61E-2</v>
      </c>
      <c r="U111" s="5">
        <f t="shared" si="19"/>
        <v>1958333.3333333333</v>
      </c>
      <c r="V111" s="5">
        <f t="shared" si="20"/>
        <v>314264.40750833333</v>
      </c>
      <c r="W111" s="10">
        <f t="shared" si="24"/>
        <v>2272597.7408416667</v>
      </c>
      <c r="X111" s="5">
        <v>114511</v>
      </c>
      <c r="Y111">
        <v>0</v>
      </c>
      <c r="Z111" s="5">
        <v>0</v>
      </c>
      <c r="AA111" s="5">
        <v>234348852</v>
      </c>
      <c r="AB111">
        <v>0</v>
      </c>
      <c r="AC111">
        <v>0</v>
      </c>
      <c r="AD111">
        <v>0</v>
      </c>
      <c r="AE111" t="s">
        <v>34</v>
      </c>
      <c r="AF111" t="s">
        <v>34</v>
      </c>
      <c r="AG111" t="s">
        <v>41</v>
      </c>
      <c r="AH111" s="5">
        <v>2342343.41</v>
      </c>
      <c r="AI111" s="5">
        <v>1145.1099999999999</v>
      </c>
      <c r="AJ111" s="3">
        <v>48928</v>
      </c>
      <c r="AK111" s="5">
        <v>0</v>
      </c>
      <c r="AL111" s="5">
        <v>0</v>
      </c>
      <c r="AM111" s="5">
        <v>0</v>
      </c>
      <c r="AN111" s="5">
        <v>0</v>
      </c>
      <c r="AO111" t="s">
        <v>41</v>
      </c>
      <c r="AP111" t="s">
        <v>37</v>
      </c>
      <c r="AQ111" s="5">
        <v>2342343.41</v>
      </c>
      <c r="AR111" t="s">
        <v>38</v>
      </c>
      <c r="AS111">
        <f t="shared" si="29"/>
        <v>0</v>
      </c>
      <c r="AT111" t="str">
        <f t="shared" si="21"/>
        <v>0 Días</v>
      </c>
      <c r="AU111" t="e">
        <f>IF(AND(AC111=0,SUMIFS($H:$H,$A:$A,$A111,#REF!,#REF!)&lt;250000000),"Ordinaria",IF(AND(AC111=0,SUMIFS($H:$H,$A:$A,$A111,#REF!,#REF!)&gt;=250000000),"Preventiva",IF(AND(AC111&gt;0,AC111&lt;=30),"Persuasiva I",IF(AND(AC111&gt;30,AC111&lt;=60),"Persuasiva II",IF(AND(AC111&gt;60,AC111&lt;90),"Prejurídica","Jurídico")))))</f>
        <v>#REF!</v>
      </c>
      <c r="AV111">
        <f t="shared" si="22"/>
        <v>0</v>
      </c>
      <c r="AW111" t="str">
        <f>IFERROR(VLOOKUP(#REF!,#REF!,32,0),"Desembolsado")</f>
        <v>Desembolsado</v>
      </c>
      <c r="AX111" t="str">
        <f t="shared" si="23"/>
        <v>Otro</v>
      </c>
    </row>
    <row r="112" spans="1:50" x14ac:dyDescent="0.25">
      <c r="A112" s="3">
        <v>45230</v>
      </c>
      <c r="B112" s="1">
        <v>34138000143851</v>
      </c>
      <c r="C112" s="5">
        <v>470000000</v>
      </c>
      <c r="D112">
        <v>240</v>
      </c>
      <c r="E112" s="3">
        <v>41624</v>
      </c>
      <c r="F112" s="1">
        <f>_xlfn.DAYS(E112,A112)/30</f>
        <v>-120.2</v>
      </c>
      <c r="G112" s="1">
        <f t="shared" ref="G112:G124" si="30">+D112+F112</f>
        <v>119.8</v>
      </c>
      <c r="H112" s="5">
        <v>236170162</v>
      </c>
      <c r="I112" s="5" t="s">
        <v>53</v>
      </c>
      <c r="J112" s="6">
        <v>43487</v>
      </c>
      <c r="K112" s="7">
        <f>+_xlfn.DAYS(A112,J112)/30</f>
        <v>58.1</v>
      </c>
      <c r="L112" s="7">
        <f>+_xlfn.DAYS(A112,E112)/30</f>
        <v>120.2</v>
      </c>
      <c r="M112" s="6">
        <v>26495</v>
      </c>
      <c r="N112" s="8">
        <f>+_xlfn.DAYS(A112,M112)/365</f>
        <v>51.328767123287669</v>
      </c>
      <c r="O112" s="8">
        <v>390</v>
      </c>
      <c r="P112" s="6">
        <v>40729</v>
      </c>
      <c r="Q112" s="8">
        <f t="shared" si="17"/>
        <v>2.4861111111111112</v>
      </c>
      <c r="R112" s="8">
        <f t="shared" si="18"/>
        <v>7.6611111111111114</v>
      </c>
      <c r="S112" s="8" t="s">
        <v>76</v>
      </c>
      <c r="T112" s="9">
        <v>1.61E-2</v>
      </c>
      <c r="U112" s="5">
        <f t="shared" si="19"/>
        <v>1958333.3333333333</v>
      </c>
      <c r="V112" s="5">
        <f t="shared" si="20"/>
        <v>316861.63401666668</v>
      </c>
      <c r="W112" s="10">
        <f t="shared" si="24"/>
        <v>2275194.96735</v>
      </c>
      <c r="X112" s="5">
        <v>115458</v>
      </c>
      <c r="Y112">
        <v>0</v>
      </c>
      <c r="Z112" s="5">
        <v>0</v>
      </c>
      <c r="AA112" s="5">
        <v>236285620</v>
      </c>
      <c r="AB112">
        <v>0</v>
      </c>
      <c r="AC112">
        <v>0</v>
      </c>
      <c r="AD112">
        <v>0</v>
      </c>
      <c r="AE112" t="s">
        <v>34</v>
      </c>
      <c r="AF112" t="s">
        <v>34</v>
      </c>
      <c r="AG112" t="s">
        <v>41</v>
      </c>
      <c r="AH112" s="5">
        <v>2361701.62</v>
      </c>
      <c r="AI112" s="5">
        <v>1154.58</v>
      </c>
      <c r="AJ112" s="3">
        <v>48928</v>
      </c>
      <c r="AK112" s="5">
        <v>0</v>
      </c>
      <c r="AL112" s="5">
        <v>0</v>
      </c>
      <c r="AM112" s="5">
        <v>0</v>
      </c>
      <c r="AN112" s="5">
        <v>0</v>
      </c>
      <c r="AO112" t="s">
        <v>41</v>
      </c>
      <c r="AP112" t="s">
        <v>37</v>
      </c>
      <c r="AQ112" s="5">
        <v>2361701.62</v>
      </c>
      <c r="AR112" t="s">
        <v>38</v>
      </c>
      <c r="AS112">
        <f t="shared" si="29"/>
        <v>0</v>
      </c>
      <c r="AT112" t="str">
        <f t="shared" si="21"/>
        <v>0 Días</v>
      </c>
      <c r="AU112" t="e">
        <f>IF(AND(AC112=0,SUMIFS($H:$H,$A:$A,$A112,#REF!,#REF!)&lt;250000000),"Ordinaria",IF(AND(AC112=0,SUMIFS($H:$H,$A:$A,$A112,#REF!,#REF!)&gt;=250000000),"Preventiva",IF(AND(AC112&gt;0,AC112&lt;=30),"Persuasiva I",IF(AND(AC112&gt;30,AC112&lt;=60),"Persuasiva II",IF(AND(AC112&gt;60,AC112&lt;90),"Prejurídica","Jurídico")))))</f>
        <v>#REF!</v>
      </c>
      <c r="AV112">
        <f t="shared" si="22"/>
        <v>0</v>
      </c>
      <c r="AW112" t="str">
        <f>IFERROR(VLOOKUP(#REF!,#REF!,32,0),"Desembolsado")</f>
        <v>Desembolsado</v>
      </c>
      <c r="AX112" t="str">
        <f t="shared" si="23"/>
        <v>Otro</v>
      </c>
    </row>
    <row r="113" spans="1:50" x14ac:dyDescent="0.25">
      <c r="A113" s="3">
        <v>45199</v>
      </c>
      <c r="B113" s="1">
        <v>34138000143851</v>
      </c>
      <c r="C113" s="5">
        <v>470000000</v>
      </c>
      <c r="D113">
        <v>240</v>
      </c>
      <c r="E113" s="3">
        <v>41624</v>
      </c>
      <c r="F113" s="1">
        <f>_xlfn.DAYS(E113,A113)/30</f>
        <v>-119.16666666666667</v>
      </c>
      <c r="G113" s="1">
        <f t="shared" si="30"/>
        <v>120.83333333333333</v>
      </c>
      <c r="H113" s="5">
        <v>238105983</v>
      </c>
      <c r="I113" s="5" t="s">
        <v>53</v>
      </c>
      <c r="J113" s="6">
        <v>43487</v>
      </c>
      <c r="K113" s="7">
        <f>+_xlfn.DAYS(A113,J113)/30</f>
        <v>57.06666666666667</v>
      </c>
      <c r="L113" s="7">
        <f>+_xlfn.DAYS(A113,E113)/30</f>
        <v>119.16666666666667</v>
      </c>
      <c r="M113" s="6">
        <v>26495</v>
      </c>
      <c r="N113" s="8">
        <f>+_xlfn.DAYS(A113,M113)/365</f>
        <v>51.243835616438353</v>
      </c>
      <c r="O113" s="8">
        <v>390</v>
      </c>
      <c r="P113" s="6">
        <v>40729</v>
      </c>
      <c r="Q113" s="8">
        <f t="shared" si="17"/>
        <v>2.4861111111111112</v>
      </c>
      <c r="R113" s="8">
        <f t="shared" si="18"/>
        <v>7.6611111111111114</v>
      </c>
      <c r="S113" s="8" t="s">
        <v>76</v>
      </c>
      <c r="T113" s="9">
        <v>1.61E-2</v>
      </c>
      <c r="U113" s="5">
        <f t="shared" si="19"/>
        <v>1958333.3333333333</v>
      </c>
      <c r="V113" s="5">
        <f t="shared" si="20"/>
        <v>319458.86052499997</v>
      </c>
      <c r="W113" s="10">
        <f t="shared" si="24"/>
        <v>2277792.1938583334</v>
      </c>
      <c r="X113" s="5">
        <v>116460</v>
      </c>
      <c r="Y113">
        <v>0</v>
      </c>
      <c r="Z113" s="5">
        <v>0</v>
      </c>
      <c r="AA113" s="5">
        <v>238222443</v>
      </c>
      <c r="AB113">
        <v>0</v>
      </c>
      <c r="AC113">
        <v>0</v>
      </c>
      <c r="AD113">
        <v>0</v>
      </c>
      <c r="AE113" t="s">
        <v>34</v>
      </c>
      <c r="AF113" t="s">
        <v>34</v>
      </c>
      <c r="AG113" t="s">
        <v>41</v>
      </c>
      <c r="AH113" s="5">
        <v>2381059.83</v>
      </c>
      <c r="AI113" s="5">
        <v>1164.5999999999999</v>
      </c>
      <c r="AJ113" s="3">
        <v>48928</v>
      </c>
      <c r="AK113" s="5">
        <v>0</v>
      </c>
      <c r="AL113" s="5">
        <v>0</v>
      </c>
      <c r="AM113" s="5">
        <v>0</v>
      </c>
      <c r="AN113" s="5">
        <v>0</v>
      </c>
      <c r="AO113" t="s">
        <v>41</v>
      </c>
      <c r="AP113" t="s">
        <v>37</v>
      </c>
      <c r="AQ113" s="5">
        <v>2381059.83</v>
      </c>
      <c r="AR113" t="s">
        <v>38</v>
      </c>
      <c r="AS113">
        <f t="shared" si="29"/>
        <v>0</v>
      </c>
      <c r="AT113" t="str">
        <f t="shared" si="21"/>
        <v>0 Días</v>
      </c>
      <c r="AU113" t="e">
        <f>IF(AND(AC113=0,SUMIFS($H:$H,$A:$A,$A113,#REF!,#REF!)&lt;250000000),"Ordinaria",IF(AND(AC113=0,SUMIFS($H:$H,$A:$A,$A113,#REF!,#REF!)&gt;=250000000),"Preventiva",IF(AND(AC113&gt;0,AC113&lt;=30),"Persuasiva I",IF(AND(AC113&gt;30,AC113&lt;=60),"Persuasiva II",IF(AND(AC113&gt;60,AC113&lt;90),"Prejurídica","Jurídico")))))</f>
        <v>#REF!</v>
      </c>
      <c r="AV113">
        <f t="shared" si="22"/>
        <v>0</v>
      </c>
      <c r="AW113" t="str">
        <f>IFERROR(VLOOKUP(#REF!,#REF!,32,0),"Desembolsado")</f>
        <v>Desembolsado</v>
      </c>
      <c r="AX113" t="str">
        <f t="shared" si="23"/>
        <v>Otro</v>
      </c>
    </row>
    <row r="114" spans="1:50" x14ac:dyDescent="0.25">
      <c r="A114" s="3">
        <v>45169</v>
      </c>
      <c r="B114" s="1">
        <v>34138000143851</v>
      </c>
      <c r="C114" s="5">
        <v>470000000</v>
      </c>
      <c r="D114">
        <v>240</v>
      </c>
      <c r="E114" s="3">
        <v>41624</v>
      </c>
      <c r="F114" s="1">
        <f>_xlfn.DAYS(E114,A114)/30</f>
        <v>-118.16666666666667</v>
      </c>
      <c r="G114" s="1">
        <f t="shared" si="30"/>
        <v>121.83333333333333</v>
      </c>
      <c r="H114" s="5">
        <v>240041804</v>
      </c>
      <c r="I114" s="5" t="s">
        <v>53</v>
      </c>
      <c r="J114" s="6">
        <v>43487</v>
      </c>
      <c r="K114" s="7">
        <f>+_xlfn.DAYS(A114,J114)/30</f>
        <v>56.06666666666667</v>
      </c>
      <c r="L114" s="7">
        <f>+_xlfn.DAYS(A114,E114)/30</f>
        <v>118.16666666666667</v>
      </c>
      <c r="M114" s="6">
        <v>26495</v>
      </c>
      <c r="N114" s="8">
        <f>+_xlfn.DAYS(A114,M114)/365</f>
        <v>51.161643835616438</v>
      </c>
      <c r="O114" s="8">
        <v>390</v>
      </c>
      <c r="P114" s="6">
        <v>40729</v>
      </c>
      <c r="Q114" s="8">
        <f t="shared" si="17"/>
        <v>2.4861111111111112</v>
      </c>
      <c r="R114" s="8">
        <f t="shared" si="18"/>
        <v>7.6611111111111114</v>
      </c>
      <c r="S114" s="8" t="s">
        <v>76</v>
      </c>
      <c r="T114" s="9">
        <v>1.61E-2</v>
      </c>
      <c r="U114" s="5">
        <f t="shared" si="19"/>
        <v>1958333.3333333333</v>
      </c>
      <c r="V114" s="5">
        <f t="shared" si="20"/>
        <v>322056.08703333337</v>
      </c>
      <c r="W114" s="10">
        <f t="shared" si="24"/>
        <v>2280389.4203666667</v>
      </c>
      <c r="X114" s="5">
        <v>117405</v>
      </c>
      <c r="Y114">
        <v>0</v>
      </c>
      <c r="Z114" s="5">
        <v>0</v>
      </c>
      <c r="AA114" s="5">
        <v>240159209</v>
      </c>
      <c r="AB114">
        <v>0</v>
      </c>
      <c r="AC114">
        <v>0</v>
      </c>
      <c r="AD114">
        <v>0</v>
      </c>
      <c r="AE114" t="s">
        <v>34</v>
      </c>
      <c r="AF114" t="s">
        <v>34</v>
      </c>
      <c r="AG114" t="s">
        <v>41</v>
      </c>
      <c r="AH114" s="5">
        <v>2400418.04</v>
      </c>
      <c r="AI114" s="5">
        <v>1174.05</v>
      </c>
      <c r="AJ114" s="3">
        <v>48928</v>
      </c>
      <c r="AK114" s="5">
        <v>0</v>
      </c>
      <c r="AL114" s="5">
        <v>0</v>
      </c>
      <c r="AM114" s="5">
        <v>0</v>
      </c>
      <c r="AN114" s="5">
        <v>0</v>
      </c>
      <c r="AO114" t="s">
        <v>41</v>
      </c>
      <c r="AP114" t="s">
        <v>37</v>
      </c>
      <c r="AQ114" s="5">
        <v>2400418.04</v>
      </c>
      <c r="AR114" t="s">
        <v>38</v>
      </c>
      <c r="AS114">
        <f t="shared" si="29"/>
        <v>0</v>
      </c>
      <c r="AT114" t="str">
        <f t="shared" si="21"/>
        <v>0 Días</v>
      </c>
      <c r="AU114" t="e">
        <f>IF(AND(AC114=0,SUMIFS($H:$H,$A:$A,$A114,#REF!,#REF!)&lt;250000000),"Ordinaria",IF(AND(AC114=0,SUMIFS($H:$H,$A:$A,$A114,#REF!,#REF!)&gt;=250000000),"Preventiva",IF(AND(AC114&gt;0,AC114&lt;=30),"Persuasiva I",IF(AND(AC114&gt;30,AC114&lt;=60),"Persuasiva II",IF(AND(AC114&gt;60,AC114&lt;90),"Prejurídica","Jurídico")))))</f>
        <v>#REF!</v>
      </c>
      <c r="AV114">
        <f t="shared" si="22"/>
        <v>0</v>
      </c>
      <c r="AW114" t="str">
        <f>IFERROR(VLOOKUP(#REF!,#REF!,32,0),"Desembolsado")</f>
        <v>Desembolsado</v>
      </c>
      <c r="AX114" t="str">
        <f t="shared" si="23"/>
        <v>Otro</v>
      </c>
    </row>
    <row r="115" spans="1:50" x14ac:dyDescent="0.25">
      <c r="A115" s="3">
        <v>45138</v>
      </c>
      <c r="B115" s="1">
        <v>34138000143851</v>
      </c>
      <c r="C115" s="5">
        <v>470000000</v>
      </c>
      <c r="D115">
        <v>240</v>
      </c>
      <c r="E115" s="3">
        <v>41624</v>
      </c>
      <c r="F115" s="1">
        <f>_xlfn.DAYS(E115,A115)/30</f>
        <v>-117.13333333333334</v>
      </c>
      <c r="G115" s="1">
        <f t="shared" si="30"/>
        <v>122.86666666666666</v>
      </c>
      <c r="H115" s="5">
        <v>241977625</v>
      </c>
      <c r="I115" s="5" t="s">
        <v>53</v>
      </c>
      <c r="J115" s="6">
        <v>43487</v>
      </c>
      <c r="K115" s="7">
        <f>+_xlfn.DAYS(A115,J115)/30</f>
        <v>55.033333333333331</v>
      </c>
      <c r="L115" s="7">
        <f>+_xlfn.DAYS(A115,E115)/30</f>
        <v>117.13333333333334</v>
      </c>
      <c r="M115" s="6">
        <v>26495</v>
      </c>
      <c r="N115" s="8">
        <f>+_xlfn.DAYS(A115,M115)/365</f>
        <v>51.076712328767123</v>
      </c>
      <c r="O115" s="8">
        <v>390</v>
      </c>
      <c r="P115" s="6">
        <v>40729</v>
      </c>
      <c r="Q115" s="8">
        <f t="shared" si="17"/>
        <v>2.4861111111111112</v>
      </c>
      <c r="R115" s="8">
        <f t="shared" si="18"/>
        <v>7.6611111111111114</v>
      </c>
      <c r="S115" s="8" t="s">
        <v>76</v>
      </c>
      <c r="T115" s="9">
        <v>1.61E-2</v>
      </c>
      <c r="U115" s="5">
        <f t="shared" si="19"/>
        <v>1958333.3333333333</v>
      </c>
      <c r="V115" s="5">
        <f t="shared" si="20"/>
        <v>324653.31354166666</v>
      </c>
      <c r="W115" s="10">
        <f t="shared" si="24"/>
        <v>2282986.6468750001</v>
      </c>
      <c r="X115" s="5">
        <v>118344</v>
      </c>
      <c r="Y115">
        <v>0</v>
      </c>
      <c r="Z115" s="5">
        <v>0</v>
      </c>
      <c r="AA115" s="5">
        <v>242095969</v>
      </c>
      <c r="AB115">
        <v>0</v>
      </c>
      <c r="AC115">
        <v>0</v>
      </c>
      <c r="AD115">
        <v>0</v>
      </c>
      <c r="AE115" t="s">
        <v>34</v>
      </c>
      <c r="AF115" t="s">
        <v>34</v>
      </c>
      <c r="AG115" t="s">
        <v>41</v>
      </c>
      <c r="AH115" s="5">
        <v>2419776.25</v>
      </c>
      <c r="AI115" s="5">
        <v>1183.44</v>
      </c>
      <c r="AJ115" s="3">
        <v>48928</v>
      </c>
      <c r="AK115" s="5">
        <v>0</v>
      </c>
      <c r="AL115" s="5">
        <v>0</v>
      </c>
      <c r="AM115" s="5">
        <v>0</v>
      </c>
      <c r="AN115" s="5">
        <v>0</v>
      </c>
      <c r="AO115" t="s">
        <v>41</v>
      </c>
      <c r="AP115" t="s">
        <v>37</v>
      </c>
      <c r="AQ115" s="5">
        <v>2419776.25</v>
      </c>
      <c r="AR115" t="s">
        <v>38</v>
      </c>
      <c r="AS115">
        <f t="shared" si="29"/>
        <v>0</v>
      </c>
      <c r="AT115" t="str">
        <f t="shared" si="21"/>
        <v>0 Días</v>
      </c>
      <c r="AU115" t="e">
        <f>IF(AND(AC115=0,SUMIFS($H:$H,$A:$A,$A115,#REF!,#REF!)&lt;250000000),"Ordinaria",IF(AND(AC115=0,SUMIFS($H:$H,$A:$A,$A115,#REF!,#REF!)&gt;=250000000),"Preventiva",IF(AND(AC115&gt;0,AC115&lt;=30),"Persuasiva I",IF(AND(AC115&gt;30,AC115&lt;=60),"Persuasiva II",IF(AND(AC115&gt;60,AC115&lt;90),"Prejurídica","Jurídico")))))</f>
        <v>#REF!</v>
      </c>
      <c r="AV115">
        <f t="shared" si="22"/>
        <v>0</v>
      </c>
      <c r="AW115" t="str">
        <f>IFERROR(VLOOKUP(#REF!,#REF!,32,0),"Desembolsado")</f>
        <v>Desembolsado</v>
      </c>
      <c r="AX115" t="str">
        <f t="shared" si="23"/>
        <v>Otro</v>
      </c>
    </row>
    <row r="116" spans="1:50" x14ac:dyDescent="0.25">
      <c r="A116" s="3">
        <v>45107</v>
      </c>
      <c r="B116" s="1">
        <v>34138000143851</v>
      </c>
      <c r="C116" s="5">
        <v>470000000</v>
      </c>
      <c r="D116">
        <v>240</v>
      </c>
      <c r="E116" s="3">
        <v>41624</v>
      </c>
      <c r="F116" s="1">
        <f>_xlfn.DAYS(E116,A116)/30</f>
        <v>-116.1</v>
      </c>
      <c r="G116" s="1">
        <f t="shared" si="30"/>
        <v>123.9</v>
      </c>
      <c r="H116" s="5">
        <v>243913446</v>
      </c>
      <c r="I116" s="5" t="s">
        <v>53</v>
      </c>
      <c r="J116" s="6">
        <v>43487</v>
      </c>
      <c r="K116" s="7">
        <f>+_xlfn.DAYS(A116,J116)/30</f>
        <v>54</v>
      </c>
      <c r="L116" s="7">
        <f>+_xlfn.DAYS(A116,E116)/30</f>
        <v>116.1</v>
      </c>
      <c r="M116" s="6">
        <v>26495</v>
      </c>
      <c r="N116" s="8">
        <f>+_xlfn.DAYS(A116,M116)/365</f>
        <v>50.991780821917807</v>
      </c>
      <c r="O116" s="8">
        <v>390</v>
      </c>
      <c r="P116" s="6">
        <v>40729</v>
      </c>
      <c r="Q116" s="8">
        <f t="shared" si="17"/>
        <v>2.4861111111111112</v>
      </c>
      <c r="R116" s="8">
        <f t="shared" si="18"/>
        <v>7.6611111111111114</v>
      </c>
      <c r="S116" s="8" t="s">
        <v>76</v>
      </c>
      <c r="T116" s="9">
        <v>1.61E-2</v>
      </c>
      <c r="U116" s="5">
        <f t="shared" si="19"/>
        <v>1958333.3333333333</v>
      </c>
      <c r="V116" s="5">
        <f t="shared" si="20"/>
        <v>327250.54004999995</v>
      </c>
      <c r="W116" s="10">
        <f t="shared" si="24"/>
        <v>2285583.873383333</v>
      </c>
      <c r="X116" s="5">
        <v>119283</v>
      </c>
      <c r="Y116">
        <v>0</v>
      </c>
      <c r="Z116" s="5">
        <v>0</v>
      </c>
      <c r="AA116" s="5">
        <v>244032729</v>
      </c>
      <c r="AB116">
        <v>0</v>
      </c>
      <c r="AC116">
        <v>0</v>
      </c>
      <c r="AD116">
        <v>0</v>
      </c>
      <c r="AE116" t="s">
        <v>34</v>
      </c>
      <c r="AF116" t="s">
        <v>34</v>
      </c>
      <c r="AG116" t="s">
        <v>41</v>
      </c>
      <c r="AH116" s="5">
        <v>2439134.46</v>
      </c>
      <c r="AI116" s="5">
        <v>1192.83</v>
      </c>
      <c r="AJ116" s="3">
        <v>48928</v>
      </c>
      <c r="AK116" s="5">
        <v>0</v>
      </c>
      <c r="AL116" s="5">
        <v>0</v>
      </c>
      <c r="AM116" s="5">
        <v>0</v>
      </c>
      <c r="AN116" s="5">
        <v>0</v>
      </c>
      <c r="AO116" t="s">
        <v>41</v>
      </c>
      <c r="AP116" t="s">
        <v>37</v>
      </c>
      <c r="AQ116" s="5">
        <v>2439134.46</v>
      </c>
      <c r="AR116" t="s">
        <v>38</v>
      </c>
      <c r="AS116">
        <f t="shared" si="29"/>
        <v>0</v>
      </c>
      <c r="AT116" t="str">
        <f t="shared" si="21"/>
        <v>0 Días</v>
      </c>
      <c r="AU116" t="e">
        <f>IF(AND(AC116=0,SUMIFS($H:$H,$A:$A,$A116,#REF!,#REF!)&lt;250000000),"Ordinaria",IF(AND(AC116=0,SUMIFS($H:$H,$A:$A,$A116,#REF!,#REF!)&gt;=250000000),"Preventiva",IF(AND(AC116&gt;0,AC116&lt;=30),"Persuasiva I",IF(AND(AC116&gt;30,AC116&lt;=60),"Persuasiva II",IF(AND(AC116&gt;60,AC116&lt;90),"Prejurídica","Jurídico")))))</f>
        <v>#REF!</v>
      </c>
      <c r="AV116">
        <f t="shared" si="22"/>
        <v>0</v>
      </c>
      <c r="AW116" t="str">
        <f>IFERROR(VLOOKUP(#REF!,#REF!,32,0),"Desembolsado")</f>
        <v>Desembolsado</v>
      </c>
      <c r="AX116" t="str">
        <f t="shared" si="23"/>
        <v>Otro</v>
      </c>
    </row>
    <row r="117" spans="1:50" x14ac:dyDescent="0.25">
      <c r="A117" s="3">
        <v>45077</v>
      </c>
      <c r="B117" s="1">
        <v>34138000143851</v>
      </c>
      <c r="C117" s="5">
        <v>470000000</v>
      </c>
      <c r="D117">
        <v>240</v>
      </c>
      <c r="E117" s="3">
        <v>41624</v>
      </c>
      <c r="F117" s="1">
        <f>_xlfn.DAYS(E117,A117)/30</f>
        <v>-115.1</v>
      </c>
      <c r="G117" s="1">
        <f t="shared" si="30"/>
        <v>124.9</v>
      </c>
      <c r="H117" s="5">
        <v>245849267</v>
      </c>
      <c r="I117" s="5" t="s">
        <v>53</v>
      </c>
      <c r="J117" s="6">
        <v>43487</v>
      </c>
      <c r="K117" s="7">
        <f>+_xlfn.DAYS(A117,J117)/30</f>
        <v>53</v>
      </c>
      <c r="L117" s="7">
        <f>+_xlfn.DAYS(A117,E117)/30</f>
        <v>115.1</v>
      </c>
      <c r="M117" s="6">
        <v>26495</v>
      </c>
      <c r="N117" s="8">
        <f>+_xlfn.DAYS(A117,M117)/365</f>
        <v>50.909589041095892</v>
      </c>
      <c r="O117" s="8">
        <v>390</v>
      </c>
      <c r="P117" s="6">
        <v>40729</v>
      </c>
      <c r="Q117" s="8">
        <f t="shared" si="17"/>
        <v>2.4861111111111112</v>
      </c>
      <c r="R117" s="8">
        <f t="shared" si="18"/>
        <v>7.6611111111111114</v>
      </c>
      <c r="S117" s="8" t="s">
        <v>76</v>
      </c>
      <c r="T117" s="9">
        <v>1.61E-2</v>
      </c>
      <c r="U117" s="5">
        <f t="shared" si="19"/>
        <v>1958333.3333333333</v>
      </c>
      <c r="V117" s="5">
        <f t="shared" si="20"/>
        <v>329847.76655833336</v>
      </c>
      <c r="W117" s="10">
        <f t="shared" si="24"/>
        <v>2288181.0998916668</v>
      </c>
      <c r="X117" s="5">
        <v>120222</v>
      </c>
      <c r="Y117">
        <v>0</v>
      </c>
      <c r="Z117" s="5">
        <v>0</v>
      </c>
      <c r="AA117" s="5">
        <v>245969489</v>
      </c>
      <c r="AB117">
        <v>0</v>
      </c>
      <c r="AC117">
        <v>0</v>
      </c>
      <c r="AD117">
        <v>0</v>
      </c>
      <c r="AE117" t="s">
        <v>34</v>
      </c>
      <c r="AF117" t="s">
        <v>34</v>
      </c>
      <c r="AG117" t="s">
        <v>41</v>
      </c>
      <c r="AH117" s="5">
        <v>2458492.67</v>
      </c>
      <c r="AI117" s="5">
        <v>1202.22</v>
      </c>
      <c r="AJ117" s="3">
        <v>48928</v>
      </c>
      <c r="AK117" s="5">
        <v>0</v>
      </c>
      <c r="AL117" s="5">
        <v>0</v>
      </c>
      <c r="AM117" s="5">
        <v>0</v>
      </c>
      <c r="AN117" s="5">
        <v>0</v>
      </c>
      <c r="AO117" t="s">
        <v>41</v>
      </c>
      <c r="AP117" t="s">
        <v>37</v>
      </c>
      <c r="AQ117" s="5">
        <v>2458492.67</v>
      </c>
      <c r="AR117" t="s">
        <v>38</v>
      </c>
      <c r="AS117">
        <f t="shared" si="29"/>
        <v>0</v>
      </c>
      <c r="AT117" t="str">
        <f t="shared" si="21"/>
        <v>0 Días</v>
      </c>
      <c r="AU117" t="e">
        <f>IF(AND(AC117=0,SUMIFS($H:$H,$A:$A,$A117,#REF!,#REF!)&lt;250000000),"Ordinaria",IF(AND(AC117=0,SUMIFS($H:$H,$A:$A,$A117,#REF!,#REF!)&gt;=250000000),"Preventiva",IF(AND(AC117&gt;0,AC117&lt;=30),"Persuasiva I",IF(AND(AC117&gt;30,AC117&lt;=60),"Persuasiva II",IF(AND(AC117&gt;60,AC117&lt;90),"Prejurídica","Jurídico")))))</f>
        <v>#REF!</v>
      </c>
      <c r="AV117">
        <f t="shared" si="22"/>
        <v>0</v>
      </c>
      <c r="AW117" t="str">
        <f>IFERROR(VLOOKUP(#REF!,#REF!,32,0),"Desembolsado")</f>
        <v>Desembolsado</v>
      </c>
      <c r="AX117" t="str">
        <f t="shared" si="23"/>
        <v>Otro</v>
      </c>
    </row>
    <row r="118" spans="1:50" x14ac:dyDescent="0.25">
      <c r="A118" s="3">
        <v>45046</v>
      </c>
      <c r="B118" s="1">
        <v>34138000143851</v>
      </c>
      <c r="C118" s="5">
        <v>470000000</v>
      </c>
      <c r="D118">
        <v>240</v>
      </c>
      <c r="E118" s="3">
        <v>41624</v>
      </c>
      <c r="F118" s="1">
        <f>_xlfn.DAYS(E118,A118)/30</f>
        <v>-114.06666666666666</v>
      </c>
      <c r="G118" s="1">
        <f t="shared" si="30"/>
        <v>125.93333333333334</v>
      </c>
      <c r="H118" s="5">
        <v>247785088</v>
      </c>
      <c r="I118" s="5" t="s">
        <v>53</v>
      </c>
      <c r="J118" s="6">
        <v>43487</v>
      </c>
      <c r="K118" s="7">
        <f>+_xlfn.DAYS(A118,J118)/30</f>
        <v>51.966666666666669</v>
      </c>
      <c r="L118" s="7">
        <f>+_xlfn.DAYS(A118,E118)/30</f>
        <v>114.06666666666666</v>
      </c>
      <c r="M118" s="6">
        <v>26495</v>
      </c>
      <c r="N118" s="8">
        <f>+_xlfn.DAYS(A118,M118)/365</f>
        <v>50.824657534246576</v>
      </c>
      <c r="O118" s="8">
        <v>390</v>
      </c>
      <c r="P118" s="6">
        <v>40729</v>
      </c>
      <c r="Q118" s="8">
        <f t="shared" si="17"/>
        <v>2.4861111111111112</v>
      </c>
      <c r="R118" s="8">
        <f t="shared" si="18"/>
        <v>7.6611111111111114</v>
      </c>
      <c r="S118" s="8" t="s">
        <v>76</v>
      </c>
      <c r="T118" s="9">
        <v>1.61E-2</v>
      </c>
      <c r="U118" s="5">
        <f t="shared" si="19"/>
        <v>1958333.3333333333</v>
      </c>
      <c r="V118" s="5">
        <f t="shared" si="20"/>
        <v>332444.99306666665</v>
      </c>
      <c r="W118" s="10">
        <f t="shared" si="24"/>
        <v>2290778.3263999997</v>
      </c>
      <c r="X118" s="5">
        <v>121162</v>
      </c>
      <c r="Y118">
        <v>0</v>
      </c>
      <c r="Z118" s="5">
        <v>0</v>
      </c>
      <c r="AA118" s="5">
        <v>247906250</v>
      </c>
      <c r="AB118">
        <v>0</v>
      </c>
      <c r="AC118">
        <v>0</v>
      </c>
      <c r="AD118">
        <v>0</v>
      </c>
      <c r="AE118" t="s">
        <v>34</v>
      </c>
      <c r="AF118" t="s">
        <v>34</v>
      </c>
      <c r="AG118" t="s">
        <v>41</v>
      </c>
      <c r="AH118" s="5">
        <v>2477850.88</v>
      </c>
      <c r="AI118" s="5">
        <v>1211.6199999999999</v>
      </c>
      <c r="AJ118" s="3">
        <v>48928</v>
      </c>
      <c r="AK118" s="5">
        <v>0</v>
      </c>
      <c r="AL118" s="5">
        <v>0</v>
      </c>
      <c r="AM118" s="5">
        <v>0</v>
      </c>
      <c r="AN118" s="5">
        <v>0</v>
      </c>
      <c r="AO118" t="s">
        <v>41</v>
      </c>
      <c r="AP118" t="s">
        <v>37</v>
      </c>
      <c r="AQ118" s="5">
        <v>2477850.88</v>
      </c>
      <c r="AR118" t="s">
        <v>38</v>
      </c>
      <c r="AS118">
        <f t="shared" si="29"/>
        <v>0</v>
      </c>
      <c r="AT118" t="str">
        <f t="shared" si="21"/>
        <v>0 Días</v>
      </c>
      <c r="AU118" t="e">
        <f>IF(AND(AC118=0,SUMIFS($H:$H,$A:$A,$A118,#REF!,#REF!)&lt;250000000),"Ordinaria",IF(AND(AC118=0,SUMIFS($H:$H,$A:$A,$A118,#REF!,#REF!)&gt;=250000000),"Preventiva",IF(AND(AC118&gt;0,AC118&lt;=30),"Persuasiva I",IF(AND(AC118&gt;30,AC118&lt;=60),"Persuasiva II",IF(AND(AC118&gt;60,AC118&lt;90),"Prejurídica","Jurídico")))))</f>
        <v>#REF!</v>
      </c>
      <c r="AV118">
        <f t="shared" si="22"/>
        <v>0</v>
      </c>
      <c r="AW118" t="str">
        <f>IFERROR(VLOOKUP(#REF!,#REF!,32,0),"Desembolsado")</f>
        <v>Desembolsado</v>
      </c>
      <c r="AX118" t="str">
        <f t="shared" si="23"/>
        <v>Otro</v>
      </c>
    </row>
    <row r="119" spans="1:50" x14ac:dyDescent="0.25">
      <c r="A119" s="3">
        <v>45016</v>
      </c>
      <c r="B119" s="1">
        <v>34138000143851</v>
      </c>
      <c r="C119" s="5">
        <v>470000000</v>
      </c>
      <c r="D119">
        <v>240</v>
      </c>
      <c r="E119" s="3">
        <v>41624</v>
      </c>
      <c r="F119" s="1">
        <f>_xlfn.DAYS(E119,A119)/30</f>
        <v>-113.06666666666666</v>
      </c>
      <c r="G119" s="1">
        <f t="shared" si="30"/>
        <v>126.93333333333334</v>
      </c>
      <c r="H119" s="5">
        <v>249720909</v>
      </c>
      <c r="I119" s="5" t="s">
        <v>53</v>
      </c>
      <c r="J119" s="6">
        <v>43487</v>
      </c>
      <c r="K119" s="7">
        <f>+_xlfn.DAYS(A119,J119)/30</f>
        <v>50.966666666666669</v>
      </c>
      <c r="L119" s="7">
        <f>+_xlfn.DAYS(A119,E119)/30</f>
        <v>113.06666666666666</v>
      </c>
      <c r="M119" s="6">
        <v>26495</v>
      </c>
      <c r="N119" s="8">
        <f>+_xlfn.DAYS(A119,M119)/365</f>
        <v>50.742465753424661</v>
      </c>
      <c r="O119" s="8">
        <v>390</v>
      </c>
      <c r="P119" s="6">
        <v>40729</v>
      </c>
      <c r="Q119" s="8">
        <f t="shared" si="17"/>
        <v>2.4861111111111112</v>
      </c>
      <c r="R119" s="8">
        <f t="shared" si="18"/>
        <v>7.6611111111111114</v>
      </c>
      <c r="S119" s="8" t="s">
        <v>76</v>
      </c>
      <c r="T119" s="9">
        <v>1.61E-2</v>
      </c>
      <c r="U119" s="5">
        <f t="shared" si="19"/>
        <v>1958333.3333333333</v>
      </c>
      <c r="V119" s="5">
        <f t="shared" si="20"/>
        <v>335042.219575</v>
      </c>
      <c r="W119" s="10">
        <f t="shared" si="24"/>
        <v>2293375.552908333</v>
      </c>
      <c r="X119" s="5">
        <v>122104</v>
      </c>
      <c r="Y119">
        <v>0</v>
      </c>
      <c r="Z119" s="5">
        <v>0</v>
      </c>
      <c r="AA119" s="5">
        <v>249843013</v>
      </c>
      <c r="AB119">
        <v>0</v>
      </c>
      <c r="AC119">
        <v>0</v>
      </c>
      <c r="AD119">
        <v>0</v>
      </c>
      <c r="AE119" t="s">
        <v>34</v>
      </c>
      <c r="AF119" t="s">
        <v>34</v>
      </c>
      <c r="AG119" t="s">
        <v>41</v>
      </c>
      <c r="AH119" s="5">
        <v>2497209.09</v>
      </c>
      <c r="AI119" s="5">
        <v>1221.04</v>
      </c>
      <c r="AJ119" s="3">
        <v>48928</v>
      </c>
      <c r="AK119" s="5">
        <v>0</v>
      </c>
      <c r="AL119" s="5">
        <v>0</v>
      </c>
      <c r="AM119" s="5">
        <v>0</v>
      </c>
      <c r="AN119" s="5">
        <v>0</v>
      </c>
      <c r="AO119" t="s">
        <v>41</v>
      </c>
      <c r="AP119" t="s">
        <v>39</v>
      </c>
      <c r="AQ119" s="5">
        <v>2497209.09</v>
      </c>
      <c r="AR119" t="s">
        <v>38</v>
      </c>
      <c r="AS119">
        <f t="shared" si="29"/>
        <v>0</v>
      </c>
      <c r="AT119" t="str">
        <f t="shared" si="21"/>
        <v>0 Días</v>
      </c>
      <c r="AU119" t="e">
        <f>IF(AND(AC119=0,SUMIFS($H:$H,$A:$A,$A119,#REF!,#REF!)&lt;250000000),"Ordinaria",IF(AND(AC119=0,SUMIFS($H:$H,$A:$A,$A119,#REF!,#REF!)&gt;=250000000),"Preventiva",IF(AND(AC119&gt;0,AC119&lt;=30),"Persuasiva I",IF(AND(AC119&gt;30,AC119&lt;=60),"Persuasiva II",IF(AND(AC119&gt;60,AC119&lt;90),"Prejurídica","Jurídico")))))</f>
        <v>#REF!</v>
      </c>
      <c r="AV119">
        <f t="shared" si="22"/>
        <v>0</v>
      </c>
      <c r="AW119" t="str">
        <f>IFERROR(VLOOKUP(#REF!,#REF!,32,0),"Desembolsado")</f>
        <v>Desembolsado</v>
      </c>
      <c r="AX119" t="str">
        <f t="shared" si="23"/>
        <v>Otro</v>
      </c>
    </row>
    <row r="120" spans="1:50" x14ac:dyDescent="0.25">
      <c r="A120" s="3">
        <v>45351</v>
      </c>
      <c r="B120" s="1">
        <v>34138100139481</v>
      </c>
      <c r="C120" s="5">
        <v>360000000</v>
      </c>
      <c r="D120">
        <v>240</v>
      </c>
      <c r="E120" s="3">
        <v>41584</v>
      </c>
      <c r="F120" s="1">
        <f>_xlfn.DAYS(E120,A120)/30</f>
        <v>-125.56666666666666</v>
      </c>
      <c r="G120" s="1">
        <f t="shared" si="30"/>
        <v>114.43333333333334</v>
      </c>
      <c r="H120" s="5">
        <v>20365058</v>
      </c>
      <c r="I120" s="5" t="s">
        <v>53</v>
      </c>
      <c r="J120" s="6">
        <v>43845</v>
      </c>
      <c r="K120" s="7">
        <f>+_xlfn.DAYS(A120,J120)/30</f>
        <v>50.2</v>
      </c>
      <c r="L120" s="7">
        <f>+_xlfn.DAYS(A120,E120)/30</f>
        <v>125.56666666666666</v>
      </c>
      <c r="M120" s="6">
        <v>24716</v>
      </c>
      <c r="N120" s="8">
        <f>+_xlfn.DAYS(A120,M120)/365</f>
        <v>56.534246575342465</v>
      </c>
      <c r="O120" s="8">
        <v>78</v>
      </c>
      <c r="P120" s="6">
        <v>41116</v>
      </c>
      <c r="Q120" s="8">
        <f t="shared" si="17"/>
        <v>1.3</v>
      </c>
      <c r="R120" s="8">
        <f t="shared" si="18"/>
        <v>7.5805555555555557</v>
      </c>
      <c r="S120" s="8" t="s">
        <v>66</v>
      </c>
      <c r="T120" s="9">
        <v>1.61E-2</v>
      </c>
      <c r="U120" s="5">
        <f t="shared" si="19"/>
        <v>1500000</v>
      </c>
      <c r="V120" s="5">
        <f t="shared" si="20"/>
        <v>27323.119483333332</v>
      </c>
      <c r="W120" s="10">
        <f t="shared" si="24"/>
        <v>1527323.1194833333</v>
      </c>
      <c r="X120" s="5">
        <v>9955</v>
      </c>
      <c r="Y120">
        <v>0</v>
      </c>
      <c r="Z120" s="5">
        <v>403842</v>
      </c>
      <c r="AA120" s="5">
        <v>20778855</v>
      </c>
      <c r="AB120">
        <v>0</v>
      </c>
      <c r="AC120">
        <v>0</v>
      </c>
      <c r="AD120">
        <v>0</v>
      </c>
      <c r="AE120" t="s">
        <v>34</v>
      </c>
      <c r="AF120" t="s">
        <v>34</v>
      </c>
      <c r="AG120" t="s">
        <v>41</v>
      </c>
      <c r="AH120" s="5">
        <v>203650.58</v>
      </c>
      <c r="AI120" s="5">
        <v>99.55</v>
      </c>
      <c r="AJ120" s="3">
        <v>48883</v>
      </c>
      <c r="AK120" s="5">
        <v>4038.42</v>
      </c>
      <c r="AL120" s="5">
        <v>0</v>
      </c>
      <c r="AM120" s="5">
        <v>0</v>
      </c>
      <c r="AN120" s="5">
        <v>0</v>
      </c>
      <c r="AO120" t="s">
        <v>41</v>
      </c>
      <c r="AP120" t="s">
        <v>37</v>
      </c>
      <c r="AQ120" s="5">
        <v>203650.58</v>
      </c>
      <c r="AR120" t="s">
        <v>38</v>
      </c>
      <c r="AT120" t="str">
        <f t="shared" si="21"/>
        <v>0 Días</v>
      </c>
      <c r="AU120" t="e">
        <f>IF(AND(AC120=0,SUMIFS($H:$H,$A:$A,$A120,#REF!,#REF!)&lt;250000000),"Ordinaria",IF(AND(AC120=0,SUMIFS($H:$H,$A:$A,$A120,#REF!,#REF!)&gt;=250000000),"Preventiva",IF(AND(AC120&gt;0,AC120&lt;=30),"Persuasiva I",IF(AND(AC120&gt;30,AC120&lt;=60),"Persuasiva II",IF(AND(AC120&gt;60,AC120&lt;90),"Prejurídica","Jurídico")))))</f>
        <v>#REF!</v>
      </c>
      <c r="AV120">
        <f t="shared" si="22"/>
        <v>0</v>
      </c>
      <c r="AW120" t="str">
        <f>IFERROR(VLOOKUP(#REF!,#REF!,32,0),"Desembolsado")</f>
        <v>Desembolsado</v>
      </c>
      <c r="AX120" t="str">
        <f t="shared" si="23"/>
        <v>Otro</v>
      </c>
    </row>
    <row r="121" spans="1:50" x14ac:dyDescent="0.25">
      <c r="A121" s="3">
        <v>45322</v>
      </c>
      <c r="B121" s="1">
        <v>34138100139481</v>
      </c>
      <c r="C121" s="5">
        <v>360000000</v>
      </c>
      <c r="D121">
        <v>240</v>
      </c>
      <c r="E121" s="3">
        <v>41584</v>
      </c>
      <c r="F121" s="1">
        <f>_xlfn.DAYS(E121,A121)/30</f>
        <v>-124.6</v>
      </c>
      <c r="G121" s="1">
        <f t="shared" si="30"/>
        <v>115.4</v>
      </c>
      <c r="H121" s="5">
        <v>20616478</v>
      </c>
      <c r="I121" s="5" t="s">
        <v>53</v>
      </c>
      <c r="J121" s="6">
        <v>43845</v>
      </c>
      <c r="K121" s="7">
        <f>+_xlfn.DAYS(A121,J121)/30</f>
        <v>49.233333333333334</v>
      </c>
      <c r="L121" s="7">
        <f>+_xlfn.DAYS(A121,E121)/30</f>
        <v>124.6</v>
      </c>
      <c r="M121" s="6">
        <v>24716</v>
      </c>
      <c r="N121" s="8">
        <f>+_xlfn.DAYS(A121,M121)/365</f>
        <v>56.454794520547942</v>
      </c>
      <c r="O121" s="8">
        <v>78</v>
      </c>
      <c r="P121" s="6">
        <v>41116</v>
      </c>
      <c r="Q121" s="8">
        <f t="shared" si="17"/>
        <v>1.3</v>
      </c>
      <c r="R121" s="8">
        <f t="shared" si="18"/>
        <v>7.5805555555555557</v>
      </c>
      <c r="S121" s="8" t="s">
        <v>66</v>
      </c>
      <c r="T121" s="9">
        <v>1.61E-2</v>
      </c>
      <c r="U121" s="5">
        <f t="shared" si="19"/>
        <v>1500000</v>
      </c>
      <c r="V121" s="5">
        <f t="shared" si="20"/>
        <v>27660.441316666671</v>
      </c>
      <c r="W121" s="10">
        <f t="shared" si="24"/>
        <v>1527660.4413166668</v>
      </c>
      <c r="X121" s="5">
        <v>10078</v>
      </c>
      <c r="Y121">
        <v>0</v>
      </c>
      <c r="Z121" s="5">
        <v>454015</v>
      </c>
      <c r="AA121" s="5">
        <v>21080571</v>
      </c>
      <c r="AB121">
        <v>0</v>
      </c>
      <c r="AC121">
        <v>0</v>
      </c>
      <c r="AD121">
        <v>0</v>
      </c>
      <c r="AE121" t="s">
        <v>34</v>
      </c>
      <c r="AF121" t="s">
        <v>34</v>
      </c>
      <c r="AG121" t="s">
        <v>41</v>
      </c>
      <c r="AH121" s="5">
        <v>206164.78</v>
      </c>
      <c r="AI121" s="5">
        <v>100.78</v>
      </c>
      <c r="AJ121" s="3">
        <v>48883</v>
      </c>
      <c r="AK121" s="5">
        <v>4540.1499999999996</v>
      </c>
      <c r="AL121" s="5">
        <v>0</v>
      </c>
      <c r="AM121" s="5">
        <v>0</v>
      </c>
      <c r="AN121" s="5">
        <v>0</v>
      </c>
      <c r="AO121" t="s">
        <v>41</v>
      </c>
      <c r="AP121" t="s">
        <v>37</v>
      </c>
      <c r="AQ121" s="5">
        <v>206164.78</v>
      </c>
      <c r="AR121" t="s">
        <v>38</v>
      </c>
      <c r="AS121">
        <f t="shared" ref="AS121:AS131" si="31">IF(AC121&gt;=1,1,0)</f>
        <v>0</v>
      </c>
      <c r="AT121" t="str">
        <f t="shared" si="21"/>
        <v>0 Días</v>
      </c>
      <c r="AU121" t="e">
        <f>IF(AND(AC121=0,SUMIFS($H:$H,$A:$A,$A121,#REF!,#REF!)&lt;250000000),"Ordinaria",IF(AND(AC121=0,SUMIFS($H:$H,$A:$A,$A121,#REF!,#REF!)&gt;=250000000),"Preventiva",IF(AND(AC121&gt;0,AC121&lt;=30),"Persuasiva I",IF(AND(AC121&gt;30,AC121&lt;=60),"Persuasiva II",IF(AND(AC121&gt;60,AC121&lt;90),"Prejurídica","Jurídico")))))</f>
        <v>#REF!</v>
      </c>
      <c r="AV121">
        <f t="shared" si="22"/>
        <v>0</v>
      </c>
      <c r="AW121" t="str">
        <f>IFERROR(VLOOKUP(#REF!,#REF!,32,0),"Desembolsado")</f>
        <v>Desembolsado</v>
      </c>
      <c r="AX121" t="str">
        <f t="shared" si="23"/>
        <v>Otro</v>
      </c>
    </row>
    <row r="122" spans="1:50" x14ac:dyDescent="0.25">
      <c r="A122" s="3">
        <v>45291</v>
      </c>
      <c r="B122" s="1">
        <v>34138100139481</v>
      </c>
      <c r="C122" s="5">
        <v>360000000</v>
      </c>
      <c r="D122">
        <v>240</v>
      </c>
      <c r="E122" s="3">
        <v>41584</v>
      </c>
      <c r="F122" s="1">
        <f>_xlfn.DAYS(E122,A122)/30</f>
        <v>-123.56666666666666</v>
      </c>
      <c r="G122" s="1">
        <f t="shared" si="30"/>
        <v>116.43333333333334</v>
      </c>
      <c r="H122" s="5">
        <v>20867898</v>
      </c>
      <c r="I122" s="5" t="s">
        <v>53</v>
      </c>
      <c r="J122" s="6">
        <v>43845</v>
      </c>
      <c r="K122" s="7">
        <f>+_xlfn.DAYS(A122,J122)/30</f>
        <v>48.2</v>
      </c>
      <c r="L122" s="7">
        <f>+_xlfn.DAYS(A122,E122)/30</f>
        <v>123.56666666666666</v>
      </c>
      <c r="M122" s="6">
        <v>24716</v>
      </c>
      <c r="N122" s="8">
        <f>+_xlfn.DAYS(A122,M122)/365</f>
        <v>56.369863013698627</v>
      </c>
      <c r="O122" s="8">
        <v>78</v>
      </c>
      <c r="P122" s="6">
        <v>41116</v>
      </c>
      <c r="Q122" s="8">
        <f t="shared" si="17"/>
        <v>1.3</v>
      </c>
      <c r="R122" s="8">
        <f t="shared" si="18"/>
        <v>7.5805555555555557</v>
      </c>
      <c r="S122" s="8" t="s">
        <v>66</v>
      </c>
      <c r="T122" s="9">
        <v>1.61E-2</v>
      </c>
      <c r="U122" s="5">
        <f t="shared" si="19"/>
        <v>1500000</v>
      </c>
      <c r="V122" s="5">
        <f t="shared" si="20"/>
        <v>27997.763149999999</v>
      </c>
      <c r="W122" s="10">
        <f t="shared" si="24"/>
        <v>1527997.76315</v>
      </c>
      <c r="X122" s="5">
        <v>10200</v>
      </c>
      <c r="Y122">
        <v>0</v>
      </c>
      <c r="Z122" s="5">
        <v>504189</v>
      </c>
      <c r="AA122" s="5">
        <v>21382287</v>
      </c>
      <c r="AB122">
        <v>0</v>
      </c>
      <c r="AC122">
        <v>0</v>
      </c>
      <c r="AD122">
        <v>0</v>
      </c>
      <c r="AE122" t="s">
        <v>34</v>
      </c>
      <c r="AF122" t="s">
        <v>34</v>
      </c>
      <c r="AG122" t="s">
        <v>41</v>
      </c>
      <c r="AH122" s="5">
        <v>208678.98</v>
      </c>
      <c r="AI122" s="5">
        <v>102</v>
      </c>
      <c r="AJ122" s="3">
        <v>48883</v>
      </c>
      <c r="AK122" s="5">
        <v>5041.8900000000003</v>
      </c>
      <c r="AL122" s="5">
        <v>0</v>
      </c>
      <c r="AM122" s="5">
        <v>0</v>
      </c>
      <c r="AN122" s="5">
        <v>0</v>
      </c>
      <c r="AO122" t="s">
        <v>41</v>
      </c>
      <c r="AP122" t="s">
        <v>37</v>
      </c>
      <c r="AQ122" s="5">
        <v>208678.98</v>
      </c>
      <c r="AR122" t="s">
        <v>38</v>
      </c>
      <c r="AS122">
        <f t="shared" si="31"/>
        <v>0</v>
      </c>
      <c r="AT122" t="str">
        <f t="shared" si="21"/>
        <v>0 Días</v>
      </c>
      <c r="AU122" t="e">
        <f>IF(AND(AC122=0,SUMIFS($H:$H,$A:$A,$A122,#REF!,#REF!)&lt;250000000),"Ordinaria",IF(AND(AC122=0,SUMIFS($H:$H,$A:$A,$A122,#REF!,#REF!)&gt;=250000000),"Preventiva",IF(AND(AC122&gt;0,AC122&lt;=30),"Persuasiva I",IF(AND(AC122&gt;30,AC122&lt;=60),"Persuasiva II",IF(AND(AC122&gt;60,AC122&lt;90),"Prejurídica","Jurídico")))))</f>
        <v>#REF!</v>
      </c>
      <c r="AV122">
        <f t="shared" si="22"/>
        <v>0</v>
      </c>
      <c r="AW122" t="str">
        <f>IFERROR(VLOOKUP(#REF!,#REF!,32,0),"Desembolsado")</f>
        <v>Desembolsado</v>
      </c>
      <c r="AX122" t="str">
        <f t="shared" si="23"/>
        <v>Otro</v>
      </c>
    </row>
    <row r="123" spans="1:50" x14ac:dyDescent="0.25">
      <c r="A123" s="3">
        <v>45260</v>
      </c>
      <c r="B123" s="1">
        <v>34138100139481</v>
      </c>
      <c r="C123" s="5">
        <v>360000000</v>
      </c>
      <c r="D123">
        <v>240</v>
      </c>
      <c r="E123" s="3">
        <v>41584</v>
      </c>
      <c r="F123" s="1">
        <f>_xlfn.DAYS(E123,A123)/30</f>
        <v>-122.53333333333333</v>
      </c>
      <c r="G123" s="1">
        <f t="shared" si="30"/>
        <v>117.46666666666667</v>
      </c>
      <c r="H123" s="5">
        <v>21119318</v>
      </c>
      <c r="I123" s="5" t="s">
        <v>53</v>
      </c>
      <c r="J123" s="6">
        <v>43845</v>
      </c>
      <c r="K123" s="7">
        <f>+_xlfn.DAYS(A123,J123)/30</f>
        <v>47.166666666666664</v>
      </c>
      <c r="L123" s="7">
        <f>+_xlfn.DAYS(A123,E123)/30</f>
        <v>122.53333333333333</v>
      </c>
      <c r="M123" s="6">
        <v>24716</v>
      </c>
      <c r="N123" s="8">
        <f>+_xlfn.DAYS(A123,M123)/365</f>
        <v>56.284931506849318</v>
      </c>
      <c r="O123" s="8">
        <v>78</v>
      </c>
      <c r="P123" s="6">
        <v>41116</v>
      </c>
      <c r="Q123" s="8">
        <f t="shared" si="17"/>
        <v>1.3</v>
      </c>
      <c r="R123" s="8">
        <f t="shared" si="18"/>
        <v>7.5805555555555557</v>
      </c>
      <c r="S123" s="8" t="s">
        <v>66</v>
      </c>
      <c r="T123" s="9">
        <v>1.61E-2</v>
      </c>
      <c r="U123" s="5">
        <f t="shared" si="19"/>
        <v>1500000</v>
      </c>
      <c r="V123" s="5">
        <f t="shared" si="20"/>
        <v>28335.084983333334</v>
      </c>
      <c r="W123" s="10">
        <f t="shared" si="24"/>
        <v>1528335.0849833332</v>
      </c>
      <c r="X123" s="5">
        <v>10328</v>
      </c>
      <c r="Y123">
        <v>0</v>
      </c>
      <c r="Z123" s="5">
        <v>0</v>
      </c>
      <c r="AA123" s="5">
        <v>21129646</v>
      </c>
      <c r="AB123">
        <v>0</v>
      </c>
      <c r="AC123">
        <v>0</v>
      </c>
      <c r="AD123">
        <v>0</v>
      </c>
      <c r="AE123" t="s">
        <v>34</v>
      </c>
      <c r="AF123" t="s">
        <v>34</v>
      </c>
      <c r="AG123" t="s">
        <v>41</v>
      </c>
      <c r="AH123" s="5">
        <v>211193.18</v>
      </c>
      <c r="AI123" s="5">
        <v>103.28</v>
      </c>
      <c r="AJ123" s="3">
        <v>48883</v>
      </c>
      <c r="AK123" s="5">
        <v>0</v>
      </c>
      <c r="AL123" s="5">
        <v>0</v>
      </c>
      <c r="AM123" s="5">
        <v>0</v>
      </c>
      <c r="AN123" s="5">
        <v>0</v>
      </c>
      <c r="AO123" t="s">
        <v>41</v>
      </c>
      <c r="AP123" t="s">
        <v>37</v>
      </c>
      <c r="AQ123" s="5">
        <v>211193.18</v>
      </c>
      <c r="AR123" t="s">
        <v>38</v>
      </c>
      <c r="AS123">
        <f t="shared" si="31"/>
        <v>0</v>
      </c>
      <c r="AT123" t="str">
        <f t="shared" si="21"/>
        <v>0 Días</v>
      </c>
      <c r="AU123" t="e">
        <f>IF(AND(AC123=0,SUMIFS($H:$H,$A:$A,$A123,#REF!,#REF!)&lt;250000000),"Ordinaria",IF(AND(AC123=0,SUMIFS($H:$H,$A:$A,$A123,#REF!,#REF!)&gt;=250000000),"Preventiva",IF(AND(AC123&gt;0,AC123&lt;=30),"Persuasiva I",IF(AND(AC123&gt;30,AC123&lt;=60),"Persuasiva II",IF(AND(AC123&gt;60,AC123&lt;90),"Prejurídica","Jurídico")))))</f>
        <v>#REF!</v>
      </c>
      <c r="AV123">
        <f t="shared" si="22"/>
        <v>0</v>
      </c>
      <c r="AW123" t="str">
        <f>IFERROR(VLOOKUP(#REF!,#REF!,32,0),"Desembolsado")</f>
        <v>Desembolsado</v>
      </c>
      <c r="AX123" t="str">
        <f t="shared" si="23"/>
        <v>Otro</v>
      </c>
    </row>
    <row r="124" spans="1:50" x14ac:dyDescent="0.25">
      <c r="A124" s="3">
        <v>45230</v>
      </c>
      <c r="B124" s="1">
        <v>34138100139481</v>
      </c>
      <c r="C124" s="5">
        <v>360000000</v>
      </c>
      <c r="D124">
        <v>240</v>
      </c>
      <c r="E124" s="3">
        <v>41584</v>
      </c>
      <c r="F124" s="1">
        <f>_xlfn.DAYS(E124,A124)/30</f>
        <v>-121.53333333333333</v>
      </c>
      <c r="G124" s="1">
        <f t="shared" si="30"/>
        <v>118.46666666666667</v>
      </c>
      <c r="H124" s="5">
        <v>21370738</v>
      </c>
      <c r="I124" s="5" t="s">
        <v>53</v>
      </c>
      <c r="J124" s="6">
        <v>43845</v>
      </c>
      <c r="K124" s="7">
        <f>+_xlfn.DAYS(A124,J124)/30</f>
        <v>46.166666666666664</v>
      </c>
      <c r="L124" s="7">
        <f>+_xlfn.DAYS(A124,E124)/30</f>
        <v>121.53333333333333</v>
      </c>
      <c r="M124" s="6">
        <v>24716</v>
      </c>
      <c r="N124" s="8">
        <f>+_xlfn.DAYS(A124,M124)/365</f>
        <v>56.202739726027396</v>
      </c>
      <c r="O124" s="8">
        <v>78</v>
      </c>
      <c r="P124" s="6">
        <v>41116</v>
      </c>
      <c r="Q124" s="8">
        <f t="shared" si="17"/>
        <v>1.3</v>
      </c>
      <c r="R124" s="8">
        <f t="shared" si="18"/>
        <v>7.5805555555555557</v>
      </c>
      <c r="S124" s="8" t="s">
        <v>66</v>
      </c>
      <c r="T124" s="9">
        <v>1.61E-2</v>
      </c>
      <c r="U124" s="5">
        <f t="shared" si="19"/>
        <v>1500000</v>
      </c>
      <c r="V124" s="5">
        <f t="shared" si="20"/>
        <v>28672.406816666666</v>
      </c>
      <c r="W124" s="10">
        <f t="shared" si="24"/>
        <v>1528672.4068166667</v>
      </c>
      <c r="X124" s="5">
        <v>10448</v>
      </c>
      <c r="Y124">
        <v>0</v>
      </c>
      <c r="Z124" s="5">
        <v>0</v>
      </c>
      <c r="AA124" s="5">
        <v>21381186</v>
      </c>
      <c r="AB124">
        <v>0</v>
      </c>
      <c r="AC124">
        <v>0</v>
      </c>
      <c r="AD124">
        <v>0</v>
      </c>
      <c r="AE124" t="s">
        <v>34</v>
      </c>
      <c r="AF124" t="s">
        <v>34</v>
      </c>
      <c r="AG124" t="s">
        <v>41</v>
      </c>
      <c r="AH124" s="5">
        <v>213707.38</v>
      </c>
      <c r="AI124" s="5">
        <v>104.48</v>
      </c>
      <c r="AJ124" s="3">
        <v>48883</v>
      </c>
      <c r="AK124" s="5">
        <v>0</v>
      </c>
      <c r="AL124" s="5">
        <v>0</v>
      </c>
      <c r="AM124" s="5">
        <v>0</v>
      </c>
      <c r="AN124" s="5">
        <v>0</v>
      </c>
      <c r="AO124" t="s">
        <v>41</v>
      </c>
      <c r="AP124" t="s">
        <v>37</v>
      </c>
      <c r="AQ124" s="5">
        <v>213707.38</v>
      </c>
      <c r="AR124" t="s">
        <v>38</v>
      </c>
      <c r="AS124">
        <f t="shared" si="31"/>
        <v>0</v>
      </c>
      <c r="AT124" t="str">
        <f t="shared" si="21"/>
        <v>0 Días</v>
      </c>
      <c r="AU124" t="e">
        <f>IF(AND(AC124=0,SUMIFS($H:$H,$A:$A,$A124,#REF!,#REF!)&lt;250000000),"Ordinaria",IF(AND(AC124=0,SUMIFS($H:$H,$A:$A,$A124,#REF!,#REF!)&gt;=250000000),"Preventiva",IF(AND(AC124&gt;0,AC124&lt;=30),"Persuasiva I",IF(AND(AC124&gt;30,AC124&lt;=60),"Persuasiva II",IF(AND(AC124&gt;60,AC124&lt;90),"Prejurídica","Jurídico")))))</f>
        <v>#REF!</v>
      </c>
      <c r="AV124">
        <f t="shared" si="22"/>
        <v>0</v>
      </c>
      <c r="AW124" t="str">
        <f>IFERROR(VLOOKUP(#REF!,#REF!,32,0),"Desembolsado")</f>
        <v>Desembolsado</v>
      </c>
      <c r="AX124" t="str">
        <f t="shared" si="23"/>
        <v>Otro</v>
      </c>
    </row>
    <row r="125" spans="1:50" x14ac:dyDescent="0.25">
      <c r="A125" s="3">
        <v>45199</v>
      </c>
      <c r="B125" s="1">
        <v>34138100139481</v>
      </c>
      <c r="C125" s="5">
        <v>360000000</v>
      </c>
      <c r="D125">
        <v>240</v>
      </c>
      <c r="E125" s="3">
        <v>41584</v>
      </c>
      <c r="F125" s="1">
        <f>_xlfn.DAYS(E125,A125)/30</f>
        <v>-120.5</v>
      </c>
      <c r="G125" s="1">
        <v>119</v>
      </c>
      <c r="H125" s="5">
        <v>21622158</v>
      </c>
      <c r="I125" s="5" t="s">
        <v>53</v>
      </c>
      <c r="J125" s="6">
        <v>43845</v>
      </c>
      <c r="K125" s="7">
        <f>+_xlfn.DAYS(A125,J125)/30</f>
        <v>45.133333333333333</v>
      </c>
      <c r="L125" s="7">
        <f>+_xlfn.DAYS(A125,E125)/30</f>
        <v>120.5</v>
      </c>
      <c r="M125" s="6">
        <v>24716</v>
      </c>
      <c r="N125" s="8">
        <f>+_xlfn.DAYS(A125,M125)/365</f>
        <v>56.11780821917808</v>
      </c>
      <c r="O125" s="8">
        <v>78</v>
      </c>
      <c r="P125" s="6">
        <v>41116</v>
      </c>
      <c r="Q125" s="8">
        <f t="shared" si="17"/>
        <v>1.3</v>
      </c>
      <c r="R125" s="8">
        <f t="shared" si="18"/>
        <v>7.5805555555555557</v>
      </c>
      <c r="S125" s="8" t="s">
        <v>66</v>
      </c>
      <c r="T125" s="9">
        <v>1.61E-2</v>
      </c>
      <c r="U125" s="5">
        <f t="shared" si="19"/>
        <v>1500000</v>
      </c>
      <c r="V125" s="5">
        <f t="shared" si="20"/>
        <v>29009.728650000001</v>
      </c>
      <c r="W125" s="10">
        <f t="shared" si="24"/>
        <v>1529009.7286499999</v>
      </c>
      <c r="X125" s="5">
        <v>10571</v>
      </c>
      <c r="Y125">
        <v>0</v>
      </c>
      <c r="Z125" s="5">
        <v>0</v>
      </c>
      <c r="AA125" s="5">
        <v>21632729</v>
      </c>
      <c r="AB125">
        <v>0</v>
      </c>
      <c r="AC125">
        <v>0</v>
      </c>
      <c r="AD125">
        <v>0</v>
      </c>
      <c r="AE125" t="s">
        <v>34</v>
      </c>
      <c r="AF125" t="s">
        <v>34</v>
      </c>
      <c r="AG125" t="s">
        <v>41</v>
      </c>
      <c r="AH125" s="5">
        <v>216221.58</v>
      </c>
      <c r="AI125" s="5">
        <v>105.71</v>
      </c>
      <c r="AJ125" s="3">
        <v>48883</v>
      </c>
      <c r="AK125" s="5">
        <v>0</v>
      </c>
      <c r="AL125" s="5">
        <v>0</v>
      </c>
      <c r="AM125" s="5">
        <v>0</v>
      </c>
      <c r="AN125" s="5">
        <v>0</v>
      </c>
      <c r="AO125" t="s">
        <v>41</v>
      </c>
      <c r="AP125" t="s">
        <v>37</v>
      </c>
      <c r="AQ125" s="5">
        <v>216221.58</v>
      </c>
      <c r="AR125" t="s">
        <v>38</v>
      </c>
      <c r="AS125">
        <f t="shared" si="31"/>
        <v>0</v>
      </c>
      <c r="AT125" t="str">
        <f t="shared" si="21"/>
        <v>0 Días</v>
      </c>
      <c r="AU125" t="e">
        <f>IF(AND(AC125=0,SUMIFS($H:$H,$A:$A,$A125,#REF!,#REF!)&lt;250000000),"Ordinaria",IF(AND(AC125=0,SUMIFS($H:$H,$A:$A,$A125,#REF!,#REF!)&gt;=250000000),"Preventiva",IF(AND(AC125&gt;0,AC125&lt;=30),"Persuasiva I",IF(AND(AC125&gt;30,AC125&lt;=60),"Persuasiva II",IF(AND(AC125&gt;60,AC125&lt;90),"Prejurídica","Jurídico")))))</f>
        <v>#REF!</v>
      </c>
      <c r="AV125">
        <f t="shared" si="22"/>
        <v>0</v>
      </c>
      <c r="AW125" t="str">
        <f>IFERROR(VLOOKUP(#REF!,#REF!,32,0),"Desembolsado")</f>
        <v>Desembolsado</v>
      </c>
      <c r="AX125" t="str">
        <f t="shared" si="23"/>
        <v>Otro</v>
      </c>
    </row>
    <row r="126" spans="1:50" x14ac:dyDescent="0.25">
      <c r="A126" s="3">
        <v>45169</v>
      </c>
      <c r="B126" s="1">
        <v>34138100139481</v>
      </c>
      <c r="C126" s="5">
        <v>360000000</v>
      </c>
      <c r="D126">
        <v>240</v>
      </c>
      <c r="E126" s="3">
        <v>41584</v>
      </c>
      <c r="F126" s="1">
        <f>_xlfn.DAYS(E126,A126)/30</f>
        <v>-119.5</v>
      </c>
      <c r="G126" s="1">
        <v>120</v>
      </c>
      <c r="H126" s="5">
        <v>21873578</v>
      </c>
      <c r="I126" s="5" t="s">
        <v>53</v>
      </c>
      <c r="J126" s="6">
        <v>43845</v>
      </c>
      <c r="K126" s="7">
        <f>+_xlfn.DAYS(A126,J126)/30</f>
        <v>44.133333333333333</v>
      </c>
      <c r="L126" s="7">
        <f>+_xlfn.DAYS(A126,E126)/30</f>
        <v>119.5</v>
      </c>
      <c r="M126" s="6">
        <v>24716</v>
      </c>
      <c r="N126" s="8">
        <f>+_xlfn.DAYS(A126,M126)/365</f>
        <v>56.035616438356165</v>
      </c>
      <c r="O126" s="8">
        <v>78</v>
      </c>
      <c r="P126" s="6">
        <v>41116</v>
      </c>
      <c r="Q126" s="8">
        <f t="shared" si="17"/>
        <v>1.3</v>
      </c>
      <c r="R126" s="8">
        <f t="shared" si="18"/>
        <v>7.5805555555555557</v>
      </c>
      <c r="S126" s="8" t="s">
        <v>66</v>
      </c>
      <c r="T126" s="9">
        <v>1.61E-2</v>
      </c>
      <c r="U126" s="5">
        <f t="shared" si="19"/>
        <v>1500000</v>
      </c>
      <c r="V126" s="5">
        <f t="shared" si="20"/>
        <v>29347.050483333333</v>
      </c>
      <c r="W126" s="10">
        <f t="shared" si="24"/>
        <v>1529347.0504833334</v>
      </c>
      <c r="X126" s="5">
        <v>10692</v>
      </c>
      <c r="Y126">
        <v>0</v>
      </c>
      <c r="Z126" s="5">
        <v>0</v>
      </c>
      <c r="AA126" s="5">
        <v>21884270</v>
      </c>
      <c r="AB126">
        <v>0</v>
      </c>
      <c r="AC126">
        <v>0</v>
      </c>
      <c r="AD126">
        <v>0</v>
      </c>
      <c r="AE126" t="s">
        <v>34</v>
      </c>
      <c r="AF126" t="s">
        <v>34</v>
      </c>
      <c r="AG126" t="s">
        <v>41</v>
      </c>
      <c r="AH126" s="5">
        <v>218735.78</v>
      </c>
      <c r="AI126" s="5">
        <v>106.92</v>
      </c>
      <c r="AJ126" s="3">
        <v>48883</v>
      </c>
      <c r="AK126" s="5">
        <v>0</v>
      </c>
      <c r="AL126" s="5">
        <v>0</v>
      </c>
      <c r="AM126" s="5">
        <v>0</v>
      </c>
      <c r="AN126" s="5">
        <v>0</v>
      </c>
      <c r="AO126" t="s">
        <v>41</v>
      </c>
      <c r="AP126" t="s">
        <v>37</v>
      </c>
      <c r="AQ126" s="5">
        <v>218735.78</v>
      </c>
      <c r="AR126" t="s">
        <v>38</v>
      </c>
      <c r="AS126">
        <f t="shared" si="31"/>
        <v>0</v>
      </c>
      <c r="AT126" t="str">
        <f t="shared" si="21"/>
        <v>0 Días</v>
      </c>
      <c r="AU126" t="e">
        <f>IF(AND(AC126=0,SUMIFS($H:$H,$A:$A,$A126,#REF!,#REF!)&lt;250000000),"Ordinaria",IF(AND(AC126=0,SUMIFS($H:$H,$A:$A,$A126,#REF!,#REF!)&gt;=250000000),"Preventiva",IF(AND(AC126&gt;0,AC126&lt;=30),"Persuasiva I",IF(AND(AC126&gt;30,AC126&lt;=60),"Persuasiva II",IF(AND(AC126&gt;60,AC126&lt;90),"Prejurídica","Jurídico")))))</f>
        <v>#REF!</v>
      </c>
      <c r="AV126">
        <f t="shared" si="22"/>
        <v>0</v>
      </c>
      <c r="AW126" t="str">
        <f>IFERROR(VLOOKUP(#REF!,#REF!,32,0),"Desembolsado")</f>
        <v>Desembolsado</v>
      </c>
      <c r="AX126" t="str">
        <f t="shared" si="23"/>
        <v>Otro</v>
      </c>
    </row>
    <row r="127" spans="1:50" x14ac:dyDescent="0.25">
      <c r="A127" s="3">
        <v>45138</v>
      </c>
      <c r="B127" s="1">
        <v>34138100139481</v>
      </c>
      <c r="C127" s="5">
        <v>360000000</v>
      </c>
      <c r="D127">
        <v>240</v>
      </c>
      <c r="E127" s="3">
        <v>41584</v>
      </c>
      <c r="F127" s="1">
        <f>_xlfn.DAYS(E127,A127)/30</f>
        <v>-118.46666666666667</v>
      </c>
      <c r="G127" s="1">
        <v>121</v>
      </c>
      <c r="H127" s="5">
        <v>22124998</v>
      </c>
      <c r="I127" s="5" t="s">
        <v>53</v>
      </c>
      <c r="J127" s="6">
        <v>43845</v>
      </c>
      <c r="K127" s="7">
        <f>+_xlfn.DAYS(A127,J127)/30</f>
        <v>43.1</v>
      </c>
      <c r="L127" s="7">
        <v>119</v>
      </c>
      <c r="M127" s="6">
        <v>24716</v>
      </c>
      <c r="N127" s="8">
        <f>+_xlfn.DAYS(A127,M127)/365</f>
        <v>55.950684931506849</v>
      </c>
      <c r="O127" s="8">
        <v>78</v>
      </c>
      <c r="P127" s="6">
        <v>41116</v>
      </c>
      <c r="Q127" s="8">
        <f t="shared" si="17"/>
        <v>1.3</v>
      </c>
      <c r="R127" s="8">
        <f t="shared" si="18"/>
        <v>7.5805555555555557</v>
      </c>
      <c r="S127" s="8" t="s">
        <v>66</v>
      </c>
      <c r="T127" s="9">
        <v>1.61E-2</v>
      </c>
      <c r="U127" s="5">
        <f t="shared" si="19"/>
        <v>1500000</v>
      </c>
      <c r="V127" s="5">
        <f t="shared" si="20"/>
        <v>29684.372316666664</v>
      </c>
      <c r="W127" s="10">
        <f t="shared" si="24"/>
        <v>1529684.3723166666</v>
      </c>
      <c r="X127" s="5">
        <v>10815</v>
      </c>
      <c r="Y127">
        <v>0</v>
      </c>
      <c r="Z127" s="5">
        <v>0</v>
      </c>
      <c r="AA127" s="5">
        <v>22135813</v>
      </c>
      <c r="AB127">
        <v>0</v>
      </c>
      <c r="AC127">
        <v>0</v>
      </c>
      <c r="AD127">
        <v>0</v>
      </c>
      <c r="AE127" t="s">
        <v>34</v>
      </c>
      <c r="AF127" t="s">
        <v>34</v>
      </c>
      <c r="AG127" t="s">
        <v>41</v>
      </c>
      <c r="AH127" s="5">
        <v>221249.98</v>
      </c>
      <c r="AI127" s="5">
        <v>108.15</v>
      </c>
      <c r="AJ127" s="3">
        <v>48883</v>
      </c>
      <c r="AK127" s="5">
        <v>0</v>
      </c>
      <c r="AL127" s="5">
        <v>0</v>
      </c>
      <c r="AM127" s="5">
        <v>0</v>
      </c>
      <c r="AN127" s="5">
        <v>0</v>
      </c>
      <c r="AO127" t="s">
        <v>41</v>
      </c>
      <c r="AP127" t="s">
        <v>37</v>
      </c>
      <c r="AQ127" s="5">
        <v>221249.98</v>
      </c>
      <c r="AR127" t="s">
        <v>38</v>
      </c>
      <c r="AS127">
        <f t="shared" si="31"/>
        <v>0</v>
      </c>
      <c r="AT127" t="str">
        <f t="shared" si="21"/>
        <v>0 Días</v>
      </c>
      <c r="AU127" t="e">
        <f>IF(AND(AC127=0,SUMIFS($H:$H,$A:$A,$A127,#REF!,#REF!)&lt;250000000),"Ordinaria",IF(AND(AC127=0,SUMIFS($H:$H,$A:$A,$A127,#REF!,#REF!)&gt;=250000000),"Preventiva",IF(AND(AC127&gt;0,AC127&lt;=30),"Persuasiva I",IF(AND(AC127&gt;30,AC127&lt;=60),"Persuasiva II",IF(AND(AC127&gt;60,AC127&lt;90),"Prejurídica","Jurídico")))))</f>
        <v>#REF!</v>
      </c>
      <c r="AV127">
        <f t="shared" si="22"/>
        <v>0</v>
      </c>
      <c r="AW127" t="str">
        <f>IFERROR(VLOOKUP(#REF!,#REF!,32,0),"Desembolsado")</f>
        <v>Desembolsado</v>
      </c>
      <c r="AX127" t="str">
        <f t="shared" si="23"/>
        <v>Otro</v>
      </c>
    </row>
    <row r="128" spans="1:50" x14ac:dyDescent="0.25">
      <c r="A128" s="3">
        <v>45107</v>
      </c>
      <c r="B128" s="1">
        <v>34138100139481</v>
      </c>
      <c r="C128" s="5">
        <v>360000000</v>
      </c>
      <c r="D128">
        <v>240</v>
      </c>
      <c r="E128" s="3">
        <v>41584</v>
      </c>
      <c r="F128" s="1">
        <f>_xlfn.DAYS(E128,A128)/30</f>
        <v>-117.43333333333334</v>
      </c>
      <c r="G128" s="1">
        <v>122</v>
      </c>
      <c r="H128" s="5">
        <v>22376418</v>
      </c>
      <c r="I128" s="5" t="s">
        <v>53</v>
      </c>
      <c r="J128" s="6">
        <v>43845</v>
      </c>
      <c r="K128" s="7">
        <f>+_xlfn.DAYS(A128,J128)/30</f>
        <v>42.06666666666667</v>
      </c>
      <c r="L128" s="7">
        <v>118</v>
      </c>
      <c r="M128" s="6">
        <v>24716</v>
      </c>
      <c r="N128" s="8">
        <f>+_xlfn.DAYS(A128,M128)/365</f>
        <v>55.865753424657534</v>
      </c>
      <c r="O128" s="8">
        <v>78</v>
      </c>
      <c r="P128" s="6">
        <v>41116</v>
      </c>
      <c r="Q128" s="8">
        <f t="shared" si="17"/>
        <v>1.3</v>
      </c>
      <c r="R128" s="8">
        <f t="shared" si="18"/>
        <v>7.5805555555555557</v>
      </c>
      <c r="S128" s="8" t="s">
        <v>66</v>
      </c>
      <c r="T128" s="9">
        <v>1.61E-2</v>
      </c>
      <c r="U128" s="5">
        <f t="shared" si="19"/>
        <v>1500000</v>
      </c>
      <c r="V128" s="5">
        <f t="shared" si="20"/>
        <v>30021.694150000003</v>
      </c>
      <c r="W128" s="10">
        <f t="shared" si="24"/>
        <v>1530021.6941500001</v>
      </c>
      <c r="X128" s="5">
        <v>10944</v>
      </c>
      <c r="Y128">
        <v>0</v>
      </c>
      <c r="Z128" s="5">
        <v>0</v>
      </c>
      <c r="AA128" s="5">
        <v>22387362</v>
      </c>
      <c r="AB128">
        <v>0</v>
      </c>
      <c r="AC128">
        <v>0</v>
      </c>
      <c r="AD128">
        <v>0</v>
      </c>
      <c r="AE128" t="s">
        <v>34</v>
      </c>
      <c r="AF128" t="s">
        <v>34</v>
      </c>
      <c r="AG128" t="s">
        <v>41</v>
      </c>
      <c r="AH128" s="5">
        <v>223764.18</v>
      </c>
      <c r="AI128" s="5">
        <v>109.44</v>
      </c>
      <c r="AJ128" s="3">
        <v>48883</v>
      </c>
      <c r="AK128" s="5">
        <v>0</v>
      </c>
      <c r="AL128" s="5">
        <v>0</v>
      </c>
      <c r="AM128" s="5">
        <v>0</v>
      </c>
      <c r="AN128" s="5">
        <v>0</v>
      </c>
      <c r="AO128" t="s">
        <v>41</v>
      </c>
      <c r="AP128" t="s">
        <v>37</v>
      </c>
      <c r="AQ128" s="5">
        <v>223764.18</v>
      </c>
      <c r="AR128" t="s">
        <v>38</v>
      </c>
      <c r="AS128">
        <f t="shared" si="31"/>
        <v>0</v>
      </c>
      <c r="AT128" t="str">
        <f t="shared" si="21"/>
        <v>0 Días</v>
      </c>
      <c r="AU128" t="e">
        <f>IF(AND(AC128=0,SUMIFS($H:$H,$A:$A,$A128,#REF!,#REF!)&lt;250000000),"Ordinaria",IF(AND(AC128=0,SUMIFS($H:$H,$A:$A,$A128,#REF!,#REF!)&gt;=250000000),"Preventiva",IF(AND(AC128&gt;0,AC128&lt;=30),"Persuasiva I",IF(AND(AC128&gt;30,AC128&lt;=60),"Persuasiva II",IF(AND(AC128&gt;60,AC128&lt;90),"Prejurídica","Jurídico")))))</f>
        <v>#REF!</v>
      </c>
      <c r="AV128">
        <f t="shared" si="22"/>
        <v>0</v>
      </c>
      <c r="AW128" t="str">
        <f>IFERROR(VLOOKUP(#REF!,#REF!,32,0),"Desembolsado")</f>
        <v>Desembolsado</v>
      </c>
      <c r="AX128" t="str">
        <f t="shared" si="23"/>
        <v>Otro</v>
      </c>
    </row>
    <row r="129" spans="1:50" x14ac:dyDescent="0.25">
      <c r="A129" s="3">
        <v>45077</v>
      </c>
      <c r="B129" s="1">
        <v>34138100139481</v>
      </c>
      <c r="C129" s="5">
        <v>360000000</v>
      </c>
      <c r="D129">
        <v>240</v>
      </c>
      <c r="E129" s="3">
        <v>41584</v>
      </c>
      <c r="F129" s="1">
        <f>_xlfn.DAYS(E129,A129)/30</f>
        <v>-116.43333333333334</v>
      </c>
      <c r="G129" s="1">
        <v>123</v>
      </c>
      <c r="H129" s="5">
        <v>22627838</v>
      </c>
      <c r="I129" s="5" t="s">
        <v>53</v>
      </c>
      <c r="J129" s="6">
        <v>43845</v>
      </c>
      <c r="K129" s="7">
        <f>+_xlfn.DAYS(A129,J129)/30</f>
        <v>41.06666666666667</v>
      </c>
      <c r="L129" s="7">
        <v>117</v>
      </c>
      <c r="M129" s="6">
        <v>24716</v>
      </c>
      <c r="N129" s="8">
        <f>+_xlfn.DAYS(A129,M129)/365</f>
        <v>55.783561643835618</v>
      </c>
      <c r="O129" s="8">
        <v>78</v>
      </c>
      <c r="P129" s="6">
        <v>41116</v>
      </c>
      <c r="Q129" s="8">
        <f t="shared" si="17"/>
        <v>1.3</v>
      </c>
      <c r="R129" s="8">
        <f t="shared" si="18"/>
        <v>7.5805555555555557</v>
      </c>
      <c r="S129" s="8" t="s">
        <v>66</v>
      </c>
      <c r="T129" s="9">
        <v>1.61E-2</v>
      </c>
      <c r="U129" s="5">
        <f t="shared" si="19"/>
        <v>1500000</v>
      </c>
      <c r="V129" s="5">
        <f t="shared" si="20"/>
        <v>30359.015983333331</v>
      </c>
      <c r="W129" s="10">
        <f t="shared" si="24"/>
        <v>1530359.0159833333</v>
      </c>
      <c r="X129" s="5">
        <v>11064</v>
      </c>
      <c r="Y129">
        <v>0</v>
      </c>
      <c r="Z129" s="5">
        <v>0</v>
      </c>
      <c r="AA129" s="5">
        <v>22638902</v>
      </c>
      <c r="AB129">
        <v>0</v>
      </c>
      <c r="AC129">
        <v>0</v>
      </c>
      <c r="AD129">
        <v>0</v>
      </c>
      <c r="AE129" t="s">
        <v>34</v>
      </c>
      <c r="AF129" t="s">
        <v>34</v>
      </c>
      <c r="AG129" t="s">
        <v>41</v>
      </c>
      <c r="AH129" s="5">
        <v>226278.38</v>
      </c>
      <c r="AI129" s="5">
        <v>110.64</v>
      </c>
      <c r="AJ129" s="3">
        <v>48883</v>
      </c>
      <c r="AK129" s="5">
        <v>0</v>
      </c>
      <c r="AL129" s="5">
        <v>0</v>
      </c>
      <c r="AM129" s="5">
        <v>0</v>
      </c>
      <c r="AN129" s="5">
        <v>0</v>
      </c>
      <c r="AO129" t="s">
        <v>41</v>
      </c>
      <c r="AP129" t="s">
        <v>37</v>
      </c>
      <c r="AQ129" s="5">
        <v>226278.38</v>
      </c>
      <c r="AR129" t="s">
        <v>38</v>
      </c>
      <c r="AS129">
        <f t="shared" si="31"/>
        <v>0</v>
      </c>
      <c r="AT129" t="str">
        <f t="shared" si="21"/>
        <v>0 Días</v>
      </c>
      <c r="AU129" t="e">
        <f>IF(AND(AC129=0,SUMIFS($H:$H,$A:$A,$A129,#REF!,#REF!)&lt;250000000),"Ordinaria",IF(AND(AC129=0,SUMIFS($H:$H,$A:$A,$A129,#REF!,#REF!)&gt;=250000000),"Preventiva",IF(AND(AC129&gt;0,AC129&lt;=30),"Persuasiva I",IF(AND(AC129&gt;30,AC129&lt;=60),"Persuasiva II",IF(AND(AC129&gt;60,AC129&lt;90),"Prejurídica","Jurídico")))))</f>
        <v>#REF!</v>
      </c>
      <c r="AV129">
        <f t="shared" si="22"/>
        <v>0</v>
      </c>
      <c r="AW129" t="str">
        <f>IFERROR(VLOOKUP(#REF!,#REF!,32,0),"Desembolsado")</f>
        <v>Desembolsado</v>
      </c>
      <c r="AX129" t="str">
        <f t="shared" si="23"/>
        <v>Otro</v>
      </c>
    </row>
    <row r="130" spans="1:50" x14ac:dyDescent="0.25">
      <c r="A130" s="3">
        <v>45046</v>
      </c>
      <c r="B130" s="1">
        <v>34138100139481</v>
      </c>
      <c r="C130" s="5">
        <v>360000000</v>
      </c>
      <c r="D130">
        <v>240</v>
      </c>
      <c r="E130" s="3">
        <v>41584</v>
      </c>
      <c r="F130" s="1">
        <f>_xlfn.DAYS(E130,A130)/30</f>
        <v>-115.4</v>
      </c>
      <c r="G130" s="1">
        <v>124</v>
      </c>
      <c r="H130" s="5">
        <v>22879258</v>
      </c>
      <c r="I130" s="5" t="s">
        <v>53</v>
      </c>
      <c r="J130" s="6">
        <v>43845</v>
      </c>
      <c r="K130" s="7">
        <f>+_xlfn.DAYS(A130,J130)/30</f>
        <v>40.033333333333331</v>
      </c>
      <c r="L130" s="7">
        <v>116</v>
      </c>
      <c r="M130" s="6">
        <v>24716</v>
      </c>
      <c r="N130" s="8">
        <f>+_xlfn.DAYS(A130,M130)/365</f>
        <v>55.698630136986303</v>
      </c>
      <c r="O130" s="8">
        <v>78</v>
      </c>
      <c r="P130" s="6">
        <v>41116</v>
      </c>
      <c r="Q130" s="8">
        <f t="shared" ref="Q130:Q193" si="32">+_xlfn.DAYS(E130,P130)/360</f>
        <v>1.3</v>
      </c>
      <c r="R130" s="8">
        <f t="shared" ref="R130:R193" si="33">+_xlfn.DAYS(J130,P130)/360</f>
        <v>7.5805555555555557</v>
      </c>
      <c r="S130" s="8" t="s">
        <v>66</v>
      </c>
      <c r="T130" s="9">
        <v>1.61E-2</v>
      </c>
      <c r="U130" s="5">
        <f t="shared" ref="U130:U193" si="34">C130/D130</f>
        <v>1500000</v>
      </c>
      <c r="V130" s="5">
        <f t="shared" ref="V130:V193" si="35">H130*T130/360*30</f>
        <v>30696.337816666666</v>
      </c>
      <c r="W130" s="10">
        <f t="shared" si="24"/>
        <v>1530696.3378166666</v>
      </c>
      <c r="X130" s="5">
        <v>11187</v>
      </c>
      <c r="Y130">
        <v>0</v>
      </c>
      <c r="Z130" s="5">
        <v>0</v>
      </c>
      <c r="AA130" s="5">
        <v>22890445</v>
      </c>
      <c r="AB130">
        <v>0</v>
      </c>
      <c r="AC130">
        <v>0</v>
      </c>
      <c r="AD130">
        <v>0</v>
      </c>
      <c r="AE130" t="s">
        <v>34</v>
      </c>
      <c r="AF130" t="s">
        <v>34</v>
      </c>
      <c r="AG130" t="s">
        <v>41</v>
      </c>
      <c r="AH130" s="5">
        <v>228792.58</v>
      </c>
      <c r="AI130" s="5">
        <v>111.87</v>
      </c>
      <c r="AJ130" s="3">
        <v>48883</v>
      </c>
      <c r="AK130" s="5">
        <v>0</v>
      </c>
      <c r="AL130" s="5">
        <v>0</v>
      </c>
      <c r="AM130" s="5">
        <v>0</v>
      </c>
      <c r="AN130" s="5">
        <v>0</v>
      </c>
      <c r="AO130" t="s">
        <v>41</v>
      </c>
      <c r="AP130" t="s">
        <v>37</v>
      </c>
      <c r="AQ130" s="5">
        <v>228792.58</v>
      </c>
      <c r="AR130" t="s">
        <v>38</v>
      </c>
      <c r="AS130">
        <f t="shared" si="31"/>
        <v>0</v>
      </c>
      <c r="AT130" t="str">
        <f t="shared" ref="AT130:AT193" si="36">IF(AC130=0,"0 Días",IF(AND(AC130&gt;0,AC130&lt;=30),"1-30 Días",IF(AND(AC130&gt;30,AC130&lt;=60),"30-60 Días",IF(AND(AC130&gt;60,AC130&lt;90),"60-90 Días"," &gt; 90 Días"))))</f>
        <v>0 Días</v>
      </c>
      <c r="AU130" t="e">
        <f>IF(AND(AC130=0,SUMIFS($H:$H,$A:$A,$A130,#REF!,#REF!)&lt;250000000),"Ordinaria",IF(AND(AC130=0,SUMIFS($H:$H,$A:$A,$A130,#REF!,#REF!)&gt;=250000000),"Preventiva",IF(AND(AC130&gt;0,AC130&lt;=30),"Persuasiva I",IF(AND(AC130&gt;30,AC130&lt;=60),"Persuasiva II",IF(AND(AC130&gt;60,AC130&lt;90),"Prejurídica","Jurídico")))))</f>
        <v>#REF!</v>
      </c>
      <c r="AV130">
        <f t="shared" ref="AV130:AV193" si="37">IF(AND(AC130&gt;30,AC130&lt;=540),"MORA &gt;30 &lt;= 540 DIAS",0)</f>
        <v>0</v>
      </c>
      <c r="AW130" t="str">
        <f>IFERROR(VLOOKUP(#REF!,#REF!,32,0),"Desembolsado")</f>
        <v>Desembolsado</v>
      </c>
      <c r="AX130" t="str">
        <f t="shared" ref="AX130:AX193" si="38">IF(AND(AW130="Portafolio Cartera en Cobranza Ordinaria",AP130="Portafolio Cartera en Cobranza Ordinaria"),"Al Día",
IF(AND(AW130="Portafolio Cartera en Cobranza Preventiva",AP130="Portafolio Cartera en Cobranza Preventiva"),"Al Día",
IF(AND(AW130="Portafolio Cartera en Cobranza Ordinaria",AP130="Portafolio Cartera en Cobranza Persuasiva"),"Primera Mora",
IF(AND(AW130="Portafolio Cartera en Cobranza Preventiva",AP130="Portafolio Cartera en Cobranza Persuasiva"),"Primera Mora",
IF(AND(AW130="Portafolio Cartera en Cobranza Persuasiva",AP130="Portafolio Cartera en Cobranza Persuasiva"),"Normalizado",
IF(AND(AW130="Portafolio Cartera en Cobranza Persuasiva",AP130="Portafolio Cartera en Cobranza  Preventiva"),"Normalizado",
IF(AND(AW130="Portafolio Cartera en Cobranza Persuasiva",AP130="Portafolio Cartera en Cobranza Ordinaria"),"Normalizado",
IF(AND(AW130="Portafolio Cartera en Cobranza Persuasiva II",AP130="Portafolio Cartera en Cobranza Persuasiva"),"Normalizado",
IF(AND(AW130="Portafolio Cartera en Cobranza Persuasiva II",AP130="Portafolio Cartera en Cobranza  Preventiva"),"Normalizado",
IF(AND(AW130="Portafolio Cartera en Cobranza Persuasiva II",AP130="Portafolio Cartera en Cobranza Ordinaria"),"Normalizado",
IF(AND(AW130="Portafolio Cartera en Cobranza Prejurídica",AP130="Portafolio Cartera en Cobranza Persuasiva"),"Normalizado",
IF(AND(AW130="Portafolio Cartera en Cobranza Prejurídica",AP130="Portafolio Cartera en Cobranza Ordinaria"),"Normalizado",
IF(AND(AW130="Portafolio Cartera en Cobranza Prejurídica",AP130="Portafolio Cartera en Cobranza  Preventiva"),"Normalizado",
IF(AND(AW130="Portafolio Cartera en Cobranza Jurídica",AP130="Portafolio Cartera en Cobranza Persuasiva"),"Normalizado No Indicador",
IF(AND(AW130="Portafolio Cartera en Cobranza Jurídica",AP130="Portafolio Cartera en Cobranza Ordinaria"),"Normalizado No Indicador",
IF(AND(AW130="Portafolio Cartera en Cobranza Jurídica",AP130="Portafolio Cartera en Cobranza  Preventiva"),"Normalizado No Indicador",
"Otro"))))))))))))))))</f>
        <v>Otro</v>
      </c>
    </row>
    <row r="131" spans="1:50" x14ac:dyDescent="0.25">
      <c r="A131" s="3">
        <v>45016</v>
      </c>
      <c r="B131" s="1">
        <v>34138100139481</v>
      </c>
      <c r="C131" s="5">
        <v>360000000</v>
      </c>
      <c r="D131">
        <v>240</v>
      </c>
      <c r="E131" s="3">
        <v>41584</v>
      </c>
      <c r="F131" s="1">
        <f>_xlfn.DAYS(E131,A131)/30</f>
        <v>-114.4</v>
      </c>
      <c r="G131" s="1">
        <v>125</v>
      </c>
      <c r="H131" s="5">
        <v>23129815</v>
      </c>
      <c r="I131" s="5" t="s">
        <v>53</v>
      </c>
      <c r="J131" s="6">
        <v>43845</v>
      </c>
      <c r="K131" s="7">
        <f>+_xlfn.DAYS(A131,J131)/30</f>
        <v>39.033333333333331</v>
      </c>
      <c r="L131" s="7">
        <v>115</v>
      </c>
      <c r="M131" s="6">
        <v>24716</v>
      </c>
      <c r="N131" s="8">
        <f>+_xlfn.DAYS(A131,M131)/365</f>
        <v>55.61643835616438</v>
      </c>
      <c r="O131" s="8">
        <v>78</v>
      </c>
      <c r="P131" s="6">
        <v>41116</v>
      </c>
      <c r="Q131" s="8">
        <f t="shared" si="32"/>
        <v>1.3</v>
      </c>
      <c r="R131" s="8">
        <f t="shared" si="33"/>
        <v>7.5805555555555557</v>
      </c>
      <c r="S131" s="8" t="s">
        <v>66</v>
      </c>
      <c r="T131" s="9">
        <v>1.61E-2</v>
      </c>
      <c r="U131" s="5">
        <f t="shared" si="34"/>
        <v>1500000</v>
      </c>
      <c r="V131" s="5">
        <f t="shared" si="35"/>
        <v>31032.501791666662</v>
      </c>
      <c r="W131" s="10">
        <f t="shared" ref="W131:W194" si="39">+U131+V131</f>
        <v>1531032.5017916667</v>
      </c>
      <c r="X131" s="5">
        <v>11308</v>
      </c>
      <c r="Y131">
        <v>0</v>
      </c>
      <c r="Z131" s="5">
        <v>0</v>
      </c>
      <c r="AA131" s="5">
        <v>23141123</v>
      </c>
      <c r="AB131">
        <v>0</v>
      </c>
      <c r="AC131">
        <v>0</v>
      </c>
      <c r="AD131">
        <v>0</v>
      </c>
      <c r="AE131" t="s">
        <v>34</v>
      </c>
      <c r="AF131" t="s">
        <v>34</v>
      </c>
      <c r="AG131" t="s">
        <v>41</v>
      </c>
      <c r="AH131" s="5">
        <v>231298.15</v>
      </c>
      <c r="AI131" s="5">
        <v>113.08</v>
      </c>
      <c r="AJ131" s="3">
        <v>48883</v>
      </c>
      <c r="AK131" s="5">
        <v>0</v>
      </c>
      <c r="AL131" s="5">
        <v>0</v>
      </c>
      <c r="AM131" s="5">
        <v>0</v>
      </c>
      <c r="AN131" s="5">
        <v>0</v>
      </c>
      <c r="AO131" t="s">
        <v>41</v>
      </c>
      <c r="AP131" t="s">
        <v>37</v>
      </c>
      <c r="AQ131" s="5">
        <v>231298.15</v>
      </c>
      <c r="AR131" t="s">
        <v>38</v>
      </c>
      <c r="AS131">
        <f t="shared" si="31"/>
        <v>0</v>
      </c>
      <c r="AT131" t="str">
        <f t="shared" si="36"/>
        <v>0 Días</v>
      </c>
      <c r="AU131" t="e">
        <f>IF(AND(AC131=0,SUMIFS($H:$H,$A:$A,$A131,#REF!,#REF!)&lt;250000000),"Ordinaria",IF(AND(AC131=0,SUMIFS($H:$H,$A:$A,$A131,#REF!,#REF!)&gt;=250000000),"Preventiva",IF(AND(AC131&gt;0,AC131&lt;=30),"Persuasiva I",IF(AND(AC131&gt;30,AC131&lt;=60),"Persuasiva II",IF(AND(AC131&gt;60,AC131&lt;90),"Prejurídica","Jurídico")))))</f>
        <v>#REF!</v>
      </c>
      <c r="AV131">
        <f t="shared" si="37"/>
        <v>0</v>
      </c>
      <c r="AW131" t="str">
        <f>IFERROR(VLOOKUP(#REF!,#REF!,32,0),"Desembolsado")</f>
        <v>Desembolsado</v>
      </c>
      <c r="AX131" t="str">
        <f t="shared" si="38"/>
        <v>Otro</v>
      </c>
    </row>
    <row r="132" spans="1:50" x14ac:dyDescent="0.25">
      <c r="A132" s="3">
        <v>45351</v>
      </c>
      <c r="B132" s="1">
        <v>34141000146791</v>
      </c>
      <c r="C132" s="5">
        <v>265000000</v>
      </c>
      <c r="D132">
        <v>240</v>
      </c>
      <c r="E132" s="3">
        <v>41757</v>
      </c>
      <c r="F132" s="1">
        <f>_xlfn.DAYS(E132,A132)/30</f>
        <v>-119.8</v>
      </c>
      <c r="G132" s="1">
        <f t="shared" ref="G132:G146" si="40">+D132+F132</f>
        <v>120.2</v>
      </c>
      <c r="H132" s="5">
        <v>125840647</v>
      </c>
      <c r="I132" s="5" t="s">
        <v>53</v>
      </c>
      <c r="J132" s="6">
        <v>43496</v>
      </c>
      <c r="K132" s="7">
        <f>+_xlfn.DAYS(A132,J132)/30</f>
        <v>61.833333333333336</v>
      </c>
      <c r="L132" s="7">
        <f>+_xlfn.DAYS(A132,E132)/30</f>
        <v>119.8</v>
      </c>
      <c r="M132" s="6">
        <v>25290</v>
      </c>
      <c r="N132" s="8">
        <f>+_xlfn.DAYS(A132,M132)/365</f>
        <v>54.961643835616435</v>
      </c>
      <c r="O132" s="8">
        <v>5297</v>
      </c>
      <c r="P132" s="6">
        <v>41306</v>
      </c>
      <c r="Q132" s="8">
        <f t="shared" si="32"/>
        <v>1.2527777777777778</v>
      </c>
      <c r="R132" s="8">
        <f t="shared" si="33"/>
        <v>6.083333333333333</v>
      </c>
      <c r="S132" s="8" t="s">
        <v>72</v>
      </c>
      <c r="T132" s="9">
        <v>1.61E-2</v>
      </c>
      <c r="U132" s="5">
        <f t="shared" si="34"/>
        <v>1104166.6666666667</v>
      </c>
      <c r="V132" s="5">
        <f t="shared" si="35"/>
        <v>168836.20139166666</v>
      </c>
      <c r="W132" s="10">
        <f t="shared" si="39"/>
        <v>1273002.8680583334</v>
      </c>
      <c r="X132" s="5">
        <v>61523</v>
      </c>
      <c r="Y132">
        <v>0</v>
      </c>
      <c r="Z132" s="5">
        <v>16833</v>
      </c>
      <c r="AA132" s="5">
        <v>125919003</v>
      </c>
      <c r="AB132">
        <v>0</v>
      </c>
      <c r="AC132">
        <v>0</v>
      </c>
      <c r="AD132">
        <v>0</v>
      </c>
      <c r="AE132" t="s">
        <v>34</v>
      </c>
      <c r="AF132" t="s">
        <v>34</v>
      </c>
      <c r="AG132" t="s">
        <v>41</v>
      </c>
      <c r="AH132" s="5">
        <v>1258406.47</v>
      </c>
      <c r="AI132" s="5">
        <v>615.23</v>
      </c>
      <c r="AJ132" s="3">
        <v>49064</v>
      </c>
      <c r="AK132" s="5">
        <v>168.33</v>
      </c>
      <c r="AL132" s="5">
        <v>0</v>
      </c>
      <c r="AM132" s="5">
        <v>0</v>
      </c>
      <c r="AN132" s="5">
        <v>0</v>
      </c>
      <c r="AO132" t="s">
        <v>41</v>
      </c>
      <c r="AP132" t="s">
        <v>37</v>
      </c>
      <c r="AQ132" s="5">
        <v>1258406.47</v>
      </c>
      <c r="AR132" t="s">
        <v>38</v>
      </c>
      <c r="AT132" t="str">
        <f t="shared" si="36"/>
        <v>0 Días</v>
      </c>
      <c r="AU132" t="e">
        <f>IF(AND(AC132=0,SUMIFS($H:$H,$A:$A,$A132,#REF!,#REF!)&lt;250000000),"Ordinaria",IF(AND(AC132=0,SUMIFS($H:$H,$A:$A,$A132,#REF!,#REF!)&gt;=250000000),"Preventiva",IF(AND(AC132&gt;0,AC132&lt;=30),"Persuasiva I",IF(AND(AC132&gt;30,AC132&lt;=60),"Persuasiva II",IF(AND(AC132&gt;60,AC132&lt;90),"Prejurídica","Jurídico")))))</f>
        <v>#REF!</v>
      </c>
      <c r="AV132">
        <f t="shared" si="37"/>
        <v>0</v>
      </c>
      <c r="AW132" t="str">
        <f>IFERROR(VLOOKUP(#REF!,#REF!,32,0),"Desembolsado")</f>
        <v>Desembolsado</v>
      </c>
      <c r="AX132" t="str">
        <f t="shared" si="38"/>
        <v>Otro</v>
      </c>
    </row>
    <row r="133" spans="1:50" x14ac:dyDescent="0.25">
      <c r="A133" s="3">
        <v>45322</v>
      </c>
      <c r="B133" s="1">
        <v>34141000146791</v>
      </c>
      <c r="C133" s="5">
        <v>265000000</v>
      </c>
      <c r="D133">
        <v>240</v>
      </c>
      <c r="E133" s="3">
        <v>41757</v>
      </c>
      <c r="F133" s="1">
        <f>_xlfn.DAYS(E133,A133)/30</f>
        <v>-118.83333333333333</v>
      </c>
      <c r="G133" s="1">
        <f t="shared" si="40"/>
        <v>121.16666666666667</v>
      </c>
      <c r="H133" s="5">
        <v>126872128</v>
      </c>
      <c r="I133" s="5" t="s">
        <v>53</v>
      </c>
      <c r="J133" s="6">
        <v>43496</v>
      </c>
      <c r="K133" s="7">
        <f>+_xlfn.DAYS(A133,J133)/30</f>
        <v>60.866666666666667</v>
      </c>
      <c r="L133" s="7">
        <f>+_xlfn.DAYS(A133,E133)/30</f>
        <v>118.83333333333333</v>
      </c>
      <c r="M133" s="6">
        <v>25290</v>
      </c>
      <c r="N133" s="8">
        <f>+_xlfn.DAYS(A133,M133)/365</f>
        <v>54.88219178082192</v>
      </c>
      <c r="O133" s="8">
        <v>5297</v>
      </c>
      <c r="P133" s="6">
        <v>41306</v>
      </c>
      <c r="Q133" s="8">
        <f t="shared" si="32"/>
        <v>1.2527777777777778</v>
      </c>
      <c r="R133" s="8">
        <f t="shared" si="33"/>
        <v>6.083333333333333</v>
      </c>
      <c r="S133" s="8" t="s">
        <v>72</v>
      </c>
      <c r="T133" s="9">
        <v>1.61E-2</v>
      </c>
      <c r="U133" s="5">
        <f t="shared" si="34"/>
        <v>1104166.6666666667</v>
      </c>
      <c r="V133" s="5">
        <f t="shared" si="35"/>
        <v>170220.10506666667</v>
      </c>
      <c r="W133" s="10">
        <f t="shared" si="39"/>
        <v>1274386.7717333334</v>
      </c>
      <c r="X133" s="5">
        <v>62028</v>
      </c>
      <c r="Y133">
        <v>0</v>
      </c>
      <c r="Z133" s="5">
        <v>16971</v>
      </c>
      <c r="AA133" s="5">
        <v>126951127</v>
      </c>
      <c r="AB133">
        <v>0</v>
      </c>
      <c r="AC133">
        <v>0</v>
      </c>
      <c r="AD133">
        <v>0</v>
      </c>
      <c r="AE133" t="s">
        <v>34</v>
      </c>
      <c r="AF133" t="s">
        <v>34</v>
      </c>
      <c r="AG133" t="s">
        <v>41</v>
      </c>
      <c r="AH133" s="5">
        <v>1268721.28</v>
      </c>
      <c r="AI133" s="5">
        <v>620.28</v>
      </c>
      <c r="AJ133" s="3">
        <v>49064</v>
      </c>
      <c r="AK133" s="5">
        <v>169.71</v>
      </c>
      <c r="AL133" s="5">
        <v>0</v>
      </c>
      <c r="AM133" s="5">
        <v>0</v>
      </c>
      <c r="AN133" s="5">
        <v>0</v>
      </c>
      <c r="AO133" t="s">
        <v>41</v>
      </c>
      <c r="AP133" t="s">
        <v>37</v>
      </c>
      <c r="AQ133" s="5">
        <v>1268721.28</v>
      </c>
      <c r="AR133" t="s">
        <v>38</v>
      </c>
      <c r="AS133">
        <f t="shared" ref="AS133:AS143" si="41">IF(AC133&gt;=1,1,0)</f>
        <v>0</v>
      </c>
      <c r="AT133" t="str">
        <f t="shared" si="36"/>
        <v>0 Días</v>
      </c>
      <c r="AU133" t="e">
        <f>IF(AND(AC133=0,SUMIFS($H:$H,$A:$A,$A133,#REF!,#REF!)&lt;250000000),"Ordinaria",IF(AND(AC133=0,SUMIFS($H:$H,$A:$A,$A133,#REF!,#REF!)&gt;=250000000),"Preventiva",IF(AND(AC133&gt;0,AC133&lt;=30),"Persuasiva I",IF(AND(AC133&gt;30,AC133&lt;=60),"Persuasiva II",IF(AND(AC133&gt;60,AC133&lt;90),"Prejurídica","Jurídico")))))</f>
        <v>#REF!</v>
      </c>
      <c r="AV133">
        <f t="shared" si="37"/>
        <v>0</v>
      </c>
      <c r="AW133" t="str">
        <f>IFERROR(VLOOKUP(#REF!,#REF!,32,0),"Desembolsado")</f>
        <v>Desembolsado</v>
      </c>
      <c r="AX133" t="str">
        <f t="shared" si="38"/>
        <v>Otro</v>
      </c>
    </row>
    <row r="134" spans="1:50" x14ac:dyDescent="0.25">
      <c r="A134" s="3">
        <v>45291</v>
      </c>
      <c r="B134" s="1">
        <v>34141000146791</v>
      </c>
      <c r="C134" s="5">
        <v>265000000</v>
      </c>
      <c r="D134">
        <v>240</v>
      </c>
      <c r="E134" s="3">
        <v>41757</v>
      </c>
      <c r="F134" s="1">
        <f>_xlfn.DAYS(E134,A134)/30</f>
        <v>-117.8</v>
      </c>
      <c r="G134" s="1">
        <f t="shared" si="40"/>
        <v>122.2</v>
      </c>
      <c r="H134" s="5">
        <v>127903609</v>
      </c>
      <c r="I134" s="5" t="s">
        <v>53</v>
      </c>
      <c r="J134" s="6">
        <v>43496</v>
      </c>
      <c r="K134" s="7">
        <f>+_xlfn.DAYS(A134,J134)/30</f>
        <v>59.833333333333336</v>
      </c>
      <c r="L134" s="7">
        <f>+_xlfn.DAYS(A134,E134)/30</f>
        <v>117.8</v>
      </c>
      <c r="M134" s="6">
        <v>25290</v>
      </c>
      <c r="N134" s="8">
        <f>+_xlfn.DAYS(A134,M134)/365</f>
        <v>54.797260273972604</v>
      </c>
      <c r="O134" s="8">
        <v>5297</v>
      </c>
      <c r="P134" s="6">
        <v>41306</v>
      </c>
      <c r="Q134" s="8">
        <f t="shared" si="32"/>
        <v>1.2527777777777778</v>
      </c>
      <c r="R134" s="8">
        <f t="shared" si="33"/>
        <v>6.083333333333333</v>
      </c>
      <c r="S134" s="8" t="s">
        <v>72</v>
      </c>
      <c r="T134" s="9">
        <v>1.61E-2</v>
      </c>
      <c r="U134" s="5">
        <f t="shared" si="34"/>
        <v>1104166.6666666667</v>
      </c>
      <c r="V134" s="5">
        <f t="shared" si="35"/>
        <v>171604.00874166665</v>
      </c>
      <c r="W134" s="10">
        <f t="shared" si="39"/>
        <v>1275770.6754083333</v>
      </c>
      <c r="X134" s="5">
        <v>62532</v>
      </c>
      <c r="Y134">
        <v>0</v>
      </c>
      <c r="Z134" s="5">
        <v>17111</v>
      </c>
      <c r="AA134" s="5">
        <v>127983252</v>
      </c>
      <c r="AB134">
        <v>0</v>
      </c>
      <c r="AC134">
        <v>0</v>
      </c>
      <c r="AD134">
        <v>0</v>
      </c>
      <c r="AE134" t="s">
        <v>34</v>
      </c>
      <c r="AF134" t="s">
        <v>34</v>
      </c>
      <c r="AG134" t="s">
        <v>41</v>
      </c>
      <c r="AH134" s="5">
        <v>1279036.0900000001</v>
      </c>
      <c r="AI134" s="5">
        <v>625.32000000000005</v>
      </c>
      <c r="AJ134" s="3">
        <v>49064</v>
      </c>
      <c r="AK134" s="5">
        <v>171.11</v>
      </c>
      <c r="AL134" s="5">
        <v>0</v>
      </c>
      <c r="AM134" s="5">
        <v>0</v>
      </c>
      <c r="AN134" s="5">
        <v>0</v>
      </c>
      <c r="AO134" t="s">
        <v>41</v>
      </c>
      <c r="AP134" t="s">
        <v>37</v>
      </c>
      <c r="AQ134" s="5">
        <v>1279036.0900000001</v>
      </c>
      <c r="AR134" t="s">
        <v>38</v>
      </c>
      <c r="AS134">
        <f t="shared" si="41"/>
        <v>0</v>
      </c>
      <c r="AT134" t="str">
        <f t="shared" si="36"/>
        <v>0 Días</v>
      </c>
      <c r="AU134" t="e">
        <f>IF(AND(AC134=0,SUMIFS($H:$H,$A:$A,$A134,#REF!,#REF!)&lt;250000000),"Ordinaria",IF(AND(AC134=0,SUMIFS($H:$H,$A:$A,$A134,#REF!,#REF!)&gt;=250000000),"Preventiva",IF(AND(AC134&gt;0,AC134&lt;=30),"Persuasiva I",IF(AND(AC134&gt;30,AC134&lt;=60),"Persuasiva II",IF(AND(AC134&gt;60,AC134&lt;90),"Prejurídica","Jurídico")))))</f>
        <v>#REF!</v>
      </c>
      <c r="AV134">
        <f t="shared" si="37"/>
        <v>0</v>
      </c>
      <c r="AW134" t="str">
        <f>IFERROR(VLOOKUP(#REF!,#REF!,32,0),"Desembolsado")</f>
        <v>Desembolsado</v>
      </c>
      <c r="AX134" t="str">
        <f t="shared" si="38"/>
        <v>Otro</v>
      </c>
    </row>
    <row r="135" spans="1:50" x14ac:dyDescent="0.25">
      <c r="A135" s="3">
        <v>45260</v>
      </c>
      <c r="B135" s="1">
        <v>34141000146791</v>
      </c>
      <c r="C135" s="5">
        <v>265000000</v>
      </c>
      <c r="D135">
        <v>240</v>
      </c>
      <c r="E135" s="3">
        <v>41757</v>
      </c>
      <c r="F135" s="1">
        <f>_xlfn.DAYS(E135,A135)/30</f>
        <v>-116.76666666666667</v>
      </c>
      <c r="G135" s="1">
        <f t="shared" si="40"/>
        <v>123.23333333333333</v>
      </c>
      <c r="H135" s="5">
        <v>128935090</v>
      </c>
      <c r="I135" s="5" t="s">
        <v>53</v>
      </c>
      <c r="J135" s="6">
        <v>43496</v>
      </c>
      <c r="K135" s="7">
        <f>+_xlfn.DAYS(A135,J135)/30</f>
        <v>58.8</v>
      </c>
      <c r="L135" s="7">
        <f>+_xlfn.DAYS(A135,E135)/30</f>
        <v>116.76666666666667</v>
      </c>
      <c r="M135" s="6">
        <v>25290</v>
      </c>
      <c r="N135" s="8">
        <f>+_xlfn.DAYS(A135,M135)/365</f>
        <v>54.712328767123289</v>
      </c>
      <c r="O135" s="8">
        <v>5297</v>
      </c>
      <c r="P135" s="6">
        <v>41306</v>
      </c>
      <c r="Q135" s="8">
        <f t="shared" si="32"/>
        <v>1.2527777777777778</v>
      </c>
      <c r="R135" s="8">
        <f t="shared" si="33"/>
        <v>6.083333333333333</v>
      </c>
      <c r="S135" s="8" t="s">
        <v>72</v>
      </c>
      <c r="T135" s="9">
        <v>1.61E-2</v>
      </c>
      <c r="U135" s="5">
        <f t="shared" si="34"/>
        <v>1104166.6666666667</v>
      </c>
      <c r="V135" s="5">
        <f t="shared" si="35"/>
        <v>172987.91241666666</v>
      </c>
      <c r="W135" s="10">
        <f t="shared" si="39"/>
        <v>1277154.5790833335</v>
      </c>
      <c r="X135" s="5">
        <v>63031</v>
      </c>
      <c r="Y135">
        <v>0</v>
      </c>
      <c r="Z135" s="5">
        <v>0</v>
      </c>
      <c r="AA135" s="5">
        <v>128998121</v>
      </c>
      <c r="AB135">
        <v>0</v>
      </c>
      <c r="AC135">
        <v>0</v>
      </c>
      <c r="AD135">
        <v>0</v>
      </c>
      <c r="AE135" t="s">
        <v>34</v>
      </c>
      <c r="AF135" t="s">
        <v>34</v>
      </c>
      <c r="AG135" t="s">
        <v>41</v>
      </c>
      <c r="AH135" s="5">
        <v>1289350.8999999999</v>
      </c>
      <c r="AI135" s="5">
        <v>630.30999999999995</v>
      </c>
      <c r="AJ135" s="3">
        <v>49064</v>
      </c>
      <c r="AK135" s="5">
        <v>0</v>
      </c>
      <c r="AL135" s="5">
        <v>0</v>
      </c>
      <c r="AM135" s="5">
        <v>0</v>
      </c>
      <c r="AN135" s="5">
        <v>0</v>
      </c>
      <c r="AO135" t="s">
        <v>41</v>
      </c>
      <c r="AP135" t="s">
        <v>37</v>
      </c>
      <c r="AQ135" s="5">
        <v>1289350.8999999999</v>
      </c>
      <c r="AR135" t="s">
        <v>38</v>
      </c>
      <c r="AS135">
        <f t="shared" si="41"/>
        <v>0</v>
      </c>
      <c r="AT135" t="str">
        <f t="shared" si="36"/>
        <v>0 Días</v>
      </c>
      <c r="AU135" t="e">
        <f>IF(AND(AC135=0,SUMIFS($H:$H,$A:$A,$A135,#REF!,#REF!)&lt;250000000),"Ordinaria",IF(AND(AC135=0,SUMIFS($H:$H,$A:$A,$A135,#REF!,#REF!)&gt;=250000000),"Preventiva",IF(AND(AC135&gt;0,AC135&lt;=30),"Persuasiva I",IF(AND(AC135&gt;30,AC135&lt;=60),"Persuasiva II",IF(AND(AC135&gt;60,AC135&lt;90),"Prejurídica","Jurídico")))))</f>
        <v>#REF!</v>
      </c>
      <c r="AV135">
        <f t="shared" si="37"/>
        <v>0</v>
      </c>
      <c r="AW135" t="str">
        <f>IFERROR(VLOOKUP(#REF!,#REF!,32,0),"Desembolsado")</f>
        <v>Desembolsado</v>
      </c>
      <c r="AX135" t="str">
        <f t="shared" si="38"/>
        <v>Otro</v>
      </c>
    </row>
    <row r="136" spans="1:50" x14ac:dyDescent="0.25">
      <c r="A136" s="3">
        <v>45230</v>
      </c>
      <c r="B136" s="1">
        <v>34141000146791</v>
      </c>
      <c r="C136" s="5">
        <v>265000000</v>
      </c>
      <c r="D136">
        <v>240</v>
      </c>
      <c r="E136" s="3">
        <v>41757</v>
      </c>
      <c r="F136" s="1">
        <f>_xlfn.DAYS(E136,A136)/30</f>
        <v>-115.76666666666667</v>
      </c>
      <c r="G136" s="1">
        <f t="shared" si="40"/>
        <v>124.23333333333333</v>
      </c>
      <c r="H136" s="5">
        <v>129966571</v>
      </c>
      <c r="I136" s="5" t="s">
        <v>53</v>
      </c>
      <c r="J136" s="6">
        <v>43496</v>
      </c>
      <c r="K136" s="7">
        <f>+_xlfn.DAYS(A136,J136)/30</f>
        <v>57.8</v>
      </c>
      <c r="L136" s="7">
        <f>+_xlfn.DAYS(A136,E136)/30</f>
        <v>115.76666666666667</v>
      </c>
      <c r="M136" s="6">
        <v>25290</v>
      </c>
      <c r="N136" s="8">
        <f>+_xlfn.DAYS(A136,M136)/365</f>
        <v>54.630136986301373</v>
      </c>
      <c r="O136" s="8">
        <v>5297</v>
      </c>
      <c r="P136" s="6">
        <v>41306</v>
      </c>
      <c r="Q136" s="8">
        <f t="shared" si="32"/>
        <v>1.2527777777777778</v>
      </c>
      <c r="R136" s="8">
        <f t="shared" si="33"/>
        <v>6.083333333333333</v>
      </c>
      <c r="S136" s="8" t="s">
        <v>72</v>
      </c>
      <c r="T136" s="9">
        <v>1.61E-2</v>
      </c>
      <c r="U136" s="5">
        <f t="shared" si="34"/>
        <v>1104166.6666666667</v>
      </c>
      <c r="V136" s="5">
        <f t="shared" si="35"/>
        <v>174371.81609166667</v>
      </c>
      <c r="W136" s="10">
        <f t="shared" si="39"/>
        <v>1278538.4827583334</v>
      </c>
      <c r="X136" s="5">
        <v>63538</v>
      </c>
      <c r="Y136">
        <v>0</v>
      </c>
      <c r="Z136" s="5">
        <v>0</v>
      </c>
      <c r="AA136" s="5">
        <v>130030109</v>
      </c>
      <c r="AB136">
        <v>0</v>
      </c>
      <c r="AC136">
        <v>0</v>
      </c>
      <c r="AD136">
        <v>0</v>
      </c>
      <c r="AE136" t="s">
        <v>34</v>
      </c>
      <c r="AF136" t="s">
        <v>34</v>
      </c>
      <c r="AG136" t="s">
        <v>41</v>
      </c>
      <c r="AH136" s="5">
        <v>1299665.71</v>
      </c>
      <c r="AI136" s="5">
        <v>635.38</v>
      </c>
      <c r="AJ136" s="3">
        <v>49064</v>
      </c>
      <c r="AK136" s="5">
        <v>0</v>
      </c>
      <c r="AL136" s="5">
        <v>0</v>
      </c>
      <c r="AM136" s="5">
        <v>0</v>
      </c>
      <c r="AN136" s="5">
        <v>0</v>
      </c>
      <c r="AO136" t="s">
        <v>41</v>
      </c>
      <c r="AP136" t="s">
        <v>37</v>
      </c>
      <c r="AQ136" s="5">
        <v>1299665.71</v>
      </c>
      <c r="AR136" t="s">
        <v>38</v>
      </c>
      <c r="AS136">
        <f t="shared" si="41"/>
        <v>0</v>
      </c>
      <c r="AT136" t="str">
        <f t="shared" si="36"/>
        <v>0 Días</v>
      </c>
      <c r="AU136" t="e">
        <f>IF(AND(AC136=0,SUMIFS($H:$H,$A:$A,$A136,#REF!,#REF!)&lt;250000000),"Ordinaria",IF(AND(AC136=0,SUMIFS($H:$H,$A:$A,$A136,#REF!,#REF!)&gt;=250000000),"Preventiva",IF(AND(AC136&gt;0,AC136&lt;=30),"Persuasiva I",IF(AND(AC136&gt;30,AC136&lt;=60),"Persuasiva II",IF(AND(AC136&gt;60,AC136&lt;90),"Prejurídica","Jurídico")))))</f>
        <v>#REF!</v>
      </c>
      <c r="AV136">
        <f t="shared" si="37"/>
        <v>0</v>
      </c>
      <c r="AW136" t="str">
        <f>IFERROR(VLOOKUP(#REF!,#REF!,32,0),"Desembolsado")</f>
        <v>Desembolsado</v>
      </c>
      <c r="AX136" t="str">
        <f t="shared" si="38"/>
        <v>Otro</v>
      </c>
    </row>
    <row r="137" spans="1:50" x14ac:dyDescent="0.25">
      <c r="A137" s="3">
        <v>45199</v>
      </c>
      <c r="B137" s="1">
        <v>34141000146791</v>
      </c>
      <c r="C137" s="5">
        <v>265000000</v>
      </c>
      <c r="D137">
        <v>240</v>
      </c>
      <c r="E137" s="3">
        <v>41757</v>
      </c>
      <c r="F137" s="1">
        <f>_xlfn.DAYS(E137,A137)/30</f>
        <v>-114.73333333333333</v>
      </c>
      <c r="G137" s="1">
        <f t="shared" si="40"/>
        <v>125.26666666666667</v>
      </c>
      <c r="H137" s="5">
        <v>130998052</v>
      </c>
      <c r="I137" s="5" t="s">
        <v>53</v>
      </c>
      <c r="J137" s="6">
        <v>43496</v>
      </c>
      <c r="K137" s="7">
        <f>+_xlfn.DAYS(A137,J137)/30</f>
        <v>56.766666666666666</v>
      </c>
      <c r="L137" s="7">
        <f>+_xlfn.DAYS(A137,E137)/30</f>
        <v>114.73333333333333</v>
      </c>
      <c r="M137" s="6">
        <v>25290</v>
      </c>
      <c r="N137" s="8">
        <f>+_xlfn.DAYS(A137,M137)/365</f>
        <v>54.545205479452058</v>
      </c>
      <c r="O137" s="8">
        <v>5297</v>
      </c>
      <c r="P137" s="6">
        <v>41306</v>
      </c>
      <c r="Q137" s="8">
        <f t="shared" si="32"/>
        <v>1.2527777777777778</v>
      </c>
      <c r="R137" s="8">
        <f t="shared" si="33"/>
        <v>6.083333333333333</v>
      </c>
      <c r="S137" s="8" t="s">
        <v>72</v>
      </c>
      <c r="T137" s="9">
        <v>1.61E-2</v>
      </c>
      <c r="U137" s="5">
        <f t="shared" si="34"/>
        <v>1104166.6666666667</v>
      </c>
      <c r="V137" s="5">
        <f t="shared" si="35"/>
        <v>175755.71976666665</v>
      </c>
      <c r="W137" s="10">
        <f t="shared" si="39"/>
        <v>1279922.3864333334</v>
      </c>
      <c r="X137" s="5">
        <v>64042</v>
      </c>
      <c r="Y137">
        <v>0</v>
      </c>
      <c r="Z137" s="5">
        <v>0</v>
      </c>
      <c r="AA137" s="5">
        <v>131062094</v>
      </c>
      <c r="AB137">
        <v>0</v>
      </c>
      <c r="AC137">
        <v>0</v>
      </c>
      <c r="AD137">
        <v>0</v>
      </c>
      <c r="AE137" t="s">
        <v>34</v>
      </c>
      <c r="AF137" t="s">
        <v>34</v>
      </c>
      <c r="AG137" t="s">
        <v>41</v>
      </c>
      <c r="AH137" s="5">
        <v>1309980.52</v>
      </c>
      <c r="AI137" s="5">
        <v>640.41999999999996</v>
      </c>
      <c r="AJ137" s="3">
        <v>49064</v>
      </c>
      <c r="AK137" s="5">
        <v>0</v>
      </c>
      <c r="AL137" s="5">
        <v>0</v>
      </c>
      <c r="AM137" s="5">
        <v>0</v>
      </c>
      <c r="AN137" s="5">
        <v>0</v>
      </c>
      <c r="AO137" t="s">
        <v>41</v>
      </c>
      <c r="AP137" t="s">
        <v>37</v>
      </c>
      <c r="AQ137" s="5">
        <v>1309980.52</v>
      </c>
      <c r="AR137" t="s">
        <v>38</v>
      </c>
      <c r="AS137">
        <f t="shared" si="41"/>
        <v>0</v>
      </c>
      <c r="AT137" t="str">
        <f t="shared" si="36"/>
        <v>0 Días</v>
      </c>
      <c r="AU137" t="e">
        <f>IF(AND(AC137=0,SUMIFS($H:$H,$A:$A,$A137,#REF!,#REF!)&lt;250000000),"Ordinaria",IF(AND(AC137=0,SUMIFS($H:$H,$A:$A,$A137,#REF!,#REF!)&gt;=250000000),"Preventiva",IF(AND(AC137&gt;0,AC137&lt;=30),"Persuasiva I",IF(AND(AC137&gt;30,AC137&lt;=60),"Persuasiva II",IF(AND(AC137&gt;60,AC137&lt;90),"Prejurídica","Jurídico")))))</f>
        <v>#REF!</v>
      </c>
      <c r="AV137">
        <f t="shared" si="37"/>
        <v>0</v>
      </c>
      <c r="AW137" t="str">
        <f>IFERROR(VLOOKUP(#REF!,#REF!,32,0),"Desembolsado")</f>
        <v>Desembolsado</v>
      </c>
      <c r="AX137" t="str">
        <f t="shared" si="38"/>
        <v>Otro</v>
      </c>
    </row>
    <row r="138" spans="1:50" x14ac:dyDescent="0.25">
      <c r="A138" s="3">
        <v>45169</v>
      </c>
      <c r="B138" s="1">
        <v>34141000146791</v>
      </c>
      <c r="C138" s="5">
        <v>265000000</v>
      </c>
      <c r="D138">
        <v>240</v>
      </c>
      <c r="E138" s="3">
        <v>41757</v>
      </c>
      <c r="F138" s="1">
        <f>_xlfn.DAYS(E138,A138)/30</f>
        <v>-113.73333333333333</v>
      </c>
      <c r="G138" s="1">
        <f t="shared" si="40"/>
        <v>126.26666666666667</v>
      </c>
      <c r="H138" s="5">
        <v>132029533</v>
      </c>
      <c r="I138" s="5" t="s">
        <v>53</v>
      </c>
      <c r="J138" s="6">
        <v>43496</v>
      </c>
      <c r="K138" s="7">
        <f>+_xlfn.DAYS(A138,J138)/30</f>
        <v>55.766666666666666</v>
      </c>
      <c r="L138" s="7">
        <f>+_xlfn.DAYS(A138,E138)/30</f>
        <v>113.73333333333333</v>
      </c>
      <c r="M138" s="6">
        <v>25290</v>
      </c>
      <c r="N138" s="8">
        <f>+_xlfn.DAYS(A138,M138)/365</f>
        <v>54.463013698630135</v>
      </c>
      <c r="O138" s="8">
        <v>5297</v>
      </c>
      <c r="P138" s="6">
        <v>41306</v>
      </c>
      <c r="Q138" s="8">
        <f t="shared" si="32"/>
        <v>1.2527777777777778</v>
      </c>
      <c r="R138" s="8">
        <f t="shared" si="33"/>
        <v>6.083333333333333</v>
      </c>
      <c r="S138" s="8" t="s">
        <v>72</v>
      </c>
      <c r="T138" s="9">
        <v>1.61E-2</v>
      </c>
      <c r="U138" s="5">
        <f t="shared" si="34"/>
        <v>1104166.6666666667</v>
      </c>
      <c r="V138" s="5">
        <f t="shared" si="35"/>
        <v>177139.62344166668</v>
      </c>
      <c r="W138" s="10">
        <f t="shared" si="39"/>
        <v>1281306.2901083333</v>
      </c>
      <c r="X138" s="5">
        <v>64548</v>
      </c>
      <c r="Y138">
        <v>0</v>
      </c>
      <c r="Z138" s="5">
        <v>0</v>
      </c>
      <c r="AA138" s="5">
        <v>132094081</v>
      </c>
      <c r="AB138">
        <v>0</v>
      </c>
      <c r="AC138">
        <v>0</v>
      </c>
      <c r="AD138">
        <v>0</v>
      </c>
      <c r="AE138" t="s">
        <v>34</v>
      </c>
      <c r="AF138" t="s">
        <v>34</v>
      </c>
      <c r="AG138" t="s">
        <v>41</v>
      </c>
      <c r="AH138" s="5">
        <v>1320295.33</v>
      </c>
      <c r="AI138" s="5">
        <v>645.48</v>
      </c>
      <c r="AJ138" s="3">
        <v>49064</v>
      </c>
      <c r="AK138" s="5">
        <v>0</v>
      </c>
      <c r="AL138" s="5">
        <v>0</v>
      </c>
      <c r="AM138" s="5">
        <v>0</v>
      </c>
      <c r="AN138" s="5">
        <v>0</v>
      </c>
      <c r="AO138" t="s">
        <v>41</v>
      </c>
      <c r="AP138" t="s">
        <v>37</v>
      </c>
      <c r="AQ138" s="5">
        <v>1320295.33</v>
      </c>
      <c r="AR138" t="s">
        <v>38</v>
      </c>
      <c r="AS138">
        <f t="shared" si="41"/>
        <v>0</v>
      </c>
      <c r="AT138" t="str">
        <f t="shared" si="36"/>
        <v>0 Días</v>
      </c>
      <c r="AU138" t="e">
        <f>IF(AND(AC138=0,SUMIFS($H:$H,$A:$A,$A138,#REF!,#REF!)&lt;250000000),"Ordinaria",IF(AND(AC138=0,SUMIFS($H:$H,$A:$A,$A138,#REF!,#REF!)&gt;=250000000),"Preventiva",IF(AND(AC138&gt;0,AC138&lt;=30),"Persuasiva I",IF(AND(AC138&gt;30,AC138&lt;=60),"Persuasiva II",IF(AND(AC138&gt;60,AC138&lt;90),"Prejurídica","Jurídico")))))</f>
        <v>#REF!</v>
      </c>
      <c r="AV138">
        <f t="shared" si="37"/>
        <v>0</v>
      </c>
      <c r="AW138" t="str">
        <f>IFERROR(VLOOKUP(#REF!,#REF!,32,0),"Desembolsado")</f>
        <v>Desembolsado</v>
      </c>
      <c r="AX138" t="str">
        <f t="shared" si="38"/>
        <v>Otro</v>
      </c>
    </row>
    <row r="139" spans="1:50" x14ac:dyDescent="0.25">
      <c r="A139" s="3">
        <v>45138</v>
      </c>
      <c r="B139" s="1">
        <v>34141000146791</v>
      </c>
      <c r="C139" s="5">
        <v>265000000</v>
      </c>
      <c r="D139">
        <v>240</v>
      </c>
      <c r="E139" s="3">
        <v>41757</v>
      </c>
      <c r="F139" s="1">
        <f>_xlfn.DAYS(E139,A139)/30</f>
        <v>-112.7</v>
      </c>
      <c r="G139" s="1">
        <f t="shared" si="40"/>
        <v>127.3</v>
      </c>
      <c r="H139" s="5">
        <v>133061014</v>
      </c>
      <c r="I139" s="5" t="s">
        <v>53</v>
      </c>
      <c r="J139" s="6">
        <v>43496</v>
      </c>
      <c r="K139" s="7">
        <f>+_xlfn.DAYS(A139,J139)/30</f>
        <v>54.733333333333334</v>
      </c>
      <c r="L139" s="7">
        <f>+_xlfn.DAYS(A139,E139)/30</f>
        <v>112.7</v>
      </c>
      <c r="M139" s="6">
        <v>25290</v>
      </c>
      <c r="N139" s="8">
        <f>+_xlfn.DAYS(A139,M139)/365</f>
        <v>54.37808219178082</v>
      </c>
      <c r="O139" s="8">
        <v>5297</v>
      </c>
      <c r="P139" s="6">
        <v>41306</v>
      </c>
      <c r="Q139" s="8">
        <f t="shared" si="32"/>
        <v>1.2527777777777778</v>
      </c>
      <c r="R139" s="8">
        <f t="shared" si="33"/>
        <v>6.083333333333333</v>
      </c>
      <c r="S139" s="8" t="s">
        <v>72</v>
      </c>
      <c r="T139" s="9">
        <v>1.61E-2</v>
      </c>
      <c r="U139" s="5">
        <f t="shared" si="34"/>
        <v>1104166.6666666667</v>
      </c>
      <c r="V139" s="5">
        <f t="shared" si="35"/>
        <v>178523.52711666666</v>
      </c>
      <c r="W139" s="10">
        <f t="shared" si="39"/>
        <v>1282690.1937833335</v>
      </c>
      <c r="X139" s="5">
        <v>65053</v>
      </c>
      <c r="Y139">
        <v>0</v>
      </c>
      <c r="Z139" s="5">
        <v>0</v>
      </c>
      <c r="AA139" s="5">
        <v>133126067</v>
      </c>
      <c r="AB139">
        <v>0</v>
      </c>
      <c r="AC139">
        <v>0</v>
      </c>
      <c r="AD139">
        <v>0</v>
      </c>
      <c r="AE139" t="s">
        <v>34</v>
      </c>
      <c r="AF139" t="s">
        <v>34</v>
      </c>
      <c r="AG139" t="s">
        <v>41</v>
      </c>
      <c r="AH139" s="5">
        <v>1330610.1399999999</v>
      </c>
      <c r="AI139" s="5">
        <v>650.53</v>
      </c>
      <c r="AJ139" s="3">
        <v>49064</v>
      </c>
      <c r="AK139" s="5">
        <v>0</v>
      </c>
      <c r="AL139" s="5">
        <v>0</v>
      </c>
      <c r="AM139" s="5">
        <v>0</v>
      </c>
      <c r="AN139" s="5">
        <v>0</v>
      </c>
      <c r="AO139" t="s">
        <v>41</v>
      </c>
      <c r="AP139" t="s">
        <v>37</v>
      </c>
      <c r="AQ139" s="5">
        <v>1330610.1399999999</v>
      </c>
      <c r="AR139" t="s">
        <v>38</v>
      </c>
      <c r="AS139">
        <f t="shared" si="41"/>
        <v>0</v>
      </c>
      <c r="AT139" t="str">
        <f t="shared" si="36"/>
        <v>0 Días</v>
      </c>
      <c r="AU139" t="e">
        <f>IF(AND(AC139=0,SUMIFS($H:$H,$A:$A,$A139,#REF!,#REF!)&lt;250000000),"Ordinaria",IF(AND(AC139=0,SUMIFS($H:$H,$A:$A,$A139,#REF!,#REF!)&gt;=250000000),"Preventiva",IF(AND(AC139&gt;0,AC139&lt;=30),"Persuasiva I",IF(AND(AC139&gt;30,AC139&lt;=60),"Persuasiva II",IF(AND(AC139&gt;60,AC139&lt;90),"Prejurídica","Jurídico")))))</f>
        <v>#REF!</v>
      </c>
      <c r="AV139">
        <f t="shared" si="37"/>
        <v>0</v>
      </c>
      <c r="AW139" t="str">
        <f>IFERROR(VLOOKUP(#REF!,#REF!,32,0),"Desembolsado")</f>
        <v>Desembolsado</v>
      </c>
      <c r="AX139" t="str">
        <f t="shared" si="38"/>
        <v>Otro</v>
      </c>
    </row>
    <row r="140" spans="1:50" x14ac:dyDescent="0.25">
      <c r="A140" s="3">
        <v>45107</v>
      </c>
      <c r="B140" s="1">
        <v>34141000146791</v>
      </c>
      <c r="C140" s="5">
        <v>265000000</v>
      </c>
      <c r="D140">
        <v>240</v>
      </c>
      <c r="E140" s="3">
        <v>41757</v>
      </c>
      <c r="F140" s="1">
        <f>_xlfn.DAYS(E140,A140)/30</f>
        <v>-111.66666666666667</v>
      </c>
      <c r="G140" s="1">
        <f t="shared" si="40"/>
        <v>128.33333333333331</v>
      </c>
      <c r="H140" s="5">
        <v>134092495</v>
      </c>
      <c r="I140" s="5" t="s">
        <v>53</v>
      </c>
      <c r="J140" s="6">
        <v>43496</v>
      </c>
      <c r="K140" s="7">
        <f>+_xlfn.DAYS(A140,J140)/30</f>
        <v>53.7</v>
      </c>
      <c r="L140" s="7">
        <f>+_xlfn.DAYS(A140,E140)/30</f>
        <v>111.66666666666667</v>
      </c>
      <c r="M140" s="6">
        <v>25290</v>
      </c>
      <c r="N140" s="8">
        <f>+_xlfn.DAYS(A140,M140)/365</f>
        <v>54.293150684931504</v>
      </c>
      <c r="O140" s="8">
        <v>5297</v>
      </c>
      <c r="P140" s="6">
        <v>41306</v>
      </c>
      <c r="Q140" s="8">
        <f t="shared" si="32"/>
        <v>1.2527777777777778</v>
      </c>
      <c r="R140" s="8">
        <f t="shared" si="33"/>
        <v>6.083333333333333</v>
      </c>
      <c r="S140" s="8" t="s">
        <v>72</v>
      </c>
      <c r="T140" s="9">
        <v>1.61E-2</v>
      </c>
      <c r="U140" s="5">
        <f t="shared" si="34"/>
        <v>1104166.6666666667</v>
      </c>
      <c r="V140" s="5">
        <f t="shared" si="35"/>
        <v>179907.43079166664</v>
      </c>
      <c r="W140" s="10">
        <f t="shared" si="39"/>
        <v>1284074.0974583335</v>
      </c>
      <c r="X140" s="5">
        <v>65567</v>
      </c>
      <c r="Y140">
        <v>0</v>
      </c>
      <c r="Z140" s="5">
        <v>0</v>
      </c>
      <c r="AA140" s="5">
        <v>134158062</v>
      </c>
      <c r="AB140">
        <v>0</v>
      </c>
      <c r="AC140">
        <v>0</v>
      </c>
      <c r="AD140">
        <v>0</v>
      </c>
      <c r="AE140" t="s">
        <v>34</v>
      </c>
      <c r="AF140" t="s">
        <v>34</v>
      </c>
      <c r="AG140" t="s">
        <v>41</v>
      </c>
      <c r="AH140" s="5">
        <v>1340924.95</v>
      </c>
      <c r="AI140" s="5">
        <v>655.67</v>
      </c>
      <c r="AJ140" s="3">
        <v>49064</v>
      </c>
      <c r="AK140" s="5">
        <v>0</v>
      </c>
      <c r="AL140" s="5">
        <v>0</v>
      </c>
      <c r="AM140" s="5">
        <v>0</v>
      </c>
      <c r="AN140" s="5">
        <v>0</v>
      </c>
      <c r="AO140" t="s">
        <v>41</v>
      </c>
      <c r="AP140" t="s">
        <v>37</v>
      </c>
      <c r="AQ140" s="5">
        <v>1340924.95</v>
      </c>
      <c r="AR140" t="s">
        <v>38</v>
      </c>
      <c r="AS140">
        <f t="shared" si="41"/>
        <v>0</v>
      </c>
      <c r="AT140" t="str">
        <f t="shared" si="36"/>
        <v>0 Días</v>
      </c>
      <c r="AU140" t="e">
        <f>IF(AND(AC140=0,SUMIFS($H:$H,$A:$A,$A140,#REF!,#REF!)&lt;250000000),"Ordinaria",IF(AND(AC140=0,SUMIFS($H:$H,$A:$A,$A140,#REF!,#REF!)&gt;=250000000),"Preventiva",IF(AND(AC140&gt;0,AC140&lt;=30),"Persuasiva I",IF(AND(AC140&gt;30,AC140&lt;=60),"Persuasiva II",IF(AND(AC140&gt;60,AC140&lt;90),"Prejurídica","Jurídico")))))</f>
        <v>#REF!</v>
      </c>
      <c r="AV140">
        <f t="shared" si="37"/>
        <v>0</v>
      </c>
      <c r="AW140" t="str">
        <f>IFERROR(VLOOKUP(#REF!,#REF!,32,0),"Desembolsado")</f>
        <v>Desembolsado</v>
      </c>
      <c r="AX140" t="str">
        <f t="shared" si="38"/>
        <v>Otro</v>
      </c>
    </row>
    <row r="141" spans="1:50" x14ac:dyDescent="0.25">
      <c r="A141" s="3">
        <v>45077</v>
      </c>
      <c r="B141" s="1">
        <v>34141000146791</v>
      </c>
      <c r="C141" s="5">
        <v>265000000</v>
      </c>
      <c r="D141">
        <v>240</v>
      </c>
      <c r="E141" s="3">
        <v>41757</v>
      </c>
      <c r="F141" s="1">
        <f>_xlfn.DAYS(E141,A141)/30</f>
        <v>-110.66666666666667</v>
      </c>
      <c r="G141" s="1">
        <f t="shared" si="40"/>
        <v>129.33333333333331</v>
      </c>
      <c r="H141" s="5">
        <v>135123976</v>
      </c>
      <c r="I141" s="5" t="s">
        <v>53</v>
      </c>
      <c r="J141" s="6">
        <v>43496</v>
      </c>
      <c r="K141" s="7">
        <f>+_xlfn.DAYS(A141,J141)/30</f>
        <v>52.7</v>
      </c>
      <c r="L141" s="7">
        <f>+_xlfn.DAYS(A141,E141)/30</f>
        <v>110.66666666666667</v>
      </c>
      <c r="M141" s="6">
        <v>25290</v>
      </c>
      <c r="N141" s="8">
        <f>+_xlfn.DAYS(A141,M141)/365</f>
        <v>54.210958904109589</v>
      </c>
      <c r="O141" s="8">
        <v>5297</v>
      </c>
      <c r="P141" s="6">
        <v>41306</v>
      </c>
      <c r="Q141" s="8">
        <f t="shared" si="32"/>
        <v>1.2527777777777778</v>
      </c>
      <c r="R141" s="8">
        <f t="shared" si="33"/>
        <v>6.083333333333333</v>
      </c>
      <c r="S141" s="8" t="s">
        <v>72</v>
      </c>
      <c r="T141" s="9">
        <v>1.61E-2</v>
      </c>
      <c r="U141" s="5">
        <f t="shared" si="34"/>
        <v>1104166.6666666667</v>
      </c>
      <c r="V141" s="5">
        <f t="shared" si="35"/>
        <v>181291.33446666668</v>
      </c>
      <c r="W141" s="10">
        <f t="shared" si="39"/>
        <v>1285458.0011333334</v>
      </c>
      <c r="X141" s="5">
        <v>66064</v>
      </c>
      <c r="Y141">
        <v>0</v>
      </c>
      <c r="Z141" s="5">
        <v>0</v>
      </c>
      <c r="AA141" s="5">
        <v>135190040</v>
      </c>
      <c r="AB141">
        <v>0</v>
      </c>
      <c r="AC141">
        <v>0</v>
      </c>
      <c r="AD141">
        <v>0</v>
      </c>
      <c r="AE141" t="s">
        <v>34</v>
      </c>
      <c r="AF141" t="s">
        <v>34</v>
      </c>
      <c r="AG141" t="s">
        <v>41</v>
      </c>
      <c r="AH141" s="5">
        <v>1351239.76</v>
      </c>
      <c r="AI141" s="5">
        <v>660.64</v>
      </c>
      <c r="AJ141" s="3">
        <v>49064</v>
      </c>
      <c r="AK141" s="5">
        <v>0</v>
      </c>
      <c r="AL141" s="5">
        <v>0</v>
      </c>
      <c r="AM141" s="5">
        <v>0</v>
      </c>
      <c r="AN141" s="5">
        <v>0</v>
      </c>
      <c r="AO141" t="s">
        <v>41</v>
      </c>
      <c r="AP141" t="s">
        <v>37</v>
      </c>
      <c r="AQ141" s="5">
        <v>1351239.76</v>
      </c>
      <c r="AR141" t="s">
        <v>38</v>
      </c>
      <c r="AS141">
        <f t="shared" si="41"/>
        <v>0</v>
      </c>
      <c r="AT141" t="str">
        <f t="shared" si="36"/>
        <v>0 Días</v>
      </c>
      <c r="AU141" t="e">
        <f>IF(AND(AC141=0,SUMIFS($H:$H,$A:$A,$A141,#REF!,#REF!)&lt;250000000),"Ordinaria",IF(AND(AC141=0,SUMIFS($H:$H,$A:$A,$A141,#REF!,#REF!)&gt;=250000000),"Preventiva",IF(AND(AC141&gt;0,AC141&lt;=30),"Persuasiva I",IF(AND(AC141&gt;30,AC141&lt;=60),"Persuasiva II",IF(AND(AC141&gt;60,AC141&lt;90),"Prejurídica","Jurídico")))))</f>
        <v>#REF!</v>
      </c>
      <c r="AV141">
        <f t="shared" si="37"/>
        <v>0</v>
      </c>
      <c r="AW141" t="str">
        <f>IFERROR(VLOOKUP(#REF!,#REF!,32,0),"Desembolsado")</f>
        <v>Desembolsado</v>
      </c>
      <c r="AX141" t="str">
        <f t="shared" si="38"/>
        <v>Otro</v>
      </c>
    </row>
    <row r="142" spans="1:50" x14ac:dyDescent="0.25">
      <c r="A142" s="3">
        <v>45046</v>
      </c>
      <c r="B142" s="1">
        <v>34141000146791</v>
      </c>
      <c r="C142" s="5">
        <v>265000000</v>
      </c>
      <c r="D142">
        <v>240</v>
      </c>
      <c r="E142" s="3">
        <v>41757</v>
      </c>
      <c r="F142" s="1">
        <f>_xlfn.DAYS(E142,A142)/30</f>
        <v>-109.63333333333334</v>
      </c>
      <c r="G142" s="1">
        <f t="shared" si="40"/>
        <v>130.36666666666667</v>
      </c>
      <c r="H142" s="5">
        <v>136155457</v>
      </c>
      <c r="I142" s="5" t="s">
        <v>53</v>
      </c>
      <c r="J142" s="6">
        <v>43496</v>
      </c>
      <c r="K142" s="7">
        <f>+_xlfn.DAYS(A142,J142)/30</f>
        <v>51.666666666666664</v>
      </c>
      <c r="L142" s="7">
        <f>+_xlfn.DAYS(A142,E142)/30</f>
        <v>109.63333333333334</v>
      </c>
      <c r="M142" s="6">
        <v>25290</v>
      </c>
      <c r="N142" s="8">
        <f>+_xlfn.DAYS(A142,M142)/365</f>
        <v>54.126027397260273</v>
      </c>
      <c r="O142" s="8">
        <v>5297</v>
      </c>
      <c r="P142" s="6">
        <v>41306</v>
      </c>
      <c r="Q142" s="8">
        <f t="shared" si="32"/>
        <v>1.2527777777777778</v>
      </c>
      <c r="R142" s="8">
        <f t="shared" si="33"/>
        <v>6.083333333333333</v>
      </c>
      <c r="S142" s="8" t="s">
        <v>72</v>
      </c>
      <c r="T142" s="9">
        <v>1.61E-2</v>
      </c>
      <c r="U142" s="5">
        <f t="shared" si="34"/>
        <v>1104166.6666666667</v>
      </c>
      <c r="V142" s="5">
        <f t="shared" si="35"/>
        <v>182675.23814166666</v>
      </c>
      <c r="W142" s="10">
        <f t="shared" si="39"/>
        <v>1286841.9048083334</v>
      </c>
      <c r="X142" s="5">
        <v>66563</v>
      </c>
      <c r="Y142">
        <v>0</v>
      </c>
      <c r="Z142" s="5">
        <v>0</v>
      </c>
      <c r="AA142" s="5">
        <v>136222020</v>
      </c>
      <c r="AB142">
        <v>0</v>
      </c>
      <c r="AC142">
        <v>0</v>
      </c>
      <c r="AD142">
        <v>0</v>
      </c>
      <c r="AE142" t="s">
        <v>34</v>
      </c>
      <c r="AF142" t="s">
        <v>34</v>
      </c>
      <c r="AG142" t="s">
        <v>41</v>
      </c>
      <c r="AH142" s="5">
        <v>1361554.57</v>
      </c>
      <c r="AI142" s="5">
        <v>665.63</v>
      </c>
      <c r="AJ142" s="3">
        <v>49064</v>
      </c>
      <c r="AK142" s="5">
        <v>0</v>
      </c>
      <c r="AL142" s="5">
        <v>0</v>
      </c>
      <c r="AM142" s="5">
        <v>0</v>
      </c>
      <c r="AN142" s="5">
        <v>0</v>
      </c>
      <c r="AO142" t="s">
        <v>41</v>
      </c>
      <c r="AP142" t="s">
        <v>37</v>
      </c>
      <c r="AQ142" s="5">
        <v>1361554.57</v>
      </c>
      <c r="AR142" t="s">
        <v>38</v>
      </c>
      <c r="AS142">
        <f t="shared" si="41"/>
        <v>0</v>
      </c>
      <c r="AT142" t="str">
        <f t="shared" si="36"/>
        <v>0 Días</v>
      </c>
      <c r="AU142" t="e">
        <f>IF(AND(AC142=0,SUMIFS($H:$H,$A:$A,$A142,#REF!,#REF!)&lt;250000000),"Ordinaria",IF(AND(AC142=0,SUMIFS($H:$H,$A:$A,$A142,#REF!,#REF!)&gt;=250000000),"Preventiva",IF(AND(AC142&gt;0,AC142&lt;=30),"Persuasiva I",IF(AND(AC142&gt;30,AC142&lt;=60),"Persuasiva II",IF(AND(AC142&gt;60,AC142&lt;90),"Prejurídica","Jurídico")))))</f>
        <v>#REF!</v>
      </c>
      <c r="AV142">
        <f t="shared" si="37"/>
        <v>0</v>
      </c>
      <c r="AW142" t="str">
        <f>IFERROR(VLOOKUP(#REF!,#REF!,32,0),"Desembolsado")</f>
        <v>Desembolsado</v>
      </c>
      <c r="AX142" t="str">
        <f t="shared" si="38"/>
        <v>Otro</v>
      </c>
    </row>
    <row r="143" spans="1:50" x14ac:dyDescent="0.25">
      <c r="A143" s="3">
        <v>45016</v>
      </c>
      <c r="B143" s="1">
        <v>34141000146791</v>
      </c>
      <c r="C143" s="5">
        <v>265000000</v>
      </c>
      <c r="D143">
        <v>240</v>
      </c>
      <c r="E143" s="3">
        <v>41757</v>
      </c>
      <c r="F143" s="1">
        <f>_xlfn.DAYS(E143,A143)/30</f>
        <v>-108.63333333333334</v>
      </c>
      <c r="G143" s="1">
        <f t="shared" si="40"/>
        <v>131.36666666666667</v>
      </c>
      <c r="H143" s="5">
        <v>137186938</v>
      </c>
      <c r="I143" s="5" t="s">
        <v>53</v>
      </c>
      <c r="J143" s="6">
        <v>43496</v>
      </c>
      <c r="K143" s="7">
        <f>+_xlfn.DAYS(A143,J143)/30</f>
        <v>50.666666666666664</v>
      </c>
      <c r="L143" s="7">
        <f>+_xlfn.DAYS(A143,E143)/30</f>
        <v>108.63333333333334</v>
      </c>
      <c r="M143" s="6">
        <v>25290</v>
      </c>
      <c r="N143" s="8">
        <f>+_xlfn.DAYS(A143,M143)/365</f>
        <v>54.043835616438358</v>
      </c>
      <c r="O143" s="8">
        <v>5297</v>
      </c>
      <c r="P143" s="6">
        <v>41306</v>
      </c>
      <c r="Q143" s="8">
        <f t="shared" si="32"/>
        <v>1.2527777777777778</v>
      </c>
      <c r="R143" s="8">
        <f t="shared" si="33"/>
        <v>6.083333333333333</v>
      </c>
      <c r="S143" s="8" t="s">
        <v>72</v>
      </c>
      <c r="T143" s="9">
        <v>1.61E-2</v>
      </c>
      <c r="U143" s="5">
        <f t="shared" si="34"/>
        <v>1104166.6666666667</v>
      </c>
      <c r="V143" s="5">
        <f t="shared" si="35"/>
        <v>184059.14181666667</v>
      </c>
      <c r="W143" s="10">
        <f t="shared" si="39"/>
        <v>1288225.8084833333</v>
      </c>
      <c r="X143" s="5">
        <v>67067</v>
      </c>
      <c r="Y143">
        <v>0</v>
      </c>
      <c r="Z143" s="5">
        <v>0</v>
      </c>
      <c r="AA143" s="5">
        <v>137254005</v>
      </c>
      <c r="AB143">
        <v>0</v>
      </c>
      <c r="AC143">
        <v>0</v>
      </c>
      <c r="AD143">
        <v>0</v>
      </c>
      <c r="AE143" t="s">
        <v>34</v>
      </c>
      <c r="AF143" t="s">
        <v>34</v>
      </c>
      <c r="AG143" t="s">
        <v>41</v>
      </c>
      <c r="AH143" s="5">
        <v>1371869.38</v>
      </c>
      <c r="AI143" s="5">
        <v>670.67</v>
      </c>
      <c r="AJ143" s="3">
        <v>49064</v>
      </c>
      <c r="AK143" s="5">
        <v>0</v>
      </c>
      <c r="AL143" s="5">
        <v>0</v>
      </c>
      <c r="AM143" s="5">
        <v>0</v>
      </c>
      <c r="AN143" s="5">
        <v>0</v>
      </c>
      <c r="AO143" t="s">
        <v>41</v>
      </c>
      <c r="AP143" t="s">
        <v>37</v>
      </c>
      <c r="AQ143" s="5">
        <v>1371869.38</v>
      </c>
      <c r="AR143" t="s">
        <v>38</v>
      </c>
      <c r="AS143">
        <f t="shared" si="41"/>
        <v>0</v>
      </c>
      <c r="AT143" t="str">
        <f t="shared" si="36"/>
        <v>0 Días</v>
      </c>
      <c r="AU143" t="e">
        <f>IF(AND(AC143=0,SUMIFS($H:$H,$A:$A,$A143,#REF!,#REF!)&lt;250000000),"Ordinaria",IF(AND(AC143=0,SUMIFS($H:$H,$A:$A,$A143,#REF!,#REF!)&gt;=250000000),"Preventiva",IF(AND(AC143&gt;0,AC143&lt;=30),"Persuasiva I",IF(AND(AC143&gt;30,AC143&lt;=60),"Persuasiva II",IF(AND(AC143&gt;60,AC143&lt;90),"Prejurídica","Jurídico")))))</f>
        <v>#REF!</v>
      </c>
      <c r="AV143">
        <f t="shared" si="37"/>
        <v>0</v>
      </c>
      <c r="AW143" t="str">
        <f>IFERROR(VLOOKUP(#REF!,#REF!,32,0),"Desembolsado")</f>
        <v>Desembolsado</v>
      </c>
      <c r="AX143" t="str">
        <f t="shared" si="38"/>
        <v>Otro</v>
      </c>
    </row>
    <row r="144" spans="1:50" x14ac:dyDescent="0.25">
      <c r="A144" s="3">
        <v>45351</v>
      </c>
      <c r="B144" s="1">
        <v>34141980146231</v>
      </c>
      <c r="C144" s="5">
        <v>356307300</v>
      </c>
      <c r="D144">
        <v>240</v>
      </c>
      <c r="E144" s="3">
        <v>41705</v>
      </c>
      <c r="F144" s="1">
        <f>_xlfn.DAYS(E144,A144)/30</f>
        <v>-121.53333333333333</v>
      </c>
      <c r="G144" s="1">
        <f t="shared" si="40"/>
        <v>118.46666666666667</v>
      </c>
      <c r="H144" s="5">
        <v>167562167.47</v>
      </c>
      <c r="I144" s="5" t="s">
        <v>54</v>
      </c>
      <c r="J144" s="6">
        <v>45047</v>
      </c>
      <c r="K144" s="7">
        <f>+_xlfn.DAYS(A144,J144)/30</f>
        <v>10.133333333333333</v>
      </c>
      <c r="L144" s="7">
        <f>+_xlfn.DAYS(A144,E144)/30</f>
        <v>121.53333333333333</v>
      </c>
      <c r="M144" s="6">
        <v>22928</v>
      </c>
      <c r="N144" s="8">
        <f>+_xlfn.DAYS(A144,M144)/365</f>
        <v>61.43287671232877</v>
      </c>
      <c r="O144" s="8">
        <v>1126</v>
      </c>
      <c r="P144" s="6">
        <v>41248</v>
      </c>
      <c r="Q144" s="8">
        <f t="shared" si="32"/>
        <v>1.2694444444444444</v>
      </c>
      <c r="R144" s="8">
        <f t="shared" si="33"/>
        <v>10.552777777777777</v>
      </c>
      <c r="S144" s="8" t="s">
        <v>66</v>
      </c>
      <c r="T144" s="9">
        <v>1.61E-2</v>
      </c>
      <c r="U144" s="5">
        <f t="shared" si="34"/>
        <v>1484613.75</v>
      </c>
      <c r="V144" s="5">
        <f t="shared" si="35"/>
        <v>224812.57468891668</v>
      </c>
      <c r="W144" s="10">
        <f t="shared" si="39"/>
        <v>1709426.3246889166</v>
      </c>
      <c r="X144" s="5">
        <v>0</v>
      </c>
      <c r="Y144">
        <v>0</v>
      </c>
      <c r="Z144" s="5">
        <v>0</v>
      </c>
      <c r="AA144" s="5">
        <v>167562167.47</v>
      </c>
      <c r="AB144">
        <v>0</v>
      </c>
      <c r="AC144">
        <v>0</v>
      </c>
      <c r="AD144">
        <v>0</v>
      </c>
      <c r="AE144" t="s">
        <v>34</v>
      </c>
      <c r="AF144" t="s">
        <v>34</v>
      </c>
      <c r="AG144" t="s">
        <v>41</v>
      </c>
      <c r="AH144" s="5">
        <v>1675621.67</v>
      </c>
      <c r="AI144" s="5">
        <v>0</v>
      </c>
      <c r="AJ144" s="3">
        <v>49003</v>
      </c>
      <c r="AK144" s="5">
        <v>0</v>
      </c>
      <c r="AL144" s="5">
        <v>0</v>
      </c>
      <c r="AM144" s="5">
        <v>0</v>
      </c>
      <c r="AN144" s="5">
        <v>0</v>
      </c>
      <c r="AO144" t="s">
        <v>41</v>
      </c>
      <c r="AP144" t="s">
        <v>37</v>
      </c>
      <c r="AQ144" s="5">
        <v>1675621.67</v>
      </c>
      <c r="AR144" t="s">
        <v>38</v>
      </c>
      <c r="AT144" t="str">
        <f t="shared" si="36"/>
        <v>0 Días</v>
      </c>
      <c r="AU144" t="e">
        <f>IF(AND(AC144=0,SUMIFS($H:$H,$A:$A,$A144,#REF!,#REF!)&lt;250000000),"Ordinaria",IF(AND(AC144=0,SUMIFS($H:$H,$A:$A,$A144,#REF!,#REF!)&gt;=250000000),"Preventiva",IF(AND(AC144&gt;0,AC144&lt;=30),"Persuasiva I",IF(AND(AC144&gt;30,AC144&lt;=60),"Persuasiva II",IF(AND(AC144&gt;60,AC144&lt;90),"Prejurídica","Jurídico")))))</f>
        <v>#REF!</v>
      </c>
      <c r="AV144">
        <f t="shared" si="37"/>
        <v>0</v>
      </c>
      <c r="AW144" t="str">
        <f>IFERROR(VLOOKUP(#REF!,#REF!,32,0),"Desembolsado")</f>
        <v>Desembolsado</v>
      </c>
      <c r="AX144" t="str">
        <f t="shared" si="38"/>
        <v>Otro</v>
      </c>
    </row>
    <row r="145" spans="1:50" x14ac:dyDescent="0.25">
      <c r="A145" s="3">
        <v>45322</v>
      </c>
      <c r="B145" s="1">
        <v>34141980146231</v>
      </c>
      <c r="C145" s="5">
        <v>356307300</v>
      </c>
      <c r="D145">
        <v>240</v>
      </c>
      <c r="E145" s="3">
        <v>41705</v>
      </c>
      <c r="F145" s="1">
        <f>_xlfn.DAYS(E145,A145)/30</f>
        <v>-120.56666666666666</v>
      </c>
      <c r="G145" s="1">
        <f t="shared" si="40"/>
        <v>119.43333333333334</v>
      </c>
      <c r="H145" s="5">
        <v>168982185.47</v>
      </c>
      <c r="I145" s="5" t="s">
        <v>54</v>
      </c>
      <c r="J145" s="6">
        <v>45047</v>
      </c>
      <c r="K145" s="7">
        <f>+_xlfn.DAYS(A145,J145)/30</f>
        <v>9.1666666666666661</v>
      </c>
      <c r="L145" s="7">
        <f>+_xlfn.DAYS(A145,E145)/30</f>
        <v>120.56666666666666</v>
      </c>
      <c r="M145" s="6">
        <v>22928</v>
      </c>
      <c r="N145" s="8">
        <f>+_xlfn.DAYS(A145,M145)/365</f>
        <v>61.353424657534248</v>
      </c>
      <c r="O145" s="8">
        <v>1126</v>
      </c>
      <c r="P145" s="6">
        <v>41248</v>
      </c>
      <c r="Q145" s="8">
        <f t="shared" si="32"/>
        <v>1.2694444444444444</v>
      </c>
      <c r="R145" s="8">
        <f t="shared" si="33"/>
        <v>10.552777777777777</v>
      </c>
      <c r="S145" s="8" t="s">
        <v>66</v>
      </c>
      <c r="T145" s="9">
        <v>1.61E-2</v>
      </c>
      <c r="U145" s="5">
        <f t="shared" si="34"/>
        <v>1484613.75</v>
      </c>
      <c r="V145" s="5">
        <f t="shared" si="35"/>
        <v>226717.76550558332</v>
      </c>
      <c r="W145" s="10">
        <f t="shared" si="39"/>
        <v>1711331.5155055833</v>
      </c>
      <c r="X145" s="5">
        <v>0</v>
      </c>
      <c r="Y145">
        <v>0</v>
      </c>
      <c r="Z145" s="5">
        <v>0</v>
      </c>
      <c r="AA145" s="5">
        <v>168982185.47</v>
      </c>
      <c r="AB145">
        <v>0</v>
      </c>
      <c r="AC145">
        <v>0</v>
      </c>
      <c r="AD145">
        <v>0</v>
      </c>
      <c r="AE145" t="s">
        <v>34</v>
      </c>
      <c r="AF145" t="s">
        <v>34</v>
      </c>
      <c r="AG145" t="s">
        <v>41</v>
      </c>
      <c r="AH145" s="5">
        <v>1689821.85</v>
      </c>
      <c r="AI145" s="5">
        <v>0</v>
      </c>
      <c r="AJ145" s="3">
        <v>49003</v>
      </c>
      <c r="AK145" s="5">
        <v>0</v>
      </c>
      <c r="AL145" s="5">
        <v>0</v>
      </c>
      <c r="AM145" s="5">
        <v>0</v>
      </c>
      <c r="AN145" s="5">
        <v>0</v>
      </c>
      <c r="AO145" t="s">
        <v>41</v>
      </c>
      <c r="AP145" t="s">
        <v>37</v>
      </c>
      <c r="AQ145" s="5">
        <v>1689821.85</v>
      </c>
      <c r="AR145" t="s">
        <v>38</v>
      </c>
      <c r="AS145">
        <f t="shared" ref="AS145:AS153" si="42">IF(AC145&gt;=1,1,0)</f>
        <v>0</v>
      </c>
      <c r="AT145" t="str">
        <f t="shared" si="36"/>
        <v>0 Días</v>
      </c>
      <c r="AU145" t="e">
        <f>IF(AND(AC145=0,SUMIFS($H:$H,$A:$A,$A145,#REF!,#REF!)&lt;250000000),"Ordinaria",IF(AND(AC145=0,SUMIFS($H:$H,$A:$A,$A145,#REF!,#REF!)&gt;=250000000),"Preventiva",IF(AND(AC145&gt;0,AC145&lt;=30),"Persuasiva I",IF(AND(AC145&gt;30,AC145&lt;=60),"Persuasiva II",IF(AND(AC145&gt;60,AC145&lt;90),"Prejurídica","Jurídico")))))</f>
        <v>#REF!</v>
      </c>
      <c r="AV145">
        <f t="shared" si="37"/>
        <v>0</v>
      </c>
      <c r="AW145" t="str">
        <f>IFERROR(VLOOKUP(#REF!,#REF!,32,0),"Desembolsado")</f>
        <v>Desembolsado</v>
      </c>
      <c r="AX145" t="str">
        <f t="shared" si="38"/>
        <v>Otro</v>
      </c>
    </row>
    <row r="146" spans="1:50" x14ac:dyDescent="0.25">
      <c r="A146" s="3">
        <v>45291</v>
      </c>
      <c r="B146" s="1">
        <v>34141980146231</v>
      </c>
      <c r="C146" s="5">
        <v>356307300</v>
      </c>
      <c r="D146">
        <v>240</v>
      </c>
      <c r="E146" s="3">
        <v>41705</v>
      </c>
      <c r="F146" s="1">
        <f>_xlfn.DAYS(E146,A146)/30</f>
        <v>-119.53333333333333</v>
      </c>
      <c r="G146" s="1">
        <f t="shared" si="40"/>
        <v>120.46666666666667</v>
      </c>
      <c r="H146" s="5">
        <v>170402203.47</v>
      </c>
      <c r="I146" s="5" t="s">
        <v>54</v>
      </c>
      <c r="J146" s="6">
        <v>45047</v>
      </c>
      <c r="K146" s="7">
        <f>+_xlfn.DAYS(A146,J146)/30</f>
        <v>8.1333333333333329</v>
      </c>
      <c r="L146" s="7">
        <f>+_xlfn.DAYS(A146,E146)/30</f>
        <v>119.53333333333333</v>
      </c>
      <c r="M146" s="6">
        <v>22928</v>
      </c>
      <c r="N146" s="8">
        <f>+_xlfn.DAYS(A146,M146)/365</f>
        <v>61.268493150684932</v>
      </c>
      <c r="O146" s="8">
        <v>1126</v>
      </c>
      <c r="P146" s="6">
        <v>41248</v>
      </c>
      <c r="Q146" s="8">
        <f t="shared" si="32"/>
        <v>1.2694444444444444</v>
      </c>
      <c r="R146" s="8">
        <f t="shared" si="33"/>
        <v>10.552777777777777</v>
      </c>
      <c r="S146" s="8" t="s">
        <v>66</v>
      </c>
      <c r="T146" s="9">
        <v>1.61E-2</v>
      </c>
      <c r="U146" s="5">
        <f t="shared" si="34"/>
        <v>1484613.75</v>
      </c>
      <c r="V146" s="5">
        <f t="shared" si="35"/>
        <v>228622.95632224999</v>
      </c>
      <c r="W146" s="10">
        <f t="shared" si="39"/>
        <v>1713236.70632225</v>
      </c>
      <c r="X146" s="5">
        <v>0</v>
      </c>
      <c r="Y146">
        <v>0</v>
      </c>
      <c r="Z146" s="5">
        <v>0</v>
      </c>
      <c r="AA146" s="5">
        <v>170402203.47</v>
      </c>
      <c r="AB146">
        <v>0</v>
      </c>
      <c r="AC146">
        <v>0</v>
      </c>
      <c r="AD146">
        <v>0</v>
      </c>
      <c r="AE146" t="s">
        <v>34</v>
      </c>
      <c r="AF146" t="s">
        <v>34</v>
      </c>
      <c r="AG146" t="s">
        <v>41</v>
      </c>
      <c r="AH146" s="5">
        <v>1704022.03</v>
      </c>
      <c r="AI146" s="5">
        <v>0</v>
      </c>
      <c r="AJ146" s="3">
        <v>49003</v>
      </c>
      <c r="AK146" s="5">
        <v>0</v>
      </c>
      <c r="AL146" s="5">
        <v>0</v>
      </c>
      <c r="AM146" s="5">
        <v>0</v>
      </c>
      <c r="AN146" s="5">
        <v>0</v>
      </c>
      <c r="AO146" t="s">
        <v>41</v>
      </c>
      <c r="AP146" t="s">
        <v>37</v>
      </c>
      <c r="AQ146" s="5">
        <v>1704022.03</v>
      </c>
      <c r="AR146" t="s">
        <v>38</v>
      </c>
      <c r="AS146">
        <f t="shared" si="42"/>
        <v>0</v>
      </c>
      <c r="AT146" t="str">
        <f t="shared" si="36"/>
        <v>0 Días</v>
      </c>
      <c r="AU146" t="e">
        <f>IF(AND(AC146=0,SUMIFS($H:$H,$A:$A,$A146,#REF!,#REF!)&lt;250000000),"Ordinaria",IF(AND(AC146=0,SUMIFS($H:$H,$A:$A,$A146,#REF!,#REF!)&gt;=250000000),"Preventiva",IF(AND(AC146&gt;0,AC146&lt;=30),"Persuasiva I",IF(AND(AC146&gt;30,AC146&lt;=60),"Persuasiva II",IF(AND(AC146&gt;60,AC146&lt;90),"Prejurídica","Jurídico")))))</f>
        <v>#REF!</v>
      </c>
      <c r="AV146">
        <f t="shared" si="37"/>
        <v>0</v>
      </c>
      <c r="AW146" t="str">
        <f>IFERROR(VLOOKUP(#REF!,#REF!,32,0),"Desembolsado")</f>
        <v>Desembolsado</v>
      </c>
      <c r="AX146" t="str">
        <f t="shared" si="38"/>
        <v>Otro</v>
      </c>
    </row>
    <row r="147" spans="1:50" x14ac:dyDescent="0.25">
      <c r="A147" s="3">
        <v>45260</v>
      </c>
      <c r="B147" s="1">
        <v>34141980146231</v>
      </c>
      <c r="C147" s="5">
        <v>356307300</v>
      </c>
      <c r="D147">
        <v>240</v>
      </c>
      <c r="E147" s="3">
        <v>41705</v>
      </c>
      <c r="F147" s="1">
        <f>_xlfn.DAYS(E147,A147)/30</f>
        <v>-118.5</v>
      </c>
      <c r="G147" s="1">
        <v>121</v>
      </c>
      <c r="H147" s="5">
        <v>173217690.47</v>
      </c>
      <c r="I147" s="5" t="s">
        <v>54</v>
      </c>
      <c r="J147" s="6">
        <v>45047</v>
      </c>
      <c r="K147" s="7">
        <f>+_xlfn.DAYS(A147,J147)/30</f>
        <v>7.1</v>
      </c>
      <c r="L147" s="7">
        <f>+_xlfn.DAYS(A147,E147)/30</f>
        <v>118.5</v>
      </c>
      <c r="M147" s="6">
        <v>22928</v>
      </c>
      <c r="N147" s="8">
        <f>+_xlfn.DAYS(A147,M147)/365</f>
        <v>61.183561643835617</v>
      </c>
      <c r="O147" s="8">
        <v>1126</v>
      </c>
      <c r="P147" s="6">
        <v>41248</v>
      </c>
      <c r="Q147" s="8">
        <f t="shared" si="32"/>
        <v>1.2694444444444444</v>
      </c>
      <c r="R147" s="8">
        <f t="shared" si="33"/>
        <v>10.552777777777777</v>
      </c>
      <c r="S147" s="8" t="s">
        <v>66</v>
      </c>
      <c r="T147" s="9">
        <v>1.61E-2</v>
      </c>
      <c r="U147" s="5">
        <f t="shared" si="34"/>
        <v>1484613.75</v>
      </c>
      <c r="V147" s="5">
        <f t="shared" si="35"/>
        <v>232400.40138058332</v>
      </c>
      <c r="W147" s="10">
        <f t="shared" si="39"/>
        <v>1717014.1513805834</v>
      </c>
      <c r="X147" s="5">
        <v>230957</v>
      </c>
      <c r="Y147">
        <v>0</v>
      </c>
      <c r="Z147" s="5">
        <v>0</v>
      </c>
      <c r="AA147" s="5">
        <v>173448647.47</v>
      </c>
      <c r="AB147">
        <v>0</v>
      </c>
      <c r="AC147">
        <v>0</v>
      </c>
      <c r="AD147">
        <v>0</v>
      </c>
      <c r="AE147" t="s">
        <v>34</v>
      </c>
      <c r="AF147" t="s">
        <v>34</v>
      </c>
      <c r="AG147" t="s">
        <v>41</v>
      </c>
      <c r="AH147" s="5">
        <v>1732176.9</v>
      </c>
      <c r="AI147" s="5">
        <v>2309.5700000000002</v>
      </c>
      <c r="AJ147" s="3">
        <v>49003</v>
      </c>
      <c r="AK147" s="5">
        <v>0</v>
      </c>
      <c r="AL147" s="5">
        <v>0</v>
      </c>
      <c r="AM147" s="5">
        <v>0</v>
      </c>
      <c r="AN147" s="5">
        <v>0</v>
      </c>
      <c r="AO147" t="s">
        <v>41</v>
      </c>
      <c r="AP147" t="s">
        <v>37</v>
      </c>
      <c r="AQ147" s="5">
        <v>1732176.9</v>
      </c>
      <c r="AR147" t="s">
        <v>38</v>
      </c>
      <c r="AS147">
        <f t="shared" si="42"/>
        <v>0</v>
      </c>
      <c r="AT147" t="str">
        <f t="shared" si="36"/>
        <v>0 Días</v>
      </c>
      <c r="AU147" t="e">
        <f>IF(AND(AC147=0,SUMIFS($H:$H,$A:$A,$A147,#REF!,#REF!)&lt;250000000),"Ordinaria",IF(AND(AC147=0,SUMIFS($H:$H,$A:$A,$A147,#REF!,#REF!)&gt;=250000000),"Preventiva",IF(AND(AC147&gt;0,AC147&lt;=30),"Persuasiva I",IF(AND(AC147&gt;30,AC147&lt;=60),"Persuasiva II",IF(AND(AC147&gt;60,AC147&lt;90),"Prejurídica","Jurídico")))))</f>
        <v>#REF!</v>
      </c>
      <c r="AV147">
        <f t="shared" si="37"/>
        <v>0</v>
      </c>
      <c r="AW147" t="str">
        <f>IFERROR(VLOOKUP(#REF!,#REF!,32,0),"Desembolsado")</f>
        <v>Desembolsado</v>
      </c>
      <c r="AX147" t="str">
        <f t="shared" si="38"/>
        <v>Otro</v>
      </c>
    </row>
    <row r="148" spans="1:50" x14ac:dyDescent="0.25">
      <c r="A148" s="3">
        <v>45230</v>
      </c>
      <c r="B148" s="1">
        <v>34141980146231</v>
      </c>
      <c r="C148" s="5">
        <v>356307300</v>
      </c>
      <c r="D148">
        <v>240</v>
      </c>
      <c r="E148" s="3">
        <v>41705</v>
      </c>
      <c r="F148" s="1">
        <f>_xlfn.DAYS(E148,A148)/30</f>
        <v>-117.5</v>
      </c>
      <c r="G148" s="1">
        <v>122</v>
      </c>
      <c r="H148" s="5">
        <v>174662257.47</v>
      </c>
      <c r="I148" s="5" t="s">
        <v>54</v>
      </c>
      <c r="J148" s="6">
        <v>45047</v>
      </c>
      <c r="K148" s="7">
        <f>+_xlfn.DAYS(A148,J148)/30</f>
        <v>6.1</v>
      </c>
      <c r="L148" s="7">
        <f>+_xlfn.DAYS(A148,E148)/30</f>
        <v>117.5</v>
      </c>
      <c r="M148" s="6">
        <v>22928</v>
      </c>
      <c r="N148" s="8">
        <f>+_xlfn.DAYS(A148,M148)/365</f>
        <v>61.101369863013701</v>
      </c>
      <c r="O148" s="8">
        <v>1126</v>
      </c>
      <c r="P148" s="6">
        <v>41248</v>
      </c>
      <c r="Q148" s="8">
        <f t="shared" si="32"/>
        <v>1.2694444444444444</v>
      </c>
      <c r="R148" s="8">
        <f t="shared" si="33"/>
        <v>10.552777777777777</v>
      </c>
      <c r="S148" s="8" t="s">
        <v>66</v>
      </c>
      <c r="T148" s="9">
        <v>1.61E-2</v>
      </c>
      <c r="U148" s="5">
        <f t="shared" si="34"/>
        <v>1484613.75</v>
      </c>
      <c r="V148" s="5">
        <f t="shared" si="35"/>
        <v>234338.52877224999</v>
      </c>
      <c r="W148" s="10">
        <f t="shared" si="39"/>
        <v>1718952.2787722501</v>
      </c>
      <c r="X148" s="5">
        <v>232883</v>
      </c>
      <c r="Y148">
        <v>0</v>
      </c>
      <c r="Z148" s="5">
        <v>0</v>
      </c>
      <c r="AA148" s="5">
        <v>174895140.47</v>
      </c>
      <c r="AB148">
        <v>0</v>
      </c>
      <c r="AC148">
        <v>0</v>
      </c>
      <c r="AD148">
        <v>0</v>
      </c>
      <c r="AE148" t="s">
        <v>34</v>
      </c>
      <c r="AF148" t="s">
        <v>34</v>
      </c>
      <c r="AG148" t="s">
        <v>41</v>
      </c>
      <c r="AH148" s="5">
        <v>1746622.57</v>
      </c>
      <c r="AI148" s="5">
        <v>2328.83</v>
      </c>
      <c r="AJ148" s="3">
        <v>49003</v>
      </c>
      <c r="AK148" s="5">
        <v>0</v>
      </c>
      <c r="AL148" s="5">
        <v>0</v>
      </c>
      <c r="AM148" s="5">
        <v>0</v>
      </c>
      <c r="AN148" s="5">
        <v>0</v>
      </c>
      <c r="AO148" t="s">
        <v>41</v>
      </c>
      <c r="AP148" t="s">
        <v>37</v>
      </c>
      <c r="AQ148" s="5">
        <v>1746622.57</v>
      </c>
      <c r="AR148" t="s">
        <v>38</v>
      </c>
      <c r="AS148">
        <f t="shared" si="42"/>
        <v>0</v>
      </c>
      <c r="AT148" t="str">
        <f t="shared" si="36"/>
        <v>0 Días</v>
      </c>
      <c r="AU148" t="e">
        <f>IF(AND(AC148=0,SUMIFS($H:$H,$A:$A,$A148,#REF!,#REF!)&lt;250000000),"Ordinaria",IF(AND(AC148=0,SUMIFS($H:$H,$A:$A,$A148,#REF!,#REF!)&gt;=250000000),"Preventiva",IF(AND(AC148&gt;0,AC148&lt;=30),"Persuasiva I",IF(AND(AC148&gt;30,AC148&lt;=60),"Persuasiva II",IF(AND(AC148&gt;60,AC148&lt;90),"Prejurídica","Jurídico")))))</f>
        <v>#REF!</v>
      </c>
      <c r="AV148">
        <f t="shared" si="37"/>
        <v>0</v>
      </c>
      <c r="AW148" t="str">
        <f>IFERROR(VLOOKUP(#REF!,#REF!,32,0),"Desembolsado")</f>
        <v>Desembolsado</v>
      </c>
      <c r="AX148" t="str">
        <f t="shared" si="38"/>
        <v>Otro</v>
      </c>
    </row>
    <row r="149" spans="1:50" x14ac:dyDescent="0.25">
      <c r="A149" s="3">
        <v>45199</v>
      </c>
      <c r="B149" s="1">
        <v>34141980146231</v>
      </c>
      <c r="C149" s="5">
        <v>356307300</v>
      </c>
      <c r="D149">
        <v>240</v>
      </c>
      <c r="E149" s="3">
        <v>41705</v>
      </c>
      <c r="F149" s="1">
        <f>_xlfn.DAYS(E149,A149)/30</f>
        <v>-116.46666666666667</v>
      </c>
      <c r="G149" s="1">
        <v>123</v>
      </c>
      <c r="H149" s="5">
        <v>176082275.47</v>
      </c>
      <c r="I149" s="5" t="s">
        <v>54</v>
      </c>
      <c r="J149" s="6">
        <v>45047</v>
      </c>
      <c r="K149" s="7">
        <f>+_xlfn.DAYS(A149,J149)/30</f>
        <v>5.0666666666666664</v>
      </c>
      <c r="L149" s="7">
        <f>+_xlfn.DAYS(A149,E149)/30</f>
        <v>116.46666666666667</v>
      </c>
      <c r="M149" s="6">
        <v>22928</v>
      </c>
      <c r="N149" s="8">
        <f>+_xlfn.DAYS(A149,M149)/365</f>
        <v>61.016438356164386</v>
      </c>
      <c r="O149" s="8">
        <v>1126</v>
      </c>
      <c r="P149" s="6">
        <v>41248</v>
      </c>
      <c r="Q149" s="8">
        <f t="shared" si="32"/>
        <v>1.2694444444444444</v>
      </c>
      <c r="R149" s="8">
        <f t="shared" si="33"/>
        <v>10.552777777777777</v>
      </c>
      <c r="S149" s="8" t="s">
        <v>66</v>
      </c>
      <c r="T149" s="9">
        <v>1.61E-2</v>
      </c>
      <c r="U149" s="5">
        <f t="shared" si="34"/>
        <v>1484613.75</v>
      </c>
      <c r="V149" s="5">
        <f t="shared" si="35"/>
        <v>236243.71958891669</v>
      </c>
      <c r="W149" s="10">
        <f t="shared" si="39"/>
        <v>1720857.4695889167</v>
      </c>
      <c r="X149" s="5">
        <v>0</v>
      </c>
      <c r="Y149">
        <v>0</v>
      </c>
      <c r="Z149" s="5">
        <v>0</v>
      </c>
      <c r="AA149" s="5">
        <v>176082275.47</v>
      </c>
      <c r="AB149">
        <v>0</v>
      </c>
      <c r="AC149">
        <v>0</v>
      </c>
      <c r="AD149">
        <v>0</v>
      </c>
      <c r="AE149" t="s">
        <v>34</v>
      </c>
      <c r="AF149" t="s">
        <v>34</v>
      </c>
      <c r="AG149" t="s">
        <v>41</v>
      </c>
      <c r="AH149" s="5">
        <v>1760822.75</v>
      </c>
      <c r="AI149" s="5">
        <v>0</v>
      </c>
      <c r="AJ149" s="3">
        <v>49003</v>
      </c>
      <c r="AK149" s="5">
        <v>0</v>
      </c>
      <c r="AL149" s="5">
        <v>0</v>
      </c>
      <c r="AM149" s="5">
        <v>0</v>
      </c>
      <c r="AN149" s="5">
        <v>0</v>
      </c>
      <c r="AO149" t="s">
        <v>41</v>
      </c>
      <c r="AP149" t="s">
        <v>37</v>
      </c>
      <c r="AQ149" s="5">
        <v>1760822.75</v>
      </c>
      <c r="AR149" t="s">
        <v>38</v>
      </c>
      <c r="AS149">
        <f t="shared" si="42"/>
        <v>0</v>
      </c>
      <c r="AT149" t="str">
        <f t="shared" si="36"/>
        <v>0 Días</v>
      </c>
      <c r="AU149" t="e">
        <f>IF(AND(AC149=0,SUMIFS($H:$H,$A:$A,$A149,#REF!,#REF!)&lt;250000000),"Ordinaria",IF(AND(AC149=0,SUMIFS($H:$H,$A:$A,$A149,#REF!,#REF!)&gt;=250000000),"Preventiva",IF(AND(AC149&gt;0,AC149&lt;=30),"Persuasiva I",IF(AND(AC149&gt;30,AC149&lt;=60),"Persuasiva II",IF(AND(AC149&gt;60,AC149&lt;90),"Prejurídica","Jurídico")))))</f>
        <v>#REF!</v>
      </c>
      <c r="AV149">
        <f t="shared" si="37"/>
        <v>0</v>
      </c>
      <c r="AW149" t="str">
        <f>IFERROR(VLOOKUP(#REF!,#REF!,32,0),"Desembolsado")</f>
        <v>Desembolsado</v>
      </c>
      <c r="AX149" t="str">
        <f t="shared" si="38"/>
        <v>Otro</v>
      </c>
    </row>
    <row r="150" spans="1:50" x14ac:dyDescent="0.25">
      <c r="A150" s="3">
        <v>45169</v>
      </c>
      <c r="B150" s="1">
        <v>34141980146231</v>
      </c>
      <c r="C150" s="5">
        <v>356307300</v>
      </c>
      <c r="D150">
        <v>240</v>
      </c>
      <c r="E150" s="3">
        <v>41705</v>
      </c>
      <c r="F150" s="1">
        <f>_xlfn.DAYS(E150,A150)/30</f>
        <v>-115.46666666666667</v>
      </c>
      <c r="G150" s="1">
        <v>124</v>
      </c>
      <c r="H150" s="5">
        <v>177502293.47</v>
      </c>
      <c r="I150" s="5" t="s">
        <v>54</v>
      </c>
      <c r="J150" s="6">
        <v>45047</v>
      </c>
      <c r="K150" s="7">
        <f>+_xlfn.DAYS(A150,J150)/30</f>
        <v>4.0666666666666664</v>
      </c>
      <c r="L150" s="7">
        <f>+_xlfn.DAYS(A150,E150)/30</f>
        <v>115.46666666666667</v>
      </c>
      <c r="M150" s="6">
        <v>22928</v>
      </c>
      <c r="N150" s="8">
        <f>+_xlfn.DAYS(A150,M150)/365</f>
        <v>60.934246575342463</v>
      </c>
      <c r="O150" s="8">
        <v>1126</v>
      </c>
      <c r="P150" s="6">
        <v>41248</v>
      </c>
      <c r="Q150" s="8">
        <f t="shared" si="32"/>
        <v>1.2694444444444444</v>
      </c>
      <c r="R150" s="8">
        <f t="shared" si="33"/>
        <v>10.552777777777777</v>
      </c>
      <c r="S150" s="8" t="s">
        <v>66</v>
      </c>
      <c r="T150" s="9">
        <v>1.61E-2</v>
      </c>
      <c r="U150" s="5">
        <f t="shared" si="34"/>
        <v>1484613.75</v>
      </c>
      <c r="V150" s="5">
        <f t="shared" si="35"/>
        <v>238148.91040558333</v>
      </c>
      <c r="W150" s="10">
        <f t="shared" si="39"/>
        <v>1722762.6604055832</v>
      </c>
      <c r="X150" s="5">
        <v>0</v>
      </c>
      <c r="Y150">
        <v>0</v>
      </c>
      <c r="Z150" s="5">
        <v>0</v>
      </c>
      <c r="AA150" s="5">
        <v>177502293.47</v>
      </c>
      <c r="AB150">
        <v>0</v>
      </c>
      <c r="AC150">
        <v>0</v>
      </c>
      <c r="AD150">
        <v>0</v>
      </c>
      <c r="AE150" t="s">
        <v>34</v>
      </c>
      <c r="AF150" t="s">
        <v>34</v>
      </c>
      <c r="AG150" t="s">
        <v>41</v>
      </c>
      <c r="AH150" s="5">
        <v>1775022.93</v>
      </c>
      <c r="AI150" s="5">
        <v>0</v>
      </c>
      <c r="AJ150" s="3">
        <v>49003</v>
      </c>
      <c r="AK150" s="5">
        <v>0</v>
      </c>
      <c r="AL150" s="5">
        <v>0</v>
      </c>
      <c r="AM150" s="5">
        <v>0</v>
      </c>
      <c r="AN150" s="5">
        <v>0</v>
      </c>
      <c r="AO150" t="s">
        <v>41</v>
      </c>
      <c r="AP150" t="s">
        <v>37</v>
      </c>
      <c r="AQ150" s="5">
        <v>1775022.93</v>
      </c>
      <c r="AR150" t="s">
        <v>38</v>
      </c>
      <c r="AS150">
        <f t="shared" si="42"/>
        <v>0</v>
      </c>
      <c r="AT150" t="str">
        <f t="shared" si="36"/>
        <v>0 Días</v>
      </c>
      <c r="AU150" t="e">
        <f>IF(AND(AC150=0,SUMIFS($H:$H,$A:$A,$A150,#REF!,#REF!)&lt;250000000),"Ordinaria",IF(AND(AC150=0,SUMIFS($H:$H,$A:$A,$A150,#REF!,#REF!)&gt;=250000000),"Preventiva",IF(AND(AC150&gt;0,AC150&lt;=30),"Persuasiva I",IF(AND(AC150&gt;30,AC150&lt;=60),"Persuasiva II",IF(AND(AC150&gt;60,AC150&lt;90),"Prejurídica","Jurídico")))))</f>
        <v>#REF!</v>
      </c>
      <c r="AV150">
        <f t="shared" si="37"/>
        <v>0</v>
      </c>
      <c r="AW150" t="str">
        <f>IFERROR(VLOOKUP(#REF!,#REF!,32,0),"Desembolsado")</f>
        <v>Desembolsado</v>
      </c>
      <c r="AX150" t="str">
        <f t="shared" si="38"/>
        <v>Otro</v>
      </c>
    </row>
    <row r="151" spans="1:50" x14ac:dyDescent="0.25">
      <c r="A151" s="3">
        <v>45138</v>
      </c>
      <c r="B151" s="1">
        <v>34141980146231</v>
      </c>
      <c r="C151" s="5">
        <v>356307300</v>
      </c>
      <c r="D151">
        <v>240</v>
      </c>
      <c r="E151" s="3">
        <v>41705</v>
      </c>
      <c r="F151" s="1">
        <f>_xlfn.DAYS(E151,A151)/30</f>
        <v>-114.43333333333334</v>
      </c>
      <c r="G151" s="1">
        <v>125</v>
      </c>
      <c r="H151" s="5">
        <v>178922311.47</v>
      </c>
      <c r="I151" s="5" t="s">
        <v>54</v>
      </c>
      <c r="J151" s="6">
        <v>45047</v>
      </c>
      <c r="K151" s="7">
        <f>+_xlfn.DAYS(A151,J151)/30</f>
        <v>3.0333333333333332</v>
      </c>
      <c r="L151" s="7">
        <f>+_xlfn.DAYS(A151,E151)/30</f>
        <v>114.43333333333334</v>
      </c>
      <c r="M151" s="6">
        <v>22928</v>
      </c>
      <c r="N151" s="8">
        <f>+_xlfn.DAYS(A151,M151)/365</f>
        <v>60.849315068493148</v>
      </c>
      <c r="O151" s="8">
        <v>1126</v>
      </c>
      <c r="P151" s="6">
        <v>41248</v>
      </c>
      <c r="Q151" s="8">
        <f t="shared" si="32"/>
        <v>1.2694444444444444</v>
      </c>
      <c r="R151" s="8">
        <f t="shared" si="33"/>
        <v>10.552777777777777</v>
      </c>
      <c r="S151" s="8" t="s">
        <v>66</v>
      </c>
      <c r="T151" s="9">
        <v>1.61E-2</v>
      </c>
      <c r="U151" s="5">
        <f t="shared" si="34"/>
        <v>1484613.75</v>
      </c>
      <c r="V151" s="5">
        <f t="shared" si="35"/>
        <v>240054.10122225</v>
      </c>
      <c r="W151" s="10">
        <f t="shared" si="39"/>
        <v>1724667.8512222499</v>
      </c>
      <c r="X151" s="5">
        <v>0</v>
      </c>
      <c r="Y151">
        <v>0</v>
      </c>
      <c r="Z151" s="5">
        <v>0</v>
      </c>
      <c r="AA151" s="5">
        <v>178922311.47</v>
      </c>
      <c r="AB151">
        <v>0</v>
      </c>
      <c r="AC151">
        <v>0</v>
      </c>
      <c r="AD151">
        <v>0</v>
      </c>
      <c r="AE151" t="s">
        <v>34</v>
      </c>
      <c r="AF151" t="s">
        <v>34</v>
      </c>
      <c r="AG151" t="s">
        <v>41</v>
      </c>
      <c r="AH151" s="5">
        <v>1789223.11</v>
      </c>
      <c r="AI151" s="5">
        <v>0</v>
      </c>
      <c r="AJ151" s="3">
        <v>49003</v>
      </c>
      <c r="AK151" s="5">
        <v>0</v>
      </c>
      <c r="AL151" s="5">
        <v>0</v>
      </c>
      <c r="AM151" s="5">
        <v>0</v>
      </c>
      <c r="AN151" s="5">
        <v>0</v>
      </c>
      <c r="AO151" t="s">
        <v>41</v>
      </c>
      <c r="AP151" t="s">
        <v>37</v>
      </c>
      <c r="AQ151" s="5">
        <v>1789223.11</v>
      </c>
      <c r="AR151" t="s">
        <v>38</v>
      </c>
      <c r="AS151">
        <f t="shared" si="42"/>
        <v>0</v>
      </c>
      <c r="AT151" t="str">
        <f t="shared" si="36"/>
        <v>0 Días</v>
      </c>
      <c r="AU151" t="e">
        <f>IF(AND(AC151=0,SUMIFS($H:$H,$A:$A,$A151,#REF!,#REF!)&lt;250000000),"Ordinaria",IF(AND(AC151=0,SUMIFS($H:$H,$A:$A,$A151,#REF!,#REF!)&gt;=250000000),"Preventiva",IF(AND(AC151&gt;0,AC151&lt;=30),"Persuasiva I",IF(AND(AC151&gt;30,AC151&lt;=60),"Persuasiva II",IF(AND(AC151&gt;60,AC151&lt;90),"Prejurídica","Jurídico")))))</f>
        <v>#REF!</v>
      </c>
      <c r="AV151">
        <f t="shared" si="37"/>
        <v>0</v>
      </c>
      <c r="AW151" t="str">
        <f>IFERROR(VLOOKUP(#REF!,#REF!,32,0),"Desembolsado")</f>
        <v>Desembolsado</v>
      </c>
      <c r="AX151" t="str">
        <f t="shared" si="38"/>
        <v>Otro</v>
      </c>
    </row>
    <row r="152" spans="1:50" x14ac:dyDescent="0.25">
      <c r="A152" s="3">
        <v>45107</v>
      </c>
      <c r="B152" s="1">
        <v>34141980146231</v>
      </c>
      <c r="C152" s="5">
        <v>356307300</v>
      </c>
      <c r="D152">
        <v>240</v>
      </c>
      <c r="E152" s="3">
        <v>41705</v>
      </c>
      <c r="F152" s="1">
        <f>_xlfn.DAYS(E152,A152)/30</f>
        <v>-113.4</v>
      </c>
      <c r="G152" s="1">
        <v>126</v>
      </c>
      <c r="H152" s="5">
        <v>180342329.47</v>
      </c>
      <c r="I152" s="5" t="s">
        <v>54</v>
      </c>
      <c r="J152" s="6">
        <v>45047</v>
      </c>
      <c r="K152" s="7">
        <f>+_xlfn.DAYS(A152,J152)/30</f>
        <v>2</v>
      </c>
      <c r="L152" s="7">
        <f>+_xlfn.DAYS(A152,E152)/30</f>
        <v>113.4</v>
      </c>
      <c r="M152" s="6">
        <v>22928</v>
      </c>
      <c r="N152" s="8">
        <f>+_xlfn.DAYS(A152,M152)/365</f>
        <v>60.764383561643832</v>
      </c>
      <c r="O152" s="8">
        <v>1126</v>
      </c>
      <c r="P152" s="6">
        <v>41248</v>
      </c>
      <c r="Q152" s="8">
        <f t="shared" si="32"/>
        <v>1.2694444444444444</v>
      </c>
      <c r="R152" s="8">
        <f t="shared" si="33"/>
        <v>10.552777777777777</v>
      </c>
      <c r="S152" s="8" t="s">
        <v>66</v>
      </c>
      <c r="T152" s="9">
        <v>1.61E-2</v>
      </c>
      <c r="U152" s="5">
        <f t="shared" si="34"/>
        <v>1484613.75</v>
      </c>
      <c r="V152" s="5">
        <f t="shared" si="35"/>
        <v>241959.29203891664</v>
      </c>
      <c r="W152" s="10">
        <f t="shared" si="39"/>
        <v>1726573.0420389166</v>
      </c>
      <c r="X152" s="5">
        <v>0</v>
      </c>
      <c r="Y152">
        <v>0</v>
      </c>
      <c r="Z152" s="5">
        <v>0</v>
      </c>
      <c r="AA152" s="5">
        <v>180342329.47</v>
      </c>
      <c r="AB152">
        <v>0</v>
      </c>
      <c r="AC152">
        <v>0</v>
      </c>
      <c r="AD152">
        <v>0</v>
      </c>
      <c r="AE152" t="s">
        <v>34</v>
      </c>
      <c r="AF152" t="s">
        <v>34</v>
      </c>
      <c r="AG152" t="s">
        <v>41</v>
      </c>
      <c r="AH152" s="5">
        <v>1803423.29</v>
      </c>
      <c r="AI152" s="5">
        <v>0</v>
      </c>
      <c r="AJ152" s="3">
        <v>49003</v>
      </c>
      <c r="AK152" s="5">
        <v>0</v>
      </c>
      <c r="AL152" s="5">
        <v>0</v>
      </c>
      <c r="AM152" s="5">
        <v>0</v>
      </c>
      <c r="AN152" s="5">
        <v>0</v>
      </c>
      <c r="AO152" t="s">
        <v>41</v>
      </c>
      <c r="AP152" t="s">
        <v>37</v>
      </c>
      <c r="AQ152" s="5">
        <v>1803423.29</v>
      </c>
      <c r="AR152" t="s">
        <v>38</v>
      </c>
      <c r="AS152">
        <f t="shared" si="42"/>
        <v>0</v>
      </c>
      <c r="AT152" t="str">
        <f t="shared" si="36"/>
        <v>0 Días</v>
      </c>
      <c r="AU152" t="e">
        <f>IF(AND(AC152=0,SUMIFS($H:$H,$A:$A,$A152,#REF!,#REF!)&lt;250000000),"Ordinaria",IF(AND(AC152=0,SUMIFS($H:$H,$A:$A,$A152,#REF!,#REF!)&gt;=250000000),"Preventiva",IF(AND(AC152&gt;0,AC152&lt;=30),"Persuasiva I",IF(AND(AC152&gt;30,AC152&lt;=60),"Persuasiva II",IF(AND(AC152&gt;60,AC152&lt;90),"Prejurídica","Jurídico")))))</f>
        <v>#REF!</v>
      </c>
      <c r="AV152">
        <f t="shared" si="37"/>
        <v>0</v>
      </c>
      <c r="AW152" t="str">
        <f>IFERROR(VLOOKUP(#REF!,#REF!,32,0),"Desembolsado")</f>
        <v>Desembolsado</v>
      </c>
      <c r="AX152" t="str">
        <f t="shared" si="38"/>
        <v>Otro</v>
      </c>
    </row>
    <row r="153" spans="1:50" x14ac:dyDescent="0.25">
      <c r="A153" s="3">
        <v>45077</v>
      </c>
      <c r="B153" s="1">
        <v>34141980146231</v>
      </c>
      <c r="C153" s="5">
        <v>356307300</v>
      </c>
      <c r="D153">
        <v>240</v>
      </c>
      <c r="E153" s="3">
        <v>41705</v>
      </c>
      <c r="F153" s="1">
        <f>_xlfn.DAYS(E153,A153)/30</f>
        <v>-112.4</v>
      </c>
      <c r="G153" s="1">
        <v>127</v>
      </c>
      <c r="H153" s="5">
        <v>183182365.47</v>
      </c>
      <c r="I153" s="5" t="s">
        <v>54</v>
      </c>
      <c r="J153" s="6">
        <v>45047</v>
      </c>
      <c r="K153" s="7">
        <f>+_xlfn.DAYS(A153,J153)/30</f>
        <v>1</v>
      </c>
      <c r="L153" s="7">
        <f>+_xlfn.DAYS(A153,E153)/30</f>
        <v>112.4</v>
      </c>
      <c r="M153" s="6">
        <v>22928</v>
      </c>
      <c r="N153" s="8">
        <f>+_xlfn.DAYS(A153,M153)/365</f>
        <v>60.682191780821917</v>
      </c>
      <c r="O153" s="8">
        <v>1126</v>
      </c>
      <c r="P153" s="6">
        <v>41248</v>
      </c>
      <c r="Q153" s="8">
        <f t="shared" si="32"/>
        <v>1.2694444444444444</v>
      </c>
      <c r="R153" s="8">
        <f t="shared" si="33"/>
        <v>10.552777777777777</v>
      </c>
      <c r="S153" s="8" t="s">
        <v>66</v>
      </c>
      <c r="T153" s="9">
        <v>1.61E-2</v>
      </c>
      <c r="U153" s="5">
        <f t="shared" si="34"/>
        <v>1484613.75</v>
      </c>
      <c r="V153" s="5">
        <f t="shared" si="35"/>
        <v>245769.67367225001</v>
      </c>
      <c r="W153" s="10">
        <f t="shared" si="39"/>
        <v>1730383.42367225</v>
      </c>
      <c r="X153" s="5">
        <v>252376</v>
      </c>
      <c r="Y153">
        <v>0</v>
      </c>
      <c r="Z153" s="5">
        <v>0</v>
      </c>
      <c r="AA153" s="5">
        <v>183434741.47</v>
      </c>
      <c r="AB153">
        <v>0</v>
      </c>
      <c r="AC153">
        <v>0</v>
      </c>
      <c r="AD153">
        <v>0</v>
      </c>
      <c r="AE153" t="s">
        <v>34</v>
      </c>
      <c r="AF153" t="s">
        <v>34</v>
      </c>
      <c r="AG153" t="s">
        <v>41</v>
      </c>
      <c r="AH153" s="5">
        <v>1831823.65</v>
      </c>
      <c r="AI153" s="5">
        <v>2523.7600000000002</v>
      </c>
      <c r="AJ153" s="3">
        <v>49003</v>
      </c>
      <c r="AK153" s="5">
        <v>0</v>
      </c>
      <c r="AL153" s="5">
        <v>0</v>
      </c>
      <c r="AM153" s="5">
        <v>0</v>
      </c>
      <c r="AN153" s="5">
        <v>0</v>
      </c>
      <c r="AO153" t="s">
        <v>41</v>
      </c>
      <c r="AP153" t="s">
        <v>37</v>
      </c>
      <c r="AQ153" s="5">
        <v>1831823.65</v>
      </c>
      <c r="AR153" t="s">
        <v>38</v>
      </c>
      <c r="AS153">
        <f t="shared" si="42"/>
        <v>0</v>
      </c>
      <c r="AT153" t="str">
        <f t="shared" si="36"/>
        <v>0 Días</v>
      </c>
      <c r="AU153" t="e">
        <f>IF(AND(AC153=0,SUMIFS($H:$H,$A:$A,$A153,#REF!,#REF!)&lt;250000000),"Ordinaria",IF(AND(AC153=0,SUMIFS($H:$H,$A:$A,$A153,#REF!,#REF!)&gt;=250000000),"Preventiva",IF(AND(AC153&gt;0,AC153&lt;=30),"Persuasiva I",IF(AND(AC153&gt;30,AC153&lt;=60),"Persuasiva II",IF(AND(AC153&gt;60,AC153&lt;90),"Prejurídica","Jurídico")))))</f>
        <v>#REF!</v>
      </c>
      <c r="AV153">
        <f t="shared" si="37"/>
        <v>0</v>
      </c>
      <c r="AW153" t="str">
        <f>IFERROR(VLOOKUP(#REF!,#REF!,32,0),"Desembolsado")</f>
        <v>Desembolsado</v>
      </c>
      <c r="AX153" t="str">
        <f t="shared" si="38"/>
        <v>Otro</v>
      </c>
    </row>
    <row r="154" spans="1:50" x14ac:dyDescent="0.25">
      <c r="A154" s="3">
        <v>45351</v>
      </c>
      <c r="B154" s="1">
        <v>34142100157641</v>
      </c>
      <c r="C154" s="5">
        <v>235000000</v>
      </c>
      <c r="D154">
        <v>240</v>
      </c>
      <c r="E154" s="3">
        <v>41984</v>
      </c>
      <c r="F154" s="1">
        <f>_xlfn.DAYS(E154,A154)/30</f>
        <v>-112.23333333333333</v>
      </c>
      <c r="G154" s="1">
        <f t="shared" ref="G154:G166" si="43">+D154+F154</f>
        <v>127.76666666666667</v>
      </c>
      <c r="H154" s="5">
        <v>105202450</v>
      </c>
      <c r="I154" s="5" t="s">
        <v>54</v>
      </c>
      <c r="J154" s="6">
        <v>43967</v>
      </c>
      <c r="K154" s="7">
        <f>+_xlfn.DAYS(A154,J154)/30</f>
        <v>46.133333333333333</v>
      </c>
      <c r="L154" s="7">
        <f>+_xlfn.DAYS(A154,E154)/30</f>
        <v>112.23333333333333</v>
      </c>
      <c r="M154" s="6">
        <v>22930</v>
      </c>
      <c r="N154" s="8">
        <f>+_xlfn.DAYS(A154,M154)/365</f>
        <v>61.42739726027397</v>
      </c>
      <c r="O154" s="8">
        <v>880</v>
      </c>
      <c r="P154" s="6">
        <v>38835</v>
      </c>
      <c r="Q154" s="8">
        <f t="shared" si="32"/>
        <v>8.7472222222222218</v>
      </c>
      <c r="R154" s="8">
        <f t="shared" si="33"/>
        <v>14.255555555555556</v>
      </c>
      <c r="S154" s="8" t="s">
        <v>66</v>
      </c>
      <c r="T154" s="9">
        <v>1.61E-2</v>
      </c>
      <c r="U154" s="5">
        <f t="shared" si="34"/>
        <v>979166.66666666663</v>
      </c>
      <c r="V154" s="5">
        <f t="shared" si="35"/>
        <v>141146.62041666667</v>
      </c>
      <c r="W154" s="10">
        <f t="shared" si="39"/>
        <v>1120313.2870833334</v>
      </c>
      <c r="X154" s="5">
        <v>51434</v>
      </c>
      <c r="Y154">
        <v>0</v>
      </c>
      <c r="Z154" s="5">
        <v>14072</v>
      </c>
      <c r="AA154" s="5">
        <v>105267956</v>
      </c>
      <c r="AB154">
        <v>0</v>
      </c>
      <c r="AC154">
        <v>0</v>
      </c>
      <c r="AD154">
        <v>0</v>
      </c>
      <c r="AE154" t="s">
        <v>34</v>
      </c>
      <c r="AF154" t="s">
        <v>34</v>
      </c>
      <c r="AG154" t="s">
        <v>41</v>
      </c>
      <c r="AH154" s="5">
        <v>1052024.5</v>
      </c>
      <c r="AI154" s="5">
        <v>514.34</v>
      </c>
      <c r="AJ154" s="3">
        <v>49293</v>
      </c>
      <c r="AK154" s="5">
        <v>140.72</v>
      </c>
      <c r="AL154" s="5">
        <v>0</v>
      </c>
      <c r="AM154" s="5">
        <v>0</v>
      </c>
      <c r="AN154" s="5">
        <v>0</v>
      </c>
      <c r="AO154" t="s">
        <v>41</v>
      </c>
      <c r="AP154" t="s">
        <v>37</v>
      </c>
      <c r="AQ154" s="5">
        <v>1052024.5</v>
      </c>
      <c r="AR154" t="s">
        <v>38</v>
      </c>
      <c r="AT154" t="str">
        <f t="shared" si="36"/>
        <v>0 Días</v>
      </c>
      <c r="AU154" t="e">
        <f>IF(AND(AC154=0,SUMIFS($H:$H,$A:$A,$A154,#REF!,#REF!)&lt;250000000),"Ordinaria",IF(AND(AC154=0,SUMIFS($H:$H,$A:$A,$A154,#REF!,#REF!)&gt;=250000000),"Preventiva",IF(AND(AC154&gt;0,AC154&lt;=30),"Persuasiva I",IF(AND(AC154&gt;30,AC154&lt;=60),"Persuasiva II",IF(AND(AC154&gt;60,AC154&lt;90),"Prejurídica","Jurídico")))))</f>
        <v>#REF!</v>
      </c>
      <c r="AV154">
        <f t="shared" si="37"/>
        <v>0</v>
      </c>
      <c r="AW154" t="str">
        <f>IFERROR(VLOOKUP(#REF!,#REF!,32,0),"Desembolsado")</f>
        <v>Desembolsado</v>
      </c>
      <c r="AX154" t="str">
        <f t="shared" si="38"/>
        <v>Otro</v>
      </c>
    </row>
    <row r="155" spans="1:50" x14ac:dyDescent="0.25">
      <c r="A155" s="3">
        <v>45322</v>
      </c>
      <c r="B155" s="1">
        <v>34142100157641</v>
      </c>
      <c r="C155" s="5">
        <v>235000000</v>
      </c>
      <c r="D155">
        <v>240</v>
      </c>
      <c r="E155" s="3">
        <v>41984</v>
      </c>
      <c r="F155" s="1">
        <f>_xlfn.DAYS(E155,A155)/30</f>
        <v>-111.26666666666667</v>
      </c>
      <c r="G155" s="1">
        <f t="shared" si="43"/>
        <v>128.73333333333335</v>
      </c>
      <c r="H155" s="5">
        <v>106011699</v>
      </c>
      <c r="I155" s="5" t="s">
        <v>54</v>
      </c>
      <c r="J155" s="6">
        <v>43967</v>
      </c>
      <c r="K155" s="7">
        <f>+_xlfn.DAYS(A155,J155)/30</f>
        <v>45.166666666666664</v>
      </c>
      <c r="L155" s="7">
        <f>+_xlfn.DAYS(A155,E155)/30</f>
        <v>111.26666666666667</v>
      </c>
      <c r="M155" s="6">
        <v>22930</v>
      </c>
      <c r="N155" s="8">
        <f>+_xlfn.DAYS(A155,M155)/365</f>
        <v>61.347945205479455</v>
      </c>
      <c r="O155" s="8">
        <v>880</v>
      </c>
      <c r="P155" s="6">
        <v>38835</v>
      </c>
      <c r="Q155" s="8">
        <f t="shared" si="32"/>
        <v>8.7472222222222218</v>
      </c>
      <c r="R155" s="8">
        <f t="shared" si="33"/>
        <v>14.255555555555556</v>
      </c>
      <c r="S155" s="8" t="s">
        <v>66</v>
      </c>
      <c r="T155" s="9">
        <v>1.61E-2</v>
      </c>
      <c r="U155" s="5">
        <f t="shared" si="34"/>
        <v>979166.66666666663</v>
      </c>
      <c r="V155" s="5">
        <f t="shared" si="35"/>
        <v>142232.36282499999</v>
      </c>
      <c r="W155" s="10">
        <f t="shared" si="39"/>
        <v>1121399.0294916667</v>
      </c>
      <c r="X155" s="5">
        <v>51830</v>
      </c>
      <c r="Y155">
        <v>0</v>
      </c>
      <c r="Z155" s="5">
        <v>14181</v>
      </c>
      <c r="AA155" s="5">
        <v>106077710</v>
      </c>
      <c r="AB155">
        <v>0</v>
      </c>
      <c r="AC155">
        <v>0</v>
      </c>
      <c r="AD155">
        <v>0</v>
      </c>
      <c r="AE155" t="s">
        <v>34</v>
      </c>
      <c r="AF155" t="s">
        <v>34</v>
      </c>
      <c r="AG155" t="s">
        <v>41</v>
      </c>
      <c r="AH155" s="5">
        <v>1060116.99</v>
      </c>
      <c r="AI155" s="5">
        <v>518.29999999999995</v>
      </c>
      <c r="AJ155" s="3">
        <v>49293</v>
      </c>
      <c r="AK155" s="5">
        <v>141.81</v>
      </c>
      <c r="AL155" s="5">
        <v>0</v>
      </c>
      <c r="AM155" s="5">
        <v>0</v>
      </c>
      <c r="AN155" s="5">
        <v>0</v>
      </c>
      <c r="AO155" t="s">
        <v>41</v>
      </c>
      <c r="AP155" t="s">
        <v>37</v>
      </c>
      <c r="AQ155" s="5">
        <v>1060116.99</v>
      </c>
      <c r="AR155" t="s">
        <v>38</v>
      </c>
      <c r="AS155">
        <f t="shared" ref="AS155:AS165" si="44">IF(AC155&gt;=1,1,0)</f>
        <v>0</v>
      </c>
      <c r="AT155" t="str">
        <f t="shared" si="36"/>
        <v>0 Días</v>
      </c>
      <c r="AU155" t="e">
        <f>IF(AND(AC155=0,SUMIFS($H:$H,$A:$A,$A155,#REF!,#REF!)&lt;250000000),"Ordinaria",IF(AND(AC155=0,SUMIFS($H:$H,$A:$A,$A155,#REF!,#REF!)&gt;=250000000),"Preventiva",IF(AND(AC155&gt;0,AC155&lt;=30),"Persuasiva I",IF(AND(AC155&gt;30,AC155&lt;=60),"Persuasiva II",IF(AND(AC155&gt;60,AC155&lt;90),"Prejurídica","Jurídico")))))</f>
        <v>#REF!</v>
      </c>
      <c r="AV155">
        <f t="shared" si="37"/>
        <v>0</v>
      </c>
      <c r="AW155" t="str">
        <f>IFERROR(VLOOKUP(#REF!,#REF!,32,0),"Desembolsado")</f>
        <v>Desembolsado</v>
      </c>
      <c r="AX155" t="str">
        <f t="shared" si="38"/>
        <v>Otro</v>
      </c>
    </row>
    <row r="156" spans="1:50" x14ac:dyDescent="0.25">
      <c r="A156" s="3">
        <v>45291</v>
      </c>
      <c r="B156" s="1">
        <v>34142100157641</v>
      </c>
      <c r="C156" s="5">
        <v>235000000</v>
      </c>
      <c r="D156">
        <v>240</v>
      </c>
      <c r="E156" s="3">
        <v>41984</v>
      </c>
      <c r="F156" s="1">
        <f>_xlfn.DAYS(E156,A156)/30</f>
        <v>-110.23333333333333</v>
      </c>
      <c r="G156" s="1">
        <f t="shared" si="43"/>
        <v>129.76666666666665</v>
      </c>
      <c r="H156" s="5">
        <v>106820948</v>
      </c>
      <c r="I156" s="5" t="s">
        <v>54</v>
      </c>
      <c r="J156" s="6">
        <v>43967</v>
      </c>
      <c r="K156" s="7">
        <f>+_xlfn.DAYS(A156,J156)/30</f>
        <v>44.133333333333333</v>
      </c>
      <c r="L156" s="7">
        <f>+_xlfn.DAYS(A156,E156)/30</f>
        <v>110.23333333333333</v>
      </c>
      <c r="M156" s="6">
        <v>22930</v>
      </c>
      <c r="N156" s="8">
        <f>+_xlfn.DAYS(A156,M156)/365</f>
        <v>61.263013698630139</v>
      </c>
      <c r="O156" s="8">
        <v>880</v>
      </c>
      <c r="P156" s="6">
        <v>38835</v>
      </c>
      <c r="Q156" s="8">
        <f t="shared" si="32"/>
        <v>8.7472222222222218</v>
      </c>
      <c r="R156" s="8">
        <f t="shared" si="33"/>
        <v>14.255555555555556</v>
      </c>
      <c r="S156" s="8" t="s">
        <v>66</v>
      </c>
      <c r="T156" s="9">
        <v>1.61E-2</v>
      </c>
      <c r="U156" s="5">
        <f t="shared" si="34"/>
        <v>979166.66666666663</v>
      </c>
      <c r="V156" s="5">
        <f t="shared" si="35"/>
        <v>143318.10523333331</v>
      </c>
      <c r="W156" s="10">
        <f t="shared" si="39"/>
        <v>1122484.7719000001</v>
      </c>
      <c r="X156" s="5">
        <v>52225</v>
      </c>
      <c r="Y156">
        <v>0</v>
      </c>
      <c r="Z156" s="5">
        <v>14291</v>
      </c>
      <c r="AA156" s="5">
        <v>106887464</v>
      </c>
      <c r="AB156">
        <v>0</v>
      </c>
      <c r="AC156">
        <v>0</v>
      </c>
      <c r="AD156">
        <v>0</v>
      </c>
      <c r="AE156" t="s">
        <v>34</v>
      </c>
      <c r="AF156" t="s">
        <v>34</v>
      </c>
      <c r="AG156" t="s">
        <v>41</v>
      </c>
      <c r="AH156" s="5">
        <v>1068209.48</v>
      </c>
      <c r="AI156" s="5">
        <v>522.25</v>
      </c>
      <c r="AJ156" s="3">
        <v>49293</v>
      </c>
      <c r="AK156" s="5">
        <v>142.91</v>
      </c>
      <c r="AL156" s="5">
        <v>0</v>
      </c>
      <c r="AM156" s="5">
        <v>0</v>
      </c>
      <c r="AN156" s="5">
        <v>0</v>
      </c>
      <c r="AO156" t="s">
        <v>41</v>
      </c>
      <c r="AP156" t="s">
        <v>37</v>
      </c>
      <c r="AQ156" s="5">
        <v>1068209.48</v>
      </c>
      <c r="AR156" t="s">
        <v>38</v>
      </c>
      <c r="AS156">
        <f t="shared" si="44"/>
        <v>0</v>
      </c>
      <c r="AT156" t="str">
        <f t="shared" si="36"/>
        <v>0 Días</v>
      </c>
      <c r="AU156" t="e">
        <f>IF(AND(AC156=0,SUMIFS($H:$H,$A:$A,$A156,#REF!,#REF!)&lt;250000000),"Ordinaria",IF(AND(AC156=0,SUMIFS($H:$H,$A:$A,$A156,#REF!,#REF!)&gt;=250000000),"Preventiva",IF(AND(AC156&gt;0,AC156&lt;=30),"Persuasiva I",IF(AND(AC156&gt;30,AC156&lt;=60),"Persuasiva II",IF(AND(AC156&gt;60,AC156&lt;90),"Prejurídica","Jurídico")))))</f>
        <v>#REF!</v>
      </c>
      <c r="AV156">
        <f t="shared" si="37"/>
        <v>0</v>
      </c>
      <c r="AW156" t="str">
        <f>IFERROR(VLOOKUP(#REF!,#REF!,32,0),"Desembolsado")</f>
        <v>Desembolsado</v>
      </c>
      <c r="AX156" t="str">
        <f t="shared" si="38"/>
        <v>Otro</v>
      </c>
    </row>
    <row r="157" spans="1:50" x14ac:dyDescent="0.25">
      <c r="A157" s="3">
        <v>45260</v>
      </c>
      <c r="B157" s="1">
        <v>34142100157641</v>
      </c>
      <c r="C157" s="5">
        <v>235000000</v>
      </c>
      <c r="D157">
        <v>240</v>
      </c>
      <c r="E157" s="3">
        <v>41984</v>
      </c>
      <c r="F157" s="1">
        <f>_xlfn.DAYS(E157,A157)/30</f>
        <v>-109.2</v>
      </c>
      <c r="G157" s="1">
        <f t="shared" si="43"/>
        <v>130.80000000000001</v>
      </c>
      <c r="H157" s="5">
        <v>107630197</v>
      </c>
      <c r="I157" s="5" t="s">
        <v>54</v>
      </c>
      <c r="J157" s="6">
        <v>43967</v>
      </c>
      <c r="K157" s="7">
        <f>+_xlfn.DAYS(A157,J157)/30</f>
        <v>43.1</v>
      </c>
      <c r="L157" s="7">
        <f>+_xlfn.DAYS(A157,E157)/30</f>
        <v>109.2</v>
      </c>
      <c r="M157" s="6">
        <v>22930</v>
      </c>
      <c r="N157" s="8">
        <f>+_xlfn.DAYS(A157,M157)/365</f>
        <v>61.178082191780824</v>
      </c>
      <c r="O157" s="8">
        <v>880</v>
      </c>
      <c r="P157" s="6">
        <v>38835</v>
      </c>
      <c r="Q157" s="8">
        <f t="shared" si="32"/>
        <v>8.7472222222222218</v>
      </c>
      <c r="R157" s="8">
        <f t="shared" si="33"/>
        <v>14.255555555555556</v>
      </c>
      <c r="S157" s="8" t="s">
        <v>66</v>
      </c>
      <c r="T157" s="9">
        <v>1.61E-2</v>
      </c>
      <c r="U157" s="5">
        <f t="shared" si="34"/>
        <v>979166.66666666663</v>
      </c>
      <c r="V157" s="5">
        <f t="shared" si="35"/>
        <v>144403.84764166668</v>
      </c>
      <c r="W157" s="10">
        <f t="shared" si="39"/>
        <v>1123570.5143083334</v>
      </c>
      <c r="X157" s="5">
        <v>52623</v>
      </c>
      <c r="Y157">
        <v>0</v>
      </c>
      <c r="Z157" s="5">
        <v>0</v>
      </c>
      <c r="AA157" s="5">
        <v>107682820</v>
      </c>
      <c r="AB157">
        <v>0</v>
      </c>
      <c r="AC157">
        <v>0</v>
      </c>
      <c r="AD157">
        <v>0</v>
      </c>
      <c r="AE157" t="s">
        <v>34</v>
      </c>
      <c r="AF157" t="s">
        <v>34</v>
      </c>
      <c r="AG157" t="s">
        <v>41</v>
      </c>
      <c r="AH157" s="5">
        <v>1076301.97</v>
      </c>
      <c r="AI157" s="5">
        <v>526.23</v>
      </c>
      <c r="AJ157" s="3">
        <v>49293</v>
      </c>
      <c r="AK157" s="5">
        <v>0</v>
      </c>
      <c r="AL157" s="5">
        <v>0</v>
      </c>
      <c r="AM157" s="5">
        <v>0</v>
      </c>
      <c r="AN157" s="5">
        <v>0</v>
      </c>
      <c r="AO157" t="s">
        <v>41</v>
      </c>
      <c r="AP157" t="s">
        <v>37</v>
      </c>
      <c r="AQ157" s="5">
        <v>1076301.97</v>
      </c>
      <c r="AR157" t="s">
        <v>38</v>
      </c>
      <c r="AS157">
        <f t="shared" si="44"/>
        <v>0</v>
      </c>
      <c r="AT157" t="str">
        <f t="shared" si="36"/>
        <v>0 Días</v>
      </c>
      <c r="AU157" t="e">
        <f>IF(AND(AC157=0,SUMIFS($H:$H,$A:$A,$A157,#REF!,#REF!)&lt;250000000),"Ordinaria",IF(AND(AC157=0,SUMIFS($H:$H,$A:$A,$A157,#REF!,#REF!)&gt;=250000000),"Preventiva",IF(AND(AC157&gt;0,AC157&lt;=30),"Persuasiva I",IF(AND(AC157&gt;30,AC157&lt;=60),"Persuasiva II",IF(AND(AC157&gt;60,AC157&lt;90),"Prejurídica","Jurídico")))))</f>
        <v>#REF!</v>
      </c>
      <c r="AV157">
        <f t="shared" si="37"/>
        <v>0</v>
      </c>
      <c r="AW157" t="str">
        <f>IFERROR(VLOOKUP(#REF!,#REF!,32,0),"Desembolsado")</f>
        <v>Desembolsado</v>
      </c>
      <c r="AX157" t="str">
        <f t="shared" si="38"/>
        <v>Otro</v>
      </c>
    </row>
    <row r="158" spans="1:50" x14ac:dyDescent="0.25">
      <c r="A158" s="3">
        <v>45230</v>
      </c>
      <c r="B158" s="1">
        <v>34142100157641</v>
      </c>
      <c r="C158" s="5">
        <v>235000000</v>
      </c>
      <c r="D158">
        <v>240</v>
      </c>
      <c r="E158" s="3">
        <v>41984</v>
      </c>
      <c r="F158" s="1">
        <f>_xlfn.DAYS(E158,A158)/30</f>
        <v>-108.2</v>
      </c>
      <c r="G158" s="1">
        <f t="shared" si="43"/>
        <v>131.80000000000001</v>
      </c>
      <c r="H158" s="5">
        <v>108439446</v>
      </c>
      <c r="I158" s="5" t="s">
        <v>54</v>
      </c>
      <c r="J158" s="6">
        <v>43967</v>
      </c>
      <c r="K158" s="7">
        <f>+_xlfn.DAYS(A158,J158)/30</f>
        <v>42.1</v>
      </c>
      <c r="L158" s="7">
        <f>+_xlfn.DAYS(A158,E158)/30</f>
        <v>108.2</v>
      </c>
      <c r="M158" s="6">
        <v>22930</v>
      </c>
      <c r="N158" s="8">
        <f>+_xlfn.DAYS(A158,M158)/365</f>
        <v>61.095890410958901</v>
      </c>
      <c r="O158" s="8">
        <v>880</v>
      </c>
      <c r="P158" s="6">
        <v>38835</v>
      </c>
      <c r="Q158" s="8">
        <f t="shared" si="32"/>
        <v>8.7472222222222218</v>
      </c>
      <c r="R158" s="8">
        <f t="shared" si="33"/>
        <v>14.255555555555556</v>
      </c>
      <c r="S158" s="8" t="s">
        <v>66</v>
      </c>
      <c r="T158" s="9">
        <v>1.61E-2</v>
      </c>
      <c r="U158" s="5">
        <f t="shared" si="34"/>
        <v>979166.66666666663</v>
      </c>
      <c r="V158" s="5">
        <f t="shared" si="35"/>
        <v>145489.59005</v>
      </c>
      <c r="W158" s="10">
        <f t="shared" si="39"/>
        <v>1124656.2567166667</v>
      </c>
      <c r="X158" s="5">
        <v>53018</v>
      </c>
      <c r="Y158">
        <v>0</v>
      </c>
      <c r="Z158" s="5">
        <v>0</v>
      </c>
      <c r="AA158" s="5">
        <v>108492464</v>
      </c>
      <c r="AB158">
        <v>0</v>
      </c>
      <c r="AC158">
        <v>0</v>
      </c>
      <c r="AD158">
        <v>0</v>
      </c>
      <c r="AE158" t="s">
        <v>34</v>
      </c>
      <c r="AF158" t="s">
        <v>34</v>
      </c>
      <c r="AG158" t="s">
        <v>41</v>
      </c>
      <c r="AH158" s="5">
        <v>1084394.46</v>
      </c>
      <c r="AI158" s="5">
        <v>530.17999999999995</v>
      </c>
      <c r="AJ158" s="3">
        <v>49293</v>
      </c>
      <c r="AK158" s="5">
        <v>0</v>
      </c>
      <c r="AL158" s="5">
        <v>0</v>
      </c>
      <c r="AM158" s="5">
        <v>0</v>
      </c>
      <c r="AN158" s="5">
        <v>0</v>
      </c>
      <c r="AO158" t="s">
        <v>41</v>
      </c>
      <c r="AP158" t="s">
        <v>37</v>
      </c>
      <c r="AQ158" s="5">
        <v>1084394.46</v>
      </c>
      <c r="AR158" t="s">
        <v>38</v>
      </c>
      <c r="AS158">
        <f t="shared" si="44"/>
        <v>0</v>
      </c>
      <c r="AT158" t="str">
        <f t="shared" si="36"/>
        <v>0 Días</v>
      </c>
      <c r="AU158" t="e">
        <f>IF(AND(AC158=0,SUMIFS($H:$H,$A:$A,$A158,#REF!,#REF!)&lt;250000000),"Ordinaria",IF(AND(AC158=0,SUMIFS($H:$H,$A:$A,$A158,#REF!,#REF!)&gt;=250000000),"Preventiva",IF(AND(AC158&gt;0,AC158&lt;=30),"Persuasiva I",IF(AND(AC158&gt;30,AC158&lt;=60),"Persuasiva II",IF(AND(AC158&gt;60,AC158&lt;90),"Prejurídica","Jurídico")))))</f>
        <v>#REF!</v>
      </c>
      <c r="AV158">
        <f t="shared" si="37"/>
        <v>0</v>
      </c>
      <c r="AW158" t="str">
        <f>IFERROR(VLOOKUP(#REF!,#REF!,32,0),"Desembolsado")</f>
        <v>Desembolsado</v>
      </c>
      <c r="AX158" t="str">
        <f t="shared" si="38"/>
        <v>Otro</v>
      </c>
    </row>
    <row r="159" spans="1:50" x14ac:dyDescent="0.25">
      <c r="A159" s="3">
        <v>45199</v>
      </c>
      <c r="B159" s="1">
        <v>34142100157641</v>
      </c>
      <c r="C159" s="5">
        <v>235000000</v>
      </c>
      <c r="D159">
        <v>240</v>
      </c>
      <c r="E159" s="3">
        <v>41984</v>
      </c>
      <c r="F159" s="1">
        <f>_xlfn.DAYS(E159,A159)/30</f>
        <v>-107.16666666666667</v>
      </c>
      <c r="G159" s="1">
        <f t="shared" si="43"/>
        <v>132.83333333333331</v>
      </c>
      <c r="H159" s="5">
        <v>109248695</v>
      </c>
      <c r="I159" s="5" t="s">
        <v>54</v>
      </c>
      <c r="J159" s="6">
        <v>43967</v>
      </c>
      <c r="K159" s="7">
        <f>+_xlfn.DAYS(A159,J159)/30</f>
        <v>41.06666666666667</v>
      </c>
      <c r="L159" s="7">
        <f>+_xlfn.DAYS(A159,E159)/30</f>
        <v>107.16666666666667</v>
      </c>
      <c r="M159" s="6">
        <v>22930</v>
      </c>
      <c r="N159" s="8">
        <f>+_xlfn.DAYS(A159,M159)/365</f>
        <v>61.010958904109586</v>
      </c>
      <c r="O159" s="8">
        <v>880</v>
      </c>
      <c r="P159" s="6">
        <v>38835</v>
      </c>
      <c r="Q159" s="8">
        <f t="shared" si="32"/>
        <v>8.7472222222222218</v>
      </c>
      <c r="R159" s="8">
        <f t="shared" si="33"/>
        <v>14.255555555555556</v>
      </c>
      <c r="S159" s="8" t="s">
        <v>66</v>
      </c>
      <c r="T159" s="9">
        <v>1.61E-2</v>
      </c>
      <c r="U159" s="5">
        <f t="shared" si="34"/>
        <v>979166.66666666663</v>
      </c>
      <c r="V159" s="5">
        <f t="shared" si="35"/>
        <v>146575.33245833332</v>
      </c>
      <c r="W159" s="10">
        <f t="shared" si="39"/>
        <v>1125741.9991249999</v>
      </c>
      <c r="X159" s="5">
        <v>53414</v>
      </c>
      <c r="Y159">
        <v>0</v>
      </c>
      <c r="Z159" s="5">
        <v>0</v>
      </c>
      <c r="AA159" s="5">
        <v>109302109</v>
      </c>
      <c r="AB159">
        <v>0</v>
      </c>
      <c r="AC159">
        <v>0</v>
      </c>
      <c r="AD159">
        <v>0</v>
      </c>
      <c r="AE159" t="s">
        <v>34</v>
      </c>
      <c r="AF159" t="s">
        <v>34</v>
      </c>
      <c r="AG159" t="s">
        <v>41</v>
      </c>
      <c r="AH159" s="5">
        <v>1092486.95</v>
      </c>
      <c r="AI159" s="5">
        <v>534.14</v>
      </c>
      <c r="AJ159" s="3">
        <v>49293</v>
      </c>
      <c r="AK159" s="5">
        <v>0</v>
      </c>
      <c r="AL159" s="5">
        <v>0</v>
      </c>
      <c r="AM159" s="5">
        <v>0</v>
      </c>
      <c r="AN159" s="5">
        <v>0</v>
      </c>
      <c r="AO159" t="s">
        <v>41</v>
      </c>
      <c r="AP159" t="s">
        <v>37</v>
      </c>
      <c r="AQ159" s="5">
        <v>1092486.95</v>
      </c>
      <c r="AR159" t="s">
        <v>38</v>
      </c>
      <c r="AS159">
        <f t="shared" si="44"/>
        <v>0</v>
      </c>
      <c r="AT159" t="str">
        <f t="shared" si="36"/>
        <v>0 Días</v>
      </c>
      <c r="AU159" t="e">
        <f>IF(AND(AC159=0,SUMIFS($H:$H,$A:$A,$A159,#REF!,#REF!)&lt;250000000),"Ordinaria",IF(AND(AC159=0,SUMIFS($H:$H,$A:$A,$A159,#REF!,#REF!)&gt;=250000000),"Preventiva",IF(AND(AC159&gt;0,AC159&lt;=30),"Persuasiva I",IF(AND(AC159&gt;30,AC159&lt;=60),"Persuasiva II",IF(AND(AC159&gt;60,AC159&lt;90),"Prejurídica","Jurídico")))))</f>
        <v>#REF!</v>
      </c>
      <c r="AV159">
        <f t="shared" si="37"/>
        <v>0</v>
      </c>
      <c r="AW159" t="str">
        <f>IFERROR(VLOOKUP(#REF!,#REF!,32,0),"Desembolsado")</f>
        <v>Desembolsado</v>
      </c>
      <c r="AX159" t="str">
        <f t="shared" si="38"/>
        <v>Otro</v>
      </c>
    </row>
    <row r="160" spans="1:50" x14ac:dyDescent="0.25">
      <c r="A160" s="3">
        <v>45169</v>
      </c>
      <c r="B160" s="1">
        <v>34142100157641</v>
      </c>
      <c r="C160" s="5">
        <v>235000000</v>
      </c>
      <c r="D160">
        <v>240</v>
      </c>
      <c r="E160" s="3">
        <v>41984</v>
      </c>
      <c r="F160" s="1">
        <f>_xlfn.DAYS(E160,A160)/30</f>
        <v>-106.16666666666667</v>
      </c>
      <c r="G160" s="1">
        <f t="shared" si="43"/>
        <v>133.83333333333331</v>
      </c>
      <c r="H160" s="5">
        <v>110057944</v>
      </c>
      <c r="I160" s="5" t="s">
        <v>54</v>
      </c>
      <c r="J160" s="6">
        <v>43967</v>
      </c>
      <c r="K160" s="7">
        <f>+_xlfn.DAYS(A160,J160)/30</f>
        <v>40.06666666666667</v>
      </c>
      <c r="L160" s="7">
        <f>+_xlfn.DAYS(A160,E160)/30</f>
        <v>106.16666666666667</v>
      </c>
      <c r="M160" s="6">
        <v>22930</v>
      </c>
      <c r="N160" s="8">
        <f>+_xlfn.DAYS(A160,M160)/365</f>
        <v>60.92876712328767</v>
      </c>
      <c r="O160" s="8">
        <v>880</v>
      </c>
      <c r="P160" s="6">
        <v>38835</v>
      </c>
      <c r="Q160" s="8">
        <f t="shared" si="32"/>
        <v>8.7472222222222218</v>
      </c>
      <c r="R160" s="8">
        <f t="shared" si="33"/>
        <v>14.255555555555556</v>
      </c>
      <c r="S160" s="8" t="s">
        <v>66</v>
      </c>
      <c r="T160" s="9">
        <v>1.61E-2</v>
      </c>
      <c r="U160" s="5">
        <f t="shared" si="34"/>
        <v>979166.66666666663</v>
      </c>
      <c r="V160" s="5">
        <f t="shared" si="35"/>
        <v>147661.07486666669</v>
      </c>
      <c r="W160" s="10">
        <f t="shared" si="39"/>
        <v>1126827.7415333334</v>
      </c>
      <c r="X160" s="5">
        <v>53803</v>
      </c>
      <c r="Y160">
        <v>0</v>
      </c>
      <c r="Z160" s="5">
        <v>0</v>
      </c>
      <c r="AA160" s="5">
        <v>110111747</v>
      </c>
      <c r="AB160">
        <v>0</v>
      </c>
      <c r="AC160">
        <v>0</v>
      </c>
      <c r="AD160">
        <v>0</v>
      </c>
      <c r="AE160" t="s">
        <v>34</v>
      </c>
      <c r="AF160" t="s">
        <v>34</v>
      </c>
      <c r="AG160" t="s">
        <v>41</v>
      </c>
      <c r="AH160" s="5">
        <v>1100579.44</v>
      </c>
      <c r="AI160" s="5">
        <v>538.03</v>
      </c>
      <c r="AJ160" s="3">
        <v>49293</v>
      </c>
      <c r="AK160" s="5">
        <v>0</v>
      </c>
      <c r="AL160" s="5">
        <v>0</v>
      </c>
      <c r="AM160" s="5">
        <v>0</v>
      </c>
      <c r="AN160" s="5">
        <v>0</v>
      </c>
      <c r="AO160" t="s">
        <v>41</v>
      </c>
      <c r="AP160" t="s">
        <v>37</v>
      </c>
      <c r="AQ160" s="5">
        <v>1100579.44</v>
      </c>
      <c r="AR160" t="s">
        <v>38</v>
      </c>
      <c r="AS160">
        <f t="shared" si="44"/>
        <v>0</v>
      </c>
      <c r="AT160" t="str">
        <f t="shared" si="36"/>
        <v>0 Días</v>
      </c>
      <c r="AU160" t="e">
        <f>IF(AND(AC160=0,SUMIFS($H:$H,$A:$A,$A160,#REF!,#REF!)&lt;250000000),"Ordinaria",IF(AND(AC160=0,SUMIFS($H:$H,$A:$A,$A160,#REF!,#REF!)&gt;=250000000),"Preventiva",IF(AND(AC160&gt;0,AC160&lt;=30),"Persuasiva I",IF(AND(AC160&gt;30,AC160&lt;=60),"Persuasiva II",IF(AND(AC160&gt;60,AC160&lt;90),"Prejurídica","Jurídico")))))</f>
        <v>#REF!</v>
      </c>
      <c r="AV160">
        <f t="shared" si="37"/>
        <v>0</v>
      </c>
      <c r="AW160" t="str">
        <f>IFERROR(VLOOKUP(#REF!,#REF!,32,0),"Desembolsado")</f>
        <v>Desembolsado</v>
      </c>
      <c r="AX160" t="str">
        <f t="shared" si="38"/>
        <v>Otro</v>
      </c>
    </row>
    <row r="161" spans="1:50" x14ac:dyDescent="0.25">
      <c r="A161" s="3">
        <v>45138</v>
      </c>
      <c r="B161" s="1">
        <v>34142100157641</v>
      </c>
      <c r="C161" s="5">
        <v>235000000</v>
      </c>
      <c r="D161">
        <v>240</v>
      </c>
      <c r="E161" s="3">
        <v>41984</v>
      </c>
      <c r="F161" s="1">
        <f>_xlfn.DAYS(E161,A161)/30</f>
        <v>-105.13333333333334</v>
      </c>
      <c r="G161" s="1">
        <f t="shared" si="43"/>
        <v>134.86666666666667</v>
      </c>
      <c r="H161" s="5">
        <v>110867193</v>
      </c>
      <c r="I161" s="5" t="s">
        <v>54</v>
      </c>
      <c r="J161" s="6">
        <v>43967</v>
      </c>
      <c r="K161" s="7">
        <f>+_xlfn.DAYS(A161,J161)/30</f>
        <v>39.033333333333331</v>
      </c>
      <c r="L161" s="7">
        <f>+_xlfn.DAYS(A161,E161)/30</f>
        <v>105.13333333333334</v>
      </c>
      <c r="M161" s="6">
        <v>22930</v>
      </c>
      <c r="N161" s="8">
        <f>+_xlfn.DAYS(A161,M161)/365</f>
        <v>60.843835616438355</v>
      </c>
      <c r="O161" s="8">
        <v>880</v>
      </c>
      <c r="P161" s="6">
        <v>38835</v>
      </c>
      <c r="Q161" s="8">
        <f t="shared" si="32"/>
        <v>8.7472222222222218</v>
      </c>
      <c r="R161" s="8">
        <f t="shared" si="33"/>
        <v>14.255555555555556</v>
      </c>
      <c r="S161" s="8" t="s">
        <v>66</v>
      </c>
      <c r="T161" s="9">
        <v>1.61E-2</v>
      </c>
      <c r="U161" s="5">
        <f t="shared" si="34"/>
        <v>979166.66666666663</v>
      </c>
      <c r="V161" s="5">
        <f t="shared" si="35"/>
        <v>148746.81727500001</v>
      </c>
      <c r="W161" s="10">
        <f t="shared" si="39"/>
        <v>1127913.4839416665</v>
      </c>
      <c r="X161" s="5">
        <v>54199</v>
      </c>
      <c r="Y161">
        <v>0</v>
      </c>
      <c r="Z161" s="5">
        <v>0</v>
      </c>
      <c r="AA161" s="5">
        <v>110921392</v>
      </c>
      <c r="AB161">
        <v>0</v>
      </c>
      <c r="AC161">
        <v>0</v>
      </c>
      <c r="AD161">
        <v>0</v>
      </c>
      <c r="AE161" t="s">
        <v>34</v>
      </c>
      <c r="AF161" t="s">
        <v>34</v>
      </c>
      <c r="AG161" t="s">
        <v>41</v>
      </c>
      <c r="AH161" s="5">
        <v>1108671.93</v>
      </c>
      <c r="AI161" s="5">
        <v>541.99</v>
      </c>
      <c r="AJ161" s="3">
        <v>49293</v>
      </c>
      <c r="AK161" s="5">
        <v>0</v>
      </c>
      <c r="AL161" s="5">
        <v>0</v>
      </c>
      <c r="AM161" s="5">
        <v>0</v>
      </c>
      <c r="AN161" s="5">
        <v>0</v>
      </c>
      <c r="AO161" t="s">
        <v>41</v>
      </c>
      <c r="AP161" t="s">
        <v>37</v>
      </c>
      <c r="AQ161" s="5">
        <v>1108671.93</v>
      </c>
      <c r="AR161" t="s">
        <v>38</v>
      </c>
      <c r="AS161">
        <f t="shared" si="44"/>
        <v>0</v>
      </c>
      <c r="AT161" t="str">
        <f t="shared" si="36"/>
        <v>0 Días</v>
      </c>
      <c r="AU161" t="e">
        <f>IF(AND(AC161=0,SUMIFS($H:$H,$A:$A,$A161,#REF!,#REF!)&lt;250000000),"Ordinaria",IF(AND(AC161=0,SUMIFS($H:$H,$A:$A,$A161,#REF!,#REF!)&gt;=250000000),"Preventiva",IF(AND(AC161&gt;0,AC161&lt;=30),"Persuasiva I",IF(AND(AC161&gt;30,AC161&lt;=60),"Persuasiva II",IF(AND(AC161&gt;60,AC161&lt;90),"Prejurídica","Jurídico")))))</f>
        <v>#REF!</v>
      </c>
      <c r="AV161">
        <f t="shared" si="37"/>
        <v>0</v>
      </c>
      <c r="AW161" t="str">
        <f>IFERROR(VLOOKUP(#REF!,#REF!,32,0),"Desembolsado")</f>
        <v>Desembolsado</v>
      </c>
      <c r="AX161" t="str">
        <f t="shared" si="38"/>
        <v>Otro</v>
      </c>
    </row>
    <row r="162" spans="1:50" x14ac:dyDescent="0.25">
      <c r="A162" s="3">
        <v>45107</v>
      </c>
      <c r="B162" s="1">
        <v>34142100157641</v>
      </c>
      <c r="C162" s="5">
        <v>235000000</v>
      </c>
      <c r="D162">
        <v>240</v>
      </c>
      <c r="E162" s="3">
        <v>41984</v>
      </c>
      <c r="F162" s="1">
        <f>_xlfn.DAYS(E162,A162)/30</f>
        <v>-104.1</v>
      </c>
      <c r="G162" s="1">
        <f t="shared" si="43"/>
        <v>135.9</v>
      </c>
      <c r="H162" s="5">
        <v>111676442</v>
      </c>
      <c r="I162" s="5" t="s">
        <v>54</v>
      </c>
      <c r="J162" s="6">
        <v>43967</v>
      </c>
      <c r="K162" s="7">
        <f>+_xlfn.DAYS(A162,J162)/30</f>
        <v>38</v>
      </c>
      <c r="L162" s="7">
        <f>+_xlfn.DAYS(A162,E162)/30</f>
        <v>104.1</v>
      </c>
      <c r="M162" s="6">
        <v>22930</v>
      </c>
      <c r="N162" s="8">
        <f>+_xlfn.DAYS(A162,M162)/365</f>
        <v>60.758904109589039</v>
      </c>
      <c r="O162" s="8">
        <v>880</v>
      </c>
      <c r="P162" s="6">
        <v>38835</v>
      </c>
      <c r="Q162" s="8">
        <f t="shared" si="32"/>
        <v>8.7472222222222218</v>
      </c>
      <c r="R162" s="8">
        <f t="shared" si="33"/>
        <v>14.255555555555556</v>
      </c>
      <c r="S162" s="8" t="s">
        <v>66</v>
      </c>
      <c r="T162" s="9">
        <v>1.61E-2</v>
      </c>
      <c r="U162" s="5">
        <f t="shared" si="34"/>
        <v>979166.66666666663</v>
      </c>
      <c r="V162" s="5">
        <f t="shared" si="35"/>
        <v>149832.55968333333</v>
      </c>
      <c r="W162" s="10">
        <f t="shared" si="39"/>
        <v>1128999.2263499999</v>
      </c>
      <c r="X162" s="5">
        <v>54594</v>
      </c>
      <c r="Y162">
        <v>0</v>
      </c>
      <c r="Z162" s="5">
        <v>0</v>
      </c>
      <c r="AA162" s="5">
        <v>111731036</v>
      </c>
      <c r="AB162">
        <v>0</v>
      </c>
      <c r="AC162">
        <v>0</v>
      </c>
      <c r="AD162">
        <v>0</v>
      </c>
      <c r="AE162" t="s">
        <v>34</v>
      </c>
      <c r="AF162" t="s">
        <v>34</v>
      </c>
      <c r="AG162" t="s">
        <v>41</v>
      </c>
      <c r="AH162" s="5">
        <v>1116764.42</v>
      </c>
      <c r="AI162" s="5">
        <v>545.94000000000005</v>
      </c>
      <c r="AJ162" s="3">
        <v>49293</v>
      </c>
      <c r="AK162" s="5">
        <v>0</v>
      </c>
      <c r="AL162" s="5">
        <v>0</v>
      </c>
      <c r="AM162" s="5">
        <v>0</v>
      </c>
      <c r="AN162" s="5">
        <v>0</v>
      </c>
      <c r="AO162" t="s">
        <v>41</v>
      </c>
      <c r="AP162" t="s">
        <v>37</v>
      </c>
      <c r="AQ162" s="5">
        <v>1116764.42</v>
      </c>
      <c r="AR162" t="s">
        <v>38</v>
      </c>
      <c r="AS162">
        <f t="shared" si="44"/>
        <v>0</v>
      </c>
      <c r="AT162" t="str">
        <f t="shared" si="36"/>
        <v>0 Días</v>
      </c>
      <c r="AU162" t="e">
        <f>IF(AND(AC162=0,SUMIFS($H:$H,$A:$A,$A162,#REF!,#REF!)&lt;250000000),"Ordinaria",IF(AND(AC162=0,SUMIFS($H:$H,$A:$A,$A162,#REF!,#REF!)&gt;=250000000),"Preventiva",IF(AND(AC162&gt;0,AC162&lt;=30),"Persuasiva I",IF(AND(AC162&gt;30,AC162&lt;=60),"Persuasiva II",IF(AND(AC162&gt;60,AC162&lt;90),"Prejurídica","Jurídico")))))</f>
        <v>#REF!</v>
      </c>
      <c r="AV162">
        <f t="shared" si="37"/>
        <v>0</v>
      </c>
      <c r="AW162" t="str">
        <f>IFERROR(VLOOKUP(#REF!,#REF!,32,0),"Desembolsado")</f>
        <v>Desembolsado</v>
      </c>
      <c r="AX162" t="str">
        <f t="shared" si="38"/>
        <v>Otro</v>
      </c>
    </row>
    <row r="163" spans="1:50" x14ac:dyDescent="0.25">
      <c r="A163" s="3">
        <v>45077</v>
      </c>
      <c r="B163" s="1">
        <v>34142100157641</v>
      </c>
      <c r="C163" s="5">
        <v>235000000</v>
      </c>
      <c r="D163">
        <v>240</v>
      </c>
      <c r="E163" s="3">
        <v>41984</v>
      </c>
      <c r="F163" s="1">
        <f>_xlfn.DAYS(E163,A163)/30</f>
        <v>-103.1</v>
      </c>
      <c r="G163" s="1">
        <f t="shared" si="43"/>
        <v>136.9</v>
      </c>
      <c r="H163" s="5">
        <v>112485691</v>
      </c>
      <c r="I163" s="5" t="s">
        <v>54</v>
      </c>
      <c r="J163" s="6">
        <v>43967</v>
      </c>
      <c r="K163" s="7">
        <f>+_xlfn.DAYS(A163,J163)/30</f>
        <v>37</v>
      </c>
      <c r="L163" s="7">
        <f>+_xlfn.DAYS(A163,E163)/30</f>
        <v>103.1</v>
      </c>
      <c r="M163" s="6">
        <v>22930</v>
      </c>
      <c r="N163" s="8">
        <f>+_xlfn.DAYS(A163,M163)/365</f>
        <v>60.676712328767124</v>
      </c>
      <c r="O163" s="8">
        <v>880</v>
      </c>
      <c r="P163" s="6">
        <v>38835</v>
      </c>
      <c r="Q163" s="8">
        <f t="shared" si="32"/>
        <v>8.7472222222222218</v>
      </c>
      <c r="R163" s="8">
        <f t="shared" si="33"/>
        <v>14.255555555555556</v>
      </c>
      <c r="S163" s="8" t="s">
        <v>66</v>
      </c>
      <c r="T163" s="9">
        <v>1.61E-2</v>
      </c>
      <c r="U163" s="5">
        <f t="shared" si="34"/>
        <v>979166.66666666663</v>
      </c>
      <c r="V163" s="5">
        <f t="shared" si="35"/>
        <v>150918.30209166667</v>
      </c>
      <c r="W163" s="10">
        <f t="shared" si="39"/>
        <v>1130084.9687583332</v>
      </c>
      <c r="X163" s="5">
        <v>54991</v>
      </c>
      <c r="Y163">
        <v>0</v>
      </c>
      <c r="Z163" s="5">
        <v>0</v>
      </c>
      <c r="AA163" s="5">
        <v>112540682</v>
      </c>
      <c r="AB163">
        <v>0</v>
      </c>
      <c r="AC163">
        <v>0</v>
      </c>
      <c r="AD163">
        <v>0</v>
      </c>
      <c r="AE163" t="s">
        <v>34</v>
      </c>
      <c r="AF163" t="s">
        <v>34</v>
      </c>
      <c r="AG163" t="s">
        <v>41</v>
      </c>
      <c r="AH163" s="5">
        <v>1124856.9099999999</v>
      </c>
      <c r="AI163" s="5">
        <v>549.91</v>
      </c>
      <c r="AJ163" s="3">
        <v>49293</v>
      </c>
      <c r="AK163" s="5">
        <v>0</v>
      </c>
      <c r="AL163" s="5">
        <v>0</v>
      </c>
      <c r="AM163" s="5">
        <v>0</v>
      </c>
      <c r="AN163" s="5">
        <v>0</v>
      </c>
      <c r="AO163" t="s">
        <v>41</v>
      </c>
      <c r="AP163" t="s">
        <v>37</v>
      </c>
      <c r="AQ163" s="5">
        <v>1124856.9099999999</v>
      </c>
      <c r="AR163" t="s">
        <v>38</v>
      </c>
      <c r="AS163">
        <f t="shared" si="44"/>
        <v>0</v>
      </c>
      <c r="AT163" t="str">
        <f t="shared" si="36"/>
        <v>0 Días</v>
      </c>
      <c r="AU163" t="e">
        <f>IF(AND(AC163=0,SUMIFS($H:$H,$A:$A,$A163,#REF!,#REF!)&lt;250000000),"Ordinaria",IF(AND(AC163=0,SUMIFS($H:$H,$A:$A,$A163,#REF!,#REF!)&gt;=250000000),"Preventiva",IF(AND(AC163&gt;0,AC163&lt;=30),"Persuasiva I",IF(AND(AC163&gt;30,AC163&lt;=60),"Persuasiva II",IF(AND(AC163&gt;60,AC163&lt;90),"Prejurídica","Jurídico")))))</f>
        <v>#REF!</v>
      </c>
      <c r="AV163">
        <f t="shared" si="37"/>
        <v>0</v>
      </c>
      <c r="AW163" t="str">
        <f>IFERROR(VLOOKUP(#REF!,#REF!,32,0),"Desembolsado")</f>
        <v>Desembolsado</v>
      </c>
      <c r="AX163" t="str">
        <f t="shared" si="38"/>
        <v>Otro</v>
      </c>
    </row>
    <row r="164" spans="1:50" x14ac:dyDescent="0.25">
      <c r="A164" s="3">
        <v>45046</v>
      </c>
      <c r="B164" s="1">
        <v>34142100157641</v>
      </c>
      <c r="C164" s="5">
        <v>235000000</v>
      </c>
      <c r="D164">
        <v>240</v>
      </c>
      <c r="E164" s="3">
        <v>41984</v>
      </c>
      <c r="F164" s="1">
        <f>_xlfn.DAYS(E164,A164)/30</f>
        <v>-102.06666666666666</v>
      </c>
      <c r="G164" s="1">
        <f t="shared" si="43"/>
        <v>137.93333333333334</v>
      </c>
      <c r="H164" s="5">
        <v>113294940</v>
      </c>
      <c r="I164" s="5" t="s">
        <v>54</v>
      </c>
      <c r="J164" s="6">
        <v>43967</v>
      </c>
      <c r="K164" s="7">
        <f>+_xlfn.DAYS(A164,J164)/30</f>
        <v>35.966666666666669</v>
      </c>
      <c r="L164" s="7">
        <f>+_xlfn.DAYS(A164,E164)/30</f>
        <v>102.06666666666666</v>
      </c>
      <c r="M164" s="6">
        <v>22930</v>
      </c>
      <c r="N164" s="8">
        <f>+_xlfn.DAYS(A164,M164)/365</f>
        <v>60.591780821917808</v>
      </c>
      <c r="O164" s="8">
        <v>880</v>
      </c>
      <c r="P164" s="6">
        <v>38835</v>
      </c>
      <c r="Q164" s="8">
        <f t="shared" si="32"/>
        <v>8.7472222222222218</v>
      </c>
      <c r="R164" s="8">
        <f t="shared" si="33"/>
        <v>14.255555555555556</v>
      </c>
      <c r="S164" s="8" t="s">
        <v>66</v>
      </c>
      <c r="T164" s="9">
        <v>1.61E-2</v>
      </c>
      <c r="U164" s="5">
        <f t="shared" si="34"/>
        <v>979166.66666666663</v>
      </c>
      <c r="V164" s="5">
        <f t="shared" si="35"/>
        <v>152004.04450000002</v>
      </c>
      <c r="W164" s="10">
        <f t="shared" si="39"/>
        <v>1131170.7111666666</v>
      </c>
      <c r="X164" s="5">
        <v>55387</v>
      </c>
      <c r="Y164">
        <v>0</v>
      </c>
      <c r="Z164" s="5">
        <v>0</v>
      </c>
      <c r="AA164" s="5">
        <v>113350327</v>
      </c>
      <c r="AB164">
        <v>0</v>
      </c>
      <c r="AC164">
        <v>0</v>
      </c>
      <c r="AD164">
        <v>0</v>
      </c>
      <c r="AE164" t="s">
        <v>34</v>
      </c>
      <c r="AF164" t="s">
        <v>34</v>
      </c>
      <c r="AG164" t="s">
        <v>41</v>
      </c>
      <c r="AH164" s="5">
        <v>1132949.3999999999</v>
      </c>
      <c r="AI164" s="5">
        <v>553.87</v>
      </c>
      <c r="AJ164" s="3">
        <v>49293</v>
      </c>
      <c r="AK164" s="5">
        <v>0</v>
      </c>
      <c r="AL164" s="5">
        <v>0</v>
      </c>
      <c r="AM164" s="5">
        <v>0</v>
      </c>
      <c r="AN164" s="5">
        <v>0</v>
      </c>
      <c r="AO164" t="s">
        <v>41</v>
      </c>
      <c r="AP164" t="s">
        <v>37</v>
      </c>
      <c r="AQ164" s="5">
        <v>1132949.3999999999</v>
      </c>
      <c r="AR164" t="s">
        <v>38</v>
      </c>
      <c r="AS164">
        <f t="shared" si="44"/>
        <v>0</v>
      </c>
      <c r="AT164" t="str">
        <f t="shared" si="36"/>
        <v>0 Días</v>
      </c>
      <c r="AU164" t="e">
        <f>IF(AND(AC164=0,SUMIFS($H:$H,$A:$A,$A164,#REF!,#REF!)&lt;250000000),"Ordinaria",IF(AND(AC164=0,SUMIFS($H:$H,$A:$A,$A164,#REF!,#REF!)&gt;=250000000),"Preventiva",IF(AND(AC164&gt;0,AC164&lt;=30),"Persuasiva I",IF(AND(AC164&gt;30,AC164&lt;=60),"Persuasiva II",IF(AND(AC164&gt;60,AC164&lt;90),"Prejurídica","Jurídico")))))</f>
        <v>#REF!</v>
      </c>
      <c r="AV164">
        <f t="shared" si="37"/>
        <v>0</v>
      </c>
      <c r="AW164" t="str">
        <f>IFERROR(VLOOKUP(#REF!,#REF!,32,0),"Desembolsado")</f>
        <v>Desembolsado</v>
      </c>
      <c r="AX164" t="str">
        <f t="shared" si="38"/>
        <v>Otro</v>
      </c>
    </row>
    <row r="165" spans="1:50" x14ac:dyDescent="0.25">
      <c r="A165" s="3">
        <v>45016</v>
      </c>
      <c r="B165" s="1">
        <v>34142100157641</v>
      </c>
      <c r="C165" s="5">
        <v>235000000</v>
      </c>
      <c r="D165">
        <v>240</v>
      </c>
      <c r="E165" s="3">
        <v>41984</v>
      </c>
      <c r="F165" s="1">
        <f>_xlfn.DAYS(E165,A165)/30</f>
        <v>-101.06666666666666</v>
      </c>
      <c r="G165" s="1">
        <f t="shared" si="43"/>
        <v>138.93333333333334</v>
      </c>
      <c r="H165" s="5">
        <v>114104189</v>
      </c>
      <c r="I165" s="5" t="s">
        <v>54</v>
      </c>
      <c r="J165" s="6">
        <v>43967</v>
      </c>
      <c r="K165" s="7">
        <f>+_xlfn.DAYS(A165,J165)/30</f>
        <v>34.966666666666669</v>
      </c>
      <c r="L165" s="7">
        <f>+_xlfn.DAYS(A165,E165)/30</f>
        <v>101.06666666666666</v>
      </c>
      <c r="M165" s="6">
        <v>22930</v>
      </c>
      <c r="N165" s="8">
        <f>+_xlfn.DAYS(A165,M165)/365</f>
        <v>60.509589041095893</v>
      </c>
      <c r="O165" s="8">
        <v>880</v>
      </c>
      <c r="P165" s="6">
        <v>38835</v>
      </c>
      <c r="Q165" s="8">
        <f t="shared" si="32"/>
        <v>8.7472222222222218</v>
      </c>
      <c r="R165" s="8">
        <f t="shared" si="33"/>
        <v>14.255555555555556</v>
      </c>
      <c r="S165" s="8" t="s">
        <v>66</v>
      </c>
      <c r="T165" s="9">
        <v>1.61E-2</v>
      </c>
      <c r="U165" s="5">
        <f t="shared" si="34"/>
        <v>979166.66666666663</v>
      </c>
      <c r="V165" s="5">
        <f t="shared" si="35"/>
        <v>153089.78690833334</v>
      </c>
      <c r="W165" s="10">
        <f t="shared" si="39"/>
        <v>1132256.4535749999</v>
      </c>
      <c r="X165" s="5">
        <v>55782</v>
      </c>
      <c r="Y165">
        <v>0</v>
      </c>
      <c r="Z165" s="5">
        <v>0</v>
      </c>
      <c r="AA165" s="5">
        <v>114159971</v>
      </c>
      <c r="AB165">
        <v>0</v>
      </c>
      <c r="AC165">
        <v>0</v>
      </c>
      <c r="AD165">
        <v>0</v>
      </c>
      <c r="AE165" t="s">
        <v>34</v>
      </c>
      <c r="AF165" t="s">
        <v>34</v>
      </c>
      <c r="AG165" t="s">
        <v>41</v>
      </c>
      <c r="AH165" s="5">
        <v>1141041.8899999999</v>
      </c>
      <c r="AI165" s="5">
        <v>557.82000000000005</v>
      </c>
      <c r="AJ165" s="3">
        <v>49293</v>
      </c>
      <c r="AK165" s="5">
        <v>0</v>
      </c>
      <c r="AL165" s="5">
        <v>0</v>
      </c>
      <c r="AM165" s="5">
        <v>0</v>
      </c>
      <c r="AN165" s="5">
        <v>0</v>
      </c>
      <c r="AO165" t="s">
        <v>41</v>
      </c>
      <c r="AP165" t="s">
        <v>37</v>
      </c>
      <c r="AQ165" s="5">
        <v>1141041.8899999999</v>
      </c>
      <c r="AR165" t="s">
        <v>38</v>
      </c>
      <c r="AS165">
        <f t="shared" si="44"/>
        <v>0</v>
      </c>
      <c r="AT165" t="str">
        <f t="shared" si="36"/>
        <v>0 Días</v>
      </c>
      <c r="AU165" t="e">
        <f>IF(AND(AC165=0,SUMIFS($H:$H,$A:$A,$A165,#REF!,#REF!)&lt;250000000),"Ordinaria",IF(AND(AC165=0,SUMIFS($H:$H,$A:$A,$A165,#REF!,#REF!)&gt;=250000000),"Preventiva",IF(AND(AC165&gt;0,AC165&lt;=30),"Persuasiva I",IF(AND(AC165&gt;30,AC165&lt;=60),"Persuasiva II",IF(AND(AC165&gt;60,AC165&lt;90),"Prejurídica","Jurídico")))))</f>
        <v>#REF!</v>
      </c>
      <c r="AV165">
        <f t="shared" si="37"/>
        <v>0</v>
      </c>
      <c r="AW165" t="str">
        <f>IFERROR(VLOOKUP(#REF!,#REF!,32,0),"Desembolsado")</f>
        <v>Desembolsado</v>
      </c>
      <c r="AX165" t="str">
        <f t="shared" si="38"/>
        <v>Otro</v>
      </c>
    </row>
    <row r="166" spans="1:50" x14ac:dyDescent="0.25">
      <c r="A166" s="3">
        <v>45351</v>
      </c>
      <c r="B166" s="1">
        <v>34148200156001</v>
      </c>
      <c r="C166" s="5">
        <v>345000000</v>
      </c>
      <c r="D166">
        <v>240</v>
      </c>
      <c r="E166" s="3">
        <v>41976</v>
      </c>
      <c r="F166" s="1">
        <f>_xlfn.DAYS(E166,A166)/30</f>
        <v>-112.5</v>
      </c>
      <c r="G166" s="1">
        <f t="shared" si="43"/>
        <v>127.5</v>
      </c>
      <c r="H166" s="5">
        <v>209644551</v>
      </c>
      <c r="I166" s="5" t="s">
        <v>53</v>
      </c>
      <c r="J166" s="6">
        <v>43510</v>
      </c>
      <c r="K166" s="7">
        <f>+_xlfn.DAYS(A166,J166)/30</f>
        <v>61.366666666666667</v>
      </c>
      <c r="L166" s="7">
        <f>+_xlfn.DAYS(A166,E166)/30</f>
        <v>112.5</v>
      </c>
      <c r="M166" s="6">
        <v>22501</v>
      </c>
      <c r="N166" s="8">
        <f>+_xlfn.DAYS(A166,M166)/365</f>
        <v>62.602739726027394</v>
      </c>
      <c r="O166" s="8">
        <v>2651</v>
      </c>
      <c r="P166" s="6">
        <v>39610</v>
      </c>
      <c r="Q166" s="8">
        <f t="shared" si="32"/>
        <v>6.572222222222222</v>
      </c>
      <c r="R166" s="8">
        <f t="shared" si="33"/>
        <v>10.833333333333334</v>
      </c>
      <c r="S166" s="8" t="s">
        <v>66</v>
      </c>
      <c r="T166" s="9">
        <v>1.61E-2</v>
      </c>
      <c r="U166" s="5">
        <f t="shared" si="34"/>
        <v>1437500</v>
      </c>
      <c r="V166" s="5">
        <f t="shared" si="35"/>
        <v>281273.10592499998</v>
      </c>
      <c r="W166" s="10">
        <f t="shared" si="39"/>
        <v>1718773.105925</v>
      </c>
      <c r="X166" s="5">
        <v>8224403</v>
      </c>
      <c r="Y166">
        <v>0</v>
      </c>
      <c r="Z166" s="5">
        <v>263982</v>
      </c>
      <c r="AA166" s="5">
        <v>218133567</v>
      </c>
      <c r="AB166">
        <v>1</v>
      </c>
      <c r="AC166">
        <v>10</v>
      </c>
      <c r="AD166">
        <v>0</v>
      </c>
      <c r="AE166" t="s">
        <v>34</v>
      </c>
      <c r="AF166" t="s">
        <v>34</v>
      </c>
      <c r="AG166" t="s">
        <v>41</v>
      </c>
      <c r="AH166" s="5">
        <v>2096445.51</v>
      </c>
      <c r="AI166" s="5">
        <v>82250.34</v>
      </c>
      <c r="AJ166" s="3">
        <v>49815</v>
      </c>
      <c r="AK166" s="5">
        <v>2639.82</v>
      </c>
      <c r="AL166" s="5">
        <v>0</v>
      </c>
      <c r="AM166" s="5">
        <v>0</v>
      </c>
      <c r="AN166" s="5">
        <v>0</v>
      </c>
      <c r="AO166" t="s">
        <v>41</v>
      </c>
      <c r="AP166" t="s">
        <v>42</v>
      </c>
      <c r="AQ166" s="5">
        <v>2096445.51</v>
      </c>
      <c r="AR166" t="s">
        <v>38</v>
      </c>
      <c r="AT166" t="str">
        <f t="shared" si="36"/>
        <v>1-30 Días</v>
      </c>
      <c r="AU166" t="e">
        <f>IF(AND(AC166=0,SUMIFS($H:$H,$A:$A,$A166,#REF!,#REF!)&lt;250000000),"Ordinaria",IF(AND(AC166=0,SUMIFS($H:$H,$A:$A,$A166,#REF!,#REF!)&gt;=250000000),"Preventiva",IF(AND(AC166&gt;0,AC166&lt;=30),"Persuasiva I",IF(AND(AC166&gt;30,AC166&lt;=60),"Persuasiva II",IF(AND(AC166&gt;60,AC166&lt;90),"Prejurídica","Jurídico")))))</f>
        <v>#REF!</v>
      </c>
      <c r="AV166">
        <f t="shared" si="37"/>
        <v>0</v>
      </c>
      <c r="AW166" t="str">
        <f>IFERROR(VLOOKUP(#REF!,#REF!,32,0),"Desembolsado")</f>
        <v>Desembolsado</v>
      </c>
      <c r="AX166" t="str">
        <f t="shared" si="38"/>
        <v>Otro</v>
      </c>
    </row>
    <row r="167" spans="1:50" x14ac:dyDescent="0.25">
      <c r="A167" s="3">
        <v>45322</v>
      </c>
      <c r="B167" s="1">
        <v>34148200156001</v>
      </c>
      <c r="C167" s="5">
        <v>345000000</v>
      </c>
      <c r="D167">
        <v>240</v>
      </c>
      <c r="E167" s="3">
        <v>41976</v>
      </c>
      <c r="F167" s="1">
        <f>_xlfn.DAYS(E167,A167)/30</f>
        <v>-111.53333333333333</v>
      </c>
      <c r="G167" s="1">
        <v>129</v>
      </c>
      <c r="H167" s="5">
        <v>210089548</v>
      </c>
      <c r="I167" s="5" t="s">
        <v>53</v>
      </c>
      <c r="J167" s="6">
        <v>43510</v>
      </c>
      <c r="K167" s="7">
        <f>+_xlfn.DAYS(A167,J167)/30</f>
        <v>60.4</v>
      </c>
      <c r="L167" s="7">
        <f>+_xlfn.DAYS(A167,E167)/30</f>
        <v>111.53333333333333</v>
      </c>
      <c r="M167" s="6">
        <v>22501</v>
      </c>
      <c r="N167" s="8">
        <f>+_xlfn.DAYS(A167,M167)/365</f>
        <v>62.523287671232879</v>
      </c>
      <c r="O167" s="8">
        <v>2651</v>
      </c>
      <c r="P167" s="6">
        <v>39610</v>
      </c>
      <c r="Q167" s="8">
        <f t="shared" si="32"/>
        <v>6.572222222222222</v>
      </c>
      <c r="R167" s="8">
        <f t="shared" si="33"/>
        <v>10.833333333333334</v>
      </c>
      <c r="S167" s="8" t="s">
        <v>66</v>
      </c>
      <c r="T167" s="9">
        <v>1.61E-2</v>
      </c>
      <c r="U167" s="5">
        <f t="shared" si="34"/>
        <v>1437500</v>
      </c>
      <c r="V167" s="5">
        <f t="shared" si="35"/>
        <v>281870.14356666669</v>
      </c>
      <c r="W167" s="10">
        <f t="shared" si="39"/>
        <v>1719370.1435666666</v>
      </c>
      <c r="X167" s="5">
        <v>8225097</v>
      </c>
      <c r="Y167">
        <v>0</v>
      </c>
      <c r="Z167" s="5">
        <v>309705</v>
      </c>
      <c r="AA167" s="5">
        <v>218624350</v>
      </c>
      <c r="AB167">
        <v>0</v>
      </c>
      <c r="AC167">
        <v>0</v>
      </c>
      <c r="AD167">
        <v>0</v>
      </c>
      <c r="AE167" t="s">
        <v>34</v>
      </c>
      <c r="AF167" t="s">
        <v>34</v>
      </c>
      <c r="AG167" t="s">
        <v>41</v>
      </c>
      <c r="AH167" s="5">
        <v>2100895.48</v>
      </c>
      <c r="AI167" s="5">
        <v>82250.97</v>
      </c>
      <c r="AJ167" s="3">
        <v>49815</v>
      </c>
      <c r="AK167" s="5">
        <v>3097.05</v>
      </c>
      <c r="AL167" s="5">
        <v>0</v>
      </c>
      <c r="AM167" s="5">
        <v>0</v>
      </c>
      <c r="AN167" s="5">
        <v>0</v>
      </c>
      <c r="AO167" t="s">
        <v>41</v>
      </c>
      <c r="AP167" t="s">
        <v>39</v>
      </c>
      <c r="AQ167" s="5">
        <v>2100895.48</v>
      </c>
      <c r="AR167" t="s">
        <v>38</v>
      </c>
      <c r="AS167">
        <f t="shared" ref="AS167:AS177" si="45">IF(AC167&gt;=1,1,0)</f>
        <v>0</v>
      </c>
      <c r="AT167" t="str">
        <f t="shared" si="36"/>
        <v>0 Días</v>
      </c>
      <c r="AU167" t="e">
        <f>IF(AND(AC167=0,SUMIFS($H:$H,$A:$A,$A167,#REF!,#REF!)&lt;250000000),"Ordinaria",IF(AND(AC167=0,SUMIFS($H:$H,$A:$A,$A167,#REF!,#REF!)&gt;=250000000),"Preventiva",IF(AND(AC167&gt;0,AC167&lt;=30),"Persuasiva I",IF(AND(AC167&gt;30,AC167&lt;=60),"Persuasiva II",IF(AND(AC167&gt;60,AC167&lt;90),"Prejurídica","Jurídico")))))</f>
        <v>#REF!</v>
      </c>
      <c r="AV167">
        <f t="shared" si="37"/>
        <v>0</v>
      </c>
      <c r="AW167" t="str">
        <f>IFERROR(VLOOKUP(#REF!,#REF!,32,0),"Desembolsado")</f>
        <v>Desembolsado</v>
      </c>
      <c r="AX167" t="str">
        <f t="shared" si="38"/>
        <v>Otro</v>
      </c>
    </row>
    <row r="168" spans="1:50" x14ac:dyDescent="0.25">
      <c r="A168" s="3">
        <v>45291</v>
      </c>
      <c r="B168" s="1">
        <v>34148200156001</v>
      </c>
      <c r="C168" s="5">
        <v>345000000</v>
      </c>
      <c r="D168">
        <v>240</v>
      </c>
      <c r="E168" s="3">
        <v>41976</v>
      </c>
      <c r="F168" s="1">
        <f>_xlfn.DAYS(E168,A168)/30</f>
        <v>-110.5</v>
      </c>
      <c r="G168" s="1">
        <f t="shared" ref="G168:G190" si="46">+D168+F168</f>
        <v>129.5</v>
      </c>
      <c r="H168" s="5">
        <v>211509391</v>
      </c>
      <c r="I168" s="5" t="s">
        <v>53</v>
      </c>
      <c r="J168" s="6">
        <v>43510</v>
      </c>
      <c r="K168" s="7">
        <f>+_xlfn.DAYS(A168,J168)/30</f>
        <v>59.366666666666667</v>
      </c>
      <c r="L168" s="7">
        <f>+_xlfn.DAYS(A168,E168)/30</f>
        <v>110.5</v>
      </c>
      <c r="M168" s="6">
        <v>22501</v>
      </c>
      <c r="N168" s="8">
        <f>+_xlfn.DAYS(A168,M168)/365</f>
        <v>62.438356164383563</v>
      </c>
      <c r="O168" s="8">
        <v>2651</v>
      </c>
      <c r="P168" s="6">
        <v>39610</v>
      </c>
      <c r="Q168" s="8">
        <f t="shared" si="32"/>
        <v>6.572222222222222</v>
      </c>
      <c r="R168" s="8">
        <f t="shared" si="33"/>
        <v>10.833333333333334</v>
      </c>
      <c r="S168" s="8" t="s">
        <v>66</v>
      </c>
      <c r="T168" s="9">
        <v>1.61E-2</v>
      </c>
      <c r="U168" s="5">
        <f t="shared" si="34"/>
        <v>1437500</v>
      </c>
      <c r="V168" s="5">
        <f t="shared" si="35"/>
        <v>283775.09959166672</v>
      </c>
      <c r="W168" s="10">
        <f t="shared" si="39"/>
        <v>1721275.0995916668</v>
      </c>
      <c r="X168" s="5">
        <v>8225791</v>
      </c>
      <c r="Y168">
        <v>0</v>
      </c>
      <c r="Z168" s="5">
        <v>355301</v>
      </c>
      <c r="AA168" s="5">
        <v>220090483</v>
      </c>
      <c r="AB168">
        <v>0</v>
      </c>
      <c r="AC168">
        <v>0</v>
      </c>
      <c r="AD168">
        <v>0</v>
      </c>
      <c r="AE168" t="s">
        <v>34</v>
      </c>
      <c r="AF168" t="s">
        <v>34</v>
      </c>
      <c r="AG168" t="s">
        <v>41</v>
      </c>
      <c r="AH168" s="5">
        <v>2115093.91</v>
      </c>
      <c r="AI168" s="5">
        <v>82257.91</v>
      </c>
      <c r="AJ168" s="3">
        <v>49815</v>
      </c>
      <c r="AK168" s="5">
        <v>3553.01</v>
      </c>
      <c r="AL168" s="5">
        <v>0</v>
      </c>
      <c r="AM168" s="5">
        <v>0</v>
      </c>
      <c r="AN168" s="5">
        <v>0</v>
      </c>
      <c r="AO168" t="s">
        <v>41</v>
      </c>
      <c r="AP168" t="s">
        <v>39</v>
      </c>
      <c r="AQ168" s="5">
        <v>2115093.91</v>
      </c>
      <c r="AR168" t="s">
        <v>38</v>
      </c>
      <c r="AS168">
        <f t="shared" si="45"/>
        <v>0</v>
      </c>
      <c r="AT168" t="str">
        <f t="shared" si="36"/>
        <v>0 Días</v>
      </c>
      <c r="AU168" t="e">
        <f>IF(AND(AC168=0,SUMIFS($H:$H,$A:$A,$A168,#REF!,#REF!)&lt;250000000),"Ordinaria",IF(AND(AC168=0,SUMIFS($H:$H,$A:$A,$A168,#REF!,#REF!)&gt;=250000000),"Preventiva",IF(AND(AC168&gt;0,AC168&lt;=30),"Persuasiva I",IF(AND(AC168&gt;30,AC168&lt;=60),"Persuasiva II",IF(AND(AC168&gt;60,AC168&lt;90),"Prejurídica","Jurídico")))))</f>
        <v>#REF!</v>
      </c>
      <c r="AV168">
        <f t="shared" si="37"/>
        <v>0</v>
      </c>
      <c r="AW168" t="str">
        <f>IFERROR(VLOOKUP(#REF!,#REF!,32,0),"Desembolsado")</f>
        <v>Desembolsado</v>
      </c>
      <c r="AX168" t="str">
        <f t="shared" si="38"/>
        <v>Otro</v>
      </c>
    </row>
    <row r="169" spans="1:50" x14ac:dyDescent="0.25">
      <c r="A169" s="3">
        <v>45260</v>
      </c>
      <c r="B169" s="1">
        <v>34148200156001</v>
      </c>
      <c r="C169" s="5">
        <v>345000000</v>
      </c>
      <c r="D169">
        <v>240</v>
      </c>
      <c r="E169" s="3">
        <v>41976</v>
      </c>
      <c r="F169" s="1">
        <f>_xlfn.DAYS(E169,A169)/30</f>
        <v>-109.46666666666667</v>
      </c>
      <c r="G169" s="1">
        <f t="shared" si="46"/>
        <v>130.53333333333333</v>
      </c>
      <c r="H169" s="5">
        <v>212930234</v>
      </c>
      <c r="I169" s="5" t="s">
        <v>53</v>
      </c>
      <c r="J169" s="6">
        <v>43510</v>
      </c>
      <c r="K169" s="7">
        <f>+_xlfn.DAYS(A169,J169)/30</f>
        <v>58.333333333333336</v>
      </c>
      <c r="L169" s="7">
        <v>110</v>
      </c>
      <c r="M169" s="6">
        <v>22501</v>
      </c>
      <c r="N169" s="8">
        <f>+_xlfn.DAYS(A169,M169)/365</f>
        <v>62.353424657534248</v>
      </c>
      <c r="O169" s="8">
        <v>2651</v>
      </c>
      <c r="P169" s="6">
        <v>39610</v>
      </c>
      <c r="Q169" s="8">
        <f t="shared" si="32"/>
        <v>6.572222222222222</v>
      </c>
      <c r="R169" s="8">
        <f t="shared" si="33"/>
        <v>10.833333333333334</v>
      </c>
      <c r="S169" s="8" t="s">
        <v>66</v>
      </c>
      <c r="T169" s="9">
        <v>1.61E-2</v>
      </c>
      <c r="U169" s="5">
        <f t="shared" si="34"/>
        <v>1437500</v>
      </c>
      <c r="V169" s="5">
        <f t="shared" si="35"/>
        <v>285681.39728333335</v>
      </c>
      <c r="W169" s="10">
        <f t="shared" si="39"/>
        <v>1723181.3972833334</v>
      </c>
      <c r="X169" s="5">
        <v>8226485</v>
      </c>
      <c r="Y169">
        <v>0</v>
      </c>
      <c r="Z169" s="5">
        <v>0</v>
      </c>
      <c r="AA169" s="5">
        <v>221156719</v>
      </c>
      <c r="AB169">
        <v>0</v>
      </c>
      <c r="AC169">
        <v>0</v>
      </c>
      <c r="AD169">
        <v>0</v>
      </c>
      <c r="AE169" t="s">
        <v>34</v>
      </c>
      <c r="AF169" t="s">
        <v>34</v>
      </c>
      <c r="AG169" t="s">
        <v>41</v>
      </c>
      <c r="AH169" s="5">
        <v>2129302.34</v>
      </c>
      <c r="AI169" s="5">
        <v>82264.850000000006</v>
      </c>
      <c r="AJ169" s="3">
        <v>49815</v>
      </c>
      <c r="AK169" s="5">
        <v>0</v>
      </c>
      <c r="AL169" s="5">
        <v>0</v>
      </c>
      <c r="AM169" s="5">
        <v>0</v>
      </c>
      <c r="AN169" s="5">
        <v>0</v>
      </c>
      <c r="AO169" t="s">
        <v>41</v>
      </c>
      <c r="AP169" t="s">
        <v>39</v>
      </c>
      <c r="AQ169" s="5">
        <v>2129302.34</v>
      </c>
      <c r="AR169" t="s">
        <v>38</v>
      </c>
      <c r="AS169">
        <f t="shared" si="45"/>
        <v>0</v>
      </c>
      <c r="AT169" t="str">
        <f t="shared" si="36"/>
        <v>0 Días</v>
      </c>
      <c r="AU169" t="e">
        <f>IF(AND(AC169=0,SUMIFS($H:$H,$A:$A,$A169,#REF!,#REF!)&lt;250000000),"Ordinaria",IF(AND(AC169=0,SUMIFS($H:$H,$A:$A,$A169,#REF!,#REF!)&gt;=250000000),"Preventiva",IF(AND(AC169&gt;0,AC169&lt;=30),"Persuasiva I",IF(AND(AC169&gt;30,AC169&lt;=60),"Persuasiva II",IF(AND(AC169&gt;60,AC169&lt;90),"Prejurídica","Jurídico")))))</f>
        <v>#REF!</v>
      </c>
      <c r="AV169">
        <f t="shared" si="37"/>
        <v>0</v>
      </c>
      <c r="AW169" t="str">
        <f>IFERROR(VLOOKUP(#REF!,#REF!,32,0),"Desembolsado")</f>
        <v>Desembolsado</v>
      </c>
      <c r="AX169" t="str">
        <f t="shared" si="38"/>
        <v>Otro</v>
      </c>
    </row>
    <row r="170" spans="1:50" x14ac:dyDescent="0.25">
      <c r="A170" s="3">
        <v>45230</v>
      </c>
      <c r="B170" s="1">
        <v>34148200156001</v>
      </c>
      <c r="C170" s="5">
        <v>345000000</v>
      </c>
      <c r="D170">
        <v>240</v>
      </c>
      <c r="E170" s="3">
        <v>41976</v>
      </c>
      <c r="F170" s="1">
        <f>_xlfn.DAYS(E170,A170)/30</f>
        <v>-108.46666666666667</v>
      </c>
      <c r="G170" s="1">
        <f t="shared" si="46"/>
        <v>131.53333333333333</v>
      </c>
      <c r="H170" s="5">
        <v>214677981</v>
      </c>
      <c r="I170" s="5" t="s">
        <v>53</v>
      </c>
      <c r="J170" s="6">
        <v>43510</v>
      </c>
      <c r="K170" s="7">
        <f>+_xlfn.DAYS(A170,J170)/30</f>
        <v>57.333333333333336</v>
      </c>
      <c r="L170" s="7">
        <v>109</v>
      </c>
      <c r="M170" s="6">
        <v>22501</v>
      </c>
      <c r="N170" s="8">
        <f>+_xlfn.DAYS(A170,M170)/365</f>
        <v>62.271232876712325</v>
      </c>
      <c r="O170" s="8">
        <v>2651</v>
      </c>
      <c r="P170" s="6">
        <v>39610</v>
      </c>
      <c r="Q170" s="8">
        <f t="shared" si="32"/>
        <v>6.572222222222222</v>
      </c>
      <c r="R170" s="8">
        <f t="shared" si="33"/>
        <v>10.833333333333334</v>
      </c>
      <c r="S170" s="8" t="s">
        <v>66</v>
      </c>
      <c r="T170" s="9">
        <v>1.61E-2</v>
      </c>
      <c r="U170" s="5">
        <f t="shared" si="34"/>
        <v>1437500</v>
      </c>
      <c r="V170" s="5">
        <f t="shared" si="35"/>
        <v>288026.29117499996</v>
      </c>
      <c r="W170" s="10">
        <f t="shared" si="39"/>
        <v>1725526.2911749999</v>
      </c>
      <c r="X170" s="5">
        <v>8227179</v>
      </c>
      <c r="Y170">
        <v>0</v>
      </c>
      <c r="Z170" s="5">
        <v>0</v>
      </c>
      <c r="AA170" s="5">
        <v>222905181</v>
      </c>
      <c r="AB170">
        <v>1</v>
      </c>
      <c r="AC170">
        <v>11</v>
      </c>
      <c r="AD170">
        <v>0</v>
      </c>
      <c r="AE170" t="s">
        <v>34</v>
      </c>
      <c r="AF170" t="s">
        <v>34</v>
      </c>
      <c r="AG170" t="s">
        <v>41</v>
      </c>
      <c r="AH170" s="5">
        <v>2146779.81</v>
      </c>
      <c r="AI170" s="5">
        <v>82272</v>
      </c>
      <c r="AJ170" s="3">
        <v>49815</v>
      </c>
      <c r="AK170" s="5">
        <v>0</v>
      </c>
      <c r="AL170" s="5">
        <v>0</v>
      </c>
      <c r="AM170" s="5">
        <v>0</v>
      </c>
      <c r="AN170" s="5">
        <v>0</v>
      </c>
      <c r="AO170" t="s">
        <v>41</v>
      </c>
      <c r="AP170" t="s">
        <v>42</v>
      </c>
      <c r="AQ170" s="5">
        <v>2146779.81</v>
      </c>
      <c r="AR170" t="s">
        <v>38</v>
      </c>
      <c r="AS170">
        <f t="shared" si="45"/>
        <v>1</v>
      </c>
      <c r="AT170" t="str">
        <f t="shared" si="36"/>
        <v>1-30 Días</v>
      </c>
      <c r="AU170" t="e">
        <f>IF(AND(AC170=0,SUMIFS($H:$H,$A:$A,$A170,#REF!,#REF!)&lt;250000000),"Ordinaria",IF(AND(AC170=0,SUMIFS($H:$H,$A:$A,$A170,#REF!,#REF!)&gt;=250000000),"Preventiva",IF(AND(AC170&gt;0,AC170&lt;=30),"Persuasiva I",IF(AND(AC170&gt;30,AC170&lt;=60),"Persuasiva II",IF(AND(AC170&gt;60,AC170&lt;90),"Prejurídica","Jurídico")))))</f>
        <v>#REF!</v>
      </c>
      <c r="AV170">
        <f t="shared" si="37"/>
        <v>0</v>
      </c>
      <c r="AW170" t="str">
        <f>IFERROR(VLOOKUP(#REF!,#REF!,32,0),"Desembolsado")</f>
        <v>Desembolsado</v>
      </c>
      <c r="AX170" t="str">
        <f t="shared" si="38"/>
        <v>Otro</v>
      </c>
    </row>
    <row r="171" spans="1:50" x14ac:dyDescent="0.25">
      <c r="A171" s="3">
        <v>45199</v>
      </c>
      <c r="B171" s="1">
        <v>34148200156001</v>
      </c>
      <c r="C171" s="5">
        <v>345000000</v>
      </c>
      <c r="D171">
        <v>240</v>
      </c>
      <c r="E171" s="3">
        <v>41976</v>
      </c>
      <c r="F171" s="1">
        <f>_xlfn.DAYS(E171,A171)/30</f>
        <v>-107.43333333333334</v>
      </c>
      <c r="G171" s="1">
        <f t="shared" si="46"/>
        <v>132.56666666666666</v>
      </c>
      <c r="H171" s="5">
        <v>216352644</v>
      </c>
      <c r="I171" s="5" t="s">
        <v>53</v>
      </c>
      <c r="J171" s="6">
        <v>43510</v>
      </c>
      <c r="K171" s="7">
        <f>+_xlfn.DAYS(A171,J171)/30</f>
        <v>56.3</v>
      </c>
      <c r="L171" s="7">
        <v>108</v>
      </c>
      <c r="M171" s="6">
        <v>22501</v>
      </c>
      <c r="N171" s="8">
        <f>+_xlfn.DAYS(A171,M171)/365</f>
        <v>62.186301369863017</v>
      </c>
      <c r="O171" s="8">
        <v>2651</v>
      </c>
      <c r="P171" s="6">
        <v>39610</v>
      </c>
      <c r="Q171" s="8">
        <f t="shared" si="32"/>
        <v>6.572222222222222</v>
      </c>
      <c r="R171" s="8">
        <f t="shared" si="33"/>
        <v>10.833333333333334</v>
      </c>
      <c r="S171" s="8" t="s">
        <v>66</v>
      </c>
      <c r="T171" s="9">
        <v>1.61E-2</v>
      </c>
      <c r="U171" s="5">
        <f t="shared" si="34"/>
        <v>1437500</v>
      </c>
      <c r="V171" s="5">
        <f t="shared" si="35"/>
        <v>290273.13069999998</v>
      </c>
      <c r="W171" s="10">
        <f t="shared" si="39"/>
        <v>1727773.1307000001</v>
      </c>
      <c r="X171" s="5">
        <v>8228164</v>
      </c>
      <c r="Y171">
        <v>0</v>
      </c>
      <c r="Z171" s="5">
        <v>0</v>
      </c>
      <c r="AA171" s="5">
        <v>224580884</v>
      </c>
      <c r="AB171">
        <v>1</v>
      </c>
      <c r="AC171">
        <v>10</v>
      </c>
      <c r="AD171">
        <v>0</v>
      </c>
      <c r="AE171" t="s">
        <v>34</v>
      </c>
      <c r="AF171" t="s">
        <v>34</v>
      </c>
      <c r="AG171" t="s">
        <v>41</v>
      </c>
      <c r="AH171" s="5">
        <v>2163526.44</v>
      </c>
      <c r="AI171" s="5">
        <v>82282.399999999994</v>
      </c>
      <c r="AJ171" s="3">
        <v>49815</v>
      </c>
      <c r="AK171" s="5">
        <v>0</v>
      </c>
      <c r="AL171" s="5">
        <v>0</v>
      </c>
      <c r="AM171" s="5">
        <v>0</v>
      </c>
      <c r="AN171" s="5">
        <v>0</v>
      </c>
      <c r="AO171" t="s">
        <v>41</v>
      </c>
      <c r="AP171" t="s">
        <v>42</v>
      </c>
      <c r="AQ171" s="5">
        <v>2163526.44</v>
      </c>
      <c r="AR171" t="s">
        <v>38</v>
      </c>
      <c r="AS171">
        <f t="shared" si="45"/>
        <v>1</v>
      </c>
      <c r="AT171" t="str">
        <f t="shared" si="36"/>
        <v>1-30 Días</v>
      </c>
      <c r="AU171" t="e">
        <f>IF(AND(AC171=0,SUMIFS($H:$H,$A:$A,$A171,#REF!,#REF!)&lt;250000000),"Ordinaria",IF(AND(AC171=0,SUMIFS($H:$H,$A:$A,$A171,#REF!,#REF!)&gt;=250000000),"Preventiva",IF(AND(AC171&gt;0,AC171&lt;=30),"Persuasiva I",IF(AND(AC171&gt;30,AC171&lt;=60),"Persuasiva II",IF(AND(AC171&gt;60,AC171&lt;90),"Prejurídica","Jurídico")))))</f>
        <v>#REF!</v>
      </c>
      <c r="AV171">
        <f t="shared" si="37"/>
        <v>0</v>
      </c>
      <c r="AW171" t="str">
        <f>IFERROR(VLOOKUP(#REF!,#REF!,32,0),"Desembolsado")</f>
        <v>Desembolsado</v>
      </c>
      <c r="AX171" t="str">
        <f t="shared" si="38"/>
        <v>Otro</v>
      </c>
    </row>
    <row r="172" spans="1:50" x14ac:dyDescent="0.25">
      <c r="A172" s="3">
        <v>45169</v>
      </c>
      <c r="B172" s="1">
        <v>34148200156001</v>
      </c>
      <c r="C172" s="5">
        <v>345000000</v>
      </c>
      <c r="D172">
        <v>240</v>
      </c>
      <c r="E172" s="3">
        <v>41976</v>
      </c>
      <c r="F172" s="1">
        <f>_xlfn.DAYS(E172,A172)/30</f>
        <v>-106.43333333333334</v>
      </c>
      <c r="G172" s="1">
        <f t="shared" si="46"/>
        <v>133.56666666666666</v>
      </c>
      <c r="H172" s="5">
        <v>218606098</v>
      </c>
      <c r="I172" s="5" t="s">
        <v>53</v>
      </c>
      <c r="J172" s="6">
        <v>43510</v>
      </c>
      <c r="K172" s="7">
        <f>+_xlfn.DAYS(A172,J172)/30</f>
        <v>55.3</v>
      </c>
      <c r="L172" s="7">
        <v>107</v>
      </c>
      <c r="M172" s="6">
        <v>22501</v>
      </c>
      <c r="N172" s="8">
        <f>+_xlfn.DAYS(A172,M172)/365</f>
        <v>62.104109589041094</v>
      </c>
      <c r="O172" s="8">
        <v>2651</v>
      </c>
      <c r="P172" s="6">
        <v>39610</v>
      </c>
      <c r="Q172" s="8">
        <f t="shared" si="32"/>
        <v>6.572222222222222</v>
      </c>
      <c r="R172" s="8">
        <f t="shared" si="33"/>
        <v>10.833333333333334</v>
      </c>
      <c r="S172" s="8" t="s">
        <v>66</v>
      </c>
      <c r="T172" s="9">
        <v>1.61E-2</v>
      </c>
      <c r="U172" s="5">
        <f t="shared" si="34"/>
        <v>1437500</v>
      </c>
      <c r="V172" s="5">
        <f t="shared" si="35"/>
        <v>293296.51481666666</v>
      </c>
      <c r="W172" s="10">
        <f t="shared" si="39"/>
        <v>1730796.5148166667</v>
      </c>
      <c r="X172" s="5">
        <v>8520328</v>
      </c>
      <c r="Y172">
        <v>0</v>
      </c>
      <c r="Z172" s="5">
        <v>0</v>
      </c>
      <c r="AA172" s="5">
        <v>227127540</v>
      </c>
      <c r="AB172">
        <v>1</v>
      </c>
      <c r="AC172">
        <v>11</v>
      </c>
      <c r="AD172">
        <v>0</v>
      </c>
      <c r="AE172" t="s">
        <v>34</v>
      </c>
      <c r="AF172" t="s">
        <v>34</v>
      </c>
      <c r="AG172" t="s">
        <v>41</v>
      </c>
      <c r="AH172" s="5">
        <v>2186060.98</v>
      </c>
      <c r="AI172" s="5">
        <v>85214.42</v>
      </c>
      <c r="AJ172" s="3">
        <v>49815</v>
      </c>
      <c r="AK172" s="5">
        <v>0</v>
      </c>
      <c r="AL172" s="5">
        <v>0</v>
      </c>
      <c r="AM172" s="5">
        <v>0</v>
      </c>
      <c r="AN172" s="5">
        <v>0</v>
      </c>
      <c r="AO172" t="s">
        <v>41</v>
      </c>
      <c r="AP172" t="s">
        <v>42</v>
      </c>
      <c r="AQ172" s="5">
        <v>2186060.98</v>
      </c>
      <c r="AR172" t="s">
        <v>38</v>
      </c>
      <c r="AS172">
        <f t="shared" si="45"/>
        <v>1</v>
      </c>
      <c r="AT172" t="str">
        <f t="shared" si="36"/>
        <v>1-30 Días</v>
      </c>
      <c r="AU172" t="e">
        <f>IF(AND(AC172=0,SUMIFS($H:$H,$A:$A,$A172,#REF!,#REF!)&lt;250000000),"Ordinaria",IF(AND(AC172=0,SUMIFS($H:$H,$A:$A,$A172,#REF!,#REF!)&gt;=250000000),"Preventiva",IF(AND(AC172&gt;0,AC172&lt;=30),"Persuasiva I",IF(AND(AC172&gt;30,AC172&lt;=60),"Persuasiva II",IF(AND(AC172&gt;60,AC172&lt;90),"Prejurídica","Jurídico")))))</f>
        <v>#REF!</v>
      </c>
      <c r="AV172">
        <f t="shared" si="37"/>
        <v>0</v>
      </c>
      <c r="AW172" t="str">
        <f>IFERROR(VLOOKUP(#REF!,#REF!,32,0),"Desembolsado")</f>
        <v>Desembolsado</v>
      </c>
      <c r="AX172" t="str">
        <f t="shared" si="38"/>
        <v>Otro</v>
      </c>
    </row>
    <row r="173" spans="1:50" x14ac:dyDescent="0.25">
      <c r="A173" s="3">
        <v>45138</v>
      </c>
      <c r="B173" s="1">
        <v>34148200156001</v>
      </c>
      <c r="C173" s="5">
        <v>345000000</v>
      </c>
      <c r="D173">
        <v>240</v>
      </c>
      <c r="E173" s="3">
        <v>41976</v>
      </c>
      <c r="F173" s="1">
        <f>_xlfn.DAYS(E173,A173)/30</f>
        <v>-105.4</v>
      </c>
      <c r="G173" s="1">
        <f t="shared" si="46"/>
        <v>134.6</v>
      </c>
      <c r="H173" s="5">
        <v>220023965</v>
      </c>
      <c r="I173" s="5" t="s">
        <v>53</v>
      </c>
      <c r="J173" s="6">
        <v>43510</v>
      </c>
      <c r="K173" s="7">
        <f>+_xlfn.DAYS(A173,J173)/30</f>
        <v>54.266666666666666</v>
      </c>
      <c r="L173" s="7">
        <v>106</v>
      </c>
      <c r="M173" s="6">
        <v>22501</v>
      </c>
      <c r="N173" s="8">
        <f>+_xlfn.DAYS(A173,M173)/365</f>
        <v>62.019178082191779</v>
      </c>
      <c r="O173" s="8">
        <v>2651</v>
      </c>
      <c r="P173" s="6">
        <v>39610</v>
      </c>
      <c r="Q173" s="8">
        <f t="shared" si="32"/>
        <v>6.572222222222222</v>
      </c>
      <c r="R173" s="8">
        <f t="shared" si="33"/>
        <v>10.833333333333334</v>
      </c>
      <c r="S173" s="8" t="s">
        <v>66</v>
      </c>
      <c r="T173" s="9">
        <v>1.61E-2</v>
      </c>
      <c r="U173" s="5">
        <f t="shared" si="34"/>
        <v>1437500</v>
      </c>
      <c r="V173" s="5">
        <f t="shared" si="35"/>
        <v>295198.81970833335</v>
      </c>
      <c r="W173" s="10">
        <f t="shared" si="39"/>
        <v>1732698.8197083334</v>
      </c>
      <c r="X173" s="5">
        <v>8522907</v>
      </c>
      <c r="Y173">
        <v>0</v>
      </c>
      <c r="Z173" s="5">
        <v>0</v>
      </c>
      <c r="AA173" s="5">
        <v>228547985</v>
      </c>
      <c r="AB173">
        <v>1</v>
      </c>
      <c r="AC173">
        <v>11</v>
      </c>
      <c r="AD173">
        <v>0</v>
      </c>
      <c r="AE173" t="s">
        <v>34</v>
      </c>
      <c r="AF173" t="s">
        <v>34</v>
      </c>
      <c r="AG173" t="s">
        <v>41</v>
      </c>
      <c r="AH173" s="5">
        <v>2200239.65</v>
      </c>
      <c r="AI173" s="5">
        <v>85240.2</v>
      </c>
      <c r="AJ173" s="3">
        <v>49815</v>
      </c>
      <c r="AK173" s="5">
        <v>0</v>
      </c>
      <c r="AL173" s="5">
        <v>0</v>
      </c>
      <c r="AM173" s="5">
        <v>0</v>
      </c>
      <c r="AN173" s="5">
        <v>0</v>
      </c>
      <c r="AO173" t="s">
        <v>41</v>
      </c>
      <c r="AP173" t="s">
        <v>42</v>
      </c>
      <c r="AQ173" s="5">
        <v>2200239.65</v>
      </c>
      <c r="AR173" t="s">
        <v>38</v>
      </c>
      <c r="AS173">
        <f t="shared" si="45"/>
        <v>1</v>
      </c>
      <c r="AT173" t="str">
        <f t="shared" si="36"/>
        <v>1-30 Días</v>
      </c>
      <c r="AU173" t="e">
        <f>IF(AND(AC173=0,SUMIFS($H:$H,$A:$A,$A173,#REF!,#REF!)&lt;250000000),"Ordinaria",IF(AND(AC173=0,SUMIFS($H:$H,$A:$A,$A173,#REF!,#REF!)&gt;=250000000),"Preventiva",IF(AND(AC173&gt;0,AC173&lt;=30),"Persuasiva I",IF(AND(AC173&gt;30,AC173&lt;=60),"Persuasiva II",IF(AND(AC173&gt;60,AC173&lt;90),"Prejurídica","Jurídico")))))</f>
        <v>#REF!</v>
      </c>
      <c r="AV173">
        <f t="shared" si="37"/>
        <v>0</v>
      </c>
      <c r="AW173" t="str">
        <f>IFERROR(VLOOKUP(#REF!,#REF!,32,0),"Desembolsado")</f>
        <v>Desembolsado</v>
      </c>
      <c r="AX173" t="str">
        <f t="shared" si="38"/>
        <v>Otro</v>
      </c>
    </row>
    <row r="174" spans="1:50" x14ac:dyDescent="0.25">
      <c r="A174" s="3">
        <v>45107</v>
      </c>
      <c r="B174" s="1">
        <v>34148200156001</v>
      </c>
      <c r="C174" s="5">
        <v>345000000</v>
      </c>
      <c r="D174">
        <v>240</v>
      </c>
      <c r="E174" s="3">
        <v>41976</v>
      </c>
      <c r="F174" s="1">
        <f>_xlfn.DAYS(E174,A174)/30</f>
        <v>-104.36666666666666</v>
      </c>
      <c r="G174" s="1">
        <f t="shared" si="46"/>
        <v>135.63333333333333</v>
      </c>
      <c r="H174" s="5">
        <v>221449751</v>
      </c>
      <c r="I174" s="5" t="s">
        <v>53</v>
      </c>
      <c r="J174" s="6">
        <v>43510</v>
      </c>
      <c r="K174" s="7">
        <f>+_xlfn.DAYS(A174,J174)/30</f>
        <v>53.233333333333334</v>
      </c>
      <c r="L174" s="7">
        <v>105</v>
      </c>
      <c r="M174" s="6">
        <v>22501</v>
      </c>
      <c r="N174" s="8">
        <f>+_xlfn.DAYS(A174,M174)/365</f>
        <v>61.934246575342463</v>
      </c>
      <c r="O174" s="8">
        <v>2651</v>
      </c>
      <c r="P174" s="6">
        <v>39610</v>
      </c>
      <c r="Q174" s="8">
        <f t="shared" si="32"/>
        <v>6.572222222222222</v>
      </c>
      <c r="R174" s="8">
        <f t="shared" si="33"/>
        <v>10.833333333333334</v>
      </c>
      <c r="S174" s="8" t="s">
        <v>66</v>
      </c>
      <c r="T174" s="9">
        <v>1.61E-2</v>
      </c>
      <c r="U174" s="5">
        <f t="shared" si="34"/>
        <v>1437500</v>
      </c>
      <c r="V174" s="5">
        <f t="shared" si="35"/>
        <v>297111.74925833329</v>
      </c>
      <c r="W174" s="10">
        <f t="shared" si="39"/>
        <v>1734611.7492583334</v>
      </c>
      <c r="X174" s="5">
        <v>8525493</v>
      </c>
      <c r="Y174">
        <v>0</v>
      </c>
      <c r="Z174" s="5">
        <v>0</v>
      </c>
      <c r="AA174" s="5">
        <v>229976267</v>
      </c>
      <c r="AB174">
        <v>2</v>
      </c>
      <c r="AC174">
        <v>41</v>
      </c>
      <c r="AD174">
        <v>0</v>
      </c>
      <c r="AE174" t="s">
        <v>34</v>
      </c>
      <c r="AF174" t="s">
        <v>34</v>
      </c>
      <c r="AG174" t="s">
        <v>41</v>
      </c>
      <c r="AH174" s="5">
        <v>2214497.5099999998</v>
      </c>
      <c r="AI174" s="5">
        <v>85265.16</v>
      </c>
      <c r="AJ174" s="3">
        <v>49815</v>
      </c>
      <c r="AK174" s="5">
        <v>0</v>
      </c>
      <c r="AL174" s="5">
        <v>0</v>
      </c>
      <c r="AM174" s="5">
        <v>0</v>
      </c>
      <c r="AN174" s="5">
        <v>0</v>
      </c>
      <c r="AO174" t="s">
        <v>41</v>
      </c>
      <c r="AP174" t="s">
        <v>45</v>
      </c>
      <c r="AQ174" s="5">
        <v>2214497.5099999998</v>
      </c>
      <c r="AR174" t="s">
        <v>38</v>
      </c>
      <c r="AS174">
        <f t="shared" si="45"/>
        <v>1</v>
      </c>
      <c r="AT174" t="str">
        <f t="shared" si="36"/>
        <v>30-60 Días</v>
      </c>
      <c r="AU174" t="e">
        <f>IF(AND(AC174=0,SUMIFS($H:$H,$A:$A,$A174,#REF!,#REF!)&lt;250000000),"Ordinaria",IF(AND(AC174=0,SUMIFS($H:$H,$A:$A,$A174,#REF!,#REF!)&gt;=250000000),"Preventiva",IF(AND(AC174&gt;0,AC174&lt;=30),"Persuasiva I",IF(AND(AC174&gt;30,AC174&lt;=60),"Persuasiva II",IF(AND(AC174&gt;60,AC174&lt;90),"Prejurídica","Jurídico")))))</f>
        <v>#REF!</v>
      </c>
      <c r="AV174" t="str">
        <f t="shared" si="37"/>
        <v>MORA &gt;30 &lt;= 540 DIAS</v>
      </c>
      <c r="AW174" t="str">
        <f>IFERROR(VLOOKUP(#REF!,#REF!,32,0),"Desembolsado")</f>
        <v>Desembolsado</v>
      </c>
      <c r="AX174" t="str">
        <f t="shared" si="38"/>
        <v>Otro</v>
      </c>
    </row>
    <row r="175" spans="1:50" x14ac:dyDescent="0.25">
      <c r="A175" s="3">
        <v>45077</v>
      </c>
      <c r="B175" s="1">
        <v>34148200156001</v>
      </c>
      <c r="C175" s="5">
        <v>345000000</v>
      </c>
      <c r="D175">
        <v>240</v>
      </c>
      <c r="E175" s="3">
        <v>41976</v>
      </c>
      <c r="F175" s="1">
        <f>_xlfn.DAYS(E175,A175)/30</f>
        <v>-103.36666666666666</v>
      </c>
      <c r="G175" s="1">
        <f t="shared" si="46"/>
        <v>136.63333333333333</v>
      </c>
      <c r="H175" s="5">
        <v>222863242</v>
      </c>
      <c r="I175" s="5" t="s">
        <v>53</v>
      </c>
      <c r="J175" s="6">
        <v>43510</v>
      </c>
      <c r="K175" s="7">
        <f>+_xlfn.DAYS(A175,J175)/30</f>
        <v>52.233333333333334</v>
      </c>
      <c r="L175" s="7">
        <v>104</v>
      </c>
      <c r="M175" s="6">
        <v>22501</v>
      </c>
      <c r="N175" s="8">
        <f>+_xlfn.DAYS(A175,M175)/365</f>
        <v>61.852054794520548</v>
      </c>
      <c r="O175" s="8">
        <v>2651</v>
      </c>
      <c r="P175" s="6">
        <v>39610</v>
      </c>
      <c r="Q175" s="8">
        <f t="shared" si="32"/>
        <v>6.572222222222222</v>
      </c>
      <c r="R175" s="8">
        <f t="shared" si="33"/>
        <v>10.833333333333334</v>
      </c>
      <c r="S175" s="8" t="s">
        <v>66</v>
      </c>
      <c r="T175" s="9">
        <v>1.61E-2</v>
      </c>
      <c r="U175" s="5">
        <f t="shared" si="34"/>
        <v>1437500</v>
      </c>
      <c r="V175" s="5">
        <f t="shared" si="35"/>
        <v>299008.18301666668</v>
      </c>
      <c r="W175" s="10">
        <f t="shared" si="39"/>
        <v>1736508.1830166667</v>
      </c>
      <c r="X175" s="5">
        <v>8528077</v>
      </c>
      <c r="Y175">
        <v>0</v>
      </c>
      <c r="Z175" s="5">
        <v>0</v>
      </c>
      <c r="AA175" s="5">
        <v>231392432</v>
      </c>
      <c r="AB175">
        <v>1</v>
      </c>
      <c r="AC175">
        <v>11</v>
      </c>
      <c r="AD175">
        <v>0</v>
      </c>
      <c r="AE175" t="s">
        <v>34</v>
      </c>
      <c r="AF175" t="s">
        <v>34</v>
      </c>
      <c r="AG175" t="s">
        <v>41</v>
      </c>
      <c r="AH175" s="5">
        <v>2228632.42</v>
      </c>
      <c r="AI175" s="5">
        <v>85291.9</v>
      </c>
      <c r="AJ175" s="3">
        <v>49815</v>
      </c>
      <c r="AK175" s="5">
        <v>0</v>
      </c>
      <c r="AL175" s="5">
        <v>0</v>
      </c>
      <c r="AM175" s="5">
        <v>0</v>
      </c>
      <c r="AN175" s="5">
        <v>0</v>
      </c>
      <c r="AO175" t="s">
        <v>41</v>
      </c>
      <c r="AP175" t="s">
        <v>42</v>
      </c>
      <c r="AQ175" s="5">
        <v>2228632.42</v>
      </c>
      <c r="AR175" t="s">
        <v>38</v>
      </c>
      <c r="AS175">
        <f t="shared" si="45"/>
        <v>1</v>
      </c>
      <c r="AT175" t="str">
        <f t="shared" si="36"/>
        <v>1-30 Días</v>
      </c>
      <c r="AU175" t="e">
        <f>IF(AND(AC175=0,SUMIFS($H:$H,$A:$A,$A175,#REF!,#REF!)&lt;250000000),"Ordinaria",IF(AND(AC175=0,SUMIFS($H:$H,$A:$A,$A175,#REF!,#REF!)&gt;=250000000),"Preventiva",IF(AND(AC175&gt;0,AC175&lt;=30),"Persuasiva I",IF(AND(AC175&gt;30,AC175&lt;=60),"Persuasiva II",IF(AND(AC175&gt;60,AC175&lt;90),"Prejurídica","Jurídico")))))</f>
        <v>#REF!</v>
      </c>
      <c r="AV175">
        <f t="shared" si="37"/>
        <v>0</v>
      </c>
      <c r="AW175" t="str">
        <f>IFERROR(VLOOKUP(#REF!,#REF!,32,0),"Desembolsado")</f>
        <v>Desembolsado</v>
      </c>
      <c r="AX175" t="str">
        <f t="shared" si="38"/>
        <v>Otro</v>
      </c>
    </row>
    <row r="176" spans="1:50" x14ac:dyDescent="0.25">
      <c r="A176" s="3">
        <v>45046</v>
      </c>
      <c r="B176" s="1">
        <v>34148200156001</v>
      </c>
      <c r="C176" s="5">
        <v>345000000</v>
      </c>
      <c r="D176">
        <v>240</v>
      </c>
      <c r="E176" s="3">
        <v>41976</v>
      </c>
      <c r="F176" s="1">
        <f>_xlfn.DAYS(E176,A176)/30</f>
        <v>-102.33333333333333</v>
      </c>
      <c r="G176" s="1">
        <f t="shared" si="46"/>
        <v>137.66666666666669</v>
      </c>
      <c r="H176" s="5">
        <v>223572460</v>
      </c>
      <c r="I176" s="5" t="s">
        <v>53</v>
      </c>
      <c r="J176" s="6">
        <v>43510</v>
      </c>
      <c r="K176" s="7">
        <f>+_xlfn.DAYS(A176,J176)/30</f>
        <v>51.2</v>
      </c>
      <c r="L176" s="7">
        <v>103</v>
      </c>
      <c r="M176" s="6">
        <v>22501</v>
      </c>
      <c r="N176" s="8">
        <f>+_xlfn.DAYS(A176,M176)/365</f>
        <v>61.767123287671232</v>
      </c>
      <c r="O176" s="8">
        <v>2651</v>
      </c>
      <c r="P176" s="6">
        <v>39610</v>
      </c>
      <c r="Q176" s="8">
        <f t="shared" si="32"/>
        <v>6.572222222222222</v>
      </c>
      <c r="R176" s="8">
        <f t="shared" si="33"/>
        <v>10.833333333333334</v>
      </c>
      <c r="S176" s="8" t="s">
        <v>66</v>
      </c>
      <c r="T176" s="9">
        <v>1.61E-2</v>
      </c>
      <c r="U176" s="5">
        <f t="shared" si="34"/>
        <v>1437500</v>
      </c>
      <c r="V176" s="5">
        <f t="shared" si="35"/>
        <v>299959.71716666664</v>
      </c>
      <c r="W176" s="10">
        <f t="shared" si="39"/>
        <v>1737459.7171666666</v>
      </c>
      <c r="X176" s="5">
        <v>8231618</v>
      </c>
      <c r="Y176">
        <v>0</v>
      </c>
      <c r="Z176" s="5">
        <v>0</v>
      </c>
      <c r="AA176" s="5">
        <v>231804216</v>
      </c>
      <c r="AB176">
        <v>1</v>
      </c>
      <c r="AC176">
        <v>10</v>
      </c>
      <c r="AD176">
        <v>0</v>
      </c>
      <c r="AE176" t="s">
        <v>34</v>
      </c>
      <c r="AF176" t="s">
        <v>34</v>
      </c>
      <c r="AG176" t="s">
        <v>41</v>
      </c>
      <c r="AH176" s="5">
        <v>2235724.6</v>
      </c>
      <c r="AI176" s="5">
        <v>82317.56</v>
      </c>
      <c r="AJ176" s="3">
        <v>49815</v>
      </c>
      <c r="AK176" s="5">
        <v>0</v>
      </c>
      <c r="AL176" s="5">
        <v>0</v>
      </c>
      <c r="AM176" s="5">
        <v>0</v>
      </c>
      <c r="AN176" s="5">
        <v>0</v>
      </c>
      <c r="AO176" t="s">
        <v>41</v>
      </c>
      <c r="AP176" t="s">
        <v>42</v>
      </c>
      <c r="AQ176" s="5">
        <v>2235724.6</v>
      </c>
      <c r="AR176" t="s">
        <v>38</v>
      </c>
      <c r="AS176">
        <f t="shared" si="45"/>
        <v>1</v>
      </c>
      <c r="AT176" t="str">
        <f t="shared" si="36"/>
        <v>1-30 Días</v>
      </c>
      <c r="AU176" t="e">
        <f>IF(AND(AC176=0,SUMIFS($H:$H,$A:$A,$A176,#REF!,#REF!)&lt;250000000),"Ordinaria",IF(AND(AC176=0,SUMIFS($H:$H,$A:$A,$A176,#REF!,#REF!)&gt;=250000000),"Preventiva",IF(AND(AC176&gt;0,AC176&lt;=30),"Persuasiva I",IF(AND(AC176&gt;30,AC176&lt;=60),"Persuasiva II",IF(AND(AC176&gt;60,AC176&lt;90),"Prejurídica","Jurídico")))))</f>
        <v>#REF!</v>
      </c>
      <c r="AV176">
        <f t="shared" si="37"/>
        <v>0</v>
      </c>
      <c r="AW176" t="str">
        <f>IFERROR(VLOOKUP(#REF!,#REF!,32,0),"Desembolsado")</f>
        <v>Desembolsado</v>
      </c>
      <c r="AX176" t="str">
        <f t="shared" si="38"/>
        <v>Otro</v>
      </c>
    </row>
    <row r="177" spans="1:50" x14ac:dyDescent="0.25">
      <c r="A177" s="3">
        <v>45016</v>
      </c>
      <c r="B177" s="1">
        <v>34148200156001</v>
      </c>
      <c r="C177" s="5">
        <v>345000000</v>
      </c>
      <c r="D177">
        <v>240</v>
      </c>
      <c r="E177" s="3">
        <v>41976</v>
      </c>
      <c r="F177" s="1">
        <f>_xlfn.DAYS(E177,A177)/30</f>
        <v>-101.33333333333333</v>
      </c>
      <c r="G177" s="1">
        <f t="shared" si="46"/>
        <v>138.66666666666669</v>
      </c>
      <c r="H177" s="5">
        <v>225705628</v>
      </c>
      <c r="I177" s="5" t="s">
        <v>53</v>
      </c>
      <c r="J177" s="6">
        <v>43510</v>
      </c>
      <c r="K177" s="7">
        <f>+_xlfn.DAYS(A177,J177)/30</f>
        <v>50.2</v>
      </c>
      <c r="L177" s="7">
        <v>102</v>
      </c>
      <c r="M177" s="6">
        <v>22501</v>
      </c>
      <c r="N177" s="8">
        <f>+_xlfn.DAYS(A177,M177)/365</f>
        <v>61.684931506849317</v>
      </c>
      <c r="O177" s="8">
        <v>2651</v>
      </c>
      <c r="P177" s="6">
        <v>39610</v>
      </c>
      <c r="Q177" s="8">
        <f t="shared" si="32"/>
        <v>6.572222222222222</v>
      </c>
      <c r="R177" s="8">
        <f t="shared" si="33"/>
        <v>10.833333333333334</v>
      </c>
      <c r="S177" s="8" t="s">
        <v>66</v>
      </c>
      <c r="T177" s="9">
        <v>1.61E-2</v>
      </c>
      <c r="U177" s="5">
        <f t="shared" si="34"/>
        <v>1437500</v>
      </c>
      <c r="V177" s="5">
        <f t="shared" si="35"/>
        <v>302821.71756666666</v>
      </c>
      <c r="W177" s="10">
        <f t="shared" si="39"/>
        <v>1740321.7175666667</v>
      </c>
      <c r="X177" s="5">
        <v>8533253</v>
      </c>
      <c r="Y177">
        <v>0</v>
      </c>
      <c r="Z177" s="5">
        <v>0</v>
      </c>
      <c r="AA177" s="5">
        <v>234239996</v>
      </c>
      <c r="AB177">
        <v>1</v>
      </c>
      <c r="AC177">
        <v>11</v>
      </c>
      <c r="AD177">
        <v>0</v>
      </c>
      <c r="AE177" t="s">
        <v>34</v>
      </c>
      <c r="AF177" t="s">
        <v>34</v>
      </c>
      <c r="AG177" t="s">
        <v>41</v>
      </c>
      <c r="AH177" s="5">
        <v>2257056.2799999998</v>
      </c>
      <c r="AI177" s="5">
        <v>85343.679999999993</v>
      </c>
      <c r="AJ177" s="3">
        <v>49815</v>
      </c>
      <c r="AK177" s="5">
        <v>0</v>
      </c>
      <c r="AL177" s="5">
        <v>0</v>
      </c>
      <c r="AM177" s="5">
        <v>0</v>
      </c>
      <c r="AN177" s="5">
        <v>0</v>
      </c>
      <c r="AO177" t="s">
        <v>41</v>
      </c>
      <c r="AP177" t="s">
        <v>42</v>
      </c>
      <c r="AQ177" s="5">
        <v>2257056.2799999998</v>
      </c>
      <c r="AR177" t="s">
        <v>38</v>
      </c>
      <c r="AS177">
        <f t="shared" si="45"/>
        <v>1</v>
      </c>
      <c r="AT177" t="str">
        <f t="shared" si="36"/>
        <v>1-30 Días</v>
      </c>
      <c r="AU177" t="e">
        <f>IF(AND(AC177=0,SUMIFS($H:$H,$A:$A,$A177,#REF!,#REF!)&lt;250000000),"Ordinaria",IF(AND(AC177=0,SUMIFS($H:$H,$A:$A,$A177,#REF!,#REF!)&gt;=250000000),"Preventiva",IF(AND(AC177&gt;0,AC177&lt;=30),"Persuasiva I",IF(AND(AC177&gt;30,AC177&lt;=60),"Persuasiva II",IF(AND(AC177&gt;60,AC177&lt;90),"Prejurídica","Jurídico")))))</f>
        <v>#REF!</v>
      </c>
      <c r="AV177">
        <f t="shared" si="37"/>
        <v>0</v>
      </c>
      <c r="AW177" t="str">
        <f>IFERROR(VLOOKUP(#REF!,#REF!,32,0),"Desembolsado")</f>
        <v>Desembolsado</v>
      </c>
      <c r="AX177" t="str">
        <f t="shared" si="38"/>
        <v>Otro</v>
      </c>
    </row>
    <row r="178" spans="1:50" x14ac:dyDescent="0.25">
      <c r="A178" s="3">
        <v>45351</v>
      </c>
      <c r="B178" s="1">
        <v>34164520171351</v>
      </c>
      <c r="C178" s="5">
        <v>500000000</v>
      </c>
      <c r="D178">
        <v>240</v>
      </c>
      <c r="E178" s="3">
        <v>42739</v>
      </c>
      <c r="F178" s="1">
        <f>_xlfn.DAYS(E178,A178)/30</f>
        <v>-87.066666666666663</v>
      </c>
      <c r="G178" s="1">
        <f t="shared" si="46"/>
        <v>152.93333333333334</v>
      </c>
      <c r="H178" s="5">
        <v>327262427</v>
      </c>
      <c r="I178" s="5" t="s">
        <v>53</v>
      </c>
      <c r="J178" s="6">
        <v>43513</v>
      </c>
      <c r="K178" s="7">
        <f>+_xlfn.DAYS(A178,J178)/30</f>
        <v>61.266666666666666</v>
      </c>
      <c r="L178" s="7">
        <f>+_xlfn.DAYS(A178,E178)/30</f>
        <v>87.066666666666663</v>
      </c>
      <c r="M178" s="6">
        <v>23845</v>
      </c>
      <c r="N178" s="8">
        <f>+_xlfn.DAYS(A178,M178)/365</f>
        <v>58.920547945205477</v>
      </c>
      <c r="O178" s="8">
        <v>2450</v>
      </c>
      <c r="P178" s="6">
        <v>37855</v>
      </c>
      <c r="Q178" s="8">
        <f t="shared" si="32"/>
        <v>13.566666666666666</v>
      </c>
      <c r="R178" s="8">
        <f t="shared" si="33"/>
        <v>15.716666666666667</v>
      </c>
      <c r="S178" s="8" t="s">
        <v>72</v>
      </c>
      <c r="T178" s="9">
        <v>1.61E-2</v>
      </c>
      <c r="U178" s="5">
        <f t="shared" si="34"/>
        <v>2083333.3333333333</v>
      </c>
      <c r="V178" s="5">
        <f t="shared" si="35"/>
        <v>439077.08955833327</v>
      </c>
      <c r="W178" s="10">
        <f t="shared" si="39"/>
        <v>2522410.4228916666</v>
      </c>
      <c r="X178" s="5">
        <v>2763285</v>
      </c>
      <c r="Y178">
        <v>0</v>
      </c>
      <c r="Z178" s="5">
        <v>44125</v>
      </c>
      <c r="AA178" s="5">
        <v>330069837</v>
      </c>
      <c r="AB178">
        <v>0</v>
      </c>
      <c r="AC178">
        <v>0</v>
      </c>
      <c r="AD178">
        <v>0</v>
      </c>
      <c r="AE178" t="s">
        <v>34</v>
      </c>
      <c r="AF178" t="s">
        <v>34</v>
      </c>
      <c r="AG178" t="s">
        <v>41</v>
      </c>
      <c r="AH178" s="5">
        <v>3272624.27</v>
      </c>
      <c r="AI178" s="5">
        <v>27632.85</v>
      </c>
      <c r="AJ178" s="3">
        <v>50119</v>
      </c>
      <c r="AK178" s="5">
        <v>441.25</v>
      </c>
      <c r="AL178" s="5">
        <v>0</v>
      </c>
      <c r="AM178" s="5">
        <v>0</v>
      </c>
      <c r="AN178" s="5">
        <v>0</v>
      </c>
      <c r="AO178" t="s">
        <v>41</v>
      </c>
      <c r="AP178" t="s">
        <v>37</v>
      </c>
      <c r="AQ178" s="5">
        <v>3272624.27</v>
      </c>
      <c r="AR178" t="s">
        <v>38</v>
      </c>
      <c r="AT178" t="str">
        <f t="shared" si="36"/>
        <v>0 Días</v>
      </c>
      <c r="AU178" t="e">
        <f>IF(AND(AC178=0,SUMIFS($H:$H,$A:$A,$A178,#REF!,#REF!)&lt;250000000),"Ordinaria",IF(AND(AC178=0,SUMIFS($H:$H,$A:$A,$A178,#REF!,#REF!)&gt;=250000000),"Preventiva",IF(AND(AC178&gt;0,AC178&lt;=30),"Persuasiva I",IF(AND(AC178&gt;30,AC178&lt;=60),"Persuasiva II",IF(AND(AC178&gt;60,AC178&lt;90),"Prejurídica","Jurídico")))))</f>
        <v>#REF!</v>
      </c>
      <c r="AV178">
        <f t="shared" si="37"/>
        <v>0</v>
      </c>
      <c r="AW178" t="str">
        <f>IFERROR(VLOOKUP(#REF!,#REF!,32,0),"Desembolsado")</f>
        <v>Desembolsado</v>
      </c>
      <c r="AX178" t="str">
        <f t="shared" si="38"/>
        <v>Otro</v>
      </c>
    </row>
    <row r="179" spans="1:50" x14ac:dyDescent="0.25">
      <c r="A179" s="3">
        <v>45322</v>
      </c>
      <c r="B179" s="1">
        <v>34164520171351</v>
      </c>
      <c r="C179" s="5">
        <v>500000000</v>
      </c>
      <c r="D179">
        <v>240</v>
      </c>
      <c r="E179" s="3">
        <v>42739</v>
      </c>
      <c r="F179" s="1">
        <f>_xlfn.DAYS(E179,A179)/30</f>
        <v>-86.1</v>
      </c>
      <c r="G179" s="1">
        <f t="shared" si="46"/>
        <v>153.9</v>
      </c>
      <c r="H179" s="5">
        <v>329338906</v>
      </c>
      <c r="I179" s="5" t="s">
        <v>53</v>
      </c>
      <c r="J179" s="6">
        <v>43513</v>
      </c>
      <c r="K179" s="7">
        <f>+_xlfn.DAYS(A179,J179)/30</f>
        <v>60.3</v>
      </c>
      <c r="L179" s="7">
        <f>+_xlfn.DAYS(A179,E179)/30</f>
        <v>86.1</v>
      </c>
      <c r="M179" s="6">
        <v>23845</v>
      </c>
      <c r="N179" s="8">
        <f>+_xlfn.DAYS(A179,M179)/365</f>
        <v>58.841095890410962</v>
      </c>
      <c r="O179" s="8">
        <v>2450</v>
      </c>
      <c r="P179" s="6">
        <v>37855</v>
      </c>
      <c r="Q179" s="8">
        <f t="shared" si="32"/>
        <v>13.566666666666666</v>
      </c>
      <c r="R179" s="8">
        <f t="shared" si="33"/>
        <v>15.716666666666667</v>
      </c>
      <c r="S179" s="8" t="s">
        <v>72</v>
      </c>
      <c r="T179" s="9">
        <v>1.61E-2</v>
      </c>
      <c r="U179" s="5">
        <f t="shared" si="34"/>
        <v>2083333.3333333333</v>
      </c>
      <c r="V179" s="5">
        <f t="shared" si="35"/>
        <v>441863.03221666667</v>
      </c>
      <c r="W179" s="10">
        <f t="shared" si="39"/>
        <v>2525196.3655499998</v>
      </c>
      <c r="X179" s="5">
        <v>2764300</v>
      </c>
      <c r="Y179">
        <v>0</v>
      </c>
      <c r="Z179" s="5">
        <v>44402</v>
      </c>
      <c r="AA179" s="5">
        <v>332147608</v>
      </c>
      <c r="AB179">
        <v>0</v>
      </c>
      <c r="AC179">
        <v>0</v>
      </c>
      <c r="AD179">
        <v>0</v>
      </c>
      <c r="AE179" t="s">
        <v>34</v>
      </c>
      <c r="AF179" t="s">
        <v>34</v>
      </c>
      <c r="AG179" t="s">
        <v>41</v>
      </c>
      <c r="AH179" s="5">
        <v>3293389.06</v>
      </c>
      <c r="AI179" s="5">
        <v>27643</v>
      </c>
      <c r="AJ179" s="3">
        <v>50119</v>
      </c>
      <c r="AK179" s="5">
        <v>444.02</v>
      </c>
      <c r="AL179" s="5">
        <v>0</v>
      </c>
      <c r="AM179" s="5">
        <v>0</v>
      </c>
      <c r="AN179" s="5">
        <v>0</v>
      </c>
      <c r="AO179" t="s">
        <v>41</v>
      </c>
      <c r="AP179" t="s">
        <v>37</v>
      </c>
      <c r="AQ179" s="5">
        <v>3293389.06</v>
      </c>
      <c r="AR179" t="s">
        <v>38</v>
      </c>
      <c r="AS179">
        <f t="shared" ref="AS179:AS189" si="47">IF(AC179&gt;=1,1,0)</f>
        <v>0</v>
      </c>
      <c r="AT179" t="str">
        <f t="shared" si="36"/>
        <v>0 Días</v>
      </c>
      <c r="AU179" t="e">
        <f>IF(AND(AC179=0,SUMIFS($H:$H,$A:$A,$A179,#REF!,#REF!)&lt;250000000),"Ordinaria",IF(AND(AC179=0,SUMIFS($H:$H,$A:$A,$A179,#REF!,#REF!)&gt;=250000000),"Preventiva",IF(AND(AC179&gt;0,AC179&lt;=30),"Persuasiva I",IF(AND(AC179&gt;30,AC179&lt;=60),"Persuasiva II",IF(AND(AC179&gt;60,AC179&lt;90),"Prejurídica","Jurídico")))))</f>
        <v>#REF!</v>
      </c>
      <c r="AV179">
        <f t="shared" si="37"/>
        <v>0</v>
      </c>
      <c r="AW179" t="str">
        <f>IFERROR(VLOOKUP(#REF!,#REF!,32,0),"Desembolsado")</f>
        <v>Desembolsado</v>
      </c>
      <c r="AX179" t="str">
        <f t="shared" si="38"/>
        <v>Otro</v>
      </c>
    </row>
    <row r="180" spans="1:50" x14ac:dyDescent="0.25">
      <c r="A180" s="3">
        <v>45291</v>
      </c>
      <c r="B180" s="1">
        <v>34164520171351</v>
      </c>
      <c r="C180" s="5">
        <v>500000000</v>
      </c>
      <c r="D180">
        <v>240</v>
      </c>
      <c r="E180" s="3">
        <v>42739</v>
      </c>
      <c r="F180" s="1">
        <f>_xlfn.DAYS(E180,A180)/30</f>
        <v>-85.066666666666663</v>
      </c>
      <c r="G180" s="1">
        <f t="shared" si="46"/>
        <v>154.93333333333334</v>
      </c>
      <c r="H180" s="5">
        <v>331352425</v>
      </c>
      <c r="I180" s="5" t="s">
        <v>53</v>
      </c>
      <c r="J180" s="6">
        <v>43513</v>
      </c>
      <c r="K180" s="7">
        <f>+_xlfn.DAYS(A180,J180)/30</f>
        <v>59.266666666666666</v>
      </c>
      <c r="L180" s="7">
        <f>+_xlfn.DAYS(A180,E180)/30</f>
        <v>85.066666666666663</v>
      </c>
      <c r="M180" s="6">
        <v>23845</v>
      </c>
      <c r="N180" s="8">
        <f>+_xlfn.DAYS(A180,M180)/365</f>
        <v>58.756164383561647</v>
      </c>
      <c r="O180" s="8">
        <v>2450</v>
      </c>
      <c r="P180" s="6">
        <v>37855</v>
      </c>
      <c r="Q180" s="8">
        <f t="shared" si="32"/>
        <v>13.566666666666666</v>
      </c>
      <c r="R180" s="8">
        <f t="shared" si="33"/>
        <v>15.716666666666667</v>
      </c>
      <c r="S180" s="8" t="s">
        <v>72</v>
      </c>
      <c r="T180" s="9">
        <v>1.61E-2</v>
      </c>
      <c r="U180" s="5">
        <f t="shared" si="34"/>
        <v>2083333.3333333333</v>
      </c>
      <c r="V180" s="5">
        <f t="shared" si="35"/>
        <v>444564.50354166667</v>
      </c>
      <c r="W180" s="10">
        <f t="shared" si="39"/>
        <v>2527897.836875</v>
      </c>
      <c r="X180" s="5">
        <v>2765285</v>
      </c>
      <c r="Y180">
        <v>0</v>
      </c>
      <c r="Z180" s="5">
        <v>44678</v>
      </c>
      <c r="AA180" s="5">
        <v>334162388</v>
      </c>
      <c r="AB180">
        <v>0</v>
      </c>
      <c r="AC180">
        <v>0</v>
      </c>
      <c r="AD180">
        <v>0</v>
      </c>
      <c r="AE180" t="s">
        <v>34</v>
      </c>
      <c r="AF180" t="s">
        <v>34</v>
      </c>
      <c r="AG180" t="s">
        <v>41</v>
      </c>
      <c r="AH180" s="5">
        <v>3313524.25</v>
      </c>
      <c r="AI180" s="5">
        <v>27652.85</v>
      </c>
      <c r="AJ180" s="3">
        <v>50119</v>
      </c>
      <c r="AK180" s="5">
        <v>446.78</v>
      </c>
      <c r="AL180" s="5">
        <v>0</v>
      </c>
      <c r="AM180" s="5">
        <v>0</v>
      </c>
      <c r="AN180" s="5">
        <v>0</v>
      </c>
      <c r="AO180" t="s">
        <v>41</v>
      </c>
      <c r="AP180" t="s">
        <v>37</v>
      </c>
      <c r="AQ180" s="5">
        <v>3313524.25</v>
      </c>
      <c r="AR180" t="s">
        <v>38</v>
      </c>
      <c r="AS180">
        <f t="shared" si="47"/>
        <v>0</v>
      </c>
      <c r="AT180" t="str">
        <f t="shared" si="36"/>
        <v>0 Días</v>
      </c>
      <c r="AU180" t="e">
        <f>IF(AND(AC180=0,SUMIFS($H:$H,$A:$A,$A180,#REF!,#REF!)&lt;250000000),"Ordinaria",IF(AND(AC180=0,SUMIFS($H:$H,$A:$A,$A180,#REF!,#REF!)&gt;=250000000),"Preventiva",IF(AND(AC180&gt;0,AC180&lt;=30),"Persuasiva I",IF(AND(AC180&gt;30,AC180&lt;=60),"Persuasiva II",IF(AND(AC180&gt;60,AC180&lt;90),"Prejurídica","Jurídico")))))</f>
        <v>#REF!</v>
      </c>
      <c r="AV180">
        <f t="shared" si="37"/>
        <v>0</v>
      </c>
      <c r="AW180" t="str">
        <f>IFERROR(VLOOKUP(#REF!,#REF!,32,0),"Desembolsado")</f>
        <v>Desembolsado</v>
      </c>
      <c r="AX180" t="str">
        <f t="shared" si="38"/>
        <v>Otro</v>
      </c>
    </row>
    <row r="181" spans="1:50" x14ac:dyDescent="0.25">
      <c r="A181" s="3">
        <v>45260</v>
      </c>
      <c r="B181" s="1">
        <v>34164520171351</v>
      </c>
      <c r="C181" s="5">
        <v>500000000</v>
      </c>
      <c r="D181">
        <v>240</v>
      </c>
      <c r="E181" s="3">
        <v>42739</v>
      </c>
      <c r="F181" s="1">
        <f>_xlfn.DAYS(E181,A181)/30</f>
        <v>-84.033333333333331</v>
      </c>
      <c r="G181" s="1">
        <f t="shared" si="46"/>
        <v>155.96666666666667</v>
      </c>
      <c r="H181" s="5">
        <v>333462854</v>
      </c>
      <c r="I181" s="5" t="s">
        <v>53</v>
      </c>
      <c r="J181" s="6">
        <v>43513</v>
      </c>
      <c r="K181" s="7">
        <f>+_xlfn.DAYS(A181,J181)/30</f>
        <v>58.233333333333334</v>
      </c>
      <c r="L181" s="7">
        <f>+_xlfn.DAYS(A181,E181)/30</f>
        <v>84.033333333333331</v>
      </c>
      <c r="M181" s="6">
        <v>23845</v>
      </c>
      <c r="N181" s="8">
        <f>+_xlfn.DAYS(A181,M181)/365</f>
        <v>58.671232876712331</v>
      </c>
      <c r="O181" s="8">
        <v>2450</v>
      </c>
      <c r="P181" s="6">
        <v>37855</v>
      </c>
      <c r="Q181" s="8">
        <f t="shared" si="32"/>
        <v>13.566666666666666</v>
      </c>
      <c r="R181" s="8">
        <f t="shared" si="33"/>
        <v>15.716666666666667</v>
      </c>
      <c r="S181" s="8" t="s">
        <v>72</v>
      </c>
      <c r="T181" s="9">
        <v>1.61E-2</v>
      </c>
      <c r="U181" s="5">
        <f t="shared" si="34"/>
        <v>2083333.3333333333</v>
      </c>
      <c r="V181" s="5">
        <f t="shared" si="35"/>
        <v>447395.99578333332</v>
      </c>
      <c r="W181" s="10">
        <f t="shared" si="39"/>
        <v>2530729.3291166667</v>
      </c>
      <c r="X181" s="5">
        <v>2766316</v>
      </c>
      <c r="Y181">
        <v>0</v>
      </c>
      <c r="Z181" s="5">
        <v>0</v>
      </c>
      <c r="AA181" s="5">
        <v>336229170</v>
      </c>
      <c r="AB181">
        <v>0</v>
      </c>
      <c r="AC181">
        <v>0</v>
      </c>
      <c r="AD181">
        <v>0</v>
      </c>
      <c r="AE181" t="s">
        <v>34</v>
      </c>
      <c r="AF181" t="s">
        <v>34</v>
      </c>
      <c r="AG181" t="s">
        <v>41</v>
      </c>
      <c r="AH181" s="5">
        <v>3334628.54</v>
      </c>
      <c r="AI181" s="5">
        <v>27663.16</v>
      </c>
      <c r="AJ181" s="3">
        <v>50119</v>
      </c>
      <c r="AK181" s="5">
        <v>0</v>
      </c>
      <c r="AL181" s="5">
        <v>0</v>
      </c>
      <c r="AM181" s="5">
        <v>0</v>
      </c>
      <c r="AN181" s="5">
        <v>0</v>
      </c>
      <c r="AO181" t="s">
        <v>41</v>
      </c>
      <c r="AP181" t="s">
        <v>37</v>
      </c>
      <c r="AQ181" s="5">
        <v>3334628.54</v>
      </c>
      <c r="AR181" t="s">
        <v>38</v>
      </c>
      <c r="AS181">
        <f t="shared" si="47"/>
        <v>0</v>
      </c>
      <c r="AT181" t="str">
        <f t="shared" si="36"/>
        <v>0 Días</v>
      </c>
      <c r="AU181" t="e">
        <f>IF(AND(AC181=0,SUMIFS($H:$H,$A:$A,$A181,#REF!,#REF!)&lt;250000000),"Ordinaria",IF(AND(AC181=0,SUMIFS($H:$H,$A:$A,$A181,#REF!,#REF!)&gt;=250000000),"Preventiva",IF(AND(AC181&gt;0,AC181&lt;=30),"Persuasiva I",IF(AND(AC181&gt;30,AC181&lt;=60),"Persuasiva II",IF(AND(AC181&gt;60,AC181&lt;90),"Prejurídica","Jurídico")))))</f>
        <v>#REF!</v>
      </c>
      <c r="AV181">
        <f t="shared" si="37"/>
        <v>0</v>
      </c>
      <c r="AW181" t="str">
        <f>IFERROR(VLOOKUP(#REF!,#REF!,32,0),"Desembolsado")</f>
        <v>Desembolsado</v>
      </c>
      <c r="AX181" t="str">
        <f t="shared" si="38"/>
        <v>Otro</v>
      </c>
    </row>
    <row r="182" spans="1:50" x14ac:dyDescent="0.25">
      <c r="A182" s="3">
        <v>45230</v>
      </c>
      <c r="B182" s="1">
        <v>34164520171351</v>
      </c>
      <c r="C182" s="5">
        <v>500000000</v>
      </c>
      <c r="D182">
        <v>240</v>
      </c>
      <c r="E182" s="3">
        <v>42739</v>
      </c>
      <c r="F182" s="1">
        <f>_xlfn.DAYS(E182,A182)/30</f>
        <v>-83.033333333333331</v>
      </c>
      <c r="G182" s="1">
        <f t="shared" si="46"/>
        <v>156.96666666666667</v>
      </c>
      <c r="H182" s="5">
        <v>335570197</v>
      </c>
      <c r="I182" s="5" t="s">
        <v>53</v>
      </c>
      <c r="J182" s="6">
        <v>43513</v>
      </c>
      <c r="K182" s="7">
        <f>+_xlfn.DAYS(A182,J182)/30</f>
        <v>57.233333333333334</v>
      </c>
      <c r="L182" s="7">
        <f>+_xlfn.DAYS(A182,E182)/30</f>
        <v>83.033333333333331</v>
      </c>
      <c r="M182" s="6">
        <v>23845</v>
      </c>
      <c r="N182" s="8">
        <f>+_xlfn.DAYS(A182,M182)/365</f>
        <v>58.589041095890408</v>
      </c>
      <c r="O182" s="8">
        <v>2450</v>
      </c>
      <c r="P182" s="6">
        <v>37855</v>
      </c>
      <c r="Q182" s="8">
        <f t="shared" si="32"/>
        <v>13.566666666666666</v>
      </c>
      <c r="R182" s="8">
        <f t="shared" si="33"/>
        <v>15.716666666666667</v>
      </c>
      <c r="S182" s="8" t="s">
        <v>72</v>
      </c>
      <c r="T182" s="9">
        <v>1.61E-2</v>
      </c>
      <c r="U182" s="5">
        <f t="shared" si="34"/>
        <v>2083333.3333333333</v>
      </c>
      <c r="V182" s="5">
        <f t="shared" si="35"/>
        <v>450223.34764166665</v>
      </c>
      <c r="W182" s="10">
        <f t="shared" si="39"/>
        <v>2533556.6809749999</v>
      </c>
      <c r="X182" s="5">
        <v>2767347</v>
      </c>
      <c r="Y182">
        <v>0</v>
      </c>
      <c r="Z182" s="5">
        <v>0</v>
      </c>
      <c r="AA182" s="5">
        <v>338337544</v>
      </c>
      <c r="AB182">
        <v>0</v>
      </c>
      <c r="AC182">
        <v>0</v>
      </c>
      <c r="AD182">
        <v>0</v>
      </c>
      <c r="AE182" t="s">
        <v>34</v>
      </c>
      <c r="AF182" t="s">
        <v>34</v>
      </c>
      <c r="AG182" t="s">
        <v>41</v>
      </c>
      <c r="AH182" s="5">
        <v>3355701.97</v>
      </c>
      <c r="AI182" s="5">
        <v>27673.47</v>
      </c>
      <c r="AJ182" s="3">
        <v>50119</v>
      </c>
      <c r="AK182" s="5">
        <v>0</v>
      </c>
      <c r="AL182" s="5">
        <v>0</v>
      </c>
      <c r="AM182" s="5">
        <v>0</v>
      </c>
      <c r="AN182" s="5">
        <v>0</v>
      </c>
      <c r="AO182" t="s">
        <v>41</v>
      </c>
      <c r="AP182" t="s">
        <v>37</v>
      </c>
      <c r="AQ182" s="5">
        <v>3355701.97</v>
      </c>
      <c r="AR182" t="s">
        <v>38</v>
      </c>
      <c r="AS182">
        <f t="shared" si="47"/>
        <v>0</v>
      </c>
      <c r="AT182" t="str">
        <f t="shared" si="36"/>
        <v>0 Días</v>
      </c>
      <c r="AU182" t="e">
        <f>IF(AND(AC182=0,SUMIFS($H:$H,$A:$A,$A182,#REF!,#REF!)&lt;250000000),"Ordinaria",IF(AND(AC182=0,SUMIFS($H:$H,$A:$A,$A182,#REF!,#REF!)&gt;=250000000),"Preventiva",IF(AND(AC182&gt;0,AC182&lt;=30),"Persuasiva I",IF(AND(AC182&gt;30,AC182&lt;=60),"Persuasiva II",IF(AND(AC182&gt;60,AC182&lt;90),"Prejurídica","Jurídico")))))</f>
        <v>#REF!</v>
      </c>
      <c r="AV182">
        <f t="shared" si="37"/>
        <v>0</v>
      </c>
      <c r="AW182" t="str">
        <f>IFERROR(VLOOKUP(#REF!,#REF!,32,0),"Desembolsado")</f>
        <v>Desembolsado</v>
      </c>
      <c r="AX182" t="str">
        <f t="shared" si="38"/>
        <v>Otro</v>
      </c>
    </row>
    <row r="183" spans="1:50" x14ac:dyDescent="0.25">
      <c r="A183" s="3">
        <v>45199</v>
      </c>
      <c r="B183" s="1">
        <v>34164520171351</v>
      </c>
      <c r="C183" s="5">
        <v>500000000</v>
      </c>
      <c r="D183">
        <v>240</v>
      </c>
      <c r="E183" s="3">
        <v>42739</v>
      </c>
      <c r="F183" s="1">
        <f>_xlfn.DAYS(E183,A183)/30</f>
        <v>-82</v>
      </c>
      <c r="G183" s="1">
        <f t="shared" si="46"/>
        <v>158</v>
      </c>
      <c r="H183" s="5">
        <v>337674453</v>
      </c>
      <c r="I183" s="5" t="s">
        <v>53</v>
      </c>
      <c r="J183" s="6">
        <v>43513</v>
      </c>
      <c r="K183" s="7">
        <f>+_xlfn.DAYS(A183,J183)/30</f>
        <v>56.2</v>
      </c>
      <c r="L183" s="7">
        <f>+_xlfn.DAYS(A183,E183)/30</f>
        <v>82</v>
      </c>
      <c r="M183" s="6">
        <v>23845</v>
      </c>
      <c r="N183" s="8">
        <f>+_xlfn.DAYS(A183,M183)/365</f>
        <v>58.504109589041093</v>
      </c>
      <c r="O183" s="8">
        <v>2450</v>
      </c>
      <c r="P183" s="6">
        <v>37855</v>
      </c>
      <c r="Q183" s="8">
        <f t="shared" si="32"/>
        <v>13.566666666666666</v>
      </c>
      <c r="R183" s="8">
        <f t="shared" si="33"/>
        <v>15.716666666666667</v>
      </c>
      <c r="S183" s="8" t="s">
        <v>72</v>
      </c>
      <c r="T183" s="9">
        <v>1.61E-2</v>
      </c>
      <c r="U183" s="5">
        <f t="shared" si="34"/>
        <v>2083333.3333333333</v>
      </c>
      <c r="V183" s="5">
        <f t="shared" si="35"/>
        <v>453046.55777499994</v>
      </c>
      <c r="W183" s="10">
        <f t="shared" si="39"/>
        <v>2536379.8911083331</v>
      </c>
      <c r="X183" s="5">
        <v>2768375</v>
      </c>
      <c r="Y183">
        <v>0</v>
      </c>
      <c r="Z183" s="5">
        <v>0</v>
      </c>
      <c r="AA183" s="5">
        <v>340442828</v>
      </c>
      <c r="AB183">
        <v>0</v>
      </c>
      <c r="AC183">
        <v>0</v>
      </c>
      <c r="AD183">
        <v>0</v>
      </c>
      <c r="AE183" t="s">
        <v>34</v>
      </c>
      <c r="AF183" t="s">
        <v>34</v>
      </c>
      <c r="AG183" t="s">
        <v>41</v>
      </c>
      <c r="AH183" s="5">
        <v>3376744.53</v>
      </c>
      <c r="AI183" s="5">
        <v>27683.75</v>
      </c>
      <c r="AJ183" s="3">
        <v>50119</v>
      </c>
      <c r="AK183" s="5">
        <v>0</v>
      </c>
      <c r="AL183" s="5">
        <v>0</v>
      </c>
      <c r="AM183" s="5">
        <v>0</v>
      </c>
      <c r="AN183" s="5">
        <v>0</v>
      </c>
      <c r="AO183" t="s">
        <v>41</v>
      </c>
      <c r="AP183" t="s">
        <v>37</v>
      </c>
      <c r="AQ183" s="5">
        <v>3376744.53</v>
      </c>
      <c r="AR183" t="s">
        <v>38</v>
      </c>
      <c r="AS183">
        <f t="shared" si="47"/>
        <v>0</v>
      </c>
      <c r="AT183" t="str">
        <f t="shared" si="36"/>
        <v>0 Días</v>
      </c>
      <c r="AU183" t="e">
        <f>IF(AND(AC183=0,SUMIFS($H:$H,$A:$A,$A183,#REF!,#REF!)&lt;250000000),"Ordinaria",IF(AND(AC183=0,SUMIFS($H:$H,$A:$A,$A183,#REF!,#REF!)&gt;=250000000),"Preventiva",IF(AND(AC183&gt;0,AC183&lt;=30),"Persuasiva I",IF(AND(AC183&gt;30,AC183&lt;=60),"Persuasiva II",IF(AND(AC183&gt;60,AC183&lt;90),"Prejurídica","Jurídico")))))</f>
        <v>#REF!</v>
      </c>
      <c r="AV183">
        <f t="shared" si="37"/>
        <v>0</v>
      </c>
      <c r="AW183" t="str">
        <f>IFERROR(VLOOKUP(#REF!,#REF!,32,0),"Desembolsado")</f>
        <v>Desembolsado</v>
      </c>
      <c r="AX183" t="str">
        <f t="shared" si="38"/>
        <v>Otro</v>
      </c>
    </row>
    <row r="184" spans="1:50" x14ac:dyDescent="0.25">
      <c r="A184" s="3">
        <v>45169</v>
      </c>
      <c r="B184" s="1">
        <v>34164520171351</v>
      </c>
      <c r="C184" s="5">
        <v>500000000</v>
      </c>
      <c r="D184">
        <v>240</v>
      </c>
      <c r="E184" s="3">
        <v>42739</v>
      </c>
      <c r="F184" s="1">
        <f>_xlfn.DAYS(E184,A184)/30</f>
        <v>-81</v>
      </c>
      <c r="G184" s="1">
        <f t="shared" si="46"/>
        <v>159</v>
      </c>
      <c r="H184" s="5">
        <v>339775623</v>
      </c>
      <c r="I184" s="5" t="s">
        <v>53</v>
      </c>
      <c r="J184" s="6">
        <v>43513</v>
      </c>
      <c r="K184" s="7">
        <f>+_xlfn.DAYS(A184,J184)/30</f>
        <v>55.2</v>
      </c>
      <c r="L184" s="7">
        <f>+_xlfn.DAYS(A184,E184)/30</f>
        <v>81</v>
      </c>
      <c r="M184" s="6">
        <v>23845</v>
      </c>
      <c r="N184" s="8">
        <f>+_xlfn.DAYS(A184,M184)/365</f>
        <v>58.421917808219177</v>
      </c>
      <c r="O184" s="8">
        <v>2450</v>
      </c>
      <c r="P184" s="6">
        <v>37855</v>
      </c>
      <c r="Q184" s="8">
        <f t="shared" si="32"/>
        <v>13.566666666666666</v>
      </c>
      <c r="R184" s="8">
        <f t="shared" si="33"/>
        <v>15.716666666666667</v>
      </c>
      <c r="S184" s="8" t="s">
        <v>72</v>
      </c>
      <c r="T184" s="9">
        <v>1.61E-2</v>
      </c>
      <c r="U184" s="5">
        <f t="shared" si="34"/>
        <v>2083333.3333333333</v>
      </c>
      <c r="V184" s="5">
        <f t="shared" si="35"/>
        <v>455865.62752500002</v>
      </c>
      <c r="W184" s="10">
        <f t="shared" si="39"/>
        <v>2539198.9608583334</v>
      </c>
      <c r="X184" s="5">
        <v>2769403</v>
      </c>
      <c r="Y184">
        <v>0</v>
      </c>
      <c r="Z184" s="5">
        <v>0</v>
      </c>
      <c r="AA184" s="5">
        <v>342545026</v>
      </c>
      <c r="AB184">
        <v>0</v>
      </c>
      <c r="AC184">
        <v>0</v>
      </c>
      <c r="AD184">
        <v>0</v>
      </c>
      <c r="AE184" t="s">
        <v>34</v>
      </c>
      <c r="AF184" t="s">
        <v>34</v>
      </c>
      <c r="AG184" t="s">
        <v>41</v>
      </c>
      <c r="AH184" s="5">
        <v>3397756.23</v>
      </c>
      <c r="AI184" s="5">
        <v>27694.03</v>
      </c>
      <c r="AJ184" s="3">
        <v>50119</v>
      </c>
      <c r="AK184" s="5">
        <v>0</v>
      </c>
      <c r="AL184" s="5">
        <v>0</v>
      </c>
      <c r="AM184" s="5">
        <v>0</v>
      </c>
      <c r="AN184" s="5">
        <v>0</v>
      </c>
      <c r="AO184" t="s">
        <v>41</v>
      </c>
      <c r="AP184" t="s">
        <v>37</v>
      </c>
      <c r="AQ184" s="5">
        <v>3397756.23</v>
      </c>
      <c r="AR184" t="s">
        <v>38</v>
      </c>
      <c r="AS184">
        <f t="shared" si="47"/>
        <v>0</v>
      </c>
      <c r="AT184" t="str">
        <f t="shared" si="36"/>
        <v>0 Días</v>
      </c>
      <c r="AU184" t="e">
        <f>IF(AND(AC184=0,SUMIFS($H:$H,$A:$A,$A184,#REF!,#REF!)&lt;250000000),"Ordinaria",IF(AND(AC184=0,SUMIFS($H:$H,$A:$A,$A184,#REF!,#REF!)&gt;=250000000),"Preventiva",IF(AND(AC184&gt;0,AC184&lt;=30),"Persuasiva I",IF(AND(AC184&gt;30,AC184&lt;=60),"Persuasiva II",IF(AND(AC184&gt;60,AC184&lt;90),"Prejurídica","Jurídico")))))</f>
        <v>#REF!</v>
      </c>
      <c r="AV184">
        <f t="shared" si="37"/>
        <v>0</v>
      </c>
      <c r="AW184" t="str">
        <f>IFERROR(VLOOKUP(#REF!,#REF!,32,0),"Desembolsado")</f>
        <v>Desembolsado</v>
      </c>
      <c r="AX184" t="str">
        <f t="shared" si="38"/>
        <v>Otro</v>
      </c>
    </row>
    <row r="185" spans="1:50" x14ac:dyDescent="0.25">
      <c r="A185" s="3">
        <v>45138</v>
      </c>
      <c r="B185" s="1">
        <v>34164520171351</v>
      </c>
      <c r="C185" s="5">
        <v>500000000</v>
      </c>
      <c r="D185">
        <v>240</v>
      </c>
      <c r="E185" s="3">
        <v>42739</v>
      </c>
      <c r="F185" s="1">
        <f>_xlfn.DAYS(E185,A185)/30</f>
        <v>-79.966666666666669</v>
      </c>
      <c r="G185" s="1">
        <f t="shared" si="46"/>
        <v>160.03333333333333</v>
      </c>
      <c r="H185" s="5">
        <v>341873710</v>
      </c>
      <c r="I185" s="5" t="s">
        <v>53</v>
      </c>
      <c r="J185" s="6">
        <v>43513</v>
      </c>
      <c r="K185" s="7">
        <f>+_xlfn.DAYS(A185,J185)/30</f>
        <v>54.166666666666664</v>
      </c>
      <c r="L185" s="7">
        <f>+_xlfn.DAYS(A185,E185)/30</f>
        <v>79.966666666666669</v>
      </c>
      <c r="M185" s="6">
        <v>23845</v>
      </c>
      <c r="N185" s="8">
        <f>+_xlfn.DAYS(A185,M185)/365</f>
        <v>58.336986301369862</v>
      </c>
      <c r="O185" s="8">
        <v>2450</v>
      </c>
      <c r="P185" s="6">
        <v>37855</v>
      </c>
      <c r="Q185" s="8">
        <f t="shared" si="32"/>
        <v>13.566666666666666</v>
      </c>
      <c r="R185" s="8">
        <f t="shared" si="33"/>
        <v>15.716666666666667</v>
      </c>
      <c r="S185" s="8" t="s">
        <v>72</v>
      </c>
      <c r="T185" s="9">
        <v>1.61E-2</v>
      </c>
      <c r="U185" s="5">
        <f t="shared" si="34"/>
        <v>2083333.3333333333</v>
      </c>
      <c r="V185" s="5">
        <f t="shared" si="35"/>
        <v>458680.56091666664</v>
      </c>
      <c r="W185" s="10">
        <f t="shared" si="39"/>
        <v>2542013.8942499999</v>
      </c>
      <c r="X185" s="5">
        <v>2770428</v>
      </c>
      <c r="Y185">
        <v>0</v>
      </c>
      <c r="Z185" s="5">
        <v>0</v>
      </c>
      <c r="AA185" s="5">
        <v>344644138</v>
      </c>
      <c r="AB185">
        <v>0</v>
      </c>
      <c r="AC185">
        <v>0</v>
      </c>
      <c r="AD185">
        <v>0</v>
      </c>
      <c r="AE185" t="s">
        <v>34</v>
      </c>
      <c r="AF185" t="s">
        <v>34</v>
      </c>
      <c r="AG185" t="s">
        <v>41</v>
      </c>
      <c r="AH185" s="5">
        <v>3418737.1</v>
      </c>
      <c r="AI185" s="5">
        <v>27704.28</v>
      </c>
      <c r="AJ185" s="3">
        <v>50119</v>
      </c>
      <c r="AK185" s="5">
        <v>0</v>
      </c>
      <c r="AL185" s="5">
        <v>0</v>
      </c>
      <c r="AM185" s="5">
        <v>0</v>
      </c>
      <c r="AN185" s="5">
        <v>0</v>
      </c>
      <c r="AO185" t="s">
        <v>41</v>
      </c>
      <c r="AP185" t="s">
        <v>37</v>
      </c>
      <c r="AQ185" s="5">
        <v>3418737.1</v>
      </c>
      <c r="AR185" t="s">
        <v>38</v>
      </c>
      <c r="AS185">
        <f t="shared" si="47"/>
        <v>0</v>
      </c>
      <c r="AT185" t="str">
        <f t="shared" si="36"/>
        <v>0 Días</v>
      </c>
      <c r="AU185" t="e">
        <f>IF(AND(AC185=0,SUMIFS($H:$H,$A:$A,$A185,#REF!,#REF!)&lt;250000000),"Ordinaria",IF(AND(AC185=0,SUMIFS($H:$H,$A:$A,$A185,#REF!,#REF!)&gt;=250000000),"Preventiva",IF(AND(AC185&gt;0,AC185&lt;=30),"Persuasiva I",IF(AND(AC185&gt;30,AC185&lt;=60),"Persuasiva II",IF(AND(AC185&gt;60,AC185&lt;90),"Prejurídica","Jurídico")))))</f>
        <v>#REF!</v>
      </c>
      <c r="AV185">
        <f t="shared" si="37"/>
        <v>0</v>
      </c>
      <c r="AW185" t="str">
        <f>IFERROR(VLOOKUP(#REF!,#REF!,32,0),"Desembolsado")</f>
        <v>Desembolsado</v>
      </c>
      <c r="AX185" t="str">
        <f t="shared" si="38"/>
        <v>Otro</v>
      </c>
    </row>
    <row r="186" spans="1:50" x14ac:dyDescent="0.25">
      <c r="A186" s="3">
        <v>45107</v>
      </c>
      <c r="B186" s="1">
        <v>34164520171351</v>
      </c>
      <c r="C186" s="5">
        <v>500000000</v>
      </c>
      <c r="D186">
        <v>240</v>
      </c>
      <c r="E186" s="3">
        <v>42739</v>
      </c>
      <c r="F186" s="1">
        <f>_xlfn.DAYS(E186,A186)/30</f>
        <v>-78.933333333333337</v>
      </c>
      <c r="G186" s="1">
        <f t="shared" si="46"/>
        <v>161.06666666666666</v>
      </c>
      <c r="H186" s="5">
        <v>343968726</v>
      </c>
      <c r="I186" s="5" t="s">
        <v>53</v>
      </c>
      <c r="J186" s="6">
        <v>43513</v>
      </c>
      <c r="K186" s="7">
        <f>+_xlfn.DAYS(A186,J186)/30</f>
        <v>53.133333333333333</v>
      </c>
      <c r="L186" s="7">
        <f>+_xlfn.DAYS(A186,E186)/30</f>
        <v>78.933333333333337</v>
      </c>
      <c r="M186" s="6">
        <v>23845</v>
      </c>
      <c r="N186" s="8">
        <f>+_xlfn.DAYS(A186,M186)/365</f>
        <v>58.252054794520546</v>
      </c>
      <c r="O186" s="8">
        <v>2450</v>
      </c>
      <c r="P186" s="6">
        <v>37855</v>
      </c>
      <c r="Q186" s="8">
        <f t="shared" si="32"/>
        <v>13.566666666666666</v>
      </c>
      <c r="R186" s="8">
        <f t="shared" si="33"/>
        <v>15.716666666666667</v>
      </c>
      <c r="S186" s="8" t="s">
        <v>72</v>
      </c>
      <c r="T186" s="9">
        <v>1.61E-2</v>
      </c>
      <c r="U186" s="5">
        <f t="shared" si="34"/>
        <v>2083333.3333333333</v>
      </c>
      <c r="V186" s="5">
        <f t="shared" si="35"/>
        <v>461491.37404999998</v>
      </c>
      <c r="W186" s="10">
        <f t="shared" si="39"/>
        <v>2544824.7073833332</v>
      </c>
      <c r="X186" s="5">
        <v>2771452</v>
      </c>
      <c r="Y186">
        <v>0</v>
      </c>
      <c r="Z186" s="5">
        <v>0</v>
      </c>
      <c r="AA186" s="5">
        <v>346740178</v>
      </c>
      <c r="AB186">
        <v>0</v>
      </c>
      <c r="AC186">
        <v>0</v>
      </c>
      <c r="AD186">
        <v>0</v>
      </c>
      <c r="AE186" t="s">
        <v>34</v>
      </c>
      <c r="AF186" t="s">
        <v>34</v>
      </c>
      <c r="AG186" t="s">
        <v>41</v>
      </c>
      <c r="AH186" s="5">
        <v>3439687.26</v>
      </c>
      <c r="AI186" s="5">
        <v>27714.52</v>
      </c>
      <c r="AJ186" s="3">
        <v>50119</v>
      </c>
      <c r="AK186" s="5">
        <v>0</v>
      </c>
      <c r="AL186" s="5">
        <v>0</v>
      </c>
      <c r="AM186" s="5">
        <v>0</v>
      </c>
      <c r="AN186" s="5">
        <v>0</v>
      </c>
      <c r="AO186" t="s">
        <v>41</v>
      </c>
      <c r="AP186" t="s">
        <v>37</v>
      </c>
      <c r="AQ186" s="5">
        <v>3439687.26</v>
      </c>
      <c r="AR186" t="s">
        <v>38</v>
      </c>
      <c r="AS186">
        <f t="shared" si="47"/>
        <v>0</v>
      </c>
      <c r="AT186" t="str">
        <f t="shared" si="36"/>
        <v>0 Días</v>
      </c>
      <c r="AU186" t="e">
        <f>IF(AND(AC186=0,SUMIFS($H:$H,$A:$A,$A186,#REF!,#REF!)&lt;250000000),"Ordinaria",IF(AND(AC186=0,SUMIFS($H:$H,$A:$A,$A186,#REF!,#REF!)&gt;=250000000),"Preventiva",IF(AND(AC186&gt;0,AC186&lt;=30),"Persuasiva I",IF(AND(AC186&gt;30,AC186&lt;=60),"Persuasiva II",IF(AND(AC186&gt;60,AC186&lt;90),"Prejurídica","Jurídico")))))</f>
        <v>#REF!</v>
      </c>
      <c r="AV186">
        <f t="shared" si="37"/>
        <v>0</v>
      </c>
      <c r="AW186" t="str">
        <f>IFERROR(VLOOKUP(#REF!,#REF!,32,0),"Desembolsado")</f>
        <v>Desembolsado</v>
      </c>
      <c r="AX186" t="str">
        <f t="shared" si="38"/>
        <v>Otro</v>
      </c>
    </row>
    <row r="187" spans="1:50" x14ac:dyDescent="0.25">
      <c r="A187" s="3">
        <v>45077</v>
      </c>
      <c r="B187" s="1">
        <v>34164520171351</v>
      </c>
      <c r="C187" s="5">
        <v>500000000</v>
      </c>
      <c r="D187">
        <v>240</v>
      </c>
      <c r="E187" s="3">
        <v>42739</v>
      </c>
      <c r="F187" s="1">
        <f>_xlfn.DAYS(E187,A187)/30</f>
        <v>-77.933333333333337</v>
      </c>
      <c r="G187" s="1">
        <f t="shared" si="46"/>
        <v>162.06666666666666</v>
      </c>
      <c r="H187" s="5">
        <v>346048684</v>
      </c>
      <c r="I187" s="5" t="s">
        <v>53</v>
      </c>
      <c r="J187" s="6">
        <v>43513</v>
      </c>
      <c r="K187" s="7">
        <f>+_xlfn.DAYS(A187,J187)/30</f>
        <v>52.133333333333333</v>
      </c>
      <c r="L187" s="7">
        <f>+_xlfn.DAYS(A187,E187)/30</f>
        <v>77.933333333333337</v>
      </c>
      <c r="M187" s="6">
        <v>23845</v>
      </c>
      <c r="N187" s="8">
        <f>+_xlfn.DAYS(A187,M187)/365</f>
        <v>58.169863013698631</v>
      </c>
      <c r="O187" s="8">
        <v>2450</v>
      </c>
      <c r="P187" s="6">
        <v>37855</v>
      </c>
      <c r="Q187" s="8">
        <f t="shared" si="32"/>
        <v>13.566666666666666</v>
      </c>
      <c r="R187" s="8">
        <f t="shared" si="33"/>
        <v>15.716666666666667</v>
      </c>
      <c r="S187" s="8" t="s">
        <v>72</v>
      </c>
      <c r="T187" s="9">
        <v>1.61E-2</v>
      </c>
      <c r="U187" s="5">
        <f t="shared" si="34"/>
        <v>2083333.3333333333</v>
      </c>
      <c r="V187" s="5">
        <f t="shared" si="35"/>
        <v>464281.9843666667</v>
      </c>
      <c r="W187" s="10">
        <f t="shared" si="39"/>
        <v>2547615.3177</v>
      </c>
      <c r="X187" s="5">
        <v>2772469</v>
      </c>
      <c r="Y187">
        <v>0</v>
      </c>
      <c r="Z187" s="5">
        <v>0</v>
      </c>
      <c r="AA187" s="5">
        <v>348821153</v>
      </c>
      <c r="AB187">
        <v>0</v>
      </c>
      <c r="AC187">
        <v>0</v>
      </c>
      <c r="AD187">
        <v>0</v>
      </c>
      <c r="AE187" t="s">
        <v>34</v>
      </c>
      <c r="AF187" t="s">
        <v>34</v>
      </c>
      <c r="AG187" t="s">
        <v>41</v>
      </c>
      <c r="AH187" s="5">
        <v>3460486.84</v>
      </c>
      <c r="AI187" s="5">
        <v>27724.69</v>
      </c>
      <c r="AJ187" s="3">
        <v>50119</v>
      </c>
      <c r="AK187" s="5">
        <v>0</v>
      </c>
      <c r="AL187" s="5">
        <v>0</v>
      </c>
      <c r="AM187" s="5">
        <v>0</v>
      </c>
      <c r="AN187" s="5">
        <v>0</v>
      </c>
      <c r="AO187" t="s">
        <v>41</v>
      </c>
      <c r="AP187" t="s">
        <v>39</v>
      </c>
      <c r="AQ187" s="5">
        <v>3460486.84</v>
      </c>
      <c r="AR187" t="s">
        <v>38</v>
      </c>
      <c r="AS187">
        <f t="shared" si="47"/>
        <v>0</v>
      </c>
      <c r="AT187" t="str">
        <f t="shared" si="36"/>
        <v>0 Días</v>
      </c>
      <c r="AU187" t="e">
        <f>IF(AND(AC187=0,SUMIFS($H:$H,$A:$A,$A187,#REF!,#REF!)&lt;250000000),"Ordinaria",IF(AND(AC187=0,SUMIFS($H:$H,$A:$A,$A187,#REF!,#REF!)&gt;=250000000),"Preventiva",IF(AND(AC187&gt;0,AC187&lt;=30),"Persuasiva I",IF(AND(AC187&gt;30,AC187&lt;=60),"Persuasiva II",IF(AND(AC187&gt;60,AC187&lt;90),"Prejurídica","Jurídico")))))</f>
        <v>#REF!</v>
      </c>
      <c r="AV187">
        <f t="shared" si="37"/>
        <v>0</v>
      </c>
      <c r="AW187" t="str">
        <f>IFERROR(VLOOKUP(#REF!,#REF!,32,0),"Desembolsado")</f>
        <v>Desembolsado</v>
      </c>
      <c r="AX187" t="str">
        <f t="shared" si="38"/>
        <v>Otro</v>
      </c>
    </row>
    <row r="188" spans="1:50" x14ac:dyDescent="0.25">
      <c r="A188" s="3">
        <v>45046</v>
      </c>
      <c r="B188" s="1">
        <v>34164520171351</v>
      </c>
      <c r="C188" s="5">
        <v>500000000</v>
      </c>
      <c r="D188">
        <v>240</v>
      </c>
      <c r="E188" s="3">
        <v>42739</v>
      </c>
      <c r="F188" s="1">
        <f>_xlfn.DAYS(E188,A188)/30</f>
        <v>-76.900000000000006</v>
      </c>
      <c r="G188" s="1">
        <f t="shared" si="46"/>
        <v>163.1</v>
      </c>
      <c r="H188" s="5">
        <v>347139053</v>
      </c>
      <c r="I188" s="5" t="s">
        <v>53</v>
      </c>
      <c r="J188" s="6">
        <v>43513</v>
      </c>
      <c r="K188" s="7">
        <f>+_xlfn.DAYS(A188,J188)/30</f>
        <v>51.1</v>
      </c>
      <c r="L188" s="7">
        <f>+_xlfn.DAYS(A188,E188)/30</f>
        <v>76.900000000000006</v>
      </c>
      <c r="M188" s="6">
        <v>23845</v>
      </c>
      <c r="N188" s="8">
        <f>+_xlfn.DAYS(A188,M188)/365</f>
        <v>58.084931506849315</v>
      </c>
      <c r="O188" s="8">
        <v>2450</v>
      </c>
      <c r="P188" s="6">
        <v>37855</v>
      </c>
      <c r="Q188" s="8">
        <f t="shared" si="32"/>
        <v>13.566666666666666</v>
      </c>
      <c r="R188" s="8">
        <f t="shared" si="33"/>
        <v>15.716666666666667</v>
      </c>
      <c r="S188" s="8" t="s">
        <v>72</v>
      </c>
      <c r="T188" s="9">
        <v>1.61E-2</v>
      </c>
      <c r="U188" s="5">
        <f t="shared" si="34"/>
        <v>2083333.3333333333</v>
      </c>
      <c r="V188" s="5">
        <f t="shared" si="35"/>
        <v>465744.89610833331</v>
      </c>
      <c r="W188" s="10">
        <f t="shared" si="39"/>
        <v>2549078.2294416665</v>
      </c>
      <c r="X188" s="5">
        <v>2773002</v>
      </c>
      <c r="Y188">
        <v>0</v>
      </c>
      <c r="Z188" s="5">
        <v>0</v>
      </c>
      <c r="AA188" s="5">
        <v>349912055</v>
      </c>
      <c r="AB188">
        <v>0</v>
      </c>
      <c r="AC188">
        <v>0</v>
      </c>
      <c r="AD188">
        <v>0</v>
      </c>
      <c r="AE188" t="s">
        <v>34</v>
      </c>
      <c r="AF188" t="s">
        <v>34</v>
      </c>
      <c r="AG188" t="s">
        <v>41</v>
      </c>
      <c r="AH188" s="5">
        <v>3471390.53</v>
      </c>
      <c r="AI188" s="5">
        <v>27730.02</v>
      </c>
      <c r="AJ188" s="3">
        <v>50119</v>
      </c>
      <c r="AK188" s="5">
        <v>0</v>
      </c>
      <c r="AL188" s="5">
        <v>0</v>
      </c>
      <c r="AM188" s="5">
        <v>0</v>
      </c>
      <c r="AN188" s="5">
        <v>0</v>
      </c>
      <c r="AO188" t="s">
        <v>41</v>
      </c>
      <c r="AP188" t="s">
        <v>39</v>
      </c>
      <c r="AQ188" s="5">
        <v>3471390.53</v>
      </c>
      <c r="AR188" t="s">
        <v>38</v>
      </c>
      <c r="AS188">
        <f t="shared" si="47"/>
        <v>0</v>
      </c>
      <c r="AT188" t="str">
        <f t="shared" si="36"/>
        <v>0 Días</v>
      </c>
      <c r="AU188" t="e">
        <f>IF(AND(AC188=0,SUMIFS($H:$H,$A:$A,$A188,#REF!,#REF!)&lt;250000000),"Ordinaria",IF(AND(AC188=0,SUMIFS($H:$H,$A:$A,$A188,#REF!,#REF!)&gt;=250000000),"Preventiva",IF(AND(AC188&gt;0,AC188&lt;=30),"Persuasiva I",IF(AND(AC188&gt;30,AC188&lt;=60),"Persuasiva II",IF(AND(AC188&gt;60,AC188&lt;90),"Prejurídica","Jurídico")))))</f>
        <v>#REF!</v>
      </c>
      <c r="AV188">
        <f t="shared" si="37"/>
        <v>0</v>
      </c>
      <c r="AW188" t="str">
        <f>IFERROR(VLOOKUP(#REF!,#REF!,32,0),"Desembolsado")</f>
        <v>Desembolsado</v>
      </c>
      <c r="AX188" t="str">
        <f t="shared" si="38"/>
        <v>Otro</v>
      </c>
    </row>
    <row r="189" spans="1:50" x14ac:dyDescent="0.25">
      <c r="A189" s="3">
        <v>45016</v>
      </c>
      <c r="B189" s="1">
        <v>34164520171351</v>
      </c>
      <c r="C189" s="5">
        <v>500000000</v>
      </c>
      <c r="D189">
        <v>240</v>
      </c>
      <c r="E189" s="3">
        <v>42739</v>
      </c>
      <c r="F189" s="1">
        <f>_xlfn.DAYS(E189,A189)/30</f>
        <v>-75.900000000000006</v>
      </c>
      <c r="G189" s="1">
        <f t="shared" si="46"/>
        <v>164.1</v>
      </c>
      <c r="H189" s="5">
        <v>348043092</v>
      </c>
      <c r="I189" s="5" t="s">
        <v>53</v>
      </c>
      <c r="J189" s="6">
        <v>43513</v>
      </c>
      <c r="K189" s="7">
        <f>+_xlfn.DAYS(A189,J189)/30</f>
        <v>50.1</v>
      </c>
      <c r="L189" s="7">
        <f>+_xlfn.DAYS(A189,E189)/30</f>
        <v>75.900000000000006</v>
      </c>
      <c r="M189" s="6">
        <v>23845</v>
      </c>
      <c r="N189" s="8">
        <f>+_xlfn.DAYS(A189,M189)/365</f>
        <v>58.0027397260274</v>
      </c>
      <c r="O189" s="8">
        <v>2450</v>
      </c>
      <c r="P189" s="6">
        <v>37855</v>
      </c>
      <c r="Q189" s="8">
        <f t="shared" si="32"/>
        <v>13.566666666666666</v>
      </c>
      <c r="R189" s="8">
        <f t="shared" si="33"/>
        <v>15.716666666666667</v>
      </c>
      <c r="S189" s="8" t="s">
        <v>72</v>
      </c>
      <c r="T189" s="9">
        <v>1.61E-2</v>
      </c>
      <c r="U189" s="5">
        <f t="shared" si="34"/>
        <v>2083333.3333333333</v>
      </c>
      <c r="V189" s="5">
        <f t="shared" si="35"/>
        <v>466957.81510000001</v>
      </c>
      <c r="W189" s="10">
        <f t="shared" si="39"/>
        <v>2550291.1484333333</v>
      </c>
      <c r="X189" s="5">
        <v>2773444</v>
      </c>
      <c r="Y189">
        <v>0</v>
      </c>
      <c r="Z189" s="5">
        <v>0</v>
      </c>
      <c r="AA189" s="5">
        <v>350816536</v>
      </c>
      <c r="AB189">
        <v>0</v>
      </c>
      <c r="AC189">
        <v>0</v>
      </c>
      <c r="AD189">
        <v>0</v>
      </c>
      <c r="AE189" t="s">
        <v>34</v>
      </c>
      <c r="AF189" t="s">
        <v>34</v>
      </c>
      <c r="AG189" t="s">
        <v>41</v>
      </c>
      <c r="AH189" s="5">
        <v>3480430.92</v>
      </c>
      <c r="AI189" s="5">
        <v>27734.44</v>
      </c>
      <c r="AJ189" s="3">
        <v>50119</v>
      </c>
      <c r="AK189" s="5">
        <v>0</v>
      </c>
      <c r="AL189" s="5">
        <v>0</v>
      </c>
      <c r="AM189" s="5">
        <v>0</v>
      </c>
      <c r="AN189" s="5">
        <v>0</v>
      </c>
      <c r="AO189" t="s">
        <v>41</v>
      </c>
      <c r="AP189" t="s">
        <v>39</v>
      </c>
      <c r="AQ189" s="5">
        <v>3480430.92</v>
      </c>
      <c r="AR189" t="s">
        <v>38</v>
      </c>
      <c r="AS189">
        <f t="shared" si="47"/>
        <v>0</v>
      </c>
      <c r="AT189" t="str">
        <f t="shared" si="36"/>
        <v>0 Días</v>
      </c>
      <c r="AU189" t="e">
        <f>IF(AND(AC189=0,SUMIFS($H:$H,$A:$A,$A189,#REF!,#REF!)&lt;250000000),"Ordinaria",IF(AND(AC189=0,SUMIFS($H:$H,$A:$A,$A189,#REF!,#REF!)&gt;=250000000),"Preventiva",IF(AND(AC189&gt;0,AC189&lt;=30),"Persuasiva I",IF(AND(AC189&gt;30,AC189&lt;=60),"Persuasiva II",IF(AND(AC189&gt;60,AC189&lt;90),"Prejurídica","Jurídico")))))</f>
        <v>#REF!</v>
      </c>
      <c r="AV189">
        <f t="shared" si="37"/>
        <v>0</v>
      </c>
      <c r="AW189" t="str">
        <f>IFERROR(VLOOKUP(#REF!,#REF!,32,0),"Desembolsado")</f>
        <v>Desembolsado</v>
      </c>
      <c r="AX189" t="str">
        <f t="shared" si="38"/>
        <v>Otro</v>
      </c>
    </row>
    <row r="190" spans="1:50" x14ac:dyDescent="0.25">
      <c r="A190" s="3">
        <v>45351</v>
      </c>
      <c r="B190" s="1">
        <v>34165050166881</v>
      </c>
      <c r="C190" s="5">
        <v>620934732</v>
      </c>
      <c r="D190">
        <v>240</v>
      </c>
      <c r="E190" s="3">
        <v>42576</v>
      </c>
      <c r="F190" s="1">
        <f>_xlfn.DAYS(E190,A190)/30</f>
        <v>-92.5</v>
      </c>
      <c r="G190" s="1">
        <f t="shared" si="46"/>
        <v>147.5</v>
      </c>
      <c r="H190" s="5">
        <v>382177751</v>
      </c>
      <c r="I190" s="5" t="s">
        <v>53</v>
      </c>
      <c r="J190" s="6">
        <v>43660</v>
      </c>
      <c r="K190" s="7">
        <f>+_xlfn.DAYS(A190,J190)/30</f>
        <v>56.366666666666667</v>
      </c>
      <c r="L190" s="7">
        <f>+_xlfn.DAYS(A190,E190)/30</f>
        <v>92.5</v>
      </c>
      <c r="M190" s="6">
        <v>29009</v>
      </c>
      <c r="N190" s="8">
        <f>+_xlfn.DAYS(A190,M190)/365</f>
        <v>44.772602739726025</v>
      </c>
      <c r="O190" s="8">
        <v>40</v>
      </c>
      <c r="P190" s="6">
        <v>41484</v>
      </c>
      <c r="Q190" s="8">
        <f t="shared" si="32"/>
        <v>3.0333333333333332</v>
      </c>
      <c r="R190" s="8">
        <f t="shared" si="33"/>
        <v>6.0444444444444443</v>
      </c>
      <c r="S190" s="8" t="s">
        <v>72</v>
      </c>
      <c r="T190" s="9">
        <v>1.61E-2</v>
      </c>
      <c r="U190" s="5">
        <f t="shared" si="34"/>
        <v>2587228.0499999998</v>
      </c>
      <c r="V190" s="5">
        <f t="shared" si="35"/>
        <v>512755.14925833332</v>
      </c>
      <c r="W190" s="10">
        <f t="shared" si="39"/>
        <v>3099983.1992583331</v>
      </c>
      <c r="X190" s="5">
        <v>441632</v>
      </c>
      <c r="Y190">
        <v>0</v>
      </c>
      <c r="Z190" s="5">
        <v>51156</v>
      </c>
      <c r="AA190" s="5">
        <v>382670539</v>
      </c>
      <c r="AB190">
        <v>0</v>
      </c>
      <c r="AC190">
        <v>0</v>
      </c>
      <c r="AD190">
        <v>0</v>
      </c>
      <c r="AE190" t="s">
        <v>34</v>
      </c>
      <c r="AF190" t="s">
        <v>34</v>
      </c>
      <c r="AG190" t="s">
        <v>41</v>
      </c>
      <c r="AH190" s="5">
        <v>3821777.51</v>
      </c>
      <c r="AI190" s="5">
        <v>4416.32</v>
      </c>
      <c r="AJ190" s="3">
        <v>49871</v>
      </c>
      <c r="AK190" s="5">
        <v>511.56</v>
      </c>
      <c r="AL190" s="5">
        <v>0</v>
      </c>
      <c r="AM190" s="5">
        <v>0</v>
      </c>
      <c r="AN190" s="5">
        <v>0</v>
      </c>
      <c r="AO190" t="s">
        <v>41</v>
      </c>
      <c r="AP190" t="s">
        <v>37</v>
      </c>
      <c r="AQ190" s="5">
        <v>3821777.51</v>
      </c>
      <c r="AR190" t="s">
        <v>38</v>
      </c>
      <c r="AT190" t="str">
        <f t="shared" si="36"/>
        <v>0 Días</v>
      </c>
      <c r="AU190" t="e">
        <f>IF(AND(AC190=0,SUMIFS($H:$H,$A:$A,$A190,#REF!,#REF!)&lt;250000000),"Ordinaria",IF(AND(AC190=0,SUMIFS($H:$H,$A:$A,$A190,#REF!,#REF!)&gt;=250000000),"Preventiva",IF(AND(AC190&gt;0,AC190&lt;=30),"Persuasiva I",IF(AND(AC190&gt;30,AC190&lt;=60),"Persuasiva II",IF(AND(AC190&gt;60,AC190&lt;90),"Prejurídica","Jurídico")))))</f>
        <v>#REF!</v>
      </c>
      <c r="AV190">
        <f t="shared" si="37"/>
        <v>0</v>
      </c>
      <c r="AW190" t="str">
        <f>IFERROR(VLOOKUP(#REF!,#REF!,32,0),"Desembolsado")</f>
        <v>Desembolsado</v>
      </c>
      <c r="AX190" t="str">
        <f t="shared" si="38"/>
        <v>Otro</v>
      </c>
    </row>
    <row r="191" spans="1:50" x14ac:dyDescent="0.25">
      <c r="A191" s="3">
        <v>45322</v>
      </c>
      <c r="B191" s="1">
        <v>34165050166881</v>
      </c>
      <c r="C191" s="5">
        <v>620934732</v>
      </c>
      <c r="D191">
        <v>240</v>
      </c>
      <c r="E191" s="3">
        <v>42576</v>
      </c>
      <c r="F191" s="1">
        <f>_xlfn.DAYS(E191,A191)/30</f>
        <v>-91.533333333333331</v>
      </c>
      <c r="G191" s="1">
        <v>149</v>
      </c>
      <c r="H191" s="5">
        <v>384742702</v>
      </c>
      <c r="I191" s="5" t="s">
        <v>53</v>
      </c>
      <c r="J191" s="6">
        <v>43660</v>
      </c>
      <c r="K191" s="7">
        <f>+_xlfn.DAYS(A191,J191)/30</f>
        <v>55.4</v>
      </c>
      <c r="L191" s="7">
        <f>+_xlfn.DAYS(A191,E191)/30</f>
        <v>91.533333333333331</v>
      </c>
      <c r="M191" s="6">
        <v>29009</v>
      </c>
      <c r="N191" s="8">
        <f>+_xlfn.DAYS(A191,M191)/365</f>
        <v>44.69315068493151</v>
      </c>
      <c r="O191" s="8">
        <v>40</v>
      </c>
      <c r="P191" s="6">
        <v>41484</v>
      </c>
      <c r="Q191" s="8">
        <f t="shared" si="32"/>
        <v>3.0333333333333332</v>
      </c>
      <c r="R191" s="8">
        <f t="shared" si="33"/>
        <v>6.0444444444444443</v>
      </c>
      <c r="S191" s="8" t="s">
        <v>72</v>
      </c>
      <c r="T191" s="9">
        <v>1.61E-2</v>
      </c>
      <c r="U191" s="5">
        <f t="shared" si="34"/>
        <v>2587228.0499999998</v>
      </c>
      <c r="V191" s="5">
        <f t="shared" si="35"/>
        <v>516196.45851666667</v>
      </c>
      <c r="W191" s="10">
        <f t="shared" si="39"/>
        <v>3103424.5085166665</v>
      </c>
      <c r="X191" s="5">
        <v>444596</v>
      </c>
      <c r="Y191">
        <v>0</v>
      </c>
      <c r="Z191" s="5">
        <v>51500</v>
      </c>
      <c r="AA191" s="5">
        <v>385238798</v>
      </c>
      <c r="AB191">
        <v>0</v>
      </c>
      <c r="AC191">
        <v>0</v>
      </c>
      <c r="AD191">
        <v>0</v>
      </c>
      <c r="AE191" t="s">
        <v>34</v>
      </c>
      <c r="AF191" t="s">
        <v>34</v>
      </c>
      <c r="AG191" t="s">
        <v>41</v>
      </c>
      <c r="AH191" s="5">
        <v>3847427.02</v>
      </c>
      <c r="AI191" s="5">
        <v>4445.96</v>
      </c>
      <c r="AJ191" s="3">
        <v>49871</v>
      </c>
      <c r="AK191" s="5">
        <v>515</v>
      </c>
      <c r="AL191" s="5">
        <v>0</v>
      </c>
      <c r="AM191" s="5">
        <v>0</v>
      </c>
      <c r="AN191" s="5">
        <v>0</v>
      </c>
      <c r="AO191" t="s">
        <v>41</v>
      </c>
      <c r="AP191" t="s">
        <v>37</v>
      </c>
      <c r="AQ191" s="5">
        <v>3847427.02</v>
      </c>
      <c r="AR191" t="s">
        <v>38</v>
      </c>
      <c r="AS191">
        <f t="shared" ref="AS191:AS199" si="48">IF(AC191&gt;=1,1,0)</f>
        <v>0</v>
      </c>
      <c r="AT191" t="str">
        <f t="shared" si="36"/>
        <v>0 Días</v>
      </c>
      <c r="AU191" t="e">
        <f>IF(AND(AC191=0,SUMIFS($H:$H,$A:$A,$A191,#REF!,#REF!)&lt;250000000),"Ordinaria",IF(AND(AC191=0,SUMIFS($H:$H,$A:$A,$A191,#REF!,#REF!)&gt;=250000000),"Preventiva",IF(AND(AC191&gt;0,AC191&lt;=30),"Persuasiva I",IF(AND(AC191&gt;30,AC191&lt;=60),"Persuasiva II",IF(AND(AC191&gt;60,AC191&lt;90),"Prejurídica","Jurídico")))))</f>
        <v>#REF!</v>
      </c>
      <c r="AV191">
        <f t="shared" si="37"/>
        <v>0</v>
      </c>
      <c r="AW191" t="str">
        <f>IFERROR(VLOOKUP(#REF!,#REF!,32,0),"Desembolsado")</f>
        <v>Desembolsado</v>
      </c>
      <c r="AX191" t="str">
        <f t="shared" si="38"/>
        <v>Otro</v>
      </c>
    </row>
    <row r="192" spans="1:50" x14ac:dyDescent="0.25">
      <c r="A192" s="3">
        <v>45291</v>
      </c>
      <c r="B192" s="1">
        <v>34165050166881</v>
      </c>
      <c r="C192" s="5">
        <v>620934732</v>
      </c>
      <c r="D192">
        <v>240</v>
      </c>
      <c r="E192" s="3">
        <v>42576</v>
      </c>
      <c r="F192" s="1">
        <f>_xlfn.DAYS(E192,A192)/30</f>
        <v>-90.5</v>
      </c>
      <c r="G192" s="1">
        <f t="shared" ref="G192:G231" si="49">+D192+F192</f>
        <v>149.5</v>
      </c>
      <c r="H192" s="5">
        <v>387307653</v>
      </c>
      <c r="I192" s="5" t="s">
        <v>53</v>
      </c>
      <c r="J192" s="6">
        <v>43660</v>
      </c>
      <c r="K192" s="7">
        <f>+_xlfn.DAYS(A192,J192)/30</f>
        <v>54.366666666666667</v>
      </c>
      <c r="L192" s="7">
        <f>+_xlfn.DAYS(A192,E192)/30</f>
        <v>90.5</v>
      </c>
      <c r="M192" s="6">
        <v>29009</v>
      </c>
      <c r="N192" s="8">
        <f>+_xlfn.DAYS(A192,M192)/365</f>
        <v>44.608219178082194</v>
      </c>
      <c r="O192" s="8">
        <v>40</v>
      </c>
      <c r="P192" s="6">
        <v>41484</v>
      </c>
      <c r="Q192" s="8">
        <f t="shared" si="32"/>
        <v>3.0333333333333332</v>
      </c>
      <c r="R192" s="8">
        <f t="shared" si="33"/>
        <v>6.0444444444444443</v>
      </c>
      <c r="S192" s="8" t="s">
        <v>72</v>
      </c>
      <c r="T192" s="9">
        <v>1.61E-2</v>
      </c>
      <c r="U192" s="5">
        <f t="shared" si="34"/>
        <v>2587228.0499999998</v>
      </c>
      <c r="V192" s="5">
        <f t="shared" si="35"/>
        <v>519637.76777499996</v>
      </c>
      <c r="W192" s="10">
        <f t="shared" si="39"/>
        <v>3106865.8177749999</v>
      </c>
      <c r="X192" s="5">
        <v>447556</v>
      </c>
      <c r="Y192">
        <v>0</v>
      </c>
      <c r="Z192" s="5">
        <v>103656</v>
      </c>
      <c r="AA192" s="5">
        <v>387858865</v>
      </c>
      <c r="AB192">
        <v>0</v>
      </c>
      <c r="AC192">
        <v>0</v>
      </c>
      <c r="AD192">
        <v>0</v>
      </c>
      <c r="AE192" t="s">
        <v>34</v>
      </c>
      <c r="AF192" t="s">
        <v>34</v>
      </c>
      <c r="AG192" t="s">
        <v>41</v>
      </c>
      <c r="AH192" s="5">
        <v>3873076.53</v>
      </c>
      <c r="AI192" s="5">
        <v>4475.5600000000004</v>
      </c>
      <c r="AJ192" s="3">
        <v>49871</v>
      </c>
      <c r="AK192" s="5">
        <v>1036.56</v>
      </c>
      <c r="AL192" s="5">
        <v>0</v>
      </c>
      <c r="AM192" s="5">
        <v>0</v>
      </c>
      <c r="AN192" s="5">
        <v>0</v>
      </c>
      <c r="AO192" t="s">
        <v>41</v>
      </c>
      <c r="AP192" t="s">
        <v>37</v>
      </c>
      <c r="AQ192" s="5">
        <v>3873076.53</v>
      </c>
      <c r="AR192" t="s">
        <v>38</v>
      </c>
      <c r="AS192">
        <f t="shared" si="48"/>
        <v>0</v>
      </c>
      <c r="AT192" t="str">
        <f t="shared" si="36"/>
        <v>0 Días</v>
      </c>
      <c r="AU192" t="e">
        <f>IF(AND(AC192=0,SUMIFS($H:$H,$A:$A,$A192,#REF!,#REF!)&lt;250000000),"Ordinaria",IF(AND(AC192=0,SUMIFS($H:$H,$A:$A,$A192,#REF!,#REF!)&gt;=250000000),"Preventiva",IF(AND(AC192&gt;0,AC192&lt;=30),"Persuasiva I",IF(AND(AC192&gt;30,AC192&lt;=60),"Persuasiva II",IF(AND(AC192&gt;60,AC192&lt;90),"Prejurídica","Jurídico")))))</f>
        <v>#REF!</v>
      </c>
      <c r="AV192">
        <f t="shared" si="37"/>
        <v>0</v>
      </c>
      <c r="AW192" t="str">
        <f>IFERROR(VLOOKUP(#REF!,#REF!,32,0),"Desembolsado")</f>
        <v>Desembolsado</v>
      </c>
      <c r="AX192" t="str">
        <f t="shared" si="38"/>
        <v>Otro</v>
      </c>
    </row>
    <row r="193" spans="1:50" x14ac:dyDescent="0.25">
      <c r="A193" s="3">
        <v>45260</v>
      </c>
      <c r="B193" s="1">
        <v>34165050166881</v>
      </c>
      <c r="C193" s="5">
        <v>620934732</v>
      </c>
      <c r="D193">
        <v>240</v>
      </c>
      <c r="E193" s="3">
        <v>42576</v>
      </c>
      <c r="F193" s="1">
        <f>_xlfn.DAYS(E193,A193)/30</f>
        <v>-89.466666666666669</v>
      </c>
      <c r="G193" s="1">
        <f t="shared" si="49"/>
        <v>150.53333333333333</v>
      </c>
      <c r="H193" s="5">
        <v>387307653</v>
      </c>
      <c r="I193" s="5" t="s">
        <v>53</v>
      </c>
      <c r="J193" s="6">
        <v>43660</v>
      </c>
      <c r="K193" s="7">
        <f>+_xlfn.DAYS(A193,J193)/30</f>
        <v>53.333333333333336</v>
      </c>
      <c r="L193" s="7">
        <v>90</v>
      </c>
      <c r="M193" s="6">
        <v>29009</v>
      </c>
      <c r="N193" s="8">
        <f>+_xlfn.DAYS(A193,M193)/365</f>
        <v>44.523287671232879</v>
      </c>
      <c r="O193" s="8">
        <v>40</v>
      </c>
      <c r="P193" s="6">
        <v>41484</v>
      </c>
      <c r="Q193" s="8">
        <f t="shared" si="32"/>
        <v>3.0333333333333332</v>
      </c>
      <c r="R193" s="8">
        <f t="shared" si="33"/>
        <v>6.0444444444444443</v>
      </c>
      <c r="S193" s="8" t="s">
        <v>72</v>
      </c>
      <c r="T193" s="9">
        <v>1.61E-2</v>
      </c>
      <c r="U193" s="5">
        <f t="shared" si="34"/>
        <v>2587228.0499999998</v>
      </c>
      <c r="V193" s="5">
        <f t="shared" si="35"/>
        <v>519637.76777499996</v>
      </c>
      <c r="W193" s="10">
        <f t="shared" si="39"/>
        <v>3106865.8177749999</v>
      </c>
      <c r="X193" s="5">
        <v>516410</v>
      </c>
      <c r="Y193">
        <v>0</v>
      </c>
      <c r="Z193" s="5">
        <v>0</v>
      </c>
      <c r="AA193" s="5">
        <v>387824063</v>
      </c>
      <c r="AB193">
        <v>0</v>
      </c>
      <c r="AC193">
        <v>0</v>
      </c>
      <c r="AD193">
        <v>0</v>
      </c>
      <c r="AE193" t="s">
        <v>34</v>
      </c>
      <c r="AF193" t="s">
        <v>34</v>
      </c>
      <c r="AG193" t="s">
        <v>41</v>
      </c>
      <c r="AH193" s="5">
        <v>3873076.53</v>
      </c>
      <c r="AI193" s="5">
        <v>5164.1000000000004</v>
      </c>
      <c r="AJ193" s="3">
        <v>49871</v>
      </c>
      <c r="AK193" s="5">
        <v>0</v>
      </c>
      <c r="AL193" s="5">
        <v>0</v>
      </c>
      <c r="AM193" s="5">
        <v>0</v>
      </c>
      <c r="AN193" s="5">
        <v>0</v>
      </c>
      <c r="AO193" t="s">
        <v>41</v>
      </c>
      <c r="AP193" t="s">
        <v>37</v>
      </c>
      <c r="AQ193" s="5">
        <v>3873076.53</v>
      </c>
      <c r="AR193" t="s">
        <v>38</v>
      </c>
      <c r="AS193">
        <f t="shared" si="48"/>
        <v>0</v>
      </c>
      <c r="AT193" t="str">
        <f t="shared" si="36"/>
        <v>0 Días</v>
      </c>
      <c r="AU193" t="e">
        <f>IF(AND(AC193=0,SUMIFS($H:$H,$A:$A,$A193,#REF!,#REF!)&lt;250000000),"Ordinaria",IF(AND(AC193=0,SUMIFS($H:$H,$A:$A,$A193,#REF!,#REF!)&gt;=250000000),"Preventiva",IF(AND(AC193&gt;0,AC193&lt;=30),"Persuasiva I",IF(AND(AC193&gt;30,AC193&lt;=60),"Persuasiva II",IF(AND(AC193&gt;60,AC193&lt;90),"Prejurídica","Jurídico")))))</f>
        <v>#REF!</v>
      </c>
      <c r="AV193">
        <f t="shared" si="37"/>
        <v>0</v>
      </c>
      <c r="AW193" t="str">
        <f>IFERROR(VLOOKUP(#REF!,#REF!,32,0),"Desembolsado")</f>
        <v>Desembolsado</v>
      </c>
      <c r="AX193" t="str">
        <f t="shared" si="38"/>
        <v>Otro</v>
      </c>
    </row>
    <row r="194" spans="1:50" x14ac:dyDescent="0.25">
      <c r="A194" s="3">
        <v>45230</v>
      </c>
      <c r="B194" s="1">
        <v>34165050166881</v>
      </c>
      <c r="C194" s="5">
        <v>620934732</v>
      </c>
      <c r="D194">
        <v>240</v>
      </c>
      <c r="E194" s="3">
        <v>42576</v>
      </c>
      <c r="F194" s="1">
        <f>_xlfn.DAYS(E194,A194)/30</f>
        <v>-88.466666666666669</v>
      </c>
      <c r="G194" s="1">
        <f t="shared" si="49"/>
        <v>151.53333333333333</v>
      </c>
      <c r="H194" s="5">
        <v>392437555</v>
      </c>
      <c r="I194" s="5" t="s">
        <v>53</v>
      </c>
      <c r="J194" s="6">
        <v>43660</v>
      </c>
      <c r="K194" s="7">
        <f>+_xlfn.DAYS(A194,J194)/30</f>
        <v>52.333333333333336</v>
      </c>
      <c r="L194" s="7">
        <v>89</v>
      </c>
      <c r="M194" s="6">
        <v>29009</v>
      </c>
      <c r="N194" s="8">
        <f>+_xlfn.DAYS(A194,M194)/365</f>
        <v>44.441095890410956</v>
      </c>
      <c r="O194" s="8">
        <v>40</v>
      </c>
      <c r="P194" s="6">
        <v>41484</v>
      </c>
      <c r="Q194" s="8">
        <f t="shared" ref="Q194:Q257" si="50">+_xlfn.DAYS(E194,P194)/360</f>
        <v>3.0333333333333332</v>
      </c>
      <c r="R194" s="8">
        <f t="shared" ref="R194:R257" si="51">+_xlfn.DAYS(J194,P194)/360</f>
        <v>6.0444444444444443</v>
      </c>
      <c r="S194" s="8" t="s">
        <v>72</v>
      </c>
      <c r="T194" s="9">
        <v>1.61E-2</v>
      </c>
      <c r="U194" s="5">
        <f t="shared" ref="U194:U257" si="52">C194/D194</f>
        <v>2587228.0499999998</v>
      </c>
      <c r="V194" s="5">
        <f t="shared" ref="V194:V257" si="53">H194*T194/360*30</f>
        <v>526520.38629166665</v>
      </c>
      <c r="W194" s="10">
        <f t="shared" si="39"/>
        <v>3113748.4362916667</v>
      </c>
      <c r="X194" s="5">
        <v>453488</v>
      </c>
      <c r="Y194">
        <v>0</v>
      </c>
      <c r="Z194" s="5">
        <v>0</v>
      </c>
      <c r="AA194" s="5">
        <v>392891043</v>
      </c>
      <c r="AB194">
        <v>0</v>
      </c>
      <c r="AC194">
        <v>0</v>
      </c>
      <c r="AD194">
        <v>0</v>
      </c>
      <c r="AE194" t="s">
        <v>34</v>
      </c>
      <c r="AF194" t="s">
        <v>34</v>
      </c>
      <c r="AG194" t="s">
        <v>41</v>
      </c>
      <c r="AH194" s="5">
        <v>3924375.55</v>
      </c>
      <c r="AI194" s="5">
        <v>4534.88</v>
      </c>
      <c r="AJ194" s="3">
        <v>49871</v>
      </c>
      <c r="AK194" s="5">
        <v>0</v>
      </c>
      <c r="AL194" s="5">
        <v>0</v>
      </c>
      <c r="AM194" s="5">
        <v>0</v>
      </c>
      <c r="AN194" s="5">
        <v>0</v>
      </c>
      <c r="AO194" t="s">
        <v>41</v>
      </c>
      <c r="AP194" t="s">
        <v>37</v>
      </c>
      <c r="AQ194" s="5">
        <v>3924375.55</v>
      </c>
      <c r="AR194" t="s">
        <v>38</v>
      </c>
      <c r="AS194">
        <f t="shared" si="48"/>
        <v>0</v>
      </c>
      <c r="AT194" t="str">
        <f t="shared" ref="AT194:AT257" si="54">IF(AC194=0,"0 Días",IF(AND(AC194&gt;0,AC194&lt;=30),"1-30 Días",IF(AND(AC194&gt;30,AC194&lt;=60),"30-60 Días",IF(AND(AC194&gt;60,AC194&lt;90),"60-90 Días"," &gt; 90 Días"))))</f>
        <v>0 Días</v>
      </c>
      <c r="AU194" t="e">
        <f>IF(AND(AC194=0,SUMIFS($H:$H,$A:$A,$A194,#REF!,#REF!)&lt;250000000),"Ordinaria",IF(AND(AC194=0,SUMIFS($H:$H,$A:$A,$A194,#REF!,#REF!)&gt;=250000000),"Preventiva",IF(AND(AC194&gt;0,AC194&lt;=30),"Persuasiva I",IF(AND(AC194&gt;30,AC194&lt;=60),"Persuasiva II",IF(AND(AC194&gt;60,AC194&lt;90),"Prejurídica","Jurídico")))))</f>
        <v>#REF!</v>
      </c>
      <c r="AV194">
        <f t="shared" ref="AV194:AV257" si="55">IF(AND(AC194&gt;30,AC194&lt;=540),"MORA &gt;30 &lt;= 540 DIAS",0)</f>
        <v>0</v>
      </c>
      <c r="AW194" t="str">
        <f>IFERROR(VLOOKUP(#REF!,#REF!,32,0),"Desembolsado")</f>
        <v>Desembolsado</v>
      </c>
      <c r="AX194" t="str">
        <f t="shared" ref="AX194:AX257" si="56">IF(AND(AW194="Portafolio Cartera en Cobranza Ordinaria",AP194="Portafolio Cartera en Cobranza Ordinaria"),"Al Día",
IF(AND(AW194="Portafolio Cartera en Cobranza Preventiva",AP194="Portafolio Cartera en Cobranza Preventiva"),"Al Día",
IF(AND(AW194="Portafolio Cartera en Cobranza Ordinaria",AP194="Portafolio Cartera en Cobranza Persuasiva"),"Primera Mora",
IF(AND(AW194="Portafolio Cartera en Cobranza Preventiva",AP194="Portafolio Cartera en Cobranza Persuasiva"),"Primera Mora",
IF(AND(AW194="Portafolio Cartera en Cobranza Persuasiva",AP194="Portafolio Cartera en Cobranza Persuasiva"),"Normalizado",
IF(AND(AW194="Portafolio Cartera en Cobranza Persuasiva",AP194="Portafolio Cartera en Cobranza  Preventiva"),"Normalizado",
IF(AND(AW194="Portafolio Cartera en Cobranza Persuasiva",AP194="Portafolio Cartera en Cobranza Ordinaria"),"Normalizado",
IF(AND(AW194="Portafolio Cartera en Cobranza Persuasiva II",AP194="Portafolio Cartera en Cobranza Persuasiva"),"Normalizado",
IF(AND(AW194="Portafolio Cartera en Cobranza Persuasiva II",AP194="Portafolio Cartera en Cobranza  Preventiva"),"Normalizado",
IF(AND(AW194="Portafolio Cartera en Cobranza Persuasiva II",AP194="Portafolio Cartera en Cobranza Ordinaria"),"Normalizado",
IF(AND(AW194="Portafolio Cartera en Cobranza Prejurídica",AP194="Portafolio Cartera en Cobranza Persuasiva"),"Normalizado",
IF(AND(AW194="Portafolio Cartera en Cobranza Prejurídica",AP194="Portafolio Cartera en Cobranza Ordinaria"),"Normalizado",
IF(AND(AW194="Portafolio Cartera en Cobranza Prejurídica",AP194="Portafolio Cartera en Cobranza  Preventiva"),"Normalizado",
IF(AND(AW194="Portafolio Cartera en Cobranza Jurídica",AP194="Portafolio Cartera en Cobranza Persuasiva"),"Normalizado No Indicador",
IF(AND(AW194="Portafolio Cartera en Cobranza Jurídica",AP194="Portafolio Cartera en Cobranza Ordinaria"),"Normalizado No Indicador",
IF(AND(AW194="Portafolio Cartera en Cobranza Jurídica",AP194="Portafolio Cartera en Cobranza  Preventiva"),"Normalizado No Indicador",
"Otro"))))))))))))))))</f>
        <v>Otro</v>
      </c>
    </row>
    <row r="195" spans="1:50" x14ac:dyDescent="0.25">
      <c r="A195" s="3">
        <v>45199</v>
      </c>
      <c r="B195" s="1">
        <v>34165050166881</v>
      </c>
      <c r="C195" s="5">
        <v>620934732</v>
      </c>
      <c r="D195">
        <v>240</v>
      </c>
      <c r="E195" s="3">
        <v>42576</v>
      </c>
      <c r="F195" s="1">
        <f>_xlfn.DAYS(E195,A195)/30</f>
        <v>-87.433333333333337</v>
      </c>
      <c r="G195" s="1">
        <f t="shared" si="49"/>
        <v>152.56666666666666</v>
      </c>
      <c r="H195" s="5">
        <v>395002506</v>
      </c>
      <c r="I195" s="5" t="s">
        <v>53</v>
      </c>
      <c r="J195" s="6">
        <v>43660</v>
      </c>
      <c r="K195" s="7">
        <f>+_xlfn.DAYS(A195,J195)/30</f>
        <v>51.3</v>
      </c>
      <c r="L195" s="7">
        <v>88</v>
      </c>
      <c r="M195" s="6">
        <v>29009</v>
      </c>
      <c r="N195" s="8">
        <f>+_xlfn.DAYS(A195,M195)/365</f>
        <v>44.356164383561641</v>
      </c>
      <c r="O195" s="8">
        <v>40</v>
      </c>
      <c r="P195" s="6">
        <v>41484</v>
      </c>
      <c r="Q195" s="8">
        <f t="shared" si="50"/>
        <v>3.0333333333333332</v>
      </c>
      <c r="R195" s="8">
        <f t="shared" si="51"/>
        <v>6.0444444444444443</v>
      </c>
      <c r="S195" s="8" t="s">
        <v>72</v>
      </c>
      <c r="T195" s="9">
        <v>1.61E-2</v>
      </c>
      <c r="U195" s="5">
        <f t="shared" si="52"/>
        <v>2587228.0499999998</v>
      </c>
      <c r="V195" s="5">
        <f t="shared" si="53"/>
        <v>529961.69555000006</v>
      </c>
      <c r="W195" s="10">
        <f t="shared" ref="W195:W258" si="57">+U195+V195</f>
        <v>3117189.7455500001</v>
      </c>
      <c r="X195" s="5">
        <v>456458</v>
      </c>
      <c r="Y195">
        <v>0</v>
      </c>
      <c r="Z195" s="5">
        <v>0</v>
      </c>
      <c r="AA195" s="5">
        <v>395458964</v>
      </c>
      <c r="AB195">
        <v>0</v>
      </c>
      <c r="AC195">
        <v>0</v>
      </c>
      <c r="AD195">
        <v>0</v>
      </c>
      <c r="AE195" t="s">
        <v>34</v>
      </c>
      <c r="AF195" t="s">
        <v>34</v>
      </c>
      <c r="AG195" t="s">
        <v>41</v>
      </c>
      <c r="AH195" s="5">
        <v>3950025.06</v>
      </c>
      <c r="AI195" s="5">
        <v>4564.58</v>
      </c>
      <c r="AJ195" s="3">
        <v>49871</v>
      </c>
      <c r="AK195" s="5">
        <v>0</v>
      </c>
      <c r="AL195" s="5">
        <v>0</v>
      </c>
      <c r="AM195" s="5">
        <v>0</v>
      </c>
      <c r="AN195" s="5">
        <v>0</v>
      </c>
      <c r="AO195" t="s">
        <v>41</v>
      </c>
      <c r="AP195" t="s">
        <v>37</v>
      </c>
      <c r="AQ195" s="5">
        <v>3950025.06</v>
      </c>
      <c r="AR195" t="s">
        <v>38</v>
      </c>
      <c r="AS195">
        <f t="shared" si="48"/>
        <v>0</v>
      </c>
      <c r="AT195" t="str">
        <f t="shared" si="54"/>
        <v>0 Días</v>
      </c>
      <c r="AU195" t="e">
        <f>IF(AND(AC195=0,SUMIFS($H:$H,$A:$A,$A195,#REF!,#REF!)&lt;250000000),"Ordinaria",IF(AND(AC195=0,SUMIFS($H:$H,$A:$A,$A195,#REF!,#REF!)&gt;=250000000),"Preventiva",IF(AND(AC195&gt;0,AC195&lt;=30),"Persuasiva I",IF(AND(AC195&gt;30,AC195&lt;=60),"Persuasiva II",IF(AND(AC195&gt;60,AC195&lt;90),"Prejurídica","Jurídico")))))</f>
        <v>#REF!</v>
      </c>
      <c r="AV195">
        <f t="shared" si="55"/>
        <v>0</v>
      </c>
      <c r="AW195" t="str">
        <f>IFERROR(VLOOKUP(#REF!,#REF!,32,0),"Desembolsado")</f>
        <v>Desembolsado</v>
      </c>
      <c r="AX195" t="str">
        <f t="shared" si="56"/>
        <v>Otro</v>
      </c>
    </row>
    <row r="196" spans="1:50" x14ac:dyDescent="0.25">
      <c r="A196" s="3">
        <v>45169</v>
      </c>
      <c r="B196" s="1">
        <v>34165050166881</v>
      </c>
      <c r="C196" s="5">
        <v>620934732</v>
      </c>
      <c r="D196">
        <v>240</v>
      </c>
      <c r="E196" s="3">
        <v>42576</v>
      </c>
      <c r="F196" s="1">
        <f>_xlfn.DAYS(E196,A196)/30</f>
        <v>-86.433333333333337</v>
      </c>
      <c r="G196" s="1">
        <f t="shared" si="49"/>
        <v>153.56666666666666</v>
      </c>
      <c r="H196" s="5">
        <v>397567457</v>
      </c>
      <c r="I196" s="5" t="s">
        <v>53</v>
      </c>
      <c r="J196" s="6">
        <v>43660</v>
      </c>
      <c r="K196" s="7">
        <f>+_xlfn.DAYS(A196,J196)/30</f>
        <v>50.3</v>
      </c>
      <c r="L196" s="7">
        <v>87</v>
      </c>
      <c r="M196" s="6">
        <v>29009</v>
      </c>
      <c r="N196" s="8">
        <f>+_xlfn.DAYS(A196,M196)/365</f>
        <v>44.273972602739725</v>
      </c>
      <c r="O196" s="8">
        <v>40</v>
      </c>
      <c r="P196" s="6">
        <v>41484</v>
      </c>
      <c r="Q196" s="8">
        <f t="shared" si="50"/>
        <v>3.0333333333333332</v>
      </c>
      <c r="R196" s="8">
        <f t="shared" si="51"/>
        <v>6.0444444444444443</v>
      </c>
      <c r="S196" s="8" t="s">
        <v>72</v>
      </c>
      <c r="T196" s="9">
        <v>1.61E-2</v>
      </c>
      <c r="U196" s="5">
        <f t="shared" si="52"/>
        <v>2587228.0499999998</v>
      </c>
      <c r="V196" s="5">
        <f t="shared" si="53"/>
        <v>533403.00480833324</v>
      </c>
      <c r="W196" s="10">
        <f t="shared" si="57"/>
        <v>3120631.0548083331</v>
      </c>
      <c r="X196" s="5">
        <v>459416</v>
      </c>
      <c r="Y196">
        <v>0</v>
      </c>
      <c r="Z196" s="5">
        <v>0</v>
      </c>
      <c r="AA196" s="5">
        <v>398026873</v>
      </c>
      <c r="AB196">
        <v>0</v>
      </c>
      <c r="AC196">
        <v>0</v>
      </c>
      <c r="AD196">
        <v>0</v>
      </c>
      <c r="AE196" t="s">
        <v>34</v>
      </c>
      <c r="AF196" t="s">
        <v>34</v>
      </c>
      <c r="AG196" t="s">
        <v>41</v>
      </c>
      <c r="AH196" s="5">
        <v>3975674.57</v>
      </c>
      <c r="AI196" s="5">
        <v>4594.16</v>
      </c>
      <c r="AJ196" s="3">
        <v>49871</v>
      </c>
      <c r="AK196" s="5">
        <v>0</v>
      </c>
      <c r="AL196" s="5">
        <v>0</v>
      </c>
      <c r="AM196" s="5">
        <v>0</v>
      </c>
      <c r="AN196" s="5">
        <v>0</v>
      </c>
      <c r="AO196" t="s">
        <v>41</v>
      </c>
      <c r="AP196" t="s">
        <v>37</v>
      </c>
      <c r="AQ196" s="5">
        <v>3975674.57</v>
      </c>
      <c r="AR196" t="s">
        <v>38</v>
      </c>
      <c r="AS196">
        <f t="shared" si="48"/>
        <v>0</v>
      </c>
      <c r="AT196" t="str">
        <f t="shared" si="54"/>
        <v>0 Días</v>
      </c>
      <c r="AU196" t="e">
        <f>IF(AND(AC196=0,SUMIFS($H:$H,$A:$A,$A196,#REF!,#REF!)&lt;250000000),"Ordinaria",IF(AND(AC196=0,SUMIFS($H:$H,$A:$A,$A196,#REF!,#REF!)&gt;=250000000),"Preventiva",IF(AND(AC196&gt;0,AC196&lt;=30),"Persuasiva I",IF(AND(AC196&gt;30,AC196&lt;=60),"Persuasiva II",IF(AND(AC196&gt;60,AC196&lt;90),"Prejurídica","Jurídico")))))</f>
        <v>#REF!</v>
      </c>
      <c r="AV196">
        <f t="shared" si="55"/>
        <v>0</v>
      </c>
      <c r="AW196" t="str">
        <f>IFERROR(VLOOKUP(#REF!,#REF!,32,0),"Desembolsado")</f>
        <v>Desembolsado</v>
      </c>
      <c r="AX196" t="str">
        <f t="shared" si="56"/>
        <v>Otro</v>
      </c>
    </row>
    <row r="197" spans="1:50" x14ac:dyDescent="0.25">
      <c r="A197" s="3">
        <v>45138</v>
      </c>
      <c r="B197" s="1">
        <v>34165050166881</v>
      </c>
      <c r="C197" s="5">
        <v>620934732</v>
      </c>
      <c r="D197">
        <v>240</v>
      </c>
      <c r="E197" s="3">
        <v>42576</v>
      </c>
      <c r="F197" s="1">
        <f>_xlfn.DAYS(E197,A197)/30</f>
        <v>-85.4</v>
      </c>
      <c r="G197" s="1">
        <f t="shared" si="49"/>
        <v>154.6</v>
      </c>
      <c r="H197" s="5">
        <v>400132408</v>
      </c>
      <c r="I197" s="5" t="s">
        <v>53</v>
      </c>
      <c r="J197" s="6">
        <v>43660</v>
      </c>
      <c r="K197" s="7">
        <f>+_xlfn.DAYS(A197,J197)/30</f>
        <v>49.266666666666666</v>
      </c>
      <c r="L197" s="7">
        <v>86</v>
      </c>
      <c r="M197" s="6">
        <v>29009</v>
      </c>
      <c r="N197" s="8">
        <f>+_xlfn.DAYS(A197,M197)/365</f>
        <v>44.18904109589041</v>
      </c>
      <c r="O197" s="8">
        <v>40</v>
      </c>
      <c r="P197" s="6">
        <v>41484</v>
      </c>
      <c r="Q197" s="8">
        <f t="shared" si="50"/>
        <v>3.0333333333333332</v>
      </c>
      <c r="R197" s="8">
        <f t="shared" si="51"/>
        <v>6.0444444444444443</v>
      </c>
      <c r="S197" s="8" t="s">
        <v>72</v>
      </c>
      <c r="T197" s="9">
        <v>1.61E-2</v>
      </c>
      <c r="U197" s="5">
        <f t="shared" si="52"/>
        <v>2587228.0499999998</v>
      </c>
      <c r="V197" s="5">
        <f t="shared" si="53"/>
        <v>536844.31406666664</v>
      </c>
      <c r="W197" s="10">
        <f t="shared" si="57"/>
        <v>3124072.3640666665</v>
      </c>
      <c r="X197" s="5">
        <v>462379</v>
      </c>
      <c r="Y197">
        <v>0</v>
      </c>
      <c r="Z197" s="5">
        <v>0</v>
      </c>
      <c r="AA197" s="5">
        <v>400594787</v>
      </c>
      <c r="AB197">
        <v>0</v>
      </c>
      <c r="AC197">
        <v>0</v>
      </c>
      <c r="AD197">
        <v>0</v>
      </c>
      <c r="AE197" t="s">
        <v>34</v>
      </c>
      <c r="AF197" t="s">
        <v>34</v>
      </c>
      <c r="AG197" t="s">
        <v>41</v>
      </c>
      <c r="AH197" s="5">
        <v>4001324.08</v>
      </c>
      <c r="AI197" s="5">
        <v>4623.79</v>
      </c>
      <c r="AJ197" s="3">
        <v>49871</v>
      </c>
      <c r="AK197" s="5">
        <v>0</v>
      </c>
      <c r="AL197" s="5">
        <v>0</v>
      </c>
      <c r="AM197" s="5">
        <v>0</v>
      </c>
      <c r="AN197" s="5">
        <v>0</v>
      </c>
      <c r="AO197" t="s">
        <v>41</v>
      </c>
      <c r="AP197" t="s">
        <v>37</v>
      </c>
      <c r="AQ197" s="5">
        <v>4001324.08</v>
      </c>
      <c r="AR197" t="s">
        <v>38</v>
      </c>
      <c r="AS197">
        <f t="shared" si="48"/>
        <v>0</v>
      </c>
      <c r="AT197" t="str">
        <f t="shared" si="54"/>
        <v>0 Días</v>
      </c>
      <c r="AU197" t="e">
        <f>IF(AND(AC197=0,SUMIFS($H:$H,$A:$A,$A197,#REF!,#REF!)&lt;250000000),"Ordinaria",IF(AND(AC197=0,SUMIFS($H:$H,$A:$A,$A197,#REF!,#REF!)&gt;=250000000),"Preventiva",IF(AND(AC197&gt;0,AC197&lt;=30),"Persuasiva I",IF(AND(AC197&gt;30,AC197&lt;=60),"Persuasiva II",IF(AND(AC197&gt;60,AC197&lt;90),"Prejurídica","Jurídico")))))</f>
        <v>#REF!</v>
      </c>
      <c r="AV197">
        <f t="shared" si="55"/>
        <v>0</v>
      </c>
      <c r="AW197" t="str">
        <f>IFERROR(VLOOKUP(#REF!,#REF!,32,0),"Desembolsado")</f>
        <v>Desembolsado</v>
      </c>
      <c r="AX197" t="str">
        <f t="shared" si="56"/>
        <v>Otro</v>
      </c>
    </row>
    <row r="198" spans="1:50" x14ac:dyDescent="0.25">
      <c r="A198" s="3">
        <v>45107</v>
      </c>
      <c r="B198" s="1">
        <v>34165050166881</v>
      </c>
      <c r="C198" s="5">
        <v>620934732</v>
      </c>
      <c r="D198">
        <v>240</v>
      </c>
      <c r="E198" s="3">
        <v>42576</v>
      </c>
      <c r="F198" s="1">
        <f>_xlfn.DAYS(E198,A198)/30</f>
        <v>-84.36666666666666</v>
      </c>
      <c r="G198" s="1">
        <f t="shared" si="49"/>
        <v>155.63333333333333</v>
      </c>
      <c r="H198" s="5">
        <v>400132408</v>
      </c>
      <c r="I198" s="5" t="s">
        <v>53</v>
      </c>
      <c r="J198" s="6">
        <v>43660</v>
      </c>
      <c r="K198" s="7">
        <f>+_xlfn.DAYS(A198,J198)/30</f>
        <v>48.233333333333334</v>
      </c>
      <c r="L198" s="7">
        <v>85</v>
      </c>
      <c r="M198" s="6">
        <v>29009</v>
      </c>
      <c r="N198" s="8">
        <f>+_xlfn.DAYS(A198,M198)/365</f>
        <v>44.104109589041094</v>
      </c>
      <c r="O198" s="8">
        <v>40</v>
      </c>
      <c r="P198" s="6">
        <v>41484</v>
      </c>
      <c r="Q198" s="8">
        <f t="shared" si="50"/>
        <v>3.0333333333333332</v>
      </c>
      <c r="R198" s="8">
        <f t="shared" si="51"/>
        <v>6.0444444444444443</v>
      </c>
      <c r="S198" s="8" t="s">
        <v>72</v>
      </c>
      <c r="T198" s="9">
        <v>1.61E-2</v>
      </c>
      <c r="U198" s="5">
        <f t="shared" si="52"/>
        <v>2587228.0499999998</v>
      </c>
      <c r="V198" s="5">
        <f t="shared" si="53"/>
        <v>536844.31406666664</v>
      </c>
      <c r="W198" s="10">
        <f t="shared" si="57"/>
        <v>3124072.3640666665</v>
      </c>
      <c r="X198" s="5">
        <v>0</v>
      </c>
      <c r="Y198">
        <v>0</v>
      </c>
      <c r="Z198" s="5">
        <v>0</v>
      </c>
      <c r="AA198" s="5">
        <v>400132408</v>
      </c>
      <c r="AB198">
        <v>0</v>
      </c>
      <c r="AC198">
        <v>0</v>
      </c>
      <c r="AD198">
        <v>0</v>
      </c>
      <c r="AE198" t="s">
        <v>34</v>
      </c>
      <c r="AF198" t="s">
        <v>34</v>
      </c>
      <c r="AG198" t="s">
        <v>41</v>
      </c>
      <c r="AH198" s="5">
        <v>4001324.08</v>
      </c>
      <c r="AI198" s="5">
        <v>0</v>
      </c>
      <c r="AJ198" s="3">
        <v>49871</v>
      </c>
      <c r="AK198" s="5">
        <v>0</v>
      </c>
      <c r="AL198" s="5">
        <v>0</v>
      </c>
      <c r="AM198" s="5">
        <v>0</v>
      </c>
      <c r="AN198" s="5">
        <v>0</v>
      </c>
      <c r="AO198" t="s">
        <v>41</v>
      </c>
      <c r="AP198" t="s">
        <v>37</v>
      </c>
      <c r="AQ198" s="5">
        <v>4001324.08</v>
      </c>
      <c r="AR198" t="s">
        <v>38</v>
      </c>
      <c r="AS198">
        <f t="shared" si="48"/>
        <v>0</v>
      </c>
      <c r="AT198" t="str">
        <f t="shared" si="54"/>
        <v>0 Días</v>
      </c>
      <c r="AU198" t="e">
        <f>IF(AND(AC198=0,SUMIFS($H:$H,$A:$A,$A198,#REF!,#REF!)&lt;250000000),"Ordinaria",IF(AND(AC198=0,SUMIFS($H:$H,$A:$A,$A198,#REF!,#REF!)&gt;=250000000),"Preventiva",IF(AND(AC198&gt;0,AC198&lt;=30),"Persuasiva I",IF(AND(AC198&gt;30,AC198&lt;=60),"Persuasiva II",IF(AND(AC198&gt;60,AC198&lt;90),"Prejurídica","Jurídico")))))</f>
        <v>#REF!</v>
      </c>
      <c r="AV198">
        <f t="shared" si="55"/>
        <v>0</v>
      </c>
      <c r="AW198" t="str">
        <f>IFERROR(VLOOKUP(#REF!,#REF!,32,0),"Desembolsado")</f>
        <v>Desembolsado</v>
      </c>
      <c r="AX198" t="str">
        <f t="shared" si="56"/>
        <v>Otro</v>
      </c>
    </row>
    <row r="199" spans="1:50" x14ac:dyDescent="0.25">
      <c r="A199" s="3">
        <v>45077</v>
      </c>
      <c r="B199" s="1">
        <v>34165050166881</v>
      </c>
      <c r="C199" s="5">
        <v>620934732</v>
      </c>
      <c r="D199">
        <v>240</v>
      </c>
      <c r="E199" s="3">
        <v>42576</v>
      </c>
      <c r="F199" s="1">
        <f>_xlfn.DAYS(E199,A199)/30</f>
        <v>-83.36666666666666</v>
      </c>
      <c r="G199" s="1">
        <f t="shared" si="49"/>
        <v>156.63333333333333</v>
      </c>
      <c r="H199" s="5">
        <v>402696194</v>
      </c>
      <c r="I199" s="5" t="s">
        <v>53</v>
      </c>
      <c r="J199" s="6">
        <v>43660</v>
      </c>
      <c r="K199" s="7">
        <f>+_xlfn.DAYS(A199,J199)/30</f>
        <v>47.233333333333334</v>
      </c>
      <c r="L199" s="7">
        <v>84</v>
      </c>
      <c r="M199" s="6">
        <v>29009</v>
      </c>
      <c r="N199" s="8">
        <f>+_xlfn.DAYS(A199,M199)/365</f>
        <v>44.021917808219179</v>
      </c>
      <c r="O199" s="8">
        <v>40</v>
      </c>
      <c r="P199" s="6">
        <v>41484</v>
      </c>
      <c r="Q199" s="8">
        <f t="shared" si="50"/>
        <v>3.0333333333333332</v>
      </c>
      <c r="R199" s="8">
        <f t="shared" si="51"/>
        <v>6.0444444444444443</v>
      </c>
      <c r="S199" s="8" t="s">
        <v>72</v>
      </c>
      <c r="T199" s="9">
        <v>1.61E-2</v>
      </c>
      <c r="U199" s="5">
        <f t="shared" si="52"/>
        <v>2587228.0499999998</v>
      </c>
      <c r="V199" s="5">
        <f t="shared" si="53"/>
        <v>540284.0602833333</v>
      </c>
      <c r="W199" s="10">
        <f t="shared" si="57"/>
        <v>3127512.1102833329</v>
      </c>
      <c r="X199" s="5">
        <v>0</v>
      </c>
      <c r="Y199">
        <v>0</v>
      </c>
      <c r="Z199" s="5">
        <v>0</v>
      </c>
      <c r="AA199" s="5">
        <v>402696194</v>
      </c>
      <c r="AB199">
        <v>0</v>
      </c>
      <c r="AC199">
        <v>0</v>
      </c>
      <c r="AD199">
        <v>0</v>
      </c>
      <c r="AE199" t="s">
        <v>34</v>
      </c>
      <c r="AF199" t="s">
        <v>34</v>
      </c>
      <c r="AG199" t="s">
        <v>41</v>
      </c>
      <c r="AH199" s="5">
        <v>4026961.94</v>
      </c>
      <c r="AI199" s="5">
        <v>0</v>
      </c>
      <c r="AJ199" s="3">
        <v>49871</v>
      </c>
      <c r="AK199" s="5">
        <v>0</v>
      </c>
      <c r="AL199" s="5">
        <v>0</v>
      </c>
      <c r="AM199" s="5">
        <v>0</v>
      </c>
      <c r="AN199" s="5">
        <v>0</v>
      </c>
      <c r="AO199" t="s">
        <v>41</v>
      </c>
      <c r="AP199" t="s">
        <v>39</v>
      </c>
      <c r="AQ199" s="5">
        <v>4026961.94</v>
      </c>
      <c r="AR199" t="s">
        <v>38</v>
      </c>
      <c r="AS199">
        <f t="shared" si="48"/>
        <v>0</v>
      </c>
      <c r="AT199" t="str">
        <f t="shared" si="54"/>
        <v>0 Días</v>
      </c>
      <c r="AU199" t="e">
        <f>IF(AND(AC199=0,SUMIFS($H:$H,$A:$A,$A199,#REF!,#REF!)&lt;250000000),"Ordinaria",IF(AND(AC199=0,SUMIFS($H:$H,$A:$A,$A199,#REF!,#REF!)&gt;=250000000),"Preventiva",IF(AND(AC199&gt;0,AC199&lt;=30),"Persuasiva I",IF(AND(AC199&gt;30,AC199&lt;=60),"Persuasiva II",IF(AND(AC199&gt;60,AC199&lt;90),"Prejurídica","Jurídico")))))</f>
        <v>#REF!</v>
      </c>
      <c r="AV199">
        <f t="shared" si="55"/>
        <v>0</v>
      </c>
      <c r="AW199" t="str">
        <f>IFERROR(VLOOKUP(#REF!,#REF!,32,0),"Desembolsado")</f>
        <v>Desembolsado</v>
      </c>
      <c r="AX199" t="str">
        <f t="shared" si="56"/>
        <v>Otro</v>
      </c>
    </row>
    <row r="200" spans="1:50" x14ac:dyDescent="0.25">
      <c r="A200" s="3">
        <v>45351</v>
      </c>
      <c r="B200" s="1">
        <v>34172050177111</v>
      </c>
      <c r="C200" s="5">
        <v>279000000</v>
      </c>
      <c r="D200">
        <v>240</v>
      </c>
      <c r="E200" s="3">
        <v>42880</v>
      </c>
      <c r="F200" s="1">
        <f>_xlfn.DAYS(E200,A200)/30</f>
        <v>-82.36666666666666</v>
      </c>
      <c r="G200" s="1">
        <f t="shared" si="49"/>
        <v>157.63333333333333</v>
      </c>
      <c r="H200" s="5">
        <v>130883567</v>
      </c>
      <c r="I200" s="5" t="s">
        <v>53</v>
      </c>
      <c r="J200" s="6">
        <v>43859</v>
      </c>
      <c r="K200" s="7">
        <f>+_xlfn.DAYS(A200,J200)/30</f>
        <v>49.733333333333334</v>
      </c>
      <c r="L200" s="7">
        <v>82</v>
      </c>
      <c r="M200" s="6">
        <v>31942</v>
      </c>
      <c r="N200" s="8">
        <f>+_xlfn.DAYS(A200,M200)/365</f>
        <v>36.736986301369861</v>
      </c>
      <c r="O200" s="8">
        <v>246</v>
      </c>
      <c r="P200" s="6">
        <v>40058</v>
      </c>
      <c r="Q200" s="8">
        <f t="shared" si="50"/>
        <v>7.8388888888888886</v>
      </c>
      <c r="R200" s="8">
        <f t="shared" si="51"/>
        <v>10.558333333333334</v>
      </c>
      <c r="S200" s="8" t="s">
        <v>66</v>
      </c>
      <c r="T200" s="9">
        <v>1.61E-2</v>
      </c>
      <c r="U200" s="5">
        <f t="shared" si="52"/>
        <v>1162500</v>
      </c>
      <c r="V200" s="5">
        <f t="shared" si="53"/>
        <v>175602.11905833334</v>
      </c>
      <c r="W200" s="10">
        <f t="shared" si="57"/>
        <v>1338102.1190583333</v>
      </c>
      <c r="X200" s="5">
        <v>17451</v>
      </c>
      <c r="Y200">
        <v>0</v>
      </c>
      <c r="Z200" s="5">
        <v>17505</v>
      </c>
      <c r="AA200" s="5">
        <v>130918523</v>
      </c>
      <c r="AB200">
        <v>0</v>
      </c>
      <c r="AC200">
        <v>0</v>
      </c>
      <c r="AD200">
        <v>0</v>
      </c>
      <c r="AE200" t="s">
        <v>34</v>
      </c>
      <c r="AF200" t="s">
        <v>34</v>
      </c>
      <c r="AG200" t="s">
        <v>41</v>
      </c>
      <c r="AH200" s="5">
        <v>1308835.67</v>
      </c>
      <c r="AI200" s="5">
        <v>174.51</v>
      </c>
      <c r="AJ200" s="3">
        <v>50188</v>
      </c>
      <c r="AK200" s="5">
        <v>175.05</v>
      </c>
      <c r="AL200" s="5">
        <v>0</v>
      </c>
      <c r="AM200" s="5">
        <v>0</v>
      </c>
      <c r="AN200" s="5">
        <v>0</v>
      </c>
      <c r="AO200" t="s">
        <v>41</v>
      </c>
      <c r="AP200" t="s">
        <v>37</v>
      </c>
      <c r="AQ200" s="5">
        <v>1308835.67</v>
      </c>
      <c r="AR200" t="s">
        <v>38</v>
      </c>
      <c r="AT200" t="str">
        <f t="shared" si="54"/>
        <v>0 Días</v>
      </c>
      <c r="AU200" t="e">
        <f>IF(AND(AC200=0,SUMIFS($H:$H,$A:$A,$A200,#REF!,#REF!)&lt;250000000),"Ordinaria",IF(AND(AC200=0,SUMIFS($H:$H,$A:$A,$A200,#REF!,#REF!)&gt;=250000000),"Preventiva",IF(AND(AC200&gt;0,AC200&lt;=30),"Persuasiva I",IF(AND(AC200&gt;30,AC200&lt;=60),"Persuasiva II",IF(AND(AC200&gt;60,AC200&lt;90),"Prejurídica","Jurídico")))))</f>
        <v>#REF!</v>
      </c>
      <c r="AV200">
        <f t="shared" si="55"/>
        <v>0</v>
      </c>
      <c r="AW200" t="str">
        <f>IFERROR(VLOOKUP(#REF!,#REF!,32,0),"Desembolsado")</f>
        <v>Desembolsado</v>
      </c>
      <c r="AX200" t="str">
        <f t="shared" si="56"/>
        <v>Otro</v>
      </c>
    </row>
    <row r="201" spans="1:50" x14ac:dyDescent="0.25">
      <c r="A201" s="3">
        <v>45322</v>
      </c>
      <c r="B201" s="1">
        <v>34172050177111</v>
      </c>
      <c r="C201" s="5">
        <v>279000000</v>
      </c>
      <c r="D201">
        <v>240</v>
      </c>
      <c r="E201" s="3">
        <v>42880</v>
      </c>
      <c r="F201" s="1">
        <f>_xlfn.DAYS(E201,A201)/30</f>
        <v>-81.400000000000006</v>
      </c>
      <c r="G201" s="1">
        <f t="shared" si="49"/>
        <v>158.6</v>
      </c>
      <c r="H201" s="5">
        <v>131706734</v>
      </c>
      <c r="I201" s="5" t="s">
        <v>53</v>
      </c>
      <c r="J201" s="6">
        <v>43859</v>
      </c>
      <c r="K201" s="7">
        <f>+_xlfn.DAYS(A201,J201)/30</f>
        <v>48.766666666666666</v>
      </c>
      <c r="L201" s="7">
        <f>+_xlfn.DAYS(A201,E201)/30</f>
        <v>81.400000000000006</v>
      </c>
      <c r="M201" s="6">
        <v>31942</v>
      </c>
      <c r="N201" s="8">
        <f>+_xlfn.DAYS(A201,M201)/365</f>
        <v>36.657534246575345</v>
      </c>
      <c r="O201" s="8">
        <v>246</v>
      </c>
      <c r="P201" s="6">
        <v>40058</v>
      </c>
      <c r="Q201" s="8">
        <f t="shared" si="50"/>
        <v>7.8388888888888886</v>
      </c>
      <c r="R201" s="8">
        <f t="shared" si="51"/>
        <v>10.558333333333334</v>
      </c>
      <c r="S201" s="8" t="s">
        <v>66</v>
      </c>
      <c r="T201" s="9">
        <v>1.61E-2</v>
      </c>
      <c r="U201" s="5">
        <f t="shared" si="52"/>
        <v>1162500</v>
      </c>
      <c r="V201" s="5">
        <f t="shared" si="53"/>
        <v>176706.53478333334</v>
      </c>
      <c r="W201" s="10">
        <f t="shared" si="57"/>
        <v>1339206.5347833333</v>
      </c>
      <c r="X201" s="5">
        <v>17562</v>
      </c>
      <c r="Y201">
        <v>0</v>
      </c>
      <c r="Z201" s="5">
        <v>17615</v>
      </c>
      <c r="AA201" s="5">
        <v>131741911</v>
      </c>
      <c r="AB201">
        <v>0</v>
      </c>
      <c r="AC201">
        <v>0</v>
      </c>
      <c r="AD201">
        <v>0</v>
      </c>
      <c r="AE201" t="s">
        <v>34</v>
      </c>
      <c r="AF201" t="s">
        <v>34</v>
      </c>
      <c r="AG201" t="s">
        <v>41</v>
      </c>
      <c r="AH201" s="5">
        <v>1317067.3400000001</v>
      </c>
      <c r="AI201" s="5">
        <v>175.62</v>
      </c>
      <c r="AJ201" s="3">
        <v>50188</v>
      </c>
      <c r="AK201" s="5">
        <v>176.15</v>
      </c>
      <c r="AL201" s="5">
        <v>0</v>
      </c>
      <c r="AM201" s="5">
        <v>0</v>
      </c>
      <c r="AN201" s="5">
        <v>0</v>
      </c>
      <c r="AO201" t="s">
        <v>41</v>
      </c>
      <c r="AP201" t="s">
        <v>37</v>
      </c>
      <c r="AQ201" s="5">
        <v>1317067.3400000001</v>
      </c>
      <c r="AR201" t="s">
        <v>38</v>
      </c>
      <c r="AS201">
        <f t="shared" ref="AS201:AS211" si="58">IF(AC201&gt;=1,1,0)</f>
        <v>0</v>
      </c>
      <c r="AT201" t="str">
        <f t="shared" si="54"/>
        <v>0 Días</v>
      </c>
      <c r="AU201" t="e">
        <f>IF(AND(AC201=0,SUMIFS($H:$H,$A:$A,$A201,#REF!,#REF!)&lt;250000000),"Ordinaria",IF(AND(AC201=0,SUMIFS($H:$H,$A:$A,$A201,#REF!,#REF!)&gt;=250000000),"Preventiva",IF(AND(AC201&gt;0,AC201&lt;=30),"Persuasiva I",IF(AND(AC201&gt;30,AC201&lt;=60),"Persuasiva II",IF(AND(AC201&gt;60,AC201&lt;90),"Prejurídica","Jurídico")))))</f>
        <v>#REF!</v>
      </c>
      <c r="AV201">
        <f t="shared" si="55"/>
        <v>0</v>
      </c>
      <c r="AW201" t="str">
        <f>IFERROR(VLOOKUP(#REF!,#REF!,32,0),"Desembolsado")</f>
        <v>Desembolsado</v>
      </c>
      <c r="AX201" t="str">
        <f t="shared" si="56"/>
        <v>Otro</v>
      </c>
    </row>
    <row r="202" spans="1:50" x14ac:dyDescent="0.25">
      <c r="A202" s="3">
        <v>45291</v>
      </c>
      <c r="B202" s="1">
        <v>34172050177111</v>
      </c>
      <c r="C202" s="5">
        <v>279000000</v>
      </c>
      <c r="D202">
        <v>240</v>
      </c>
      <c r="E202" s="3">
        <v>42880</v>
      </c>
      <c r="F202" s="1">
        <f>_xlfn.DAYS(E202,A202)/30</f>
        <v>-80.36666666666666</v>
      </c>
      <c r="G202" s="1">
        <f t="shared" si="49"/>
        <v>159.63333333333333</v>
      </c>
      <c r="H202" s="5">
        <v>132529901</v>
      </c>
      <c r="I202" s="5" t="s">
        <v>53</v>
      </c>
      <c r="J202" s="6">
        <v>43859</v>
      </c>
      <c r="K202" s="7">
        <f>+_xlfn.DAYS(A202,J202)/30</f>
        <v>47.733333333333334</v>
      </c>
      <c r="L202" s="7">
        <f>+_xlfn.DAYS(A202,E202)/30</f>
        <v>80.36666666666666</v>
      </c>
      <c r="M202" s="6">
        <v>31942</v>
      </c>
      <c r="N202" s="8">
        <f>+_xlfn.DAYS(A202,M202)/365</f>
        <v>36.57260273972603</v>
      </c>
      <c r="O202" s="8">
        <v>246</v>
      </c>
      <c r="P202" s="6">
        <v>40058</v>
      </c>
      <c r="Q202" s="8">
        <f t="shared" si="50"/>
        <v>7.8388888888888886</v>
      </c>
      <c r="R202" s="8">
        <f t="shared" si="51"/>
        <v>10.558333333333334</v>
      </c>
      <c r="S202" s="8" t="s">
        <v>66</v>
      </c>
      <c r="T202" s="9">
        <v>1.61E-2</v>
      </c>
      <c r="U202" s="5">
        <f t="shared" si="52"/>
        <v>1162500</v>
      </c>
      <c r="V202" s="5">
        <f t="shared" si="53"/>
        <v>177810.95050833331</v>
      </c>
      <c r="W202" s="10">
        <f t="shared" si="57"/>
        <v>1340310.9505083333</v>
      </c>
      <c r="X202" s="5">
        <v>17670</v>
      </c>
      <c r="Y202">
        <v>0</v>
      </c>
      <c r="Z202" s="5">
        <v>17725</v>
      </c>
      <c r="AA202" s="5">
        <v>132565296</v>
      </c>
      <c r="AB202">
        <v>0</v>
      </c>
      <c r="AC202">
        <v>0</v>
      </c>
      <c r="AD202">
        <v>0</v>
      </c>
      <c r="AE202" t="s">
        <v>34</v>
      </c>
      <c r="AF202" t="s">
        <v>34</v>
      </c>
      <c r="AG202" t="s">
        <v>41</v>
      </c>
      <c r="AH202" s="5">
        <v>1325299.01</v>
      </c>
      <c r="AI202" s="5">
        <v>176.7</v>
      </c>
      <c r="AJ202" s="3">
        <v>50188</v>
      </c>
      <c r="AK202" s="5">
        <v>177.25</v>
      </c>
      <c r="AL202" s="5">
        <v>0</v>
      </c>
      <c r="AM202" s="5">
        <v>0</v>
      </c>
      <c r="AN202" s="5">
        <v>0</v>
      </c>
      <c r="AO202" t="s">
        <v>41</v>
      </c>
      <c r="AP202" t="s">
        <v>37</v>
      </c>
      <c r="AQ202" s="5">
        <v>1325299.01</v>
      </c>
      <c r="AR202" t="s">
        <v>38</v>
      </c>
      <c r="AS202">
        <f t="shared" si="58"/>
        <v>0</v>
      </c>
      <c r="AT202" t="str">
        <f t="shared" si="54"/>
        <v>0 Días</v>
      </c>
      <c r="AU202" t="e">
        <f>IF(AND(AC202=0,SUMIFS($H:$H,$A:$A,$A202,#REF!,#REF!)&lt;250000000),"Ordinaria",IF(AND(AC202=0,SUMIFS($H:$H,$A:$A,$A202,#REF!,#REF!)&gt;=250000000),"Preventiva",IF(AND(AC202&gt;0,AC202&lt;=30),"Persuasiva I",IF(AND(AC202&gt;30,AC202&lt;=60),"Persuasiva II",IF(AND(AC202&gt;60,AC202&lt;90),"Prejurídica","Jurídico")))))</f>
        <v>#REF!</v>
      </c>
      <c r="AV202">
        <f t="shared" si="55"/>
        <v>0</v>
      </c>
      <c r="AW202" t="str">
        <f>IFERROR(VLOOKUP(#REF!,#REF!,32,0),"Desembolsado")</f>
        <v>Desembolsado</v>
      </c>
      <c r="AX202" t="str">
        <f t="shared" si="56"/>
        <v>Otro</v>
      </c>
    </row>
    <row r="203" spans="1:50" x14ac:dyDescent="0.25">
      <c r="A203" s="3">
        <v>45260</v>
      </c>
      <c r="B203" s="1">
        <v>34172050177111</v>
      </c>
      <c r="C203" s="5">
        <v>279000000</v>
      </c>
      <c r="D203">
        <v>240</v>
      </c>
      <c r="E203" s="3">
        <v>42880</v>
      </c>
      <c r="F203" s="1">
        <f>_xlfn.DAYS(E203,A203)/30</f>
        <v>-79.333333333333329</v>
      </c>
      <c r="G203" s="1">
        <f t="shared" si="49"/>
        <v>160.66666666666669</v>
      </c>
      <c r="H203" s="5">
        <v>133353068</v>
      </c>
      <c r="I203" s="5" t="s">
        <v>53</v>
      </c>
      <c r="J203" s="6">
        <v>43859</v>
      </c>
      <c r="K203" s="7">
        <f>+_xlfn.DAYS(A203,J203)/30</f>
        <v>46.7</v>
      </c>
      <c r="L203" s="7">
        <f>+_xlfn.DAYS(A203,E203)/30</f>
        <v>79.333333333333329</v>
      </c>
      <c r="M203" s="6">
        <v>31942</v>
      </c>
      <c r="N203" s="8">
        <f>+_xlfn.DAYS(A203,M203)/365</f>
        <v>36.487671232876714</v>
      </c>
      <c r="O203" s="8">
        <v>246</v>
      </c>
      <c r="P203" s="6">
        <v>40058</v>
      </c>
      <c r="Q203" s="8">
        <f t="shared" si="50"/>
        <v>7.8388888888888886</v>
      </c>
      <c r="R203" s="8">
        <f t="shared" si="51"/>
        <v>10.558333333333334</v>
      </c>
      <c r="S203" s="8" t="s">
        <v>66</v>
      </c>
      <c r="T203" s="9">
        <v>1.61E-2</v>
      </c>
      <c r="U203" s="5">
        <f t="shared" si="52"/>
        <v>1162500</v>
      </c>
      <c r="V203" s="5">
        <f t="shared" si="53"/>
        <v>178915.36623333333</v>
      </c>
      <c r="W203" s="10">
        <f t="shared" si="57"/>
        <v>1341415.3662333332</v>
      </c>
      <c r="X203" s="5">
        <v>17781</v>
      </c>
      <c r="Y203">
        <v>0</v>
      </c>
      <c r="Z203" s="5">
        <v>0</v>
      </c>
      <c r="AA203" s="5">
        <v>133370849</v>
      </c>
      <c r="AB203">
        <v>0</v>
      </c>
      <c r="AC203">
        <v>0</v>
      </c>
      <c r="AD203">
        <v>0</v>
      </c>
      <c r="AE203" t="s">
        <v>34</v>
      </c>
      <c r="AF203" t="s">
        <v>34</v>
      </c>
      <c r="AG203" t="s">
        <v>41</v>
      </c>
      <c r="AH203" s="5">
        <v>1333530.68</v>
      </c>
      <c r="AI203" s="5">
        <v>177.81</v>
      </c>
      <c r="AJ203" s="3">
        <v>50188</v>
      </c>
      <c r="AK203" s="5">
        <v>0</v>
      </c>
      <c r="AL203" s="5">
        <v>0</v>
      </c>
      <c r="AM203" s="5">
        <v>0</v>
      </c>
      <c r="AN203" s="5">
        <v>0</v>
      </c>
      <c r="AO203" t="s">
        <v>41</v>
      </c>
      <c r="AP203" t="s">
        <v>37</v>
      </c>
      <c r="AQ203" s="5">
        <v>1333530.68</v>
      </c>
      <c r="AR203" t="s">
        <v>38</v>
      </c>
      <c r="AS203">
        <f t="shared" si="58"/>
        <v>0</v>
      </c>
      <c r="AT203" t="str">
        <f t="shared" si="54"/>
        <v>0 Días</v>
      </c>
      <c r="AU203" t="e">
        <f>IF(AND(AC203=0,SUMIFS($H:$H,$A:$A,$A203,#REF!,#REF!)&lt;250000000),"Ordinaria",IF(AND(AC203=0,SUMIFS($H:$H,$A:$A,$A203,#REF!,#REF!)&gt;=250000000),"Preventiva",IF(AND(AC203&gt;0,AC203&lt;=30),"Persuasiva I",IF(AND(AC203&gt;30,AC203&lt;=60),"Persuasiva II",IF(AND(AC203&gt;60,AC203&lt;90),"Prejurídica","Jurídico")))))</f>
        <v>#REF!</v>
      </c>
      <c r="AV203">
        <f t="shared" si="55"/>
        <v>0</v>
      </c>
      <c r="AW203" t="str">
        <f>IFERROR(VLOOKUP(#REF!,#REF!,32,0),"Desembolsado")</f>
        <v>Desembolsado</v>
      </c>
      <c r="AX203" t="str">
        <f t="shared" si="56"/>
        <v>Otro</v>
      </c>
    </row>
    <row r="204" spans="1:50" x14ac:dyDescent="0.25">
      <c r="A204" s="3">
        <v>45230</v>
      </c>
      <c r="B204" s="1">
        <v>34172050177111</v>
      </c>
      <c r="C204" s="5">
        <v>279000000</v>
      </c>
      <c r="D204">
        <v>240</v>
      </c>
      <c r="E204" s="3">
        <v>42880</v>
      </c>
      <c r="F204" s="1">
        <f>_xlfn.DAYS(E204,A204)/30</f>
        <v>-78.333333333333329</v>
      </c>
      <c r="G204" s="1">
        <f t="shared" si="49"/>
        <v>161.66666666666669</v>
      </c>
      <c r="H204" s="5">
        <v>134176235</v>
      </c>
      <c r="I204" s="5" t="s">
        <v>53</v>
      </c>
      <c r="J204" s="6">
        <v>43859</v>
      </c>
      <c r="K204" s="7">
        <f>+_xlfn.DAYS(A204,J204)/30</f>
        <v>45.7</v>
      </c>
      <c r="L204" s="7">
        <f>+_xlfn.DAYS(A204,E204)/30</f>
        <v>78.333333333333329</v>
      </c>
      <c r="M204" s="6">
        <v>31942</v>
      </c>
      <c r="N204" s="8">
        <f>+_xlfn.DAYS(A204,M204)/365</f>
        <v>36.405479452054792</v>
      </c>
      <c r="O204" s="8">
        <v>246</v>
      </c>
      <c r="P204" s="6">
        <v>40058</v>
      </c>
      <c r="Q204" s="8">
        <f t="shared" si="50"/>
        <v>7.8388888888888886</v>
      </c>
      <c r="R204" s="8">
        <f t="shared" si="51"/>
        <v>10.558333333333334</v>
      </c>
      <c r="S204" s="8" t="s">
        <v>66</v>
      </c>
      <c r="T204" s="9">
        <v>1.61E-2</v>
      </c>
      <c r="U204" s="5">
        <f t="shared" si="52"/>
        <v>1162500</v>
      </c>
      <c r="V204" s="5">
        <f t="shared" si="53"/>
        <v>180019.78195833333</v>
      </c>
      <c r="W204" s="10">
        <f t="shared" si="57"/>
        <v>1342519.7819583332</v>
      </c>
      <c r="X204" s="5">
        <v>17890</v>
      </c>
      <c r="Y204">
        <v>0</v>
      </c>
      <c r="Z204" s="5">
        <v>0</v>
      </c>
      <c r="AA204" s="5">
        <v>134194125</v>
      </c>
      <c r="AB204">
        <v>0</v>
      </c>
      <c r="AC204">
        <v>0</v>
      </c>
      <c r="AD204">
        <v>0</v>
      </c>
      <c r="AE204" t="s">
        <v>34</v>
      </c>
      <c r="AF204" t="s">
        <v>34</v>
      </c>
      <c r="AG204" t="s">
        <v>41</v>
      </c>
      <c r="AH204" s="5">
        <v>1341762.3500000001</v>
      </c>
      <c r="AI204" s="5">
        <v>178.9</v>
      </c>
      <c r="AJ204" s="3">
        <v>50188</v>
      </c>
      <c r="AK204" s="5">
        <v>0</v>
      </c>
      <c r="AL204" s="5">
        <v>0</v>
      </c>
      <c r="AM204" s="5">
        <v>0</v>
      </c>
      <c r="AN204" s="5">
        <v>0</v>
      </c>
      <c r="AO204" t="s">
        <v>41</v>
      </c>
      <c r="AP204" t="s">
        <v>37</v>
      </c>
      <c r="AQ204" s="5">
        <v>1341762.3500000001</v>
      </c>
      <c r="AR204" t="s">
        <v>38</v>
      </c>
      <c r="AS204">
        <f t="shared" si="58"/>
        <v>0</v>
      </c>
      <c r="AT204" t="str">
        <f t="shared" si="54"/>
        <v>0 Días</v>
      </c>
      <c r="AU204" t="e">
        <f>IF(AND(AC204=0,SUMIFS($H:$H,$A:$A,$A204,#REF!,#REF!)&lt;250000000),"Ordinaria",IF(AND(AC204=0,SUMIFS($H:$H,$A:$A,$A204,#REF!,#REF!)&gt;=250000000),"Preventiva",IF(AND(AC204&gt;0,AC204&lt;=30),"Persuasiva I",IF(AND(AC204&gt;30,AC204&lt;=60),"Persuasiva II",IF(AND(AC204&gt;60,AC204&lt;90),"Prejurídica","Jurídico")))))</f>
        <v>#REF!</v>
      </c>
      <c r="AV204">
        <f t="shared" si="55"/>
        <v>0</v>
      </c>
      <c r="AW204" t="str">
        <f>IFERROR(VLOOKUP(#REF!,#REF!,32,0),"Desembolsado")</f>
        <v>Desembolsado</v>
      </c>
      <c r="AX204" t="str">
        <f t="shared" si="56"/>
        <v>Otro</v>
      </c>
    </row>
    <row r="205" spans="1:50" x14ac:dyDescent="0.25">
      <c r="A205" s="3">
        <v>45199</v>
      </c>
      <c r="B205" s="1">
        <v>34172050177111</v>
      </c>
      <c r="C205" s="5">
        <v>279000000</v>
      </c>
      <c r="D205">
        <v>240</v>
      </c>
      <c r="E205" s="3">
        <v>42880</v>
      </c>
      <c r="F205" s="1">
        <f>_xlfn.DAYS(E205,A205)/30</f>
        <v>-77.3</v>
      </c>
      <c r="G205" s="1">
        <f t="shared" si="49"/>
        <v>162.69999999999999</v>
      </c>
      <c r="H205" s="5">
        <v>134999402</v>
      </c>
      <c r="I205" s="5" t="s">
        <v>53</v>
      </c>
      <c r="J205" s="6">
        <v>43859</v>
      </c>
      <c r="K205" s="7">
        <f>+_xlfn.DAYS(A205,J205)/30</f>
        <v>44.666666666666664</v>
      </c>
      <c r="L205" s="7">
        <f>+_xlfn.DAYS(A205,E205)/30</f>
        <v>77.3</v>
      </c>
      <c r="M205" s="6">
        <v>31942</v>
      </c>
      <c r="N205" s="8">
        <f>+_xlfn.DAYS(A205,M205)/365</f>
        <v>36.320547945205476</v>
      </c>
      <c r="O205" s="8">
        <v>246</v>
      </c>
      <c r="P205" s="6">
        <v>40058</v>
      </c>
      <c r="Q205" s="8">
        <f t="shared" si="50"/>
        <v>7.8388888888888886</v>
      </c>
      <c r="R205" s="8">
        <f t="shared" si="51"/>
        <v>10.558333333333334</v>
      </c>
      <c r="S205" s="8" t="s">
        <v>66</v>
      </c>
      <c r="T205" s="9">
        <v>1.61E-2</v>
      </c>
      <c r="U205" s="5">
        <f t="shared" si="52"/>
        <v>1162500</v>
      </c>
      <c r="V205" s="5">
        <f t="shared" si="53"/>
        <v>181124.19768333333</v>
      </c>
      <c r="W205" s="10">
        <f t="shared" si="57"/>
        <v>1343624.1976833334</v>
      </c>
      <c r="X205" s="5">
        <v>18000</v>
      </c>
      <c r="Y205">
        <v>0</v>
      </c>
      <c r="Z205" s="5">
        <v>0</v>
      </c>
      <c r="AA205" s="5">
        <v>135017402</v>
      </c>
      <c r="AB205">
        <v>0</v>
      </c>
      <c r="AC205">
        <v>0</v>
      </c>
      <c r="AD205">
        <v>0</v>
      </c>
      <c r="AE205" t="s">
        <v>34</v>
      </c>
      <c r="AF205" t="s">
        <v>34</v>
      </c>
      <c r="AG205" t="s">
        <v>41</v>
      </c>
      <c r="AH205" s="5">
        <v>1349994.02</v>
      </c>
      <c r="AI205" s="5">
        <v>180</v>
      </c>
      <c r="AJ205" s="3">
        <v>50188</v>
      </c>
      <c r="AK205" s="5">
        <v>0</v>
      </c>
      <c r="AL205" s="5">
        <v>0</v>
      </c>
      <c r="AM205" s="5">
        <v>0</v>
      </c>
      <c r="AN205" s="5">
        <v>0</v>
      </c>
      <c r="AO205" t="s">
        <v>41</v>
      </c>
      <c r="AP205" t="s">
        <v>37</v>
      </c>
      <c r="AQ205" s="5">
        <v>1349994.02</v>
      </c>
      <c r="AR205" t="s">
        <v>38</v>
      </c>
      <c r="AS205">
        <f t="shared" si="58"/>
        <v>0</v>
      </c>
      <c r="AT205" t="str">
        <f t="shared" si="54"/>
        <v>0 Días</v>
      </c>
      <c r="AU205" t="e">
        <f>IF(AND(AC205=0,SUMIFS($H:$H,$A:$A,$A205,#REF!,#REF!)&lt;250000000),"Ordinaria",IF(AND(AC205=0,SUMIFS($H:$H,$A:$A,$A205,#REF!,#REF!)&gt;=250000000),"Preventiva",IF(AND(AC205&gt;0,AC205&lt;=30),"Persuasiva I",IF(AND(AC205&gt;30,AC205&lt;=60),"Persuasiva II",IF(AND(AC205&gt;60,AC205&lt;90),"Prejurídica","Jurídico")))))</f>
        <v>#REF!</v>
      </c>
      <c r="AV205">
        <f t="shared" si="55"/>
        <v>0</v>
      </c>
      <c r="AW205" t="str">
        <f>IFERROR(VLOOKUP(#REF!,#REF!,32,0),"Desembolsado")</f>
        <v>Desembolsado</v>
      </c>
      <c r="AX205" t="str">
        <f t="shared" si="56"/>
        <v>Otro</v>
      </c>
    </row>
    <row r="206" spans="1:50" x14ac:dyDescent="0.25">
      <c r="A206" s="3">
        <v>45169</v>
      </c>
      <c r="B206" s="1">
        <v>34172050177111</v>
      </c>
      <c r="C206" s="5">
        <v>279000000</v>
      </c>
      <c r="D206">
        <v>240</v>
      </c>
      <c r="E206" s="3">
        <v>42880</v>
      </c>
      <c r="F206" s="1">
        <f>_xlfn.DAYS(E206,A206)/30</f>
        <v>-76.3</v>
      </c>
      <c r="G206" s="1">
        <f t="shared" si="49"/>
        <v>163.69999999999999</v>
      </c>
      <c r="H206" s="5">
        <v>135822569</v>
      </c>
      <c r="I206" s="5" t="s">
        <v>53</v>
      </c>
      <c r="J206" s="6">
        <v>43859</v>
      </c>
      <c r="K206" s="7">
        <f>+_xlfn.DAYS(A206,J206)/30</f>
        <v>43.666666666666664</v>
      </c>
      <c r="L206" s="7">
        <f>+_xlfn.DAYS(A206,E206)/30</f>
        <v>76.3</v>
      </c>
      <c r="M206" s="6">
        <v>31942</v>
      </c>
      <c r="N206" s="8">
        <f>+_xlfn.DAYS(A206,M206)/365</f>
        <v>36.238356164383561</v>
      </c>
      <c r="O206" s="8">
        <v>246</v>
      </c>
      <c r="P206" s="6">
        <v>40058</v>
      </c>
      <c r="Q206" s="8">
        <f t="shared" si="50"/>
        <v>7.8388888888888886</v>
      </c>
      <c r="R206" s="8">
        <f t="shared" si="51"/>
        <v>10.558333333333334</v>
      </c>
      <c r="S206" s="8" t="s">
        <v>66</v>
      </c>
      <c r="T206" s="9">
        <v>1.61E-2</v>
      </c>
      <c r="U206" s="5">
        <f t="shared" si="52"/>
        <v>1162500</v>
      </c>
      <c r="V206" s="5">
        <f t="shared" si="53"/>
        <v>182228.61340833333</v>
      </c>
      <c r="W206" s="10">
        <f t="shared" si="57"/>
        <v>1344728.6134083334</v>
      </c>
      <c r="X206" s="5">
        <v>18111</v>
      </c>
      <c r="Y206">
        <v>0</v>
      </c>
      <c r="Z206" s="5">
        <v>0</v>
      </c>
      <c r="AA206" s="5">
        <v>135840680</v>
      </c>
      <c r="AB206">
        <v>0</v>
      </c>
      <c r="AC206">
        <v>0</v>
      </c>
      <c r="AD206">
        <v>0</v>
      </c>
      <c r="AE206" t="s">
        <v>34</v>
      </c>
      <c r="AF206" t="s">
        <v>34</v>
      </c>
      <c r="AG206" t="s">
        <v>41</v>
      </c>
      <c r="AH206" s="5">
        <v>1358225.69</v>
      </c>
      <c r="AI206" s="5">
        <v>181.11</v>
      </c>
      <c r="AJ206" s="3">
        <v>50188</v>
      </c>
      <c r="AK206" s="5">
        <v>0</v>
      </c>
      <c r="AL206" s="5">
        <v>0</v>
      </c>
      <c r="AM206" s="5">
        <v>0</v>
      </c>
      <c r="AN206" s="5">
        <v>0</v>
      </c>
      <c r="AO206" t="s">
        <v>41</v>
      </c>
      <c r="AP206" t="s">
        <v>37</v>
      </c>
      <c r="AQ206" s="5">
        <v>1358225.69</v>
      </c>
      <c r="AR206" t="s">
        <v>38</v>
      </c>
      <c r="AS206">
        <f t="shared" si="58"/>
        <v>0</v>
      </c>
      <c r="AT206" t="str">
        <f t="shared" si="54"/>
        <v>0 Días</v>
      </c>
      <c r="AU206" t="e">
        <f>IF(AND(AC206=0,SUMIFS($H:$H,$A:$A,$A206,#REF!,#REF!)&lt;250000000),"Ordinaria",IF(AND(AC206=0,SUMIFS($H:$H,$A:$A,$A206,#REF!,#REF!)&gt;=250000000),"Preventiva",IF(AND(AC206&gt;0,AC206&lt;=30),"Persuasiva I",IF(AND(AC206&gt;30,AC206&lt;=60),"Persuasiva II",IF(AND(AC206&gt;60,AC206&lt;90),"Prejurídica","Jurídico")))))</f>
        <v>#REF!</v>
      </c>
      <c r="AV206">
        <f t="shared" si="55"/>
        <v>0</v>
      </c>
      <c r="AW206" t="str">
        <f>IFERROR(VLOOKUP(#REF!,#REF!,32,0),"Desembolsado")</f>
        <v>Desembolsado</v>
      </c>
      <c r="AX206" t="str">
        <f t="shared" si="56"/>
        <v>Otro</v>
      </c>
    </row>
    <row r="207" spans="1:50" x14ac:dyDescent="0.25">
      <c r="A207" s="3">
        <v>45138</v>
      </c>
      <c r="B207" s="1">
        <v>34172050177111</v>
      </c>
      <c r="C207" s="5">
        <v>279000000</v>
      </c>
      <c r="D207">
        <v>240</v>
      </c>
      <c r="E207" s="3">
        <v>42880</v>
      </c>
      <c r="F207" s="1">
        <f>_xlfn.DAYS(E207,A207)/30</f>
        <v>-75.266666666666666</v>
      </c>
      <c r="G207" s="1">
        <f t="shared" si="49"/>
        <v>164.73333333333335</v>
      </c>
      <c r="H207" s="5">
        <v>136645736</v>
      </c>
      <c r="I207" s="5" t="s">
        <v>53</v>
      </c>
      <c r="J207" s="6">
        <v>43859</v>
      </c>
      <c r="K207" s="7">
        <f>+_xlfn.DAYS(A207,J207)/30</f>
        <v>42.633333333333333</v>
      </c>
      <c r="L207" s="7">
        <f>+_xlfn.DAYS(A207,E207)/30</f>
        <v>75.266666666666666</v>
      </c>
      <c r="M207" s="6">
        <v>31942</v>
      </c>
      <c r="N207" s="8">
        <f>+_xlfn.DAYS(A207,M207)/365</f>
        <v>36.153424657534245</v>
      </c>
      <c r="O207" s="8">
        <v>246</v>
      </c>
      <c r="P207" s="6">
        <v>40058</v>
      </c>
      <c r="Q207" s="8">
        <f t="shared" si="50"/>
        <v>7.8388888888888886</v>
      </c>
      <c r="R207" s="8">
        <f t="shared" si="51"/>
        <v>10.558333333333334</v>
      </c>
      <c r="S207" s="8" t="s">
        <v>66</v>
      </c>
      <c r="T207" s="9">
        <v>1.61E-2</v>
      </c>
      <c r="U207" s="5">
        <f t="shared" si="52"/>
        <v>1162500</v>
      </c>
      <c r="V207" s="5">
        <f t="shared" si="53"/>
        <v>183333.02913333333</v>
      </c>
      <c r="W207" s="10">
        <f t="shared" si="57"/>
        <v>1345833.0291333334</v>
      </c>
      <c r="X207" s="5">
        <v>18219</v>
      </c>
      <c r="Y207">
        <v>0</v>
      </c>
      <c r="Z207" s="5">
        <v>0</v>
      </c>
      <c r="AA207" s="5">
        <v>136663955</v>
      </c>
      <c r="AB207">
        <v>0</v>
      </c>
      <c r="AC207">
        <v>0</v>
      </c>
      <c r="AD207">
        <v>0</v>
      </c>
      <c r="AE207" t="s">
        <v>34</v>
      </c>
      <c r="AF207" t="s">
        <v>34</v>
      </c>
      <c r="AG207" t="s">
        <v>41</v>
      </c>
      <c r="AH207" s="5">
        <v>1366457.36</v>
      </c>
      <c r="AI207" s="5">
        <v>182.19</v>
      </c>
      <c r="AJ207" s="3">
        <v>50188</v>
      </c>
      <c r="AK207" s="5">
        <v>0</v>
      </c>
      <c r="AL207" s="5">
        <v>0</v>
      </c>
      <c r="AM207" s="5">
        <v>0</v>
      </c>
      <c r="AN207" s="5">
        <v>0</v>
      </c>
      <c r="AO207" t="s">
        <v>41</v>
      </c>
      <c r="AP207" t="s">
        <v>37</v>
      </c>
      <c r="AQ207" s="5">
        <v>1366457.36</v>
      </c>
      <c r="AR207" t="s">
        <v>38</v>
      </c>
      <c r="AS207">
        <f t="shared" si="58"/>
        <v>0</v>
      </c>
      <c r="AT207" t="str">
        <f t="shared" si="54"/>
        <v>0 Días</v>
      </c>
      <c r="AU207" t="e">
        <f>IF(AND(AC207=0,SUMIFS($H:$H,$A:$A,$A207,#REF!,#REF!)&lt;250000000),"Ordinaria",IF(AND(AC207=0,SUMIFS($H:$H,$A:$A,$A207,#REF!,#REF!)&gt;=250000000),"Preventiva",IF(AND(AC207&gt;0,AC207&lt;=30),"Persuasiva I",IF(AND(AC207&gt;30,AC207&lt;=60),"Persuasiva II",IF(AND(AC207&gt;60,AC207&lt;90),"Prejurídica","Jurídico")))))</f>
        <v>#REF!</v>
      </c>
      <c r="AV207">
        <f t="shared" si="55"/>
        <v>0</v>
      </c>
      <c r="AW207" t="str">
        <f>IFERROR(VLOOKUP(#REF!,#REF!,32,0),"Desembolsado")</f>
        <v>Desembolsado</v>
      </c>
      <c r="AX207" t="str">
        <f t="shared" si="56"/>
        <v>Otro</v>
      </c>
    </row>
    <row r="208" spans="1:50" x14ac:dyDescent="0.25">
      <c r="A208" s="3">
        <v>45107</v>
      </c>
      <c r="B208" s="1">
        <v>34172050177111</v>
      </c>
      <c r="C208" s="5">
        <v>279000000</v>
      </c>
      <c r="D208">
        <v>240</v>
      </c>
      <c r="E208" s="3">
        <v>42880</v>
      </c>
      <c r="F208" s="1">
        <f>_xlfn.DAYS(E208,A208)/30</f>
        <v>-74.233333333333334</v>
      </c>
      <c r="G208" s="1">
        <f t="shared" si="49"/>
        <v>165.76666666666665</v>
      </c>
      <c r="H208" s="5">
        <v>137468903</v>
      </c>
      <c r="I208" s="5" t="s">
        <v>53</v>
      </c>
      <c r="J208" s="6">
        <v>43859</v>
      </c>
      <c r="K208" s="7">
        <f>+_xlfn.DAYS(A208,J208)/30</f>
        <v>41.6</v>
      </c>
      <c r="L208" s="7">
        <f>+_xlfn.DAYS(A208,E208)/30</f>
        <v>74.233333333333334</v>
      </c>
      <c r="M208" s="6">
        <v>31942</v>
      </c>
      <c r="N208" s="8">
        <f>+_xlfn.DAYS(A208,M208)/365</f>
        <v>36.06849315068493</v>
      </c>
      <c r="O208" s="8">
        <v>246</v>
      </c>
      <c r="P208" s="6">
        <v>40058</v>
      </c>
      <c r="Q208" s="8">
        <f t="shared" si="50"/>
        <v>7.8388888888888886</v>
      </c>
      <c r="R208" s="8">
        <f t="shared" si="51"/>
        <v>10.558333333333334</v>
      </c>
      <c r="S208" s="8" t="s">
        <v>66</v>
      </c>
      <c r="T208" s="9">
        <v>1.61E-2</v>
      </c>
      <c r="U208" s="5">
        <f t="shared" si="52"/>
        <v>1162500</v>
      </c>
      <c r="V208" s="5">
        <f t="shared" si="53"/>
        <v>184437.44485833333</v>
      </c>
      <c r="W208" s="10">
        <f t="shared" si="57"/>
        <v>1346937.4448583333</v>
      </c>
      <c r="X208" s="5">
        <v>18330</v>
      </c>
      <c r="Y208">
        <v>0</v>
      </c>
      <c r="Z208" s="5">
        <v>0</v>
      </c>
      <c r="AA208" s="5">
        <v>137487233</v>
      </c>
      <c r="AB208">
        <v>0</v>
      </c>
      <c r="AC208">
        <v>0</v>
      </c>
      <c r="AD208">
        <v>0</v>
      </c>
      <c r="AE208" t="s">
        <v>34</v>
      </c>
      <c r="AF208" t="s">
        <v>34</v>
      </c>
      <c r="AG208" t="s">
        <v>41</v>
      </c>
      <c r="AH208" s="5">
        <v>1374689.03</v>
      </c>
      <c r="AI208" s="5">
        <v>183.3</v>
      </c>
      <c r="AJ208" s="3">
        <v>50188</v>
      </c>
      <c r="AK208" s="5">
        <v>0</v>
      </c>
      <c r="AL208" s="5">
        <v>0</v>
      </c>
      <c r="AM208" s="5">
        <v>0</v>
      </c>
      <c r="AN208" s="5">
        <v>0</v>
      </c>
      <c r="AO208" t="s">
        <v>41</v>
      </c>
      <c r="AP208" t="s">
        <v>37</v>
      </c>
      <c r="AQ208" s="5">
        <v>1374689.03</v>
      </c>
      <c r="AR208" t="s">
        <v>38</v>
      </c>
      <c r="AS208">
        <f t="shared" si="58"/>
        <v>0</v>
      </c>
      <c r="AT208" t="str">
        <f t="shared" si="54"/>
        <v>0 Días</v>
      </c>
      <c r="AU208" t="e">
        <f>IF(AND(AC208=0,SUMIFS($H:$H,$A:$A,$A208,#REF!,#REF!)&lt;250000000),"Ordinaria",IF(AND(AC208=0,SUMIFS($H:$H,$A:$A,$A208,#REF!,#REF!)&gt;=250000000),"Preventiva",IF(AND(AC208&gt;0,AC208&lt;=30),"Persuasiva I",IF(AND(AC208&gt;30,AC208&lt;=60),"Persuasiva II",IF(AND(AC208&gt;60,AC208&lt;90),"Prejurídica","Jurídico")))))</f>
        <v>#REF!</v>
      </c>
      <c r="AV208">
        <f t="shared" si="55"/>
        <v>0</v>
      </c>
      <c r="AW208" t="str">
        <f>IFERROR(VLOOKUP(#REF!,#REF!,32,0),"Desembolsado")</f>
        <v>Desembolsado</v>
      </c>
      <c r="AX208" t="str">
        <f t="shared" si="56"/>
        <v>Otro</v>
      </c>
    </row>
    <row r="209" spans="1:50" x14ac:dyDescent="0.25">
      <c r="A209" s="3">
        <v>45077</v>
      </c>
      <c r="B209" s="1">
        <v>34172050177111</v>
      </c>
      <c r="C209" s="5">
        <v>279000000</v>
      </c>
      <c r="D209">
        <v>240</v>
      </c>
      <c r="E209" s="3">
        <v>42880</v>
      </c>
      <c r="F209" s="1">
        <f>_xlfn.DAYS(E209,A209)/30</f>
        <v>-73.233333333333334</v>
      </c>
      <c r="G209" s="1">
        <f t="shared" si="49"/>
        <v>166.76666666666665</v>
      </c>
      <c r="H209" s="5">
        <v>138292070</v>
      </c>
      <c r="I209" s="5" t="s">
        <v>53</v>
      </c>
      <c r="J209" s="6">
        <v>43859</v>
      </c>
      <c r="K209" s="7">
        <f>+_xlfn.DAYS(A209,J209)/30</f>
        <v>40.6</v>
      </c>
      <c r="L209" s="7">
        <f>+_xlfn.DAYS(A209,E209)/30</f>
        <v>73.233333333333334</v>
      </c>
      <c r="M209" s="6">
        <v>31942</v>
      </c>
      <c r="N209" s="8">
        <f>+_xlfn.DAYS(A209,M209)/365</f>
        <v>35.986301369863014</v>
      </c>
      <c r="O209" s="8">
        <v>246</v>
      </c>
      <c r="P209" s="6">
        <v>40058</v>
      </c>
      <c r="Q209" s="8">
        <f t="shared" si="50"/>
        <v>7.8388888888888886</v>
      </c>
      <c r="R209" s="8">
        <f t="shared" si="51"/>
        <v>10.558333333333334</v>
      </c>
      <c r="S209" s="8" t="s">
        <v>66</v>
      </c>
      <c r="T209" s="9">
        <v>1.61E-2</v>
      </c>
      <c r="U209" s="5">
        <f t="shared" si="52"/>
        <v>1162500</v>
      </c>
      <c r="V209" s="5">
        <f t="shared" si="53"/>
        <v>185541.86058333336</v>
      </c>
      <c r="W209" s="10">
        <f t="shared" si="57"/>
        <v>1348041.8605833333</v>
      </c>
      <c r="X209" s="5">
        <v>18438</v>
      </c>
      <c r="Y209">
        <v>0</v>
      </c>
      <c r="Z209" s="5">
        <v>0</v>
      </c>
      <c r="AA209" s="5">
        <v>138310508</v>
      </c>
      <c r="AB209">
        <v>0</v>
      </c>
      <c r="AC209">
        <v>0</v>
      </c>
      <c r="AD209">
        <v>0</v>
      </c>
      <c r="AE209" t="s">
        <v>34</v>
      </c>
      <c r="AF209" t="s">
        <v>34</v>
      </c>
      <c r="AG209" t="s">
        <v>41</v>
      </c>
      <c r="AH209" s="5">
        <v>1382920.7</v>
      </c>
      <c r="AI209" s="5">
        <v>184.38</v>
      </c>
      <c r="AJ209" s="3">
        <v>50188</v>
      </c>
      <c r="AK209" s="5">
        <v>0</v>
      </c>
      <c r="AL209" s="5">
        <v>0</v>
      </c>
      <c r="AM209" s="5">
        <v>0</v>
      </c>
      <c r="AN209" s="5">
        <v>0</v>
      </c>
      <c r="AO209" t="s">
        <v>41</v>
      </c>
      <c r="AP209" t="s">
        <v>37</v>
      </c>
      <c r="AQ209" s="5">
        <v>1382920.7</v>
      </c>
      <c r="AR209" t="s">
        <v>38</v>
      </c>
      <c r="AS209">
        <f t="shared" si="58"/>
        <v>0</v>
      </c>
      <c r="AT209" t="str">
        <f t="shared" si="54"/>
        <v>0 Días</v>
      </c>
      <c r="AU209" t="e">
        <f>IF(AND(AC209=0,SUMIFS($H:$H,$A:$A,$A209,#REF!,#REF!)&lt;250000000),"Ordinaria",IF(AND(AC209=0,SUMIFS($H:$H,$A:$A,$A209,#REF!,#REF!)&gt;=250000000),"Preventiva",IF(AND(AC209&gt;0,AC209&lt;=30),"Persuasiva I",IF(AND(AC209&gt;30,AC209&lt;=60),"Persuasiva II",IF(AND(AC209&gt;60,AC209&lt;90),"Prejurídica","Jurídico")))))</f>
        <v>#REF!</v>
      </c>
      <c r="AV209">
        <f t="shared" si="55"/>
        <v>0</v>
      </c>
      <c r="AW209" t="str">
        <f>IFERROR(VLOOKUP(#REF!,#REF!,32,0),"Desembolsado")</f>
        <v>Desembolsado</v>
      </c>
      <c r="AX209" t="str">
        <f t="shared" si="56"/>
        <v>Otro</v>
      </c>
    </row>
    <row r="210" spans="1:50" x14ac:dyDescent="0.25">
      <c r="A210" s="3">
        <v>45046</v>
      </c>
      <c r="B210" s="1">
        <v>34172050177111</v>
      </c>
      <c r="C210" s="5">
        <v>279000000</v>
      </c>
      <c r="D210">
        <v>240</v>
      </c>
      <c r="E210" s="3">
        <v>42880</v>
      </c>
      <c r="F210" s="1">
        <f>_xlfn.DAYS(E210,A210)/30</f>
        <v>-72.2</v>
      </c>
      <c r="G210" s="1">
        <f t="shared" si="49"/>
        <v>167.8</v>
      </c>
      <c r="H210" s="5">
        <v>139115237</v>
      </c>
      <c r="I210" s="5" t="s">
        <v>53</v>
      </c>
      <c r="J210" s="6">
        <v>43859</v>
      </c>
      <c r="K210" s="7">
        <f>+_xlfn.DAYS(A210,J210)/30</f>
        <v>39.56666666666667</v>
      </c>
      <c r="L210" s="7">
        <f>+_xlfn.DAYS(A210,E210)/30</f>
        <v>72.2</v>
      </c>
      <c r="M210" s="6">
        <v>31942</v>
      </c>
      <c r="N210" s="8">
        <f>+_xlfn.DAYS(A210,M210)/365</f>
        <v>35.901369863013699</v>
      </c>
      <c r="O210" s="8">
        <v>246</v>
      </c>
      <c r="P210" s="6">
        <v>40058</v>
      </c>
      <c r="Q210" s="8">
        <f t="shared" si="50"/>
        <v>7.8388888888888886</v>
      </c>
      <c r="R210" s="8">
        <f t="shared" si="51"/>
        <v>10.558333333333334</v>
      </c>
      <c r="S210" s="8" t="s">
        <v>66</v>
      </c>
      <c r="T210" s="9">
        <v>1.61E-2</v>
      </c>
      <c r="U210" s="5">
        <f t="shared" si="52"/>
        <v>1162500</v>
      </c>
      <c r="V210" s="5">
        <f t="shared" si="53"/>
        <v>186646.27630833336</v>
      </c>
      <c r="W210" s="10">
        <f t="shared" si="57"/>
        <v>1349146.2763083333</v>
      </c>
      <c r="X210" s="5">
        <v>18549</v>
      </c>
      <c r="Y210">
        <v>0</v>
      </c>
      <c r="Z210" s="5">
        <v>0</v>
      </c>
      <c r="AA210" s="5">
        <v>139133786</v>
      </c>
      <c r="AB210">
        <v>0</v>
      </c>
      <c r="AC210">
        <v>0</v>
      </c>
      <c r="AD210">
        <v>0</v>
      </c>
      <c r="AE210" t="s">
        <v>34</v>
      </c>
      <c r="AF210" t="s">
        <v>34</v>
      </c>
      <c r="AG210" t="s">
        <v>41</v>
      </c>
      <c r="AH210" s="5">
        <v>1391152.37</v>
      </c>
      <c r="AI210" s="5">
        <v>185.49</v>
      </c>
      <c r="AJ210" s="3">
        <v>50188</v>
      </c>
      <c r="AK210" s="5">
        <v>0</v>
      </c>
      <c r="AL210" s="5">
        <v>0</v>
      </c>
      <c r="AM210" s="5">
        <v>0</v>
      </c>
      <c r="AN210" s="5">
        <v>0</v>
      </c>
      <c r="AO210" t="s">
        <v>41</v>
      </c>
      <c r="AP210" t="s">
        <v>37</v>
      </c>
      <c r="AQ210" s="5">
        <v>1391152.37</v>
      </c>
      <c r="AR210" t="s">
        <v>38</v>
      </c>
      <c r="AS210">
        <f t="shared" si="58"/>
        <v>0</v>
      </c>
      <c r="AT210" t="str">
        <f t="shared" si="54"/>
        <v>0 Días</v>
      </c>
      <c r="AU210" t="e">
        <f>IF(AND(AC210=0,SUMIFS($H:$H,$A:$A,$A210,#REF!,#REF!)&lt;250000000),"Ordinaria",IF(AND(AC210=0,SUMIFS($H:$H,$A:$A,$A210,#REF!,#REF!)&gt;=250000000),"Preventiva",IF(AND(AC210&gt;0,AC210&lt;=30),"Persuasiva I",IF(AND(AC210&gt;30,AC210&lt;=60),"Persuasiva II",IF(AND(AC210&gt;60,AC210&lt;90),"Prejurídica","Jurídico")))))</f>
        <v>#REF!</v>
      </c>
      <c r="AV210">
        <f t="shared" si="55"/>
        <v>0</v>
      </c>
      <c r="AW210" t="str">
        <f>IFERROR(VLOOKUP(#REF!,#REF!,32,0),"Desembolsado")</f>
        <v>Desembolsado</v>
      </c>
      <c r="AX210" t="str">
        <f t="shared" si="56"/>
        <v>Otro</v>
      </c>
    </row>
    <row r="211" spans="1:50" x14ac:dyDescent="0.25">
      <c r="A211" s="3">
        <v>45016</v>
      </c>
      <c r="B211" s="1">
        <v>34172050177111</v>
      </c>
      <c r="C211" s="5">
        <v>279000000</v>
      </c>
      <c r="D211">
        <v>240</v>
      </c>
      <c r="E211" s="3">
        <v>42880</v>
      </c>
      <c r="F211" s="1">
        <f>_xlfn.DAYS(E211,A211)/30</f>
        <v>-71.2</v>
      </c>
      <c r="G211" s="1">
        <f t="shared" si="49"/>
        <v>168.8</v>
      </c>
      <c r="H211" s="5">
        <v>139938404</v>
      </c>
      <c r="I211" s="5" t="s">
        <v>53</v>
      </c>
      <c r="J211" s="6">
        <v>43859</v>
      </c>
      <c r="K211" s="7">
        <f>+_xlfn.DAYS(A211,J211)/30</f>
        <v>38.56666666666667</v>
      </c>
      <c r="L211" s="7">
        <f>+_xlfn.DAYS(A211,E211)/30</f>
        <v>71.2</v>
      </c>
      <c r="M211" s="6">
        <v>31942</v>
      </c>
      <c r="N211" s="8">
        <f>+_xlfn.DAYS(A211,M211)/365</f>
        <v>35.819178082191783</v>
      </c>
      <c r="O211" s="8">
        <v>246</v>
      </c>
      <c r="P211" s="6">
        <v>40058</v>
      </c>
      <c r="Q211" s="8">
        <f t="shared" si="50"/>
        <v>7.8388888888888886</v>
      </c>
      <c r="R211" s="8">
        <f t="shared" si="51"/>
        <v>10.558333333333334</v>
      </c>
      <c r="S211" s="8" t="s">
        <v>66</v>
      </c>
      <c r="T211" s="9">
        <v>1.61E-2</v>
      </c>
      <c r="U211" s="5">
        <f t="shared" si="52"/>
        <v>1162500</v>
      </c>
      <c r="V211" s="5">
        <f t="shared" si="53"/>
        <v>187750.6920333333</v>
      </c>
      <c r="W211" s="10">
        <f t="shared" si="57"/>
        <v>1350250.6920333332</v>
      </c>
      <c r="X211" s="5">
        <v>18657</v>
      </c>
      <c r="Y211">
        <v>0</v>
      </c>
      <c r="Z211" s="5">
        <v>0</v>
      </c>
      <c r="AA211" s="5">
        <v>139957061</v>
      </c>
      <c r="AB211">
        <v>0</v>
      </c>
      <c r="AC211">
        <v>0</v>
      </c>
      <c r="AD211">
        <v>0</v>
      </c>
      <c r="AE211" t="s">
        <v>34</v>
      </c>
      <c r="AF211" t="s">
        <v>34</v>
      </c>
      <c r="AG211" t="s">
        <v>41</v>
      </c>
      <c r="AH211" s="5">
        <v>1399384.04</v>
      </c>
      <c r="AI211" s="5">
        <v>186.57</v>
      </c>
      <c r="AJ211" s="3">
        <v>50188</v>
      </c>
      <c r="AK211" s="5">
        <v>0</v>
      </c>
      <c r="AL211" s="5">
        <v>0</v>
      </c>
      <c r="AM211" s="5">
        <v>0</v>
      </c>
      <c r="AN211" s="5">
        <v>0</v>
      </c>
      <c r="AO211" t="s">
        <v>41</v>
      </c>
      <c r="AP211" t="s">
        <v>37</v>
      </c>
      <c r="AQ211" s="5">
        <v>1399384.04</v>
      </c>
      <c r="AR211" t="s">
        <v>38</v>
      </c>
      <c r="AS211">
        <f t="shared" si="58"/>
        <v>0</v>
      </c>
      <c r="AT211" t="str">
        <f t="shared" si="54"/>
        <v>0 Días</v>
      </c>
      <c r="AU211" t="e">
        <f>IF(AND(AC211=0,SUMIFS($H:$H,$A:$A,$A211,#REF!,#REF!)&lt;250000000),"Ordinaria",IF(AND(AC211=0,SUMIFS($H:$H,$A:$A,$A211,#REF!,#REF!)&gt;=250000000),"Preventiva",IF(AND(AC211&gt;0,AC211&lt;=30),"Persuasiva I",IF(AND(AC211&gt;30,AC211&lt;=60),"Persuasiva II",IF(AND(AC211&gt;60,AC211&lt;90),"Prejurídica","Jurídico")))))</f>
        <v>#REF!</v>
      </c>
      <c r="AV211">
        <f t="shared" si="55"/>
        <v>0</v>
      </c>
      <c r="AW211" t="str">
        <f>IFERROR(VLOOKUP(#REF!,#REF!,32,0),"Desembolsado")</f>
        <v>Desembolsado</v>
      </c>
      <c r="AX211" t="str">
        <f t="shared" si="56"/>
        <v>Otro</v>
      </c>
    </row>
    <row r="212" spans="1:50" x14ac:dyDescent="0.25">
      <c r="A212" s="3">
        <v>45351</v>
      </c>
      <c r="B212" s="1">
        <v>34172050180651</v>
      </c>
      <c r="C212" s="5">
        <v>22680000</v>
      </c>
      <c r="D212">
        <v>84</v>
      </c>
      <c r="E212" s="3">
        <v>43042</v>
      </c>
      <c r="F212" s="1">
        <f>_xlfn.DAYS(E212,A212)/30</f>
        <v>-76.966666666666669</v>
      </c>
      <c r="G212" s="1">
        <f t="shared" si="49"/>
        <v>7.0333333333333314</v>
      </c>
      <c r="H212" s="5">
        <v>3044616</v>
      </c>
      <c r="I212" s="5" t="s">
        <v>53</v>
      </c>
      <c r="J212" s="6">
        <v>43739</v>
      </c>
      <c r="K212" s="7">
        <f>+_xlfn.DAYS(A212,J212)/30</f>
        <v>53.733333333333334</v>
      </c>
      <c r="L212" s="7">
        <f>+_xlfn.DAYS(A212,E212)/30</f>
        <v>76.966666666666669</v>
      </c>
      <c r="M212" s="6">
        <v>29619</v>
      </c>
      <c r="N212" s="8">
        <f>+_xlfn.DAYS(A212,M212)/365</f>
        <v>43.101369863013701</v>
      </c>
      <c r="O212" s="8">
        <v>1531</v>
      </c>
      <c r="P212" s="6">
        <v>42402</v>
      </c>
      <c r="Q212" s="8">
        <f t="shared" si="50"/>
        <v>1.7777777777777777</v>
      </c>
      <c r="R212" s="8">
        <f t="shared" si="51"/>
        <v>3.713888888888889</v>
      </c>
      <c r="S212" s="8" t="s">
        <v>66</v>
      </c>
      <c r="T212" s="9">
        <v>2.9600000000000001E-2</v>
      </c>
      <c r="U212" s="5">
        <f t="shared" si="52"/>
        <v>270000</v>
      </c>
      <c r="V212" s="5">
        <f t="shared" si="53"/>
        <v>7510.0528000000004</v>
      </c>
      <c r="W212" s="10">
        <f t="shared" si="57"/>
        <v>277510.0528</v>
      </c>
      <c r="X212" s="5">
        <v>171158</v>
      </c>
      <c r="Y212">
        <v>0</v>
      </c>
      <c r="Z212" s="5">
        <v>467</v>
      </c>
      <c r="AA212" s="5">
        <v>3216241</v>
      </c>
      <c r="AB212">
        <v>0</v>
      </c>
      <c r="AC212">
        <v>0</v>
      </c>
      <c r="AD212">
        <v>0</v>
      </c>
      <c r="AE212" t="s">
        <v>34</v>
      </c>
      <c r="AF212" t="s">
        <v>34</v>
      </c>
      <c r="AG212" t="s">
        <v>35</v>
      </c>
      <c r="AH212" s="5">
        <v>14766</v>
      </c>
      <c r="AI212" s="5">
        <v>830</v>
      </c>
      <c r="AJ212" s="3">
        <v>45677</v>
      </c>
      <c r="AK212" s="5">
        <v>2</v>
      </c>
      <c r="AL212" s="5">
        <v>27097.5</v>
      </c>
      <c r="AM212" s="5">
        <v>1523.85</v>
      </c>
      <c r="AN212" s="5">
        <v>4</v>
      </c>
      <c r="AO212" t="s">
        <v>40</v>
      </c>
      <c r="AP212" t="s">
        <v>37</v>
      </c>
      <c r="AQ212" s="5">
        <v>0</v>
      </c>
      <c r="AR212" t="s">
        <v>38</v>
      </c>
      <c r="AT212" t="str">
        <f t="shared" si="54"/>
        <v>0 Días</v>
      </c>
      <c r="AU212" t="e">
        <f>IF(AND(AC212=0,SUMIFS($H:$H,$A:$A,$A212,#REF!,#REF!)&lt;250000000),"Ordinaria",IF(AND(AC212=0,SUMIFS($H:$H,$A:$A,$A212,#REF!,#REF!)&gt;=250000000),"Preventiva",IF(AND(AC212&gt;0,AC212&lt;=30),"Persuasiva I",IF(AND(AC212&gt;30,AC212&lt;=60),"Persuasiva II",IF(AND(AC212&gt;60,AC212&lt;90),"Prejurídica","Jurídico")))))</f>
        <v>#REF!</v>
      </c>
      <c r="AV212">
        <f t="shared" si="55"/>
        <v>0</v>
      </c>
      <c r="AW212" t="str">
        <f>IFERROR(VLOOKUP(#REF!,#REF!,32,0),"Desembolsado")</f>
        <v>Desembolsado</v>
      </c>
      <c r="AX212" t="str">
        <f t="shared" si="56"/>
        <v>Otro</v>
      </c>
    </row>
    <row r="213" spans="1:50" x14ac:dyDescent="0.25">
      <c r="A213" s="3">
        <v>45322</v>
      </c>
      <c r="B213" s="1">
        <v>34172050180651</v>
      </c>
      <c r="C213" s="5">
        <v>22680000</v>
      </c>
      <c r="D213">
        <v>84</v>
      </c>
      <c r="E213" s="3">
        <v>43042</v>
      </c>
      <c r="F213" s="1">
        <f>_xlfn.DAYS(E213,A213)/30</f>
        <v>-76</v>
      </c>
      <c r="G213" s="1">
        <f t="shared" si="49"/>
        <v>8</v>
      </c>
      <c r="H213" s="5">
        <v>3294000</v>
      </c>
      <c r="I213" s="5" t="s">
        <v>53</v>
      </c>
      <c r="J213" s="6">
        <v>43739</v>
      </c>
      <c r="K213" s="7">
        <f>+_xlfn.DAYS(A213,J213)/30</f>
        <v>52.766666666666666</v>
      </c>
      <c r="L213" s="7">
        <f>+_xlfn.DAYS(A213,E213)/30</f>
        <v>76</v>
      </c>
      <c r="M213" s="6">
        <v>29619</v>
      </c>
      <c r="N213" s="8">
        <f>+_xlfn.DAYS(A213,M213)/365</f>
        <v>43.021917808219179</v>
      </c>
      <c r="O213" s="8">
        <v>1531</v>
      </c>
      <c r="P213" s="6">
        <v>42402</v>
      </c>
      <c r="Q213" s="8">
        <f t="shared" si="50"/>
        <v>1.7777777777777777</v>
      </c>
      <c r="R213" s="8">
        <f t="shared" si="51"/>
        <v>3.713888888888889</v>
      </c>
      <c r="S213" s="8" t="s">
        <v>66</v>
      </c>
      <c r="T213" s="9">
        <v>2.9600000000000001E-2</v>
      </c>
      <c r="U213" s="5">
        <f t="shared" si="52"/>
        <v>270000</v>
      </c>
      <c r="V213" s="5">
        <f t="shared" si="53"/>
        <v>8125.2000000000007</v>
      </c>
      <c r="W213" s="10">
        <f t="shared" si="57"/>
        <v>278125.2</v>
      </c>
      <c r="X213" s="5">
        <v>171400</v>
      </c>
      <c r="Y213">
        <v>0</v>
      </c>
      <c r="Z213" s="5">
        <v>465</v>
      </c>
      <c r="AA213" s="5">
        <v>3465865</v>
      </c>
      <c r="AB213">
        <v>0</v>
      </c>
      <c r="AC213">
        <v>0</v>
      </c>
      <c r="AD213">
        <v>0</v>
      </c>
      <c r="AE213" t="s">
        <v>34</v>
      </c>
      <c r="AF213" t="s">
        <v>34</v>
      </c>
      <c r="AG213" t="s">
        <v>35</v>
      </c>
      <c r="AH213" s="5">
        <v>15976</v>
      </c>
      <c r="AI213" s="5">
        <v>831</v>
      </c>
      <c r="AJ213" s="3">
        <v>45677</v>
      </c>
      <c r="AK213" s="5">
        <v>2</v>
      </c>
      <c r="AL213" s="5">
        <v>29317.05</v>
      </c>
      <c r="AM213" s="5">
        <v>1526</v>
      </c>
      <c r="AN213" s="5">
        <v>4</v>
      </c>
      <c r="AO213" t="s">
        <v>40</v>
      </c>
      <c r="AP213" t="s">
        <v>37</v>
      </c>
      <c r="AQ213" s="5">
        <v>0</v>
      </c>
      <c r="AR213" t="s">
        <v>38</v>
      </c>
      <c r="AS213">
        <f t="shared" ref="AS213:AS223" si="59">IF(AC213&gt;=1,1,0)</f>
        <v>0</v>
      </c>
      <c r="AT213" t="str">
        <f t="shared" si="54"/>
        <v>0 Días</v>
      </c>
      <c r="AU213" t="e">
        <f>IF(AND(AC213=0,SUMIFS($H:$H,$A:$A,$A213,#REF!,#REF!)&lt;250000000),"Ordinaria",IF(AND(AC213=0,SUMIFS($H:$H,$A:$A,$A213,#REF!,#REF!)&gt;=250000000),"Preventiva",IF(AND(AC213&gt;0,AC213&lt;=30),"Persuasiva I",IF(AND(AC213&gt;30,AC213&lt;=60),"Persuasiva II",IF(AND(AC213&gt;60,AC213&lt;90),"Prejurídica","Jurídico")))))</f>
        <v>#REF!</v>
      </c>
      <c r="AV213">
        <f t="shared" si="55"/>
        <v>0</v>
      </c>
      <c r="AW213" t="str">
        <f>IFERROR(VLOOKUP(#REF!,#REF!,32,0),"Desembolsado")</f>
        <v>Desembolsado</v>
      </c>
      <c r="AX213" t="str">
        <f t="shared" si="56"/>
        <v>Otro</v>
      </c>
    </row>
    <row r="214" spans="1:50" x14ac:dyDescent="0.25">
      <c r="A214" s="3">
        <v>45291</v>
      </c>
      <c r="B214" s="1">
        <v>34172050180651</v>
      </c>
      <c r="C214" s="5">
        <v>22680000</v>
      </c>
      <c r="D214">
        <v>84</v>
      </c>
      <c r="E214" s="3">
        <v>43042</v>
      </c>
      <c r="F214" s="1">
        <f>_xlfn.DAYS(E214,A214)/30</f>
        <v>-74.966666666666669</v>
      </c>
      <c r="G214" s="1">
        <f t="shared" si="49"/>
        <v>9.0333333333333314</v>
      </c>
      <c r="H214" s="5">
        <v>3294000</v>
      </c>
      <c r="I214" s="5" t="s">
        <v>53</v>
      </c>
      <c r="J214" s="6">
        <v>43739</v>
      </c>
      <c r="K214" s="7">
        <f>+_xlfn.DAYS(A214,J214)/30</f>
        <v>51.733333333333334</v>
      </c>
      <c r="L214" s="7">
        <f>+_xlfn.DAYS(A214,E214)/30</f>
        <v>74.966666666666669</v>
      </c>
      <c r="M214" s="6">
        <v>29619</v>
      </c>
      <c r="N214" s="8">
        <f>+_xlfn.DAYS(A214,M214)/365</f>
        <v>42.936986301369863</v>
      </c>
      <c r="O214" s="8">
        <v>1531</v>
      </c>
      <c r="P214" s="6">
        <v>42402</v>
      </c>
      <c r="Q214" s="8">
        <f t="shared" si="50"/>
        <v>1.7777777777777777</v>
      </c>
      <c r="R214" s="8">
        <f t="shared" si="51"/>
        <v>3.713888888888889</v>
      </c>
      <c r="S214" s="8" t="s">
        <v>66</v>
      </c>
      <c r="T214" s="9">
        <v>2.9600000000000001E-2</v>
      </c>
      <c r="U214" s="5">
        <f t="shared" si="52"/>
        <v>270000</v>
      </c>
      <c r="V214" s="5">
        <f t="shared" si="53"/>
        <v>8125.2000000000007</v>
      </c>
      <c r="W214" s="10">
        <f t="shared" si="57"/>
        <v>278125.2</v>
      </c>
      <c r="X214" s="5">
        <v>168419</v>
      </c>
      <c r="Y214">
        <v>0</v>
      </c>
      <c r="Z214" s="5">
        <v>0</v>
      </c>
      <c r="AA214" s="5">
        <v>3462419</v>
      </c>
      <c r="AB214">
        <v>0</v>
      </c>
      <c r="AC214">
        <v>0</v>
      </c>
      <c r="AD214">
        <v>0</v>
      </c>
      <c r="AE214" t="s">
        <v>34</v>
      </c>
      <c r="AF214" t="s">
        <v>34</v>
      </c>
      <c r="AG214" t="s">
        <v>35</v>
      </c>
      <c r="AH214" s="5">
        <v>24211</v>
      </c>
      <c r="AI214" s="5">
        <v>817</v>
      </c>
      <c r="AJ214" s="3">
        <v>45677</v>
      </c>
      <c r="AK214" s="5">
        <v>0</v>
      </c>
      <c r="AL214" s="5">
        <v>29317.05</v>
      </c>
      <c r="AM214" s="5">
        <v>1499.38</v>
      </c>
      <c r="AN214" s="5">
        <v>0</v>
      </c>
      <c r="AO214" t="s">
        <v>40</v>
      </c>
      <c r="AP214" t="s">
        <v>37</v>
      </c>
      <c r="AQ214" s="5">
        <v>0</v>
      </c>
      <c r="AR214" t="s">
        <v>38</v>
      </c>
      <c r="AS214">
        <f t="shared" si="59"/>
        <v>0</v>
      </c>
      <c r="AT214" t="str">
        <f t="shared" si="54"/>
        <v>0 Días</v>
      </c>
      <c r="AU214" t="e">
        <f>IF(AND(AC214=0,SUMIFS($H:$H,$A:$A,$A214,#REF!,#REF!)&lt;250000000),"Ordinaria",IF(AND(AC214=0,SUMIFS($H:$H,$A:$A,$A214,#REF!,#REF!)&gt;=250000000),"Preventiva",IF(AND(AC214&gt;0,AC214&lt;=30),"Persuasiva I",IF(AND(AC214&gt;30,AC214&lt;=60),"Persuasiva II",IF(AND(AC214&gt;60,AC214&lt;90),"Prejurídica","Jurídico")))))</f>
        <v>#REF!</v>
      </c>
      <c r="AV214">
        <f t="shared" si="55"/>
        <v>0</v>
      </c>
      <c r="AW214" t="str">
        <f>IFERROR(VLOOKUP(#REF!,#REF!,32,0),"Desembolsado")</f>
        <v>Desembolsado</v>
      </c>
      <c r="AX214" t="str">
        <f t="shared" si="56"/>
        <v>Otro</v>
      </c>
    </row>
    <row r="215" spans="1:50" x14ac:dyDescent="0.25">
      <c r="A215" s="3">
        <v>45260</v>
      </c>
      <c r="B215" s="1">
        <v>34172050180651</v>
      </c>
      <c r="C215" s="5">
        <v>22680000</v>
      </c>
      <c r="D215">
        <v>84</v>
      </c>
      <c r="E215" s="3">
        <v>43042</v>
      </c>
      <c r="F215" s="1">
        <f>_xlfn.DAYS(E215,A215)/30</f>
        <v>-73.933333333333337</v>
      </c>
      <c r="G215" s="1">
        <f t="shared" si="49"/>
        <v>10.066666666666663</v>
      </c>
      <c r="H215" s="5">
        <v>3843000</v>
      </c>
      <c r="I215" s="5" t="s">
        <v>53</v>
      </c>
      <c r="J215" s="6">
        <v>43739</v>
      </c>
      <c r="K215" s="7">
        <f>+_xlfn.DAYS(A215,J215)/30</f>
        <v>50.7</v>
      </c>
      <c r="L215" s="7">
        <f>+_xlfn.DAYS(A215,E215)/30</f>
        <v>73.933333333333337</v>
      </c>
      <c r="M215" s="6">
        <v>29619</v>
      </c>
      <c r="N215" s="8">
        <f>+_xlfn.DAYS(A215,M215)/365</f>
        <v>42.852054794520548</v>
      </c>
      <c r="O215" s="8">
        <v>1531</v>
      </c>
      <c r="P215" s="6">
        <v>42402</v>
      </c>
      <c r="Q215" s="8">
        <f t="shared" si="50"/>
        <v>1.7777777777777777</v>
      </c>
      <c r="R215" s="8">
        <f t="shared" si="51"/>
        <v>3.713888888888889</v>
      </c>
      <c r="S215" s="8" t="s">
        <v>66</v>
      </c>
      <c r="T215" s="9">
        <v>2.9600000000000001E-2</v>
      </c>
      <c r="U215" s="5">
        <f t="shared" si="52"/>
        <v>270000</v>
      </c>
      <c r="V215" s="5">
        <f t="shared" si="53"/>
        <v>9479.4000000000015</v>
      </c>
      <c r="W215" s="10">
        <f t="shared" si="57"/>
        <v>279479.40000000002</v>
      </c>
      <c r="X215" s="5">
        <v>171900</v>
      </c>
      <c r="Y215">
        <v>0</v>
      </c>
      <c r="Z215" s="5">
        <v>577</v>
      </c>
      <c r="AA215" s="5">
        <v>4015477</v>
      </c>
      <c r="AB215">
        <v>0</v>
      </c>
      <c r="AC215">
        <v>0</v>
      </c>
      <c r="AD215">
        <v>0</v>
      </c>
      <c r="AE215" t="s">
        <v>34</v>
      </c>
      <c r="AF215" t="s">
        <v>34</v>
      </c>
      <c r="AG215" t="s">
        <v>35</v>
      </c>
      <c r="AH215" s="5">
        <v>28247</v>
      </c>
      <c r="AI215" s="5">
        <v>834</v>
      </c>
      <c r="AJ215" s="3">
        <v>45677</v>
      </c>
      <c r="AK215" s="5">
        <v>3</v>
      </c>
      <c r="AL215" s="5">
        <v>34203.22</v>
      </c>
      <c r="AM215" s="5">
        <v>1530.37</v>
      </c>
      <c r="AN215" s="5">
        <v>5.33</v>
      </c>
      <c r="AO215" t="s">
        <v>40</v>
      </c>
      <c r="AP215" t="s">
        <v>37</v>
      </c>
      <c r="AQ215" s="5">
        <v>0</v>
      </c>
      <c r="AR215" t="s">
        <v>38</v>
      </c>
      <c r="AS215">
        <f t="shared" si="59"/>
        <v>0</v>
      </c>
      <c r="AT215" t="str">
        <f t="shared" si="54"/>
        <v>0 Días</v>
      </c>
      <c r="AU215" t="e">
        <f>IF(AND(AC215=0,SUMIFS($H:$H,$A:$A,$A215,#REF!,#REF!)&lt;250000000),"Ordinaria",IF(AND(AC215=0,SUMIFS($H:$H,$A:$A,$A215,#REF!,#REF!)&gt;=250000000),"Preventiva",IF(AND(AC215&gt;0,AC215&lt;=30),"Persuasiva I",IF(AND(AC215&gt;30,AC215&lt;=60),"Persuasiva II",IF(AND(AC215&gt;60,AC215&lt;90),"Prejurídica","Jurídico")))))</f>
        <v>#REF!</v>
      </c>
      <c r="AV215">
        <f t="shared" si="55"/>
        <v>0</v>
      </c>
      <c r="AW215" t="str">
        <f>IFERROR(VLOOKUP(#REF!,#REF!,32,0),"Desembolsado")</f>
        <v>Desembolsado</v>
      </c>
      <c r="AX215" t="str">
        <f t="shared" si="56"/>
        <v>Otro</v>
      </c>
    </row>
    <row r="216" spans="1:50" x14ac:dyDescent="0.25">
      <c r="A216" s="3">
        <v>45230</v>
      </c>
      <c r="B216" s="1">
        <v>34172050180651</v>
      </c>
      <c r="C216" s="5">
        <v>22680000</v>
      </c>
      <c r="D216">
        <v>84</v>
      </c>
      <c r="E216" s="3">
        <v>43042</v>
      </c>
      <c r="F216" s="1">
        <f>_xlfn.DAYS(E216,A216)/30</f>
        <v>-72.933333333333337</v>
      </c>
      <c r="G216" s="1">
        <f t="shared" si="49"/>
        <v>11.066666666666663</v>
      </c>
      <c r="H216" s="5">
        <v>4117500</v>
      </c>
      <c r="I216" s="5" t="s">
        <v>53</v>
      </c>
      <c r="J216" s="6">
        <v>43739</v>
      </c>
      <c r="K216" s="7">
        <f>+_xlfn.DAYS(A216,J216)/30</f>
        <v>49.7</v>
      </c>
      <c r="L216" s="7">
        <f>+_xlfn.DAYS(A216,E216)/30</f>
        <v>72.933333333333337</v>
      </c>
      <c r="M216" s="6">
        <v>29619</v>
      </c>
      <c r="N216" s="8">
        <f>+_xlfn.DAYS(A216,M216)/365</f>
        <v>42.769863013698632</v>
      </c>
      <c r="O216" s="8">
        <v>1531</v>
      </c>
      <c r="P216" s="6">
        <v>42402</v>
      </c>
      <c r="Q216" s="8">
        <f t="shared" si="50"/>
        <v>1.7777777777777777</v>
      </c>
      <c r="R216" s="8">
        <f t="shared" si="51"/>
        <v>3.713888888888889</v>
      </c>
      <c r="S216" s="8" t="s">
        <v>66</v>
      </c>
      <c r="T216" s="9">
        <v>2.9600000000000001E-2</v>
      </c>
      <c r="U216" s="5">
        <f t="shared" si="52"/>
        <v>270000</v>
      </c>
      <c r="V216" s="5">
        <f t="shared" si="53"/>
        <v>10156.5</v>
      </c>
      <c r="W216" s="10">
        <f t="shared" si="57"/>
        <v>280156.5</v>
      </c>
      <c r="X216" s="5">
        <v>172145</v>
      </c>
      <c r="Y216">
        <v>0</v>
      </c>
      <c r="Z216" s="5">
        <v>613</v>
      </c>
      <c r="AA216" s="5">
        <v>4290258</v>
      </c>
      <c r="AB216">
        <v>0</v>
      </c>
      <c r="AC216">
        <v>0</v>
      </c>
      <c r="AD216">
        <v>0</v>
      </c>
      <c r="AE216" t="s">
        <v>34</v>
      </c>
      <c r="AF216" t="s">
        <v>34</v>
      </c>
      <c r="AG216" t="s">
        <v>35</v>
      </c>
      <c r="AH216" s="5">
        <v>30264</v>
      </c>
      <c r="AI216" s="5">
        <v>835</v>
      </c>
      <c r="AJ216" s="3">
        <v>45677</v>
      </c>
      <c r="AK216" s="5">
        <v>3</v>
      </c>
      <c r="AL216" s="5">
        <v>36646.31</v>
      </c>
      <c r="AM216" s="5">
        <v>1532.55</v>
      </c>
      <c r="AN216" s="5">
        <v>5.66</v>
      </c>
      <c r="AO216" t="s">
        <v>40</v>
      </c>
      <c r="AP216" t="s">
        <v>37</v>
      </c>
      <c r="AQ216" s="5">
        <v>0</v>
      </c>
      <c r="AR216" t="s">
        <v>38</v>
      </c>
      <c r="AS216">
        <f t="shared" si="59"/>
        <v>0</v>
      </c>
      <c r="AT216" t="str">
        <f t="shared" si="54"/>
        <v>0 Días</v>
      </c>
      <c r="AU216" t="e">
        <f>IF(AND(AC216=0,SUMIFS($H:$H,$A:$A,$A216,#REF!,#REF!)&lt;250000000),"Ordinaria",IF(AND(AC216=0,SUMIFS($H:$H,$A:$A,$A216,#REF!,#REF!)&gt;=250000000),"Preventiva",IF(AND(AC216&gt;0,AC216&lt;=30),"Persuasiva I",IF(AND(AC216&gt;30,AC216&lt;=60),"Persuasiva II",IF(AND(AC216&gt;60,AC216&lt;90),"Prejurídica","Jurídico")))))</f>
        <v>#REF!</v>
      </c>
      <c r="AV216">
        <f t="shared" si="55"/>
        <v>0</v>
      </c>
      <c r="AW216" t="str">
        <f>IFERROR(VLOOKUP(#REF!,#REF!,32,0),"Desembolsado")</f>
        <v>Desembolsado</v>
      </c>
      <c r="AX216" t="str">
        <f t="shared" si="56"/>
        <v>Otro</v>
      </c>
    </row>
    <row r="217" spans="1:50" x14ac:dyDescent="0.25">
      <c r="A217" s="3">
        <v>45199</v>
      </c>
      <c r="B217" s="1">
        <v>34172050180651</v>
      </c>
      <c r="C217" s="5">
        <v>22680000</v>
      </c>
      <c r="D217">
        <v>84</v>
      </c>
      <c r="E217" s="3">
        <v>43042</v>
      </c>
      <c r="F217" s="1">
        <f>_xlfn.DAYS(E217,A217)/30</f>
        <v>-71.900000000000006</v>
      </c>
      <c r="G217" s="1">
        <f t="shared" si="49"/>
        <v>12.099999999999994</v>
      </c>
      <c r="H217" s="5">
        <v>4391909</v>
      </c>
      <c r="I217" s="5" t="s">
        <v>53</v>
      </c>
      <c r="J217" s="6">
        <v>43739</v>
      </c>
      <c r="K217" s="7">
        <f>+_xlfn.DAYS(A217,J217)/30</f>
        <v>48.666666666666664</v>
      </c>
      <c r="L217" s="7">
        <f>+_xlfn.DAYS(A217,E217)/30</f>
        <v>71.900000000000006</v>
      </c>
      <c r="M217" s="6">
        <v>29619</v>
      </c>
      <c r="N217" s="8">
        <f>+_xlfn.DAYS(A217,M217)/365</f>
        <v>42.684931506849317</v>
      </c>
      <c r="O217" s="8">
        <v>1531</v>
      </c>
      <c r="P217" s="6">
        <v>42402</v>
      </c>
      <c r="Q217" s="8">
        <f t="shared" si="50"/>
        <v>1.7777777777777777</v>
      </c>
      <c r="R217" s="8">
        <f t="shared" si="51"/>
        <v>3.713888888888889</v>
      </c>
      <c r="S217" s="8" t="s">
        <v>66</v>
      </c>
      <c r="T217" s="9">
        <v>2.9600000000000001E-2</v>
      </c>
      <c r="U217" s="5">
        <f t="shared" si="52"/>
        <v>270000</v>
      </c>
      <c r="V217" s="5">
        <f t="shared" si="53"/>
        <v>10833.375533333336</v>
      </c>
      <c r="W217" s="10">
        <f t="shared" si="57"/>
        <v>280833.37553333334</v>
      </c>
      <c r="X217" s="5">
        <v>172392</v>
      </c>
      <c r="Y217">
        <v>0</v>
      </c>
      <c r="Z217" s="5">
        <v>650</v>
      </c>
      <c r="AA217" s="5">
        <v>4564951</v>
      </c>
      <c r="AB217">
        <v>0</v>
      </c>
      <c r="AC217">
        <v>0</v>
      </c>
      <c r="AD217">
        <v>0</v>
      </c>
      <c r="AE217" t="s">
        <v>34</v>
      </c>
      <c r="AF217" t="s">
        <v>34</v>
      </c>
      <c r="AG217" t="s">
        <v>35</v>
      </c>
      <c r="AH217" s="5">
        <v>32281</v>
      </c>
      <c r="AI217" s="5">
        <v>836</v>
      </c>
      <c r="AJ217" s="3">
        <v>45677</v>
      </c>
      <c r="AK217" s="5">
        <v>3</v>
      </c>
      <c r="AL217" s="5">
        <v>39088.589999999997</v>
      </c>
      <c r="AM217" s="5">
        <v>1534.75</v>
      </c>
      <c r="AN217" s="5">
        <v>6</v>
      </c>
      <c r="AO217" t="s">
        <v>40</v>
      </c>
      <c r="AP217" t="s">
        <v>37</v>
      </c>
      <c r="AQ217" s="5">
        <v>0</v>
      </c>
      <c r="AR217" t="s">
        <v>38</v>
      </c>
      <c r="AS217">
        <f t="shared" si="59"/>
        <v>0</v>
      </c>
      <c r="AT217" t="str">
        <f t="shared" si="54"/>
        <v>0 Días</v>
      </c>
      <c r="AU217" t="e">
        <f>IF(AND(AC217=0,SUMIFS($H:$H,$A:$A,$A217,#REF!,#REF!)&lt;250000000),"Ordinaria",IF(AND(AC217=0,SUMIFS($H:$H,$A:$A,$A217,#REF!,#REF!)&gt;=250000000),"Preventiva",IF(AND(AC217&gt;0,AC217&lt;=30),"Persuasiva I",IF(AND(AC217&gt;30,AC217&lt;=60),"Persuasiva II",IF(AND(AC217&gt;60,AC217&lt;90),"Prejurídica","Jurídico")))))</f>
        <v>#REF!</v>
      </c>
      <c r="AV217">
        <f t="shared" si="55"/>
        <v>0</v>
      </c>
      <c r="AW217" t="str">
        <f>IFERROR(VLOOKUP(#REF!,#REF!,32,0),"Desembolsado")</f>
        <v>Desembolsado</v>
      </c>
      <c r="AX217" t="str">
        <f t="shared" si="56"/>
        <v>Otro</v>
      </c>
    </row>
    <row r="218" spans="1:50" x14ac:dyDescent="0.25">
      <c r="A218" s="3">
        <v>45169</v>
      </c>
      <c r="B218" s="1">
        <v>34172050180651</v>
      </c>
      <c r="C218" s="5">
        <v>22680000</v>
      </c>
      <c r="D218">
        <v>84</v>
      </c>
      <c r="E218" s="3">
        <v>43042</v>
      </c>
      <c r="F218" s="1">
        <f>_xlfn.DAYS(E218,A218)/30</f>
        <v>-70.900000000000006</v>
      </c>
      <c r="G218" s="1">
        <f t="shared" si="49"/>
        <v>13.099999999999994</v>
      </c>
      <c r="H218" s="5">
        <v>4663612</v>
      </c>
      <c r="I218" s="5" t="s">
        <v>53</v>
      </c>
      <c r="J218" s="6">
        <v>43739</v>
      </c>
      <c r="K218" s="7">
        <f>+_xlfn.DAYS(A218,J218)/30</f>
        <v>47.666666666666664</v>
      </c>
      <c r="L218" s="7">
        <f>+_xlfn.DAYS(A218,E218)/30</f>
        <v>70.900000000000006</v>
      </c>
      <c r="M218" s="6">
        <v>29619</v>
      </c>
      <c r="N218" s="8">
        <f>+_xlfn.DAYS(A218,M218)/365</f>
        <v>42.602739726027394</v>
      </c>
      <c r="O218" s="8">
        <v>1531</v>
      </c>
      <c r="P218" s="6">
        <v>42402</v>
      </c>
      <c r="Q218" s="8">
        <f t="shared" si="50"/>
        <v>1.7777777777777777</v>
      </c>
      <c r="R218" s="8">
        <f t="shared" si="51"/>
        <v>3.713888888888889</v>
      </c>
      <c r="S218" s="8" t="s">
        <v>66</v>
      </c>
      <c r="T218" s="9">
        <v>2.9600000000000001E-2</v>
      </c>
      <c r="U218" s="5">
        <f t="shared" si="52"/>
        <v>270000</v>
      </c>
      <c r="V218" s="5">
        <f t="shared" si="53"/>
        <v>11503.576266666669</v>
      </c>
      <c r="W218" s="10">
        <f t="shared" si="57"/>
        <v>281503.57626666664</v>
      </c>
      <c r="X218" s="5">
        <v>172645</v>
      </c>
      <c r="Y218">
        <v>0</v>
      </c>
      <c r="Z218" s="5">
        <v>687</v>
      </c>
      <c r="AA218" s="5">
        <v>4836944</v>
      </c>
      <c r="AB218">
        <v>0</v>
      </c>
      <c r="AC218">
        <v>0</v>
      </c>
      <c r="AD218">
        <v>0</v>
      </c>
      <c r="AE218" t="s">
        <v>34</v>
      </c>
      <c r="AF218" t="s">
        <v>34</v>
      </c>
      <c r="AG218" t="s">
        <v>35</v>
      </c>
      <c r="AH218" s="5">
        <v>34278</v>
      </c>
      <c r="AI218" s="5">
        <v>837</v>
      </c>
      <c r="AJ218" s="3">
        <v>45677</v>
      </c>
      <c r="AK218" s="5">
        <v>3</v>
      </c>
      <c r="AL218" s="5">
        <v>41506.78</v>
      </c>
      <c r="AM218" s="5">
        <v>1537</v>
      </c>
      <c r="AN218" s="5">
        <v>6.03</v>
      </c>
      <c r="AO218" t="s">
        <v>40</v>
      </c>
      <c r="AP218" t="s">
        <v>37</v>
      </c>
      <c r="AQ218" s="5">
        <v>0</v>
      </c>
      <c r="AR218" t="s">
        <v>38</v>
      </c>
      <c r="AS218">
        <f t="shared" si="59"/>
        <v>0</v>
      </c>
      <c r="AT218" t="str">
        <f t="shared" si="54"/>
        <v>0 Días</v>
      </c>
      <c r="AU218" t="e">
        <f>IF(AND(AC218=0,SUMIFS($H:$H,$A:$A,$A218,#REF!,#REF!)&lt;250000000),"Ordinaria",IF(AND(AC218=0,SUMIFS($H:$H,$A:$A,$A218,#REF!,#REF!)&gt;=250000000),"Preventiva",IF(AND(AC218&gt;0,AC218&lt;=30),"Persuasiva I",IF(AND(AC218&gt;30,AC218&lt;=60),"Persuasiva II",IF(AND(AC218&gt;60,AC218&lt;90),"Prejurídica","Jurídico")))))</f>
        <v>#REF!</v>
      </c>
      <c r="AV218">
        <f t="shared" si="55"/>
        <v>0</v>
      </c>
      <c r="AW218" t="str">
        <f>IFERROR(VLOOKUP(#REF!,#REF!,32,0),"Desembolsado")</f>
        <v>Desembolsado</v>
      </c>
      <c r="AX218" t="str">
        <f t="shared" si="56"/>
        <v>Otro</v>
      </c>
    </row>
    <row r="219" spans="1:50" x14ac:dyDescent="0.25">
      <c r="A219" s="3">
        <v>45138</v>
      </c>
      <c r="B219" s="1">
        <v>34172050180651</v>
      </c>
      <c r="C219" s="5">
        <v>22680000</v>
      </c>
      <c r="D219">
        <v>84</v>
      </c>
      <c r="E219" s="3">
        <v>43042</v>
      </c>
      <c r="F219" s="1">
        <f>_xlfn.DAYS(E219,A219)/30</f>
        <v>-69.86666666666666</v>
      </c>
      <c r="G219" s="1">
        <f t="shared" si="49"/>
        <v>14.13333333333334</v>
      </c>
      <c r="H219" s="5">
        <v>4941000</v>
      </c>
      <c r="I219" s="5" t="s">
        <v>53</v>
      </c>
      <c r="J219" s="6">
        <v>43739</v>
      </c>
      <c r="K219" s="7">
        <f>+_xlfn.DAYS(A219,J219)/30</f>
        <v>46.633333333333333</v>
      </c>
      <c r="L219" s="7">
        <f>+_xlfn.DAYS(A219,E219)/30</f>
        <v>69.86666666666666</v>
      </c>
      <c r="M219" s="6">
        <v>29619</v>
      </c>
      <c r="N219" s="8">
        <f>+_xlfn.DAYS(A219,M219)/365</f>
        <v>42.517808219178079</v>
      </c>
      <c r="O219" s="8">
        <v>1531</v>
      </c>
      <c r="P219" s="6">
        <v>42402</v>
      </c>
      <c r="Q219" s="8">
        <f t="shared" si="50"/>
        <v>1.7777777777777777</v>
      </c>
      <c r="R219" s="8">
        <f t="shared" si="51"/>
        <v>3.713888888888889</v>
      </c>
      <c r="S219" s="8" t="s">
        <v>66</v>
      </c>
      <c r="T219" s="9">
        <v>2.9600000000000001E-2</v>
      </c>
      <c r="U219" s="5">
        <f t="shared" si="52"/>
        <v>270000</v>
      </c>
      <c r="V219" s="5">
        <f t="shared" si="53"/>
        <v>12187.8</v>
      </c>
      <c r="W219" s="10">
        <f t="shared" si="57"/>
        <v>282187.8</v>
      </c>
      <c r="X219" s="5">
        <v>172895</v>
      </c>
      <c r="Y219">
        <v>0</v>
      </c>
      <c r="Z219" s="5">
        <v>724</v>
      </c>
      <c r="AA219" s="5">
        <v>5114619</v>
      </c>
      <c r="AB219">
        <v>0</v>
      </c>
      <c r="AC219">
        <v>0</v>
      </c>
      <c r="AD219">
        <v>0</v>
      </c>
      <c r="AE219" t="s">
        <v>34</v>
      </c>
      <c r="AF219" t="s">
        <v>34</v>
      </c>
      <c r="AG219" t="s">
        <v>35</v>
      </c>
      <c r="AH219" s="5">
        <v>36317</v>
      </c>
      <c r="AI219" s="5">
        <v>839</v>
      </c>
      <c r="AJ219" s="3">
        <v>45677</v>
      </c>
      <c r="AK219" s="5">
        <v>4</v>
      </c>
      <c r="AL219" s="5">
        <v>43975.57</v>
      </c>
      <c r="AM219" s="5">
        <v>1538.81</v>
      </c>
      <c r="AN219" s="5">
        <v>6.36</v>
      </c>
      <c r="AO219" t="s">
        <v>40</v>
      </c>
      <c r="AP219" t="s">
        <v>37</v>
      </c>
      <c r="AQ219" s="5">
        <v>0</v>
      </c>
      <c r="AR219" t="s">
        <v>38</v>
      </c>
      <c r="AS219">
        <f t="shared" si="59"/>
        <v>0</v>
      </c>
      <c r="AT219" t="str">
        <f t="shared" si="54"/>
        <v>0 Días</v>
      </c>
      <c r="AU219" t="e">
        <f>IF(AND(AC219=0,SUMIFS($H:$H,$A:$A,$A219,#REF!,#REF!)&lt;250000000),"Ordinaria",IF(AND(AC219=0,SUMIFS($H:$H,$A:$A,$A219,#REF!,#REF!)&gt;=250000000),"Preventiva",IF(AND(AC219&gt;0,AC219&lt;=30),"Persuasiva I",IF(AND(AC219&gt;30,AC219&lt;=60),"Persuasiva II",IF(AND(AC219&gt;60,AC219&lt;90),"Prejurídica","Jurídico")))))</f>
        <v>#REF!</v>
      </c>
      <c r="AV219">
        <f t="shared" si="55"/>
        <v>0</v>
      </c>
      <c r="AW219" t="str">
        <f>IFERROR(VLOOKUP(#REF!,#REF!,32,0),"Desembolsado")</f>
        <v>Desembolsado</v>
      </c>
      <c r="AX219" t="str">
        <f t="shared" si="56"/>
        <v>Otro</v>
      </c>
    </row>
    <row r="220" spans="1:50" x14ac:dyDescent="0.25">
      <c r="A220" s="3">
        <v>45107</v>
      </c>
      <c r="B220" s="1">
        <v>34172050180651</v>
      </c>
      <c r="C220" s="5">
        <v>22680000</v>
      </c>
      <c r="D220">
        <v>84</v>
      </c>
      <c r="E220" s="3">
        <v>43042</v>
      </c>
      <c r="F220" s="1">
        <f>_xlfn.DAYS(E220,A220)/30</f>
        <v>-68.833333333333329</v>
      </c>
      <c r="G220" s="1">
        <f t="shared" si="49"/>
        <v>15.166666666666671</v>
      </c>
      <c r="H220" s="5">
        <v>5215542</v>
      </c>
      <c r="I220" s="5" t="s">
        <v>53</v>
      </c>
      <c r="J220" s="6">
        <v>43739</v>
      </c>
      <c r="K220" s="7">
        <f>+_xlfn.DAYS(A220,J220)/30</f>
        <v>45.6</v>
      </c>
      <c r="L220" s="7">
        <f>+_xlfn.DAYS(A220,E220)/30</f>
        <v>68.833333333333329</v>
      </c>
      <c r="M220" s="6">
        <v>29619</v>
      </c>
      <c r="N220" s="8">
        <f>+_xlfn.DAYS(A220,M220)/365</f>
        <v>42.43287671232877</v>
      </c>
      <c r="O220" s="8">
        <v>1531</v>
      </c>
      <c r="P220" s="6">
        <v>42402</v>
      </c>
      <c r="Q220" s="8">
        <f t="shared" si="50"/>
        <v>1.7777777777777777</v>
      </c>
      <c r="R220" s="8">
        <f t="shared" si="51"/>
        <v>3.713888888888889</v>
      </c>
      <c r="S220" s="8" t="s">
        <v>66</v>
      </c>
      <c r="T220" s="9">
        <v>2.9600000000000001E-2</v>
      </c>
      <c r="U220" s="5">
        <f t="shared" si="52"/>
        <v>270000</v>
      </c>
      <c r="V220" s="5">
        <f t="shared" si="53"/>
        <v>12865.0036</v>
      </c>
      <c r="W220" s="10">
        <f t="shared" si="57"/>
        <v>282865.0036</v>
      </c>
      <c r="X220" s="5">
        <v>173141</v>
      </c>
      <c r="Y220">
        <v>0</v>
      </c>
      <c r="Z220" s="5">
        <v>761</v>
      </c>
      <c r="AA220" s="5">
        <v>5389444</v>
      </c>
      <c r="AB220">
        <v>0</v>
      </c>
      <c r="AC220">
        <v>0</v>
      </c>
      <c r="AD220">
        <v>0</v>
      </c>
      <c r="AE220" t="s">
        <v>34</v>
      </c>
      <c r="AF220" t="s">
        <v>34</v>
      </c>
      <c r="AG220" t="s">
        <v>35</v>
      </c>
      <c r="AH220" s="5">
        <v>38334</v>
      </c>
      <c r="AI220" s="5">
        <v>840</v>
      </c>
      <c r="AJ220" s="3">
        <v>45677</v>
      </c>
      <c r="AK220" s="5">
        <v>4</v>
      </c>
      <c r="AL220" s="5">
        <v>46419.03</v>
      </c>
      <c r="AM220" s="5">
        <v>1541</v>
      </c>
      <c r="AN220" s="5">
        <v>6.69</v>
      </c>
      <c r="AO220" t="s">
        <v>40</v>
      </c>
      <c r="AP220" t="s">
        <v>37</v>
      </c>
      <c r="AQ220" s="5">
        <v>0</v>
      </c>
      <c r="AR220" t="s">
        <v>38</v>
      </c>
      <c r="AS220">
        <f t="shared" si="59"/>
        <v>0</v>
      </c>
      <c r="AT220" t="str">
        <f t="shared" si="54"/>
        <v>0 Días</v>
      </c>
      <c r="AU220" t="e">
        <f>IF(AND(AC220=0,SUMIFS($H:$H,$A:$A,$A220,#REF!,#REF!)&lt;250000000),"Ordinaria",IF(AND(AC220=0,SUMIFS($H:$H,$A:$A,$A220,#REF!,#REF!)&gt;=250000000),"Preventiva",IF(AND(AC220&gt;0,AC220&lt;=30),"Persuasiva I",IF(AND(AC220&gt;30,AC220&lt;=60),"Persuasiva II",IF(AND(AC220&gt;60,AC220&lt;90),"Prejurídica","Jurídico")))))</f>
        <v>#REF!</v>
      </c>
      <c r="AV220">
        <f t="shared" si="55"/>
        <v>0</v>
      </c>
      <c r="AW220" t="str">
        <f>IFERROR(VLOOKUP(#REF!,#REF!,32,0),"Desembolsado")</f>
        <v>Desembolsado</v>
      </c>
      <c r="AX220" t="str">
        <f t="shared" si="56"/>
        <v>Otro</v>
      </c>
    </row>
    <row r="221" spans="1:50" x14ac:dyDescent="0.25">
      <c r="A221" s="3">
        <v>45077</v>
      </c>
      <c r="B221" s="1">
        <v>34172050180651</v>
      </c>
      <c r="C221" s="5">
        <v>22680000</v>
      </c>
      <c r="D221">
        <v>84</v>
      </c>
      <c r="E221" s="3">
        <v>43042</v>
      </c>
      <c r="F221" s="1">
        <f>_xlfn.DAYS(E221,A221)/30</f>
        <v>-67.833333333333329</v>
      </c>
      <c r="G221" s="1">
        <f t="shared" si="49"/>
        <v>16.166666666666671</v>
      </c>
      <c r="H221" s="5">
        <v>5490041</v>
      </c>
      <c r="I221" s="5" t="s">
        <v>53</v>
      </c>
      <c r="J221" s="6">
        <v>43739</v>
      </c>
      <c r="K221" s="7">
        <f>+_xlfn.DAYS(A221,J221)/30</f>
        <v>44.6</v>
      </c>
      <c r="L221" s="7">
        <f>+_xlfn.DAYS(A221,E221)/30</f>
        <v>67.833333333333329</v>
      </c>
      <c r="M221" s="6">
        <v>29619</v>
      </c>
      <c r="N221" s="8">
        <f>+_xlfn.DAYS(A221,M221)/365</f>
        <v>42.350684931506848</v>
      </c>
      <c r="O221" s="8">
        <v>1531</v>
      </c>
      <c r="P221" s="6">
        <v>42402</v>
      </c>
      <c r="Q221" s="8">
        <f t="shared" si="50"/>
        <v>1.7777777777777777</v>
      </c>
      <c r="R221" s="8">
        <f t="shared" si="51"/>
        <v>3.713888888888889</v>
      </c>
      <c r="S221" s="8" t="s">
        <v>66</v>
      </c>
      <c r="T221" s="9">
        <v>2.9600000000000001E-2</v>
      </c>
      <c r="U221" s="5">
        <f t="shared" si="52"/>
        <v>270000</v>
      </c>
      <c r="V221" s="5">
        <f t="shared" si="53"/>
        <v>13542.101133333334</v>
      </c>
      <c r="W221" s="10">
        <f t="shared" si="57"/>
        <v>283542.10113333334</v>
      </c>
      <c r="X221" s="5">
        <v>173391</v>
      </c>
      <c r="Y221">
        <v>0</v>
      </c>
      <c r="Z221" s="5">
        <v>798</v>
      </c>
      <c r="AA221" s="5">
        <v>5664230</v>
      </c>
      <c r="AB221">
        <v>1</v>
      </c>
      <c r="AC221">
        <v>11</v>
      </c>
      <c r="AD221">
        <v>0</v>
      </c>
      <c r="AE221" t="s">
        <v>34</v>
      </c>
      <c r="AF221" t="s">
        <v>34</v>
      </c>
      <c r="AG221" t="s">
        <v>35</v>
      </c>
      <c r="AH221" s="5">
        <v>26627</v>
      </c>
      <c r="AI221" s="5">
        <v>841</v>
      </c>
      <c r="AJ221" s="3">
        <v>45677</v>
      </c>
      <c r="AK221" s="5">
        <v>4</v>
      </c>
      <c r="AL221" s="5">
        <v>48862.11</v>
      </c>
      <c r="AM221" s="5">
        <v>1543</v>
      </c>
      <c r="AN221" s="5">
        <v>7.02</v>
      </c>
      <c r="AO221" t="s">
        <v>40</v>
      </c>
      <c r="AP221" t="s">
        <v>42</v>
      </c>
      <c r="AQ221" s="5">
        <v>0</v>
      </c>
      <c r="AR221" t="s">
        <v>38</v>
      </c>
      <c r="AS221">
        <f t="shared" si="59"/>
        <v>1</v>
      </c>
      <c r="AT221" t="str">
        <f t="shared" si="54"/>
        <v>1-30 Días</v>
      </c>
      <c r="AU221" t="e">
        <f>IF(AND(AC221=0,SUMIFS($H:$H,$A:$A,$A221,#REF!,#REF!)&lt;250000000),"Ordinaria",IF(AND(AC221=0,SUMIFS($H:$H,$A:$A,$A221,#REF!,#REF!)&gt;=250000000),"Preventiva",IF(AND(AC221&gt;0,AC221&lt;=30),"Persuasiva I",IF(AND(AC221&gt;30,AC221&lt;=60),"Persuasiva II",IF(AND(AC221&gt;60,AC221&lt;90),"Prejurídica","Jurídico")))))</f>
        <v>#REF!</v>
      </c>
      <c r="AV221">
        <f t="shared" si="55"/>
        <v>0</v>
      </c>
      <c r="AW221" t="str">
        <f>IFERROR(VLOOKUP(#REF!,#REF!,32,0),"Desembolsado")</f>
        <v>Desembolsado</v>
      </c>
      <c r="AX221" t="str">
        <f t="shared" si="56"/>
        <v>Otro</v>
      </c>
    </row>
    <row r="222" spans="1:50" x14ac:dyDescent="0.25">
      <c r="A222" s="3">
        <v>45046</v>
      </c>
      <c r="B222" s="1">
        <v>34172050180651</v>
      </c>
      <c r="C222" s="5">
        <v>22680000</v>
      </c>
      <c r="D222">
        <v>84</v>
      </c>
      <c r="E222" s="3">
        <v>43042</v>
      </c>
      <c r="F222" s="1">
        <f>_xlfn.DAYS(E222,A222)/30</f>
        <v>-66.8</v>
      </c>
      <c r="G222" s="1">
        <f t="shared" si="49"/>
        <v>17.200000000000003</v>
      </c>
      <c r="H222" s="5">
        <v>6039458</v>
      </c>
      <c r="I222" s="5" t="s">
        <v>53</v>
      </c>
      <c r="J222" s="6">
        <v>43739</v>
      </c>
      <c r="K222" s="7">
        <f>+_xlfn.DAYS(A222,J222)/30</f>
        <v>43.56666666666667</v>
      </c>
      <c r="L222" s="7">
        <f>+_xlfn.DAYS(A222,E222)/30</f>
        <v>66.8</v>
      </c>
      <c r="M222" s="6">
        <v>29619</v>
      </c>
      <c r="N222" s="8">
        <f>+_xlfn.DAYS(A222,M222)/365</f>
        <v>42.265753424657532</v>
      </c>
      <c r="O222" s="8">
        <v>1531</v>
      </c>
      <c r="P222" s="6">
        <v>42402</v>
      </c>
      <c r="Q222" s="8">
        <f t="shared" si="50"/>
        <v>1.7777777777777777</v>
      </c>
      <c r="R222" s="8">
        <f t="shared" si="51"/>
        <v>3.713888888888889</v>
      </c>
      <c r="S222" s="8" t="s">
        <v>66</v>
      </c>
      <c r="T222" s="9">
        <v>2.9600000000000001E-2</v>
      </c>
      <c r="U222" s="5">
        <f t="shared" si="52"/>
        <v>270000</v>
      </c>
      <c r="V222" s="5">
        <f t="shared" si="53"/>
        <v>14897.329733333334</v>
      </c>
      <c r="W222" s="10">
        <f t="shared" si="57"/>
        <v>284897.32973333332</v>
      </c>
      <c r="X222" s="5">
        <v>188538</v>
      </c>
      <c r="Y222">
        <v>0</v>
      </c>
      <c r="Z222" s="5">
        <v>1705</v>
      </c>
      <c r="AA222" s="5">
        <v>6232902</v>
      </c>
      <c r="AB222">
        <v>1</v>
      </c>
      <c r="AC222">
        <v>10</v>
      </c>
      <c r="AD222">
        <v>0</v>
      </c>
      <c r="AE222" t="s">
        <v>34</v>
      </c>
      <c r="AF222" t="s">
        <v>34</v>
      </c>
      <c r="AG222" t="s">
        <v>35</v>
      </c>
      <c r="AH222" s="5">
        <v>29291</v>
      </c>
      <c r="AI222" s="5">
        <v>930</v>
      </c>
      <c r="AJ222" s="3">
        <v>45677</v>
      </c>
      <c r="AK222" s="5">
        <v>8</v>
      </c>
      <c r="AL222" s="5">
        <v>53752</v>
      </c>
      <c r="AM222" s="5">
        <v>1706</v>
      </c>
      <c r="AN222" s="5">
        <v>15</v>
      </c>
      <c r="AO222" t="s">
        <v>40</v>
      </c>
      <c r="AP222" t="s">
        <v>42</v>
      </c>
      <c r="AQ222" s="5">
        <v>0</v>
      </c>
      <c r="AR222" t="s">
        <v>38</v>
      </c>
      <c r="AS222">
        <f t="shared" si="59"/>
        <v>1</v>
      </c>
      <c r="AT222" t="str">
        <f t="shared" si="54"/>
        <v>1-30 Días</v>
      </c>
      <c r="AU222" t="e">
        <f>IF(AND(AC222=0,SUMIFS($H:$H,$A:$A,$A222,#REF!,#REF!)&lt;250000000),"Ordinaria",IF(AND(AC222=0,SUMIFS($H:$H,$A:$A,$A222,#REF!,#REF!)&gt;=250000000),"Preventiva",IF(AND(AC222&gt;0,AC222&lt;=30),"Persuasiva I",IF(AND(AC222&gt;30,AC222&lt;=60),"Persuasiva II",IF(AND(AC222&gt;60,AC222&lt;90),"Prejurídica","Jurídico")))))</f>
        <v>#REF!</v>
      </c>
      <c r="AV222">
        <f t="shared" si="55"/>
        <v>0</v>
      </c>
      <c r="AW222" t="str">
        <f>IFERROR(VLOOKUP(#REF!,#REF!,32,0),"Desembolsado")</f>
        <v>Desembolsado</v>
      </c>
      <c r="AX222" t="str">
        <f t="shared" si="56"/>
        <v>Otro</v>
      </c>
    </row>
    <row r="223" spans="1:50" x14ac:dyDescent="0.25">
      <c r="A223" s="3">
        <v>45016</v>
      </c>
      <c r="B223" s="1">
        <v>34172050180651</v>
      </c>
      <c r="C223" s="5">
        <v>22680000</v>
      </c>
      <c r="D223">
        <v>84</v>
      </c>
      <c r="E223" s="3">
        <v>43042</v>
      </c>
      <c r="F223" s="1">
        <f>_xlfn.DAYS(E223,A223)/30</f>
        <v>-65.8</v>
      </c>
      <c r="G223" s="1">
        <f t="shared" si="49"/>
        <v>18.200000000000003</v>
      </c>
      <c r="H223" s="5">
        <v>6039458</v>
      </c>
      <c r="I223" s="5" t="s">
        <v>53</v>
      </c>
      <c r="J223" s="6">
        <v>43739</v>
      </c>
      <c r="K223" s="7">
        <f>+_xlfn.DAYS(A223,J223)/30</f>
        <v>42.56666666666667</v>
      </c>
      <c r="L223" s="7">
        <f>+_xlfn.DAYS(A223,E223)/30</f>
        <v>65.8</v>
      </c>
      <c r="M223" s="6">
        <v>29619</v>
      </c>
      <c r="N223" s="8">
        <f>+_xlfn.DAYS(A223,M223)/365</f>
        <v>42.183561643835617</v>
      </c>
      <c r="O223" s="8">
        <v>1531</v>
      </c>
      <c r="P223" s="6">
        <v>42402</v>
      </c>
      <c r="Q223" s="8">
        <f t="shared" si="50"/>
        <v>1.7777777777777777</v>
      </c>
      <c r="R223" s="8">
        <f t="shared" si="51"/>
        <v>3.713888888888889</v>
      </c>
      <c r="S223" s="8" t="s">
        <v>66</v>
      </c>
      <c r="T223" s="9">
        <v>2.9600000000000001E-2</v>
      </c>
      <c r="U223" s="5">
        <f t="shared" si="52"/>
        <v>270000</v>
      </c>
      <c r="V223" s="5">
        <f t="shared" si="53"/>
        <v>14897.329733333334</v>
      </c>
      <c r="W223" s="10">
        <f t="shared" si="57"/>
        <v>284897.32973333332</v>
      </c>
      <c r="X223" s="5">
        <v>173885</v>
      </c>
      <c r="Y223">
        <v>0</v>
      </c>
      <c r="Z223" s="5">
        <v>871</v>
      </c>
      <c r="AA223" s="5">
        <v>6214214</v>
      </c>
      <c r="AB223">
        <v>0</v>
      </c>
      <c r="AC223">
        <v>0</v>
      </c>
      <c r="AD223">
        <v>0</v>
      </c>
      <c r="AE223" t="s">
        <v>34</v>
      </c>
      <c r="AF223" t="s">
        <v>34</v>
      </c>
      <c r="AG223" t="s">
        <v>35</v>
      </c>
      <c r="AH223" s="5">
        <v>29291</v>
      </c>
      <c r="AI223" s="5">
        <v>843</v>
      </c>
      <c r="AJ223" s="3">
        <v>45677</v>
      </c>
      <c r="AK223" s="5">
        <v>4</v>
      </c>
      <c r="AL223" s="5">
        <v>53752</v>
      </c>
      <c r="AM223" s="5">
        <v>1548</v>
      </c>
      <c r="AN223" s="5">
        <v>8</v>
      </c>
      <c r="AO223" t="s">
        <v>40</v>
      </c>
      <c r="AP223" t="s">
        <v>37</v>
      </c>
      <c r="AQ223" s="5">
        <v>0</v>
      </c>
      <c r="AR223" t="s">
        <v>38</v>
      </c>
      <c r="AS223">
        <f t="shared" si="59"/>
        <v>0</v>
      </c>
      <c r="AT223" t="str">
        <f t="shared" si="54"/>
        <v>0 Días</v>
      </c>
      <c r="AU223" t="e">
        <f>IF(AND(AC223=0,SUMIFS($H:$H,$A:$A,$A223,#REF!,#REF!)&lt;250000000),"Ordinaria",IF(AND(AC223=0,SUMIFS($H:$H,$A:$A,$A223,#REF!,#REF!)&gt;=250000000),"Preventiva",IF(AND(AC223&gt;0,AC223&lt;=30),"Persuasiva I",IF(AND(AC223&gt;30,AC223&lt;=60),"Persuasiva II",IF(AND(AC223&gt;60,AC223&lt;90),"Prejurídica","Jurídico")))))</f>
        <v>#REF!</v>
      </c>
      <c r="AV223">
        <f t="shared" si="55"/>
        <v>0</v>
      </c>
      <c r="AW223" t="str">
        <f>IFERROR(VLOOKUP(#REF!,#REF!,32,0),"Desembolsado")</f>
        <v>Desembolsado</v>
      </c>
      <c r="AX223" t="str">
        <f t="shared" si="56"/>
        <v>Otro</v>
      </c>
    </row>
    <row r="224" spans="1:50" x14ac:dyDescent="0.25">
      <c r="A224" s="3">
        <v>45351</v>
      </c>
      <c r="B224" s="1">
        <v>34176110180221</v>
      </c>
      <c r="C224" s="5">
        <v>435000000</v>
      </c>
      <c r="D224">
        <v>240</v>
      </c>
      <c r="E224" s="3">
        <v>43112</v>
      </c>
      <c r="F224" s="1">
        <f>_xlfn.DAYS(E224,A224)/30</f>
        <v>-74.63333333333334</v>
      </c>
      <c r="G224" s="1">
        <f t="shared" si="49"/>
        <v>165.36666666666667</v>
      </c>
      <c r="H224" s="5">
        <v>165204648</v>
      </c>
      <c r="I224" s="5" t="s">
        <v>53</v>
      </c>
      <c r="J224" s="6">
        <v>42813</v>
      </c>
      <c r="K224" s="7">
        <f>+_xlfn.DAYS(A224,J224)/30</f>
        <v>84.6</v>
      </c>
      <c r="L224" s="7">
        <f>+_xlfn.DAYS(A224,E224)/30</f>
        <v>74.63333333333334</v>
      </c>
      <c r="M224" s="6">
        <v>25365</v>
      </c>
      <c r="N224" s="8">
        <f>+_xlfn.DAYS(A224,M224)/365</f>
        <v>54.756164383561647</v>
      </c>
      <c r="O224" s="8">
        <v>1127</v>
      </c>
      <c r="P224" s="6">
        <v>41836</v>
      </c>
      <c r="Q224" s="8">
        <f t="shared" si="50"/>
        <v>3.5444444444444443</v>
      </c>
      <c r="R224" s="8">
        <f t="shared" si="51"/>
        <v>2.713888888888889</v>
      </c>
      <c r="S224" s="8" t="s">
        <v>66</v>
      </c>
      <c r="T224" s="9">
        <v>1.61E-2</v>
      </c>
      <c r="U224" s="5">
        <f t="shared" si="52"/>
        <v>1812500</v>
      </c>
      <c r="V224" s="5">
        <f t="shared" si="53"/>
        <v>221649.56940000001</v>
      </c>
      <c r="W224" s="10">
        <f t="shared" si="57"/>
        <v>2034149.5693999999</v>
      </c>
      <c r="X224" s="5">
        <v>2025226</v>
      </c>
      <c r="Y224">
        <v>0</v>
      </c>
      <c r="Z224" s="5">
        <v>346542</v>
      </c>
      <c r="AA224" s="5">
        <v>167576416</v>
      </c>
      <c r="AB224">
        <v>0</v>
      </c>
      <c r="AC224">
        <v>0</v>
      </c>
      <c r="AD224">
        <v>0</v>
      </c>
      <c r="AE224" t="s">
        <v>34</v>
      </c>
      <c r="AF224" t="s">
        <v>34</v>
      </c>
      <c r="AG224" t="s">
        <v>41</v>
      </c>
      <c r="AH224" s="5">
        <v>1652046.48</v>
      </c>
      <c r="AI224" s="5">
        <v>20252.259999999998</v>
      </c>
      <c r="AJ224" s="3">
        <v>50515</v>
      </c>
      <c r="AK224" s="5">
        <v>3465.42</v>
      </c>
      <c r="AL224" s="5">
        <v>0</v>
      </c>
      <c r="AM224" s="5">
        <v>0</v>
      </c>
      <c r="AN224" s="5">
        <v>0</v>
      </c>
      <c r="AO224" t="s">
        <v>41</v>
      </c>
      <c r="AP224" t="s">
        <v>37</v>
      </c>
      <c r="AQ224" s="5">
        <v>1652046.48</v>
      </c>
      <c r="AR224" t="s">
        <v>38</v>
      </c>
      <c r="AT224" t="str">
        <f t="shared" si="54"/>
        <v>0 Días</v>
      </c>
      <c r="AU224" t="e">
        <f>IF(AND(AC224=0,SUMIFS($H:$H,$A:$A,$A224,#REF!,#REF!)&lt;250000000),"Ordinaria",IF(AND(AC224=0,SUMIFS($H:$H,$A:$A,$A224,#REF!,#REF!)&gt;=250000000),"Preventiva",IF(AND(AC224&gt;0,AC224&lt;=30),"Persuasiva I",IF(AND(AC224&gt;30,AC224&lt;=60),"Persuasiva II",IF(AND(AC224&gt;60,AC224&lt;90),"Prejurídica","Jurídico")))))</f>
        <v>#REF!</v>
      </c>
      <c r="AV224">
        <f t="shared" si="55"/>
        <v>0</v>
      </c>
      <c r="AW224" t="str">
        <f>IFERROR(VLOOKUP(#REF!,#REF!,32,0),"Desembolsado")</f>
        <v>Desembolsado</v>
      </c>
      <c r="AX224" t="str">
        <f t="shared" si="56"/>
        <v>Otro</v>
      </c>
    </row>
    <row r="225" spans="1:50" x14ac:dyDescent="0.25">
      <c r="A225" s="3">
        <v>45322</v>
      </c>
      <c r="B225" s="1">
        <v>34176110180221</v>
      </c>
      <c r="C225" s="5">
        <v>435000000</v>
      </c>
      <c r="D225">
        <v>240</v>
      </c>
      <c r="E225" s="3">
        <v>43112</v>
      </c>
      <c r="F225" s="1">
        <f>_xlfn.DAYS(E225,A225)/30</f>
        <v>-73.666666666666671</v>
      </c>
      <c r="G225" s="1">
        <f t="shared" si="49"/>
        <v>166.33333333333331</v>
      </c>
      <c r="H225" s="5">
        <v>166176440</v>
      </c>
      <c r="I225" s="5" t="s">
        <v>53</v>
      </c>
      <c r="J225" s="6">
        <v>42813</v>
      </c>
      <c r="K225" s="7">
        <f>+_xlfn.DAYS(A225,J225)/30</f>
        <v>83.63333333333334</v>
      </c>
      <c r="L225" s="7">
        <f>+_xlfn.DAYS(A225,E225)/30</f>
        <v>73.666666666666671</v>
      </c>
      <c r="M225" s="6">
        <v>25365</v>
      </c>
      <c r="N225" s="8">
        <f>+_xlfn.DAYS(A225,M225)/365</f>
        <v>54.676712328767124</v>
      </c>
      <c r="O225" s="8">
        <v>1127</v>
      </c>
      <c r="P225" s="6">
        <v>41836</v>
      </c>
      <c r="Q225" s="8">
        <f t="shared" si="50"/>
        <v>3.5444444444444443</v>
      </c>
      <c r="R225" s="8">
        <f t="shared" si="51"/>
        <v>2.713888888888889</v>
      </c>
      <c r="S225" s="8" t="s">
        <v>66</v>
      </c>
      <c r="T225" s="9">
        <v>1.61E-2</v>
      </c>
      <c r="U225" s="5">
        <f t="shared" si="52"/>
        <v>1812500</v>
      </c>
      <c r="V225" s="5">
        <f t="shared" si="53"/>
        <v>222953.39033333331</v>
      </c>
      <c r="W225" s="10">
        <f t="shared" si="57"/>
        <v>2035453.3903333333</v>
      </c>
      <c r="X225" s="5">
        <v>2025701</v>
      </c>
      <c r="Y225">
        <v>0</v>
      </c>
      <c r="Z225" s="5">
        <v>397413</v>
      </c>
      <c r="AA225" s="5">
        <v>168599554</v>
      </c>
      <c r="AB225">
        <v>0</v>
      </c>
      <c r="AC225">
        <v>0</v>
      </c>
      <c r="AD225">
        <v>0</v>
      </c>
      <c r="AE225" t="s">
        <v>34</v>
      </c>
      <c r="AF225" t="s">
        <v>34</v>
      </c>
      <c r="AG225" t="s">
        <v>41</v>
      </c>
      <c r="AH225" s="5">
        <v>1661764.4</v>
      </c>
      <c r="AI225" s="5">
        <v>20257.009999999998</v>
      </c>
      <c r="AJ225" s="3">
        <v>50515</v>
      </c>
      <c r="AK225" s="5">
        <v>3974.13</v>
      </c>
      <c r="AL225" s="5">
        <v>0</v>
      </c>
      <c r="AM225" s="5">
        <v>0</v>
      </c>
      <c r="AN225" s="5">
        <v>0</v>
      </c>
      <c r="AO225" t="s">
        <v>41</v>
      </c>
      <c r="AP225" t="s">
        <v>37</v>
      </c>
      <c r="AQ225" s="5">
        <v>1661764.4</v>
      </c>
      <c r="AR225" t="s">
        <v>38</v>
      </c>
      <c r="AS225">
        <f t="shared" ref="AS225:AS235" si="60">IF(AC225&gt;=1,1,0)</f>
        <v>0</v>
      </c>
      <c r="AT225" t="str">
        <f t="shared" si="54"/>
        <v>0 Días</v>
      </c>
      <c r="AU225" t="e">
        <f>IF(AND(AC225=0,SUMIFS($H:$H,$A:$A,$A225,#REF!,#REF!)&lt;250000000),"Ordinaria",IF(AND(AC225=0,SUMIFS($H:$H,$A:$A,$A225,#REF!,#REF!)&gt;=250000000),"Preventiva",IF(AND(AC225&gt;0,AC225&lt;=30),"Persuasiva I",IF(AND(AC225&gt;30,AC225&lt;=60),"Persuasiva II",IF(AND(AC225&gt;60,AC225&lt;90),"Prejurídica","Jurídico")))))</f>
        <v>#REF!</v>
      </c>
      <c r="AV225">
        <f t="shared" si="55"/>
        <v>0</v>
      </c>
      <c r="AW225" t="str">
        <f>IFERROR(VLOOKUP(#REF!,#REF!,32,0),"Desembolsado")</f>
        <v>Desembolsado</v>
      </c>
      <c r="AX225" t="str">
        <f t="shared" si="56"/>
        <v>Otro</v>
      </c>
    </row>
    <row r="226" spans="1:50" x14ac:dyDescent="0.25">
      <c r="A226" s="3">
        <v>45291</v>
      </c>
      <c r="B226" s="1">
        <v>34176110180221</v>
      </c>
      <c r="C226" s="5">
        <v>435000000</v>
      </c>
      <c r="D226">
        <v>240</v>
      </c>
      <c r="E226" s="3">
        <v>43112</v>
      </c>
      <c r="F226" s="1">
        <f>_xlfn.DAYS(E226,A226)/30</f>
        <v>-72.63333333333334</v>
      </c>
      <c r="G226" s="1">
        <f t="shared" si="49"/>
        <v>167.36666666666667</v>
      </c>
      <c r="H226" s="5">
        <v>167148232</v>
      </c>
      <c r="I226" s="5" t="s">
        <v>53</v>
      </c>
      <c r="J226" s="6">
        <v>42813</v>
      </c>
      <c r="K226" s="7">
        <f>+_xlfn.DAYS(A226,J226)/30</f>
        <v>82.6</v>
      </c>
      <c r="L226" s="7">
        <f>+_xlfn.DAYS(A226,E226)/30</f>
        <v>72.63333333333334</v>
      </c>
      <c r="M226" s="6">
        <v>25365</v>
      </c>
      <c r="N226" s="8">
        <f>+_xlfn.DAYS(A226,M226)/365</f>
        <v>54.591780821917808</v>
      </c>
      <c r="O226" s="8">
        <v>1127</v>
      </c>
      <c r="P226" s="6">
        <v>41836</v>
      </c>
      <c r="Q226" s="8">
        <f t="shared" si="50"/>
        <v>3.5444444444444443</v>
      </c>
      <c r="R226" s="8">
        <f t="shared" si="51"/>
        <v>2.713888888888889</v>
      </c>
      <c r="S226" s="8" t="s">
        <v>66</v>
      </c>
      <c r="T226" s="9">
        <v>1.61E-2</v>
      </c>
      <c r="U226" s="5">
        <f t="shared" si="52"/>
        <v>1812500</v>
      </c>
      <c r="V226" s="5">
        <f t="shared" si="53"/>
        <v>224257.21126666665</v>
      </c>
      <c r="W226" s="10">
        <f t="shared" si="57"/>
        <v>2036757.2112666667</v>
      </c>
      <c r="X226" s="5">
        <v>2026177</v>
      </c>
      <c r="Y226">
        <v>0</v>
      </c>
      <c r="Z226" s="5">
        <v>448287</v>
      </c>
      <c r="AA226" s="5">
        <v>169622696</v>
      </c>
      <c r="AB226">
        <v>0</v>
      </c>
      <c r="AC226">
        <v>0</v>
      </c>
      <c r="AD226">
        <v>0</v>
      </c>
      <c r="AE226" t="s">
        <v>34</v>
      </c>
      <c r="AF226" t="s">
        <v>34</v>
      </c>
      <c r="AG226" t="s">
        <v>41</v>
      </c>
      <c r="AH226" s="5">
        <v>1671482.32</v>
      </c>
      <c r="AI226" s="5">
        <v>20261.77</v>
      </c>
      <c r="AJ226" s="3">
        <v>50515</v>
      </c>
      <c r="AK226" s="5">
        <v>4482.87</v>
      </c>
      <c r="AL226" s="5">
        <v>0</v>
      </c>
      <c r="AM226" s="5">
        <v>0</v>
      </c>
      <c r="AN226" s="5">
        <v>0</v>
      </c>
      <c r="AO226" t="s">
        <v>41</v>
      </c>
      <c r="AP226" t="s">
        <v>37</v>
      </c>
      <c r="AQ226" s="5">
        <v>1671482.32</v>
      </c>
      <c r="AR226" t="s">
        <v>38</v>
      </c>
      <c r="AS226">
        <f t="shared" si="60"/>
        <v>0</v>
      </c>
      <c r="AT226" t="str">
        <f t="shared" si="54"/>
        <v>0 Días</v>
      </c>
      <c r="AU226" t="e">
        <f>IF(AND(AC226=0,SUMIFS($H:$H,$A:$A,$A226,#REF!,#REF!)&lt;250000000),"Ordinaria",IF(AND(AC226=0,SUMIFS($H:$H,$A:$A,$A226,#REF!,#REF!)&gt;=250000000),"Preventiva",IF(AND(AC226&gt;0,AC226&lt;=30),"Persuasiva I",IF(AND(AC226&gt;30,AC226&lt;=60),"Persuasiva II",IF(AND(AC226&gt;60,AC226&lt;90),"Prejurídica","Jurídico")))))</f>
        <v>#REF!</v>
      </c>
      <c r="AV226">
        <f t="shared" si="55"/>
        <v>0</v>
      </c>
      <c r="AW226" t="str">
        <f>IFERROR(VLOOKUP(#REF!,#REF!,32,0),"Desembolsado")</f>
        <v>Desembolsado</v>
      </c>
      <c r="AX226" t="str">
        <f t="shared" si="56"/>
        <v>Otro</v>
      </c>
    </row>
    <row r="227" spans="1:50" x14ac:dyDescent="0.25">
      <c r="A227" s="3">
        <v>45260</v>
      </c>
      <c r="B227" s="1">
        <v>34176110180221</v>
      </c>
      <c r="C227" s="5">
        <v>435000000</v>
      </c>
      <c r="D227">
        <v>240</v>
      </c>
      <c r="E227" s="3">
        <v>43112</v>
      </c>
      <c r="F227" s="1">
        <f>_xlfn.DAYS(E227,A227)/30</f>
        <v>-71.599999999999994</v>
      </c>
      <c r="G227" s="1">
        <f t="shared" si="49"/>
        <v>168.4</v>
      </c>
      <c r="H227" s="5">
        <v>168120024</v>
      </c>
      <c r="I227" s="5" t="s">
        <v>53</v>
      </c>
      <c r="J227" s="6">
        <v>42813</v>
      </c>
      <c r="K227" s="7">
        <f>+_xlfn.DAYS(A227,J227)/30</f>
        <v>81.566666666666663</v>
      </c>
      <c r="L227" s="7">
        <f>+_xlfn.DAYS(A227,E227)/30</f>
        <v>71.599999999999994</v>
      </c>
      <c r="M227" s="6">
        <v>25365</v>
      </c>
      <c r="N227" s="8">
        <f>+_xlfn.DAYS(A227,M227)/365</f>
        <v>54.506849315068493</v>
      </c>
      <c r="O227" s="8">
        <v>1127</v>
      </c>
      <c r="P227" s="6">
        <v>41836</v>
      </c>
      <c r="Q227" s="8">
        <f t="shared" si="50"/>
        <v>3.5444444444444443</v>
      </c>
      <c r="R227" s="8">
        <f t="shared" si="51"/>
        <v>2.713888888888889</v>
      </c>
      <c r="S227" s="8" t="s">
        <v>66</v>
      </c>
      <c r="T227" s="9">
        <v>1.61E-2</v>
      </c>
      <c r="U227" s="5">
        <f t="shared" si="52"/>
        <v>1812500</v>
      </c>
      <c r="V227" s="5">
        <f t="shared" si="53"/>
        <v>225561.03219999999</v>
      </c>
      <c r="W227" s="10">
        <f t="shared" si="57"/>
        <v>2038061.0322</v>
      </c>
      <c r="X227" s="5">
        <v>2026651</v>
      </c>
      <c r="Y227">
        <v>0</v>
      </c>
      <c r="Z227" s="5">
        <v>0</v>
      </c>
      <c r="AA227" s="5">
        <v>170146675</v>
      </c>
      <c r="AB227">
        <v>0</v>
      </c>
      <c r="AC227">
        <v>0</v>
      </c>
      <c r="AD227">
        <v>0</v>
      </c>
      <c r="AE227" t="s">
        <v>34</v>
      </c>
      <c r="AF227" t="s">
        <v>34</v>
      </c>
      <c r="AG227" t="s">
        <v>41</v>
      </c>
      <c r="AH227" s="5">
        <v>1681200.24</v>
      </c>
      <c r="AI227" s="5">
        <v>20266.509999999998</v>
      </c>
      <c r="AJ227" s="3">
        <v>50515</v>
      </c>
      <c r="AK227" s="5">
        <v>0</v>
      </c>
      <c r="AL227" s="5">
        <v>0</v>
      </c>
      <c r="AM227" s="5">
        <v>0</v>
      </c>
      <c r="AN227" s="5">
        <v>0</v>
      </c>
      <c r="AO227" t="s">
        <v>41</v>
      </c>
      <c r="AP227" t="s">
        <v>37</v>
      </c>
      <c r="AQ227" s="5">
        <v>1681200.24</v>
      </c>
      <c r="AR227" t="s">
        <v>38</v>
      </c>
      <c r="AS227">
        <f t="shared" si="60"/>
        <v>0</v>
      </c>
      <c r="AT227" t="str">
        <f t="shared" si="54"/>
        <v>0 Días</v>
      </c>
      <c r="AU227" t="e">
        <f>IF(AND(AC227=0,SUMIFS($H:$H,$A:$A,$A227,#REF!,#REF!)&lt;250000000),"Ordinaria",IF(AND(AC227=0,SUMIFS($H:$H,$A:$A,$A227,#REF!,#REF!)&gt;=250000000),"Preventiva",IF(AND(AC227&gt;0,AC227&lt;=30),"Persuasiva I",IF(AND(AC227&gt;30,AC227&lt;=60),"Persuasiva II",IF(AND(AC227&gt;60,AC227&lt;90),"Prejurídica","Jurídico")))))</f>
        <v>#REF!</v>
      </c>
      <c r="AV227">
        <f t="shared" si="55"/>
        <v>0</v>
      </c>
      <c r="AW227" t="str">
        <f>IFERROR(VLOOKUP(#REF!,#REF!,32,0),"Desembolsado")</f>
        <v>Desembolsado</v>
      </c>
      <c r="AX227" t="str">
        <f t="shared" si="56"/>
        <v>Otro</v>
      </c>
    </row>
    <row r="228" spans="1:50" x14ac:dyDescent="0.25">
      <c r="A228" s="3">
        <v>45230</v>
      </c>
      <c r="B228" s="1">
        <v>34176110180221</v>
      </c>
      <c r="C228" s="5">
        <v>435000000</v>
      </c>
      <c r="D228">
        <v>240</v>
      </c>
      <c r="E228" s="3">
        <v>43112</v>
      </c>
      <c r="F228" s="1">
        <f>_xlfn.DAYS(E228,A228)/30</f>
        <v>-70.599999999999994</v>
      </c>
      <c r="G228" s="1">
        <f t="shared" si="49"/>
        <v>169.4</v>
      </c>
      <c r="H228" s="5">
        <v>169091816</v>
      </c>
      <c r="I228" s="5" t="s">
        <v>53</v>
      </c>
      <c r="J228" s="6">
        <v>42813</v>
      </c>
      <c r="K228" s="7">
        <f>+_xlfn.DAYS(A228,J228)/30</f>
        <v>80.566666666666663</v>
      </c>
      <c r="L228" s="7">
        <f>+_xlfn.DAYS(A228,E228)/30</f>
        <v>70.599999999999994</v>
      </c>
      <c r="M228" s="6">
        <v>25365</v>
      </c>
      <c r="N228" s="8">
        <f>+_xlfn.DAYS(A228,M228)/365</f>
        <v>54.424657534246577</v>
      </c>
      <c r="O228" s="8">
        <v>1127</v>
      </c>
      <c r="P228" s="6">
        <v>41836</v>
      </c>
      <c r="Q228" s="8">
        <f t="shared" si="50"/>
        <v>3.5444444444444443</v>
      </c>
      <c r="R228" s="8">
        <f t="shared" si="51"/>
        <v>2.713888888888889</v>
      </c>
      <c r="S228" s="8" t="s">
        <v>66</v>
      </c>
      <c r="T228" s="9">
        <v>1.61E-2</v>
      </c>
      <c r="U228" s="5">
        <f t="shared" si="52"/>
        <v>1812500</v>
      </c>
      <c r="V228" s="5">
        <f t="shared" si="53"/>
        <v>226864.85313333332</v>
      </c>
      <c r="W228" s="10">
        <f t="shared" si="57"/>
        <v>2039364.8531333334</v>
      </c>
      <c r="X228" s="5">
        <v>2027126</v>
      </c>
      <c r="Y228">
        <v>0</v>
      </c>
      <c r="Z228" s="5">
        <v>0</v>
      </c>
      <c r="AA228" s="5">
        <v>171118942</v>
      </c>
      <c r="AB228">
        <v>0</v>
      </c>
      <c r="AC228">
        <v>0</v>
      </c>
      <c r="AD228">
        <v>0</v>
      </c>
      <c r="AE228" t="s">
        <v>34</v>
      </c>
      <c r="AF228" t="s">
        <v>34</v>
      </c>
      <c r="AG228" t="s">
        <v>41</v>
      </c>
      <c r="AH228" s="5">
        <v>1690918.16</v>
      </c>
      <c r="AI228" s="5">
        <v>20271.259999999998</v>
      </c>
      <c r="AJ228" s="3">
        <v>50515</v>
      </c>
      <c r="AK228" s="5">
        <v>0</v>
      </c>
      <c r="AL228" s="5">
        <v>0</v>
      </c>
      <c r="AM228" s="5">
        <v>0</v>
      </c>
      <c r="AN228" s="5">
        <v>0</v>
      </c>
      <c r="AO228" t="s">
        <v>41</v>
      </c>
      <c r="AP228" t="s">
        <v>37</v>
      </c>
      <c r="AQ228" s="5">
        <v>1690918.16</v>
      </c>
      <c r="AR228" t="s">
        <v>38</v>
      </c>
      <c r="AS228">
        <f t="shared" si="60"/>
        <v>0</v>
      </c>
      <c r="AT228" t="str">
        <f t="shared" si="54"/>
        <v>0 Días</v>
      </c>
      <c r="AU228" t="e">
        <f>IF(AND(AC228=0,SUMIFS($H:$H,$A:$A,$A228,#REF!,#REF!)&lt;250000000),"Ordinaria",IF(AND(AC228=0,SUMIFS($H:$H,$A:$A,$A228,#REF!,#REF!)&gt;=250000000),"Preventiva",IF(AND(AC228&gt;0,AC228&lt;=30),"Persuasiva I",IF(AND(AC228&gt;30,AC228&lt;=60),"Persuasiva II",IF(AND(AC228&gt;60,AC228&lt;90),"Prejurídica","Jurídico")))))</f>
        <v>#REF!</v>
      </c>
      <c r="AV228">
        <f t="shared" si="55"/>
        <v>0</v>
      </c>
      <c r="AW228" t="str">
        <f>IFERROR(VLOOKUP(#REF!,#REF!,32,0),"Desembolsado")</f>
        <v>Desembolsado</v>
      </c>
      <c r="AX228" t="str">
        <f t="shared" si="56"/>
        <v>Otro</v>
      </c>
    </row>
    <row r="229" spans="1:50" x14ac:dyDescent="0.25">
      <c r="A229" s="3">
        <v>45199</v>
      </c>
      <c r="B229" s="1">
        <v>34176110180221</v>
      </c>
      <c r="C229" s="5">
        <v>435000000</v>
      </c>
      <c r="D229">
        <v>240</v>
      </c>
      <c r="E229" s="3">
        <v>43112</v>
      </c>
      <c r="F229" s="1">
        <f>_xlfn.DAYS(E229,A229)/30</f>
        <v>-69.566666666666663</v>
      </c>
      <c r="G229" s="1">
        <f t="shared" si="49"/>
        <v>170.43333333333334</v>
      </c>
      <c r="H229" s="5">
        <v>170063608</v>
      </c>
      <c r="I229" s="5" t="s">
        <v>53</v>
      </c>
      <c r="J229" s="6">
        <v>42813</v>
      </c>
      <c r="K229" s="7">
        <f>+_xlfn.DAYS(A229,J229)/30</f>
        <v>79.533333333333331</v>
      </c>
      <c r="L229" s="7">
        <f>+_xlfn.DAYS(A229,E229)/30</f>
        <v>69.566666666666663</v>
      </c>
      <c r="M229" s="6">
        <v>25365</v>
      </c>
      <c r="N229" s="8">
        <f>+_xlfn.DAYS(A229,M229)/365</f>
        <v>54.339726027397262</v>
      </c>
      <c r="O229" s="8">
        <v>1127</v>
      </c>
      <c r="P229" s="6">
        <v>41836</v>
      </c>
      <c r="Q229" s="8">
        <f t="shared" si="50"/>
        <v>3.5444444444444443</v>
      </c>
      <c r="R229" s="8">
        <f t="shared" si="51"/>
        <v>2.713888888888889</v>
      </c>
      <c r="S229" s="8" t="s">
        <v>66</v>
      </c>
      <c r="T229" s="9">
        <v>1.61E-2</v>
      </c>
      <c r="U229" s="5">
        <f t="shared" si="52"/>
        <v>1812500</v>
      </c>
      <c r="V229" s="5">
        <f t="shared" si="53"/>
        <v>228168.67406666666</v>
      </c>
      <c r="W229" s="10">
        <f t="shared" si="57"/>
        <v>2040668.6740666667</v>
      </c>
      <c r="X229" s="5">
        <v>2027601</v>
      </c>
      <c r="Y229">
        <v>0</v>
      </c>
      <c r="Z229" s="5">
        <v>0</v>
      </c>
      <c r="AA229" s="5">
        <v>172091209</v>
      </c>
      <c r="AB229">
        <v>0</v>
      </c>
      <c r="AC229">
        <v>0</v>
      </c>
      <c r="AD229">
        <v>0</v>
      </c>
      <c r="AE229" t="s">
        <v>34</v>
      </c>
      <c r="AF229" t="s">
        <v>34</v>
      </c>
      <c r="AG229" t="s">
        <v>41</v>
      </c>
      <c r="AH229" s="5">
        <v>1700636.08</v>
      </c>
      <c r="AI229" s="5">
        <v>20276.009999999998</v>
      </c>
      <c r="AJ229" s="3">
        <v>50515</v>
      </c>
      <c r="AK229" s="5">
        <v>0</v>
      </c>
      <c r="AL229" s="5">
        <v>0</v>
      </c>
      <c r="AM229" s="5">
        <v>0</v>
      </c>
      <c r="AN229" s="5">
        <v>0</v>
      </c>
      <c r="AO229" t="s">
        <v>41</v>
      </c>
      <c r="AP229" t="s">
        <v>37</v>
      </c>
      <c r="AQ229" s="5">
        <v>1700636.08</v>
      </c>
      <c r="AR229" t="s">
        <v>38</v>
      </c>
      <c r="AS229">
        <f t="shared" si="60"/>
        <v>0</v>
      </c>
      <c r="AT229" t="str">
        <f t="shared" si="54"/>
        <v>0 Días</v>
      </c>
      <c r="AU229" t="e">
        <f>IF(AND(AC229=0,SUMIFS($H:$H,$A:$A,$A229,#REF!,#REF!)&lt;250000000),"Ordinaria",IF(AND(AC229=0,SUMIFS($H:$H,$A:$A,$A229,#REF!,#REF!)&gt;=250000000),"Preventiva",IF(AND(AC229&gt;0,AC229&lt;=30),"Persuasiva I",IF(AND(AC229&gt;30,AC229&lt;=60),"Persuasiva II",IF(AND(AC229&gt;60,AC229&lt;90),"Prejurídica","Jurídico")))))</f>
        <v>#REF!</v>
      </c>
      <c r="AV229">
        <f t="shared" si="55"/>
        <v>0</v>
      </c>
      <c r="AW229" t="str">
        <f>IFERROR(VLOOKUP(#REF!,#REF!,32,0),"Desembolsado")</f>
        <v>Desembolsado</v>
      </c>
      <c r="AX229" t="str">
        <f t="shared" si="56"/>
        <v>Otro</v>
      </c>
    </row>
    <row r="230" spans="1:50" x14ac:dyDescent="0.25">
      <c r="A230" s="3">
        <v>45169</v>
      </c>
      <c r="B230" s="1">
        <v>34176110180221</v>
      </c>
      <c r="C230" s="5">
        <v>435000000</v>
      </c>
      <c r="D230">
        <v>240</v>
      </c>
      <c r="E230" s="3">
        <v>43112</v>
      </c>
      <c r="F230" s="1">
        <f>_xlfn.DAYS(E230,A230)/30</f>
        <v>-68.566666666666663</v>
      </c>
      <c r="G230" s="1">
        <f t="shared" si="49"/>
        <v>171.43333333333334</v>
      </c>
      <c r="H230" s="5">
        <v>171035400</v>
      </c>
      <c r="I230" s="5" t="s">
        <v>53</v>
      </c>
      <c r="J230" s="6">
        <v>42813</v>
      </c>
      <c r="K230" s="7">
        <f>+_xlfn.DAYS(A230,J230)/30</f>
        <v>78.533333333333331</v>
      </c>
      <c r="L230" s="7">
        <f>+_xlfn.DAYS(A230,E230)/30</f>
        <v>68.566666666666663</v>
      </c>
      <c r="M230" s="6">
        <v>25365</v>
      </c>
      <c r="N230" s="8">
        <f>+_xlfn.DAYS(A230,M230)/365</f>
        <v>54.257534246575339</v>
      </c>
      <c r="O230" s="8">
        <v>1127</v>
      </c>
      <c r="P230" s="6">
        <v>41836</v>
      </c>
      <c r="Q230" s="8">
        <f t="shared" si="50"/>
        <v>3.5444444444444443</v>
      </c>
      <c r="R230" s="8">
        <f t="shared" si="51"/>
        <v>2.713888888888889</v>
      </c>
      <c r="S230" s="8" t="s">
        <v>66</v>
      </c>
      <c r="T230" s="9">
        <v>1.61E-2</v>
      </c>
      <c r="U230" s="5">
        <f t="shared" si="52"/>
        <v>1812500</v>
      </c>
      <c r="V230" s="5">
        <f t="shared" si="53"/>
        <v>229472.495</v>
      </c>
      <c r="W230" s="10">
        <f t="shared" si="57"/>
        <v>2041972.4950000001</v>
      </c>
      <c r="X230" s="5">
        <v>2028076</v>
      </c>
      <c r="Y230">
        <v>0</v>
      </c>
      <c r="Z230" s="5">
        <v>0</v>
      </c>
      <c r="AA230" s="5">
        <v>173063476</v>
      </c>
      <c r="AB230">
        <v>0</v>
      </c>
      <c r="AC230">
        <v>0</v>
      </c>
      <c r="AD230">
        <v>0</v>
      </c>
      <c r="AE230" t="s">
        <v>34</v>
      </c>
      <c r="AF230" t="s">
        <v>34</v>
      </c>
      <c r="AG230" t="s">
        <v>41</v>
      </c>
      <c r="AH230" s="5">
        <v>1710354</v>
      </c>
      <c r="AI230" s="5">
        <v>20280.759999999998</v>
      </c>
      <c r="AJ230" s="3">
        <v>50515</v>
      </c>
      <c r="AK230" s="5">
        <v>0</v>
      </c>
      <c r="AL230" s="5">
        <v>0</v>
      </c>
      <c r="AM230" s="5">
        <v>0</v>
      </c>
      <c r="AN230" s="5">
        <v>0</v>
      </c>
      <c r="AO230" t="s">
        <v>41</v>
      </c>
      <c r="AP230" t="s">
        <v>37</v>
      </c>
      <c r="AQ230" s="5">
        <v>1710354</v>
      </c>
      <c r="AR230" t="s">
        <v>38</v>
      </c>
      <c r="AS230">
        <f t="shared" si="60"/>
        <v>0</v>
      </c>
      <c r="AT230" t="str">
        <f t="shared" si="54"/>
        <v>0 Días</v>
      </c>
      <c r="AU230" t="e">
        <f>IF(AND(AC230=0,SUMIFS($H:$H,$A:$A,$A230,#REF!,#REF!)&lt;250000000),"Ordinaria",IF(AND(AC230=0,SUMIFS($H:$H,$A:$A,$A230,#REF!,#REF!)&gt;=250000000),"Preventiva",IF(AND(AC230&gt;0,AC230&lt;=30),"Persuasiva I",IF(AND(AC230&gt;30,AC230&lt;=60),"Persuasiva II",IF(AND(AC230&gt;60,AC230&lt;90),"Prejurídica","Jurídico")))))</f>
        <v>#REF!</v>
      </c>
      <c r="AV230">
        <f t="shared" si="55"/>
        <v>0</v>
      </c>
      <c r="AW230" t="str">
        <f>IFERROR(VLOOKUP(#REF!,#REF!,32,0),"Desembolsado")</f>
        <v>Desembolsado</v>
      </c>
      <c r="AX230" t="str">
        <f t="shared" si="56"/>
        <v>Otro</v>
      </c>
    </row>
    <row r="231" spans="1:50" x14ac:dyDescent="0.25">
      <c r="A231" s="3">
        <v>45138</v>
      </c>
      <c r="B231" s="1">
        <v>34176110180221</v>
      </c>
      <c r="C231" s="5">
        <v>435000000</v>
      </c>
      <c r="D231">
        <v>240</v>
      </c>
      <c r="E231" s="3">
        <v>43112</v>
      </c>
      <c r="F231" s="1">
        <f>_xlfn.DAYS(E231,A231)/30</f>
        <v>-67.533333333333331</v>
      </c>
      <c r="G231" s="1">
        <f t="shared" si="49"/>
        <v>172.46666666666667</v>
      </c>
      <c r="H231" s="5">
        <v>172007192</v>
      </c>
      <c r="I231" s="5" t="s">
        <v>53</v>
      </c>
      <c r="J231" s="6">
        <v>42813</v>
      </c>
      <c r="K231" s="7">
        <f>+_xlfn.DAYS(A231,J231)/30</f>
        <v>77.5</v>
      </c>
      <c r="L231" s="7">
        <f>+_xlfn.DAYS(A231,E231)/30</f>
        <v>67.533333333333331</v>
      </c>
      <c r="M231" s="6">
        <v>25365</v>
      </c>
      <c r="N231" s="8">
        <f>+_xlfn.DAYS(A231,M231)/365</f>
        <v>54.172602739726024</v>
      </c>
      <c r="O231" s="8">
        <v>1127</v>
      </c>
      <c r="P231" s="6">
        <v>41836</v>
      </c>
      <c r="Q231" s="8">
        <f t="shared" si="50"/>
        <v>3.5444444444444443</v>
      </c>
      <c r="R231" s="8">
        <f t="shared" si="51"/>
        <v>2.713888888888889</v>
      </c>
      <c r="S231" s="8" t="s">
        <v>66</v>
      </c>
      <c r="T231" s="9">
        <v>1.61E-2</v>
      </c>
      <c r="U231" s="5">
        <f t="shared" si="52"/>
        <v>1812500</v>
      </c>
      <c r="V231" s="5">
        <f t="shared" si="53"/>
        <v>230776.3159333333</v>
      </c>
      <c r="W231" s="10">
        <f t="shared" si="57"/>
        <v>2043276.3159333332</v>
      </c>
      <c r="X231" s="5">
        <v>2028551</v>
      </c>
      <c r="Y231">
        <v>0</v>
      </c>
      <c r="Z231" s="5">
        <v>0</v>
      </c>
      <c r="AA231" s="5">
        <v>174035743</v>
      </c>
      <c r="AB231">
        <v>0</v>
      </c>
      <c r="AC231">
        <v>0</v>
      </c>
      <c r="AD231">
        <v>0</v>
      </c>
      <c r="AE231" t="s">
        <v>34</v>
      </c>
      <c r="AF231" t="s">
        <v>34</v>
      </c>
      <c r="AG231" t="s">
        <v>41</v>
      </c>
      <c r="AH231" s="5">
        <v>1720071.92</v>
      </c>
      <c r="AI231" s="5">
        <v>20285.509999999998</v>
      </c>
      <c r="AJ231" s="3">
        <v>50515</v>
      </c>
      <c r="AK231" s="5">
        <v>0</v>
      </c>
      <c r="AL231" s="5">
        <v>0</v>
      </c>
      <c r="AM231" s="5">
        <v>0</v>
      </c>
      <c r="AN231" s="5">
        <v>0</v>
      </c>
      <c r="AO231" t="s">
        <v>41</v>
      </c>
      <c r="AP231" t="s">
        <v>37</v>
      </c>
      <c r="AQ231" s="5">
        <v>1720071.92</v>
      </c>
      <c r="AR231" t="s">
        <v>38</v>
      </c>
      <c r="AS231">
        <f t="shared" si="60"/>
        <v>0</v>
      </c>
      <c r="AT231" t="str">
        <f t="shared" si="54"/>
        <v>0 Días</v>
      </c>
      <c r="AU231" t="e">
        <f>IF(AND(AC231=0,SUMIFS($H:$H,$A:$A,$A231,#REF!,#REF!)&lt;250000000),"Ordinaria",IF(AND(AC231=0,SUMIFS($H:$H,$A:$A,$A231,#REF!,#REF!)&gt;=250000000),"Preventiva",IF(AND(AC231&gt;0,AC231&lt;=30),"Persuasiva I",IF(AND(AC231&gt;30,AC231&lt;=60),"Persuasiva II",IF(AND(AC231&gt;60,AC231&lt;90),"Prejurídica","Jurídico")))))</f>
        <v>#REF!</v>
      </c>
      <c r="AV231">
        <f t="shared" si="55"/>
        <v>0</v>
      </c>
      <c r="AW231" t="str">
        <f>IFERROR(VLOOKUP(#REF!,#REF!,32,0),"Desembolsado")</f>
        <v>Desembolsado</v>
      </c>
      <c r="AX231" t="str">
        <f t="shared" si="56"/>
        <v>Otro</v>
      </c>
    </row>
    <row r="232" spans="1:50" x14ac:dyDescent="0.25">
      <c r="A232" s="3">
        <v>45107</v>
      </c>
      <c r="B232" s="1">
        <v>34176110180221</v>
      </c>
      <c r="C232" s="5">
        <v>435000000</v>
      </c>
      <c r="D232">
        <v>240</v>
      </c>
      <c r="E232" s="3">
        <v>43112</v>
      </c>
      <c r="F232" s="1">
        <f>_xlfn.DAYS(E232,A232)/30</f>
        <v>-66.5</v>
      </c>
      <c r="G232" s="1">
        <v>173</v>
      </c>
      <c r="H232" s="5">
        <v>172978984</v>
      </c>
      <c r="I232" s="5" t="s">
        <v>53</v>
      </c>
      <c r="J232" s="6">
        <v>42813</v>
      </c>
      <c r="K232" s="7">
        <v>77</v>
      </c>
      <c r="L232" s="7">
        <f>+_xlfn.DAYS(A232,E232)/30</f>
        <v>66.5</v>
      </c>
      <c r="M232" s="6">
        <v>25365</v>
      </c>
      <c r="N232" s="8">
        <f>+_xlfn.DAYS(A232,M232)/365</f>
        <v>54.087671232876716</v>
      </c>
      <c r="O232" s="8">
        <v>1127</v>
      </c>
      <c r="P232" s="6">
        <v>41836</v>
      </c>
      <c r="Q232" s="8">
        <f t="shared" si="50"/>
        <v>3.5444444444444443</v>
      </c>
      <c r="R232" s="8">
        <f t="shared" si="51"/>
        <v>2.713888888888889</v>
      </c>
      <c r="S232" s="8" t="s">
        <v>66</v>
      </c>
      <c r="T232" s="9">
        <v>1.61E-2</v>
      </c>
      <c r="U232" s="5">
        <f t="shared" si="52"/>
        <v>1812500</v>
      </c>
      <c r="V232" s="5">
        <f t="shared" si="53"/>
        <v>232080.13686666664</v>
      </c>
      <c r="W232" s="10">
        <f t="shared" si="57"/>
        <v>2044580.1368666666</v>
      </c>
      <c r="X232" s="5">
        <v>2029027</v>
      </c>
      <c r="Y232">
        <v>0</v>
      </c>
      <c r="Z232" s="5">
        <v>0</v>
      </c>
      <c r="AA232" s="5">
        <v>175008011</v>
      </c>
      <c r="AB232">
        <v>0</v>
      </c>
      <c r="AC232">
        <v>0</v>
      </c>
      <c r="AD232">
        <v>0</v>
      </c>
      <c r="AE232" t="s">
        <v>34</v>
      </c>
      <c r="AF232" t="s">
        <v>34</v>
      </c>
      <c r="AG232" t="s">
        <v>41</v>
      </c>
      <c r="AH232" s="5">
        <v>1729789.84</v>
      </c>
      <c r="AI232" s="5">
        <v>20290.27</v>
      </c>
      <c r="AJ232" s="3">
        <v>50515</v>
      </c>
      <c r="AK232" s="5">
        <v>0</v>
      </c>
      <c r="AL232" s="5">
        <v>0</v>
      </c>
      <c r="AM232" s="5">
        <v>0</v>
      </c>
      <c r="AN232" s="5">
        <v>0</v>
      </c>
      <c r="AO232" t="s">
        <v>41</v>
      </c>
      <c r="AP232" t="s">
        <v>37</v>
      </c>
      <c r="AQ232" s="5">
        <v>1729789.84</v>
      </c>
      <c r="AR232" t="s">
        <v>38</v>
      </c>
      <c r="AS232">
        <f t="shared" si="60"/>
        <v>0</v>
      </c>
      <c r="AT232" t="str">
        <f t="shared" si="54"/>
        <v>0 Días</v>
      </c>
      <c r="AU232" t="e">
        <f>IF(AND(AC232=0,SUMIFS($H:$H,$A:$A,$A232,#REF!,#REF!)&lt;250000000),"Ordinaria",IF(AND(AC232=0,SUMIFS($H:$H,$A:$A,$A232,#REF!,#REF!)&gt;=250000000),"Preventiva",IF(AND(AC232&gt;0,AC232&lt;=30),"Persuasiva I",IF(AND(AC232&gt;30,AC232&lt;=60),"Persuasiva II",IF(AND(AC232&gt;60,AC232&lt;90),"Prejurídica","Jurídico")))))</f>
        <v>#REF!</v>
      </c>
      <c r="AV232">
        <f t="shared" si="55"/>
        <v>0</v>
      </c>
      <c r="AW232" t="str">
        <f>IFERROR(VLOOKUP(#REF!,#REF!,32,0),"Desembolsado")</f>
        <v>Desembolsado</v>
      </c>
      <c r="AX232" t="str">
        <f t="shared" si="56"/>
        <v>Otro</v>
      </c>
    </row>
    <row r="233" spans="1:50" x14ac:dyDescent="0.25">
      <c r="A233" s="3">
        <v>45077</v>
      </c>
      <c r="B233" s="1">
        <v>34176110180221</v>
      </c>
      <c r="C233" s="5">
        <v>435000000</v>
      </c>
      <c r="D233">
        <v>240</v>
      </c>
      <c r="E233" s="3">
        <v>43112</v>
      </c>
      <c r="F233" s="1">
        <f>_xlfn.DAYS(E233,A233)/30</f>
        <v>-65.5</v>
      </c>
      <c r="G233" s="1">
        <v>174</v>
      </c>
      <c r="H233" s="5">
        <v>173950776</v>
      </c>
      <c r="I233" s="5" t="s">
        <v>53</v>
      </c>
      <c r="J233" s="6">
        <v>42813</v>
      </c>
      <c r="K233" s="7">
        <v>76</v>
      </c>
      <c r="L233" s="7">
        <f>+_xlfn.DAYS(A233,E233)/30</f>
        <v>65.5</v>
      </c>
      <c r="M233" s="6">
        <v>25365</v>
      </c>
      <c r="N233" s="8">
        <f>+_xlfn.DAYS(A233,M233)/365</f>
        <v>54.005479452054793</v>
      </c>
      <c r="O233" s="8">
        <v>1127</v>
      </c>
      <c r="P233" s="6">
        <v>41836</v>
      </c>
      <c r="Q233" s="8">
        <f t="shared" si="50"/>
        <v>3.5444444444444443</v>
      </c>
      <c r="R233" s="8">
        <f t="shared" si="51"/>
        <v>2.713888888888889</v>
      </c>
      <c r="S233" s="8" t="s">
        <v>66</v>
      </c>
      <c r="T233" s="9">
        <v>1.61E-2</v>
      </c>
      <c r="U233" s="5">
        <f t="shared" si="52"/>
        <v>1812500</v>
      </c>
      <c r="V233" s="5">
        <f t="shared" si="53"/>
        <v>233383.95780000003</v>
      </c>
      <c r="W233" s="10">
        <f t="shared" si="57"/>
        <v>2045883.9578</v>
      </c>
      <c r="X233" s="5">
        <v>2029502</v>
      </c>
      <c r="Y233">
        <v>0</v>
      </c>
      <c r="Z233" s="5">
        <v>0</v>
      </c>
      <c r="AA233" s="5">
        <v>175980278</v>
      </c>
      <c r="AB233">
        <v>0</v>
      </c>
      <c r="AC233">
        <v>0</v>
      </c>
      <c r="AD233">
        <v>0</v>
      </c>
      <c r="AE233" t="s">
        <v>34</v>
      </c>
      <c r="AF233" t="s">
        <v>34</v>
      </c>
      <c r="AG233" t="s">
        <v>41</v>
      </c>
      <c r="AH233" s="5">
        <v>1739507.76</v>
      </c>
      <c r="AI233" s="5">
        <v>20295.02</v>
      </c>
      <c r="AJ233" s="3">
        <v>50515</v>
      </c>
      <c r="AK233" s="5">
        <v>0</v>
      </c>
      <c r="AL233" s="5">
        <v>0</v>
      </c>
      <c r="AM233" s="5">
        <v>0</v>
      </c>
      <c r="AN233" s="5">
        <v>0</v>
      </c>
      <c r="AO233" t="s">
        <v>41</v>
      </c>
      <c r="AP233" t="s">
        <v>37</v>
      </c>
      <c r="AQ233" s="5">
        <v>1739507.76</v>
      </c>
      <c r="AR233" t="s">
        <v>38</v>
      </c>
      <c r="AS233">
        <f t="shared" si="60"/>
        <v>0</v>
      </c>
      <c r="AT233" t="str">
        <f t="shared" si="54"/>
        <v>0 Días</v>
      </c>
      <c r="AU233" t="e">
        <f>IF(AND(AC233=0,SUMIFS($H:$H,$A:$A,$A233,#REF!,#REF!)&lt;250000000),"Ordinaria",IF(AND(AC233=0,SUMIFS($H:$H,$A:$A,$A233,#REF!,#REF!)&gt;=250000000),"Preventiva",IF(AND(AC233&gt;0,AC233&lt;=30),"Persuasiva I",IF(AND(AC233&gt;30,AC233&lt;=60),"Persuasiva II",IF(AND(AC233&gt;60,AC233&lt;90),"Prejurídica","Jurídico")))))</f>
        <v>#REF!</v>
      </c>
      <c r="AV233">
        <f t="shared" si="55"/>
        <v>0</v>
      </c>
      <c r="AW233" t="str">
        <f>IFERROR(VLOOKUP(#REF!,#REF!,32,0),"Desembolsado")</f>
        <v>Desembolsado</v>
      </c>
      <c r="AX233" t="str">
        <f t="shared" si="56"/>
        <v>Otro</v>
      </c>
    </row>
    <row r="234" spans="1:50" x14ac:dyDescent="0.25">
      <c r="A234" s="3">
        <v>45046</v>
      </c>
      <c r="B234" s="1">
        <v>34176110180221</v>
      </c>
      <c r="C234" s="5">
        <v>435000000</v>
      </c>
      <c r="D234">
        <v>240</v>
      </c>
      <c r="E234" s="3">
        <v>43112</v>
      </c>
      <c r="F234" s="1">
        <f>_xlfn.DAYS(E234,A234)/30</f>
        <v>-64.466666666666669</v>
      </c>
      <c r="G234" s="1">
        <v>175</v>
      </c>
      <c r="H234" s="5">
        <v>174922568</v>
      </c>
      <c r="I234" s="5" t="s">
        <v>53</v>
      </c>
      <c r="J234" s="6">
        <v>42813</v>
      </c>
      <c r="K234" s="7">
        <v>75</v>
      </c>
      <c r="L234" s="7">
        <v>65</v>
      </c>
      <c r="M234" s="6">
        <v>25365</v>
      </c>
      <c r="N234" s="8">
        <f>+_xlfn.DAYS(A234,M234)/365</f>
        <v>53.920547945205477</v>
      </c>
      <c r="O234" s="8">
        <v>1127</v>
      </c>
      <c r="P234" s="6">
        <v>41836</v>
      </c>
      <c r="Q234" s="8">
        <f t="shared" si="50"/>
        <v>3.5444444444444443</v>
      </c>
      <c r="R234" s="8">
        <f t="shared" si="51"/>
        <v>2.713888888888889</v>
      </c>
      <c r="S234" s="8" t="s">
        <v>66</v>
      </c>
      <c r="T234" s="9">
        <v>1.61E-2</v>
      </c>
      <c r="U234" s="5">
        <f t="shared" si="52"/>
        <v>1812500</v>
      </c>
      <c r="V234" s="5">
        <f t="shared" si="53"/>
        <v>234687.77873333334</v>
      </c>
      <c r="W234" s="10">
        <f t="shared" si="57"/>
        <v>2047187.7787333333</v>
      </c>
      <c r="X234" s="5">
        <v>2029977</v>
      </c>
      <c r="Y234">
        <v>0</v>
      </c>
      <c r="Z234" s="5">
        <v>0</v>
      </c>
      <c r="AA234" s="5">
        <v>176952545</v>
      </c>
      <c r="AB234">
        <v>0</v>
      </c>
      <c r="AC234">
        <v>0</v>
      </c>
      <c r="AD234">
        <v>0</v>
      </c>
      <c r="AE234" t="s">
        <v>34</v>
      </c>
      <c r="AF234" t="s">
        <v>34</v>
      </c>
      <c r="AG234" t="s">
        <v>41</v>
      </c>
      <c r="AH234" s="5">
        <v>1749225.68</v>
      </c>
      <c r="AI234" s="5">
        <v>20299.77</v>
      </c>
      <c r="AJ234" s="3">
        <v>50515</v>
      </c>
      <c r="AK234" s="5">
        <v>0</v>
      </c>
      <c r="AL234" s="5">
        <v>0</v>
      </c>
      <c r="AM234" s="5">
        <v>0</v>
      </c>
      <c r="AN234" s="5">
        <v>0</v>
      </c>
      <c r="AO234" t="s">
        <v>41</v>
      </c>
      <c r="AP234" t="s">
        <v>37</v>
      </c>
      <c r="AQ234" s="5">
        <v>1749225.68</v>
      </c>
      <c r="AR234" t="s">
        <v>38</v>
      </c>
      <c r="AS234">
        <f t="shared" si="60"/>
        <v>0</v>
      </c>
      <c r="AT234" t="str">
        <f t="shared" si="54"/>
        <v>0 Días</v>
      </c>
      <c r="AU234" t="e">
        <f>IF(AND(AC234=0,SUMIFS($H:$H,$A:$A,$A234,#REF!,#REF!)&lt;250000000),"Ordinaria",IF(AND(AC234=0,SUMIFS($H:$H,$A:$A,$A234,#REF!,#REF!)&gt;=250000000),"Preventiva",IF(AND(AC234&gt;0,AC234&lt;=30),"Persuasiva I",IF(AND(AC234&gt;30,AC234&lt;=60),"Persuasiva II",IF(AND(AC234&gt;60,AC234&lt;90),"Prejurídica","Jurídico")))))</f>
        <v>#REF!</v>
      </c>
      <c r="AV234">
        <f t="shared" si="55"/>
        <v>0</v>
      </c>
      <c r="AW234" t="str">
        <f>IFERROR(VLOOKUP(#REF!,#REF!,32,0),"Desembolsado")</f>
        <v>Desembolsado</v>
      </c>
      <c r="AX234" t="str">
        <f t="shared" si="56"/>
        <v>Otro</v>
      </c>
    </row>
    <row r="235" spans="1:50" x14ac:dyDescent="0.25">
      <c r="A235" s="3">
        <v>45016</v>
      </c>
      <c r="B235" s="1">
        <v>34176110180221</v>
      </c>
      <c r="C235" s="5">
        <v>435000000</v>
      </c>
      <c r="D235">
        <v>240</v>
      </c>
      <c r="E235" s="3">
        <v>43112</v>
      </c>
      <c r="F235" s="1">
        <f>_xlfn.DAYS(E235,A235)/30</f>
        <v>-63.466666666666669</v>
      </c>
      <c r="G235" s="1">
        <v>176</v>
      </c>
      <c r="H235" s="5">
        <v>175893916</v>
      </c>
      <c r="I235" s="5" t="s">
        <v>53</v>
      </c>
      <c r="J235" s="6">
        <v>42813</v>
      </c>
      <c r="K235" s="7">
        <v>74</v>
      </c>
      <c r="L235" s="7">
        <v>64</v>
      </c>
      <c r="M235" s="6">
        <v>25365</v>
      </c>
      <c r="N235" s="8">
        <f>+_xlfn.DAYS(A235,M235)/365</f>
        <v>53.838356164383562</v>
      </c>
      <c r="O235" s="8">
        <v>1127</v>
      </c>
      <c r="P235" s="6">
        <v>41836</v>
      </c>
      <c r="Q235" s="8">
        <f t="shared" si="50"/>
        <v>3.5444444444444443</v>
      </c>
      <c r="R235" s="8">
        <f t="shared" si="51"/>
        <v>2.713888888888889</v>
      </c>
      <c r="S235" s="8" t="s">
        <v>66</v>
      </c>
      <c r="T235" s="9">
        <v>1.61E-2</v>
      </c>
      <c r="U235" s="5">
        <f t="shared" si="52"/>
        <v>1812500</v>
      </c>
      <c r="V235" s="5">
        <f t="shared" si="53"/>
        <v>235991.00396666667</v>
      </c>
      <c r="W235" s="10">
        <f t="shared" si="57"/>
        <v>2048491.0039666668</v>
      </c>
      <c r="X235" s="5">
        <v>2030452</v>
      </c>
      <c r="Y235">
        <v>0</v>
      </c>
      <c r="Z235" s="5">
        <v>0</v>
      </c>
      <c r="AA235" s="5">
        <v>177924368</v>
      </c>
      <c r="AB235">
        <v>0</v>
      </c>
      <c r="AC235">
        <v>0</v>
      </c>
      <c r="AD235">
        <v>0</v>
      </c>
      <c r="AE235" t="s">
        <v>34</v>
      </c>
      <c r="AF235" t="s">
        <v>34</v>
      </c>
      <c r="AG235" t="s">
        <v>41</v>
      </c>
      <c r="AH235" s="5">
        <v>1758939.16</v>
      </c>
      <c r="AI235" s="5">
        <v>20304.52</v>
      </c>
      <c r="AJ235" s="3">
        <v>50515</v>
      </c>
      <c r="AK235" s="5">
        <v>0</v>
      </c>
      <c r="AL235" s="5">
        <v>0</v>
      </c>
      <c r="AM235" s="5">
        <v>0</v>
      </c>
      <c r="AN235" s="5">
        <v>0</v>
      </c>
      <c r="AO235" t="s">
        <v>41</v>
      </c>
      <c r="AP235" t="s">
        <v>37</v>
      </c>
      <c r="AQ235" s="5">
        <v>1758939.16</v>
      </c>
      <c r="AR235" t="s">
        <v>38</v>
      </c>
      <c r="AS235">
        <f t="shared" si="60"/>
        <v>0</v>
      </c>
      <c r="AT235" t="str">
        <f t="shared" si="54"/>
        <v>0 Días</v>
      </c>
      <c r="AU235" t="e">
        <f>IF(AND(AC235=0,SUMIFS($H:$H,$A:$A,$A235,#REF!,#REF!)&lt;250000000),"Ordinaria",IF(AND(AC235=0,SUMIFS($H:$H,$A:$A,$A235,#REF!,#REF!)&gt;=250000000),"Preventiva",IF(AND(AC235&gt;0,AC235&lt;=30),"Persuasiva I",IF(AND(AC235&gt;30,AC235&lt;=60),"Persuasiva II",IF(AND(AC235&gt;60,AC235&lt;90),"Prejurídica","Jurídico")))))</f>
        <v>#REF!</v>
      </c>
      <c r="AV235">
        <f t="shared" si="55"/>
        <v>0</v>
      </c>
      <c r="AW235" t="str">
        <f>IFERROR(VLOOKUP(#REF!,#REF!,32,0),"Desembolsado")</f>
        <v>Desembolsado</v>
      </c>
      <c r="AX235" t="str">
        <f t="shared" si="56"/>
        <v>Otro</v>
      </c>
    </row>
    <row r="236" spans="1:50" x14ac:dyDescent="0.25">
      <c r="A236" s="3">
        <v>45351</v>
      </c>
      <c r="B236" s="1">
        <v>34178000179341</v>
      </c>
      <c r="C236" s="5">
        <v>630000000</v>
      </c>
      <c r="D236">
        <v>240</v>
      </c>
      <c r="E236" s="3">
        <v>42950</v>
      </c>
      <c r="F236" s="1">
        <f>_xlfn.DAYS(E236,A236)/30</f>
        <v>-80.033333333333331</v>
      </c>
      <c r="G236" s="1">
        <f t="shared" ref="G236:G264" si="61">+D236+F236</f>
        <v>159.96666666666667</v>
      </c>
      <c r="H236" s="5">
        <v>264875628</v>
      </c>
      <c r="I236" s="5" t="s">
        <v>53</v>
      </c>
      <c r="J236" s="6">
        <v>43487</v>
      </c>
      <c r="K236" s="7">
        <f>+_xlfn.DAYS(A236,J236)/30</f>
        <v>62.133333333333333</v>
      </c>
      <c r="L236" s="7">
        <f>+_xlfn.DAYS(A236,E236)/30</f>
        <v>80.033333333333331</v>
      </c>
      <c r="M236" s="6">
        <v>25406</v>
      </c>
      <c r="N236" s="8">
        <f>+_xlfn.DAYS(A236,M236)/365</f>
        <v>54.643835616438359</v>
      </c>
      <c r="O236" s="8">
        <v>7320</v>
      </c>
      <c r="P236" s="6">
        <v>41652</v>
      </c>
      <c r="Q236" s="8">
        <f t="shared" si="50"/>
        <v>3.6055555555555556</v>
      </c>
      <c r="R236" s="8">
        <f t="shared" si="51"/>
        <v>5.0972222222222223</v>
      </c>
      <c r="S236" s="8" t="s">
        <v>76</v>
      </c>
      <c r="T236" s="9">
        <v>1.61E-2</v>
      </c>
      <c r="U236" s="5">
        <f t="shared" si="52"/>
        <v>2625000</v>
      </c>
      <c r="V236" s="5">
        <f t="shared" si="53"/>
        <v>355374.80090000003</v>
      </c>
      <c r="W236" s="10">
        <f t="shared" si="57"/>
        <v>2980374.8009000001</v>
      </c>
      <c r="X236" s="5">
        <v>3255279</v>
      </c>
      <c r="Y236">
        <v>0</v>
      </c>
      <c r="Z236" s="5">
        <v>35849</v>
      </c>
      <c r="AA236" s="5">
        <v>268166756</v>
      </c>
      <c r="AB236">
        <v>0</v>
      </c>
      <c r="AC236">
        <v>0</v>
      </c>
      <c r="AD236">
        <v>0</v>
      </c>
      <c r="AE236" t="s">
        <v>34</v>
      </c>
      <c r="AF236" t="s">
        <v>34</v>
      </c>
      <c r="AG236" t="s">
        <v>41</v>
      </c>
      <c r="AH236" s="5">
        <v>2648756.2799999998</v>
      </c>
      <c r="AI236" s="5">
        <v>32552.79</v>
      </c>
      <c r="AJ236" s="3">
        <v>50333</v>
      </c>
      <c r="AK236" s="5">
        <v>358.49</v>
      </c>
      <c r="AL236" s="5">
        <v>0</v>
      </c>
      <c r="AM236" s="5">
        <v>0</v>
      </c>
      <c r="AN236" s="5">
        <v>0</v>
      </c>
      <c r="AO236" t="s">
        <v>41</v>
      </c>
      <c r="AP236" t="s">
        <v>37</v>
      </c>
      <c r="AQ236" s="5">
        <v>2648756.2799999998</v>
      </c>
      <c r="AR236" t="s">
        <v>38</v>
      </c>
      <c r="AT236" t="str">
        <f t="shared" si="54"/>
        <v>0 Días</v>
      </c>
      <c r="AU236" t="e">
        <f>IF(AND(AC236=0,SUMIFS($H:$H,$A:$A,$A236,#REF!,#REF!)&lt;250000000),"Ordinaria",IF(AND(AC236=0,SUMIFS($H:$H,$A:$A,$A236,#REF!,#REF!)&gt;=250000000),"Preventiva",IF(AND(AC236&gt;0,AC236&lt;=30),"Persuasiva I",IF(AND(AC236&gt;30,AC236&lt;=60),"Persuasiva II",IF(AND(AC236&gt;60,AC236&lt;90),"Prejurídica","Jurídico")))))</f>
        <v>#REF!</v>
      </c>
      <c r="AV236">
        <f t="shared" si="55"/>
        <v>0</v>
      </c>
      <c r="AW236" t="str">
        <f>IFERROR(VLOOKUP(#REF!,#REF!,32,0),"Desembolsado")</f>
        <v>Desembolsado</v>
      </c>
      <c r="AX236" t="str">
        <f t="shared" si="56"/>
        <v>Otro</v>
      </c>
    </row>
    <row r="237" spans="1:50" x14ac:dyDescent="0.25">
      <c r="A237" s="3">
        <v>45322</v>
      </c>
      <c r="B237" s="1">
        <v>34178000179341</v>
      </c>
      <c r="C237" s="5">
        <v>630000000</v>
      </c>
      <c r="D237">
        <v>240</v>
      </c>
      <c r="E237" s="3">
        <v>42950</v>
      </c>
      <c r="F237" s="1">
        <f>_xlfn.DAYS(E237,A237)/30</f>
        <v>-79.066666666666663</v>
      </c>
      <c r="G237" s="1">
        <f t="shared" si="61"/>
        <v>160.93333333333334</v>
      </c>
      <c r="H237" s="5">
        <v>266490346</v>
      </c>
      <c r="I237" s="5" t="s">
        <v>53</v>
      </c>
      <c r="J237" s="6">
        <v>43487</v>
      </c>
      <c r="K237" s="7">
        <f>+_xlfn.DAYS(A237,J237)/30</f>
        <v>61.166666666666664</v>
      </c>
      <c r="L237" s="7">
        <f>+_xlfn.DAYS(A237,E237)/30</f>
        <v>79.066666666666663</v>
      </c>
      <c r="M237" s="6">
        <v>25406</v>
      </c>
      <c r="N237" s="8">
        <f>+_xlfn.DAYS(A237,M237)/365</f>
        <v>54.564383561643837</v>
      </c>
      <c r="O237" s="8">
        <v>7320</v>
      </c>
      <c r="P237" s="6">
        <v>41652</v>
      </c>
      <c r="Q237" s="8">
        <f t="shared" si="50"/>
        <v>3.6055555555555556</v>
      </c>
      <c r="R237" s="8">
        <f t="shared" si="51"/>
        <v>5.0972222222222223</v>
      </c>
      <c r="S237" s="8" t="s">
        <v>76</v>
      </c>
      <c r="T237" s="9">
        <v>1.61E-2</v>
      </c>
      <c r="U237" s="5">
        <f t="shared" si="52"/>
        <v>2625000</v>
      </c>
      <c r="V237" s="5">
        <f t="shared" si="53"/>
        <v>357541.2142166667</v>
      </c>
      <c r="W237" s="10">
        <f t="shared" si="57"/>
        <v>2982541.2142166668</v>
      </c>
      <c r="X237" s="5">
        <v>3256068</v>
      </c>
      <c r="Y237">
        <v>0</v>
      </c>
      <c r="Z237" s="5">
        <v>36065</v>
      </c>
      <c r="AA237" s="5">
        <v>269782479</v>
      </c>
      <c r="AB237">
        <v>0</v>
      </c>
      <c r="AC237">
        <v>0</v>
      </c>
      <c r="AD237">
        <v>0</v>
      </c>
      <c r="AE237" t="s">
        <v>34</v>
      </c>
      <c r="AF237" t="s">
        <v>34</v>
      </c>
      <c r="AG237" t="s">
        <v>41</v>
      </c>
      <c r="AH237" s="5">
        <v>2664903.46</v>
      </c>
      <c r="AI237" s="5">
        <v>32560.68</v>
      </c>
      <c r="AJ237" s="3">
        <v>50333</v>
      </c>
      <c r="AK237" s="5">
        <v>360.65</v>
      </c>
      <c r="AL237" s="5">
        <v>0</v>
      </c>
      <c r="AM237" s="5">
        <v>0</v>
      </c>
      <c r="AN237" s="5">
        <v>0</v>
      </c>
      <c r="AO237" t="s">
        <v>41</v>
      </c>
      <c r="AP237" t="s">
        <v>37</v>
      </c>
      <c r="AQ237" s="5">
        <v>2664903.46</v>
      </c>
      <c r="AR237" t="s">
        <v>38</v>
      </c>
      <c r="AS237">
        <f t="shared" ref="AS237:AS247" si="62">IF(AC237&gt;=1,1,0)</f>
        <v>0</v>
      </c>
      <c r="AT237" t="str">
        <f t="shared" si="54"/>
        <v>0 Días</v>
      </c>
      <c r="AU237" t="e">
        <f>IF(AND(AC237=0,SUMIFS($H:$H,$A:$A,$A237,#REF!,#REF!)&lt;250000000),"Ordinaria",IF(AND(AC237=0,SUMIFS($H:$H,$A:$A,$A237,#REF!,#REF!)&gt;=250000000),"Preventiva",IF(AND(AC237&gt;0,AC237&lt;=30),"Persuasiva I",IF(AND(AC237&gt;30,AC237&lt;=60),"Persuasiva II",IF(AND(AC237&gt;60,AC237&lt;90),"Prejurídica","Jurídico")))))</f>
        <v>#REF!</v>
      </c>
      <c r="AV237">
        <f t="shared" si="55"/>
        <v>0</v>
      </c>
      <c r="AW237" t="str">
        <f>IFERROR(VLOOKUP(#REF!,#REF!,32,0),"Desembolsado")</f>
        <v>Desembolsado</v>
      </c>
      <c r="AX237" t="str">
        <f t="shared" si="56"/>
        <v>Otro</v>
      </c>
    </row>
    <row r="238" spans="1:50" x14ac:dyDescent="0.25">
      <c r="A238" s="3">
        <v>45291</v>
      </c>
      <c r="B238" s="1">
        <v>34178000179341</v>
      </c>
      <c r="C238" s="5">
        <v>630000000</v>
      </c>
      <c r="D238">
        <v>240</v>
      </c>
      <c r="E238" s="3">
        <v>42950</v>
      </c>
      <c r="F238" s="1">
        <f>_xlfn.DAYS(E238,A238)/30</f>
        <v>-78.033333333333331</v>
      </c>
      <c r="G238" s="1">
        <f t="shared" si="61"/>
        <v>161.96666666666667</v>
      </c>
      <c r="H238" s="5">
        <v>268105064</v>
      </c>
      <c r="I238" s="5" t="s">
        <v>53</v>
      </c>
      <c r="J238" s="6">
        <v>43487</v>
      </c>
      <c r="K238" s="7">
        <f>+_xlfn.DAYS(A238,J238)/30</f>
        <v>60.133333333333333</v>
      </c>
      <c r="L238" s="7">
        <f>+_xlfn.DAYS(A238,E238)/30</f>
        <v>78.033333333333331</v>
      </c>
      <c r="M238" s="6">
        <v>25406</v>
      </c>
      <c r="N238" s="8">
        <f>+_xlfn.DAYS(A238,M238)/365</f>
        <v>54.479452054794521</v>
      </c>
      <c r="O238" s="8">
        <v>7320</v>
      </c>
      <c r="P238" s="6">
        <v>41652</v>
      </c>
      <c r="Q238" s="8">
        <f t="shared" si="50"/>
        <v>3.6055555555555556</v>
      </c>
      <c r="R238" s="8">
        <f t="shared" si="51"/>
        <v>5.0972222222222223</v>
      </c>
      <c r="S238" s="8" t="s">
        <v>76</v>
      </c>
      <c r="T238" s="9">
        <v>1.61E-2</v>
      </c>
      <c r="U238" s="5">
        <f t="shared" si="52"/>
        <v>2625000</v>
      </c>
      <c r="V238" s="5">
        <f t="shared" si="53"/>
        <v>359707.62753333326</v>
      </c>
      <c r="W238" s="10">
        <f t="shared" si="57"/>
        <v>2984707.6275333334</v>
      </c>
      <c r="X238" s="5">
        <v>3256865</v>
      </c>
      <c r="Y238">
        <v>0</v>
      </c>
      <c r="Z238" s="5">
        <v>36286</v>
      </c>
      <c r="AA238" s="5">
        <v>271398215</v>
      </c>
      <c r="AB238">
        <v>0</v>
      </c>
      <c r="AC238">
        <v>0</v>
      </c>
      <c r="AD238">
        <v>0</v>
      </c>
      <c r="AE238" t="s">
        <v>34</v>
      </c>
      <c r="AF238" t="s">
        <v>34</v>
      </c>
      <c r="AG238" t="s">
        <v>41</v>
      </c>
      <c r="AH238" s="5">
        <v>2681050.64</v>
      </c>
      <c r="AI238" s="5">
        <v>32568.65</v>
      </c>
      <c r="AJ238" s="3">
        <v>50333</v>
      </c>
      <c r="AK238" s="5">
        <v>362.86</v>
      </c>
      <c r="AL238" s="5">
        <v>0</v>
      </c>
      <c r="AM238" s="5">
        <v>0</v>
      </c>
      <c r="AN238" s="5">
        <v>0</v>
      </c>
      <c r="AO238" t="s">
        <v>41</v>
      </c>
      <c r="AP238" t="s">
        <v>37</v>
      </c>
      <c r="AQ238" s="5">
        <v>2681050.64</v>
      </c>
      <c r="AR238" t="s">
        <v>38</v>
      </c>
      <c r="AS238">
        <f t="shared" si="62"/>
        <v>0</v>
      </c>
      <c r="AT238" t="str">
        <f t="shared" si="54"/>
        <v>0 Días</v>
      </c>
      <c r="AU238" t="e">
        <f>IF(AND(AC238=0,SUMIFS($H:$H,$A:$A,$A238,#REF!,#REF!)&lt;250000000),"Ordinaria",IF(AND(AC238=0,SUMIFS($H:$H,$A:$A,$A238,#REF!,#REF!)&gt;=250000000),"Preventiva",IF(AND(AC238&gt;0,AC238&lt;=30),"Persuasiva I",IF(AND(AC238&gt;30,AC238&lt;=60),"Persuasiva II",IF(AND(AC238&gt;60,AC238&lt;90),"Prejurídica","Jurídico")))))</f>
        <v>#REF!</v>
      </c>
      <c r="AV238">
        <f t="shared" si="55"/>
        <v>0</v>
      </c>
      <c r="AW238" t="str">
        <f>IFERROR(VLOOKUP(#REF!,#REF!,32,0),"Desembolsado")</f>
        <v>Desembolsado</v>
      </c>
      <c r="AX238" t="str">
        <f t="shared" si="56"/>
        <v>Otro</v>
      </c>
    </row>
    <row r="239" spans="1:50" x14ac:dyDescent="0.25">
      <c r="A239" s="3">
        <v>45260</v>
      </c>
      <c r="B239" s="1">
        <v>34178000179341</v>
      </c>
      <c r="C239" s="5">
        <v>630000000</v>
      </c>
      <c r="D239">
        <v>240</v>
      </c>
      <c r="E239" s="3">
        <v>42950</v>
      </c>
      <c r="F239" s="1">
        <f>_xlfn.DAYS(E239,A239)/30</f>
        <v>-77</v>
      </c>
      <c r="G239" s="1">
        <f t="shared" si="61"/>
        <v>163</v>
      </c>
      <c r="H239" s="5">
        <v>269719782</v>
      </c>
      <c r="I239" s="5" t="s">
        <v>53</v>
      </c>
      <c r="J239" s="6">
        <v>43487</v>
      </c>
      <c r="K239" s="7">
        <f>+_xlfn.DAYS(A239,J239)/30</f>
        <v>59.1</v>
      </c>
      <c r="L239" s="7">
        <f>+_xlfn.DAYS(A239,E239)/30</f>
        <v>77</v>
      </c>
      <c r="M239" s="6">
        <v>25406</v>
      </c>
      <c r="N239" s="8">
        <f>+_xlfn.DAYS(A239,M239)/365</f>
        <v>54.394520547945206</v>
      </c>
      <c r="O239" s="8">
        <v>7320</v>
      </c>
      <c r="P239" s="6">
        <v>41652</v>
      </c>
      <c r="Q239" s="8">
        <f t="shared" si="50"/>
        <v>3.6055555555555556</v>
      </c>
      <c r="R239" s="8">
        <f t="shared" si="51"/>
        <v>5.0972222222222223</v>
      </c>
      <c r="S239" s="8" t="s">
        <v>76</v>
      </c>
      <c r="T239" s="9">
        <v>1.61E-2</v>
      </c>
      <c r="U239" s="5">
        <f t="shared" si="52"/>
        <v>2625000</v>
      </c>
      <c r="V239" s="5">
        <f t="shared" si="53"/>
        <v>361874.04084999999</v>
      </c>
      <c r="W239" s="10">
        <f t="shared" si="57"/>
        <v>2986874.04085</v>
      </c>
      <c r="X239" s="5">
        <v>3257648</v>
      </c>
      <c r="Y239">
        <v>0</v>
      </c>
      <c r="Z239" s="5">
        <v>0</v>
      </c>
      <c r="AA239" s="5">
        <v>272977430</v>
      </c>
      <c r="AB239">
        <v>0</v>
      </c>
      <c r="AC239">
        <v>0</v>
      </c>
      <c r="AD239">
        <v>0</v>
      </c>
      <c r="AE239" t="s">
        <v>34</v>
      </c>
      <c r="AF239" t="s">
        <v>34</v>
      </c>
      <c r="AG239" t="s">
        <v>41</v>
      </c>
      <c r="AH239" s="5">
        <v>2697197.82</v>
      </c>
      <c r="AI239" s="5">
        <v>32576.48</v>
      </c>
      <c r="AJ239" s="3">
        <v>50333</v>
      </c>
      <c r="AK239" s="5">
        <v>0</v>
      </c>
      <c r="AL239" s="5">
        <v>0</v>
      </c>
      <c r="AM239" s="5">
        <v>0</v>
      </c>
      <c r="AN239" s="5">
        <v>0</v>
      </c>
      <c r="AO239" t="s">
        <v>41</v>
      </c>
      <c r="AP239" t="s">
        <v>37</v>
      </c>
      <c r="AQ239" s="5">
        <v>2697197.82</v>
      </c>
      <c r="AR239" t="s">
        <v>38</v>
      </c>
      <c r="AS239">
        <f t="shared" si="62"/>
        <v>0</v>
      </c>
      <c r="AT239" t="str">
        <f t="shared" si="54"/>
        <v>0 Días</v>
      </c>
      <c r="AU239" t="e">
        <f>IF(AND(AC239=0,SUMIFS($H:$H,$A:$A,$A239,#REF!,#REF!)&lt;250000000),"Ordinaria",IF(AND(AC239=0,SUMIFS($H:$H,$A:$A,$A239,#REF!,#REF!)&gt;=250000000),"Preventiva",IF(AND(AC239&gt;0,AC239&lt;=30),"Persuasiva I",IF(AND(AC239&gt;30,AC239&lt;=60),"Persuasiva II",IF(AND(AC239&gt;60,AC239&lt;90),"Prejurídica","Jurídico")))))</f>
        <v>#REF!</v>
      </c>
      <c r="AV239">
        <f t="shared" si="55"/>
        <v>0</v>
      </c>
      <c r="AW239" t="str">
        <f>IFERROR(VLOOKUP(#REF!,#REF!,32,0),"Desembolsado")</f>
        <v>Desembolsado</v>
      </c>
      <c r="AX239" t="str">
        <f t="shared" si="56"/>
        <v>Otro</v>
      </c>
    </row>
    <row r="240" spans="1:50" x14ac:dyDescent="0.25">
      <c r="A240" s="3">
        <v>45230</v>
      </c>
      <c r="B240" s="1">
        <v>34178000179341</v>
      </c>
      <c r="C240" s="5">
        <v>630000000</v>
      </c>
      <c r="D240">
        <v>240</v>
      </c>
      <c r="E240" s="3">
        <v>42950</v>
      </c>
      <c r="F240" s="1">
        <f>_xlfn.DAYS(E240,A240)/30</f>
        <v>-76</v>
      </c>
      <c r="G240" s="1">
        <f t="shared" si="61"/>
        <v>164</v>
      </c>
      <c r="H240" s="5">
        <v>271334450</v>
      </c>
      <c r="I240" s="5" t="s">
        <v>53</v>
      </c>
      <c r="J240" s="6">
        <v>43487</v>
      </c>
      <c r="K240" s="7">
        <f>+_xlfn.DAYS(A240,J240)/30</f>
        <v>58.1</v>
      </c>
      <c r="L240" s="7">
        <f>+_xlfn.DAYS(A240,E240)/30</f>
        <v>76</v>
      </c>
      <c r="M240" s="6">
        <v>25406</v>
      </c>
      <c r="N240" s="8">
        <f>+_xlfn.DAYS(A240,M240)/365</f>
        <v>54.31232876712329</v>
      </c>
      <c r="O240" s="8">
        <v>7320</v>
      </c>
      <c r="P240" s="6">
        <v>41652</v>
      </c>
      <c r="Q240" s="8">
        <f t="shared" si="50"/>
        <v>3.6055555555555556</v>
      </c>
      <c r="R240" s="8">
        <f t="shared" si="51"/>
        <v>5.0972222222222223</v>
      </c>
      <c r="S240" s="8" t="s">
        <v>76</v>
      </c>
      <c r="T240" s="9">
        <v>1.61E-2</v>
      </c>
      <c r="U240" s="5">
        <f t="shared" si="52"/>
        <v>2625000</v>
      </c>
      <c r="V240" s="5">
        <f t="shared" si="53"/>
        <v>364040.38708333328</v>
      </c>
      <c r="W240" s="10">
        <f t="shared" si="57"/>
        <v>2989040.3870833335</v>
      </c>
      <c r="X240" s="5">
        <v>3258436</v>
      </c>
      <c r="Y240">
        <v>0</v>
      </c>
      <c r="Z240" s="5">
        <v>0</v>
      </c>
      <c r="AA240" s="5">
        <v>274592886</v>
      </c>
      <c r="AB240">
        <v>0</v>
      </c>
      <c r="AC240">
        <v>0</v>
      </c>
      <c r="AD240">
        <v>0</v>
      </c>
      <c r="AE240" t="s">
        <v>34</v>
      </c>
      <c r="AF240" t="s">
        <v>34</v>
      </c>
      <c r="AG240" t="s">
        <v>41</v>
      </c>
      <c r="AH240" s="5">
        <v>2713344.5</v>
      </c>
      <c r="AI240" s="5">
        <v>32584.36</v>
      </c>
      <c r="AJ240" s="3">
        <v>50333</v>
      </c>
      <c r="AK240" s="5">
        <v>0</v>
      </c>
      <c r="AL240" s="5">
        <v>0</v>
      </c>
      <c r="AM240" s="5">
        <v>0</v>
      </c>
      <c r="AN240" s="5">
        <v>0</v>
      </c>
      <c r="AO240" t="s">
        <v>41</v>
      </c>
      <c r="AP240" t="s">
        <v>37</v>
      </c>
      <c r="AQ240" s="5">
        <v>2713344.5</v>
      </c>
      <c r="AR240" t="s">
        <v>38</v>
      </c>
      <c r="AS240">
        <f t="shared" si="62"/>
        <v>0</v>
      </c>
      <c r="AT240" t="str">
        <f t="shared" si="54"/>
        <v>0 Días</v>
      </c>
      <c r="AU240" t="e">
        <f>IF(AND(AC240=0,SUMIFS($H:$H,$A:$A,$A240,#REF!,#REF!)&lt;250000000),"Ordinaria",IF(AND(AC240=0,SUMIFS($H:$H,$A:$A,$A240,#REF!,#REF!)&gt;=250000000),"Preventiva",IF(AND(AC240&gt;0,AC240&lt;=30),"Persuasiva I",IF(AND(AC240&gt;30,AC240&lt;=60),"Persuasiva II",IF(AND(AC240&gt;60,AC240&lt;90),"Prejurídica","Jurídico")))))</f>
        <v>#REF!</v>
      </c>
      <c r="AV240">
        <f t="shared" si="55"/>
        <v>0</v>
      </c>
      <c r="AW240" t="str">
        <f>IFERROR(VLOOKUP(#REF!,#REF!,32,0),"Desembolsado")</f>
        <v>Desembolsado</v>
      </c>
      <c r="AX240" t="str">
        <f t="shared" si="56"/>
        <v>Otro</v>
      </c>
    </row>
    <row r="241" spans="1:50" x14ac:dyDescent="0.25">
      <c r="A241" s="3">
        <v>45199</v>
      </c>
      <c r="B241" s="1">
        <v>34178000179341</v>
      </c>
      <c r="C241" s="5">
        <v>630000000</v>
      </c>
      <c r="D241">
        <v>240</v>
      </c>
      <c r="E241" s="3">
        <v>42950</v>
      </c>
      <c r="F241" s="1">
        <f>_xlfn.DAYS(E241,A241)/30</f>
        <v>-74.966666666666669</v>
      </c>
      <c r="G241" s="1">
        <f t="shared" si="61"/>
        <v>165.03333333333333</v>
      </c>
      <c r="H241" s="5">
        <v>272949218</v>
      </c>
      <c r="I241" s="5" t="s">
        <v>53</v>
      </c>
      <c r="J241" s="6">
        <v>43487</v>
      </c>
      <c r="K241" s="7">
        <f>+_xlfn.DAYS(A241,J241)/30</f>
        <v>57.06666666666667</v>
      </c>
      <c r="L241" s="7">
        <f>+_xlfn.DAYS(A241,E241)/30</f>
        <v>74.966666666666669</v>
      </c>
      <c r="M241" s="6">
        <v>25406</v>
      </c>
      <c r="N241" s="8">
        <f>+_xlfn.DAYS(A241,M241)/365</f>
        <v>54.227397260273975</v>
      </c>
      <c r="O241" s="8">
        <v>7320</v>
      </c>
      <c r="P241" s="6">
        <v>41652</v>
      </c>
      <c r="Q241" s="8">
        <f t="shared" si="50"/>
        <v>3.6055555555555556</v>
      </c>
      <c r="R241" s="8">
        <f t="shared" si="51"/>
        <v>5.0972222222222223</v>
      </c>
      <c r="S241" s="8" t="s">
        <v>76</v>
      </c>
      <c r="T241" s="9">
        <v>1.61E-2</v>
      </c>
      <c r="U241" s="5">
        <f t="shared" si="52"/>
        <v>2625000</v>
      </c>
      <c r="V241" s="5">
        <f t="shared" si="53"/>
        <v>366206.86748333334</v>
      </c>
      <c r="W241" s="10">
        <f t="shared" si="57"/>
        <v>2991206.8674833332</v>
      </c>
      <c r="X241" s="5">
        <v>3259228</v>
      </c>
      <c r="Y241">
        <v>0</v>
      </c>
      <c r="Z241" s="5">
        <v>0</v>
      </c>
      <c r="AA241" s="5">
        <v>276208446</v>
      </c>
      <c r="AB241">
        <v>0</v>
      </c>
      <c r="AC241">
        <v>0</v>
      </c>
      <c r="AD241">
        <v>0</v>
      </c>
      <c r="AE241" t="s">
        <v>34</v>
      </c>
      <c r="AF241" t="s">
        <v>34</v>
      </c>
      <c r="AG241" t="s">
        <v>41</v>
      </c>
      <c r="AH241" s="5">
        <v>2729492.18</v>
      </c>
      <c r="AI241" s="5">
        <v>32592.28</v>
      </c>
      <c r="AJ241" s="3">
        <v>50333</v>
      </c>
      <c r="AK241" s="5">
        <v>0</v>
      </c>
      <c r="AL241" s="5">
        <v>0</v>
      </c>
      <c r="AM241" s="5">
        <v>0</v>
      </c>
      <c r="AN241" s="5">
        <v>0</v>
      </c>
      <c r="AO241" t="s">
        <v>41</v>
      </c>
      <c r="AP241" t="s">
        <v>37</v>
      </c>
      <c r="AQ241" s="5">
        <v>2729492.18</v>
      </c>
      <c r="AR241" t="s">
        <v>38</v>
      </c>
      <c r="AS241">
        <f t="shared" si="62"/>
        <v>0</v>
      </c>
      <c r="AT241" t="str">
        <f t="shared" si="54"/>
        <v>0 Días</v>
      </c>
      <c r="AU241" t="e">
        <f>IF(AND(AC241=0,SUMIFS($H:$H,$A:$A,$A241,#REF!,#REF!)&lt;250000000),"Ordinaria",IF(AND(AC241=0,SUMIFS($H:$H,$A:$A,$A241,#REF!,#REF!)&gt;=250000000),"Preventiva",IF(AND(AC241&gt;0,AC241&lt;=30),"Persuasiva I",IF(AND(AC241&gt;30,AC241&lt;=60),"Persuasiva II",IF(AND(AC241&gt;60,AC241&lt;90),"Prejurídica","Jurídico")))))</f>
        <v>#REF!</v>
      </c>
      <c r="AV241">
        <f t="shared" si="55"/>
        <v>0</v>
      </c>
      <c r="AW241" t="str">
        <f>IFERROR(VLOOKUP(#REF!,#REF!,32,0),"Desembolsado")</f>
        <v>Desembolsado</v>
      </c>
      <c r="AX241" t="str">
        <f t="shared" si="56"/>
        <v>Otro</v>
      </c>
    </row>
    <row r="242" spans="1:50" x14ac:dyDescent="0.25">
      <c r="A242" s="3">
        <v>45169</v>
      </c>
      <c r="B242" s="1">
        <v>34178000179341</v>
      </c>
      <c r="C242" s="5">
        <v>630000000</v>
      </c>
      <c r="D242">
        <v>240</v>
      </c>
      <c r="E242" s="3">
        <v>42950</v>
      </c>
      <c r="F242" s="1">
        <f>_xlfn.DAYS(E242,A242)/30</f>
        <v>-73.966666666666669</v>
      </c>
      <c r="G242" s="1">
        <f t="shared" si="61"/>
        <v>166.03333333333333</v>
      </c>
      <c r="H242" s="5">
        <v>274563936</v>
      </c>
      <c r="I242" s="5" t="s">
        <v>53</v>
      </c>
      <c r="J242" s="6">
        <v>43487</v>
      </c>
      <c r="K242" s="7">
        <f>+_xlfn.DAYS(A242,J242)/30</f>
        <v>56.06666666666667</v>
      </c>
      <c r="L242" s="7">
        <f>+_xlfn.DAYS(A242,E242)/30</f>
        <v>73.966666666666669</v>
      </c>
      <c r="M242" s="6">
        <v>25406</v>
      </c>
      <c r="N242" s="8">
        <f>+_xlfn.DAYS(A242,M242)/365</f>
        <v>54.145205479452052</v>
      </c>
      <c r="O242" s="8">
        <v>7320</v>
      </c>
      <c r="P242" s="6">
        <v>41652</v>
      </c>
      <c r="Q242" s="8">
        <f t="shared" si="50"/>
        <v>3.6055555555555556</v>
      </c>
      <c r="R242" s="8">
        <f t="shared" si="51"/>
        <v>5.0972222222222223</v>
      </c>
      <c r="S242" s="8" t="s">
        <v>76</v>
      </c>
      <c r="T242" s="9">
        <v>1.61E-2</v>
      </c>
      <c r="U242" s="5">
        <f t="shared" si="52"/>
        <v>2625000</v>
      </c>
      <c r="V242" s="5">
        <f t="shared" si="53"/>
        <v>368373.28080000001</v>
      </c>
      <c r="W242" s="10">
        <f t="shared" si="57"/>
        <v>2993373.2807999998</v>
      </c>
      <c r="X242" s="5">
        <v>3260015</v>
      </c>
      <c r="Y242">
        <v>0</v>
      </c>
      <c r="Z242" s="5">
        <v>0</v>
      </c>
      <c r="AA242" s="5">
        <v>277823951</v>
      </c>
      <c r="AB242">
        <v>0</v>
      </c>
      <c r="AC242">
        <v>0</v>
      </c>
      <c r="AD242">
        <v>0</v>
      </c>
      <c r="AE242" t="s">
        <v>34</v>
      </c>
      <c r="AF242" t="s">
        <v>34</v>
      </c>
      <c r="AG242" t="s">
        <v>41</v>
      </c>
      <c r="AH242" s="5">
        <v>2745639.36</v>
      </c>
      <c r="AI242" s="5">
        <v>32600.15</v>
      </c>
      <c r="AJ242" s="3">
        <v>50333</v>
      </c>
      <c r="AK242" s="5">
        <v>0</v>
      </c>
      <c r="AL242" s="5">
        <v>0</v>
      </c>
      <c r="AM242" s="5">
        <v>0</v>
      </c>
      <c r="AN242" s="5">
        <v>0</v>
      </c>
      <c r="AO242" t="s">
        <v>41</v>
      </c>
      <c r="AP242" t="s">
        <v>37</v>
      </c>
      <c r="AQ242" s="5">
        <v>2745639.36</v>
      </c>
      <c r="AR242" t="s">
        <v>38</v>
      </c>
      <c r="AS242">
        <f t="shared" si="62"/>
        <v>0</v>
      </c>
      <c r="AT242" t="str">
        <f t="shared" si="54"/>
        <v>0 Días</v>
      </c>
      <c r="AU242" t="e">
        <f>IF(AND(AC242=0,SUMIFS($H:$H,$A:$A,$A242,#REF!,#REF!)&lt;250000000),"Ordinaria",IF(AND(AC242=0,SUMIFS($H:$H,$A:$A,$A242,#REF!,#REF!)&gt;=250000000),"Preventiva",IF(AND(AC242&gt;0,AC242&lt;=30),"Persuasiva I",IF(AND(AC242&gt;30,AC242&lt;=60),"Persuasiva II",IF(AND(AC242&gt;60,AC242&lt;90),"Prejurídica","Jurídico")))))</f>
        <v>#REF!</v>
      </c>
      <c r="AV242">
        <f t="shared" si="55"/>
        <v>0</v>
      </c>
      <c r="AW242" t="str">
        <f>IFERROR(VLOOKUP(#REF!,#REF!,32,0),"Desembolsado")</f>
        <v>Desembolsado</v>
      </c>
      <c r="AX242" t="str">
        <f t="shared" si="56"/>
        <v>Otro</v>
      </c>
    </row>
    <row r="243" spans="1:50" x14ac:dyDescent="0.25">
      <c r="A243" s="3">
        <v>45138</v>
      </c>
      <c r="B243" s="1">
        <v>34178000179341</v>
      </c>
      <c r="C243" s="5">
        <v>630000000</v>
      </c>
      <c r="D243">
        <v>240</v>
      </c>
      <c r="E243" s="3">
        <v>42950</v>
      </c>
      <c r="F243" s="1">
        <f>_xlfn.DAYS(E243,A243)/30</f>
        <v>-72.933333333333337</v>
      </c>
      <c r="G243" s="1">
        <f t="shared" si="61"/>
        <v>167.06666666666666</v>
      </c>
      <c r="H243" s="5">
        <v>276178654</v>
      </c>
      <c r="I243" s="5" t="s">
        <v>53</v>
      </c>
      <c r="J243" s="6">
        <v>43487</v>
      </c>
      <c r="K243" s="7">
        <f>+_xlfn.DAYS(A243,J243)/30</f>
        <v>55.033333333333331</v>
      </c>
      <c r="L243" s="7">
        <f>+_xlfn.DAYS(A243,E243)/30</f>
        <v>72.933333333333337</v>
      </c>
      <c r="M243" s="6">
        <v>25406</v>
      </c>
      <c r="N243" s="8">
        <f>+_xlfn.DAYS(A243,M243)/365</f>
        <v>54.060273972602737</v>
      </c>
      <c r="O243" s="8">
        <v>7320</v>
      </c>
      <c r="P243" s="6">
        <v>41652</v>
      </c>
      <c r="Q243" s="8">
        <f t="shared" si="50"/>
        <v>3.6055555555555556</v>
      </c>
      <c r="R243" s="8">
        <f t="shared" si="51"/>
        <v>5.0972222222222223</v>
      </c>
      <c r="S243" s="8" t="s">
        <v>76</v>
      </c>
      <c r="T243" s="9">
        <v>1.61E-2</v>
      </c>
      <c r="U243" s="5">
        <f t="shared" si="52"/>
        <v>2625000</v>
      </c>
      <c r="V243" s="5">
        <f t="shared" si="53"/>
        <v>370539.69411666668</v>
      </c>
      <c r="W243" s="10">
        <f t="shared" si="57"/>
        <v>2995539.6941166669</v>
      </c>
      <c r="X243" s="5">
        <v>3260805</v>
      </c>
      <c r="Y243">
        <v>0</v>
      </c>
      <c r="Z243" s="5">
        <v>0</v>
      </c>
      <c r="AA243" s="5">
        <v>279439459</v>
      </c>
      <c r="AB243">
        <v>0</v>
      </c>
      <c r="AC243">
        <v>0</v>
      </c>
      <c r="AD243">
        <v>0</v>
      </c>
      <c r="AE243" t="s">
        <v>34</v>
      </c>
      <c r="AF243" t="s">
        <v>34</v>
      </c>
      <c r="AG243" t="s">
        <v>41</v>
      </c>
      <c r="AH243" s="5">
        <v>2761786.54</v>
      </c>
      <c r="AI243" s="5">
        <v>32608.05</v>
      </c>
      <c r="AJ243" s="3">
        <v>50333</v>
      </c>
      <c r="AK243" s="5">
        <v>0</v>
      </c>
      <c r="AL243" s="5">
        <v>0</v>
      </c>
      <c r="AM243" s="5">
        <v>0</v>
      </c>
      <c r="AN243" s="5">
        <v>0</v>
      </c>
      <c r="AO243" t="s">
        <v>41</v>
      </c>
      <c r="AP243" t="s">
        <v>37</v>
      </c>
      <c r="AQ243" s="5">
        <v>2761786.54</v>
      </c>
      <c r="AR243" t="s">
        <v>38</v>
      </c>
      <c r="AS243">
        <f t="shared" si="62"/>
        <v>0</v>
      </c>
      <c r="AT243" t="str">
        <f t="shared" si="54"/>
        <v>0 Días</v>
      </c>
      <c r="AU243" t="e">
        <f>IF(AND(AC243=0,SUMIFS($H:$H,$A:$A,$A243,#REF!,#REF!)&lt;250000000),"Ordinaria",IF(AND(AC243=0,SUMIFS($H:$H,$A:$A,$A243,#REF!,#REF!)&gt;=250000000),"Preventiva",IF(AND(AC243&gt;0,AC243&lt;=30),"Persuasiva I",IF(AND(AC243&gt;30,AC243&lt;=60),"Persuasiva II",IF(AND(AC243&gt;60,AC243&lt;90),"Prejurídica","Jurídico")))))</f>
        <v>#REF!</v>
      </c>
      <c r="AV243">
        <f t="shared" si="55"/>
        <v>0</v>
      </c>
      <c r="AW243" t="str">
        <f>IFERROR(VLOOKUP(#REF!,#REF!,32,0),"Desembolsado")</f>
        <v>Desembolsado</v>
      </c>
      <c r="AX243" t="str">
        <f t="shared" si="56"/>
        <v>Otro</v>
      </c>
    </row>
    <row r="244" spans="1:50" x14ac:dyDescent="0.25">
      <c r="A244" s="3">
        <v>45107</v>
      </c>
      <c r="B244" s="1">
        <v>34178000179341</v>
      </c>
      <c r="C244" s="5">
        <v>630000000</v>
      </c>
      <c r="D244">
        <v>240</v>
      </c>
      <c r="E244" s="3">
        <v>42950</v>
      </c>
      <c r="F244" s="1">
        <f>_xlfn.DAYS(E244,A244)/30</f>
        <v>-71.900000000000006</v>
      </c>
      <c r="G244" s="1">
        <f t="shared" si="61"/>
        <v>168.1</v>
      </c>
      <c r="H244" s="5">
        <v>277793372</v>
      </c>
      <c r="I244" s="5" t="s">
        <v>53</v>
      </c>
      <c r="J244" s="6">
        <v>43487</v>
      </c>
      <c r="K244" s="7">
        <f>+_xlfn.DAYS(A244,J244)/30</f>
        <v>54</v>
      </c>
      <c r="L244" s="7">
        <f>+_xlfn.DAYS(A244,E244)/30</f>
        <v>71.900000000000006</v>
      </c>
      <c r="M244" s="6">
        <v>25406</v>
      </c>
      <c r="N244" s="8">
        <f>+_xlfn.DAYS(A244,M244)/365</f>
        <v>53.975342465753428</v>
      </c>
      <c r="O244" s="8">
        <v>7320</v>
      </c>
      <c r="P244" s="6">
        <v>41652</v>
      </c>
      <c r="Q244" s="8">
        <f t="shared" si="50"/>
        <v>3.6055555555555556</v>
      </c>
      <c r="R244" s="8">
        <f t="shared" si="51"/>
        <v>5.0972222222222223</v>
      </c>
      <c r="S244" s="8" t="s">
        <v>76</v>
      </c>
      <c r="T244" s="9">
        <v>1.61E-2</v>
      </c>
      <c r="U244" s="5">
        <f t="shared" si="52"/>
        <v>2625000</v>
      </c>
      <c r="V244" s="5">
        <f t="shared" si="53"/>
        <v>372706.10743333329</v>
      </c>
      <c r="W244" s="10">
        <f t="shared" si="57"/>
        <v>2997706.1074333331</v>
      </c>
      <c r="X244" s="5">
        <v>3261596</v>
      </c>
      <c r="Y244">
        <v>0</v>
      </c>
      <c r="Z244" s="5">
        <v>0</v>
      </c>
      <c r="AA244" s="5">
        <v>281054968</v>
      </c>
      <c r="AB244">
        <v>0</v>
      </c>
      <c r="AC244">
        <v>0</v>
      </c>
      <c r="AD244">
        <v>0</v>
      </c>
      <c r="AE244" t="s">
        <v>34</v>
      </c>
      <c r="AF244" t="s">
        <v>34</v>
      </c>
      <c r="AG244" t="s">
        <v>41</v>
      </c>
      <c r="AH244" s="5">
        <v>2777933.72</v>
      </c>
      <c r="AI244" s="5">
        <v>32615.96</v>
      </c>
      <c r="AJ244" s="3">
        <v>50333</v>
      </c>
      <c r="AK244" s="5">
        <v>0</v>
      </c>
      <c r="AL244" s="5">
        <v>0</v>
      </c>
      <c r="AM244" s="5">
        <v>0</v>
      </c>
      <c r="AN244" s="5">
        <v>0</v>
      </c>
      <c r="AO244" t="s">
        <v>41</v>
      </c>
      <c r="AP244" t="s">
        <v>37</v>
      </c>
      <c r="AQ244" s="5">
        <v>2777933.72</v>
      </c>
      <c r="AR244" t="s">
        <v>38</v>
      </c>
      <c r="AS244">
        <f t="shared" si="62"/>
        <v>0</v>
      </c>
      <c r="AT244" t="str">
        <f t="shared" si="54"/>
        <v>0 Días</v>
      </c>
      <c r="AU244" t="e">
        <f>IF(AND(AC244=0,SUMIFS($H:$H,$A:$A,$A244,#REF!,#REF!)&lt;250000000),"Ordinaria",IF(AND(AC244=0,SUMIFS($H:$H,$A:$A,$A244,#REF!,#REF!)&gt;=250000000),"Preventiva",IF(AND(AC244&gt;0,AC244&lt;=30),"Persuasiva I",IF(AND(AC244&gt;30,AC244&lt;=60),"Persuasiva II",IF(AND(AC244&gt;60,AC244&lt;90),"Prejurídica","Jurídico")))))</f>
        <v>#REF!</v>
      </c>
      <c r="AV244">
        <f t="shared" si="55"/>
        <v>0</v>
      </c>
      <c r="AW244" t="str">
        <f>IFERROR(VLOOKUP(#REF!,#REF!,32,0),"Desembolsado")</f>
        <v>Desembolsado</v>
      </c>
      <c r="AX244" t="str">
        <f t="shared" si="56"/>
        <v>Otro</v>
      </c>
    </row>
    <row r="245" spans="1:50" x14ac:dyDescent="0.25">
      <c r="A245" s="3">
        <v>45077</v>
      </c>
      <c r="B245" s="1">
        <v>34178000179341</v>
      </c>
      <c r="C245" s="5">
        <v>630000000</v>
      </c>
      <c r="D245">
        <v>240</v>
      </c>
      <c r="E245" s="3">
        <v>42950</v>
      </c>
      <c r="F245" s="1">
        <f>_xlfn.DAYS(E245,A245)/30</f>
        <v>-70.900000000000006</v>
      </c>
      <c r="G245" s="1">
        <f t="shared" si="61"/>
        <v>169.1</v>
      </c>
      <c r="H245" s="5">
        <v>279408090</v>
      </c>
      <c r="I245" s="5" t="s">
        <v>53</v>
      </c>
      <c r="J245" s="6">
        <v>43487</v>
      </c>
      <c r="K245" s="7">
        <f>+_xlfn.DAYS(A245,J245)/30</f>
        <v>53</v>
      </c>
      <c r="L245" s="7">
        <f>+_xlfn.DAYS(A245,E245)/30</f>
        <v>70.900000000000006</v>
      </c>
      <c r="M245" s="6">
        <v>25406</v>
      </c>
      <c r="N245" s="8">
        <f>+_xlfn.DAYS(A245,M245)/365</f>
        <v>53.893150684931506</v>
      </c>
      <c r="O245" s="8">
        <v>7320</v>
      </c>
      <c r="P245" s="6">
        <v>41652</v>
      </c>
      <c r="Q245" s="8">
        <f t="shared" si="50"/>
        <v>3.6055555555555556</v>
      </c>
      <c r="R245" s="8">
        <f t="shared" si="51"/>
        <v>5.0972222222222223</v>
      </c>
      <c r="S245" s="8" t="s">
        <v>76</v>
      </c>
      <c r="T245" s="9">
        <v>1.61E-2</v>
      </c>
      <c r="U245" s="5">
        <f t="shared" si="52"/>
        <v>2625000</v>
      </c>
      <c r="V245" s="5">
        <f t="shared" si="53"/>
        <v>374872.52074999997</v>
      </c>
      <c r="W245" s="10">
        <f t="shared" si="57"/>
        <v>2999872.5207500001</v>
      </c>
      <c r="X245" s="5">
        <v>3262389</v>
      </c>
      <c r="Y245">
        <v>0</v>
      </c>
      <c r="Z245" s="5">
        <v>0</v>
      </c>
      <c r="AA245" s="5">
        <v>282670479</v>
      </c>
      <c r="AB245">
        <v>0</v>
      </c>
      <c r="AC245">
        <v>0</v>
      </c>
      <c r="AD245">
        <v>0</v>
      </c>
      <c r="AE245" t="s">
        <v>34</v>
      </c>
      <c r="AF245" t="s">
        <v>34</v>
      </c>
      <c r="AG245" t="s">
        <v>41</v>
      </c>
      <c r="AH245" s="5">
        <v>2794080.9</v>
      </c>
      <c r="AI245" s="5">
        <v>32623.89</v>
      </c>
      <c r="AJ245" s="3">
        <v>50333</v>
      </c>
      <c r="AK245" s="5">
        <v>0</v>
      </c>
      <c r="AL245" s="5">
        <v>0</v>
      </c>
      <c r="AM245" s="5">
        <v>0</v>
      </c>
      <c r="AN245" s="5">
        <v>0</v>
      </c>
      <c r="AO245" t="s">
        <v>41</v>
      </c>
      <c r="AP245" t="s">
        <v>39</v>
      </c>
      <c r="AQ245" s="5">
        <v>2794080.9</v>
      </c>
      <c r="AR245" t="s">
        <v>38</v>
      </c>
      <c r="AS245">
        <f t="shared" si="62"/>
        <v>0</v>
      </c>
      <c r="AT245" t="str">
        <f t="shared" si="54"/>
        <v>0 Días</v>
      </c>
      <c r="AU245" t="e">
        <f>IF(AND(AC245=0,SUMIFS($H:$H,$A:$A,$A245,#REF!,#REF!)&lt;250000000),"Ordinaria",IF(AND(AC245=0,SUMIFS($H:$H,$A:$A,$A245,#REF!,#REF!)&gt;=250000000),"Preventiva",IF(AND(AC245&gt;0,AC245&lt;=30),"Persuasiva I",IF(AND(AC245&gt;30,AC245&lt;=60),"Persuasiva II",IF(AND(AC245&gt;60,AC245&lt;90),"Prejurídica","Jurídico")))))</f>
        <v>#REF!</v>
      </c>
      <c r="AV245">
        <f t="shared" si="55"/>
        <v>0</v>
      </c>
      <c r="AW245" t="str">
        <f>IFERROR(VLOOKUP(#REF!,#REF!,32,0),"Desembolsado")</f>
        <v>Desembolsado</v>
      </c>
      <c r="AX245" t="str">
        <f t="shared" si="56"/>
        <v>Otro</v>
      </c>
    </row>
    <row r="246" spans="1:50" x14ac:dyDescent="0.25">
      <c r="A246" s="3">
        <v>45046</v>
      </c>
      <c r="B246" s="1">
        <v>34178000179341</v>
      </c>
      <c r="C246" s="5">
        <v>630000000</v>
      </c>
      <c r="D246">
        <v>240</v>
      </c>
      <c r="E246" s="3">
        <v>42950</v>
      </c>
      <c r="F246" s="1">
        <f>_xlfn.DAYS(E246,A246)/30</f>
        <v>-69.86666666666666</v>
      </c>
      <c r="G246" s="1">
        <f t="shared" si="61"/>
        <v>170.13333333333333</v>
      </c>
      <c r="H246" s="5">
        <v>281022808</v>
      </c>
      <c r="I246" s="5" t="s">
        <v>53</v>
      </c>
      <c r="J246" s="6">
        <v>43487</v>
      </c>
      <c r="K246" s="7">
        <f>+_xlfn.DAYS(A246,J246)/30</f>
        <v>51.966666666666669</v>
      </c>
      <c r="L246" s="7">
        <f>+_xlfn.DAYS(A246,E246)/30</f>
        <v>69.86666666666666</v>
      </c>
      <c r="M246" s="6">
        <v>25406</v>
      </c>
      <c r="N246" s="8">
        <f>+_xlfn.DAYS(A246,M246)/365</f>
        <v>53.80821917808219</v>
      </c>
      <c r="O246" s="8">
        <v>7320</v>
      </c>
      <c r="P246" s="6">
        <v>41652</v>
      </c>
      <c r="Q246" s="8">
        <f t="shared" si="50"/>
        <v>3.6055555555555556</v>
      </c>
      <c r="R246" s="8">
        <f t="shared" si="51"/>
        <v>5.0972222222222223</v>
      </c>
      <c r="S246" s="8" t="s">
        <v>76</v>
      </c>
      <c r="T246" s="9">
        <v>1.61E-2</v>
      </c>
      <c r="U246" s="5">
        <f t="shared" si="52"/>
        <v>2625000</v>
      </c>
      <c r="V246" s="5">
        <f t="shared" si="53"/>
        <v>377038.9340666667</v>
      </c>
      <c r="W246" s="10">
        <f t="shared" si="57"/>
        <v>3002038.9340666668</v>
      </c>
      <c r="X246" s="5">
        <v>3263178</v>
      </c>
      <c r="Y246">
        <v>0</v>
      </c>
      <c r="Z246" s="5">
        <v>0</v>
      </c>
      <c r="AA246" s="5">
        <v>284285986</v>
      </c>
      <c r="AB246">
        <v>0</v>
      </c>
      <c r="AC246">
        <v>0</v>
      </c>
      <c r="AD246">
        <v>0</v>
      </c>
      <c r="AE246" t="s">
        <v>34</v>
      </c>
      <c r="AF246" t="s">
        <v>34</v>
      </c>
      <c r="AG246" t="s">
        <v>41</v>
      </c>
      <c r="AH246" s="5">
        <v>2810228.08</v>
      </c>
      <c r="AI246" s="5">
        <v>32631.78</v>
      </c>
      <c r="AJ246" s="3">
        <v>50333</v>
      </c>
      <c r="AK246" s="5">
        <v>0</v>
      </c>
      <c r="AL246" s="5">
        <v>0</v>
      </c>
      <c r="AM246" s="5">
        <v>0</v>
      </c>
      <c r="AN246" s="5">
        <v>0</v>
      </c>
      <c r="AO246" t="s">
        <v>41</v>
      </c>
      <c r="AP246" t="s">
        <v>39</v>
      </c>
      <c r="AQ246" s="5">
        <v>2810228.08</v>
      </c>
      <c r="AR246" t="s">
        <v>38</v>
      </c>
      <c r="AS246">
        <f t="shared" si="62"/>
        <v>0</v>
      </c>
      <c r="AT246" t="str">
        <f t="shared" si="54"/>
        <v>0 Días</v>
      </c>
      <c r="AU246" t="e">
        <f>IF(AND(AC246=0,SUMIFS($H:$H,$A:$A,$A246,#REF!,#REF!)&lt;250000000),"Ordinaria",IF(AND(AC246=0,SUMIFS($H:$H,$A:$A,$A246,#REF!,#REF!)&gt;=250000000),"Preventiva",IF(AND(AC246&gt;0,AC246&lt;=30),"Persuasiva I",IF(AND(AC246&gt;30,AC246&lt;=60),"Persuasiva II",IF(AND(AC246&gt;60,AC246&lt;90),"Prejurídica","Jurídico")))))</f>
        <v>#REF!</v>
      </c>
      <c r="AV246">
        <f t="shared" si="55"/>
        <v>0</v>
      </c>
      <c r="AW246" t="str">
        <f>IFERROR(VLOOKUP(#REF!,#REF!,32,0),"Desembolsado")</f>
        <v>Desembolsado</v>
      </c>
      <c r="AX246" t="str">
        <f t="shared" si="56"/>
        <v>Otro</v>
      </c>
    </row>
    <row r="247" spans="1:50" x14ac:dyDescent="0.25">
      <c r="A247" s="3">
        <v>45016</v>
      </c>
      <c r="B247" s="1">
        <v>34178000179341</v>
      </c>
      <c r="C247" s="5">
        <v>630000000</v>
      </c>
      <c r="D247">
        <v>240</v>
      </c>
      <c r="E247" s="3">
        <v>42950</v>
      </c>
      <c r="F247" s="1">
        <f>_xlfn.DAYS(E247,A247)/30</f>
        <v>-68.86666666666666</v>
      </c>
      <c r="G247" s="1">
        <f t="shared" si="61"/>
        <v>171.13333333333333</v>
      </c>
      <c r="H247" s="5">
        <v>282637526</v>
      </c>
      <c r="I247" s="5" t="s">
        <v>53</v>
      </c>
      <c r="J247" s="6">
        <v>43487</v>
      </c>
      <c r="K247" s="7">
        <f>+_xlfn.DAYS(A247,J247)/30</f>
        <v>50.966666666666669</v>
      </c>
      <c r="L247" s="7">
        <f>+_xlfn.DAYS(A247,E247)/30</f>
        <v>68.86666666666666</v>
      </c>
      <c r="M247" s="6">
        <v>25406</v>
      </c>
      <c r="N247" s="8">
        <f>+_xlfn.DAYS(A247,M247)/365</f>
        <v>53.726027397260275</v>
      </c>
      <c r="O247" s="8">
        <v>7320</v>
      </c>
      <c r="P247" s="6">
        <v>41652</v>
      </c>
      <c r="Q247" s="8">
        <f t="shared" si="50"/>
        <v>3.6055555555555556</v>
      </c>
      <c r="R247" s="8">
        <f t="shared" si="51"/>
        <v>5.0972222222222223</v>
      </c>
      <c r="S247" s="8" t="s">
        <v>76</v>
      </c>
      <c r="T247" s="9">
        <v>1.61E-2</v>
      </c>
      <c r="U247" s="5">
        <f t="shared" si="52"/>
        <v>2625000</v>
      </c>
      <c r="V247" s="5">
        <f t="shared" si="53"/>
        <v>379205.34738333331</v>
      </c>
      <c r="W247" s="10">
        <f t="shared" si="57"/>
        <v>3004205.3473833334</v>
      </c>
      <c r="X247" s="5">
        <v>3263964</v>
      </c>
      <c r="Y247">
        <v>0</v>
      </c>
      <c r="Z247" s="5">
        <v>0</v>
      </c>
      <c r="AA247" s="5">
        <v>285901490</v>
      </c>
      <c r="AB247">
        <v>0</v>
      </c>
      <c r="AC247">
        <v>0</v>
      </c>
      <c r="AD247">
        <v>0</v>
      </c>
      <c r="AE247" t="s">
        <v>34</v>
      </c>
      <c r="AF247" t="s">
        <v>34</v>
      </c>
      <c r="AG247" t="s">
        <v>41</v>
      </c>
      <c r="AH247" s="5">
        <v>2826375.26</v>
      </c>
      <c r="AI247" s="5">
        <v>32639.64</v>
      </c>
      <c r="AJ247" s="3">
        <v>50333</v>
      </c>
      <c r="AK247" s="5">
        <v>0</v>
      </c>
      <c r="AL247" s="5">
        <v>0</v>
      </c>
      <c r="AM247" s="5">
        <v>0</v>
      </c>
      <c r="AN247" s="5">
        <v>0</v>
      </c>
      <c r="AO247" t="s">
        <v>41</v>
      </c>
      <c r="AP247" t="s">
        <v>39</v>
      </c>
      <c r="AQ247" s="5">
        <v>2826375.26</v>
      </c>
      <c r="AR247" t="s">
        <v>38</v>
      </c>
      <c r="AS247">
        <f t="shared" si="62"/>
        <v>0</v>
      </c>
      <c r="AT247" t="str">
        <f t="shared" si="54"/>
        <v>0 Días</v>
      </c>
      <c r="AU247" t="e">
        <f>IF(AND(AC247=0,SUMIFS($H:$H,$A:$A,$A247,#REF!,#REF!)&lt;250000000),"Ordinaria",IF(AND(AC247=0,SUMIFS($H:$H,$A:$A,$A247,#REF!,#REF!)&gt;=250000000),"Preventiva",IF(AND(AC247&gt;0,AC247&lt;=30),"Persuasiva I",IF(AND(AC247&gt;30,AC247&lt;=60),"Persuasiva II",IF(AND(AC247&gt;60,AC247&lt;90),"Prejurídica","Jurídico")))))</f>
        <v>#REF!</v>
      </c>
      <c r="AV247">
        <f t="shared" si="55"/>
        <v>0</v>
      </c>
      <c r="AW247" t="str">
        <f>IFERROR(VLOOKUP(#REF!,#REF!,32,0),"Desembolsado")</f>
        <v>Desembolsado</v>
      </c>
      <c r="AX247" t="str">
        <f t="shared" si="56"/>
        <v>Otro</v>
      </c>
    </row>
    <row r="248" spans="1:50" x14ac:dyDescent="0.25">
      <c r="A248" s="3">
        <v>45351</v>
      </c>
      <c r="B248" s="1">
        <v>34181050189731</v>
      </c>
      <c r="C248" s="5">
        <v>327000000</v>
      </c>
      <c r="D248">
        <v>240</v>
      </c>
      <c r="E248" s="3">
        <v>43531</v>
      </c>
      <c r="F248" s="1">
        <f>_xlfn.DAYS(E248,A248)/30</f>
        <v>-60.666666666666664</v>
      </c>
      <c r="G248" s="1">
        <f t="shared" si="61"/>
        <v>179.33333333333334</v>
      </c>
      <c r="H248" s="5">
        <v>251446201</v>
      </c>
      <c r="I248" s="5" t="s">
        <v>53</v>
      </c>
      <c r="J248" s="6">
        <v>43473</v>
      </c>
      <c r="K248" s="7">
        <f>+_xlfn.DAYS(A248,J248)/30</f>
        <v>62.6</v>
      </c>
      <c r="L248" s="7">
        <f>+_xlfn.DAYS(A248,E248)/30</f>
        <v>60.666666666666664</v>
      </c>
      <c r="M248" s="6">
        <v>32533</v>
      </c>
      <c r="N248" s="8">
        <f>+_xlfn.DAYS(A248,M248)/365</f>
        <v>35.11780821917808</v>
      </c>
      <c r="O248" s="8">
        <v>890</v>
      </c>
      <c r="P248" s="6">
        <v>42311</v>
      </c>
      <c r="Q248" s="8">
        <f t="shared" si="50"/>
        <v>3.3888888888888888</v>
      </c>
      <c r="R248" s="8">
        <f t="shared" si="51"/>
        <v>3.2277777777777779</v>
      </c>
      <c r="S248" s="8" t="s">
        <v>66</v>
      </c>
      <c r="T248" s="9">
        <v>1.61E-2</v>
      </c>
      <c r="U248" s="5">
        <f t="shared" si="52"/>
        <v>1362500</v>
      </c>
      <c r="V248" s="5">
        <f t="shared" si="53"/>
        <v>337356.98634166666</v>
      </c>
      <c r="W248" s="10">
        <f t="shared" si="57"/>
        <v>1699856.9863416667</v>
      </c>
      <c r="X248" s="5">
        <v>3082261</v>
      </c>
      <c r="Y248">
        <v>0</v>
      </c>
      <c r="Z248" s="5">
        <v>34264</v>
      </c>
      <c r="AA248" s="5">
        <v>254562726</v>
      </c>
      <c r="AB248">
        <v>0</v>
      </c>
      <c r="AC248">
        <v>0</v>
      </c>
      <c r="AD248">
        <v>0</v>
      </c>
      <c r="AE248" t="s">
        <v>34</v>
      </c>
      <c r="AF248" t="s">
        <v>34</v>
      </c>
      <c r="AG248" t="s">
        <v>41</v>
      </c>
      <c r="AH248" s="5">
        <v>2514462.0099999998</v>
      </c>
      <c r="AI248" s="5">
        <v>30822.61</v>
      </c>
      <c r="AJ248" s="3">
        <v>50905</v>
      </c>
      <c r="AK248" s="5">
        <v>342.64</v>
      </c>
      <c r="AL248" s="5">
        <v>0</v>
      </c>
      <c r="AM248" s="5">
        <v>0</v>
      </c>
      <c r="AN248" s="5">
        <v>0</v>
      </c>
      <c r="AO248" t="s">
        <v>41</v>
      </c>
      <c r="AP248" t="s">
        <v>37</v>
      </c>
      <c r="AQ248" s="5">
        <v>2514462.0099999998</v>
      </c>
      <c r="AR248" t="s">
        <v>38</v>
      </c>
      <c r="AT248" t="str">
        <f t="shared" si="54"/>
        <v>0 Días</v>
      </c>
      <c r="AU248" t="e">
        <f>IF(AND(AC248=0,SUMIFS($H:$H,$A:$A,$A248,#REF!,#REF!)&lt;250000000),"Ordinaria",IF(AND(AC248=0,SUMIFS($H:$H,$A:$A,$A248,#REF!,#REF!)&gt;=250000000),"Preventiva",IF(AND(AC248&gt;0,AC248&lt;=30),"Persuasiva I",IF(AND(AC248&gt;30,AC248&lt;=60),"Persuasiva II",IF(AND(AC248&gt;60,AC248&lt;90),"Prejurídica","Jurídico")))))</f>
        <v>#REF!</v>
      </c>
      <c r="AV248">
        <f t="shared" si="55"/>
        <v>0</v>
      </c>
      <c r="AW248" t="str">
        <f>IFERROR(VLOOKUP(#REF!,#REF!,32,0),"Desembolsado")</f>
        <v>Desembolsado</v>
      </c>
      <c r="AX248" t="str">
        <f t="shared" si="56"/>
        <v>Otro</v>
      </c>
    </row>
    <row r="249" spans="1:50" x14ac:dyDescent="0.25">
      <c r="A249" s="3">
        <v>45322</v>
      </c>
      <c r="B249" s="1">
        <v>34181050189731</v>
      </c>
      <c r="C249" s="5">
        <v>327000000</v>
      </c>
      <c r="D249">
        <v>240</v>
      </c>
      <c r="E249" s="3">
        <v>43531</v>
      </c>
      <c r="F249" s="1">
        <f>_xlfn.DAYS(E249,A249)/30</f>
        <v>-59.7</v>
      </c>
      <c r="G249" s="1">
        <f t="shared" si="61"/>
        <v>180.3</v>
      </c>
      <c r="H249" s="5">
        <v>252820225</v>
      </c>
      <c r="I249" s="5" t="s">
        <v>53</v>
      </c>
      <c r="J249" s="6">
        <v>43473</v>
      </c>
      <c r="K249" s="7">
        <f>+_xlfn.DAYS(A249,J249)/30</f>
        <v>61.633333333333333</v>
      </c>
      <c r="L249" s="7">
        <f>+_xlfn.DAYS(A249,E249)/30</f>
        <v>59.7</v>
      </c>
      <c r="M249" s="6">
        <v>32533</v>
      </c>
      <c r="N249" s="8">
        <f>+_xlfn.DAYS(A249,M249)/365</f>
        <v>35.038356164383565</v>
      </c>
      <c r="O249" s="8">
        <v>890</v>
      </c>
      <c r="P249" s="6">
        <v>42311</v>
      </c>
      <c r="Q249" s="8">
        <f t="shared" si="50"/>
        <v>3.3888888888888888</v>
      </c>
      <c r="R249" s="8">
        <f t="shared" si="51"/>
        <v>3.2277777777777779</v>
      </c>
      <c r="S249" s="8" t="s">
        <v>66</v>
      </c>
      <c r="T249" s="9">
        <v>1.61E-2</v>
      </c>
      <c r="U249" s="5">
        <f t="shared" si="52"/>
        <v>1362500</v>
      </c>
      <c r="V249" s="5">
        <f t="shared" si="53"/>
        <v>339200.46854166669</v>
      </c>
      <c r="W249" s="10">
        <f t="shared" si="57"/>
        <v>1701700.4685416666</v>
      </c>
      <c r="X249" s="5">
        <v>3083246</v>
      </c>
      <c r="Y249">
        <v>0</v>
      </c>
      <c r="Z249" s="5">
        <v>34448</v>
      </c>
      <c r="AA249" s="5">
        <v>255937919</v>
      </c>
      <c r="AB249">
        <v>0</v>
      </c>
      <c r="AC249">
        <v>0</v>
      </c>
      <c r="AD249">
        <v>0</v>
      </c>
      <c r="AE249" t="s">
        <v>34</v>
      </c>
      <c r="AF249" t="s">
        <v>34</v>
      </c>
      <c r="AG249" t="s">
        <v>41</v>
      </c>
      <c r="AH249" s="5">
        <v>2528202.25</v>
      </c>
      <c r="AI249" s="5">
        <v>30832.46</v>
      </c>
      <c r="AJ249" s="3">
        <v>50905</v>
      </c>
      <c r="AK249" s="5">
        <v>344.48</v>
      </c>
      <c r="AL249" s="5">
        <v>0</v>
      </c>
      <c r="AM249" s="5">
        <v>0</v>
      </c>
      <c r="AN249" s="5">
        <v>0</v>
      </c>
      <c r="AO249" t="s">
        <v>41</v>
      </c>
      <c r="AP249" t="s">
        <v>37</v>
      </c>
      <c r="AQ249" s="5">
        <v>2528202.25</v>
      </c>
      <c r="AR249" t="s">
        <v>38</v>
      </c>
      <c r="AS249">
        <f t="shared" ref="AS249:AS259" si="63">IF(AC249&gt;=1,1,0)</f>
        <v>0</v>
      </c>
      <c r="AT249" t="str">
        <f t="shared" si="54"/>
        <v>0 Días</v>
      </c>
      <c r="AU249" t="e">
        <f>IF(AND(AC249=0,SUMIFS($H:$H,$A:$A,$A249,#REF!,#REF!)&lt;250000000),"Ordinaria",IF(AND(AC249=0,SUMIFS($H:$H,$A:$A,$A249,#REF!,#REF!)&gt;=250000000),"Preventiva",IF(AND(AC249&gt;0,AC249&lt;=30),"Persuasiva I",IF(AND(AC249&gt;30,AC249&lt;=60),"Persuasiva II",IF(AND(AC249&gt;60,AC249&lt;90),"Prejurídica","Jurídico")))))</f>
        <v>#REF!</v>
      </c>
      <c r="AV249">
        <f t="shared" si="55"/>
        <v>0</v>
      </c>
      <c r="AW249" t="str">
        <f>IFERROR(VLOOKUP(#REF!,#REF!,32,0),"Desembolsado")</f>
        <v>Desembolsado</v>
      </c>
      <c r="AX249" t="str">
        <f t="shared" si="56"/>
        <v>Otro</v>
      </c>
    </row>
    <row r="250" spans="1:50" x14ac:dyDescent="0.25">
      <c r="A250" s="3">
        <v>45291</v>
      </c>
      <c r="B250" s="1">
        <v>34181050189731</v>
      </c>
      <c r="C250" s="5">
        <v>327000000</v>
      </c>
      <c r="D250">
        <v>240</v>
      </c>
      <c r="E250" s="3">
        <v>43531</v>
      </c>
      <c r="F250" s="1">
        <f>_xlfn.DAYS(E250,A250)/30</f>
        <v>-58.666666666666664</v>
      </c>
      <c r="G250" s="1">
        <f t="shared" si="61"/>
        <v>181.33333333333334</v>
      </c>
      <c r="H250" s="5">
        <v>254194247</v>
      </c>
      <c r="I250" s="5" t="s">
        <v>53</v>
      </c>
      <c r="J250" s="6">
        <v>43473</v>
      </c>
      <c r="K250" s="7">
        <f>+_xlfn.DAYS(A250,J250)/30</f>
        <v>60.6</v>
      </c>
      <c r="L250" s="7">
        <f>+_xlfn.DAYS(A250,E250)/30</f>
        <v>58.666666666666664</v>
      </c>
      <c r="M250" s="6">
        <v>32533</v>
      </c>
      <c r="N250" s="8">
        <f>+_xlfn.DAYS(A250,M250)/365</f>
        <v>34.953424657534249</v>
      </c>
      <c r="O250" s="8">
        <v>890</v>
      </c>
      <c r="P250" s="6">
        <v>42311</v>
      </c>
      <c r="Q250" s="8">
        <f t="shared" si="50"/>
        <v>3.3888888888888888</v>
      </c>
      <c r="R250" s="8">
        <f t="shared" si="51"/>
        <v>3.2277777777777779</v>
      </c>
      <c r="S250" s="8" t="s">
        <v>66</v>
      </c>
      <c r="T250" s="9">
        <v>1.61E-2</v>
      </c>
      <c r="U250" s="5">
        <f t="shared" si="52"/>
        <v>1362500</v>
      </c>
      <c r="V250" s="5">
        <f t="shared" si="53"/>
        <v>341043.94805833331</v>
      </c>
      <c r="W250" s="10">
        <f t="shared" si="57"/>
        <v>1703543.9480583332</v>
      </c>
      <c r="X250" s="5">
        <v>3084226</v>
      </c>
      <c r="Y250">
        <v>0</v>
      </c>
      <c r="Z250" s="5">
        <v>34637</v>
      </c>
      <c r="AA250" s="5">
        <v>257313110</v>
      </c>
      <c r="AB250">
        <v>0</v>
      </c>
      <c r="AC250">
        <v>0</v>
      </c>
      <c r="AD250">
        <v>0</v>
      </c>
      <c r="AE250" t="s">
        <v>34</v>
      </c>
      <c r="AF250" t="s">
        <v>34</v>
      </c>
      <c r="AG250" t="s">
        <v>41</v>
      </c>
      <c r="AH250" s="5">
        <v>2541942.4700000002</v>
      </c>
      <c r="AI250" s="5">
        <v>30842.26</v>
      </c>
      <c r="AJ250" s="3">
        <v>50905</v>
      </c>
      <c r="AK250" s="5">
        <v>346.37</v>
      </c>
      <c r="AL250" s="5">
        <v>0</v>
      </c>
      <c r="AM250" s="5">
        <v>0</v>
      </c>
      <c r="AN250" s="5">
        <v>0</v>
      </c>
      <c r="AO250" t="s">
        <v>41</v>
      </c>
      <c r="AP250" t="s">
        <v>37</v>
      </c>
      <c r="AQ250" s="5">
        <v>2541942.4700000002</v>
      </c>
      <c r="AR250" t="s">
        <v>38</v>
      </c>
      <c r="AS250">
        <f t="shared" si="63"/>
        <v>0</v>
      </c>
      <c r="AT250" t="str">
        <f t="shared" si="54"/>
        <v>0 Días</v>
      </c>
      <c r="AU250" t="e">
        <f>IF(AND(AC250=0,SUMIFS($H:$H,$A:$A,$A250,#REF!,#REF!)&lt;250000000),"Ordinaria",IF(AND(AC250=0,SUMIFS($H:$H,$A:$A,$A250,#REF!,#REF!)&gt;=250000000),"Preventiva",IF(AND(AC250&gt;0,AC250&lt;=30),"Persuasiva I",IF(AND(AC250&gt;30,AC250&lt;=60),"Persuasiva II",IF(AND(AC250&gt;60,AC250&lt;90),"Prejurídica","Jurídico")))))</f>
        <v>#REF!</v>
      </c>
      <c r="AV250">
        <f t="shared" si="55"/>
        <v>0</v>
      </c>
      <c r="AW250" t="str">
        <f>IFERROR(VLOOKUP(#REF!,#REF!,32,0),"Desembolsado")</f>
        <v>Desembolsado</v>
      </c>
      <c r="AX250" t="str">
        <f t="shared" si="56"/>
        <v>Otro</v>
      </c>
    </row>
    <row r="251" spans="1:50" x14ac:dyDescent="0.25">
      <c r="A251" s="3">
        <v>45260</v>
      </c>
      <c r="B251" s="1">
        <v>34181050189731</v>
      </c>
      <c r="C251" s="5">
        <v>327000000</v>
      </c>
      <c r="D251">
        <v>240</v>
      </c>
      <c r="E251" s="3">
        <v>43531</v>
      </c>
      <c r="F251" s="1">
        <f>_xlfn.DAYS(E251,A251)/30</f>
        <v>-57.633333333333333</v>
      </c>
      <c r="G251" s="1">
        <f t="shared" si="61"/>
        <v>182.36666666666667</v>
      </c>
      <c r="H251" s="5">
        <v>255568270</v>
      </c>
      <c r="I251" s="5" t="s">
        <v>53</v>
      </c>
      <c r="J251" s="6">
        <v>43473</v>
      </c>
      <c r="K251" s="7">
        <f>+_xlfn.DAYS(A251,J251)/30</f>
        <v>59.56666666666667</v>
      </c>
      <c r="L251" s="7">
        <f>+_xlfn.DAYS(A251,E251)/30</f>
        <v>57.633333333333333</v>
      </c>
      <c r="M251" s="6">
        <v>32533</v>
      </c>
      <c r="N251" s="8">
        <f>+_xlfn.DAYS(A251,M251)/365</f>
        <v>34.868493150684934</v>
      </c>
      <c r="O251" s="8">
        <v>890</v>
      </c>
      <c r="P251" s="6">
        <v>42311</v>
      </c>
      <c r="Q251" s="8">
        <f t="shared" si="50"/>
        <v>3.3888888888888888</v>
      </c>
      <c r="R251" s="8">
        <f t="shared" si="51"/>
        <v>3.2277777777777779</v>
      </c>
      <c r="S251" s="8" t="s">
        <v>66</v>
      </c>
      <c r="T251" s="9">
        <v>1.61E-2</v>
      </c>
      <c r="U251" s="5">
        <f t="shared" si="52"/>
        <v>1362500</v>
      </c>
      <c r="V251" s="5">
        <f t="shared" si="53"/>
        <v>342887.42891666666</v>
      </c>
      <c r="W251" s="10">
        <f t="shared" si="57"/>
        <v>1705387.4289166667</v>
      </c>
      <c r="X251" s="5">
        <v>3085197</v>
      </c>
      <c r="Y251">
        <v>0</v>
      </c>
      <c r="Z251" s="5">
        <v>0</v>
      </c>
      <c r="AA251" s="5">
        <v>258653467</v>
      </c>
      <c r="AB251">
        <v>0</v>
      </c>
      <c r="AC251">
        <v>0</v>
      </c>
      <c r="AD251">
        <v>0</v>
      </c>
      <c r="AE251" t="s">
        <v>34</v>
      </c>
      <c r="AF251" t="s">
        <v>34</v>
      </c>
      <c r="AG251" t="s">
        <v>41</v>
      </c>
      <c r="AH251" s="5">
        <v>2555682.7000000002</v>
      </c>
      <c r="AI251" s="5">
        <v>30851.97</v>
      </c>
      <c r="AJ251" s="3">
        <v>50905</v>
      </c>
      <c r="AK251" s="5">
        <v>0</v>
      </c>
      <c r="AL251" s="5">
        <v>0</v>
      </c>
      <c r="AM251" s="5">
        <v>0</v>
      </c>
      <c r="AN251" s="5">
        <v>0</v>
      </c>
      <c r="AO251" t="s">
        <v>41</v>
      </c>
      <c r="AP251" t="s">
        <v>37</v>
      </c>
      <c r="AQ251" s="5">
        <v>2555682.7000000002</v>
      </c>
      <c r="AR251" t="s">
        <v>38</v>
      </c>
      <c r="AS251">
        <f t="shared" si="63"/>
        <v>0</v>
      </c>
      <c r="AT251" t="str">
        <f t="shared" si="54"/>
        <v>0 Días</v>
      </c>
      <c r="AU251" t="e">
        <f>IF(AND(AC251=0,SUMIFS($H:$H,$A:$A,$A251,#REF!,#REF!)&lt;250000000),"Ordinaria",IF(AND(AC251=0,SUMIFS($H:$H,$A:$A,$A251,#REF!,#REF!)&gt;=250000000),"Preventiva",IF(AND(AC251&gt;0,AC251&lt;=30),"Persuasiva I",IF(AND(AC251&gt;30,AC251&lt;=60),"Persuasiva II",IF(AND(AC251&gt;60,AC251&lt;90),"Prejurídica","Jurídico")))))</f>
        <v>#REF!</v>
      </c>
      <c r="AV251">
        <f t="shared" si="55"/>
        <v>0</v>
      </c>
      <c r="AW251" t="str">
        <f>IFERROR(VLOOKUP(#REF!,#REF!,32,0),"Desembolsado")</f>
        <v>Desembolsado</v>
      </c>
      <c r="AX251" t="str">
        <f t="shared" si="56"/>
        <v>Otro</v>
      </c>
    </row>
    <row r="252" spans="1:50" x14ac:dyDescent="0.25">
      <c r="A252" s="3">
        <v>45230</v>
      </c>
      <c r="B252" s="1">
        <v>34181050189731</v>
      </c>
      <c r="C252" s="5">
        <v>327000000</v>
      </c>
      <c r="D252">
        <v>240</v>
      </c>
      <c r="E252" s="3">
        <v>43531</v>
      </c>
      <c r="F252" s="1">
        <f>_xlfn.DAYS(E252,A252)/30</f>
        <v>-56.633333333333333</v>
      </c>
      <c r="G252" s="1">
        <f t="shared" si="61"/>
        <v>183.36666666666667</v>
      </c>
      <c r="H252" s="5">
        <v>256942293</v>
      </c>
      <c r="I252" s="5" t="s">
        <v>53</v>
      </c>
      <c r="J252" s="6">
        <v>43473</v>
      </c>
      <c r="K252" s="7">
        <f>+_xlfn.DAYS(A252,J252)/30</f>
        <v>58.56666666666667</v>
      </c>
      <c r="L252" s="7">
        <f>+_xlfn.DAYS(A252,E252)/30</f>
        <v>56.633333333333333</v>
      </c>
      <c r="M252" s="6">
        <v>32533</v>
      </c>
      <c r="N252" s="8">
        <f>+_xlfn.DAYS(A252,M252)/365</f>
        <v>34.786301369863011</v>
      </c>
      <c r="O252" s="8">
        <v>890</v>
      </c>
      <c r="P252" s="6">
        <v>42311</v>
      </c>
      <c r="Q252" s="8">
        <f t="shared" si="50"/>
        <v>3.3888888888888888</v>
      </c>
      <c r="R252" s="8">
        <f t="shared" si="51"/>
        <v>3.2277777777777779</v>
      </c>
      <c r="S252" s="8" t="s">
        <v>66</v>
      </c>
      <c r="T252" s="9">
        <v>1.61E-2</v>
      </c>
      <c r="U252" s="5">
        <f t="shared" si="52"/>
        <v>1362500</v>
      </c>
      <c r="V252" s="5">
        <f t="shared" si="53"/>
        <v>344730.90977500001</v>
      </c>
      <c r="W252" s="10">
        <f t="shared" si="57"/>
        <v>1707230.9097750001</v>
      </c>
      <c r="X252" s="5">
        <v>3086167</v>
      </c>
      <c r="Y252">
        <v>0</v>
      </c>
      <c r="Z252" s="5">
        <v>0</v>
      </c>
      <c r="AA252" s="5">
        <v>260028460</v>
      </c>
      <c r="AB252">
        <v>0</v>
      </c>
      <c r="AC252">
        <v>0</v>
      </c>
      <c r="AD252">
        <v>0</v>
      </c>
      <c r="AE252" t="s">
        <v>34</v>
      </c>
      <c r="AF252" t="s">
        <v>34</v>
      </c>
      <c r="AG252" t="s">
        <v>41</v>
      </c>
      <c r="AH252" s="5">
        <v>2569422.9300000002</v>
      </c>
      <c r="AI252" s="5">
        <v>30861.67</v>
      </c>
      <c r="AJ252" s="3">
        <v>50905</v>
      </c>
      <c r="AK252" s="5">
        <v>0</v>
      </c>
      <c r="AL252" s="5">
        <v>0</v>
      </c>
      <c r="AM252" s="5">
        <v>0</v>
      </c>
      <c r="AN252" s="5">
        <v>0</v>
      </c>
      <c r="AO252" t="s">
        <v>41</v>
      </c>
      <c r="AP252" t="s">
        <v>37</v>
      </c>
      <c r="AQ252" s="5">
        <v>2569422.9300000002</v>
      </c>
      <c r="AR252" t="s">
        <v>38</v>
      </c>
      <c r="AS252">
        <f t="shared" si="63"/>
        <v>0</v>
      </c>
      <c r="AT252" t="str">
        <f t="shared" si="54"/>
        <v>0 Días</v>
      </c>
      <c r="AU252" t="e">
        <f>IF(AND(AC252=0,SUMIFS($H:$H,$A:$A,$A252,#REF!,#REF!)&lt;250000000),"Ordinaria",IF(AND(AC252=0,SUMIFS($H:$H,$A:$A,$A252,#REF!,#REF!)&gt;=250000000),"Preventiva",IF(AND(AC252&gt;0,AC252&lt;=30),"Persuasiva I",IF(AND(AC252&gt;30,AC252&lt;=60),"Persuasiva II",IF(AND(AC252&gt;60,AC252&lt;90),"Prejurídica","Jurídico")))))</f>
        <v>#REF!</v>
      </c>
      <c r="AV252">
        <f t="shared" si="55"/>
        <v>0</v>
      </c>
      <c r="AW252" t="str">
        <f>IFERROR(VLOOKUP(#REF!,#REF!,32,0),"Desembolsado")</f>
        <v>Desembolsado</v>
      </c>
      <c r="AX252" t="str">
        <f t="shared" si="56"/>
        <v>Otro</v>
      </c>
    </row>
    <row r="253" spans="1:50" x14ac:dyDescent="0.25">
      <c r="A253" s="3">
        <v>45199</v>
      </c>
      <c r="B253" s="1">
        <v>34181050189731</v>
      </c>
      <c r="C253" s="5">
        <v>327000000</v>
      </c>
      <c r="D253">
        <v>240</v>
      </c>
      <c r="E253" s="3">
        <v>43531</v>
      </c>
      <c r="F253" s="1">
        <f>_xlfn.DAYS(E253,A253)/30</f>
        <v>-55.6</v>
      </c>
      <c r="G253" s="1">
        <f t="shared" si="61"/>
        <v>184.4</v>
      </c>
      <c r="H253" s="5">
        <v>258316317</v>
      </c>
      <c r="I253" s="5" t="s">
        <v>53</v>
      </c>
      <c r="J253" s="6">
        <v>43473</v>
      </c>
      <c r="K253" s="7">
        <f>+_xlfn.DAYS(A253,J253)/30</f>
        <v>57.533333333333331</v>
      </c>
      <c r="L253" s="7">
        <f>+_xlfn.DAYS(A253,E253)/30</f>
        <v>55.6</v>
      </c>
      <c r="M253" s="6">
        <v>32533</v>
      </c>
      <c r="N253" s="8">
        <f>+_xlfn.DAYS(A253,M253)/365</f>
        <v>34.701369863013696</v>
      </c>
      <c r="O253" s="8">
        <v>890</v>
      </c>
      <c r="P253" s="6">
        <v>42311</v>
      </c>
      <c r="Q253" s="8">
        <f t="shared" si="50"/>
        <v>3.3888888888888888</v>
      </c>
      <c r="R253" s="8">
        <f t="shared" si="51"/>
        <v>3.2277777777777779</v>
      </c>
      <c r="S253" s="8" t="s">
        <v>66</v>
      </c>
      <c r="T253" s="9">
        <v>1.61E-2</v>
      </c>
      <c r="U253" s="5">
        <f t="shared" si="52"/>
        <v>1362500</v>
      </c>
      <c r="V253" s="5">
        <f t="shared" si="53"/>
        <v>346574.39197499998</v>
      </c>
      <c r="W253" s="10">
        <f t="shared" si="57"/>
        <v>1709074.391975</v>
      </c>
      <c r="X253" s="5">
        <v>3087141</v>
      </c>
      <c r="Y253">
        <v>0</v>
      </c>
      <c r="Z253" s="5">
        <v>0</v>
      </c>
      <c r="AA253" s="5">
        <v>261403458</v>
      </c>
      <c r="AB253">
        <v>0</v>
      </c>
      <c r="AC253">
        <v>0</v>
      </c>
      <c r="AD253">
        <v>0</v>
      </c>
      <c r="AE253" t="s">
        <v>34</v>
      </c>
      <c r="AF253" t="s">
        <v>34</v>
      </c>
      <c r="AG253" t="s">
        <v>41</v>
      </c>
      <c r="AH253" s="5">
        <v>2583163.17</v>
      </c>
      <c r="AI253" s="5">
        <v>30871.41</v>
      </c>
      <c r="AJ253" s="3">
        <v>50905</v>
      </c>
      <c r="AK253" s="5">
        <v>0</v>
      </c>
      <c r="AL253" s="5">
        <v>0</v>
      </c>
      <c r="AM253" s="5">
        <v>0</v>
      </c>
      <c r="AN253" s="5">
        <v>0</v>
      </c>
      <c r="AO253" t="s">
        <v>41</v>
      </c>
      <c r="AP253" t="s">
        <v>37</v>
      </c>
      <c r="AQ253" s="5">
        <v>2583163.17</v>
      </c>
      <c r="AR253" t="s">
        <v>38</v>
      </c>
      <c r="AS253">
        <f t="shared" si="63"/>
        <v>0</v>
      </c>
      <c r="AT253" t="str">
        <f t="shared" si="54"/>
        <v>0 Días</v>
      </c>
      <c r="AU253" t="e">
        <f>IF(AND(AC253=0,SUMIFS($H:$H,$A:$A,$A253,#REF!,#REF!)&lt;250000000),"Ordinaria",IF(AND(AC253=0,SUMIFS($H:$H,$A:$A,$A253,#REF!,#REF!)&gt;=250000000),"Preventiva",IF(AND(AC253&gt;0,AC253&lt;=30),"Persuasiva I",IF(AND(AC253&gt;30,AC253&lt;=60),"Persuasiva II",IF(AND(AC253&gt;60,AC253&lt;90),"Prejurídica","Jurídico")))))</f>
        <v>#REF!</v>
      </c>
      <c r="AV253">
        <f t="shared" si="55"/>
        <v>0</v>
      </c>
      <c r="AW253" t="str">
        <f>IFERROR(VLOOKUP(#REF!,#REF!,32,0),"Desembolsado")</f>
        <v>Desembolsado</v>
      </c>
      <c r="AX253" t="str">
        <f t="shared" si="56"/>
        <v>Otro</v>
      </c>
    </row>
    <row r="254" spans="1:50" x14ac:dyDescent="0.25">
      <c r="A254" s="3">
        <v>45169</v>
      </c>
      <c r="B254" s="1">
        <v>34181050189731</v>
      </c>
      <c r="C254" s="5">
        <v>327000000</v>
      </c>
      <c r="D254">
        <v>240</v>
      </c>
      <c r="E254" s="3">
        <v>43531</v>
      </c>
      <c r="F254" s="1">
        <f>_xlfn.DAYS(E254,A254)/30</f>
        <v>-54.6</v>
      </c>
      <c r="G254" s="1">
        <f t="shared" si="61"/>
        <v>185.4</v>
      </c>
      <c r="H254" s="5">
        <v>261064362</v>
      </c>
      <c r="I254" s="5" t="s">
        <v>53</v>
      </c>
      <c r="J254" s="6">
        <v>43473</v>
      </c>
      <c r="K254" s="7">
        <f>+_xlfn.DAYS(A254,J254)/30</f>
        <v>56.533333333333331</v>
      </c>
      <c r="L254" s="7">
        <f>+_xlfn.DAYS(A254,E254)/30</f>
        <v>54.6</v>
      </c>
      <c r="M254" s="6">
        <v>32533</v>
      </c>
      <c r="N254" s="8">
        <f>+_xlfn.DAYS(A254,M254)/365</f>
        <v>34.61917808219178</v>
      </c>
      <c r="O254" s="8">
        <v>890</v>
      </c>
      <c r="P254" s="6">
        <v>42311</v>
      </c>
      <c r="Q254" s="8">
        <f t="shared" si="50"/>
        <v>3.3888888888888888</v>
      </c>
      <c r="R254" s="8">
        <f t="shared" si="51"/>
        <v>3.2277777777777779</v>
      </c>
      <c r="S254" s="8" t="s">
        <v>66</v>
      </c>
      <c r="T254" s="9">
        <v>1.61E-2</v>
      </c>
      <c r="U254" s="5">
        <f t="shared" si="52"/>
        <v>1362500</v>
      </c>
      <c r="V254" s="5">
        <f t="shared" si="53"/>
        <v>350261.35235</v>
      </c>
      <c r="W254" s="10">
        <f t="shared" si="57"/>
        <v>1712761.3523500001</v>
      </c>
      <c r="X254" s="5">
        <v>3436201</v>
      </c>
      <c r="Y254">
        <v>0</v>
      </c>
      <c r="Z254" s="5">
        <v>0</v>
      </c>
      <c r="AA254" s="5">
        <v>264502092</v>
      </c>
      <c r="AB254">
        <v>1</v>
      </c>
      <c r="AC254">
        <v>16</v>
      </c>
      <c r="AD254">
        <v>0</v>
      </c>
      <c r="AE254" t="s">
        <v>34</v>
      </c>
      <c r="AF254" t="s">
        <v>34</v>
      </c>
      <c r="AG254" t="s">
        <v>41</v>
      </c>
      <c r="AH254" s="5">
        <v>2610643.62</v>
      </c>
      <c r="AI254" s="5">
        <v>34377.300000000003</v>
      </c>
      <c r="AJ254" s="3">
        <v>50905</v>
      </c>
      <c r="AK254" s="5">
        <v>0</v>
      </c>
      <c r="AL254" s="5">
        <v>0</v>
      </c>
      <c r="AM254" s="5">
        <v>0</v>
      </c>
      <c r="AN254" s="5">
        <v>0</v>
      </c>
      <c r="AO254" t="s">
        <v>41</v>
      </c>
      <c r="AP254" t="s">
        <v>42</v>
      </c>
      <c r="AQ254" s="5">
        <v>2610643.62</v>
      </c>
      <c r="AR254" t="s">
        <v>38</v>
      </c>
      <c r="AS254">
        <f t="shared" si="63"/>
        <v>1</v>
      </c>
      <c r="AT254" t="str">
        <f t="shared" si="54"/>
        <v>1-30 Días</v>
      </c>
      <c r="AU254" t="e">
        <f>IF(AND(AC254=0,SUMIFS($H:$H,$A:$A,$A254,#REF!,#REF!)&lt;250000000),"Ordinaria",IF(AND(AC254=0,SUMIFS($H:$H,$A:$A,$A254,#REF!,#REF!)&gt;=250000000),"Preventiva",IF(AND(AC254&gt;0,AC254&lt;=30),"Persuasiva I",IF(AND(AC254&gt;30,AC254&lt;=60),"Persuasiva II",IF(AND(AC254&gt;60,AC254&lt;90),"Prejurídica","Jurídico")))))</f>
        <v>#REF!</v>
      </c>
      <c r="AV254">
        <f t="shared" si="55"/>
        <v>0</v>
      </c>
      <c r="AW254" t="str">
        <f>IFERROR(VLOOKUP(#REF!,#REF!,32,0),"Desembolsado")</f>
        <v>Desembolsado</v>
      </c>
      <c r="AX254" t="str">
        <f t="shared" si="56"/>
        <v>Otro</v>
      </c>
    </row>
    <row r="255" spans="1:50" x14ac:dyDescent="0.25">
      <c r="A255" s="3">
        <v>45138</v>
      </c>
      <c r="B255" s="1">
        <v>34181050189731</v>
      </c>
      <c r="C255" s="5">
        <v>327000000</v>
      </c>
      <c r="D255">
        <v>240</v>
      </c>
      <c r="E255" s="3">
        <v>43531</v>
      </c>
      <c r="F255" s="1">
        <f>_xlfn.DAYS(E255,A255)/30</f>
        <v>-53.56666666666667</v>
      </c>
      <c r="G255" s="1">
        <f t="shared" si="61"/>
        <v>186.43333333333334</v>
      </c>
      <c r="H255" s="5">
        <v>261064362</v>
      </c>
      <c r="I255" s="5" t="s">
        <v>53</v>
      </c>
      <c r="J255" s="6">
        <v>43473</v>
      </c>
      <c r="K255" s="7">
        <f>+_xlfn.DAYS(A255,J255)/30</f>
        <v>55.5</v>
      </c>
      <c r="L255" s="7">
        <f>+_xlfn.DAYS(A255,E255)/30</f>
        <v>53.56666666666667</v>
      </c>
      <c r="M255" s="6">
        <v>32533</v>
      </c>
      <c r="N255" s="8">
        <f>+_xlfn.DAYS(A255,M255)/365</f>
        <v>34.534246575342465</v>
      </c>
      <c r="O255" s="8">
        <v>890</v>
      </c>
      <c r="P255" s="6">
        <v>42311</v>
      </c>
      <c r="Q255" s="8">
        <f t="shared" si="50"/>
        <v>3.3888888888888888</v>
      </c>
      <c r="R255" s="8">
        <f t="shared" si="51"/>
        <v>3.2277777777777779</v>
      </c>
      <c r="S255" s="8" t="s">
        <v>66</v>
      </c>
      <c r="T255" s="9">
        <v>1.61E-2</v>
      </c>
      <c r="U255" s="5">
        <f t="shared" si="52"/>
        <v>1362500</v>
      </c>
      <c r="V255" s="5">
        <f t="shared" si="53"/>
        <v>350261.35235</v>
      </c>
      <c r="W255" s="10">
        <f t="shared" si="57"/>
        <v>1712761.3523500001</v>
      </c>
      <c r="X255" s="5">
        <v>3089090</v>
      </c>
      <c r="Y255">
        <v>0</v>
      </c>
      <c r="Z255" s="5">
        <v>0</v>
      </c>
      <c r="AA255" s="5">
        <v>264153452</v>
      </c>
      <c r="AB255">
        <v>0</v>
      </c>
      <c r="AC255">
        <v>0</v>
      </c>
      <c r="AD255">
        <v>0</v>
      </c>
      <c r="AE255" t="s">
        <v>34</v>
      </c>
      <c r="AF255" t="s">
        <v>34</v>
      </c>
      <c r="AG255" t="s">
        <v>41</v>
      </c>
      <c r="AH255" s="5">
        <v>2610643.62</v>
      </c>
      <c r="AI255" s="5">
        <v>30890.9</v>
      </c>
      <c r="AJ255" s="3">
        <v>50905</v>
      </c>
      <c r="AK255" s="5">
        <v>0</v>
      </c>
      <c r="AL255" s="5">
        <v>0</v>
      </c>
      <c r="AM255" s="5">
        <v>0</v>
      </c>
      <c r="AN255" s="5">
        <v>0</v>
      </c>
      <c r="AO255" t="s">
        <v>41</v>
      </c>
      <c r="AP255" t="s">
        <v>37</v>
      </c>
      <c r="AQ255" s="5">
        <v>2610643.62</v>
      </c>
      <c r="AR255" t="s">
        <v>38</v>
      </c>
      <c r="AS255">
        <f t="shared" si="63"/>
        <v>0</v>
      </c>
      <c r="AT255" t="str">
        <f t="shared" si="54"/>
        <v>0 Días</v>
      </c>
      <c r="AU255" t="e">
        <f>IF(AND(AC255=0,SUMIFS($H:$H,$A:$A,$A255,#REF!,#REF!)&lt;250000000),"Ordinaria",IF(AND(AC255=0,SUMIFS($H:$H,$A:$A,$A255,#REF!,#REF!)&gt;=250000000),"Preventiva",IF(AND(AC255&gt;0,AC255&lt;=30),"Persuasiva I",IF(AND(AC255&gt;30,AC255&lt;=60),"Persuasiva II",IF(AND(AC255&gt;60,AC255&lt;90),"Prejurídica","Jurídico")))))</f>
        <v>#REF!</v>
      </c>
      <c r="AV255">
        <f t="shared" si="55"/>
        <v>0</v>
      </c>
      <c r="AW255" t="str">
        <f>IFERROR(VLOOKUP(#REF!,#REF!,32,0),"Desembolsado")</f>
        <v>Desembolsado</v>
      </c>
      <c r="AX255" t="str">
        <f t="shared" si="56"/>
        <v>Otro</v>
      </c>
    </row>
    <row r="256" spans="1:50" x14ac:dyDescent="0.25">
      <c r="A256" s="3">
        <v>45107</v>
      </c>
      <c r="B256" s="1">
        <v>34181050189731</v>
      </c>
      <c r="C256" s="5">
        <v>327000000</v>
      </c>
      <c r="D256">
        <v>240</v>
      </c>
      <c r="E256" s="3">
        <v>43531</v>
      </c>
      <c r="F256" s="1">
        <f>_xlfn.DAYS(E256,A256)/30</f>
        <v>-52.533333333333331</v>
      </c>
      <c r="G256" s="1">
        <f t="shared" si="61"/>
        <v>187.46666666666667</v>
      </c>
      <c r="H256" s="5">
        <v>263812408</v>
      </c>
      <c r="I256" s="5" t="s">
        <v>53</v>
      </c>
      <c r="J256" s="6">
        <v>43473</v>
      </c>
      <c r="K256" s="7">
        <f>+_xlfn.DAYS(A256,J256)/30</f>
        <v>54.466666666666669</v>
      </c>
      <c r="L256" s="7">
        <f>+_xlfn.DAYS(A256,E256)/30</f>
        <v>52.533333333333331</v>
      </c>
      <c r="M256" s="6">
        <v>32533</v>
      </c>
      <c r="N256" s="8">
        <f>+_xlfn.DAYS(A256,M256)/365</f>
        <v>34.449315068493149</v>
      </c>
      <c r="O256" s="8">
        <v>890</v>
      </c>
      <c r="P256" s="6">
        <v>42311</v>
      </c>
      <c r="Q256" s="8">
        <f t="shared" si="50"/>
        <v>3.3888888888888888</v>
      </c>
      <c r="R256" s="8">
        <f t="shared" si="51"/>
        <v>3.2277777777777779</v>
      </c>
      <c r="S256" s="8" t="s">
        <v>66</v>
      </c>
      <c r="T256" s="9">
        <v>1.61E-2</v>
      </c>
      <c r="U256" s="5">
        <f t="shared" si="52"/>
        <v>1362500</v>
      </c>
      <c r="V256" s="5">
        <f t="shared" si="53"/>
        <v>353948.31406666664</v>
      </c>
      <c r="W256" s="10">
        <f t="shared" si="57"/>
        <v>1716448.3140666666</v>
      </c>
      <c r="X256" s="5">
        <v>3266855</v>
      </c>
      <c r="Y256">
        <v>0</v>
      </c>
      <c r="Z256" s="5">
        <v>0</v>
      </c>
      <c r="AA256" s="5">
        <v>267079353</v>
      </c>
      <c r="AB256">
        <v>0</v>
      </c>
      <c r="AC256">
        <v>0</v>
      </c>
      <c r="AD256">
        <v>0</v>
      </c>
      <c r="AE256" t="s">
        <v>34</v>
      </c>
      <c r="AF256" t="s">
        <v>34</v>
      </c>
      <c r="AG256" t="s">
        <v>41</v>
      </c>
      <c r="AH256" s="5">
        <v>2638124.08</v>
      </c>
      <c r="AI256" s="5">
        <v>32669.45</v>
      </c>
      <c r="AJ256" s="3">
        <v>50920</v>
      </c>
      <c r="AK256" s="5">
        <v>0</v>
      </c>
      <c r="AL256" s="5">
        <v>0</v>
      </c>
      <c r="AM256" s="5">
        <v>0</v>
      </c>
      <c r="AN256" s="5">
        <v>0</v>
      </c>
      <c r="AO256" t="s">
        <v>41</v>
      </c>
      <c r="AP256" t="s">
        <v>37</v>
      </c>
      <c r="AQ256" s="5">
        <v>2638124.08</v>
      </c>
      <c r="AR256" t="s">
        <v>38</v>
      </c>
      <c r="AS256">
        <f t="shared" si="63"/>
        <v>0</v>
      </c>
      <c r="AT256" t="str">
        <f t="shared" si="54"/>
        <v>0 Días</v>
      </c>
      <c r="AU256" t="e">
        <f>IF(AND(AC256=0,SUMIFS($H:$H,$A:$A,$A256,#REF!,#REF!)&lt;250000000),"Ordinaria",IF(AND(AC256=0,SUMIFS($H:$H,$A:$A,$A256,#REF!,#REF!)&gt;=250000000),"Preventiva",IF(AND(AC256&gt;0,AC256&lt;=30),"Persuasiva I",IF(AND(AC256&gt;30,AC256&lt;=60),"Persuasiva II",IF(AND(AC256&gt;60,AC256&lt;90),"Prejurídica","Jurídico")))))</f>
        <v>#REF!</v>
      </c>
      <c r="AV256">
        <f t="shared" si="55"/>
        <v>0</v>
      </c>
      <c r="AW256" t="str">
        <f>IFERROR(VLOOKUP(#REF!,#REF!,32,0),"Desembolsado")</f>
        <v>Desembolsado</v>
      </c>
      <c r="AX256" t="str">
        <f t="shared" si="56"/>
        <v>Otro</v>
      </c>
    </row>
    <row r="257" spans="1:50" x14ac:dyDescent="0.25">
      <c r="A257" s="3">
        <v>45077</v>
      </c>
      <c r="B257" s="1">
        <v>34181050189731</v>
      </c>
      <c r="C257" s="5">
        <v>327000000</v>
      </c>
      <c r="D257">
        <v>240</v>
      </c>
      <c r="E257" s="3">
        <v>43531</v>
      </c>
      <c r="F257" s="1">
        <f>_xlfn.DAYS(E257,A257)/30</f>
        <v>-51.533333333333331</v>
      </c>
      <c r="G257" s="1">
        <f t="shared" si="61"/>
        <v>188.46666666666667</v>
      </c>
      <c r="H257" s="5">
        <v>265186432</v>
      </c>
      <c r="I257" s="5" t="s">
        <v>53</v>
      </c>
      <c r="J257" s="6">
        <v>43473</v>
      </c>
      <c r="K257" s="7">
        <f>+_xlfn.DAYS(A257,J257)/30</f>
        <v>53.466666666666669</v>
      </c>
      <c r="L257" s="7">
        <f>+_xlfn.DAYS(A257,E257)/30</f>
        <v>51.533333333333331</v>
      </c>
      <c r="M257" s="6">
        <v>32533</v>
      </c>
      <c r="N257" s="8">
        <f>+_xlfn.DAYS(A257,M257)/365</f>
        <v>34.367123287671234</v>
      </c>
      <c r="O257" s="8">
        <v>890</v>
      </c>
      <c r="P257" s="6">
        <v>42311</v>
      </c>
      <c r="Q257" s="8">
        <f t="shared" si="50"/>
        <v>3.3888888888888888</v>
      </c>
      <c r="R257" s="8">
        <f t="shared" si="51"/>
        <v>3.2277777777777779</v>
      </c>
      <c r="S257" s="8" t="s">
        <v>66</v>
      </c>
      <c r="T257" s="9">
        <v>1.61E-2</v>
      </c>
      <c r="U257" s="5">
        <f t="shared" si="52"/>
        <v>1362500</v>
      </c>
      <c r="V257" s="5">
        <f t="shared" si="53"/>
        <v>355791.79626666667</v>
      </c>
      <c r="W257" s="10">
        <f t="shared" si="57"/>
        <v>1718291.7962666666</v>
      </c>
      <c r="X257" s="5">
        <v>3268748</v>
      </c>
      <c r="Y257">
        <v>0</v>
      </c>
      <c r="Z257" s="5">
        <v>0</v>
      </c>
      <c r="AA257" s="5">
        <v>268455360</v>
      </c>
      <c r="AB257">
        <v>1</v>
      </c>
      <c r="AC257">
        <v>1</v>
      </c>
      <c r="AD257">
        <v>0</v>
      </c>
      <c r="AE257" t="s">
        <v>34</v>
      </c>
      <c r="AF257" t="s">
        <v>34</v>
      </c>
      <c r="AG257" t="s">
        <v>41</v>
      </c>
      <c r="AH257" s="5">
        <v>2651864.3199999998</v>
      </c>
      <c r="AI257" s="5">
        <v>32689.279999999999</v>
      </c>
      <c r="AJ257" s="3">
        <v>50920</v>
      </c>
      <c r="AK257" s="5">
        <v>0</v>
      </c>
      <c r="AL257" s="5">
        <v>0</v>
      </c>
      <c r="AM257" s="5">
        <v>0</v>
      </c>
      <c r="AN257" s="5">
        <v>0</v>
      </c>
      <c r="AO257" t="s">
        <v>41</v>
      </c>
      <c r="AP257" t="s">
        <v>42</v>
      </c>
      <c r="AQ257" s="5">
        <v>2651864.3199999998</v>
      </c>
      <c r="AR257" t="s">
        <v>38</v>
      </c>
      <c r="AS257">
        <f t="shared" si="63"/>
        <v>1</v>
      </c>
      <c r="AT257" t="str">
        <f t="shared" si="54"/>
        <v>1-30 Días</v>
      </c>
      <c r="AU257" t="e">
        <f>IF(AND(AC257=0,SUMIFS($H:$H,$A:$A,$A257,#REF!,#REF!)&lt;250000000),"Ordinaria",IF(AND(AC257=0,SUMIFS($H:$H,$A:$A,$A257,#REF!,#REF!)&gt;=250000000),"Preventiva",IF(AND(AC257&gt;0,AC257&lt;=30),"Persuasiva I",IF(AND(AC257&gt;30,AC257&lt;=60),"Persuasiva II",IF(AND(AC257&gt;60,AC257&lt;90),"Prejurídica","Jurídico")))))</f>
        <v>#REF!</v>
      </c>
      <c r="AV257">
        <f t="shared" si="55"/>
        <v>0</v>
      </c>
      <c r="AW257" t="str">
        <f>IFERROR(VLOOKUP(#REF!,#REF!,32,0),"Desembolsado")</f>
        <v>Desembolsado</v>
      </c>
      <c r="AX257" t="str">
        <f t="shared" si="56"/>
        <v>Otro</v>
      </c>
    </row>
    <row r="258" spans="1:50" x14ac:dyDescent="0.25">
      <c r="A258" s="3">
        <v>45046</v>
      </c>
      <c r="B258" s="1">
        <v>34181050189731</v>
      </c>
      <c r="C258" s="5">
        <v>327000000</v>
      </c>
      <c r="D258">
        <v>240</v>
      </c>
      <c r="E258" s="3">
        <v>43531</v>
      </c>
      <c r="F258" s="1">
        <f>_xlfn.DAYS(E258,A258)/30</f>
        <v>-50.5</v>
      </c>
      <c r="G258" s="1">
        <f t="shared" si="61"/>
        <v>189.5</v>
      </c>
      <c r="H258" s="5">
        <v>266560454</v>
      </c>
      <c r="I258" s="5" t="s">
        <v>53</v>
      </c>
      <c r="J258" s="6">
        <v>43473</v>
      </c>
      <c r="K258" s="7">
        <f>+_xlfn.DAYS(A258,J258)/30</f>
        <v>52.43333333333333</v>
      </c>
      <c r="L258" s="7">
        <f>+_xlfn.DAYS(A258,E258)/30</f>
        <v>50.5</v>
      </c>
      <c r="M258" s="6">
        <v>32533</v>
      </c>
      <c r="N258" s="8">
        <f>+_xlfn.DAYS(A258,M258)/365</f>
        <v>34.282191780821918</v>
      </c>
      <c r="O258" s="8">
        <v>890</v>
      </c>
      <c r="P258" s="6">
        <v>42311</v>
      </c>
      <c r="Q258" s="8">
        <f t="shared" ref="Q258:Q321" si="64">+_xlfn.DAYS(E258,P258)/360</f>
        <v>3.3888888888888888</v>
      </c>
      <c r="R258" s="8">
        <f t="shared" ref="R258:R321" si="65">+_xlfn.DAYS(J258,P258)/360</f>
        <v>3.2277777777777779</v>
      </c>
      <c r="S258" s="8" t="s">
        <v>66</v>
      </c>
      <c r="T258" s="9">
        <v>1.61E-2</v>
      </c>
      <c r="U258" s="5">
        <f t="shared" ref="U258:U321" si="66">C258/D258</f>
        <v>1362500</v>
      </c>
      <c r="V258" s="5">
        <f t="shared" ref="V258:V321" si="67">H258*T258/360*30</f>
        <v>357635.27578333329</v>
      </c>
      <c r="W258" s="10">
        <f t="shared" si="57"/>
        <v>1720135.2757833332</v>
      </c>
      <c r="X258" s="5">
        <v>3270643</v>
      </c>
      <c r="Y258">
        <v>0</v>
      </c>
      <c r="Z258" s="5">
        <v>0</v>
      </c>
      <c r="AA258" s="5">
        <v>269831097</v>
      </c>
      <c r="AB258">
        <v>0</v>
      </c>
      <c r="AC258">
        <v>0</v>
      </c>
      <c r="AD258">
        <v>0</v>
      </c>
      <c r="AE258" t="s">
        <v>34</v>
      </c>
      <c r="AF258" t="s">
        <v>34</v>
      </c>
      <c r="AG258" t="s">
        <v>41</v>
      </c>
      <c r="AH258" s="5">
        <v>2665604.54</v>
      </c>
      <c r="AI258" s="5">
        <v>32706.43</v>
      </c>
      <c r="AJ258" s="3">
        <v>50920</v>
      </c>
      <c r="AK258" s="5">
        <v>0</v>
      </c>
      <c r="AL258" s="5">
        <v>0</v>
      </c>
      <c r="AM258" s="5">
        <v>0</v>
      </c>
      <c r="AN258" s="5">
        <v>0</v>
      </c>
      <c r="AO258" t="s">
        <v>41</v>
      </c>
      <c r="AP258" t="s">
        <v>39</v>
      </c>
      <c r="AQ258" s="5">
        <v>2665604.54</v>
      </c>
      <c r="AR258" t="s">
        <v>38</v>
      </c>
      <c r="AS258">
        <f t="shared" si="63"/>
        <v>0</v>
      </c>
      <c r="AT258" t="str">
        <f t="shared" ref="AT258:AT321" si="68">IF(AC258=0,"0 Días",IF(AND(AC258&gt;0,AC258&lt;=30),"1-30 Días",IF(AND(AC258&gt;30,AC258&lt;=60),"30-60 Días",IF(AND(AC258&gt;60,AC258&lt;90),"60-90 Días"," &gt; 90 Días"))))</f>
        <v>0 Días</v>
      </c>
      <c r="AU258" t="e">
        <f>IF(AND(AC258=0,SUMIFS($H:$H,$A:$A,$A258,#REF!,#REF!)&lt;250000000),"Ordinaria",IF(AND(AC258=0,SUMIFS($H:$H,$A:$A,$A258,#REF!,#REF!)&gt;=250000000),"Preventiva",IF(AND(AC258&gt;0,AC258&lt;=30),"Persuasiva I",IF(AND(AC258&gt;30,AC258&lt;=60),"Persuasiva II",IF(AND(AC258&gt;60,AC258&lt;90),"Prejurídica","Jurídico")))))</f>
        <v>#REF!</v>
      </c>
      <c r="AV258">
        <f t="shared" ref="AV258:AV321" si="69">IF(AND(AC258&gt;30,AC258&lt;=540),"MORA &gt;30 &lt;= 540 DIAS",0)</f>
        <v>0</v>
      </c>
      <c r="AW258" t="str">
        <f>IFERROR(VLOOKUP(#REF!,#REF!,32,0),"Desembolsado")</f>
        <v>Desembolsado</v>
      </c>
      <c r="AX258" t="str">
        <f t="shared" ref="AX258:AX321" si="70">IF(AND(AW258="Portafolio Cartera en Cobranza Ordinaria",AP258="Portafolio Cartera en Cobranza Ordinaria"),"Al Día",
IF(AND(AW258="Portafolio Cartera en Cobranza Preventiva",AP258="Portafolio Cartera en Cobranza Preventiva"),"Al Día",
IF(AND(AW258="Portafolio Cartera en Cobranza Ordinaria",AP258="Portafolio Cartera en Cobranza Persuasiva"),"Primera Mora",
IF(AND(AW258="Portafolio Cartera en Cobranza Preventiva",AP258="Portafolio Cartera en Cobranza Persuasiva"),"Primera Mora",
IF(AND(AW258="Portafolio Cartera en Cobranza Persuasiva",AP258="Portafolio Cartera en Cobranza Persuasiva"),"Normalizado",
IF(AND(AW258="Portafolio Cartera en Cobranza Persuasiva",AP258="Portafolio Cartera en Cobranza  Preventiva"),"Normalizado",
IF(AND(AW258="Portafolio Cartera en Cobranza Persuasiva",AP258="Portafolio Cartera en Cobranza Ordinaria"),"Normalizado",
IF(AND(AW258="Portafolio Cartera en Cobranza Persuasiva II",AP258="Portafolio Cartera en Cobranza Persuasiva"),"Normalizado",
IF(AND(AW258="Portafolio Cartera en Cobranza Persuasiva II",AP258="Portafolio Cartera en Cobranza  Preventiva"),"Normalizado",
IF(AND(AW258="Portafolio Cartera en Cobranza Persuasiva II",AP258="Portafolio Cartera en Cobranza Ordinaria"),"Normalizado",
IF(AND(AW258="Portafolio Cartera en Cobranza Prejurídica",AP258="Portafolio Cartera en Cobranza Persuasiva"),"Normalizado",
IF(AND(AW258="Portafolio Cartera en Cobranza Prejurídica",AP258="Portafolio Cartera en Cobranza Ordinaria"),"Normalizado",
IF(AND(AW258="Portafolio Cartera en Cobranza Prejurídica",AP258="Portafolio Cartera en Cobranza  Preventiva"),"Normalizado",
IF(AND(AW258="Portafolio Cartera en Cobranza Jurídica",AP258="Portafolio Cartera en Cobranza Persuasiva"),"Normalizado No Indicador",
IF(AND(AW258="Portafolio Cartera en Cobranza Jurídica",AP258="Portafolio Cartera en Cobranza Ordinaria"),"Normalizado No Indicador",
IF(AND(AW258="Portafolio Cartera en Cobranza Jurídica",AP258="Portafolio Cartera en Cobranza  Preventiva"),"Normalizado No Indicador",
"Otro"))))))))))))))))</f>
        <v>Otro</v>
      </c>
    </row>
    <row r="259" spans="1:50" x14ac:dyDescent="0.25">
      <c r="A259" s="3">
        <v>45016</v>
      </c>
      <c r="B259" s="1">
        <v>34181050189731</v>
      </c>
      <c r="C259" s="5">
        <v>327000000</v>
      </c>
      <c r="D259">
        <v>240</v>
      </c>
      <c r="E259" s="3">
        <v>43531</v>
      </c>
      <c r="F259" s="1">
        <f>_xlfn.DAYS(E259,A259)/30</f>
        <v>-49.5</v>
      </c>
      <c r="G259" s="1">
        <f t="shared" si="61"/>
        <v>190.5</v>
      </c>
      <c r="H259" s="5">
        <v>267934477</v>
      </c>
      <c r="I259" s="5" t="s">
        <v>53</v>
      </c>
      <c r="J259" s="6">
        <v>43473</v>
      </c>
      <c r="K259" s="7">
        <f>+_xlfn.DAYS(A259,J259)/30</f>
        <v>51.43333333333333</v>
      </c>
      <c r="L259" s="7">
        <f>+_xlfn.DAYS(A259,E259)/30</f>
        <v>49.5</v>
      </c>
      <c r="M259" s="6">
        <v>32533</v>
      </c>
      <c r="N259" s="8">
        <f>+_xlfn.DAYS(A259,M259)/365</f>
        <v>34.200000000000003</v>
      </c>
      <c r="O259" s="8">
        <v>890</v>
      </c>
      <c r="P259" s="6">
        <v>42311</v>
      </c>
      <c r="Q259" s="8">
        <f t="shared" si="64"/>
        <v>3.3888888888888888</v>
      </c>
      <c r="R259" s="8">
        <f t="shared" si="65"/>
        <v>3.2277777777777779</v>
      </c>
      <c r="S259" s="8" t="s">
        <v>66</v>
      </c>
      <c r="T259" s="9">
        <v>1.61E-2</v>
      </c>
      <c r="U259" s="5">
        <f t="shared" si="66"/>
        <v>1362500</v>
      </c>
      <c r="V259" s="5">
        <f t="shared" si="67"/>
        <v>359478.75664166664</v>
      </c>
      <c r="W259" s="10">
        <f t="shared" ref="W259:W322" si="71">+U259+V259</f>
        <v>1721978.7566416666</v>
      </c>
      <c r="X259" s="5">
        <v>3272539</v>
      </c>
      <c r="Y259">
        <v>0</v>
      </c>
      <c r="Z259" s="5">
        <v>0</v>
      </c>
      <c r="AA259" s="5">
        <v>271207196</v>
      </c>
      <c r="AB259">
        <v>1</v>
      </c>
      <c r="AC259">
        <v>1</v>
      </c>
      <c r="AD259">
        <v>0</v>
      </c>
      <c r="AE259" t="s">
        <v>34</v>
      </c>
      <c r="AF259" t="s">
        <v>34</v>
      </c>
      <c r="AG259" t="s">
        <v>41</v>
      </c>
      <c r="AH259" s="5">
        <v>2679344.77</v>
      </c>
      <c r="AI259" s="5">
        <v>32727.19</v>
      </c>
      <c r="AJ259" s="3">
        <v>50920</v>
      </c>
      <c r="AK259" s="5">
        <v>0</v>
      </c>
      <c r="AL259" s="5">
        <v>0</v>
      </c>
      <c r="AM259" s="5">
        <v>0</v>
      </c>
      <c r="AN259" s="5">
        <v>0</v>
      </c>
      <c r="AO259" t="s">
        <v>41</v>
      </c>
      <c r="AP259" t="s">
        <v>42</v>
      </c>
      <c r="AQ259" s="5">
        <v>2679344.77</v>
      </c>
      <c r="AR259" t="s">
        <v>38</v>
      </c>
      <c r="AS259">
        <f t="shared" si="63"/>
        <v>1</v>
      </c>
      <c r="AT259" t="str">
        <f t="shared" si="68"/>
        <v>1-30 Días</v>
      </c>
      <c r="AU259" t="e">
        <f>IF(AND(AC259=0,SUMIFS($H:$H,$A:$A,$A259,#REF!,#REF!)&lt;250000000),"Ordinaria",IF(AND(AC259=0,SUMIFS($H:$H,$A:$A,$A259,#REF!,#REF!)&gt;=250000000),"Preventiva",IF(AND(AC259&gt;0,AC259&lt;=30),"Persuasiva I",IF(AND(AC259&gt;30,AC259&lt;=60),"Persuasiva II",IF(AND(AC259&gt;60,AC259&lt;90),"Prejurídica","Jurídico")))))</f>
        <v>#REF!</v>
      </c>
      <c r="AV259">
        <f t="shared" si="69"/>
        <v>0</v>
      </c>
      <c r="AW259" t="str">
        <f>IFERROR(VLOOKUP(#REF!,#REF!,32,0),"Desembolsado")</f>
        <v>Desembolsado</v>
      </c>
      <c r="AX259" t="str">
        <f t="shared" si="70"/>
        <v>Otro</v>
      </c>
    </row>
    <row r="260" spans="1:50" x14ac:dyDescent="0.25">
      <c r="A260" s="3">
        <v>45351</v>
      </c>
      <c r="B260" s="1">
        <v>34182050190611</v>
      </c>
      <c r="C260" s="5">
        <v>275000000</v>
      </c>
      <c r="D260">
        <v>240</v>
      </c>
      <c r="E260" s="3">
        <v>43444</v>
      </c>
      <c r="F260" s="1">
        <f>_xlfn.DAYS(E260,A260)/30</f>
        <v>-63.56666666666667</v>
      </c>
      <c r="G260" s="1">
        <f t="shared" si="61"/>
        <v>176.43333333333334</v>
      </c>
      <c r="H260" s="5">
        <v>207767713</v>
      </c>
      <c r="I260" s="5" t="s">
        <v>53</v>
      </c>
      <c r="J260" s="6">
        <v>43739</v>
      </c>
      <c r="K260" s="7">
        <f>+_xlfn.DAYS(A260,J260)/30</f>
        <v>53.733333333333334</v>
      </c>
      <c r="L260" s="7">
        <f>+_xlfn.DAYS(A260,E260)/30</f>
        <v>63.56666666666667</v>
      </c>
      <c r="M260" s="6">
        <v>29619</v>
      </c>
      <c r="N260" s="8">
        <f>+_xlfn.DAYS(A260,M260)/365</f>
        <v>43.101369863013701</v>
      </c>
      <c r="O260" s="8">
        <v>1349</v>
      </c>
      <c r="P260" s="6">
        <v>42402</v>
      </c>
      <c r="Q260" s="8">
        <f t="shared" si="64"/>
        <v>2.8944444444444444</v>
      </c>
      <c r="R260" s="8">
        <f t="shared" si="65"/>
        <v>3.713888888888889</v>
      </c>
      <c r="S260" s="8" t="s">
        <v>66</v>
      </c>
      <c r="T260" s="9">
        <v>1.61E-2</v>
      </c>
      <c r="U260" s="5">
        <f t="shared" si="66"/>
        <v>1145833.3333333333</v>
      </c>
      <c r="V260" s="5">
        <f t="shared" si="67"/>
        <v>278755.01494166668</v>
      </c>
      <c r="W260" s="10">
        <f t="shared" si="71"/>
        <v>1424588.348275</v>
      </c>
      <c r="X260" s="5">
        <v>2519063</v>
      </c>
      <c r="Y260">
        <v>0</v>
      </c>
      <c r="Z260" s="5">
        <v>28311</v>
      </c>
      <c r="AA260" s="5">
        <v>210315087</v>
      </c>
      <c r="AB260">
        <v>0</v>
      </c>
      <c r="AC260">
        <v>0</v>
      </c>
      <c r="AD260">
        <v>0</v>
      </c>
      <c r="AE260" t="s">
        <v>34</v>
      </c>
      <c r="AF260" t="s">
        <v>34</v>
      </c>
      <c r="AG260" t="s">
        <v>41</v>
      </c>
      <c r="AH260" s="5">
        <v>2077677.13</v>
      </c>
      <c r="AI260" s="5">
        <v>25190.63</v>
      </c>
      <c r="AJ260" s="3">
        <v>50821</v>
      </c>
      <c r="AK260" s="5">
        <v>283.11</v>
      </c>
      <c r="AL260" s="5">
        <v>0</v>
      </c>
      <c r="AM260" s="5">
        <v>0</v>
      </c>
      <c r="AN260" s="5">
        <v>0</v>
      </c>
      <c r="AO260" t="s">
        <v>41</v>
      </c>
      <c r="AP260" t="s">
        <v>37</v>
      </c>
      <c r="AQ260" s="5">
        <v>2077677.13</v>
      </c>
      <c r="AR260" t="s">
        <v>38</v>
      </c>
      <c r="AT260" t="str">
        <f t="shared" si="68"/>
        <v>0 Días</v>
      </c>
      <c r="AU260" t="e">
        <f>IF(AND(AC260=0,SUMIFS($H:$H,$A:$A,$A260,#REF!,#REF!)&lt;250000000),"Ordinaria",IF(AND(AC260=0,SUMIFS($H:$H,$A:$A,$A260,#REF!,#REF!)&gt;=250000000),"Preventiva",IF(AND(AC260&gt;0,AC260&lt;=30),"Persuasiva I",IF(AND(AC260&gt;30,AC260&lt;=60),"Persuasiva II",IF(AND(AC260&gt;60,AC260&lt;90),"Prejurídica","Jurídico")))))</f>
        <v>#REF!</v>
      </c>
      <c r="AV260">
        <f t="shared" si="69"/>
        <v>0</v>
      </c>
      <c r="AW260" t="str">
        <f>IFERROR(VLOOKUP(#REF!,#REF!,32,0),"Desembolsado")</f>
        <v>Desembolsado</v>
      </c>
      <c r="AX260" t="str">
        <f t="shared" si="70"/>
        <v>Otro</v>
      </c>
    </row>
    <row r="261" spans="1:50" x14ac:dyDescent="0.25">
      <c r="A261" s="3">
        <v>45322</v>
      </c>
      <c r="B261" s="1">
        <v>34182050190611</v>
      </c>
      <c r="C261" s="5">
        <v>275000000</v>
      </c>
      <c r="D261">
        <v>240</v>
      </c>
      <c r="E261" s="3">
        <v>43444</v>
      </c>
      <c r="F261" s="1">
        <f>_xlfn.DAYS(E261,A261)/30</f>
        <v>-62.6</v>
      </c>
      <c r="G261" s="1">
        <f t="shared" si="61"/>
        <v>177.4</v>
      </c>
      <c r="H261" s="5">
        <v>208922203</v>
      </c>
      <c r="I261" s="5" t="s">
        <v>53</v>
      </c>
      <c r="J261" s="6">
        <v>43739</v>
      </c>
      <c r="K261" s="7">
        <f>+_xlfn.DAYS(A261,J261)/30</f>
        <v>52.766666666666666</v>
      </c>
      <c r="L261" s="7">
        <f>+_xlfn.DAYS(A261,E261)/30</f>
        <v>62.6</v>
      </c>
      <c r="M261" s="6">
        <v>29619</v>
      </c>
      <c r="N261" s="8">
        <f>+_xlfn.DAYS(A261,M261)/365</f>
        <v>43.021917808219179</v>
      </c>
      <c r="O261" s="8">
        <v>1349</v>
      </c>
      <c r="P261" s="6">
        <v>42402</v>
      </c>
      <c r="Q261" s="8">
        <f t="shared" si="64"/>
        <v>2.8944444444444444</v>
      </c>
      <c r="R261" s="8">
        <f t="shared" si="65"/>
        <v>3.713888888888889</v>
      </c>
      <c r="S261" s="8" t="s">
        <v>66</v>
      </c>
      <c r="T261" s="9">
        <v>1.61E-2</v>
      </c>
      <c r="U261" s="5">
        <f t="shared" si="66"/>
        <v>1145833.3333333333</v>
      </c>
      <c r="V261" s="5">
        <f t="shared" si="67"/>
        <v>280303.95569166663</v>
      </c>
      <c r="W261" s="10">
        <f t="shared" si="71"/>
        <v>1426137.2890249998</v>
      </c>
      <c r="X261" s="5">
        <v>2519633</v>
      </c>
      <c r="Y261">
        <v>0</v>
      </c>
      <c r="Z261" s="5">
        <v>28270</v>
      </c>
      <c r="AA261" s="5">
        <v>211470106</v>
      </c>
      <c r="AB261">
        <v>0</v>
      </c>
      <c r="AC261">
        <v>0</v>
      </c>
      <c r="AD261">
        <v>0</v>
      </c>
      <c r="AE261" t="s">
        <v>34</v>
      </c>
      <c r="AF261" t="s">
        <v>34</v>
      </c>
      <c r="AG261" t="s">
        <v>41</v>
      </c>
      <c r="AH261" s="5">
        <v>2089222.03</v>
      </c>
      <c r="AI261" s="5">
        <v>25196.33</v>
      </c>
      <c r="AJ261" s="3">
        <v>50821</v>
      </c>
      <c r="AK261" s="5">
        <v>282.7</v>
      </c>
      <c r="AL261" s="5">
        <v>0</v>
      </c>
      <c r="AM261" s="5">
        <v>0</v>
      </c>
      <c r="AN261" s="5">
        <v>0</v>
      </c>
      <c r="AO261" t="s">
        <v>41</v>
      </c>
      <c r="AP261" t="s">
        <v>37</v>
      </c>
      <c r="AQ261" s="5">
        <v>2089222.03</v>
      </c>
      <c r="AR261" t="s">
        <v>38</v>
      </c>
      <c r="AS261">
        <f t="shared" ref="AS261:AS271" si="72">IF(AC261&gt;=1,1,0)</f>
        <v>0</v>
      </c>
      <c r="AT261" t="str">
        <f t="shared" si="68"/>
        <v>0 Días</v>
      </c>
      <c r="AU261" t="e">
        <f>IF(AND(AC261=0,SUMIFS($H:$H,$A:$A,$A261,#REF!,#REF!)&lt;250000000),"Ordinaria",IF(AND(AC261=0,SUMIFS($H:$H,$A:$A,$A261,#REF!,#REF!)&gt;=250000000),"Preventiva",IF(AND(AC261&gt;0,AC261&lt;=30),"Persuasiva I",IF(AND(AC261&gt;30,AC261&lt;=60),"Persuasiva II",IF(AND(AC261&gt;60,AC261&lt;90),"Prejurídica","Jurídico")))))</f>
        <v>#REF!</v>
      </c>
      <c r="AV261">
        <f t="shared" si="69"/>
        <v>0</v>
      </c>
      <c r="AW261" t="str">
        <f>IFERROR(VLOOKUP(#REF!,#REF!,32,0),"Desembolsado")</f>
        <v>Desembolsado</v>
      </c>
      <c r="AX261" t="str">
        <f t="shared" si="70"/>
        <v>Otro</v>
      </c>
    </row>
    <row r="262" spans="1:50" x14ac:dyDescent="0.25">
      <c r="A262" s="3">
        <v>45291</v>
      </c>
      <c r="B262" s="1">
        <v>34182050190611</v>
      </c>
      <c r="C262" s="5">
        <v>275000000</v>
      </c>
      <c r="D262">
        <v>240</v>
      </c>
      <c r="E262" s="3">
        <v>43444</v>
      </c>
      <c r="F262" s="1">
        <f>_xlfn.DAYS(E262,A262)/30</f>
        <v>-61.56666666666667</v>
      </c>
      <c r="G262" s="1">
        <f t="shared" si="61"/>
        <v>178.43333333333334</v>
      </c>
      <c r="H262" s="5">
        <v>208922203</v>
      </c>
      <c r="I262" s="5" t="s">
        <v>53</v>
      </c>
      <c r="J262" s="6">
        <v>43739</v>
      </c>
      <c r="K262" s="7">
        <f>+_xlfn.DAYS(A262,J262)/30</f>
        <v>51.733333333333334</v>
      </c>
      <c r="L262" s="7">
        <f>+_xlfn.DAYS(A262,E262)/30</f>
        <v>61.56666666666667</v>
      </c>
      <c r="M262" s="6">
        <v>29619</v>
      </c>
      <c r="N262" s="8">
        <f>+_xlfn.DAYS(A262,M262)/365</f>
        <v>42.936986301369863</v>
      </c>
      <c r="O262" s="8">
        <v>1349</v>
      </c>
      <c r="P262" s="6">
        <v>42402</v>
      </c>
      <c r="Q262" s="8">
        <f t="shared" si="64"/>
        <v>2.8944444444444444</v>
      </c>
      <c r="R262" s="8">
        <f t="shared" si="65"/>
        <v>3.713888888888889</v>
      </c>
      <c r="S262" s="8" t="s">
        <v>66</v>
      </c>
      <c r="T262" s="9">
        <v>1.61E-2</v>
      </c>
      <c r="U262" s="5">
        <f t="shared" si="66"/>
        <v>1145833.3333333333</v>
      </c>
      <c r="V262" s="5">
        <f t="shared" si="67"/>
        <v>280303.95569166663</v>
      </c>
      <c r="W262" s="10">
        <f t="shared" si="71"/>
        <v>1426137.2890249998</v>
      </c>
      <c r="X262" s="5">
        <v>2417496</v>
      </c>
      <c r="Y262">
        <v>0</v>
      </c>
      <c r="Z262" s="5">
        <v>0</v>
      </c>
      <c r="AA262" s="5">
        <v>211339699</v>
      </c>
      <c r="AB262">
        <v>0</v>
      </c>
      <c r="AC262">
        <v>0</v>
      </c>
      <c r="AD262">
        <v>0</v>
      </c>
      <c r="AE262" t="s">
        <v>34</v>
      </c>
      <c r="AF262" t="s">
        <v>34</v>
      </c>
      <c r="AG262" t="s">
        <v>41</v>
      </c>
      <c r="AH262" s="5">
        <v>2089222.03</v>
      </c>
      <c r="AI262" s="5">
        <v>24174.959999999999</v>
      </c>
      <c r="AJ262" s="3">
        <v>50821</v>
      </c>
      <c r="AK262" s="5">
        <v>0</v>
      </c>
      <c r="AL262" s="5">
        <v>0</v>
      </c>
      <c r="AM262" s="5">
        <v>0</v>
      </c>
      <c r="AN262" s="5">
        <v>0</v>
      </c>
      <c r="AO262" t="s">
        <v>41</v>
      </c>
      <c r="AP262" t="s">
        <v>37</v>
      </c>
      <c r="AQ262" s="5">
        <v>2089222.03</v>
      </c>
      <c r="AR262" t="s">
        <v>38</v>
      </c>
      <c r="AS262">
        <f t="shared" si="72"/>
        <v>0</v>
      </c>
      <c r="AT262" t="str">
        <f t="shared" si="68"/>
        <v>0 Días</v>
      </c>
      <c r="AU262" t="e">
        <f>IF(AND(AC262=0,SUMIFS($H:$H,$A:$A,$A262,#REF!,#REF!)&lt;250000000),"Ordinaria",IF(AND(AC262=0,SUMIFS($H:$H,$A:$A,$A262,#REF!,#REF!)&gt;=250000000),"Preventiva",IF(AND(AC262&gt;0,AC262&lt;=30),"Persuasiva I",IF(AND(AC262&gt;30,AC262&lt;=60),"Persuasiva II",IF(AND(AC262&gt;60,AC262&lt;90),"Prejurídica","Jurídico")))))</f>
        <v>#REF!</v>
      </c>
      <c r="AV262">
        <f t="shared" si="69"/>
        <v>0</v>
      </c>
      <c r="AW262" t="str">
        <f>IFERROR(VLOOKUP(#REF!,#REF!,32,0),"Desembolsado")</f>
        <v>Desembolsado</v>
      </c>
      <c r="AX262" t="str">
        <f t="shared" si="70"/>
        <v>Otro</v>
      </c>
    </row>
    <row r="263" spans="1:50" x14ac:dyDescent="0.25">
      <c r="A263" s="3">
        <v>45260</v>
      </c>
      <c r="B263" s="1">
        <v>34182050190611</v>
      </c>
      <c r="C263" s="5">
        <v>275000000</v>
      </c>
      <c r="D263">
        <v>240</v>
      </c>
      <c r="E263" s="3">
        <v>43444</v>
      </c>
      <c r="F263" s="1">
        <f>_xlfn.DAYS(E263,A263)/30</f>
        <v>-60.533333333333331</v>
      </c>
      <c r="G263" s="1">
        <f t="shared" si="61"/>
        <v>179.46666666666667</v>
      </c>
      <c r="H263" s="5">
        <v>211230735</v>
      </c>
      <c r="I263" s="5" t="s">
        <v>53</v>
      </c>
      <c r="J263" s="6">
        <v>43739</v>
      </c>
      <c r="K263" s="7">
        <f>+_xlfn.DAYS(A263,J263)/30</f>
        <v>50.7</v>
      </c>
      <c r="L263" s="7">
        <f>+_xlfn.DAYS(A263,E263)/30</f>
        <v>60.533333333333331</v>
      </c>
      <c r="M263" s="6">
        <v>29619</v>
      </c>
      <c r="N263" s="8">
        <f>+_xlfn.DAYS(A263,M263)/365</f>
        <v>42.852054794520548</v>
      </c>
      <c r="O263" s="8">
        <v>1349</v>
      </c>
      <c r="P263" s="6">
        <v>42402</v>
      </c>
      <c r="Q263" s="8">
        <f t="shared" si="64"/>
        <v>2.8944444444444444</v>
      </c>
      <c r="R263" s="8">
        <f t="shared" si="65"/>
        <v>3.713888888888889</v>
      </c>
      <c r="S263" s="8" t="s">
        <v>66</v>
      </c>
      <c r="T263" s="9">
        <v>1.61E-2</v>
      </c>
      <c r="U263" s="5">
        <f t="shared" si="66"/>
        <v>1145833.3333333333</v>
      </c>
      <c r="V263" s="5">
        <f t="shared" si="67"/>
        <v>283401.23612499994</v>
      </c>
      <c r="W263" s="10">
        <f t="shared" si="71"/>
        <v>1429234.5694583333</v>
      </c>
      <c r="X263" s="5">
        <v>2520778</v>
      </c>
      <c r="Y263">
        <v>0</v>
      </c>
      <c r="Z263" s="5">
        <v>0</v>
      </c>
      <c r="AA263" s="5">
        <v>213751513</v>
      </c>
      <c r="AB263">
        <v>0</v>
      </c>
      <c r="AC263">
        <v>0</v>
      </c>
      <c r="AD263">
        <v>0</v>
      </c>
      <c r="AE263" t="s">
        <v>34</v>
      </c>
      <c r="AF263" t="s">
        <v>34</v>
      </c>
      <c r="AG263" t="s">
        <v>41</v>
      </c>
      <c r="AH263" s="5">
        <v>2112307.35</v>
      </c>
      <c r="AI263" s="5">
        <v>25207.78</v>
      </c>
      <c r="AJ263" s="3">
        <v>50821</v>
      </c>
      <c r="AK263" s="5">
        <v>0</v>
      </c>
      <c r="AL263" s="5">
        <v>0</v>
      </c>
      <c r="AM263" s="5">
        <v>0</v>
      </c>
      <c r="AN263" s="5">
        <v>0</v>
      </c>
      <c r="AO263" t="s">
        <v>41</v>
      </c>
      <c r="AP263" t="s">
        <v>37</v>
      </c>
      <c r="AQ263" s="5">
        <v>2112307.35</v>
      </c>
      <c r="AR263" t="s">
        <v>38</v>
      </c>
      <c r="AS263">
        <f t="shared" si="72"/>
        <v>0</v>
      </c>
      <c r="AT263" t="str">
        <f t="shared" si="68"/>
        <v>0 Días</v>
      </c>
      <c r="AU263" t="e">
        <f>IF(AND(AC263=0,SUMIFS($H:$H,$A:$A,$A263,#REF!,#REF!)&lt;250000000),"Ordinaria",IF(AND(AC263=0,SUMIFS($H:$H,$A:$A,$A263,#REF!,#REF!)&gt;=250000000),"Preventiva",IF(AND(AC263&gt;0,AC263&lt;=30),"Persuasiva I",IF(AND(AC263&gt;30,AC263&lt;=60),"Persuasiva II",IF(AND(AC263&gt;60,AC263&lt;90),"Prejurídica","Jurídico")))))</f>
        <v>#REF!</v>
      </c>
      <c r="AV263">
        <f t="shared" si="69"/>
        <v>0</v>
      </c>
      <c r="AW263" t="str">
        <f>IFERROR(VLOOKUP(#REF!,#REF!,32,0),"Desembolsado")</f>
        <v>Desembolsado</v>
      </c>
      <c r="AX263" t="str">
        <f t="shared" si="70"/>
        <v>Otro</v>
      </c>
    </row>
    <row r="264" spans="1:50" x14ac:dyDescent="0.25">
      <c r="A264" s="3">
        <v>45230</v>
      </c>
      <c r="B264" s="1">
        <v>34182050190611</v>
      </c>
      <c r="C264" s="5">
        <v>275000000</v>
      </c>
      <c r="D264">
        <v>240</v>
      </c>
      <c r="E264" s="3">
        <v>43444</v>
      </c>
      <c r="F264" s="1">
        <f>_xlfn.DAYS(E264,A264)/30</f>
        <v>-59.533333333333331</v>
      </c>
      <c r="G264" s="1">
        <f t="shared" si="61"/>
        <v>180.46666666666667</v>
      </c>
      <c r="H264" s="5">
        <v>212385001</v>
      </c>
      <c r="I264" s="5" t="s">
        <v>53</v>
      </c>
      <c r="J264" s="6">
        <v>43739</v>
      </c>
      <c r="K264" s="7">
        <f>+_xlfn.DAYS(A264,J264)/30</f>
        <v>49.7</v>
      </c>
      <c r="L264" s="7">
        <f>+_xlfn.DAYS(A264,E264)/30</f>
        <v>59.533333333333331</v>
      </c>
      <c r="M264" s="6">
        <v>29619</v>
      </c>
      <c r="N264" s="8">
        <f>+_xlfn.DAYS(A264,M264)/365</f>
        <v>42.769863013698632</v>
      </c>
      <c r="O264" s="8">
        <v>1349</v>
      </c>
      <c r="P264" s="6">
        <v>42402</v>
      </c>
      <c r="Q264" s="8">
        <f t="shared" si="64"/>
        <v>2.8944444444444444</v>
      </c>
      <c r="R264" s="8">
        <f t="shared" si="65"/>
        <v>3.713888888888889</v>
      </c>
      <c r="S264" s="8" t="s">
        <v>66</v>
      </c>
      <c r="T264" s="9">
        <v>1.61E-2</v>
      </c>
      <c r="U264" s="5">
        <f t="shared" si="66"/>
        <v>1145833.3333333333</v>
      </c>
      <c r="V264" s="5">
        <f t="shared" si="67"/>
        <v>284949.87634166668</v>
      </c>
      <c r="W264" s="10">
        <f t="shared" si="71"/>
        <v>1430783.209675</v>
      </c>
      <c r="X264" s="5">
        <v>2521346</v>
      </c>
      <c r="Y264">
        <v>0</v>
      </c>
      <c r="Z264" s="5">
        <v>0</v>
      </c>
      <c r="AA264" s="5">
        <v>214906347</v>
      </c>
      <c r="AB264">
        <v>0</v>
      </c>
      <c r="AC264">
        <v>0</v>
      </c>
      <c r="AD264">
        <v>0</v>
      </c>
      <c r="AE264" t="s">
        <v>34</v>
      </c>
      <c r="AF264" t="s">
        <v>34</v>
      </c>
      <c r="AG264" t="s">
        <v>41</v>
      </c>
      <c r="AH264" s="5">
        <v>2123850.0099999998</v>
      </c>
      <c r="AI264" s="5">
        <v>25213.46</v>
      </c>
      <c r="AJ264" s="3">
        <v>50821</v>
      </c>
      <c r="AK264" s="5">
        <v>0</v>
      </c>
      <c r="AL264" s="5">
        <v>0</v>
      </c>
      <c r="AM264" s="5">
        <v>0</v>
      </c>
      <c r="AN264" s="5">
        <v>0</v>
      </c>
      <c r="AO264" t="s">
        <v>41</v>
      </c>
      <c r="AP264" t="s">
        <v>37</v>
      </c>
      <c r="AQ264" s="5">
        <v>2123850.0099999998</v>
      </c>
      <c r="AR264" t="s">
        <v>38</v>
      </c>
      <c r="AS264">
        <f t="shared" si="72"/>
        <v>0</v>
      </c>
      <c r="AT264" t="str">
        <f t="shared" si="68"/>
        <v>0 Días</v>
      </c>
      <c r="AU264" t="e">
        <f>IF(AND(AC264=0,SUMIFS($H:$H,$A:$A,$A264,#REF!,#REF!)&lt;250000000),"Ordinaria",IF(AND(AC264=0,SUMIFS($H:$H,$A:$A,$A264,#REF!,#REF!)&gt;=250000000),"Preventiva",IF(AND(AC264&gt;0,AC264&lt;=30),"Persuasiva I",IF(AND(AC264&gt;30,AC264&lt;=60),"Persuasiva II",IF(AND(AC264&gt;60,AC264&lt;90),"Prejurídica","Jurídico")))))</f>
        <v>#REF!</v>
      </c>
      <c r="AV264">
        <f t="shared" si="69"/>
        <v>0</v>
      </c>
      <c r="AW264" t="str">
        <f>IFERROR(VLOOKUP(#REF!,#REF!,32,0),"Desembolsado")</f>
        <v>Desembolsado</v>
      </c>
      <c r="AX264" t="str">
        <f t="shared" si="70"/>
        <v>Otro</v>
      </c>
    </row>
    <row r="265" spans="1:50" x14ac:dyDescent="0.25">
      <c r="A265" s="3">
        <v>45199</v>
      </c>
      <c r="B265" s="1">
        <v>34182050190611</v>
      </c>
      <c r="C265" s="5">
        <v>275000000</v>
      </c>
      <c r="D265">
        <v>240</v>
      </c>
      <c r="E265" s="3">
        <v>43444</v>
      </c>
      <c r="F265" s="1">
        <f>_xlfn.DAYS(E265,A265)/30</f>
        <v>-58.5</v>
      </c>
      <c r="G265" s="1">
        <v>181</v>
      </c>
      <c r="H265" s="5">
        <v>213532829</v>
      </c>
      <c r="I265" s="5" t="s">
        <v>53</v>
      </c>
      <c r="J265" s="6">
        <v>43739</v>
      </c>
      <c r="K265" s="7">
        <f>+_xlfn.DAYS(A265,J265)/30</f>
        <v>48.666666666666664</v>
      </c>
      <c r="L265" s="7">
        <f>+_xlfn.DAYS(A265,E265)/30</f>
        <v>58.5</v>
      </c>
      <c r="M265" s="6">
        <v>29619</v>
      </c>
      <c r="N265" s="8">
        <f>+_xlfn.DAYS(A265,M265)/365</f>
        <v>42.684931506849317</v>
      </c>
      <c r="O265" s="8">
        <v>1349</v>
      </c>
      <c r="P265" s="6">
        <v>42402</v>
      </c>
      <c r="Q265" s="8">
        <f t="shared" si="64"/>
        <v>2.8944444444444444</v>
      </c>
      <c r="R265" s="8">
        <f t="shared" si="65"/>
        <v>3.713888888888889</v>
      </c>
      <c r="S265" s="8" t="s">
        <v>66</v>
      </c>
      <c r="T265" s="9">
        <v>1.61E-2</v>
      </c>
      <c r="U265" s="5">
        <f t="shared" si="66"/>
        <v>1145833.3333333333</v>
      </c>
      <c r="V265" s="5">
        <f t="shared" si="67"/>
        <v>286489.87890833331</v>
      </c>
      <c r="W265" s="10">
        <f t="shared" si="71"/>
        <v>1432323.2122416666</v>
      </c>
      <c r="X265" s="5">
        <v>2521913</v>
      </c>
      <c r="Y265">
        <v>0</v>
      </c>
      <c r="Z265" s="5">
        <v>0</v>
      </c>
      <c r="AA265" s="5">
        <v>216054742</v>
      </c>
      <c r="AB265">
        <v>0</v>
      </c>
      <c r="AC265">
        <v>0</v>
      </c>
      <c r="AD265">
        <v>0</v>
      </c>
      <c r="AE265" t="s">
        <v>34</v>
      </c>
      <c r="AF265" t="s">
        <v>34</v>
      </c>
      <c r="AG265" t="s">
        <v>41</v>
      </c>
      <c r="AH265" s="5">
        <v>2135328.29</v>
      </c>
      <c r="AI265" s="5">
        <v>25219.13</v>
      </c>
      <c r="AJ265" s="3">
        <v>50821</v>
      </c>
      <c r="AK265" s="5">
        <v>0</v>
      </c>
      <c r="AL265" s="5">
        <v>0</v>
      </c>
      <c r="AM265" s="5">
        <v>0</v>
      </c>
      <c r="AN265" s="5">
        <v>0</v>
      </c>
      <c r="AO265" t="s">
        <v>41</v>
      </c>
      <c r="AP265" t="s">
        <v>37</v>
      </c>
      <c r="AQ265" s="5">
        <v>2135328.29</v>
      </c>
      <c r="AR265" t="s">
        <v>38</v>
      </c>
      <c r="AS265">
        <f t="shared" si="72"/>
        <v>0</v>
      </c>
      <c r="AT265" t="str">
        <f t="shared" si="68"/>
        <v>0 Días</v>
      </c>
      <c r="AU265" t="e">
        <f>IF(AND(AC265=0,SUMIFS($H:$H,$A:$A,$A265,#REF!,#REF!)&lt;250000000),"Ordinaria",IF(AND(AC265=0,SUMIFS($H:$H,$A:$A,$A265,#REF!,#REF!)&gt;=250000000),"Preventiva",IF(AND(AC265&gt;0,AC265&lt;=30),"Persuasiva I",IF(AND(AC265&gt;30,AC265&lt;=60),"Persuasiva II",IF(AND(AC265&gt;60,AC265&lt;90),"Prejurídica","Jurídico")))))</f>
        <v>#REF!</v>
      </c>
      <c r="AV265">
        <f t="shared" si="69"/>
        <v>0</v>
      </c>
      <c r="AW265" t="str">
        <f>IFERROR(VLOOKUP(#REF!,#REF!,32,0),"Desembolsado")</f>
        <v>Desembolsado</v>
      </c>
      <c r="AX265" t="str">
        <f t="shared" si="70"/>
        <v>Otro</v>
      </c>
    </row>
    <row r="266" spans="1:50" x14ac:dyDescent="0.25">
      <c r="A266" s="3">
        <v>45169</v>
      </c>
      <c r="B266" s="1">
        <v>34182050190611</v>
      </c>
      <c r="C266" s="5">
        <v>275000000</v>
      </c>
      <c r="D266">
        <v>240</v>
      </c>
      <c r="E266" s="3">
        <v>43444</v>
      </c>
      <c r="F266" s="1">
        <f>_xlfn.DAYS(E266,A266)/30</f>
        <v>-57.5</v>
      </c>
      <c r="G266" s="1">
        <v>181.5</v>
      </c>
      <c r="H266" s="5">
        <v>214684810</v>
      </c>
      <c r="I266" s="5" t="s">
        <v>53</v>
      </c>
      <c r="J266" s="6">
        <v>43739</v>
      </c>
      <c r="K266" s="7">
        <f>+_xlfn.DAYS(A266,J266)/30</f>
        <v>47.666666666666664</v>
      </c>
      <c r="L266" s="7">
        <f>+_xlfn.DAYS(A266,E266)/30</f>
        <v>57.5</v>
      </c>
      <c r="M266" s="6">
        <v>29619</v>
      </c>
      <c r="N266" s="8">
        <f>+_xlfn.DAYS(A266,M266)/365</f>
        <v>42.602739726027394</v>
      </c>
      <c r="O266" s="8">
        <v>1349</v>
      </c>
      <c r="P266" s="6">
        <v>42402</v>
      </c>
      <c r="Q266" s="8">
        <f t="shared" si="64"/>
        <v>2.8944444444444444</v>
      </c>
      <c r="R266" s="8">
        <f t="shared" si="65"/>
        <v>3.713888888888889</v>
      </c>
      <c r="S266" s="8" t="s">
        <v>66</v>
      </c>
      <c r="T266" s="9">
        <v>1.61E-2</v>
      </c>
      <c r="U266" s="5">
        <f t="shared" si="66"/>
        <v>1145833.3333333333</v>
      </c>
      <c r="V266" s="5">
        <f t="shared" si="67"/>
        <v>288035.45341666671</v>
      </c>
      <c r="W266" s="10">
        <f t="shared" si="71"/>
        <v>1433868.78675</v>
      </c>
      <c r="X266" s="5">
        <v>2522467</v>
      </c>
      <c r="Y266">
        <v>0</v>
      </c>
      <c r="Z266" s="5">
        <v>0</v>
      </c>
      <c r="AA266" s="5">
        <v>217207277</v>
      </c>
      <c r="AB266">
        <v>0</v>
      </c>
      <c r="AC266">
        <v>0</v>
      </c>
      <c r="AD266">
        <v>0</v>
      </c>
      <c r="AE266" t="s">
        <v>34</v>
      </c>
      <c r="AF266" t="s">
        <v>34</v>
      </c>
      <c r="AG266" t="s">
        <v>41</v>
      </c>
      <c r="AH266" s="5">
        <v>2146848.1</v>
      </c>
      <c r="AI266" s="5">
        <v>25224.67</v>
      </c>
      <c r="AJ266" s="3">
        <v>50821</v>
      </c>
      <c r="AK266" s="5">
        <v>0</v>
      </c>
      <c r="AL266" s="5">
        <v>0</v>
      </c>
      <c r="AM266" s="5">
        <v>0</v>
      </c>
      <c r="AN266" s="5">
        <v>0</v>
      </c>
      <c r="AO266" t="s">
        <v>41</v>
      </c>
      <c r="AP266" t="s">
        <v>37</v>
      </c>
      <c r="AQ266" s="5">
        <v>2146848.1</v>
      </c>
      <c r="AR266" t="s">
        <v>38</v>
      </c>
      <c r="AS266">
        <f t="shared" si="72"/>
        <v>0</v>
      </c>
      <c r="AT266" t="str">
        <f t="shared" si="68"/>
        <v>0 Días</v>
      </c>
      <c r="AU266" t="e">
        <f>IF(AND(AC266=0,SUMIFS($H:$H,$A:$A,$A266,#REF!,#REF!)&lt;250000000),"Ordinaria",IF(AND(AC266=0,SUMIFS($H:$H,$A:$A,$A266,#REF!,#REF!)&gt;=250000000),"Preventiva",IF(AND(AC266&gt;0,AC266&lt;=30),"Persuasiva I",IF(AND(AC266&gt;30,AC266&lt;=60),"Persuasiva II",IF(AND(AC266&gt;60,AC266&lt;90),"Prejurídica","Jurídico")))))</f>
        <v>#REF!</v>
      </c>
      <c r="AV266">
        <f t="shared" si="69"/>
        <v>0</v>
      </c>
      <c r="AW266" t="str">
        <f>IFERROR(VLOOKUP(#REF!,#REF!,32,0),"Desembolsado")</f>
        <v>Desembolsado</v>
      </c>
      <c r="AX266" t="str">
        <f t="shared" si="70"/>
        <v>Otro</v>
      </c>
    </row>
    <row r="267" spans="1:50" x14ac:dyDescent="0.25">
      <c r="A267" s="3">
        <v>45138</v>
      </c>
      <c r="B267" s="1">
        <v>34182050190611</v>
      </c>
      <c r="C267" s="5">
        <v>275000000</v>
      </c>
      <c r="D267">
        <v>240</v>
      </c>
      <c r="E267" s="3">
        <v>43444</v>
      </c>
      <c r="F267" s="1">
        <f>_xlfn.DAYS(E267,A267)/30</f>
        <v>-56.466666666666669</v>
      </c>
      <c r="G267" s="1">
        <v>182.5</v>
      </c>
      <c r="H267" s="5">
        <v>215846867</v>
      </c>
      <c r="I267" s="5" t="s">
        <v>53</v>
      </c>
      <c r="J267" s="6">
        <v>43739</v>
      </c>
      <c r="K267" s="7">
        <f>+_xlfn.DAYS(A267,J267)/30</f>
        <v>46.633333333333333</v>
      </c>
      <c r="L267" s="7">
        <f>+_xlfn.DAYS(A267,E267)/30</f>
        <v>56.466666666666669</v>
      </c>
      <c r="M267" s="6">
        <v>29619</v>
      </c>
      <c r="N267" s="8">
        <f>+_xlfn.DAYS(A267,M267)/365</f>
        <v>42.517808219178079</v>
      </c>
      <c r="O267" s="8">
        <v>1349</v>
      </c>
      <c r="P267" s="6">
        <v>42402</v>
      </c>
      <c r="Q267" s="8">
        <f t="shared" si="64"/>
        <v>2.8944444444444444</v>
      </c>
      <c r="R267" s="8">
        <f t="shared" si="65"/>
        <v>3.713888888888889</v>
      </c>
      <c r="S267" s="8" t="s">
        <v>66</v>
      </c>
      <c r="T267" s="9">
        <v>1.61E-2</v>
      </c>
      <c r="U267" s="5">
        <f t="shared" si="66"/>
        <v>1145833.3333333333</v>
      </c>
      <c r="V267" s="5">
        <f t="shared" si="67"/>
        <v>289594.54655833333</v>
      </c>
      <c r="W267" s="10">
        <f t="shared" si="71"/>
        <v>1435427.8798916666</v>
      </c>
      <c r="X267" s="5">
        <v>2523032</v>
      </c>
      <c r="Y267">
        <v>0</v>
      </c>
      <c r="Z267" s="5">
        <v>0</v>
      </c>
      <c r="AA267" s="5">
        <v>218369899</v>
      </c>
      <c r="AB267">
        <v>0</v>
      </c>
      <c r="AC267">
        <v>0</v>
      </c>
      <c r="AD267">
        <v>0</v>
      </c>
      <c r="AE267" t="s">
        <v>34</v>
      </c>
      <c r="AF267" t="s">
        <v>34</v>
      </c>
      <c r="AG267" t="s">
        <v>41</v>
      </c>
      <c r="AH267" s="5">
        <v>2158468.67</v>
      </c>
      <c r="AI267" s="5">
        <v>25230.32</v>
      </c>
      <c r="AJ267" s="3">
        <v>50821</v>
      </c>
      <c r="AK267" s="5">
        <v>0</v>
      </c>
      <c r="AL267" s="5">
        <v>0</v>
      </c>
      <c r="AM267" s="5">
        <v>0</v>
      </c>
      <c r="AN267" s="5">
        <v>0</v>
      </c>
      <c r="AO267" t="s">
        <v>41</v>
      </c>
      <c r="AP267" t="s">
        <v>37</v>
      </c>
      <c r="AQ267" s="5">
        <v>2158468.67</v>
      </c>
      <c r="AR267" t="s">
        <v>38</v>
      </c>
      <c r="AS267">
        <f t="shared" si="72"/>
        <v>0</v>
      </c>
      <c r="AT267" t="str">
        <f t="shared" si="68"/>
        <v>0 Días</v>
      </c>
      <c r="AU267" t="e">
        <f>IF(AND(AC267=0,SUMIFS($H:$H,$A:$A,$A267,#REF!,#REF!)&lt;250000000),"Ordinaria",IF(AND(AC267=0,SUMIFS($H:$H,$A:$A,$A267,#REF!,#REF!)&gt;=250000000),"Preventiva",IF(AND(AC267&gt;0,AC267&lt;=30),"Persuasiva I",IF(AND(AC267&gt;30,AC267&lt;=60),"Persuasiva II",IF(AND(AC267&gt;60,AC267&lt;90),"Prejurídica","Jurídico")))))</f>
        <v>#REF!</v>
      </c>
      <c r="AV267">
        <f t="shared" si="69"/>
        <v>0</v>
      </c>
      <c r="AW267" t="str">
        <f>IFERROR(VLOOKUP(#REF!,#REF!,32,0),"Desembolsado")</f>
        <v>Desembolsado</v>
      </c>
      <c r="AX267" t="str">
        <f t="shared" si="70"/>
        <v>Otro</v>
      </c>
    </row>
    <row r="268" spans="1:50" x14ac:dyDescent="0.25">
      <c r="A268" s="3">
        <v>45107</v>
      </c>
      <c r="B268" s="1">
        <v>34182050190611</v>
      </c>
      <c r="C268" s="5">
        <v>275000000</v>
      </c>
      <c r="D268">
        <v>240</v>
      </c>
      <c r="E268" s="3">
        <v>43444</v>
      </c>
      <c r="F268" s="1">
        <f>_xlfn.DAYS(E268,A268)/30</f>
        <v>-55.43333333333333</v>
      </c>
      <c r="G268" s="1">
        <v>183.53333333333333</v>
      </c>
      <c r="H268" s="5">
        <v>217002064</v>
      </c>
      <c r="I268" s="5" t="s">
        <v>53</v>
      </c>
      <c r="J268" s="6">
        <v>43739</v>
      </c>
      <c r="K268" s="7">
        <f>+_xlfn.DAYS(A268,J268)/30</f>
        <v>45.6</v>
      </c>
      <c r="L268" s="7">
        <f>+_xlfn.DAYS(A268,E268)/30</f>
        <v>55.43333333333333</v>
      </c>
      <c r="M268" s="6">
        <v>29619</v>
      </c>
      <c r="N268" s="8">
        <f>+_xlfn.DAYS(A268,M268)/365</f>
        <v>42.43287671232877</v>
      </c>
      <c r="O268" s="8">
        <v>1349</v>
      </c>
      <c r="P268" s="6">
        <v>42402</v>
      </c>
      <c r="Q268" s="8">
        <f t="shared" si="64"/>
        <v>2.8944444444444444</v>
      </c>
      <c r="R268" s="8">
        <f t="shared" si="65"/>
        <v>3.713888888888889</v>
      </c>
      <c r="S268" s="8" t="s">
        <v>66</v>
      </c>
      <c r="T268" s="9">
        <v>1.61E-2</v>
      </c>
      <c r="U268" s="5">
        <f t="shared" si="66"/>
        <v>1145833.3333333333</v>
      </c>
      <c r="V268" s="5">
        <f t="shared" si="67"/>
        <v>291144.43586666667</v>
      </c>
      <c r="W268" s="10">
        <f t="shared" si="71"/>
        <v>1436977.7692</v>
      </c>
      <c r="X268" s="5">
        <v>2523592</v>
      </c>
      <c r="Y268">
        <v>0</v>
      </c>
      <c r="Z268" s="5">
        <v>0</v>
      </c>
      <c r="AA268" s="5">
        <v>219525656</v>
      </c>
      <c r="AB268">
        <v>0</v>
      </c>
      <c r="AC268">
        <v>0</v>
      </c>
      <c r="AD268">
        <v>0</v>
      </c>
      <c r="AE268" t="s">
        <v>34</v>
      </c>
      <c r="AF268" t="s">
        <v>34</v>
      </c>
      <c r="AG268" t="s">
        <v>41</v>
      </c>
      <c r="AH268" s="5">
        <v>2170020.64</v>
      </c>
      <c r="AI268" s="5">
        <v>25235.919999999998</v>
      </c>
      <c r="AJ268" s="3">
        <v>50821</v>
      </c>
      <c r="AK268" s="5">
        <v>0</v>
      </c>
      <c r="AL268" s="5">
        <v>0</v>
      </c>
      <c r="AM268" s="5">
        <v>0</v>
      </c>
      <c r="AN268" s="5">
        <v>0</v>
      </c>
      <c r="AO268" t="s">
        <v>41</v>
      </c>
      <c r="AP268" t="s">
        <v>37</v>
      </c>
      <c r="AQ268" s="5">
        <v>2170020.64</v>
      </c>
      <c r="AR268" t="s">
        <v>38</v>
      </c>
      <c r="AS268">
        <f t="shared" si="72"/>
        <v>0</v>
      </c>
      <c r="AT268" t="str">
        <f t="shared" si="68"/>
        <v>0 Días</v>
      </c>
      <c r="AU268" t="e">
        <f>IF(AND(AC268=0,SUMIFS($H:$H,$A:$A,$A268,#REF!,#REF!)&lt;250000000),"Ordinaria",IF(AND(AC268=0,SUMIFS($H:$H,$A:$A,$A268,#REF!,#REF!)&gt;=250000000),"Preventiva",IF(AND(AC268&gt;0,AC268&lt;=30),"Persuasiva I",IF(AND(AC268&gt;30,AC268&lt;=60),"Persuasiva II",IF(AND(AC268&gt;60,AC268&lt;90),"Prejurídica","Jurídico")))))</f>
        <v>#REF!</v>
      </c>
      <c r="AV268">
        <f t="shared" si="69"/>
        <v>0</v>
      </c>
      <c r="AW268" t="str">
        <f>IFERROR(VLOOKUP(#REF!,#REF!,32,0),"Desembolsado")</f>
        <v>Desembolsado</v>
      </c>
      <c r="AX268" t="str">
        <f t="shared" si="70"/>
        <v>Otro</v>
      </c>
    </row>
    <row r="269" spans="1:50" x14ac:dyDescent="0.25">
      <c r="A269" s="3">
        <v>45077</v>
      </c>
      <c r="B269" s="1">
        <v>34182050190611</v>
      </c>
      <c r="C269" s="5">
        <v>275000000</v>
      </c>
      <c r="D269">
        <v>240</v>
      </c>
      <c r="E269" s="3">
        <v>43444</v>
      </c>
      <c r="F269" s="1">
        <f>_xlfn.DAYS(E269,A269)/30</f>
        <v>-54.43333333333333</v>
      </c>
      <c r="G269" s="1">
        <v>184.56666666666666</v>
      </c>
      <c r="H269" s="5">
        <v>218156331</v>
      </c>
      <c r="I269" s="5" t="s">
        <v>53</v>
      </c>
      <c r="J269" s="6">
        <v>43739</v>
      </c>
      <c r="K269" s="7">
        <f>+_xlfn.DAYS(A269,J269)/30</f>
        <v>44.6</v>
      </c>
      <c r="L269" s="7">
        <f>+_xlfn.DAYS(A269,E269)/30</f>
        <v>54.43333333333333</v>
      </c>
      <c r="M269" s="6">
        <v>29619</v>
      </c>
      <c r="N269" s="8">
        <f>+_xlfn.DAYS(A269,M269)/365</f>
        <v>42.350684931506848</v>
      </c>
      <c r="O269" s="8">
        <v>1349</v>
      </c>
      <c r="P269" s="6">
        <v>42402</v>
      </c>
      <c r="Q269" s="8">
        <f t="shared" si="64"/>
        <v>2.8944444444444444</v>
      </c>
      <c r="R269" s="8">
        <f t="shared" si="65"/>
        <v>3.713888888888889</v>
      </c>
      <c r="S269" s="8" t="s">
        <v>66</v>
      </c>
      <c r="T269" s="9">
        <v>1.61E-2</v>
      </c>
      <c r="U269" s="5">
        <f t="shared" si="66"/>
        <v>1145833.3333333333</v>
      </c>
      <c r="V269" s="5">
        <f t="shared" si="67"/>
        <v>292693.07742499997</v>
      </c>
      <c r="W269" s="10">
        <f t="shared" si="71"/>
        <v>1438526.4107583333</v>
      </c>
      <c r="X269" s="5">
        <v>2524151</v>
      </c>
      <c r="Y269">
        <v>0</v>
      </c>
      <c r="Z269" s="5">
        <v>0</v>
      </c>
      <c r="AA269" s="5">
        <v>220680482</v>
      </c>
      <c r="AB269">
        <v>0</v>
      </c>
      <c r="AC269">
        <v>0</v>
      </c>
      <c r="AD269">
        <v>0</v>
      </c>
      <c r="AE269" t="s">
        <v>34</v>
      </c>
      <c r="AF269" t="s">
        <v>34</v>
      </c>
      <c r="AG269" t="s">
        <v>41</v>
      </c>
      <c r="AH269" s="5">
        <v>2181563.31</v>
      </c>
      <c r="AI269" s="5">
        <v>25241.51</v>
      </c>
      <c r="AJ269" s="3">
        <v>50821</v>
      </c>
      <c r="AK269" s="5">
        <v>0</v>
      </c>
      <c r="AL269" s="5">
        <v>0</v>
      </c>
      <c r="AM269" s="5">
        <v>0</v>
      </c>
      <c r="AN269" s="5">
        <v>0</v>
      </c>
      <c r="AO269" t="s">
        <v>41</v>
      </c>
      <c r="AP269" t="s">
        <v>37</v>
      </c>
      <c r="AQ269" s="5">
        <v>2181563.31</v>
      </c>
      <c r="AR269" t="s">
        <v>38</v>
      </c>
      <c r="AS269">
        <f t="shared" si="72"/>
        <v>0</v>
      </c>
      <c r="AT269" t="str">
        <f t="shared" si="68"/>
        <v>0 Días</v>
      </c>
      <c r="AU269" t="e">
        <f>IF(AND(AC269=0,SUMIFS($H:$H,$A:$A,$A269,#REF!,#REF!)&lt;250000000),"Ordinaria",IF(AND(AC269=0,SUMIFS($H:$H,$A:$A,$A269,#REF!,#REF!)&gt;=250000000),"Preventiva",IF(AND(AC269&gt;0,AC269&lt;=30),"Persuasiva I",IF(AND(AC269&gt;30,AC269&lt;=60),"Persuasiva II",IF(AND(AC269&gt;60,AC269&lt;90),"Prejurídica","Jurídico")))))</f>
        <v>#REF!</v>
      </c>
      <c r="AV269">
        <f t="shared" si="69"/>
        <v>0</v>
      </c>
      <c r="AW269" t="str">
        <f>IFERROR(VLOOKUP(#REF!,#REF!,32,0),"Desembolsado")</f>
        <v>Desembolsado</v>
      </c>
      <c r="AX269" t="str">
        <f t="shared" si="70"/>
        <v>Otro</v>
      </c>
    </row>
    <row r="270" spans="1:50" x14ac:dyDescent="0.25">
      <c r="A270" s="3">
        <v>45046</v>
      </c>
      <c r="B270" s="1">
        <v>34182050190611</v>
      </c>
      <c r="C270" s="5">
        <v>275000000</v>
      </c>
      <c r="D270">
        <v>240</v>
      </c>
      <c r="E270" s="3">
        <v>43444</v>
      </c>
      <c r="F270" s="1">
        <f>_xlfn.DAYS(E270,A270)/30</f>
        <v>-53.4</v>
      </c>
      <c r="G270" s="1">
        <v>185.56666666666666</v>
      </c>
      <c r="H270" s="5">
        <v>220464862</v>
      </c>
      <c r="I270" s="5" t="s">
        <v>53</v>
      </c>
      <c r="J270" s="6">
        <v>43739</v>
      </c>
      <c r="K270" s="7">
        <f>+_xlfn.DAYS(A270,J270)/30</f>
        <v>43.56666666666667</v>
      </c>
      <c r="L270" s="7">
        <f>+_xlfn.DAYS(A270,E270)/30</f>
        <v>53.4</v>
      </c>
      <c r="M270" s="6">
        <v>29619</v>
      </c>
      <c r="N270" s="8">
        <f>+_xlfn.DAYS(A270,M270)/365</f>
        <v>42.265753424657532</v>
      </c>
      <c r="O270" s="8">
        <v>1349</v>
      </c>
      <c r="P270" s="6">
        <v>42402</v>
      </c>
      <c r="Q270" s="8">
        <f t="shared" si="64"/>
        <v>2.8944444444444444</v>
      </c>
      <c r="R270" s="8">
        <f t="shared" si="65"/>
        <v>3.713888888888889</v>
      </c>
      <c r="S270" s="8" t="s">
        <v>66</v>
      </c>
      <c r="T270" s="9">
        <v>1.61E-2</v>
      </c>
      <c r="U270" s="5">
        <f t="shared" si="66"/>
        <v>1145833.3333333333</v>
      </c>
      <c r="V270" s="5">
        <f t="shared" si="67"/>
        <v>295790.35651666671</v>
      </c>
      <c r="W270" s="10">
        <f t="shared" si="71"/>
        <v>1441623.68985</v>
      </c>
      <c r="X270" s="5">
        <v>2818669</v>
      </c>
      <c r="Y270">
        <v>0</v>
      </c>
      <c r="Z270" s="5">
        <v>0</v>
      </c>
      <c r="AA270" s="5">
        <v>223284358</v>
      </c>
      <c r="AB270">
        <v>1</v>
      </c>
      <c r="AC270">
        <v>10</v>
      </c>
      <c r="AD270">
        <v>0</v>
      </c>
      <c r="AE270" t="s">
        <v>34</v>
      </c>
      <c r="AF270" t="s">
        <v>34</v>
      </c>
      <c r="AG270" t="s">
        <v>41</v>
      </c>
      <c r="AH270" s="5">
        <v>2204648.62</v>
      </c>
      <c r="AI270" s="5">
        <v>28194.959999999999</v>
      </c>
      <c r="AJ270" s="3">
        <v>50821</v>
      </c>
      <c r="AK270" s="5">
        <v>0</v>
      </c>
      <c r="AL270" s="5">
        <v>0</v>
      </c>
      <c r="AM270" s="5">
        <v>0</v>
      </c>
      <c r="AN270" s="5">
        <v>0</v>
      </c>
      <c r="AO270" t="s">
        <v>41</v>
      </c>
      <c r="AP270" t="s">
        <v>42</v>
      </c>
      <c r="AQ270" s="5">
        <v>2204648.62</v>
      </c>
      <c r="AR270" t="s">
        <v>38</v>
      </c>
      <c r="AS270">
        <f t="shared" si="72"/>
        <v>1</v>
      </c>
      <c r="AT270" t="str">
        <f t="shared" si="68"/>
        <v>1-30 Días</v>
      </c>
      <c r="AU270" t="e">
        <f>IF(AND(AC270=0,SUMIFS($H:$H,$A:$A,$A270,#REF!,#REF!)&lt;250000000),"Ordinaria",IF(AND(AC270=0,SUMIFS($H:$H,$A:$A,$A270,#REF!,#REF!)&gt;=250000000),"Preventiva",IF(AND(AC270&gt;0,AC270&lt;=30),"Persuasiva I",IF(AND(AC270&gt;30,AC270&lt;=60),"Persuasiva II",IF(AND(AC270&gt;60,AC270&lt;90),"Prejurídica","Jurídico")))))</f>
        <v>#REF!</v>
      </c>
      <c r="AV270">
        <f t="shared" si="69"/>
        <v>0</v>
      </c>
      <c r="AW270" t="str">
        <f>IFERROR(VLOOKUP(#REF!,#REF!,32,0),"Desembolsado")</f>
        <v>Desembolsado</v>
      </c>
      <c r="AX270" t="str">
        <f t="shared" si="70"/>
        <v>Otro</v>
      </c>
    </row>
    <row r="271" spans="1:50" x14ac:dyDescent="0.25">
      <c r="A271" s="3">
        <v>45016</v>
      </c>
      <c r="B271" s="1">
        <v>34182050190611</v>
      </c>
      <c r="C271" s="5">
        <v>275000000</v>
      </c>
      <c r="D271">
        <v>240</v>
      </c>
      <c r="E271" s="3">
        <v>43444</v>
      </c>
      <c r="F271" s="1">
        <f>_xlfn.DAYS(E271,A271)/30</f>
        <v>-52.4</v>
      </c>
      <c r="G271" s="1">
        <v>186.6</v>
      </c>
      <c r="H271" s="5">
        <v>220464862</v>
      </c>
      <c r="I271" s="5" t="s">
        <v>53</v>
      </c>
      <c r="J271" s="6">
        <v>43739</v>
      </c>
      <c r="K271" s="7">
        <f>+_xlfn.DAYS(A271,J271)/30</f>
        <v>42.56666666666667</v>
      </c>
      <c r="L271" s="7">
        <f>+_xlfn.DAYS(A271,E271)/30</f>
        <v>52.4</v>
      </c>
      <c r="M271" s="6">
        <v>29619</v>
      </c>
      <c r="N271" s="8">
        <f>+_xlfn.DAYS(A271,M271)/365</f>
        <v>42.183561643835617</v>
      </c>
      <c r="O271" s="8">
        <v>1349</v>
      </c>
      <c r="P271" s="6">
        <v>42402</v>
      </c>
      <c r="Q271" s="8">
        <f t="shared" si="64"/>
        <v>2.8944444444444444</v>
      </c>
      <c r="R271" s="8">
        <f t="shared" si="65"/>
        <v>3.713888888888889</v>
      </c>
      <c r="S271" s="8" t="s">
        <v>66</v>
      </c>
      <c r="T271" s="9">
        <v>1.61E-2</v>
      </c>
      <c r="U271" s="5">
        <f t="shared" si="66"/>
        <v>1145833.3333333333</v>
      </c>
      <c r="V271" s="5">
        <f t="shared" si="67"/>
        <v>295790.35651666671</v>
      </c>
      <c r="W271" s="10">
        <f t="shared" si="71"/>
        <v>1441623.68985</v>
      </c>
      <c r="X271" s="5">
        <v>2525286</v>
      </c>
      <c r="Y271">
        <v>0</v>
      </c>
      <c r="Z271" s="5">
        <v>0</v>
      </c>
      <c r="AA271" s="5">
        <v>222990148</v>
      </c>
      <c r="AB271">
        <v>0</v>
      </c>
      <c r="AC271">
        <v>0</v>
      </c>
      <c r="AD271">
        <v>0</v>
      </c>
      <c r="AE271" t="s">
        <v>34</v>
      </c>
      <c r="AF271" t="s">
        <v>34</v>
      </c>
      <c r="AG271" t="s">
        <v>41</v>
      </c>
      <c r="AH271" s="5">
        <v>2204648.62</v>
      </c>
      <c r="AI271" s="5">
        <v>25252.86</v>
      </c>
      <c r="AJ271" s="3">
        <v>50821</v>
      </c>
      <c r="AK271" s="5">
        <v>0</v>
      </c>
      <c r="AL271" s="5">
        <v>0</v>
      </c>
      <c r="AM271" s="5">
        <v>0</v>
      </c>
      <c r="AN271" s="5">
        <v>0</v>
      </c>
      <c r="AO271" t="s">
        <v>41</v>
      </c>
      <c r="AP271" t="s">
        <v>37</v>
      </c>
      <c r="AQ271" s="5">
        <v>2204648.62</v>
      </c>
      <c r="AR271" t="s">
        <v>38</v>
      </c>
      <c r="AS271">
        <f t="shared" si="72"/>
        <v>0</v>
      </c>
      <c r="AT271" t="str">
        <f t="shared" si="68"/>
        <v>0 Días</v>
      </c>
      <c r="AU271" t="e">
        <f>IF(AND(AC271=0,SUMIFS($H:$H,$A:$A,$A271,#REF!,#REF!)&lt;250000000),"Ordinaria",IF(AND(AC271=0,SUMIFS($H:$H,$A:$A,$A271,#REF!,#REF!)&gt;=250000000),"Preventiva",IF(AND(AC271&gt;0,AC271&lt;=30),"Persuasiva I",IF(AND(AC271&gt;30,AC271&lt;=60),"Persuasiva II",IF(AND(AC271&gt;60,AC271&lt;90),"Prejurídica","Jurídico")))))</f>
        <v>#REF!</v>
      </c>
      <c r="AV271">
        <f t="shared" si="69"/>
        <v>0</v>
      </c>
      <c r="AW271" t="str">
        <f>IFERROR(VLOOKUP(#REF!,#REF!,32,0),"Desembolsado")</f>
        <v>Desembolsado</v>
      </c>
      <c r="AX271" t="str">
        <f t="shared" si="70"/>
        <v>Otro</v>
      </c>
    </row>
    <row r="272" spans="1:50" x14ac:dyDescent="0.25">
      <c r="A272" s="3">
        <v>45351</v>
      </c>
      <c r="B272" s="1">
        <v>34183000191801</v>
      </c>
      <c r="C272" s="5">
        <v>55500000</v>
      </c>
      <c r="D272">
        <v>84</v>
      </c>
      <c r="E272" s="3">
        <v>43483</v>
      </c>
      <c r="F272" s="1">
        <f>_xlfn.DAYS(E272,A272)/30</f>
        <v>-62.266666666666666</v>
      </c>
      <c r="G272" s="1">
        <f t="shared" ref="G272:G303" si="73">+D272+F272</f>
        <v>21.733333333333334</v>
      </c>
      <c r="H272" s="5">
        <v>17205437</v>
      </c>
      <c r="I272" s="5" t="s">
        <v>52</v>
      </c>
      <c r="J272" s="6">
        <v>44653</v>
      </c>
      <c r="K272" s="7">
        <f>+_xlfn.DAYS(A272,J272)/30</f>
        <v>23.266666666666666</v>
      </c>
      <c r="L272" s="7">
        <f>+_xlfn.DAYS(A272,E272)/30</f>
        <v>62.266666666666666</v>
      </c>
      <c r="M272" s="6">
        <v>31486</v>
      </c>
      <c r="N272" s="8">
        <f>+_xlfn.DAYS(A272,M272)/365</f>
        <v>37.986301369863014</v>
      </c>
      <c r="O272" s="8">
        <v>455</v>
      </c>
      <c r="P272" s="6">
        <v>42359</v>
      </c>
      <c r="Q272" s="8">
        <f t="shared" si="64"/>
        <v>3.1222222222222222</v>
      </c>
      <c r="R272" s="8">
        <f t="shared" si="65"/>
        <v>6.3722222222222218</v>
      </c>
      <c r="S272" s="8" t="s">
        <v>66</v>
      </c>
      <c r="T272" s="9">
        <v>2.9600000000000001E-2</v>
      </c>
      <c r="U272" s="5">
        <f t="shared" si="66"/>
        <v>660714.28571428568</v>
      </c>
      <c r="V272" s="5">
        <f t="shared" si="67"/>
        <v>42440.077933333334</v>
      </c>
      <c r="W272" s="10">
        <f t="shared" si="71"/>
        <v>703154.36364761903</v>
      </c>
      <c r="X272" s="5">
        <v>416733</v>
      </c>
      <c r="Y272">
        <v>0</v>
      </c>
      <c r="Z272" s="5">
        <v>2357</v>
      </c>
      <c r="AA272" s="5">
        <v>17624527</v>
      </c>
      <c r="AB272">
        <v>0</v>
      </c>
      <c r="AC272">
        <v>0</v>
      </c>
      <c r="AD272">
        <v>0</v>
      </c>
      <c r="AE272" t="s">
        <v>34</v>
      </c>
      <c r="AF272" t="s">
        <v>34</v>
      </c>
      <c r="AG272" t="s">
        <v>35</v>
      </c>
      <c r="AH272" s="5">
        <v>83446</v>
      </c>
      <c r="AI272" s="5">
        <v>2021</v>
      </c>
      <c r="AJ272" s="3">
        <v>46127</v>
      </c>
      <c r="AK272" s="5">
        <v>11</v>
      </c>
      <c r="AL272" s="5">
        <v>153129</v>
      </c>
      <c r="AM272" s="5">
        <v>3709.56</v>
      </c>
      <c r="AN272" s="5">
        <v>21.48</v>
      </c>
      <c r="AO272" t="s">
        <v>40</v>
      </c>
      <c r="AP272" t="s">
        <v>37</v>
      </c>
      <c r="AQ272" s="5">
        <v>0</v>
      </c>
      <c r="AR272" t="s">
        <v>38</v>
      </c>
      <c r="AT272" t="str">
        <f t="shared" si="68"/>
        <v>0 Días</v>
      </c>
      <c r="AU272" t="e">
        <f>IF(AND(AC272=0,SUMIFS($H:$H,$A:$A,$A272,#REF!,#REF!)&lt;250000000),"Ordinaria",IF(AND(AC272=0,SUMIFS($H:$H,$A:$A,$A272,#REF!,#REF!)&gt;=250000000),"Preventiva",IF(AND(AC272&gt;0,AC272&lt;=30),"Persuasiva I",IF(AND(AC272&gt;30,AC272&lt;=60),"Persuasiva II",IF(AND(AC272&gt;60,AC272&lt;90),"Prejurídica","Jurídico")))))</f>
        <v>#REF!</v>
      </c>
      <c r="AV272">
        <f t="shared" si="69"/>
        <v>0</v>
      </c>
      <c r="AW272" t="str">
        <f>IFERROR(VLOOKUP(#REF!,#REF!,32,0),"Desembolsado")</f>
        <v>Desembolsado</v>
      </c>
      <c r="AX272" t="str">
        <f t="shared" si="70"/>
        <v>Otro</v>
      </c>
    </row>
    <row r="273" spans="1:50" x14ac:dyDescent="0.25">
      <c r="A273" s="3">
        <v>45322</v>
      </c>
      <c r="B273" s="1">
        <v>34183000191801</v>
      </c>
      <c r="C273" s="5">
        <v>55500000</v>
      </c>
      <c r="D273">
        <v>84</v>
      </c>
      <c r="E273" s="3">
        <v>43483</v>
      </c>
      <c r="F273" s="1">
        <f>_xlfn.DAYS(E273,A273)/30</f>
        <v>-61.3</v>
      </c>
      <c r="G273" s="1">
        <f t="shared" si="73"/>
        <v>22.700000000000003</v>
      </c>
      <c r="H273" s="5">
        <v>17857107</v>
      </c>
      <c r="I273" s="5" t="s">
        <v>52</v>
      </c>
      <c r="J273" s="6">
        <v>44653</v>
      </c>
      <c r="K273" s="7">
        <f>+_xlfn.DAYS(A273,J273)/30</f>
        <v>22.3</v>
      </c>
      <c r="L273" s="7">
        <f>+_xlfn.DAYS(A273,E273)/30</f>
        <v>61.3</v>
      </c>
      <c r="M273" s="6">
        <v>31486</v>
      </c>
      <c r="N273" s="8">
        <f>+_xlfn.DAYS(A273,M273)/365</f>
        <v>37.906849315068492</v>
      </c>
      <c r="O273" s="8">
        <v>455</v>
      </c>
      <c r="P273" s="6">
        <v>42359</v>
      </c>
      <c r="Q273" s="8">
        <f t="shared" si="64"/>
        <v>3.1222222222222222</v>
      </c>
      <c r="R273" s="8">
        <f t="shared" si="65"/>
        <v>6.3722222222222218</v>
      </c>
      <c r="S273" s="8" t="s">
        <v>66</v>
      </c>
      <c r="T273" s="9">
        <v>2.9600000000000001E-2</v>
      </c>
      <c r="U273" s="5">
        <f t="shared" si="66"/>
        <v>660714.28571428568</v>
      </c>
      <c r="V273" s="5">
        <f t="shared" si="67"/>
        <v>44047.530599999998</v>
      </c>
      <c r="W273" s="10">
        <f t="shared" si="71"/>
        <v>704761.81631428562</v>
      </c>
      <c r="X273" s="5">
        <v>418166</v>
      </c>
      <c r="Y273">
        <v>0</v>
      </c>
      <c r="Z273" s="5">
        <v>2544</v>
      </c>
      <c r="AA273" s="5">
        <v>18277817</v>
      </c>
      <c r="AB273">
        <v>0</v>
      </c>
      <c r="AC273">
        <v>0</v>
      </c>
      <c r="AD273">
        <v>0</v>
      </c>
      <c r="AE273" t="s">
        <v>34</v>
      </c>
      <c r="AF273" t="s">
        <v>34</v>
      </c>
      <c r="AG273" t="s">
        <v>35</v>
      </c>
      <c r="AH273" s="5">
        <v>86607</v>
      </c>
      <c r="AI273" s="5">
        <v>2028</v>
      </c>
      <c r="AJ273" s="3">
        <v>46127</v>
      </c>
      <c r="AK273" s="5">
        <v>12</v>
      </c>
      <c r="AL273" s="5">
        <v>158928.85</v>
      </c>
      <c r="AM273" s="5">
        <v>3722.32</v>
      </c>
      <c r="AN273" s="5">
        <v>23.18</v>
      </c>
      <c r="AO273" t="s">
        <v>40</v>
      </c>
      <c r="AP273" t="s">
        <v>37</v>
      </c>
      <c r="AQ273" s="5">
        <v>0</v>
      </c>
      <c r="AR273" t="s">
        <v>38</v>
      </c>
      <c r="AS273">
        <f t="shared" ref="AS273:AS283" si="74">IF(AC273&gt;=1,1,0)</f>
        <v>0</v>
      </c>
      <c r="AT273" t="str">
        <f t="shared" si="68"/>
        <v>0 Días</v>
      </c>
      <c r="AU273" t="e">
        <f>IF(AND(AC273=0,SUMIFS($H:$H,$A:$A,$A273,#REF!,#REF!)&lt;250000000),"Ordinaria",IF(AND(AC273=0,SUMIFS($H:$H,$A:$A,$A273,#REF!,#REF!)&gt;=250000000),"Preventiva",IF(AND(AC273&gt;0,AC273&lt;=30),"Persuasiva I",IF(AND(AC273&gt;30,AC273&lt;=60),"Persuasiva II",IF(AND(AC273&gt;60,AC273&lt;90),"Prejurídica","Jurídico")))))</f>
        <v>#REF!</v>
      </c>
      <c r="AV273">
        <f t="shared" si="69"/>
        <v>0</v>
      </c>
      <c r="AW273" t="str">
        <f>IFERROR(VLOOKUP(#REF!,#REF!,32,0),"Desembolsado")</f>
        <v>Desembolsado</v>
      </c>
      <c r="AX273" t="str">
        <f t="shared" si="70"/>
        <v>Otro</v>
      </c>
    </row>
    <row r="274" spans="1:50" x14ac:dyDescent="0.25">
      <c r="A274" s="3">
        <v>45291</v>
      </c>
      <c r="B274" s="1">
        <v>34183000191801</v>
      </c>
      <c r="C274" s="5">
        <v>55500000</v>
      </c>
      <c r="D274">
        <v>84</v>
      </c>
      <c r="E274" s="3">
        <v>43483</v>
      </c>
      <c r="F274" s="1">
        <f>_xlfn.DAYS(E274,A274)/30</f>
        <v>-60.266666666666666</v>
      </c>
      <c r="G274" s="1">
        <f t="shared" si="73"/>
        <v>23.733333333333334</v>
      </c>
      <c r="H274" s="5">
        <v>18520717</v>
      </c>
      <c r="I274" s="5" t="s">
        <v>52</v>
      </c>
      <c r="J274" s="6">
        <v>44653</v>
      </c>
      <c r="K274" s="7">
        <f>+_xlfn.DAYS(A274,J274)/30</f>
        <v>21.266666666666666</v>
      </c>
      <c r="L274" s="7">
        <f>+_xlfn.DAYS(A274,E274)/30</f>
        <v>60.266666666666666</v>
      </c>
      <c r="M274" s="6">
        <v>31486</v>
      </c>
      <c r="N274" s="8">
        <f>+_xlfn.DAYS(A274,M274)/365</f>
        <v>37.821917808219176</v>
      </c>
      <c r="O274" s="8">
        <v>455</v>
      </c>
      <c r="P274" s="6">
        <v>42359</v>
      </c>
      <c r="Q274" s="8">
        <f t="shared" si="64"/>
        <v>3.1222222222222222</v>
      </c>
      <c r="R274" s="8">
        <f t="shared" si="65"/>
        <v>6.3722222222222218</v>
      </c>
      <c r="S274" s="8" t="s">
        <v>66</v>
      </c>
      <c r="T274" s="9">
        <v>2.9600000000000001E-2</v>
      </c>
      <c r="U274" s="5">
        <f t="shared" si="66"/>
        <v>660714.28571428568</v>
      </c>
      <c r="V274" s="5">
        <f t="shared" si="67"/>
        <v>45684.435266666667</v>
      </c>
      <c r="W274" s="10">
        <f t="shared" si="71"/>
        <v>706398.72098095238</v>
      </c>
      <c r="X274" s="5">
        <v>419597</v>
      </c>
      <c r="Y274">
        <v>0</v>
      </c>
      <c r="Z274" s="5">
        <v>2534</v>
      </c>
      <c r="AA274" s="5">
        <v>18942848</v>
      </c>
      <c r="AB274">
        <v>0</v>
      </c>
      <c r="AC274">
        <v>0</v>
      </c>
      <c r="AD274">
        <v>0</v>
      </c>
      <c r="AE274" t="s">
        <v>34</v>
      </c>
      <c r="AF274" t="s">
        <v>34</v>
      </c>
      <c r="AG274" t="s">
        <v>35</v>
      </c>
      <c r="AH274" s="5">
        <v>136127</v>
      </c>
      <c r="AI274" s="5">
        <v>2035</v>
      </c>
      <c r="AJ274" s="3">
        <v>46127</v>
      </c>
      <c r="AK274" s="5">
        <v>12</v>
      </c>
      <c r="AL274" s="5">
        <v>164835</v>
      </c>
      <c r="AM274" s="5">
        <v>3735.06</v>
      </c>
      <c r="AN274" s="5">
        <v>23.18</v>
      </c>
      <c r="AO274" t="s">
        <v>40</v>
      </c>
      <c r="AP274" t="s">
        <v>37</v>
      </c>
      <c r="AQ274" s="5">
        <v>0</v>
      </c>
      <c r="AR274" t="s">
        <v>38</v>
      </c>
      <c r="AS274">
        <f t="shared" si="74"/>
        <v>0</v>
      </c>
      <c r="AT274" t="str">
        <f t="shared" si="68"/>
        <v>0 Días</v>
      </c>
      <c r="AU274" t="e">
        <f>IF(AND(AC274=0,SUMIFS($H:$H,$A:$A,$A274,#REF!,#REF!)&lt;250000000),"Ordinaria",IF(AND(AC274=0,SUMIFS($H:$H,$A:$A,$A274,#REF!,#REF!)&gt;=250000000),"Preventiva",IF(AND(AC274&gt;0,AC274&lt;=30),"Persuasiva I",IF(AND(AC274&gt;30,AC274&lt;=60),"Persuasiva II",IF(AND(AC274&gt;60,AC274&lt;90),"Prejurídica","Jurídico")))))</f>
        <v>#REF!</v>
      </c>
      <c r="AV274">
        <f t="shared" si="69"/>
        <v>0</v>
      </c>
      <c r="AW274" t="str">
        <f>IFERROR(VLOOKUP(#REF!,#REF!,32,0),"Desembolsado")</f>
        <v>Desembolsado</v>
      </c>
      <c r="AX274" t="str">
        <f t="shared" si="70"/>
        <v>Otro</v>
      </c>
    </row>
    <row r="275" spans="1:50" x14ac:dyDescent="0.25">
      <c r="A275" s="3">
        <v>45260</v>
      </c>
      <c r="B275" s="1">
        <v>34183000191801</v>
      </c>
      <c r="C275" s="5">
        <v>55500000</v>
      </c>
      <c r="D275">
        <v>84</v>
      </c>
      <c r="E275" s="3">
        <v>43483</v>
      </c>
      <c r="F275" s="1">
        <f>_xlfn.DAYS(E275,A275)/30</f>
        <v>-59.233333333333334</v>
      </c>
      <c r="G275" s="1">
        <f t="shared" si="73"/>
        <v>24.766666666666666</v>
      </c>
      <c r="H275" s="5">
        <v>19187232</v>
      </c>
      <c r="I275" s="5" t="s">
        <v>52</v>
      </c>
      <c r="J275" s="6">
        <v>44653</v>
      </c>
      <c r="K275" s="7">
        <f>+_xlfn.DAYS(A275,J275)/30</f>
        <v>20.233333333333334</v>
      </c>
      <c r="L275" s="7">
        <f>+_xlfn.DAYS(A275,E275)/30</f>
        <v>59.233333333333334</v>
      </c>
      <c r="M275" s="6">
        <v>31486</v>
      </c>
      <c r="N275" s="8">
        <f>+_xlfn.DAYS(A275,M275)/365</f>
        <v>37.736986301369861</v>
      </c>
      <c r="O275" s="8">
        <v>455</v>
      </c>
      <c r="P275" s="6">
        <v>42359</v>
      </c>
      <c r="Q275" s="8">
        <f t="shared" si="64"/>
        <v>3.1222222222222222</v>
      </c>
      <c r="R275" s="8">
        <f t="shared" si="65"/>
        <v>6.3722222222222218</v>
      </c>
      <c r="S275" s="8" t="s">
        <v>66</v>
      </c>
      <c r="T275" s="9">
        <v>2.9600000000000001E-2</v>
      </c>
      <c r="U275" s="5">
        <f t="shared" si="66"/>
        <v>660714.28571428568</v>
      </c>
      <c r="V275" s="5">
        <f t="shared" si="67"/>
        <v>47328.505600000004</v>
      </c>
      <c r="W275" s="10">
        <f t="shared" si="71"/>
        <v>708042.79131428571</v>
      </c>
      <c r="X275" s="5">
        <v>421062</v>
      </c>
      <c r="Y275">
        <v>0</v>
      </c>
      <c r="Z275" s="5">
        <v>2622</v>
      </c>
      <c r="AA275" s="5">
        <v>19610916</v>
      </c>
      <c r="AB275">
        <v>0</v>
      </c>
      <c r="AC275">
        <v>0</v>
      </c>
      <c r="AD275">
        <v>0</v>
      </c>
      <c r="AE275" t="s">
        <v>34</v>
      </c>
      <c r="AF275" t="s">
        <v>34</v>
      </c>
      <c r="AG275" t="s">
        <v>35</v>
      </c>
      <c r="AH275" s="5">
        <v>141026</v>
      </c>
      <c r="AI275" s="5">
        <v>2042</v>
      </c>
      <c r="AJ275" s="3">
        <v>46127</v>
      </c>
      <c r="AK275" s="5">
        <v>13</v>
      </c>
      <c r="AL275" s="5">
        <v>170766.89</v>
      </c>
      <c r="AM275" s="5">
        <v>3748.1</v>
      </c>
      <c r="AN275" s="5">
        <v>23.99</v>
      </c>
      <c r="AO275" t="s">
        <v>40</v>
      </c>
      <c r="AP275" t="s">
        <v>37</v>
      </c>
      <c r="AQ275" s="5">
        <v>0</v>
      </c>
      <c r="AR275" t="s">
        <v>38</v>
      </c>
      <c r="AS275">
        <f t="shared" si="74"/>
        <v>0</v>
      </c>
      <c r="AT275" t="str">
        <f t="shared" si="68"/>
        <v>0 Días</v>
      </c>
      <c r="AU275" t="e">
        <f>IF(AND(AC275=0,SUMIFS($H:$H,$A:$A,$A275,#REF!,#REF!)&lt;250000000),"Ordinaria",IF(AND(AC275=0,SUMIFS($H:$H,$A:$A,$A275,#REF!,#REF!)&gt;=250000000),"Preventiva",IF(AND(AC275&gt;0,AC275&lt;=30),"Persuasiva I",IF(AND(AC275&gt;30,AC275&lt;=60),"Persuasiva II",IF(AND(AC275&gt;60,AC275&lt;90),"Prejurídica","Jurídico")))))</f>
        <v>#REF!</v>
      </c>
      <c r="AV275">
        <f t="shared" si="69"/>
        <v>0</v>
      </c>
      <c r="AW275" t="str">
        <f>IFERROR(VLOOKUP(#REF!,#REF!,32,0),"Desembolsado")</f>
        <v>Desembolsado</v>
      </c>
      <c r="AX275" t="str">
        <f t="shared" si="70"/>
        <v>Otro</v>
      </c>
    </row>
    <row r="276" spans="1:50" x14ac:dyDescent="0.25">
      <c r="A276" s="3">
        <v>45230</v>
      </c>
      <c r="B276" s="1">
        <v>34183000191801</v>
      </c>
      <c r="C276" s="5">
        <v>55500000</v>
      </c>
      <c r="D276">
        <v>84</v>
      </c>
      <c r="E276" s="3">
        <v>43483</v>
      </c>
      <c r="F276" s="1">
        <f>_xlfn.DAYS(E276,A276)/30</f>
        <v>-58.233333333333334</v>
      </c>
      <c r="G276" s="1">
        <f t="shared" si="73"/>
        <v>25.766666666666666</v>
      </c>
      <c r="H276" s="5">
        <v>19851467</v>
      </c>
      <c r="I276" s="5" t="s">
        <v>52</v>
      </c>
      <c r="J276" s="6">
        <v>44653</v>
      </c>
      <c r="K276" s="7">
        <f>+_xlfn.DAYS(A276,J276)/30</f>
        <v>19.233333333333334</v>
      </c>
      <c r="L276" s="7">
        <f>+_xlfn.DAYS(A276,E276)/30</f>
        <v>58.233333333333334</v>
      </c>
      <c r="M276" s="6">
        <v>31486</v>
      </c>
      <c r="N276" s="8">
        <f>+_xlfn.DAYS(A276,M276)/365</f>
        <v>37.654794520547945</v>
      </c>
      <c r="O276" s="8">
        <v>455</v>
      </c>
      <c r="P276" s="6">
        <v>42359</v>
      </c>
      <c r="Q276" s="8">
        <f t="shared" si="64"/>
        <v>3.1222222222222222</v>
      </c>
      <c r="R276" s="8">
        <f t="shared" si="65"/>
        <v>6.3722222222222218</v>
      </c>
      <c r="S276" s="8" t="s">
        <v>66</v>
      </c>
      <c r="T276" s="9">
        <v>2.9600000000000001E-2</v>
      </c>
      <c r="U276" s="5">
        <f t="shared" si="66"/>
        <v>660714.28571428568</v>
      </c>
      <c r="V276" s="5">
        <f t="shared" si="67"/>
        <v>48966.951933333337</v>
      </c>
      <c r="W276" s="10">
        <f t="shared" si="71"/>
        <v>709681.23764761898</v>
      </c>
      <c r="X276" s="5">
        <v>422520</v>
      </c>
      <c r="Y276">
        <v>0</v>
      </c>
      <c r="Z276" s="5">
        <v>2710</v>
      </c>
      <c r="AA276" s="5">
        <v>20276697</v>
      </c>
      <c r="AB276">
        <v>0</v>
      </c>
      <c r="AC276">
        <v>0</v>
      </c>
      <c r="AD276">
        <v>0</v>
      </c>
      <c r="AE276" t="s">
        <v>34</v>
      </c>
      <c r="AF276" t="s">
        <v>34</v>
      </c>
      <c r="AG276" t="s">
        <v>35</v>
      </c>
      <c r="AH276" s="5">
        <v>145909</v>
      </c>
      <c r="AI276" s="5">
        <v>2049</v>
      </c>
      <c r="AJ276" s="3">
        <v>46127</v>
      </c>
      <c r="AK276" s="5">
        <v>13</v>
      </c>
      <c r="AL276" s="5">
        <v>176678.6</v>
      </c>
      <c r="AM276" s="5">
        <v>3761.08</v>
      </c>
      <c r="AN276" s="5">
        <v>24.8</v>
      </c>
      <c r="AO276" t="s">
        <v>40</v>
      </c>
      <c r="AP276" t="s">
        <v>37</v>
      </c>
      <c r="AQ276" s="5">
        <v>0</v>
      </c>
      <c r="AR276" t="s">
        <v>38</v>
      </c>
      <c r="AS276">
        <f t="shared" si="74"/>
        <v>0</v>
      </c>
      <c r="AT276" t="str">
        <f t="shared" si="68"/>
        <v>0 Días</v>
      </c>
      <c r="AU276" t="e">
        <f>IF(AND(AC276=0,SUMIFS($H:$H,$A:$A,$A276,#REF!,#REF!)&lt;250000000),"Ordinaria",IF(AND(AC276=0,SUMIFS($H:$H,$A:$A,$A276,#REF!,#REF!)&gt;=250000000),"Preventiva",IF(AND(AC276&gt;0,AC276&lt;=30),"Persuasiva I",IF(AND(AC276&gt;30,AC276&lt;=60),"Persuasiva II",IF(AND(AC276&gt;60,AC276&lt;90),"Prejurídica","Jurídico")))))</f>
        <v>#REF!</v>
      </c>
      <c r="AV276">
        <f t="shared" si="69"/>
        <v>0</v>
      </c>
      <c r="AW276" t="str">
        <f>IFERROR(VLOOKUP(#REF!,#REF!,32,0),"Desembolsado")</f>
        <v>Desembolsado</v>
      </c>
      <c r="AX276" t="str">
        <f t="shared" si="70"/>
        <v>Otro</v>
      </c>
    </row>
    <row r="277" spans="1:50" x14ac:dyDescent="0.25">
      <c r="A277" s="3">
        <v>45199</v>
      </c>
      <c r="B277" s="1">
        <v>34183000191801</v>
      </c>
      <c r="C277" s="5">
        <v>55500000</v>
      </c>
      <c r="D277">
        <v>84</v>
      </c>
      <c r="E277" s="3">
        <v>43483</v>
      </c>
      <c r="F277" s="1">
        <f>_xlfn.DAYS(E277,A277)/30</f>
        <v>-57.2</v>
      </c>
      <c r="G277" s="1">
        <f t="shared" si="73"/>
        <v>26.799999999999997</v>
      </c>
      <c r="H277" s="5">
        <v>20512249</v>
      </c>
      <c r="I277" s="5" t="s">
        <v>52</v>
      </c>
      <c r="J277" s="6">
        <v>44653</v>
      </c>
      <c r="K277" s="7">
        <f>+_xlfn.DAYS(A277,J277)/30</f>
        <v>18.2</v>
      </c>
      <c r="L277" s="7">
        <f>+_xlfn.DAYS(A277,E277)/30</f>
        <v>57.2</v>
      </c>
      <c r="M277" s="6">
        <v>31486</v>
      </c>
      <c r="N277" s="8">
        <f>+_xlfn.DAYS(A277,M277)/365</f>
        <v>37.56986301369863</v>
      </c>
      <c r="O277" s="8">
        <v>455</v>
      </c>
      <c r="P277" s="6">
        <v>42359</v>
      </c>
      <c r="Q277" s="8">
        <f t="shared" si="64"/>
        <v>3.1222222222222222</v>
      </c>
      <c r="R277" s="8">
        <f t="shared" si="65"/>
        <v>6.3722222222222218</v>
      </c>
      <c r="S277" s="8" t="s">
        <v>66</v>
      </c>
      <c r="T277" s="9">
        <v>2.9600000000000001E-2</v>
      </c>
      <c r="U277" s="5">
        <f t="shared" si="66"/>
        <v>660714.28571428568</v>
      </c>
      <c r="V277" s="5">
        <f t="shared" si="67"/>
        <v>50596.880866666674</v>
      </c>
      <c r="W277" s="10">
        <f t="shared" si="71"/>
        <v>711311.16658095235</v>
      </c>
      <c r="X277" s="5">
        <v>423971</v>
      </c>
      <c r="Y277">
        <v>0</v>
      </c>
      <c r="Z277" s="5">
        <v>2798</v>
      </c>
      <c r="AA277" s="5">
        <v>20939018</v>
      </c>
      <c r="AB277">
        <v>0</v>
      </c>
      <c r="AC277">
        <v>0</v>
      </c>
      <c r="AD277">
        <v>0</v>
      </c>
      <c r="AE277" t="s">
        <v>34</v>
      </c>
      <c r="AF277" t="s">
        <v>34</v>
      </c>
      <c r="AG277" t="s">
        <v>35</v>
      </c>
      <c r="AH277" s="5">
        <v>150765</v>
      </c>
      <c r="AI277" s="5">
        <v>2056</v>
      </c>
      <c r="AJ277" s="3">
        <v>46127</v>
      </c>
      <c r="AK277" s="5">
        <v>14</v>
      </c>
      <c r="AL277" s="5">
        <v>182559.58</v>
      </c>
      <c r="AM277" s="5">
        <v>3774</v>
      </c>
      <c r="AN277" s="5">
        <v>25.61</v>
      </c>
      <c r="AO277" t="s">
        <v>40</v>
      </c>
      <c r="AP277" t="s">
        <v>37</v>
      </c>
      <c r="AQ277" s="5">
        <v>0</v>
      </c>
      <c r="AR277" t="s">
        <v>38</v>
      </c>
      <c r="AS277">
        <f t="shared" si="74"/>
        <v>0</v>
      </c>
      <c r="AT277" t="str">
        <f t="shared" si="68"/>
        <v>0 Días</v>
      </c>
      <c r="AU277" t="e">
        <f>IF(AND(AC277=0,SUMIFS($H:$H,$A:$A,$A277,#REF!,#REF!)&lt;250000000),"Ordinaria",IF(AND(AC277=0,SUMIFS($H:$H,$A:$A,$A277,#REF!,#REF!)&gt;=250000000),"Preventiva",IF(AND(AC277&gt;0,AC277&lt;=30),"Persuasiva I",IF(AND(AC277&gt;30,AC277&lt;=60),"Persuasiva II",IF(AND(AC277&gt;60,AC277&lt;90),"Prejurídica","Jurídico")))))</f>
        <v>#REF!</v>
      </c>
      <c r="AV277">
        <f t="shared" si="69"/>
        <v>0</v>
      </c>
      <c r="AW277" t="str">
        <f>IFERROR(VLOOKUP(#REF!,#REF!,32,0),"Desembolsado")</f>
        <v>Desembolsado</v>
      </c>
      <c r="AX277" t="str">
        <f t="shared" si="70"/>
        <v>Otro</v>
      </c>
    </row>
    <row r="278" spans="1:50" x14ac:dyDescent="0.25">
      <c r="A278" s="3">
        <v>45169</v>
      </c>
      <c r="B278" s="1">
        <v>34183000191801</v>
      </c>
      <c r="C278" s="5">
        <v>55500000</v>
      </c>
      <c r="D278">
        <v>84</v>
      </c>
      <c r="E278" s="3">
        <v>43483</v>
      </c>
      <c r="F278" s="1">
        <f>_xlfn.DAYS(E278,A278)/30</f>
        <v>-56.2</v>
      </c>
      <c r="G278" s="1">
        <f t="shared" si="73"/>
        <v>27.799999999999997</v>
      </c>
      <c r="H278" s="5">
        <v>21170066</v>
      </c>
      <c r="I278" s="5" t="s">
        <v>52</v>
      </c>
      <c r="J278" s="6">
        <v>44653</v>
      </c>
      <c r="K278" s="7">
        <f>+_xlfn.DAYS(A278,J278)/30</f>
        <v>17.2</v>
      </c>
      <c r="L278" s="7">
        <f>+_xlfn.DAYS(A278,E278)/30</f>
        <v>56.2</v>
      </c>
      <c r="M278" s="6">
        <v>31486</v>
      </c>
      <c r="N278" s="8">
        <f>+_xlfn.DAYS(A278,M278)/365</f>
        <v>37.487671232876714</v>
      </c>
      <c r="O278" s="8">
        <v>455</v>
      </c>
      <c r="P278" s="6">
        <v>42359</v>
      </c>
      <c r="Q278" s="8">
        <f t="shared" si="64"/>
        <v>3.1222222222222222</v>
      </c>
      <c r="R278" s="8">
        <f t="shared" si="65"/>
        <v>6.3722222222222218</v>
      </c>
      <c r="S278" s="8" t="s">
        <v>66</v>
      </c>
      <c r="T278" s="9">
        <v>2.9600000000000001E-2</v>
      </c>
      <c r="U278" s="5">
        <f t="shared" si="66"/>
        <v>660714.28571428568</v>
      </c>
      <c r="V278" s="5">
        <f t="shared" si="67"/>
        <v>52219.496133333334</v>
      </c>
      <c r="W278" s="10">
        <f t="shared" si="71"/>
        <v>712933.78184761899</v>
      </c>
      <c r="X278" s="5">
        <v>425418</v>
      </c>
      <c r="Y278">
        <v>0</v>
      </c>
      <c r="Z278" s="5">
        <v>2976</v>
      </c>
      <c r="AA278" s="5">
        <v>21598460</v>
      </c>
      <c r="AB278">
        <v>0</v>
      </c>
      <c r="AC278">
        <v>0</v>
      </c>
      <c r="AD278">
        <v>0</v>
      </c>
      <c r="AE278" t="s">
        <v>34</v>
      </c>
      <c r="AF278" t="s">
        <v>34</v>
      </c>
      <c r="AG278" t="s">
        <v>35</v>
      </c>
      <c r="AH278" s="5">
        <v>155600</v>
      </c>
      <c r="AI278" s="5">
        <v>2063</v>
      </c>
      <c r="AJ278" s="3">
        <v>46127</v>
      </c>
      <c r="AK278" s="5">
        <v>14</v>
      </c>
      <c r="AL278" s="5">
        <v>188414.17</v>
      </c>
      <c r="AM278" s="5">
        <v>3786.65</v>
      </c>
      <c r="AN278" s="5">
        <v>27.24</v>
      </c>
      <c r="AO278" t="s">
        <v>40</v>
      </c>
      <c r="AP278" t="s">
        <v>37</v>
      </c>
      <c r="AQ278" s="5">
        <v>0</v>
      </c>
      <c r="AR278" t="s">
        <v>38</v>
      </c>
      <c r="AS278">
        <f t="shared" si="74"/>
        <v>0</v>
      </c>
      <c r="AT278" t="str">
        <f t="shared" si="68"/>
        <v>0 Días</v>
      </c>
      <c r="AU278" t="e">
        <f>IF(AND(AC278=0,SUMIFS($H:$H,$A:$A,$A278,#REF!,#REF!)&lt;250000000),"Ordinaria",IF(AND(AC278=0,SUMIFS($H:$H,$A:$A,$A278,#REF!,#REF!)&gt;=250000000),"Preventiva",IF(AND(AC278&gt;0,AC278&lt;=30),"Persuasiva I",IF(AND(AC278&gt;30,AC278&lt;=60),"Persuasiva II",IF(AND(AC278&gt;60,AC278&lt;90),"Prejurídica","Jurídico")))))</f>
        <v>#REF!</v>
      </c>
      <c r="AV278">
        <f t="shared" si="69"/>
        <v>0</v>
      </c>
      <c r="AW278" t="str">
        <f>IFERROR(VLOOKUP(#REF!,#REF!,32,0),"Desembolsado")</f>
        <v>Desembolsado</v>
      </c>
      <c r="AX278" t="str">
        <f t="shared" si="70"/>
        <v>Otro</v>
      </c>
    </row>
    <row r="279" spans="1:50" x14ac:dyDescent="0.25">
      <c r="A279" s="3">
        <v>45138</v>
      </c>
      <c r="B279" s="1">
        <v>34183000191801</v>
      </c>
      <c r="C279" s="5">
        <v>55500000</v>
      </c>
      <c r="D279">
        <v>84</v>
      </c>
      <c r="E279" s="3">
        <v>43483</v>
      </c>
      <c r="F279" s="1">
        <f>_xlfn.DAYS(E279,A279)/30</f>
        <v>-55.166666666666664</v>
      </c>
      <c r="G279" s="1">
        <f t="shared" si="73"/>
        <v>28.833333333333336</v>
      </c>
      <c r="H279" s="5">
        <v>21831808</v>
      </c>
      <c r="I279" s="5" t="s">
        <v>52</v>
      </c>
      <c r="J279" s="6">
        <v>44653</v>
      </c>
      <c r="K279" s="7">
        <f>+_xlfn.DAYS(A279,J279)/30</f>
        <v>16.166666666666668</v>
      </c>
      <c r="L279" s="7">
        <f>+_xlfn.DAYS(A279,E279)/30</f>
        <v>55.166666666666664</v>
      </c>
      <c r="M279" s="6">
        <v>31486</v>
      </c>
      <c r="N279" s="8">
        <f>+_xlfn.DAYS(A279,M279)/365</f>
        <v>37.402739726027399</v>
      </c>
      <c r="O279" s="8">
        <v>455</v>
      </c>
      <c r="P279" s="6">
        <v>42359</v>
      </c>
      <c r="Q279" s="8">
        <f t="shared" si="64"/>
        <v>3.1222222222222222</v>
      </c>
      <c r="R279" s="8">
        <f t="shared" si="65"/>
        <v>6.3722222222222218</v>
      </c>
      <c r="S279" s="8" t="s">
        <v>66</v>
      </c>
      <c r="T279" s="9">
        <v>2.9600000000000001E-2</v>
      </c>
      <c r="U279" s="5">
        <f t="shared" si="66"/>
        <v>660714.28571428568</v>
      </c>
      <c r="V279" s="5">
        <f t="shared" si="67"/>
        <v>53851.793066666665</v>
      </c>
      <c r="W279" s="10">
        <f t="shared" si="71"/>
        <v>714566.07878095238</v>
      </c>
      <c r="X279" s="5">
        <v>426862</v>
      </c>
      <c r="Y279">
        <v>0</v>
      </c>
      <c r="Z279" s="5">
        <v>3079</v>
      </c>
      <c r="AA279" s="5">
        <v>22261749</v>
      </c>
      <c r="AB279">
        <v>0</v>
      </c>
      <c r="AC279">
        <v>0</v>
      </c>
      <c r="AD279">
        <v>0</v>
      </c>
      <c r="AE279" t="s">
        <v>34</v>
      </c>
      <c r="AF279" t="s">
        <v>34</v>
      </c>
      <c r="AG279" t="s">
        <v>35</v>
      </c>
      <c r="AH279" s="5">
        <v>160464</v>
      </c>
      <c r="AI279" s="5">
        <v>2070</v>
      </c>
      <c r="AJ279" s="3">
        <v>46127</v>
      </c>
      <c r="AK279" s="5">
        <v>15</v>
      </c>
      <c r="AL279" s="5">
        <v>194303.69</v>
      </c>
      <c r="AM279" s="5">
        <v>3799.5</v>
      </c>
      <c r="AN279" s="5">
        <v>28.18</v>
      </c>
      <c r="AO279" t="s">
        <v>40</v>
      </c>
      <c r="AP279" t="s">
        <v>37</v>
      </c>
      <c r="AQ279" s="5">
        <v>0</v>
      </c>
      <c r="AR279" t="s">
        <v>38</v>
      </c>
      <c r="AS279">
        <f t="shared" si="74"/>
        <v>0</v>
      </c>
      <c r="AT279" t="str">
        <f t="shared" si="68"/>
        <v>0 Días</v>
      </c>
      <c r="AU279" t="e">
        <f>IF(AND(AC279=0,SUMIFS($H:$H,$A:$A,$A279,#REF!,#REF!)&lt;250000000),"Ordinaria",IF(AND(AC279=0,SUMIFS($H:$H,$A:$A,$A279,#REF!,#REF!)&gt;=250000000),"Preventiva",IF(AND(AC279&gt;0,AC279&lt;=30),"Persuasiva I",IF(AND(AC279&gt;30,AC279&lt;=60),"Persuasiva II",IF(AND(AC279&gt;60,AC279&lt;90),"Prejurídica","Jurídico")))))</f>
        <v>#REF!</v>
      </c>
      <c r="AV279">
        <f t="shared" si="69"/>
        <v>0</v>
      </c>
      <c r="AW279" t="str">
        <f>IFERROR(VLOOKUP(#REF!,#REF!,32,0),"Desembolsado")</f>
        <v>Desembolsado</v>
      </c>
      <c r="AX279" t="str">
        <f t="shared" si="70"/>
        <v>Otro</v>
      </c>
    </row>
    <row r="280" spans="1:50" x14ac:dyDescent="0.25">
      <c r="A280" s="3">
        <v>45107</v>
      </c>
      <c r="B280" s="1">
        <v>34183000191801</v>
      </c>
      <c r="C280" s="5">
        <v>55500000</v>
      </c>
      <c r="D280">
        <v>84</v>
      </c>
      <c r="E280" s="3">
        <v>43483</v>
      </c>
      <c r="F280" s="1">
        <f>_xlfn.DAYS(E280,A280)/30</f>
        <v>-54.133333333333333</v>
      </c>
      <c r="G280" s="1">
        <f t="shared" si="73"/>
        <v>29.866666666666667</v>
      </c>
      <c r="H280" s="5">
        <v>22499257</v>
      </c>
      <c r="I280" s="5" t="s">
        <v>52</v>
      </c>
      <c r="J280" s="6">
        <v>44653</v>
      </c>
      <c r="K280" s="7">
        <f>+_xlfn.DAYS(A280,J280)/30</f>
        <v>15.133333333333333</v>
      </c>
      <c r="L280" s="7">
        <f>+_xlfn.DAYS(A280,E280)/30</f>
        <v>54.133333333333333</v>
      </c>
      <c r="M280" s="6">
        <v>31486</v>
      </c>
      <c r="N280" s="8">
        <f>+_xlfn.DAYS(A280,M280)/365</f>
        <v>37.317808219178083</v>
      </c>
      <c r="O280" s="8">
        <v>455</v>
      </c>
      <c r="P280" s="6">
        <v>42359</v>
      </c>
      <c r="Q280" s="8">
        <f t="shared" si="64"/>
        <v>3.1222222222222222</v>
      </c>
      <c r="R280" s="8">
        <f t="shared" si="65"/>
        <v>6.3722222222222218</v>
      </c>
      <c r="S280" s="8" t="s">
        <v>66</v>
      </c>
      <c r="T280" s="9">
        <v>2.9600000000000001E-2</v>
      </c>
      <c r="U280" s="5">
        <f t="shared" si="66"/>
        <v>660714.28571428568</v>
      </c>
      <c r="V280" s="5">
        <f t="shared" si="67"/>
        <v>55498.167266666664</v>
      </c>
      <c r="W280" s="10">
        <f t="shared" si="71"/>
        <v>716212.45298095234</v>
      </c>
      <c r="X280" s="5">
        <v>428313</v>
      </c>
      <c r="Y280">
        <v>0</v>
      </c>
      <c r="Z280" s="5">
        <v>3169</v>
      </c>
      <c r="AA280" s="5">
        <v>22930739</v>
      </c>
      <c r="AB280">
        <v>0</v>
      </c>
      <c r="AC280">
        <v>0</v>
      </c>
      <c r="AD280">
        <v>0</v>
      </c>
      <c r="AE280" t="s">
        <v>34</v>
      </c>
      <c r="AF280" t="s">
        <v>34</v>
      </c>
      <c r="AG280" t="s">
        <v>35</v>
      </c>
      <c r="AH280" s="5">
        <v>165369</v>
      </c>
      <c r="AI280" s="5">
        <v>2077</v>
      </c>
      <c r="AJ280" s="3">
        <v>46127</v>
      </c>
      <c r="AK280" s="5">
        <v>15</v>
      </c>
      <c r="AL280" s="5">
        <v>200244</v>
      </c>
      <c r="AM280" s="5">
        <v>3812.42</v>
      </c>
      <c r="AN280" s="5">
        <v>29</v>
      </c>
      <c r="AO280" t="s">
        <v>40</v>
      </c>
      <c r="AP280" t="s">
        <v>37</v>
      </c>
      <c r="AQ280" s="5">
        <v>0</v>
      </c>
      <c r="AR280" t="s">
        <v>38</v>
      </c>
      <c r="AS280">
        <f t="shared" si="74"/>
        <v>0</v>
      </c>
      <c r="AT280" t="str">
        <f t="shared" si="68"/>
        <v>0 Días</v>
      </c>
      <c r="AU280" t="e">
        <f>IF(AND(AC280=0,SUMIFS($H:$H,$A:$A,$A280,#REF!,#REF!)&lt;250000000),"Ordinaria",IF(AND(AC280=0,SUMIFS($H:$H,$A:$A,$A280,#REF!,#REF!)&gt;=250000000),"Preventiva",IF(AND(AC280&gt;0,AC280&lt;=30),"Persuasiva I",IF(AND(AC280&gt;30,AC280&lt;=60),"Persuasiva II",IF(AND(AC280&gt;60,AC280&lt;90),"Prejurídica","Jurídico")))))</f>
        <v>#REF!</v>
      </c>
      <c r="AV280">
        <f t="shared" si="69"/>
        <v>0</v>
      </c>
      <c r="AW280" t="str">
        <f>IFERROR(VLOOKUP(#REF!,#REF!,32,0),"Desembolsado")</f>
        <v>Desembolsado</v>
      </c>
      <c r="AX280" t="str">
        <f t="shared" si="70"/>
        <v>Otro</v>
      </c>
    </row>
    <row r="281" spans="1:50" x14ac:dyDescent="0.25">
      <c r="A281" s="3">
        <v>45077</v>
      </c>
      <c r="B281" s="1">
        <v>34183000191801</v>
      </c>
      <c r="C281" s="5">
        <v>55500000</v>
      </c>
      <c r="D281">
        <v>84</v>
      </c>
      <c r="E281" s="3">
        <v>43483</v>
      </c>
      <c r="F281" s="1">
        <f>_xlfn.DAYS(E281,A281)/30</f>
        <v>-53.133333333333333</v>
      </c>
      <c r="G281" s="1">
        <f t="shared" si="73"/>
        <v>30.866666666666667</v>
      </c>
      <c r="H281" s="5">
        <v>23166516</v>
      </c>
      <c r="I281" s="5" t="s">
        <v>52</v>
      </c>
      <c r="J281" s="6">
        <v>44653</v>
      </c>
      <c r="K281" s="7">
        <f>+_xlfn.DAYS(A281,J281)/30</f>
        <v>14.133333333333333</v>
      </c>
      <c r="L281" s="7">
        <f>+_xlfn.DAYS(A281,E281)/30</f>
        <v>53.133333333333333</v>
      </c>
      <c r="M281" s="6">
        <v>31486</v>
      </c>
      <c r="N281" s="8">
        <f>+_xlfn.DAYS(A281,M281)/365</f>
        <v>37.235616438356168</v>
      </c>
      <c r="O281" s="8">
        <v>455</v>
      </c>
      <c r="P281" s="6">
        <v>42359</v>
      </c>
      <c r="Q281" s="8">
        <f t="shared" si="64"/>
        <v>3.1222222222222222</v>
      </c>
      <c r="R281" s="8">
        <f t="shared" si="65"/>
        <v>6.3722222222222218</v>
      </c>
      <c r="S281" s="8" t="s">
        <v>66</v>
      </c>
      <c r="T281" s="9">
        <v>2.9600000000000001E-2</v>
      </c>
      <c r="U281" s="5">
        <f t="shared" si="66"/>
        <v>660714.28571428568</v>
      </c>
      <c r="V281" s="5">
        <f t="shared" si="67"/>
        <v>57144.072800000009</v>
      </c>
      <c r="W281" s="10">
        <f t="shared" si="71"/>
        <v>717858.35851428565</v>
      </c>
      <c r="X281" s="5">
        <v>429777</v>
      </c>
      <c r="Y281">
        <v>0</v>
      </c>
      <c r="Z281" s="5">
        <v>3156</v>
      </c>
      <c r="AA281" s="5">
        <v>23599449</v>
      </c>
      <c r="AB281">
        <v>0</v>
      </c>
      <c r="AC281">
        <v>0</v>
      </c>
      <c r="AD281">
        <v>0</v>
      </c>
      <c r="AE281" t="s">
        <v>34</v>
      </c>
      <c r="AF281" t="s">
        <v>34</v>
      </c>
      <c r="AG281" t="s">
        <v>35</v>
      </c>
      <c r="AH281" s="5">
        <v>112358</v>
      </c>
      <c r="AI281" s="5">
        <v>2084</v>
      </c>
      <c r="AJ281" s="3">
        <v>46127</v>
      </c>
      <c r="AK281" s="5">
        <v>15</v>
      </c>
      <c r="AL281" s="5">
        <v>206182.53</v>
      </c>
      <c r="AM281" s="5">
        <v>3825.45</v>
      </c>
      <c r="AN281" s="5">
        <v>28.92</v>
      </c>
      <c r="AO281" t="s">
        <v>40</v>
      </c>
      <c r="AP281" t="s">
        <v>39</v>
      </c>
      <c r="AQ281" s="5">
        <v>0</v>
      </c>
      <c r="AR281" t="s">
        <v>38</v>
      </c>
      <c r="AS281">
        <f t="shared" si="74"/>
        <v>0</v>
      </c>
      <c r="AT281" t="str">
        <f t="shared" si="68"/>
        <v>0 Días</v>
      </c>
      <c r="AU281" t="e">
        <f>IF(AND(AC281=0,SUMIFS($H:$H,$A:$A,$A281,#REF!,#REF!)&lt;250000000),"Ordinaria",IF(AND(AC281=0,SUMIFS($H:$H,$A:$A,$A281,#REF!,#REF!)&gt;=250000000),"Preventiva",IF(AND(AC281&gt;0,AC281&lt;=30),"Persuasiva I",IF(AND(AC281&gt;30,AC281&lt;=60),"Persuasiva II",IF(AND(AC281&gt;60,AC281&lt;90),"Prejurídica","Jurídico")))))</f>
        <v>#REF!</v>
      </c>
      <c r="AV281">
        <f t="shared" si="69"/>
        <v>0</v>
      </c>
      <c r="AW281" t="str">
        <f>IFERROR(VLOOKUP(#REF!,#REF!,32,0),"Desembolsado")</f>
        <v>Desembolsado</v>
      </c>
      <c r="AX281" t="str">
        <f t="shared" si="70"/>
        <v>Otro</v>
      </c>
    </row>
    <row r="282" spans="1:50" x14ac:dyDescent="0.25">
      <c r="A282" s="3">
        <v>45046</v>
      </c>
      <c r="B282" s="1">
        <v>34183000191801</v>
      </c>
      <c r="C282" s="5">
        <v>55500000</v>
      </c>
      <c r="D282">
        <v>84</v>
      </c>
      <c r="E282" s="3">
        <v>43483</v>
      </c>
      <c r="F282" s="1">
        <f>_xlfn.DAYS(E282,A282)/30</f>
        <v>-52.1</v>
      </c>
      <c r="G282" s="1">
        <f t="shared" si="73"/>
        <v>31.9</v>
      </c>
      <c r="H282" s="5">
        <v>23822658</v>
      </c>
      <c r="I282" s="5" t="s">
        <v>52</v>
      </c>
      <c r="J282" s="6">
        <v>44653</v>
      </c>
      <c r="K282" s="7">
        <f>+_xlfn.DAYS(A282,J282)/30</f>
        <v>13.1</v>
      </c>
      <c r="L282" s="7">
        <f>+_xlfn.DAYS(A282,E282)/30</f>
        <v>52.1</v>
      </c>
      <c r="M282" s="6">
        <v>31486</v>
      </c>
      <c r="N282" s="8">
        <f>+_xlfn.DAYS(A282,M282)/365</f>
        <v>37.150684931506852</v>
      </c>
      <c r="O282" s="8">
        <v>455</v>
      </c>
      <c r="P282" s="6">
        <v>42359</v>
      </c>
      <c r="Q282" s="8">
        <f t="shared" si="64"/>
        <v>3.1222222222222222</v>
      </c>
      <c r="R282" s="8">
        <f t="shared" si="65"/>
        <v>6.3722222222222218</v>
      </c>
      <c r="S282" s="8" t="s">
        <v>66</v>
      </c>
      <c r="T282" s="9">
        <v>2.9600000000000001E-2</v>
      </c>
      <c r="U282" s="5">
        <f t="shared" si="66"/>
        <v>660714.28571428568</v>
      </c>
      <c r="V282" s="5">
        <f t="shared" si="67"/>
        <v>58762.556400000001</v>
      </c>
      <c r="W282" s="10">
        <f t="shared" si="71"/>
        <v>719476.84211428568</v>
      </c>
      <c r="X282" s="5">
        <v>431220</v>
      </c>
      <c r="Y282">
        <v>0</v>
      </c>
      <c r="Z282" s="5">
        <v>3242</v>
      </c>
      <c r="AA282" s="5">
        <v>24257120</v>
      </c>
      <c r="AB282">
        <v>0</v>
      </c>
      <c r="AC282">
        <v>0</v>
      </c>
      <c r="AD282">
        <v>0</v>
      </c>
      <c r="AE282" t="s">
        <v>34</v>
      </c>
      <c r="AF282" t="s">
        <v>34</v>
      </c>
      <c r="AG282" t="s">
        <v>35</v>
      </c>
      <c r="AH282" s="5">
        <v>115540</v>
      </c>
      <c r="AI282" s="5">
        <v>2091</v>
      </c>
      <c r="AJ282" s="3">
        <v>46127</v>
      </c>
      <c r="AK282" s="5">
        <v>16</v>
      </c>
      <c r="AL282" s="5">
        <v>212022.21</v>
      </c>
      <c r="AM282" s="5">
        <v>3838.29</v>
      </c>
      <c r="AN282" s="5">
        <v>29.71</v>
      </c>
      <c r="AO282" t="s">
        <v>40</v>
      </c>
      <c r="AP282" t="s">
        <v>39</v>
      </c>
      <c r="AQ282" s="5">
        <v>0</v>
      </c>
      <c r="AR282" t="s">
        <v>38</v>
      </c>
      <c r="AS282">
        <f t="shared" si="74"/>
        <v>0</v>
      </c>
      <c r="AT282" t="str">
        <f t="shared" si="68"/>
        <v>0 Días</v>
      </c>
      <c r="AU282" t="e">
        <f>IF(AND(AC282=0,SUMIFS($H:$H,$A:$A,$A282,#REF!,#REF!)&lt;250000000),"Ordinaria",IF(AND(AC282=0,SUMIFS($H:$H,$A:$A,$A282,#REF!,#REF!)&gt;=250000000),"Preventiva",IF(AND(AC282&gt;0,AC282&lt;=30),"Persuasiva I",IF(AND(AC282&gt;30,AC282&lt;=60),"Persuasiva II",IF(AND(AC282&gt;60,AC282&lt;90),"Prejurídica","Jurídico")))))</f>
        <v>#REF!</v>
      </c>
      <c r="AV282">
        <f t="shared" si="69"/>
        <v>0</v>
      </c>
      <c r="AW282" t="str">
        <f>IFERROR(VLOOKUP(#REF!,#REF!,32,0),"Desembolsado")</f>
        <v>Desembolsado</v>
      </c>
      <c r="AX282" t="str">
        <f t="shared" si="70"/>
        <v>Otro</v>
      </c>
    </row>
    <row r="283" spans="1:50" x14ac:dyDescent="0.25">
      <c r="A283" s="3">
        <v>45016</v>
      </c>
      <c r="B283" s="1">
        <v>34183000191801</v>
      </c>
      <c r="C283" s="5">
        <v>55500000</v>
      </c>
      <c r="D283">
        <v>84</v>
      </c>
      <c r="E283" s="3">
        <v>43483</v>
      </c>
      <c r="F283" s="1">
        <f>_xlfn.DAYS(E283,A283)/30</f>
        <v>-51.1</v>
      </c>
      <c r="G283" s="1">
        <f t="shared" si="73"/>
        <v>32.9</v>
      </c>
      <c r="H283" s="5">
        <v>24488312</v>
      </c>
      <c r="I283" s="5" t="s">
        <v>52</v>
      </c>
      <c r="J283" s="6">
        <v>44653</v>
      </c>
      <c r="K283" s="7">
        <f>+_xlfn.DAYS(A283,J283)/30</f>
        <v>12.1</v>
      </c>
      <c r="L283" s="7">
        <f>+_xlfn.DAYS(A283,E283)/30</f>
        <v>51.1</v>
      </c>
      <c r="M283" s="6">
        <v>31486</v>
      </c>
      <c r="N283" s="8">
        <f>+_xlfn.DAYS(A283,M283)/365</f>
        <v>37.06849315068493</v>
      </c>
      <c r="O283" s="8">
        <v>455</v>
      </c>
      <c r="P283" s="6">
        <v>42359</v>
      </c>
      <c r="Q283" s="8">
        <f t="shared" si="64"/>
        <v>3.1222222222222222</v>
      </c>
      <c r="R283" s="8">
        <f t="shared" si="65"/>
        <v>6.3722222222222218</v>
      </c>
      <c r="S283" s="8" t="s">
        <v>66</v>
      </c>
      <c r="T283" s="9">
        <v>2.9600000000000001E-2</v>
      </c>
      <c r="U283" s="5">
        <f t="shared" si="66"/>
        <v>660714.28571428568</v>
      </c>
      <c r="V283" s="5">
        <f t="shared" si="67"/>
        <v>60404.502933333337</v>
      </c>
      <c r="W283" s="10">
        <f t="shared" si="71"/>
        <v>721118.78864761908</v>
      </c>
      <c r="X283" s="5">
        <v>432680</v>
      </c>
      <c r="Y283">
        <v>0</v>
      </c>
      <c r="Z283" s="5">
        <v>3332</v>
      </c>
      <c r="AA283" s="5">
        <v>24924324</v>
      </c>
      <c r="AB283">
        <v>0</v>
      </c>
      <c r="AC283">
        <v>0</v>
      </c>
      <c r="AD283">
        <v>0</v>
      </c>
      <c r="AE283" t="s">
        <v>34</v>
      </c>
      <c r="AF283" t="s">
        <v>34</v>
      </c>
      <c r="AG283" t="s">
        <v>35</v>
      </c>
      <c r="AH283" s="5">
        <v>118768</v>
      </c>
      <c r="AI283" s="5">
        <v>2098</v>
      </c>
      <c r="AJ283" s="3">
        <v>46127</v>
      </c>
      <c r="AK283" s="5">
        <v>16</v>
      </c>
      <c r="AL283" s="5">
        <v>217946.55</v>
      </c>
      <c r="AM283" s="5">
        <v>3851.29</v>
      </c>
      <c r="AN283" s="5">
        <v>30.53</v>
      </c>
      <c r="AO283" t="s">
        <v>40</v>
      </c>
      <c r="AP283" t="s">
        <v>39</v>
      </c>
      <c r="AQ283" s="5">
        <v>0</v>
      </c>
      <c r="AR283" t="s">
        <v>38</v>
      </c>
      <c r="AS283">
        <f t="shared" si="74"/>
        <v>0</v>
      </c>
      <c r="AT283" t="str">
        <f t="shared" si="68"/>
        <v>0 Días</v>
      </c>
      <c r="AU283" t="e">
        <f>IF(AND(AC283=0,SUMIFS($H:$H,$A:$A,$A283,#REF!,#REF!)&lt;250000000),"Ordinaria",IF(AND(AC283=0,SUMIFS($H:$H,$A:$A,$A283,#REF!,#REF!)&gt;=250000000),"Preventiva",IF(AND(AC283&gt;0,AC283&lt;=30),"Persuasiva I",IF(AND(AC283&gt;30,AC283&lt;=60),"Persuasiva II",IF(AND(AC283&gt;60,AC283&lt;90),"Prejurídica","Jurídico")))))</f>
        <v>#REF!</v>
      </c>
      <c r="AV283">
        <f t="shared" si="69"/>
        <v>0</v>
      </c>
      <c r="AW283" t="str">
        <f>IFERROR(VLOOKUP(#REF!,#REF!,32,0),"Desembolsado")</f>
        <v>Desembolsado</v>
      </c>
      <c r="AX283" t="str">
        <f t="shared" si="70"/>
        <v>Otro</v>
      </c>
    </row>
    <row r="284" spans="1:50" x14ac:dyDescent="0.25">
      <c r="A284" s="3">
        <v>45351</v>
      </c>
      <c r="B284" s="1">
        <v>34183200188731</v>
      </c>
      <c r="C284" s="5">
        <v>263000000</v>
      </c>
      <c r="D284">
        <v>240</v>
      </c>
      <c r="E284" s="3">
        <v>43377</v>
      </c>
      <c r="F284" s="1">
        <f>_xlfn.DAYS(E284,A284)/30</f>
        <v>-65.8</v>
      </c>
      <c r="G284" s="1">
        <f t="shared" si="73"/>
        <v>174.2</v>
      </c>
      <c r="H284" s="5">
        <v>194659165</v>
      </c>
      <c r="I284" s="5" t="s">
        <v>52</v>
      </c>
      <c r="J284" s="6">
        <v>44652</v>
      </c>
      <c r="K284" s="7">
        <f>+_xlfn.DAYS(A284,J284)/30</f>
        <v>23.3</v>
      </c>
      <c r="L284" s="7">
        <f>+_xlfn.DAYS(A284,E284)/30</f>
        <v>65.8</v>
      </c>
      <c r="M284" s="6">
        <v>33472</v>
      </c>
      <c r="N284" s="8">
        <f>+_xlfn.DAYS(A284,M284)/365</f>
        <v>32.545205479452058</v>
      </c>
      <c r="O284" s="8">
        <v>3348</v>
      </c>
      <c r="P284" s="6">
        <v>42543</v>
      </c>
      <c r="Q284" s="8">
        <f t="shared" si="64"/>
        <v>2.3166666666666669</v>
      </c>
      <c r="R284" s="8">
        <f t="shared" si="65"/>
        <v>5.8583333333333334</v>
      </c>
      <c r="S284" s="8" t="s">
        <v>66</v>
      </c>
      <c r="T284" s="9">
        <v>1.61E-2</v>
      </c>
      <c r="U284" s="5">
        <f t="shared" si="66"/>
        <v>1095833.3333333333</v>
      </c>
      <c r="V284" s="5">
        <f t="shared" si="67"/>
        <v>261167.71304166666</v>
      </c>
      <c r="W284" s="10">
        <f t="shared" si="71"/>
        <v>1357001.0463749999</v>
      </c>
      <c r="X284" s="5">
        <v>19358</v>
      </c>
      <c r="Y284">
        <v>0</v>
      </c>
      <c r="Z284" s="5">
        <v>26034</v>
      </c>
      <c r="AA284" s="5">
        <v>194704557</v>
      </c>
      <c r="AB284">
        <v>0</v>
      </c>
      <c r="AC284">
        <v>0</v>
      </c>
      <c r="AD284">
        <v>0</v>
      </c>
      <c r="AE284" t="s">
        <v>44</v>
      </c>
      <c r="AF284" t="s">
        <v>44</v>
      </c>
      <c r="AG284" t="s">
        <v>41</v>
      </c>
      <c r="AH284" s="5">
        <v>6229093.2800000003</v>
      </c>
      <c r="AI284" s="5">
        <v>619.46</v>
      </c>
      <c r="AJ284" s="3">
        <v>50678</v>
      </c>
      <c r="AK284" s="5">
        <v>833.09</v>
      </c>
      <c r="AL284" s="5">
        <v>0</v>
      </c>
      <c r="AM284" s="5">
        <v>0</v>
      </c>
      <c r="AN284" s="5">
        <v>0</v>
      </c>
      <c r="AO284" t="s">
        <v>41</v>
      </c>
      <c r="AP284" t="s">
        <v>39</v>
      </c>
      <c r="AQ284" s="5">
        <v>1946591.65</v>
      </c>
      <c r="AR284" t="s">
        <v>38</v>
      </c>
      <c r="AT284" t="str">
        <f t="shared" si="68"/>
        <v>0 Días</v>
      </c>
      <c r="AU284" t="e">
        <f>IF(AND(AC284=0,SUMIFS($H:$H,$A:$A,$A284,#REF!,#REF!)&lt;250000000),"Ordinaria",IF(AND(AC284=0,SUMIFS($H:$H,$A:$A,$A284,#REF!,#REF!)&gt;=250000000),"Preventiva",IF(AND(AC284&gt;0,AC284&lt;=30),"Persuasiva I",IF(AND(AC284&gt;30,AC284&lt;=60),"Persuasiva II",IF(AND(AC284&gt;60,AC284&lt;90),"Prejurídica","Jurídico")))))</f>
        <v>#REF!</v>
      </c>
      <c r="AV284">
        <f t="shared" si="69"/>
        <v>0</v>
      </c>
      <c r="AW284" t="str">
        <f>IFERROR(VLOOKUP(#REF!,#REF!,32,0),"Desembolsado")</f>
        <v>Desembolsado</v>
      </c>
      <c r="AX284" t="str">
        <f t="shared" si="70"/>
        <v>Otro</v>
      </c>
    </row>
    <row r="285" spans="1:50" x14ac:dyDescent="0.25">
      <c r="A285" s="3">
        <v>45322</v>
      </c>
      <c r="B285" s="1">
        <v>34183200188731</v>
      </c>
      <c r="C285" s="5">
        <v>263000000</v>
      </c>
      <c r="D285">
        <v>240</v>
      </c>
      <c r="E285" s="3">
        <v>43377</v>
      </c>
      <c r="F285" s="1">
        <f>_xlfn.DAYS(E285,A285)/30</f>
        <v>-64.833333333333329</v>
      </c>
      <c r="G285" s="1">
        <f t="shared" si="73"/>
        <v>175.16666666666669</v>
      </c>
      <c r="H285" s="5">
        <v>197992982</v>
      </c>
      <c r="I285" s="5" t="s">
        <v>52</v>
      </c>
      <c r="J285" s="6">
        <v>44652</v>
      </c>
      <c r="K285" s="7">
        <f>+_xlfn.DAYS(A285,J285)/30</f>
        <v>22.333333333333332</v>
      </c>
      <c r="L285" s="7">
        <f>+_xlfn.DAYS(A285,E285)/30</f>
        <v>64.833333333333329</v>
      </c>
      <c r="M285" s="6">
        <v>33472</v>
      </c>
      <c r="N285" s="8">
        <f>+_xlfn.DAYS(A285,M285)/365</f>
        <v>32.465753424657535</v>
      </c>
      <c r="O285" s="8">
        <v>3348</v>
      </c>
      <c r="P285" s="6">
        <v>42543</v>
      </c>
      <c r="Q285" s="8">
        <f t="shared" si="64"/>
        <v>2.3166666666666669</v>
      </c>
      <c r="R285" s="8">
        <f t="shared" si="65"/>
        <v>5.8583333333333334</v>
      </c>
      <c r="S285" s="8" t="s">
        <v>66</v>
      </c>
      <c r="T285" s="9">
        <v>1.61E-2</v>
      </c>
      <c r="U285" s="5">
        <f t="shared" si="66"/>
        <v>1095833.3333333333</v>
      </c>
      <c r="V285" s="5">
        <f t="shared" si="67"/>
        <v>265640.58418333333</v>
      </c>
      <c r="W285" s="10">
        <f t="shared" si="71"/>
        <v>1361473.9175166665</v>
      </c>
      <c r="X285" s="5">
        <v>1177894</v>
      </c>
      <c r="Y285">
        <v>0</v>
      </c>
      <c r="Z285" s="5">
        <v>80178</v>
      </c>
      <c r="AA285" s="5">
        <v>199256373</v>
      </c>
      <c r="AB285">
        <v>1</v>
      </c>
      <c r="AC285">
        <v>31</v>
      </c>
      <c r="AD285">
        <v>0</v>
      </c>
      <c r="AE285" t="s">
        <v>44</v>
      </c>
      <c r="AF285" t="s">
        <v>44</v>
      </c>
      <c r="AG285" t="s">
        <v>41</v>
      </c>
      <c r="AH285" s="5">
        <v>6335775.4199999999</v>
      </c>
      <c r="AI285" s="5">
        <v>37862.82</v>
      </c>
      <c r="AJ285" s="3">
        <v>50678</v>
      </c>
      <c r="AK285" s="5">
        <v>2565.6999999999998</v>
      </c>
      <c r="AL285" s="5">
        <v>0</v>
      </c>
      <c r="AM285" s="5">
        <v>0</v>
      </c>
      <c r="AN285" s="5">
        <v>0</v>
      </c>
      <c r="AO285" t="s">
        <v>41</v>
      </c>
      <c r="AP285" t="s">
        <v>50</v>
      </c>
      <c r="AQ285" s="5">
        <v>1979929.82</v>
      </c>
      <c r="AR285" t="s">
        <v>38</v>
      </c>
      <c r="AS285">
        <f t="shared" ref="AS285:AS295" si="75">IF(AC285&gt;=1,1,0)</f>
        <v>1</v>
      </c>
      <c r="AT285" t="str">
        <f t="shared" si="68"/>
        <v>30-60 Días</v>
      </c>
      <c r="AU285" t="e">
        <f>IF(AND(AC285=0,SUMIFS($H:$H,$A:$A,$A285,#REF!,#REF!)&lt;250000000),"Ordinaria",IF(AND(AC285=0,SUMIFS($H:$H,$A:$A,$A285,#REF!,#REF!)&gt;=250000000),"Preventiva",IF(AND(AC285&gt;0,AC285&lt;=30),"Persuasiva I",IF(AND(AC285&gt;30,AC285&lt;=60),"Persuasiva II",IF(AND(AC285&gt;60,AC285&lt;90),"Prejurídica","Jurídico")))))</f>
        <v>#REF!</v>
      </c>
      <c r="AV285" t="str">
        <f t="shared" si="69"/>
        <v>MORA &gt;30 &lt;= 540 DIAS</v>
      </c>
      <c r="AW285" t="str">
        <f>IFERROR(VLOOKUP(#REF!,#REF!,32,0),"Desembolsado")</f>
        <v>Desembolsado</v>
      </c>
      <c r="AX285" t="str">
        <f t="shared" si="70"/>
        <v>Otro</v>
      </c>
    </row>
    <row r="286" spans="1:50" x14ac:dyDescent="0.25">
      <c r="A286" s="3">
        <v>45291</v>
      </c>
      <c r="B286" s="1">
        <v>34183200188731</v>
      </c>
      <c r="C286" s="5">
        <v>263000000</v>
      </c>
      <c r="D286">
        <v>240</v>
      </c>
      <c r="E286" s="3">
        <v>43377</v>
      </c>
      <c r="F286" s="1">
        <f>_xlfn.DAYS(E286,A286)/30</f>
        <v>-63.8</v>
      </c>
      <c r="G286" s="1">
        <f t="shared" si="73"/>
        <v>176.2</v>
      </c>
      <c r="H286" s="5">
        <v>197992982</v>
      </c>
      <c r="I286" s="5" t="s">
        <v>52</v>
      </c>
      <c r="J286" s="6">
        <v>44652</v>
      </c>
      <c r="K286" s="7">
        <f>+_xlfn.DAYS(A286,J286)/30</f>
        <v>21.3</v>
      </c>
      <c r="L286" s="7">
        <f>+_xlfn.DAYS(A286,E286)/30</f>
        <v>63.8</v>
      </c>
      <c r="M286" s="6">
        <v>33472</v>
      </c>
      <c r="N286" s="8">
        <f>+_xlfn.DAYS(A286,M286)/365</f>
        <v>32.38082191780822</v>
      </c>
      <c r="O286" s="8">
        <v>3348</v>
      </c>
      <c r="P286" s="6">
        <v>42543</v>
      </c>
      <c r="Q286" s="8">
        <f t="shared" si="64"/>
        <v>2.3166666666666669</v>
      </c>
      <c r="R286" s="8">
        <f t="shared" si="65"/>
        <v>5.8583333333333334</v>
      </c>
      <c r="S286" s="8" t="s">
        <v>66</v>
      </c>
      <c r="T286" s="9">
        <v>1.61E-2</v>
      </c>
      <c r="U286" s="5">
        <f t="shared" si="66"/>
        <v>1095833.3333333333</v>
      </c>
      <c r="V286" s="5">
        <f t="shared" si="67"/>
        <v>265640.58418333333</v>
      </c>
      <c r="W286" s="10">
        <f t="shared" si="71"/>
        <v>1361473.9175166665</v>
      </c>
      <c r="X286" s="5">
        <v>590635</v>
      </c>
      <c r="Y286">
        <v>0</v>
      </c>
      <c r="Z286" s="5">
        <v>53549</v>
      </c>
      <c r="AA286" s="5">
        <v>198637166</v>
      </c>
      <c r="AB286">
        <v>0</v>
      </c>
      <c r="AC286">
        <v>0</v>
      </c>
      <c r="AD286">
        <v>0</v>
      </c>
      <c r="AE286" t="s">
        <v>44</v>
      </c>
      <c r="AF286" t="s">
        <v>44</v>
      </c>
      <c r="AG286" t="s">
        <v>41</v>
      </c>
      <c r="AH286" s="5">
        <v>6335775.4199999999</v>
      </c>
      <c r="AI286" s="5">
        <v>18900.32</v>
      </c>
      <c r="AJ286" s="3">
        <v>50678</v>
      </c>
      <c r="AK286" s="5">
        <v>1713.57</v>
      </c>
      <c r="AL286" s="5">
        <v>0</v>
      </c>
      <c r="AM286" s="5">
        <v>0</v>
      </c>
      <c r="AN286" s="5">
        <v>0</v>
      </c>
      <c r="AO286" t="s">
        <v>41</v>
      </c>
      <c r="AP286" t="s">
        <v>39</v>
      </c>
      <c r="AQ286" s="5">
        <v>1979929.82</v>
      </c>
      <c r="AR286" t="s">
        <v>38</v>
      </c>
      <c r="AS286">
        <f t="shared" si="75"/>
        <v>0</v>
      </c>
      <c r="AT286" t="str">
        <f t="shared" si="68"/>
        <v>0 Días</v>
      </c>
      <c r="AU286" t="e">
        <f>IF(AND(AC286=0,SUMIFS($H:$H,$A:$A,$A286,#REF!,#REF!)&lt;250000000),"Ordinaria",IF(AND(AC286=0,SUMIFS($H:$H,$A:$A,$A286,#REF!,#REF!)&gt;=250000000),"Preventiva",IF(AND(AC286&gt;0,AC286&lt;=30),"Persuasiva I",IF(AND(AC286&gt;30,AC286&lt;=60),"Persuasiva II",IF(AND(AC286&gt;60,AC286&lt;90),"Prejurídica","Jurídico")))))</f>
        <v>#REF!</v>
      </c>
      <c r="AV286">
        <f t="shared" si="69"/>
        <v>0</v>
      </c>
      <c r="AW286" t="str">
        <f>IFERROR(VLOOKUP(#REF!,#REF!,32,0),"Desembolsado")</f>
        <v>Desembolsado</v>
      </c>
      <c r="AX286" t="str">
        <f t="shared" si="70"/>
        <v>Otro</v>
      </c>
    </row>
    <row r="287" spans="1:50" x14ac:dyDescent="0.25">
      <c r="A287" s="3">
        <v>45260</v>
      </c>
      <c r="B287" s="1">
        <v>34183200188731</v>
      </c>
      <c r="C287" s="5">
        <v>263000000</v>
      </c>
      <c r="D287">
        <v>240</v>
      </c>
      <c r="E287" s="3">
        <v>43377</v>
      </c>
      <c r="F287" s="1">
        <f>_xlfn.DAYS(E287,A287)/30</f>
        <v>-62.766666666666666</v>
      </c>
      <c r="G287" s="1">
        <f t="shared" si="73"/>
        <v>177.23333333333335</v>
      </c>
      <c r="H287" s="5">
        <v>197992982</v>
      </c>
      <c r="I287" s="5" t="s">
        <v>52</v>
      </c>
      <c r="J287" s="6">
        <v>44652</v>
      </c>
      <c r="K287" s="7">
        <f>+_xlfn.DAYS(A287,J287)/30</f>
        <v>20.266666666666666</v>
      </c>
      <c r="L287" s="7">
        <f>+_xlfn.DAYS(A287,E287)/30</f>
        <v>62.766666666666666</v>
      </c>
      <c r="M287" s="6">
        <v>33472</v>
      </c>
      <c r="N287" s="8">
        <f>+_xlfn.DAYS(A287,M287)/365</f>
        <v>32.295890410958904</v>
      </c>
      <c r="O287" s="8">
        <v>3348</v>
      </c>
      <c r="P287" s="6">
        <v>42543</v>
      </c>
      <c r="Q287" s="8">
        <f t="shared" si="64"/>
        <v>2.3166666666666669</v>
      </c>
      <c r="R287" s="8">
        <f t="shared" si="65"/>
        <v>5.8583333333333334</v>
      </c>
      <c r="S287" s="8" t="s">
        <v>66</v>
      </c>
      <c r="T287" s="9">
        <v>1.61E-2</v>
      </c>
      <c r="U287" s="5">
        <f t="shared" si="66"/>
        <v>1095833.3333333333</v>
      </c>
      <c r="V287" s="5">
        <f t="shared" si="67"/>
        <v>265640.58418333333</v>
      </c>
      <c r="W287" s="10">
        <f t="shared" si="71"/>
        <v>1361473.9175166665</v>
      </c>
      <c r="X287" s="5">
        <v>70</v>
      </c>
      <c r="Y287">
        <v>0</v>
      </c>
      <c r="Z287" s="5">
        <v>0</v>
      </c>
      <c r="AA287" s="5">
        <v>197993052</v>
      </c>
      <c r="AB287">
        <v>0</v>
      </c>
      <c r="AC287">
        <v>0</v>
      </c>
      <c r="AD287">
        <v>0</v>
      </c>
      <c r="AE287" t="s">
        <v>44</v>
      </c>
      <c r="AF287" t="s">
        <v>44</v>
      </c>
      <c r="AG287" t="s">
        <v>41</v>
      </c>
      <c r="AH287" s="5">
        <v>6335775.4199999999</v>
      </c>
      <c r="AI287" s="5">
        <v>2.2400000000000002</v>
      </c>
      <c r="AJ287" s="3">
        <v>50678</v>
      </c>
      <c r="AK287" s="5">
        <v>0</v>
      </c>
      <c r="AL287" s="5">
        <v>0</v>
      </c>
      <c r="AM287" s="5">
        <v>0</v>
      </c>
      <c r="AN287" s="5">
        <v>0</v>
      </c>
      <c r="AO287" t="s">
        <v>41</v>
      </c>
      <c r="AP287" t="s">
        <v>39</v>
      </c>
      <c r="AQ287" s="5">
        <v>1979929.82</v>
      </c>
      <c r="AR287" t="s">
        <v>38</v>
      </c>
      <c r="AS287">
        <f t="shared" si="75"/>
        <v>0</v>
      </c>
      <c r="AT287" t="str">
        <f t="shared" si="68"/>
        <v>0 Días</v>
      </c>
      <c r="AU287" t="e">
        <f>IF(AND(AC287=0,SUMIFS($H:$H,$A:$A,$A287,#REF!,#REF!)&lt;250000000),"Ordinaria",IF(AND(AC287=0,SUMIFS($H:$H,$A:$A,$A287,#REF!,#REF!)&gt;=250000000),"Preventiva",IF(AND(AC287&gt;0,AC287&lt;=30),"Persuasiva I",IF(AND(AC287&gt;30,AC287&lt;=60),"Persuasiva II",IF(AND(AC287&gt;60,AC287&lt;90),"Prejurídica","Jurídico")))))</f>
        <v>#REF!</v>
      </c>
      <c r="AV287">
        <f t="shared" si="69"/>
        <v>0</v>
      </c>
      <c r="AW287" t="str">
        <f>IFERROR(VLOOKUP(#REF!,#REF!,32,0),"Desembolsado")</f>
        <v>Desembolsado</v>
      </c>
      <c r="AX287" t="str">
        <f t="shared" si="70"/>
        <v>Otro</v>
      </c>
    </row>
    <row r="288" spans="1:50" x14ac:dyDescent="0.25">
      <c r="A288" s="3">
        <v>45230</v>
      </c>
      <c r="B288" s="1">
        <v>34183200188731</v>
      </c>
      <c r="C288" s="5">
        <v>263000000</v>
      </c>
      <c r="D288">
        <v>240</v>
      </c>
      <c r="E288" s="3">
        <v>43377</v>
      </c>
      <c r="F288" s="1">
        <f>_xlfn.DAYS(E288,A288)/30</f>
        <v>-61.766666666666666</v>
      </c>
      <c r="G288" s="1">
        <f t="shared" si="73"/>
        <v>178.23333333333335</v>
      </c>
      <c r="H288" s="5">
        <v>201724311</v>
      </c>
      <c r="I288" s="5" t="s">
        <v>52</v>
      </c>
      <c r="J288" s="6">
        <v>44652</v>
      </c>
      <c r="K288" s="7">
        <f>+_xlfn.DAYS(A288,J288)/30</f>
        <v>19.266666666666666</v>
      </c>
      <c r="L288" s="7">
        <f>+_xlfn.DAYS(A288,E288)/30</f>
        <v>61.766666666666666</v>
      </c>
      <c r="M288" s="6">
        <v>33472</v>
      </c>
      <c r="N288" s="8">
        <f>+_xlfn.DAYS(A288,M288)/365</f>
        <v>32.213698630136989</v>
      </c>
      <c r="O288" s="8">
        <v>3348</v>
      </c>
      <c r="P288" s="6">
        <v>42543</v>
      </c>
      <c r="Q288" s="8">
        <f t="shared" si="64"/>
        <v>2.3166666666666669</v>
      </c>
      <c r="R288" s="8">
        <f t="shared" si="65"/>
        <v>5.8583333333333334</v>
      </c>
      <c r="S288" s="8" t="s">
        <v>66</v>
      </c>
      <c r="T288" s="9">
        <v>1.61E-2</v>
      </c>
      <c r="U288" s="5">
        <f t="shared" si="66"/>
        <v>1095833.3333333333</v>
      </c>
      <c r="V288" s="5">
        <f t="shared" si="67"/>
        <v>270646.783925</v>
      </c>
      <c r="W288" s="10">
        <f t="shared" si="71"/>
        <v>1366480.1172583331</v>
      </c>
      <c r="X288" s="5">
        <v>1819593</v>
      </c>
      <c r="Y288">
        <v>0</v>
      </c>
      <c r="Z288" s="5">
        <v>0</v>
      </c>
      <c r="AA288" s="5">
        <v>203552785</v>
      </c>
      <c r="AB288">
        <v>2</v>
      </c>
      <c r="AC288">
        <v>61</v>
      </c>
      <c r="AD288">
        <v>0</v>
      </c>
      <c r="AE288" t="s">
        <v>34</v>
      </c>
      <c r="AF288" t="s">
        <v>34</v>
      </c>
      <c r="AG288" t="s">
        <v>41</v>
      </c>
      <c r="AH288" s="5">
        <v>2017243.11</v>
      </c>
      <c r="AI288" s="5">
        <v>18284.740000000002</v>
      </c>
      <c r="AJ288" s="3">
        <v>50678</v>
      </c>
      <c r="AK288" s="5">
        <v>0</v>
      </c>
      <c r="AL288" s="5">
        <v>0</v>
      </c>
      <c r="AM288" s="5">
        <v>0</v>
      </c>
      <c r="AN288" s="5">
        <v>0</v>
      </c>
      <c r="AO288" t="s">
        <v>41</v>
      </c>
      <c r="AP288" t="s">
        <v>46</v>
      </c>
      <c r="AQ288" s="5">
        <v>2017243.11</v>
      </c>
      <c r="AR288" t="s">
        <v>38</v>
      </c>
      <c r="AS288">
        <f t="shared" si="75"/>
        <v>1</v>
      </c>
      <c r="AT288" t="str">
        <f t="shared" si="68"/>
        <v>60-90 Días</v>
      </c>
      <c r="AU288" t="e">
        <f>IF(AND(AC288=0,SUMIFS($H:$H,$A:$A,$A288,#REF!,#REF!)&lt;250000000),"Ordinaria",IF(AND(AC288=0,SUMIFS($H:$H,$A:$A,$A288,#REF!,#REF!)&gt;=250000000),"Preventiva",IF(AND(AC288&gt;0,AC288&lt;=30),"Persuasiva I",IF(AND(AC288&gt;30,AC288&lt;=60),"Persuasiva II",IF(AND(AC288&gt;60,AC288&lt;90),"Prejurídica","Jurídico")))))</f>
        <v>#REF!</v>
      </c>
      <c r="AV288" t="str">
        <f t="shared" si="69"/>
        <v>MORA &gt;30 &lt;= 540 DIAS</v>
      </c>
      <c r="AW288" t="str">
        <f>IFERROR(VLOOKUP(#REF!,#REF!,32,0),"Desembolsado")</f>
        <v>Desembolsado</v>
      </c>
      <c r="AX288" t="str">
        <f t="shared" si="70"/>
        <v>Otro</v>
      </c>
    </row>
    <row r="289" spans="1:50" x14ac:dyDescent="0.25">
      <c r="A289" s="3">
        <v>45199</v>
      </c>
      <c r="B289" s="1">
        <v>34183200188731</v>
      </c>
      <c r="C289" s="5">
        <v>263000000</v>
      </c>
      <c r="D289">
        <v>240</v>
      </c>
      <c r="E289" s="3">
        <v>43377</v>
      </c>
      <c r="F289" s="1">
        <f>_xlfn.DAYS(E289,A289)/30</f>
        <v>-60.733333333333334</v>
      </c>
      <c r="G289" s="1">
        <f t="shared" si="73"/>
        <v>179.26666666666665</v>
      </c>
      <c r="H289" s="5">
        <v>201724311</v>
      </c>
      <c r="I289" s="5" t="s">
        <v>52</v>
      </c>
      <c r="J289" s="6">
        <v>44652</v>
      </c>
      <c r="K289" s="7">
        <f>+_xlfn.DAYS(A289,J289)/30</f>
        <v>18.233333333333334</v>
      </c>
      <c r="L289" s="7">
        <f>+_xlfn.DAYS(A289,E289)/30</f>
        <v>60.733333333333334</v>
      </c>
      <c r="M289" s="6">
        <v>33472</v>
      </c>
      <c r="N289" s="8">
        <f>+_xlfn.DAYS(A289,M289)/365</f>
        <v>32.128767123287673</v>
      </c>
      <c r="O289" s="8">
        <v>3348</v>
      </c>
      <c r="P289" s="6">
        <v>42543</v>
      </c>
      <c r="Q289" s="8">
        <f t="shared" si="64"/>
        <v>2.3166666666666669</v>
      </c>
      <c r="R289" s="8">
        <f t="shared" si="65"/>
        <v>5.8583333333333334</v>
      </c>
      <c r="S289" s="8" t="s">
        <v>66</v>
      </c>
      <c r="T289" s="9">
        <v>1.61E-2</v>
      </c>
      <c r="U289" s="5">
        <f t="shared" si="66"/>
        <v>1095833.3333333333</v>
      </c>
      <c r="V289" s="5">
        <f t="shared" si="67"/>
        <v>270646.783925</v>
      </c>
      <c r="W289" s="10">
        <f t="shared" si="71"/>
        <v>1366480.1172583331</v>
      </c>
      <c r="X289" s="5">
        <v>1222374</v>
      </c>
      <c r="Y289">
        <v>0</v>
      </c>
      <c r="Z289" s="5">
        <v>0</v>
      </c>
      <c r="AA289" s="5">
        <v>202948452</v>
      </c>
      <c r="AB289">
        <v>1</v>
      </c>
      <c r="AC289">
        <v>30</v>
      </c>
      <c r="AD289">
        <v>0</v>
      </c>
      <c r="AE289" t="s">
        <v>34</v>
      </c>
      <c r="AF289" t="s">
        <v>34</v>
      </c>
      <c r="AG289" t="s">
        <v>41</v>
      </c>
      <c r="AH289" s="5">
        <v>2017243.11</v>
      </c>
      <c r="AI289" s="5">
        <v>12241.41</v>
      </c>
      <c r="AJ289" s="3">
        <v>50678</v>
      </c>
      <c r="AK289" s="5">
        <v>0</v>
      </c>
      <c r="AL289" s="5">
        <v>0</v>
      </c>
      <c r="AM289" s="5">
        <v>0</v>
      </c>
      <c r="AN289" s="5">
        <v>0</v>
      </c>
      <c r="AO289" t="s">
        <v>41</v>
      </c>
      <c r="AP289" t="s">
        <v>42</v>
      </c>
      <c r="AQ289" s="5">
        <v>2017243.11</v>
      </c>
      <c r="AR289" t="s">
        <v>38</v>
      </c>
      <c r="AS289">
        <f t="shared" si="75"/>
        <v>1</v>
      </c>
      <c r="AT289" t="str">
        <f t="shared" si="68"/>
        <v>1-30 Días</v>
      </c>
      <c r="AU289" t="e">
        <f>IF(AND(AC289=0,SUMIFS($H:$H,$A:$A,$A289,#REF!,#REF!)&lt;250000000),"Ordinaria",IF(AND(AC289=0,SUMIFS($H:$H,$A:$A,$A289,#REF!,#REF!)&gt;=250000000),"Preventiva",IF(AND(AC289&gt;0,AC289&lt;=30),"Persuasiva I",IF(AND(AC289&gt;30,AC289&lt;=60),"Persuasiva II",IF(AND(AC289&gt;60,AC289&lt;90),"Prejurídica","Jurídico")))))</f>
        <v>#REF!</v>
      </c>
      <c r="AV289">
        <f t="shared" si="69"/>
        <v>0</v>
      </c>
      <c r="AW289" t="str">
        <f>IFERROR(VLOOKUP(#REF!,#REF!,32,0),"Desembolsado")</f>
        <v>Desembolsado</v>
      </c>
      <c r="AX289" t="str">
        <f t="shared" si="70"/>
        <v>Otro</v>
      </c>
    </row>
    <row r="290" spans="1:50" x14ac:dyDescent="0.25">
      <c r="A290" s="3">
        <v>45169</v>
      </c>
      <c r="B290" s="1">
        <v>34183200188731</v>
      </c>
      <c r="C290" s="5">
        <v>263000000</v>
      </c>
      <c r="D290">
        <v>240</v>
      </c>
      <c r="E290" s="3">
        <v>43377</v>
      </c>
      <c r="F290" s="1">
        <f>_xlfn.DAYS(E290,A290)/30</f>
        <v>-59.733333333333334</v>
      </c>
      <c r="G290" s="1">
        <f t="shared" si="73"/>
        <v>180.26666666666665</v>
      </c>
      <c r="H290" s="5">
        <v>201724311</v>
      </c>
      <c r="I290" s="5" t="s">
        <v>52</v>
      </c>
      <c r="J290" s="6">
        <v>44652</v>
      </c>
      <c r="K290" s="7">
        <f>+_xlfn.DAYS(A290,J290)/30</f>
        <v>17.233333333333334</v>
      </c>
      <c r="L290" s="7">
        <f>+_xlfn.DAYS(A290,E290)/30</f>
        <v>59.733333333333334</v>
      </c>
      <c r="M290" s="6">
        <v>33472</v>
      </c>
      <c r="N290" s="8">
        <f>+_xlfn.DAYS(A290,M290)/365</f>
        <v>32.046575342465751</v>
      </c>
      <c r="O290" s="8">
        <v>3348</v>
      </c>
      <c r="P290" s="6">
        <v>42543</v>
      </c>
      <c r="Q290" s="8">
        <f t="shared" si="64"/>
        <v>2.3166666666666669</v>
      </c>
      <c r="R290" s="8">
        <f t="shared" si="65"/>
        <v>5.8583333333333334</v>
      </c>
      <c r="S290" s="8" t="s">
        <v>66</v>
      </c>
      <c r="T290" s="9">
        <v>1.61E-2</v>
      </c>
      <c r="U290" s="5">
        <f t="shared" si="66"/>
        <v>1095833.3333333333</v>
      </c>
      <c r="V290" s="5">
        <f t="shared" si="67"/>
        <v>270646.783925</v>
      </c>
      <c r="W290" s="10">
        <f t="shared" si="71"/>
        <v>1366480.1172583331</v>
      </c>
      <c r="X290" s="5">
        <v>621833</v>
      </c>
      <c r="Y290">
        <v>0</v>
      </c>
      <c r="Z290" s="5">
        <v>0</v>
      </c>
      <c r="AA290" s="5">
        <v>202346201</v>
      </c>
      <c r="AB290">
        <v>0</v>
      </c>
      <c r="AC290">
        <v>0</v>
      </c>
      <c r="AD290">
        <v>0</v>
      </c>
      <c r="AE290" t="s">
        <v>34</v>
      </c>
      <c r="AF290" t="s">
        <v>34</v>
      </c>
      <c r="AG290" t="s">
        <v>41</v>
      </c>
      <c r="AH290" s="5">
        <v>2017243.11</v>
      </c>
      <c r="AI290" s="5">
        <v>6218.9</v>
      </c>
      <c r="AJ290" s="3">
        <v>50678</v>
      </c>
      <c r="AK290" s="5">
        <v>0</v>
      </c>
      <c r="AL290" s="5">
        <v>0</v>
      </c>
      <c r="AM290" s="5">
        <v>0</v>
      </c>
      <c r="AN290" s="5">
        <v>0</v>
      </c>
      <c r="AO290" t="s">
        <v>41</v>
      </c>
      <c r="AP290" t="s">
        <v>39</v>
      </c>
      <c r="AQ290" s="5">
        <v>2017243.11</v>
      </c>
      <c r="AR290" t="s">
        <v>38</v>
      </c>
      <c r="AS290">
        <f t="shared" si="75"/>
        <v>0</v>
      </c>
      <c r="AT290" t="str">
        <f t="shared" si="68"/>
        <v>0 Días</v>
      </c>
      <c r="AU290" t="e">
        <f>IF(AND(AC290=0,SUMIFS($H:$H,$A:$A,$A290,#REF!,#REF!)&lt;250000000),"Ordinaria",IF(AND(AC290=0,SUMIFS($H:$H,$A:$A,$A290,#REF!,#REF!)&gt;=250000000),"Preventiva",IF(AND(AC290&gt;0,AC290&lt;=30),"Persuasiva I",IF(AND(AC290&gt;30,AC290&lt;=60),"Persuasiva II",IF(AND(AC290&gt;60,AC290&lt;90),"Prejurídica","Jurídico")))))</f>
        <v>#REF!</v>
      </c>
      <c r="AV290">
        <f t="shared" si="69"/>
        <v>0</v>
      </c>
      <c r="AW290" t="str">
        <f>IFERROR(VLOOKUP(#REF!,#REF!,32,0),"Desembolsado")</f>
        <v>Desembolsado</v>
      </c>
      <c r="AX290" t="str">
        <f t="shared" si="70"/>
        <v>Otro</v>
      </c>
    </row>
    <row r="291" spans="1:50" x14ac:dyDescent="0.25">
      <c r="A291" s="3">
        <v>45138</v>
      </c>
      <c r="B291" s="1">
        <v>34183200188731</v>
      </c>
      <c r="C291" s="5">
        <v>263000000</v>
      </c>
      <c r="D291">
        <v>240</v>
      </c>
      <c r="E291" s="3">
        <v>43377</v>
      </c>
      <c r="F291" s="1">
        <f>_xlfn.DAYS(E291,A291)/30</f>
        <v>-58.7</v>
      </c>
      <c r="G291" s="1">
        <f t="shared" si="73"/>
        <v>181.3</v>
      </c>
      <c r="H291" s="5">
        <v>203469836</v>
      </c>
      <c r="I291" s="5" t="s">
        <v>52</v>
      </c>
      <c r="J291" s="6">
        <v>44652</v>
      </c>
      <c r="K291" s="7">
        <f>+_xlfn.DAYS(A291,J291)/30</f>
        <v>16.2</v>
      </c>
      <c r="L291" s="7">
        <f>+_xlfn.DAYS(A291,E291)/30</f>
        <v>58.7</v>
      </c>
      <c r="M291" s="6">
        <v>33472</v>
      </c>
      <c r="N291" s="8">
        <f>+_xlfn.DAYS(A291,M291)/365</f>
        <v>31.961643835616439</v>
      </c>
      <c r="O291" s="8">
        <v>3348</v>
      </c>
      <c r="P291" s="6">
        <v>42543</v>
      </c>
      <c r="Q291" s="8">
        <f t="shared" si="64"/>
        <v>2.3166666666666669</v>
      </c>
      <c r="R291" s="8">
        <f t="shared" si="65"/>
        <v>5.8583333333333334</v>
      </c>
      <c r="S291" s="8" t="s">
        <v>66</v>
      </c>
      <c r="T291" s="9">
        <v>1.61E-2</v>
      </c>
      <c r="U291" s="5">
        <f t="shared" si="66"/>
        <v>1095833.3333333333</v>
      </c>
      <c r="V291" s="5">
        <f t="shared" si="67"/>
        <v>272988.69663333334</v>
      </c>
      <c r="W291" s="10">
        <f t="shared" si="71"/>
        <v>1368822.0299666666</v>
      </c>
      <c r="X291" s="5">
        <v>20758</v>
      </c>
      <c r="Y291">
        <v>0</v>
      </c>
      <c r="Z291" s="5">
        <v>0</v>
      </c>
      <c r="AA291" s="5">
        <v>203490594</v>
      </c>
      <c r="AB291">
        <v>0</v>
      </c>
      <c r="AC291">
        <v>0</v>
      </c>
      <c r="AD291">
        <v>0</v>
      </c>
      <c r="AE291" t="s">
        <v>34</v>
      </c>
      <c r="AF291" t="s">
        <v>34</v>
      </c>
      <c r="AG291" t="s">
        <v>41</v>
      </c>
      <c r="AH291" s="5">
        <v>2034698.36</v>
      </c>
      <c r="AI291" s="5">
        <v>207.58</v>
      </c>
      <c r="AJ291" s="3">
        <v>50678</v>
      </c>
      <c r="AK291" s="5">
        <v>0</v>
      </c>
      <c r="AL291" s="5">
        <v>0</v>
      </c>
      <c r="AM291" s="5">
        <v>0</v>
      </c>
      <c r="AN291" s="5">
        <v>0</v>
      </c>
      <c r="AO291" t="s">
        <v>41</v>
      </c>
      <c r="AP291" t="s">
        <v>39</v>
      </c>
      <c r="AQ291" s="5">
        <v>2034698.36</v>
      </c>
      <c r="AR291" t="s">
        <v>38</v>
      </c>
      <c r="AS291">
        <f t="shared" si="75"/>
        <v>0</v>
      </c>
      <c r="AT291" t="str">
        <f t="shared" si="68"/>
        <v>0 Días</v>
      </c>
      <c r="AU291" t="e">
        <f>IF(AND(AC291=0,SUMIFS($H:$H,$A:$A,$A291,#REF!,#REF!)&lt;250000000),"Ordinaria",IF(AND(AC291=0,SUMIFS($H:$H,$A:$A,$A291,#REF!,#REF!)&gt;=250000000),"Preventiva",IF(AND(AC291&gt;0,AC291&lt;=30),"Persuasiva I",IF(AND(AC291&gt;30,AC291&lt;=60),"Persuasiva II",IF(AND(AC291&gt;60,AC291&lt;90),"Prejurídica","Jurídico")))))</f>
        <v>#REF!</v>
      </c>
      <c r="AV291">
        <f t="shared" si="69"/>
        <v>0</v>
      </c>
      <c r="AW291" t="str">
        <f>IFERROR(VLOOKUP(#REF!,#REF!,32,0),"Desembolsado")</f>
        <v>Desembolsado</v>
      </c>
      <c r="AX291" t="str">
        <f t="shared" si="70"/>
        <v>Otro</v>
      </c>
    </row>
    <row r="292" spans="1:50" x14ac:dyDescent="0.25">
      <c r="A292" s="3">
        <v>45107</v>
      </c>
      <c r="B292" s="1">
        <v>34183200188731</v>
      </c>
      <c r="C292" s="5">
        <v>263000000</v>
      </c>
      <c r="D292">
        <v>240</v>
      </c>
      <c r="E292" s="3">
        <v>43377</v>
      </c>
      <c r="F292" s="1">
        <f>_xlfn.DAYS(E292,A292)/30</f>
        <v>-57.666666666666664</v>
      </c>
      <c r="G292" s="1">
        <f t="shared" si="73"/>
        <v>182.33333333333334</v>
      </c>
      <c r="H292" s="5">
        <v>205051451</v>
      </c>
      <c r="I292" s="5" t="s">
        <v>52</v>
      </c>
      <c r="J292" s="6">
        <v>44652</v>
      </c>
      <c r="K292" s="7">
        <f>+_xlfn.DAYS(A292,J292)/30</f>
        <v>15.166666666666666</v>
      </c>
      <c r="L292" s="7">
        <f>+_xlfn.DAYS(A292,E292)/30</f>
        <v>57.666666666666664</v>
      </c>
      <c r="M292" s="6">
        <v>33472</v>
      </c>
      <c r="N292" s="8">
        <f>+_xlfn.DAYS(A292,M292)/365</f>
        <v>31.876712328767123</v>
      </c>
      <c r="O292" s="8">
        <v>3348</v>
      </c>
      <c r="P292" s="6">
        <v>42543</v>
      </c>
      <c r="Q292" s="8">
        <f t="shared" si="64"/>
        <v>2.3166666666666669</v>
      </c>
      <c r="R292" s="8">
        <f t="shared" si="65"/>
        <v>5.8583333333333334</v>
      </c>
      <c r="S292" s="8" t="s">
        <v>66</v>
      </c>
      <c r="T292" s="9">
        <v>1.61E-2</v>
      </c>
      <c r="U292" s="5">
        <f t="shared" si="66"/>
        <v>1095833.3333333333</v>
      </c>
      <c r="V292" s="5">
        <f t="shared" si="67"/>
        <v>275110.6967583333</v>
      </c>
      <c r="W292" s="10">
        <f t="shared" si="71"/>
        <v>1370944.0300916666</v>
      </c>
      <c r="X292" s="5">
        <v>1243300</v>
      </c>
      <c r="Y292">
        <v>0</v>
      </c>
      <c r="Z292" s="5">
        <v>0</v>
      </c>
      <c r="AA292" s="5">
        <v>206296643</v>
      </c>
      <c r="AB292">
        <v>1</v>
      </c>
      <c r="AC292">
        <v>30</v>
      </c>
      <c r="AD292">
        <v>0</v>
      </c>
      <c r="AE292" t="s">
        <v>34</v>
      </c>
      <c r="AF292" t="s">
        <v>34</v>
      </c>
      <c r="AG292" t="s">
        <v>41</v>
      </c>
      <c r="AH292" s="5">
        <v>2050514.51</v>
      </c>
      <c r="AI292" s="5">
        <v>12451.92</v>
      </c>
      <c r="AJ292" s="3">
        <v>50678</v>
      </c>
      <c r="AK292" s="5">
        <v>0</v>
      </c>
      <c r="AL292" s="5">
        <v>0</v>
      </c>
      <c r="AM292" s="5">
        <v>0</v>
      </c>
      <c r="AN292" s="5">
        <v>0</v>
      </c>
      <c r="AO292" t="s">
        <v>41</v>
      </c>
      <c r="AP292" t="s">
        <v>42</v>
      </c>
      <c r="AQ292" s="5">
        <v>2050514.51</v>
      </c>
      <c r="AR292" t="s">
        <v>38</v>
      </c>
      <c r="AS292">
        <f t="shared" si="75"/>
        <v>1</v>
      </c>
      <c r="AT292" t="str">
        <f t="shared" si="68"/>
        <v>1-30 Días</v>
      </c>
      <c r="AU292" t="e">
        <f>IF(AND(AC292=0,SUMIFS($H:$H,$A:$A,$A292,#REF!,#REF!)&lt;250000000),"Ordinaria",IF(AND(AC292=0,SUMIFS($H:$H,$A:$A,$A292,#REF!,#REF!)&gt;=250000000),"Preventiva",IF(AND(AC292&gt;0,AC292&lt;=30),"Persuasiva I",IF(AND(AC292&gt;30,AC292&lt;=60),"Persuasiva II",IF(AND(AC292&gt;60,AC292&lt;90),"Prejurídica","Jurídico")))))</f>
        <v>#REF!</v>
      </c>
      <c r="AV292">
        <f t="shared" si="69"/>
        <v>0</v>
      </c>
      <c r="AW292" t="str">
        <f>IFERROR(VLOOKUP(#REF!,#REF!,32,0),"Desembolsado")</f>
        <v>Desembolsado</v>
      </c>
      <c r="AX292" t="str">
        <f t="shared" si="70"/>
        <v>Otro</v>
      </c>
    </row>
    <row r="293" spans="1:50" x14ac:dyDescent="0.25">
      <c r="A293" s="3">
        <v>45077</v>
      </c>
      <c r="B293" s="1">
        <v>34183200188731</v>
      </c>
      <c r="C293" s="5">
        <v>263000000</v>
      </c>
      <c r="D293">
        <v>240</v>
      </c>
      <c r="E293" s="3">
        <v>43377</v>
      </c>
      <c r="F293" s="1">
        <f>_xlfn.DAYS(E293,A293)/30</f>
        <v>-56.666666666666664</v>
      </c>
      <c r="G293" s="1">
        <f t="shared" si="73"/>
        <v>183.33333333333334</v>
      </c>
      <c r="H293" s="5">
        <v>205051451</v>
      </c>
      <c r="I293" s="5" t="s">
        <v>52</v>
      </c>
      <c r="J293" s="6">
        <v>44652</v>
      </c>
      <c r="K293" s="7">
        <f>+_xlfn.DAYS(A293,J293)/30</f>
        <v>14.166666666666666</v>
      </c>
      <c r="L293" s="7">
        <f>+_xlfn.DAYS(A293,E293)/30</f>
        <v>56.666666666666664</v>
      </c>
      <c r="M293" s="6">
        <v>33472</v>
      </c>
      <c r="N293" s="8">
        <f>+_xlfn.DAYS(A293,M293)/365</f>
        <v>31.794520547945204</v>
      </c>
      <c r="O293" s="8">
        <v>3348</v>
      </c>
      <c r="P293" s="6">
        <v>42543</v>
      </c>
      <c r="Q293" s="8">
        <f t="shared" si="64"/>
        <v>2.3166666666666669</v>
      </c>
      <c r="R293" s="8">
        <f t="shared" si="65"/>
        <v>5.8583333333333334</v>
      </c>
      <c r="S293" s="8" t="s">
        <v>66</v>
      </c>
      <c r="T293" s="9">
        <v>1.61E-2</v>
      </c>
      <c r="U293" s="5">
        <f t="shared" si="66"/>
        <v>1095833.3333333333</v>
      </c>
      <c r="V293" s="5">
        <f t="shared" si="67"/>
        <v>275110.6967583333</v>
      </c>
      <c r="W293" s="10">
        <f t="shared" si="71"/>
        <v>1370944.0300916666</v>
      </c>
      <c r="X293" s="5">
        <v>632816</v>
      </c>
      <c r="Y293">
        <v>0</v>
      </c>
      <c r="Z293" s="5">
        <v>0</v>
      </c>
      <c r="AA293" s="5">
        <v>205684323</v>
      </c>
      <c r="AB293">
        <v>0</v>
      </c>
      <c r="AC293">
        <v>0</v>
      </c>
      <c r="AD293">
        <v>0</v>
      </c>
      <c r="AE293" t="s">
        <v>34</v>
      </c>
      <c r="AF293" t="s">
        <v>34</v>
      </c>
      <c r="AG293" t="s">
        <v>41</v>
      </c>
      <c r="AH293" s="5">
        <v>2050514.51</v>
      </c>
      <c r="AI293" s="5">
        <v>6328.72</v>
      </c>
      <c r="AJ293" s="3">
        <v>50678</v>
      </c>
      <c r="AK293" s="5">
        <v>0</v>
      </c>
      <c r="AL293" s="5">
        <v>0</v>
      </c>
      <c r="AM293" s="5">
        <v>0</v>
      </c>
      <c r="AN293" s="5">
        <v>0</v>
      </c>
      <c r="AO293" t="s">
        <v>41</v>
      </c>
      <c r="AP293" t="s">
        <v>39</v>
      </c>
      <c r="AQ293" s="5">
        <v>2050514.51</v>
      </c>
      <c r="AR293" t="s">
        <v>38</v>
      </c>
      <c r="AS293">
        <f t="shared" si="75"/>
        <v>0</v>
      </c>
      <c r="AT293" t="str">
        <f t="shared" si="68"/>
        <v>0 Días</v>
      </c>
      <c r="AU293" t="e">
        <f>IF(AND(AC293=0,SUMIFS($H:$H,$A:$A,$A293,#REF!,#REF!)&lt;250000000),"Ordinaria",IF(AND(AC293=0,SUMIFS($H:$H,$A:$A,$A293,#REF!,#REF!)&gt;=250000000),"Preventiva",IF(AND(AC293&gt;0,AC293&lt;=30),"Persuasiva I",IF(AND(AC293&gt;30,AC293&lt;=60),"Persuasiva II",IF(AND(AC293&gt;60,AC293&lt;90),"Prejurídica","Jurídico")))))</f>
        <v>#REF!</v>
      </c>
      <c r="AV293">
        <f t="shared" si="69"/>
        <v>0</v>
      </c>
      <c r="AW293" t="str">
        <f>IFERROR(VLOOKUP(#REF!,#REF!,32,0),"Desembolsado")</f>
        <v>Desembolsado</v>
      </c>
      <c r="AX293" t="str">
        <f t="shared" si="70"/>
        <v>Otro</v>
      </c>
    </row>
    <row r="294" spans="1:50" x14ac:dyDescent="0.25">
      <c r="A294" s="3">
        <v>45046</v>
      </c>
      <c r="B294" s="1">
        <v>34183200188731</v>
      </c>
      <c r="C294" s="5">
        <v>263000000</v>
      </c>
      <c r="D294">
        <v>240</v>
      </c>
      <c r="E294" s="3">
        <v>43377</v>
      </c>
      <c r="F294" s="1">
        <f>_xlfn.DAYS(E294,A294)/30</f>
        <v>-55.633333333333333</v>
      </c>
      <c r="G294" s="1">
        <f t="shared" si="73"/>
        <v>184.36666666666667</v>
      </c>
      <c r="H294" s="5">
        <v>205958331</v>
      </c>
      <c r="I294" s="5" t="s">
        <v>52</v>
      </c>
      <c r="J294" s="6">
        <v>44652</v>
      </c>
      <c r="K294" s="7">
        <f>+_xlfn.DAYS(A294,J294)/30</f>
        <v>13.133333333333333</v>
      </c>
      <c r="L294" s="7">
        <f>+_xlfn.DAYS(A294,E294)/30</f>
        <v>55.633333333333333</v>
      </c>
      <c r="M294" s="6">
        <v>33472</v>
      </c>
      <c r="N294" s="8">
        <f>+_xlfn.DAYS(A294,M294)/365</f>
        <v>31.709589041095889</v>
      </c>
      <c r="O294" s="8">
        <v>3348</v>
      </c>
      <c r="P294" s="6">
        <v>42543</v>
      </c>
      <c r="Q294" s="8">
        <f t="shared" si="64"/>
        <v>2.3166666666666669</v>
      </c>
      <c r="R294" s="8">
        <f t="shared" si="65"/>
        <v>5.8583333333333334</v>
      </c>
      <c r="S294" s="8" t="s">
        <v>66</v>
      </c>
      <c r="T294" s="9">
        <v>1.61E-2</v>
      </c>
      <c r="U294" s="5">
        <f t="shared" si="66"/>
        <v>1095833.3333333333</v>
      </c>
      <c r="V294" s="5">
        <f t="shared" si="67"/>
        <v>276327.427425</v>
      </c>
      <c r="W294" s="10">
        <f t="shared" si="71"/>
        <v>1372160.7607583334</v>
      </c>
      <c r="X294" s="5">
        <v>634906</v>
      </c>
      <c r="Y294">
        <v>0</v>
      </c>
      <c r="Z294" s="5">
        <v>0</v>
      </c>
      <c r="AA294" s="5">
        <v>206593237</v>
      </c>
      <c r="AB294">
        <v>0</v>
      </c>
      <c r="AC294">
        <v>0</v>
      </c>
      <c r="AD294">
        <v>0</v>
      </c>
      <c r="AE294" t="s">
        <v>34</v>
      </c>
      <c r="AF294" t="s">
        <v>34</v>
      </c>
      <c r="AG294" t="s">
        <v>41</v>
      </c>
      <c r="AH294" s="5">
        <v>2059583.31</v>
      </c>
      <c r="AI294" s="5">
        <v>6349.06</v>
      </c>
      <c r="AJ294" s="3">
        <v>50678</v>
      </c>
      <c r="AK294" s="5">
        <v>0</v>
      </c>
      <c r="AL294" s="5">
        <v>0</v>
      </c>
      <c r="AM294" s="5">
        <v>0</v>
      </c>
      <c r="AN294" s="5">
        <v>0</v>
      </c>
      <c r="AO294" t="s">
        <v>41</v>
      </c>
      <c r="AP294" t="s">
        <v>39</v>
      </c>
      <c r="AQ294" s="5">
        <v>2059583.31</v>
      </c>
      <c r="AR294" t="s">
        <v>38</v>
      </c>
      <c r="AS294">
        <f t="shared" si="75"/>
        <v>0</v>
      </c>
      <c r="AT294" t="str">
        <f t="shared" si="68"/>
        <v>0 Días</v>
      </c>
      <c r="AU294" t="e">
        <f>IF(AND(AC294=0,SUMIFS($H:$H,$A:$A,$A294,#REF!,#REF!)&lt;250000000),"Ordinaria",IF(AND(AC294=0,SUMIFS($H:$H,$A:$A,$A294,#REF!,#REF!)&gt;=250000000),"Preventiva",IF(AND(AC294&gt;0,AC294&lt;=30),"Persuasiva I",IF(AND(AC294&gt;30,AC294&lt;=60),"Persuasiva II",IF(AND(AC294&gt;60,AC294&lt;90),"Prejurídica","Jurídico")))))</f>
        <v>#REF!</v>
      </c>
      <c r="AV294">
        <f t="shared" si="69"/>
        <v>0</v>
      </c>
      <c r="AW294" t="str">
        <f>IFERROR(VLOOKUP(#REF!,#REF!,32,0),"Desembolsado")</f>
        <v>Desembolsado</v>
      </c>
      <c r="AX294" t="str">
        <f t="shared" si="70"/>
        <v>Otro</v>
      </c>
    </row>
    <row r="295" spans="1:50" x14ac:dyDescent="0.25">
      <c r="A295" s="3">
        <v>45016</v>
      </c>
      <c r="B295" s="1">
        <v>34183200188731</v>
      </c>
      <c r="C295" s="5">
        <v>263000000</v>
      </c>
      <c r="D295">
        <v>240</v>
      </c>
      <c r="E295" s="3">
        <v>43377</v>
      </c>
      <c r="F295" s="1">
        <f>_xlfn.DAYS(E295,A295)/30</f>
        <v>-54.633333333333333</v>
      </c>
      <c r="G295" s="1">
        <f t="shared" si="73"/>
        <v>185.36666666666667</v>
      </c>
      <c r="H295" s="5">
        <v>208006049</v>
      </c>
      <c r="I295" s="5" t="s">
        <v>52</v>
      </c>
      <c r="J295" s="6">
        <v>44652</v>
      </c>
      <c r="K295" s="7">
        <f>+_xlfn.DAYS(A295,J295)/30</f>
        <v>12.133333333333333</v>
      </c>
      <c r="L295" s="7">
        <f>+_xlfn.DAYS(A295,E295)/30</f>
        <v>54.633333333333333</v>
      </c>
      <c r="M295" s="6">
        <v>33472</v>
      </c>
      <c r="N295" s="8">
        <f>+_xlfn.DAYS(A295,M295)/365</f>
        <v>31.627397260273973</v>
      </c>
      <c r="O295" s="8">
        <v>3348</v>
      </c>
      <c r="P295" s="6">
        <v>42543</v>
      </c>
      <c r="Q295" s="8">
        <f t="shared" si="64"/>
        <v>2.3166666666666669</v>
      </c>
      <c r="R295" s="8">
        <f t="shared" si="65"/>
        <v>5.8583333333333334</v>
      </c>
      <c r="S295" s="8" t="s">
        <v>66</v>
      </c>
      <c r="T295" s="9">
        <v>1.61E-2</v>
      </c>
      <c r="U295" s="5">
        <f t="shared" si="66"/>
        <v>1095833.3333333333</v>
      </c>
      <c r="V295" s="5">
        <f t="shared" si="67"/>
        <v>279074.78240833333</v>
      </c>
      <c r="W295" s="10">
        <f t="shared" si="71"/>
        <v>1374908.1157416666</v>
      </c>
      <c r="X295" s="5">
        <v>1158325</v>
      </c>
      <c r="Y295">
        <v>0</v>
      </c>
      <c r="Z295" s="5">
        <v>0</v>
      </c>
      <c r="AA295" s="5">
        <v>209164536</v>
      </c>
      <c r="AB295">
        <v>0</v>
      </c>
      <c r="AC295">
        <v>0</v>
      </c>
      <c r="AD295">
        <v>0</v>
      </c>
      <c r="AE295" t="s">
        <v>34</v>
      </c>
      <c r="AF295" t="s">
        <v>34</v>
      </c>
      <c r="AG295" t="s">
        <v>41</v>
      </c>
      <c r="AH295" s="5">
        <v>2080060.49</v>
      </c>
      <c r="AI295" s="5">
        <v>11584.87</v>
      </c>
      <c r="AJ295" s="3">
        <v>50678</v>
      </c>
      <c r="AK295" s="5">
        <v>0</v>
      </c>
      <c r="AL295" s="5">
        <v>0</v>
      </c>
      <c r="AM295" s="5">
        <v>0</v>
      </c>
      <c r="AN295" s="5">
        <v>0</v>
      </c>
      <c r="AO295" t="s">
        <v>41</v>
      </c>
      <c r="AP295" t="s">
        <v>39</v>
      </c>
      <c r="AQ295" s="5">
        <v>2080060.49</v>
      </c>
      <c r="AR295" t="s">
        <v>38</v>
      </c>
      <c r="AS295">
        <f t="shared" si="75"/>
        <v>0</v>
      </c>
      <c r="AT295" t="str">
        <f t="shared" si="68"/>
        <v>0 Días</v>
      </c>
      <c r="AU295" t="e">
        <f>IF(AND(AC295=0,SUMIFS($H:$H,$A:$A,$A295,#REF!,#REF!)&lt;250000000),"Ordinaria",IF(AND(AC295=0,SUMIFS($H:$H,$A:$A,$A295,#REF!,#REF!)&gt;=250000000),"Preventiva",IF(AND(AC295&gt;0,AC295&lt;=30),"Persuasiva I",IF(AND(AC295&gt;30,AC295&lt;=60),"Persuasiva II",IF(AND(AC295&gt;60,AC295&lt;90),"Prejurídica","Jurídico")))))</f>
        <v>#REF!</v>
      </c>
      <c r="AV295">
        <f t="shared" si="69"/>
        <v>0</v>
      </c>
      <c r="AW295" t="str">
        <f>IFERROR(VLOOKUP(#REF!,#REF!,32,0),"Desembolsado")</f>
        <v>Desembolsado</v>
      </c>
      <c r="AX295" t="str">
        <f t="shared" si="70"/>
        <v>Otro</v>
      </c>
    </row>
    <row r="296" spans="1:50" x14ac:dyDescent="0.25">
      <c r="A296" s="3">
        <v>45351</v>
      </c>
      <c r="B296" s="1">
        <v>34183450186351</v>
      </c>
      <c r="C296" s="5">
        <v>655000000</v>
      </c>
      <c r="D296">
        <v>240</v>
      </c>
      <c r="E296" s="3">
        <v>43280</v>
      </c>
      <c r="F296" s="1">
        <f>_xlfn.DAYS(E296,A296)/30</f>
        <v>-69.033333333333331</v>
      </c>
      <c r="G296" s="1">
        <f t="shared" si="73"/>
        <v>170.96666666666667</v>
      </c>
      <c r="H296" s="5">
        <v>306384128</v>
      </c>
      <c r="I296" s="5" t="s">
        <v>53</v>
      </c>
      <c r="J296" s="6">
        <v>43544</v>
      </c>
      <c r="K296" s="7">
        <f>+_xlfn.DAYS(A296,J296)/30</f>
        <v>60.233333333333334</v>
      </c>
      <c r="L296" s="7">
        <f>+_xlfn.DAYS(A296,E296)/30</f>
        <v>69.033333333333331</v>
      </c>
      <c r="M296" s="6">
        <v>31616</v>
      </c>
      <c r="N296" s="8">
        <f>+_xlfn.DAYS(A296,M296)/365</f>
        <v>37.630136986301373</v>
      </c>
      <c r="O296" s="8">
        <v>5962</v>
      </c>
      <c r="P296" s="6">
        <v>42508</v>
      </c>
      <c r="Q296" s="8">
        <f t="shared" si="64"/>
        <v>2.1444444444444444</v>
      </c>
      <c r="R296" s="8">
        <f t="shared" si="65"/>
        <v>2.8777777777777778</v>
      </c>
      <c r="S296" s="8" t="s">
        <v>73</v>
      </c>
      <c r="T296" s="9">
        <v>1.61E-2</v>
      </c>
      <c r="U296" s="5">
        <f t="shared" si="66"/>
        <v>2729166.6666666665</v>
      </c>
      <c r="V296" s="5">
        <f t="shared" si="67"/>
        <v>411065.37173333328</v>
      </c>
      <c r="W296" s="10">
        <f t="shared" si="71"/>
        <v>3140232.0384</v>
      </c>
      <c r="X296" s="5">
        <v>149787</v>
      </c>
      <c r="Y296">
        <v>0</v>
      </c>
      <c r="Z296" s="5">
        <v>40984</v>
      </c>
      <c r="AA296" s="5">
        <v>306574899</v>
      </c>
      <c r="AB296">
        <v>0</v>
      </c>
      <c r="AC296">
        <v>0</v>
      </c>
      <c r="AD296">
        <v>0</v>
      </c>
      <c r="AE296" t="s">
        <v>34</v>
      </c>
      <c r="AF296" t="s">
        <v>34</v>
      </c>
      <c r="AG296" t="s">
        <v>41</v>
      </c>
      <c r="AH296" s="5">
        <v>3063841.28</v>
      </c>
      <c r="AI296" s="5">
        <v>1497.87</v>
      </c>
      <c r="AJ296" s="3">
        <v>50576</v>
      </c>
      <c r="AK296" s="5">
        <v>409.84</v>
      </c>
      <c r="AL296" s="5">
        <v>0</v>
      </c>
      <c r="AM296" s="5">
        <v>0</v>
      </c>
      <c r="AN296" s="5">
        <v>0</v>
      </c>
      <c r="AO296" t="s">
        <v>41</v>
      </c>
      <c r="AP296" t="s">
        <v>37</v>
      </c>
      <c r="AQ296" s="5">
        <v>3063841.28</v>
      </c>
      <c r="AR296" t="s">
        <v>38</v>
      </c>
      <c r="AT296" t="str">
        <f t="shared" si="68"/>
        <v>0 Días</v>
      </c>
      <c r="AU296" t="e">
        <f>IF(AND(AC296=0,SUMIFS($H:$H,$A:$A,$A296,#REF!,#REF!)&lt;250000000),"Ordinaria",IF(AND(AC296=0,SUMIFS($H:$H,$A:$A,$A296,#REF!,#REF!)&gt;=250000000),"Preventiva",IF(AND(AC296&gt;0,AC296&lt;=30),"Persuasiva I",IF(AND(AC296&gt;30,AC296&lt;=60),"Persuasiva II",IF(AND(AC296&gt;60,AC296&lt;90),"Prejurídica","Jurídico")))))</f>
        <v>#REF!</v>
      </c>
      <c r="AV296">
        <f t="shared" si="69"/>
        <v>0</v>
      </c>
      <c r="AW296" t="str">
        <f>IFERROR(VLOOKUP(#REF!,#REF!,32,0),"Desembolsado")</f>
        <v>Desembolsado</v>
      </c>
      <c r="AX296" t="str">
        <f t="shared" si="70"/>
        <v>Otro</v>
      </c>
    </row>
    <row r="297" spans="1:50" x14ac:dyDescent="0.25">
      <c r="A297" s="3">
        <v>45322</v>
      </c>
      <c r="B297" s="1">
        <v>34183450186351</v>
      </c>
      <c r="C297" s="5">
        <v>655000000</v>
      </c>
      <c r="D297">
        <v>240</v>
      </c>
      <c r="E297" s="3">
        <v>43280</v>
      </c>
      <c r="F297" s="1">
        <f>_xlfn.DAYS(E297,A297)/30</f>
        <v>-68.066666666666663</v>
      </c>
      <c r="G297" s="1">
        <f t="shared" si="73"/>
        <v>171.93333333333334</v>
      </c>
      <c r="H297" s="5">
        <v>308646366</v>
      </c>
      <c r="I297" s="5" t="s">
        <v>53</v>
      </c>
      <c r="J297" s="6">
        <v>43544</v>
      </c>
      <c r="K297" s="7">
        <f>+_xlfn.DAYS(A297,J297)/30</f>
        <v>59.266666666666666</v>
      </c>
      <c r="L297" s="7">
        <f>+_xlfn.DAYS(A297,E297)/30</f>
        <v>68.066666666666663</v>
      </c>
      <c r="M297" s="6">
        <v>31616</v>
      </c>
      <c r="N297" s="8">
        <f>+_xlfn.DAYS(A297,M297)/365</f>
        <v>37.550684931506851</v>
      </c>
      <c r="O297" s="8">
        <v>5962</v>
      </c>
      <c r="P297" s="6">
        <v>42508</v>
      </c>
      <c r="Q297" s="8">
        <f t="shared" si="64"/>
        <v>2.1444444444444444</v>
      </c>
      <c r="R297" s="8">
        <f t="shared" si="65"/>
        <v>2.8777777777777778</v>
      </c>
      <c r="S297" s="8" t="s">
        <v>73</v>
      </c>
      <c r="T297" s="9">
        <v>1.61E-2</v>
      </c>
      <c r="U297" s="5">
        <f t="shared" si="66"/>
        <v>2729166.6666666665</v>
      </c>
      <c r="V297" s="5">
        <f t="shared" si="67"/>
        <v>414100.54104999994</v>
      </c>
      <c r="W297" s="10">
        <f t="shared" si="71"/>
        <v>3143267.2077166666</v>
      </c>
      <c r="X297" s="5">
        <v>150896</v>
      </c>
      <c r="Y297">
        <v>0</v>
      </c>
      <c r="Z297" s="5">
        <v>41286</v>
      </c>
      <c r="AA297" s="5">
        <v>308838548</v>
      </c>
      <c r="AB297">
        <v>0</v>
      </c>
      <c r="AC297">
        <v>0</v>
      </c>
      <c r="AD297">
        <v>0</v>
      </c>
      <c r="AE297" t="s">
        <v>34</v>
      </c>
      <c r="AF297" t="s">
        <v>34</v>
      </c>
      <c r="AG297" t="s">
        <v>41</v>
      </c>
      <c r="AH297" s="5">
        <v>3086463.66</v>
      </c>
      <c r="AI297" s="5">
        <v>1508.96</v>
      </c>
      <c r="AJ297" s="3">
        <v>50576</v>
      </c>
      <c r="AK297" s="5">
        <v>412.86</v>
      </c>
      <c r="AL297" s="5">
        <v>0</v>
      </c>
      <c r="AM297" s="5">
        <v>0</v>
      </c>
      <c r="AN297" s="5">
        <v>0</v>
      </c>
      <c r="AO297" t="s">
        <v>41</v>
      </c>
      <c r="AP297" t="s">
        <v>37</v>
      </c>
      <c r="AQ297" s="5">
        <v>3086463.66</v>
      </c>
      <c r="AR297" t="s">
        <v>38</v>
      </c>
      <c r="AS297">
        <f t="shared" ref="AS297:AS307" si="76">IF(AC297&gt;=1,1,0)</f>
        <v>0</v>
      </c>
      <c r="AT297" t="str">
        <f t="shared" si="68"/>
        <v>0 Días</v>
      </c>
      <c r="AU297" t="e">
        <f>IF(AND(AC297=0,SUMIFS($H:$H,$A:$A,$A297,#REF!,#REF!)&lt;250000000),"Ordinaria",IF(AND(AC297=0,SUMIFS($H:$H,$A:$A,$A297,#REF!,#REF!)&gt;=250000000),"Preventiva",IF(AND(AC297&gt;0,AC297&lt;=30),"Persuasiva I",IF(AND(AC297&gt;30,AC297&lt;=60),"Persuasiva II",IF(AND(AC297&gt;60,AC297&lt;90),"Prejurídica","Jurídico")))))</f>
        <v>#REF!</v>
      </c>
      <c r="AV297">
        <f t="shared" si="69"/>
        <v>0</v>
      </c>
      <c r="AW297" t="str">
        <f>IFERROR(VLOOKUP(#REF!,#REF!,32,0),"Desembolsado")</f>
        <v>Desembolsado</v>
      </c>
      <c r="AX297" t="str">
        <f t="shared" si="70"/>
        <v>Otro</v>
      </c>
    </row>
    <row r="298" spans="1:50" x14ac:dyDescent="0.25">
      <c r="A298" s="3">
        <v>45291</v>
      </c>
      <c r="B298" s="1">
        <v>34183450186351</v>
      </c>
      <c r="C298" s="5">
        <v>655000000</v>
      </c>
      <c r="D298">
        <v>240</v>
      </c>
      <c r="E298" s="3">
        <v>43280</v>
      </c>
      <c r="F298" s="1">
        <f>_xlfn.DAYS(E298,A298)/30</f>
        <v>-67.033333333333331</v>
      </c>
      <c r="G298" s="1">
        <f t="shared" si="73"/>
        <v>172.96666666666667</v>
      </c>
      <c r="H298" s="5">
        <v>310908604</v>
      </c>
      <c r="I298" s="5" t="s">
        <v>53</v>
      </c>
      <c r="J298" s="6">
        <v>43544</v>
      </c>
      <c r="K298" s="7">
        <f>+_xlfn.DAYS(A298,J298)/30</f>
        <v>58.233333333333334</v>
      </c>
      <c r="L298" s="7">
        <f>+_xlfn.DAYS(A298,E298)/30</f>
        <v>67.033333333333331</v>
      </c>
      <c r="M298" s="6">
        <v>31616</v>
      </c>
      <c r="N298" s="8">
        <f>+_xlfn.DAYS(A298,M298)/365</f>
        <v>37.465753424657535</v>
      </c>
      <c r="O298" s="8">
        <v>5962</v>
      </c>
      <c r="P298" s="6">
        <v>42508</v>
      </c>
      <c r="Q298" s="8">
        <f t="shared" si="64"/>
        <v>2.1444444444444444</v>
      </c>
      <c r="R298" s="8">
        <f t="shared" si="65"/>
        <v>2.8777777777777778</v>
      </c>
      <c r="S298" s="8" t="s">
        <v>73</v>
      </c>
      <c r="T298" s="9">
        <v>1.61E-2</v>
      </c>
      <c r="U298" s="5">
        <f t="shared" si="66"/>
        <v>2729166.6666666665</v>
      </c>
      <c r="V298" s="5">
        <f t="shared" si="67"/>
        <v>417135.71036666661</v>
      </c>
      <c r="W298" s="10">
        <f t="shared" si="71"/>
        <v>3146302.3770333333</v>
      </c>
      <c r="X298" s="5">
        <v>151999</v>
      </c>
      <c r="Y298">
        <v>0</v>
      </c>
      <c r="Z298" s="5">
        <v>41594</v>
      </c>
      <c r="AA298" s="5">
        <v>311102197</v>
      </c>
      <c r="AB298">
        <v>0</v>
      </c>
      <c r="AC298">
        <v>0</v>
      </c>
      <c r="AD298">
        <v>0</v>
      </c>
      <c r="AE298" t="s">
        <v>34</v>
      </c>
      <c r="AF298" t="s">
        <v>34</v>
      </c>
      <c r="AG298" t="s">
        <v>41</v>
      </c>
      <c r="AH298" s="5">
        <v>3109086.04</v>
      </c>
      <c r="AI298" s="5">
        <v>1519.99</v>
      </c>
      <c r="AJ298" s="3">
        <v>50576</v>
      </c>
      <c r="AK298" s="5">
        <v>415.94</v>
      </c>
      <c r="AL298" s="5">
        <v>0</v>
      </c>
      <c r="AM298" s="5">
        <v>0</v>
      </c>
      <c r="AN298" s="5">
        <v>0</v>
      </c>
      <c r="AO298" t="s">
        <v>41</v>
      </c>
      <c r="AP298" t="s">
        <v>37</v>
      </c>
      <c r="AQ298" s="5">
        <v>3109086.04</v>
      </c>
      <c r="AR298" t="s">
        <v>38</v>
      </c>
      <c r="AS298">
        <f t="shared" si="76"/>
        <v>0</v>
      </c>
      <c r="AT298" t="str">
        <f t="shared" si="68"/>
        <v>0 Días</v>
      </c>
      <c r="AU298" t="e">
        <f>IF(AND(AC298=0,SUMIFS($H:$H,$A:$A,$A298,#REF!,#REF!)&lt;250000000),"Ordinaria",IF(AND(AC298=0,SUMIFS($H:$H,$A:$A,$A298,#REF!,#REF!)&gt;=250000000),"Preventiva",IF(AND(AC298&gt;0,AC298&lt;=30),"Persuasiva I",IF(AND(AC298&gt;30,AC298&lt;=60),"Persuasiva II",IF(AND(AC298&gt;60,AC298&lt;90),"Prejurídica","Jurídico")))))</f>
        <v>#REF!</v>
      </c>
      <c r="AV298">
        <f t="shared" si="69"/>
        <v>0</v>
      </c>
      <c r="AW298" t="str">
        <f>IFERROR(VLOOKUP(#REF!,#REF!,32,0),"Desembolsado")</f>
        <v>Desembolsado</v>
      </c>
      <c r="AX298" t="str">
        <f t="shared" si="70"/>
        <v>Otro</v>
      </c>
    </row>
    <row r="299" spans="1:50" x14ac:dyDescent="0.25">
      <c r="A299" s="3">
        <v>45260</v>
      </c>
      <c r="B299" s="1">
        <v>34183450186351</v>
      </c>
      <c r="C299" s="5">
        <v>655000000</v>
      </c>
      <c r="D299">
        <v>240</v>
      </c>
      <c r="E299" s="3">
        <v>43280</v>
      </c>
      <c r="F299" s="1">
        <f>_xlfn.DAYS(E299,A299)/30</f>
        <v>-66</v>
      </c>
      <c r="G299" s="1">
        <f t="shared" si="73"/>
        <v>174</v>
      </c>
      <c r="H299" s="5">
        <v>313170842</v>
      </c>
      <c r="I299" s="5" t="s">
        <v>53</v>
      </c>
      <c r="J299" s="6">
        <v>43544</v>
      </c>
      <c r="K299" s="7">
        <f>+_xlfn.DAYS(A299,J299)/30</f>
        <v>57.2</v>
      </c>
      <c r="L299" s="7">
        <f>+_xlfn.DAYS(A299,E299)/30</f>
        <v>66</v>
      </c>
      <c r="M299" s="6">
        <v>31616</v>
      </c>
      <c r="N299" s="8">
        <f>+_xlfn.DAYS(A299,M299)/365</f>
        <v>37.38082191780822</v>
      </c>
      <c r="O299" s="8">
        <v>5962</v>
      </c>
      <c r="P299" s="6">
        <v>42508</v>
      </c>
      <c r="Q299" s="8">
        <f t="shared" si="64"/>
        <v>2.1444444444444444</v>
      </c>
      <c r="R299" s="8">
        <f t="shared" si="65"/>
        <v>2.8777777777777778</v>
      </c>
      <c r="S299" s="8" t="s">
        <v>73</v>
      </c>
      <c r="T299" s="9">
        <v>1.61E-2</v>
      </c>
      <c r="U299" s="5">
        <f t="shared" si="66"/>
        <v>2729166.6666666665</v>
      </c>
      <c r="V299" s="5">
        <f t="shared" si="67"/>
        <v>420170.87968333327</v>
      </c>
      <c r="W299" s="10">
        <f t="shared" si="71"/>
        <v>3149337.54635</v>
      </c>
      <c r="X299" s="5">
        <v>153108</v>
      </c>
      <c r="Y299">
        <v>0</v>
      </c>
      <c r="Z299" s="5">
        <v>0</v>
      </c>
      <c r="AA299" s="5">
        <v>313323950</v>
      </c>
      <c r="AB299">
        <v>0</v>
      </c>
      <c r="AC299">
        <v>0</v>
      </c>
      <c r="AD299">
        <v>0</v>
      </c>
      <c r="AE299" t="s">
        <v>34</v>
      </c>
      <c r="AF299" t="s">
        <v>34</v>
      </c>
      <c r="AG299" t="s">
        <v>41</v>
      </c>
      <c r="AH299" s="5">
        <v>3131708.42</v>
      </c>
      <c r="AI299" s="5">
        <v>1531.08</v>
      </c>
      <c r="AJ299" s="3">
        <v>50576</v>
      </c>
      <c r="AK299" s="5">
        <v>0</v>
      </c>
      <c r="AL299" s="5">
        <v>0</v>
      </c>
      <c r="AM299" s="5">
        <v>0</v>
      </c>
      <c r="AN299" s="5">
        <v>0</v>
      </c>
      <c r="AO299" t="s">
        <v>41</v>
      </c>
      <c r="AP299" t="s">
        <v>37</v>
      </c>
      <c r="AQ299" s="5">
        <v>3131708.42</v>
      </c>
      <c r="AR299" t="s">
        <v>38</v>
      </c>
      <c r="AS299">
        <f t="shared" si="76"/>
        <v>0</v>
      </c>
      <c r="AT299" t="str">
        <f t="shared" si="68"/>
        <v>0 Días</v>
      </c>
      <c r="AU299" t="e">
        <f>IF(AND(AC299=0,SUMIFS($H:$H,$A:$A,$A299,#REF!,#REF!)&lt;250000000),"Ordinaria",IF(AND(AC299=0,SUMIFS($H:$H,$A:$A,$A299,#REF!,#REF!)&gt;=250000000),"Preventiva",IF(AND(AC299&gt;0,AC299&lt;=30),"Persuasiva I",IF(AND(AC299&gt;30,AC299&lt;=60),"Persuasiva II",IF(AND(AC299&gt;60,AC299&lt;90),"Prejurídica","Jurídico")))))</f>
        <v>#REF!</v>
      </c>
      <c r="AV299">
        <f t="shared" si="69"/>
        <v>0</v>
      </c>
      <c r="AW299" t="str">
        <f>IFERROR(VLOOKUP(#REF!,#REF!,32,0),"Desembolsado")</f>
        <v>Desembolsado</v>
      </c>
      <c r="AX299" t="str">
        <f t="shared" si="70"/>
        <v>Otro</v>
      </c>
    </row>
    <row r="300" spans="1:50" x14ac:dyDescent="0.25">
      <c r="A300" s="3">
        <v>45230</v>
      </c>
      <c r="B300" s="1">
        <v>34183450186351</v>
      </c>
      <c r="C300" s="5">
        <v>655000000</v>
      </c>
      <c r="D300">
        <v>240</v>
      </c>
      <c r="E300" s="3">
        <v>43280</v>
      </c>
      <c r="F300" s="1">
        <f>_xlfn.DAYS(E300,A300)/30</f>
        <v>-65</v>
      </c>
      <c r="G300" s="1">
        <f t="shared" si="73"/>
        <v>175</v>
      </c>
      <c r="H300" s="5">
        <v>315433080</v>
      </c>
      <c r="I300" s="5" t="s">
        <v>53</v>
      </c>
      <c r="J300" s="6">
        <v>43544</v>
      </c>
      <c r="K300" s="7">
        <f>+_xlfn.DAYS(A300,J300)/30</f>
        <v>56.2</v>
      </c>
      <c r="L300" s="7">
        <f>+_xlfn.DAYS(A300,E300)/30</f>
        <v>65</v>
      </c>
      <c r="M300" s="6">
        <v>31616</v>
      </c>
      <c r="N300" s="8">
        <f>+_xlfn.DAYS(A300,M300)/365</f>
        <v>37.298630136986304</v>
      </c>
      <c r="O300" s="8">
        <v>5962</v>
      </c>
      <c r="P300" s="6">
        <v>42508</v>
      </c>
      <c r="Q300" s="8">
        <f t="shared" si="64"/>
        <v>2.1444444444444444</v>
      </c>
      <c r="R300" s="8">
        <f t="shared" si="65"/>
        <v>2.8777777777777778</v>
      </c>
      <c r="S300" s="8" t="s">
        <v>73</v>
      </c>
      <c r="T300" s="9">
        <v>1.61E-2</v>
      </c>
      <c r="U300" s="5">
        <f t="shared" si="66"/>
        <v>2729166.6666666665</v>
      </c>
      <c r="V300" s="5">
        <f t="shared" si="67"/>
        <v>423206.04899999994</v>
      </c>
      <c r="W300" s="10">
        <f t="shared" si="71"/>
        <v>3152372.7156666666</v>
      </c>
      <c r="X300" s="5">
        <v>154211</v>
      </c>
      <c r="Y300">
        <v>0</v>
      </c>
      <c r="Z300" s="5">
        <v>0</v>
      </c>
      <c r="AA300" s="5">
        <v>315587291</v>
      </c>
      <c r="AB300">
        <v>0</v>
      </c>
      <c r="AC300">
        <v>0</v>
      </c>
      <c r="AD300">
        <v>0</v>
      </c>
      <c r="AE300" t="s">
        <v>34</v>
      </c>
      <c r="AF300" t="s">
        <v>34</v>
      </c>
      <c r="AG300" t="s">
        <v>41</v>
      </c>
      <c r="AH300" s="5">
        <v>3154330.8</v>
      </c>
      <c r="AI300" s="5">
        <v>1542.11</v>
      </c>
      <c r="AJ300" s="3">
        <v>50576</v>
      </c>
      <c r="AK300" s="5">
        <v>0</v>
      </c>
      <c r="AL300" s="5">
        <v>0</v>
      </c>
      <c r="AM300" s="5">
        <v>0</v>
      </c>
      <c r="AN300" s="5">
        <v>0</v>
      </c>
      <c r="AO300" t="s">
        <v>41</v>
      </c>
      <c r="AP300" t="s">
        <v>37</v>
      </c>
      <c r="AQ300" s="5">
        <v>3154330.8</v>
      </c>
      <c r="AR300" t="s">
        <v>38</v>
      </c>
      <c r="AS300">
        <f t="shared" si="76"/>
        <v>0</v>
      </c>
      <c r="AT300" t="str">
        <f t="shared" si="68"/>
        <v>0 Días</v>
      </c>
      <c r="AU300" t="e">
        <f>IF(AND(AC300=0,SUMIFS($H:$H,$A:$A,$A300,#REF!,#REF!)&lt;250000000),"Ordinaria",IF(AND(AC300=0,SUMIFS($H:$H,$A:$A,$A300,#REF!,#REF!)&gt;=250000000),"Preventiva",IF(AND(AC300&gt;0,AC300&lt;=30),"Persuasiva I",IF(AND(AC300&gt;30,AC300&lt;=60),"Persuasiva II",IF(AND(AC300&gt;60,AC300&lt;90),"Prejurídica","Jurídico")))))</f>
        <v>#REF!</v>
      </c>
      <c r="AV300">
        <f t="shared" si="69"/>
        <v>0</v>
      </c>
      <c r="AW300" t="str">
        <f>IFERROR(VLOOKUP(#REF!,#REF!,32,0),"Desembolsado")</f>
        <v>Desembolsado</v>
      </c>
      <c r="AX300" t="str">
        <f t="shared" si="70"/>
        <v>Otro</v>
      </c>
    </row>
    <row r="301" spans="1:50" x14ac:dyDescent="0.25">
      <c r="A301" s="3">
        <v>45199</v>
      </c>
      <c r="B301" s="1">
        <v>34183450186351</v>
      </c>
      <c r="C301" s="5">
        <v>655000000</v>
      </c>
      <c r="D301">
        <v>240</v>
      </c>
      <c r="E301" s="3">
        <v>43280</v>
      </c>
      <c r="F301" s="1">
        <f>_xlfn.DAYS(E301,A301)/30</f>
        <v>-63.966666666666669</v>
      </c>
      <c r="G301" s="1">
        <f t="shared" si="73"/>
        <v>176.03333333333333</v>
      </c>
      <c r="H301" s="5">
        <v>317695318</v>
      </c>
      <c r="I301" s="5" t="s">
        <v>53</v>
      </c>
      <c r="J301" s="6">
        <v>43544</v>
      </c>
      <c r="K301" s="7">
        <f>+_xlfn.DAYS(A301,J301)/30</f>
        <v>55.166666666666664</v>
      </c>
      <c r="L301" s="7">
        <f>+_xlfn.DAYS(A301,E301)/30</f>
        <v>63.966666666666669</v>
      </c>
      <c r="M301" s="6">
        <v>31616</v>
      </c>
      <c r="N301" s="8">
        <f>+_xlfn.DAYS(A301,M301)/365</f>
        <v>37.213698630136989</v>
      </c>
      <c r="O301" s="8">
        <v>5962</v>
      </c>
      <c r="P301" s="6">
        <v>42508</v>
      </c>
      <c r="Q301" s="8">
        <f t="shared" si="64"/>
        <v>2.1444444444444444</v>
      </c>
      <c r="R301" s="8">
        <f t="shared" si="65"/>
        <v>2.8777777777777778</v>
      </c>
      <c r="S301" s="8" t="s">
        <v>73</v>
      </c>
      <c r="T301" s="9">
        <v>1.61E-2</v>
      </c>
      <c r="U301" s="5">
        <f t="shared" si="66"/>
        <v>2729166.6666666665</v>
      </c>
      <c r="V301" s="5">
        <f t="shared" si="67"/>
        <v>426241.21831666661</v>
      </c>
      <c r="W301" s="10">
        <f t="shared" si="71"/>
        <v>3155407.8849833333</v>
      </c>
      <c r="X301" s="5">
        <v>155319</v>
      </c>
      <c r="Y301">
        <v>0</v>
      </c>
      <c r="Z301" s="5">
        <v>0</v>
      </c>
      <c r="AA301" s="5">
        <v>317850637</v>
      </c>
      <c r="AB301">
        <v>0</v>
      </c>
      <c r="AC301">
        <v>0</v>
      </c>
      <c r="AD301">
        <v>0</v>
      </c>
      <c r="AE301" t="s">
        <v>34</v>
      </c>
      <c r="AF301" t="s">
        <v>34</v>
      </c>
      <c r="AG301" t="s">
        <v>41</v>
      </c>
      <c r="AH301" s="5">
        <v>3176953.18</v>
      </c>
      <c r="AI301" s="5">
        <v>1553.19</v>
      </c>
      <c r="AJ301" s="3">
        <v>50576</v>
      </c>
      <c r="AK301" s="5">
        <v>0</v>
      </c>
      <c r="AL301" s="5">
        <v>0</v>
      </c>
      <c r="AM301" s="5">
        <v>0</v>
      </c>
      <c r="AN301" s="5">
        <v>0</v>
      </c>
      <c r="AO301" t="s">
        <v>41</v>
      </c>
      <c r="AP301" t="s">
        <v>37</v>
      </c>
      <c r="AQ301" s="5">
        <v>3176953.18</v>
      </c>
      <c r="AR301" t="s">
        <v>38</v>
      </c>
      <c r="AS301">
        <f t="shared" si="76"/>
        <v>0</v>
      </c>
      <c r="AT301" t="str">
        <f t="shared" si="68"/>
        <v>0 Días</v>
      </c>
      <c r="AU301" t="e">
        <f>IF(AND(AC301=0,SUMIFS($H:$H,$A:$A,$A301,#REF!,#REF!)&lt;250000000),"Ordinaria",IF(AND(AC301=0,SUMIFS($H:$H,$A:$A,$A301,#REF!,#REF!)&gt;=250000000),"Preventiva",IF(AND(AC301&gt;0,AC301&lt;=30),"Persuasiva I",IF(AND(AC301&gt;30,AC301&lt;=60),"Persuasiva II",IF(AND(AC301&gt;60,AC301&lt;90),"Prejurídica","Jurídico")))))</f>
        <v>#REF!</v>
      </c>
      <c r="AV301">
        <f t="shared" si="69"/>
        <v>0</v>
      </c>
      <c r="AW301" t="str">
        <f>IFERROR(VLOOKUP(#REF!,#REF!,32,0),"Desembolsado")</f>
        <v>Desembolsado</v>
      </c>
      <c r="AX301" t="str">
        <f t="shared" si="70"/>
        <v>Otro</v>
      </c>
    </row>
    <row r="302" spans="1:50" x14ac:dyDescent="0.25">
      <c r="A302" s="3">
        <v>45169</v>
      </c>
      <c r="B302" s="1">
        <v>34183450186351</v>
      </c>
      <c r="C302" s="5">
        <v>655000000</v>
      </c>
      <c r="D302">
        <v>240</v>
      </c>
      <c r="E302" s="3">
        <v>43280</v>
      </c>
      <c r="F302" s="1">
        <f>_xlfn.DAYS(E302,A302)/30</f>
        <v>-62.966666666666669</v>
      </c>
      <c r="G302" s="1">
        <f t="shared" si="73"/>
        <v>177.03333333333333</v>
      </c>
      <c r="H302" s="5">
        <v>319958000</v>
      </c>
      <c r="I302" s="5" t="s">
        <v>53</v>
      </c>
      <c r="J302" s="6">
        <v>43544</v>
      </c>
      <c r="K302" s="7">
        <f>+_xlfn.DAYS(A302,J302)/30</f>
        <v>54.166666666666664</v>
      </c>
      <c r="L302" s="7">
        <f>+_xlfn.DAYS(A302,E302)/30</f>
        <v>62.966666666666669</v>
      </c>
      <c r="M302" s="6">
        <v>31616</v>
      </c>
      <c r="N302" s="8">
        <f>+_xlfn.DAYS(A302,M302)/365</f>
        <v>37.131506849315066</v>
      </c>
      <c r="O302" s="8">
        <v>5962</v>
      </c>
      <c r="P302" s="6">
        <v>42508</v>
      </c>
      <c r="Q302" s="8">
        <f t="shared" si="64"/>
        <v>2.1444444444444444</v>
      </c>
      <c r="R302" s="8">
        <f t="shared" si="65"/>
        <v>2.8777777777777778</v>
      </c>
      <c r="S302" s="8" t="s">
        <v>73</v>
      </c>
      <c r="T302" s="9">
        <v>1.61E-2</v>
      </c>
      <c r="U302" s="5">
        <f t="shared" si="66"/>
        <v>2729166.6666666665</v>
      </c>
      <c r="V302" s="5">
        <f t="shared" si="67"/>
        <v>429276.98333333334</v>
      </c>
      <c r="W302" s="10">
        <f t="shared" si="71"/>
        <v>3158443.65</v>
      </c>
      <c r="X302" s="5">
        <v>156417</v>
      </c>
      <c r="Y302">
        <v>0</v>
      </c>
      <c r="Z302" s="5">
        <v>0</v>
      </c>
      <c r="AA302" s="5">
        <v>320114417</v>
      </c>
      <c r="AB302">
        <v>0</v>
      </c>
      <c r="AC302">
        <v>0</v>
      </c>
      <c r="AD302">
        <v>0</v>
      </c>
      <c r="AE302" t="s">
        <v>34</v>
      </c>
      <c r="AF302" t="s">
        <v>34</v>
      </c>
      <c r="AG302" t="s">
        <v>41</v>
      </c>
      <c r="AH302" s="5">
        <v>3199580</v>
      </c>
      <c r="AI302" s="5">
        <v>1564.17</v>
      </c>
      <c r="AJ302" s="3">
        <v>50576</v>
      </c>
      <c r="AK302" s="5">
        <v>0</v>
      </c>
      <c r="AL302" s="5">
        <v>0</v>
      </c>
      <c r="AM302" s="5">
        <v>0</v>
      </c>
      <c r="AN302" s="5">
        <v>0</v>
      </c>
      <c r="AO302" t="s">
        <v>41</v>
      </c>
      <c r="AP302" t="s">
        <v>37</v>
      </c>
      <c r="AQ302" s="5">
        <v>3199580</v>
      </c>
      <c r="AR302" t="s">
        <v>38</v>
      </c>
      <c r="AS302">
        <f t="shared" si="76"/>
        <v>0</v>
      </c>
      <c r="AT302" t="str">
        <f t="shared" si="68"/>
        <v>0 Días</v>
      </c>
      <c r="AU302" t="e">
        <f>IF(AND(AC302=0,SUMIFS($H:$H,$A:$A,$A302,#REF!,#REF!)&lt;250000000),"Ordinaria",IF(AND(AC302=0,SUMIFS($H:$H,$A:$A,$A302,#REF!,#REF!)&gt;=250000000),"Preventiva",IF(AND(AC302&gt;0,AC302&lt;=30),"Persuasiva I",IF(AND(AC302&gt;30,AC302&lt;=60),"Persuasiva II",IF(AND(AC302&gt;60,AC302&lt;90),"Prejurídica","Jurídico")))))</f>
        <v>#REF!</v>
      </c>
      <c r="AV302">
        <f t="shared" si="69"/>
        <v>0</v>
      </c>
      <c r="AW302" t="str">
        <f>IFERROR(VLOOKUP(#REF!,#REF!,32,0),"Desembolsado")</f>
        <v>Desembolsado</v>
      </c>
      <c r="AX302" t="str">
        <f t="shared" si="70"/>
        <v>Otro</v>
      </c>
    </row>
    <row r="303" spans="1:50" x14ac:dyDescent="0.25">
      <c r="A303" s="3">
        <v>45138</v>
      </c>
      <c r="B303" s="1">
        <v>34183450186351</v>
      </c>
      <c r="C303" s="5">
        <v>655000000</v>
      </c>
      <c r="D303">
        <v>240</v>
      </c>
      <c r="E303" s="3">
        <v>43280</v>
      </c>
      <c r="F303" s="1">
        <f>_xlfn.DAYS(E303,A303)/30</f>
        <v>-61.93333333333333</v>
      </c>
      <c r="G303" s="1">
        <f t="shared" si="73"/>
        <v>178.06666666666666</v>
      </c>
      <c r="H303" s="5">
        <v>322219794</v>
      </c>
      <c r="I303" s="5" t="s">
        <v>53</v>
      </c>
      <c r="J303" s="6">
        <v>43544</v>
      </c>
      <c r="K303" s="7">
        <f>+_xlfn.DAYS(A303,J303)/30</f>
        <v>53.133333333333333</v>
      </c>
      <c r="L303" s="7">
        <f>+_xlfn.DAYS(A303,E303)/30</f>
        <v>61.93333333333333</v>
      </c>
      <c r="M303" s="6">
        <v>31616</v>
      </c>
      <c r="N303" s="8">
        <f>+_xlfn.DAYS(A303,M303)/365</f>
        <v>37.046575342465751</v>
      </c>
      <c r="O303" s="8">
        <v>5962</v>
      </c>
      <c r="P303" s="6">
        <v>42508</v>
      </c>
      <c r="Q303" s="8">
        <f t="shared" si="64"/>
        <v>2.1444444444444444</v>
      </c>
      <c r="R303" s="8">
        <f t="shared" si="65"/>
        <v>2.8777777777777778</v>
      </c>
      <c r="S303" s="8" t="s">
        <v>73</v>
      </c>
      <c r="T303" s="9">
        <v>1.61E-2</v>
      </c>
      <c r="U303" s="5">
        <f t="shared" si="66"/>
        <v>2729166.6666666665</v>
      </c>
      <c r="V303" s="5">
        <f t="shared" si="67"/>
        <v>432311.55694999994</v>
      </c>
      <c r="W303" s="10">
        <f t="shared" si="71"/>
        <v>3161478.2236166666</v>
      </c>
      <c r="X303" s="5">
        <v>157522</v>
      </c>
      <c r="Y303">
        <v>0</v>
      </c>
      <c r="Z303" s="5">
        <v>0</v>
      </c>
      <c r="AA303" s="5">
        <v>322377316</v>
      </c>
      <c r="AB303">
        <v>0</v>
      </c>
      <c r="AC303">
        <v>0</v>
      </c>
      <c r="AD303">
        <v>0</v>
      </c>
      <c r="AE303" t="s">
        <v>34</v>
      </c>
      <c r="AF303" t="s">
        <v>34</v>
      </c>
      <c r="AG303" t="s">
        <v>41</v>
      </c>
      <c r="AH303" s="5">
        <v>3222197.94</v>
      </c>
      <c r="AI303" s="5">
        <v>1575.22</v>
      </c>
      <c r="AJ303" s="3">
        <v>50586</v>
      </c>
      <c r="AK303" s="5">
        <v>0</v>
      </c>
      <c r="AL303" s="5">
        <v>0</v>
      </c>
      <c r="AM303" s="5">
        <v>0</v>
      </c>
      <c r="AN303" s="5">
        <v>0</v>
      </c>
      <c r="AO303" t="s">
        <v>41</v>
      </c>
      <c r="AP303" t="s">
        <v>37</v>
      </c>
      <c r="AQ303" s="5">
        <v>3222197.94</v>
      </c>
      <c r="AR303" t="s">
        <v>38</v>
      </c>
      <c r="AS303">
        <f t="shared" si="76"/>
        <v>0</v>
      </c>
      <c r="AT303" t="str">
        <f t="shared" si="68"/>
        <v>0 Días</v>
      </c>
      <c r="AU303" t="e">
        <f>IF(AND(AC303=0,SUMIFS($H:$H,$A:$A,$A303,#REF!,#REF!)&lt;250000000),"Ordinaria",IF(AND(AC303=0,SUMIFS($H:$H,$A:$A,$A303,#REF!,#REF!)&gt;=250000000),"Preventiva",IF(AND(AC303&gt;0,AC303&lt;=30),"Persuasiva I",IF(AND(AC303&gt;30,AC303&lt;=60),"Persuasiva II",IF(AND(AC303&gt;60,AC303&lt;90),"Prejurídica","Jurídico")))))</f>
        <v>#REF!</v>
      </c>
      <c r="AV303">
        <f t="shared" si="69"/>
        <v>0</v>
      </c>
      <c r="AW303" t="str">
        <f>IFERROR(VLOOKUP(#REF!,#REF!,32,0),"Desembolsado")</f>
        <v>Desembolsado</v>
      </c>
      <c r="AX303" t="str">
        <f t="shared" si="70"/>
        <v>Otro</v>
      </c>
    </row>
    <row r="304" spans="1:50" x14ac:dyDescent="0.25">
      <c r="A304" s="3">
        <v>45107</v>
      </c>
      <c r="B304" s="1">
        <v>34183450186351</v>
      </c>
      <c r="C304" s="5">
        <v>655000000</v>
      </c>
      <c r="D304">
        <v>240</v>
      </c>
      <c r="E304" s="3">
        <v>43280</v>
      </c>
      <c r="F304" s="1">
        <f>_xlfn.DAYS(E304,A304)/30</f>
        <v>-60.9</v>
      </c>
      <c r="G304" s="1">
        <f t="shared" ref="G304:G335" si="77">+D304+F304</f>
        <v>179.1</v>
      </c>
      <c r="H304" s="5">
        <v>324482032</v>
      </c>
      <c r="I304" s="5" t="s">
        <v>53</v>
      </c>
      <c r="J304" s="6">
        <v>43544</v>
      </c>
      <c r="K304" s="7">
        <f>+_xlfn.DAYS(A304,J304)/30</f>
        <v>52.1</v>
      </c>
      <c r="L304" s="7">
        <f>+_xlfn.DAYS(A304,E304)/30</f>
        <v>60.9</v>
      </c>
      <c r="M304" s="6">
        <v>31616</v>
      </c>
      <c r="N304" s="8">
        <f>+_xlfn.DAYS(A304,M304)/365</f>
        <v>36.961643835616435</v>
      </c>
      <c r="O304" s="8">
        <v>5962</v>
      </c>
      <c r="P304" s="6">
        <v>42508</v>
      </c>
      <c r="Q304" s="8">
        <f t="shared" si="64"/>
        <v>2.1444444444444444</v>
      </c>
      <c r="R304" s="8">
        <f t="shared" si="65"/>
        <v>2.8777777777777778</v>
      </c>
      <c r="S304" s="8" t="s">
        <v>73</v>
      </c>
      <c r="T304" s="9">
        <v>1.61E-2</v>
      </c>
      <c r="U304" s="5">
        <f t="shared" si="66"/>
        <v>2729166.6666666665</v>
      </c>
      <c r="V304" s="5">
        <f t="shared" si="67"/>
        <v>435346.72626666661</v>
      </c>
      <c r="W304" s="10">
        <f t="shared" si="71"/>
        <v>3164513.3929333333</v>
      </c>
      <c r="X304" s="5">
        <v>158632</v>
      </c>
      <c r="Y304">
        <v>0</v>
      </c>
      <c r="Z304" s="5">
        <v>0</v>
      </c>
      <c r="AA304" s="5">
        <v>324640664</v>
      </c>
      <c r="AB304">
        <v>0</v>
      </c>
      <c r="AC304">
        <v>0</v>
      </c>
      <c r="AD304">
        <v>0</v>
      </c>
      <c r="AE304" t="s">
        <v>34</v>
      </c>
      <c r="AF304" t="s">
        <v>34</v>
      </c>
      <c r="AG304" t="s">
        <v>41</v>
      </c>
      <c r="AH304" s="5">
        <v>3244820.32</v>
      </c>
      <c r="AI304" s="5">
        <v>1586.32</v>
      </c>
      <c r="AJ304" s="3">
        <v>50586</v>
      </c>
      <c r="AK304" s="5">
        <v>0</v>
      </c>
      <c r="AL304" s="5">
        <v>0</v>
      </c>
      <c r="AM304" s="5">
        <v>0</v>
      </c>
      <c r="AN304" s="5">
        <v>0</v>
      </c>
      <c r="AO304" t="s">
        <v>41</v>
      </c>
      <c r="AP304" t="s">
        <v>37</v>
      </c>
      <c r="AQ304" s="5">
        <v>3244820.32</v>
      </c>
      <c r="AR304" t="s">
        <v>38</v>
      </c>
      <c r="AS304">
        <f t="shared" si="76"/>
        <v>0</v>
      </c>
      <c r="AT304" t="str">
        <f t="shared" si="68"/>
        <v>0 Días</v>
      </c>
      <c r="AU304" t="e">
        <f>IF(AND(AC304=0,SUMIFS($H:$H,$A:$A,$A304,#REF!,#REF!)&lt;250000000),"Ordinaria",IF(AND(AC304=0,SUMIFS($H:$H,$A:$A,$A304,#REF!,#REF!)&gt;=250000000),"Preventiva",IF(AND(AC304&gt;0,AC304&lt;=30),"Persuasiva I",IF(AND(AC304&gt;30,AC304&lt;=60),"Persuasiva II",IF(AND(AC304&gt;60,AC304&lt;90),"Prejurídica","Jurídico")))))</f>
        <v>#REF!</v>
      </c>
      <c r="AV304">
        <f t="shared" si="69"/>
        <v>0</v>
      </c>
      <c r="AW304" t="str">
        <f>IFERROR(VLOOKUP(#REF!,#REF!,32,0),"Desembolsado")</f>
        <v>Desembolsado</v>
      </c>
      <c r="AX304" t="str">
        <f t="shared" si="70"/>
        <v>Otro</v>
      </c>
    </row>
    <row r="305" spans="1:50" x14ac:dyDescent="0.25">
      <c r="A305" s="3">
        <v>45077</v>
      </c>
      <c r="B305" s="1">
        <v>34183450186351</v>
      </c>
      <c r="C305" s="5">
        <v>655000000</v>
      </c>
      <c r="D305">
        <v>240</v>
      </c>
      <c r="E305" s="3">
        <v>43280</v>
      </c>
      <c r="F305" s="1">
        <f>_xlfn.DAYS(E305,A305)/30</f>
        <v>-59.9</v>
      </c>
      <c r="G305" s="1">
        <f t="shared" si="77"/>
        <v>180.1</v>
      </c>
      <c r="H305" s="5">
        <v>326744270</v>
      </c>
      <c r="I305" s="5" t="s">
        <v>53</v>
      </c>
      <c r="J305" s="6">
        <v>43544</v>
      </c>
      <c r="K305" s="7">
        <f>+_xlfn.DAYS(A305,J305)/30</f>
        <v>51.1</v>
      </c>
      <c r="L305" s="7">
        <f>+_xlfn.DAYS(A305,E305)/30</f>
        <v>59.9</v>
      </c>
      <c r="M305" s="6">
        <v>31616</v>
      </c>
      <c r="N305" s="8">
        <f>+_xlfn.DAYS(A305,M305)/365</f>
        <v>36.87945205479452</v>
      </c>
      <c r="O305" s="8">
        <v>5962</v>
      </c>
      <c r="P305" s="6">
        <v>42508</v>
      </c>
      <c r="Q305" s="8">
        <f t="shared" si="64"/>
        <v>2.1444444444444444</v>
      </c>
      <c r="R305" s="8">
        <f t="shared" si="65"/>
        <v>2.8777777777777778</v>
      </c>
      <c r="S305" s="8" t="s">
        <v>73</v>
      </c>
      <c r="T305" s="9">
        <v>1.61E-2</v>
      </c>
      <c r="U305" s="5">
        <f t="shared" si="66"/>
        <v>2729166.6666666665</v>
      </c>
      <c r="V305" s="5">
        <f t="shared" si="67"/>
        <v>438381.89558333327</v>
      </c>
      <c r="W305" s="10">
        <f t="shared" si="71"/>
        <v>3167548.56225</v>
      </c>
      <c r="X305" s="5">
        <v>159742</v>
      </c>
      <c r="Y305">
        <v>0</v>
      </c>
      <c r="Z305" s="5">
        <v>0</v>
      </c>
      <c r="AA305" s="5">
        <v>326904012</v>
      </c>
      <c r="AB305">
        <v>0</v>
      </c>
      <c r="AC305">
        <v>0</v>
      </c>
      <c r="AD305">
        <v>0</v>
      </c>
      <c r="AE305" t="s">
        <v>34</v>
      </c>
      <c r="AF305" t="s">
        <v>34</v>
      </c>
      <c r="AG305" t="s">
        <v>41</v>
      </c>
      <c r="AH305" s="5">
        <v>3267442.7</v>
      </c>
      <c r="AI305" s="5">
        <v>1597.42</v>
      </c>
      <c r="AJ305" s="3">
        <v>50586</v>
      </c>
      <c r="AK305" s="5">
        <v>0</v>
      </c>
      <c r="AL305" s="5">
        <v>0</v>
      </c>
      <c r="AM305" s="5">
        <v>0</v>
      </c>
      <c r="AN305" s="5">
        <v>0</v>
      </c>
      <c r="AO305" t="s">
        <v>41</v>
      </c>
      <c r="AP305" t="s">
        <v>39</v>
      </c>
      <c r="AQ305" s="5">
        <v>3267442.7</v>
      </c>
      <c r="AR305" t="s">
        <v>38</v>
      </c>
      <c r="AS305">
        <f t="shared" si="76"/>
        <v>0</v>
      </c>
      <c r="AT305" t="str">
        <f t="shared" si="68"/>
        <v>0 Días</v>
      </c>
      <c r="AU305" t="e">
        <f>IF(AND(AC305=0,SUMIFS($H:$H,$A:$A,$A305,#REF!,#REF!)&lt;250000000),"Ordinaria",IF(AND(AC305=0,SUMIFS($H:$H,$A:$A,$A305,#REF!,#REF!)&gt;=250000000),"Preventiva",IF(AND(AC305&gt;0,AC305&lt;=30),"Persuasiva I",IF(AND(AC305&gt;30,AC305&lt;=60),"Persuasiva II",IF(AND(AC305&gt;60,AC305&lt;90),"Prejurídica","Jurídico")))))</f>
        <v>#REF!</v>
      </c>
      <c r="AV305">
        <f t="shared" si="69"/>
        <v>0</v>
      </c>
      <c r="AW305" t="str">
        <f>IFERROR(VLOOKUP(#REF!,#REF!,32,0),"Desembolsado")</f>
        <v>Desembolsado</v>
      </c>
      <c r="AX305" t="str">
        <f t="shared" si="70"/>
        <v>Otro</v>
      </c>
    </row>
    <row r="306" spans="1:50" x14ac:dyDescent="0.25">
      <c r="A306" s="3">
        <v>45046</v>
      </c>
      <c r="B306" s="1">
        <v>34183450186351</v>
      </c>
      <c r="C306" s="5">
        <v>655000000</v>
      </c>
      <c r="D306">
        <v>240</v>
      </c>
      <c r="E306" s="3">
        <v>43280</v>
      </c>
      <c r="F306" s="1">
        <f>_xlfn.DAYS(E306,A306)/30</f>
        <v>-58.866666666666667</v>
      </c>
      <c r="G306" s="1">
        <f t="shared" si="77"/>
        <v>181.13333333333333</v>
      </c>
      <c r="H306" s="5">
        <v>329006508</v>
      </c>
      <c r="I306" s="5" t="s">
        <v>53</v>
      </c>
      <c r="J306" s="6">
        <v>43544</v>
      </c>
      <c r="K306" s="7">
        <f>+_xlfn.DAYS(A306,J306)/30</f>
        <v>50.06666666666667</v>
      </c>
      <c r="L306" s="7">
        <f>+_xlfn.DAYS(A306,E306)/30</f>
        <v>58.866666666666667</v>
      </c>
      <c r="M306" s="6">
        <v>31616</v>
      </c>
      <c r="N306" s="8">
        <f>+_xlfn.DAYS(A306,M306)/365</f>
        <v>36.794520547945204</v>
      </c>
      <c r="O306" s="8">
        <v>5962</v>
      </c>
      <c r="P306" s="6">
        <v>42508</v>
      </c>
      <c r="Q306" s="8">
        <f t="shared" si="64"/>
        <v>2.1444444444444444</v>
      </c>
      <c r="R306" s="8">
        <f t="shared" si="65"/>
        <v>2.8777777777777778</v>
      </c>
      <c r="S306" s="8" t="s">
        <v>73</v>
      </c>
      <c r="T306" s="9">
        <v>1.61E-2</v>
      </c>
      <c r="U306" s="5">
        <f t="shared" si="66"/>
        <v>2729166.6666666665</v>
      </c>
      <c r="V306" s="5">
        <f t="shared" si="67"/>
        <v>441417.0649</v>
      </c>
      <c r="W306" s="10">
        <f t="shared" si="71"/>
        <v>3170583.7315666666</v>
      </c>
      <c r="X306" s="5">
        <v>160851</v>
      </c>
      <c r="Y306">
        <v>0</v>
      </c>
      <c r="Z306" s="5">
        <v>0</v>
      </c>
      <c r="AA306" s="5">
        <v>329167359</v>
      </c>
      <c r="AB306">
        <v>0</v>
      </c>
      <c r="AC306">
        <v>0</v>
      </c>
      <c r="AD306">
        <v>0</v>
      </c>
      <c r="AE306" t="s">
        <v>34</v>
      </c>
      <c r="AF306" t="s">
        <v>34</v>
      </c>
      <c r="AG306" t="s">
        <v>41</v>
      </c>
      <c r="AH306" s="5">
        <v>3290065.08</v>
      </c>
      <c r="AI306" s="5">
        <v>1608.51</v>
      </c>
      <c r="AJ306" s="3">
        <v>50586</v>
      </c>
      <c r="AK306" s="5">
        <v>0</v>
      </c>
      <c r="AL306" s="5">
        <v>0</v>
      </c>
      <c r="AM306" s="5">
        <v>0</v>
      </c>
      <c r="AN306" s="5">
        <v>0</v>
      </c>
      <c r="AO306" t="s">
        <v>41</v>
      </c>
      <c r="AP306" t="s">
        <v>39</v>
      </c>
      <c r="AQ306" s="5">
        <v>3290065.08</v>
      </c>
      <c r="AR306" t="s">
        <v>38</v>
      </c>
      <c r="AS306">
        <f t="shared" si="76"/>
        <v>0</v>
      </c>
      <c r="AT306" t="str">
        <f t="shared" si="68"/>
        <v>0 Días</v>
      </c>
      <c r="AU306" t="e">
        <f>IF(AND(AC306=0,SUMIFS($H:$H,$A:$A,$A306,#REF!,#REF!)&lt;250000000),"Ordinaria",IF(AND(AC306=0,SUMIFS($H:$H,$A:$A,$A306,#REF!,#REF!)&gt;=250000000),"Preventiva",IF(AND(AC306&gt;0,AC306&lt;=30),"Persuasiva I",IF(AND(AC306&gt;30,AC306&lt;=60),"Persuasiva II",IF(AND(AC306&gt;60,AC306&lt;90),"Prejurídica","Jurídico")))))</f>
        <v>#REF!</v>
      </c>
      <c r="AV306">
        <f t="shared" si="69"/>
        <v>0</v>
      </c>
      <c r="AW306" t="str">
        <f>IFERROR(VLOOKUP(#REF!,#REF!,32,0),"Desembolsado")</f>
        <v>Desembolsado</v>
      </c>
      <c r="AX306" t="str">
        <f t="shared" si="70"/>
        <v>Otro</v>
      </c>
    </row>
    <row r="307" spans="1:50" x14ac:dyDescent="0.25">
      <c r="A307" s="3">
        <v>45016</v>
      </c>
      <c r="B307" s="1">
        <v>34183450186351</v>
      </c>
      <c r="C307" s="5">
        <v>655000000</v>
      </c>
      <c r="D307">
        <v>240</v>
      </c>
      <c r="E307" s="3">
        <v>43280</v>
      </c>
      <c r="F307" s="1">
        <f>_xlfn.DAYS(E307,A307)/30</f>
        <v>-57.866666666666667</v>
      </c>
      <c r="G307" s="1">
        <f t="shared" si="77"/>
        <v>182.13333333333333</v>
      </c>
      <c r="H307" s="5">
        <v>331268746</v>
      </c>
      <c r="I307" s="5" t="s">
        <v>53</v>
      </c>
      <c r="J307" s="6">
        <v>43544</v>
      </c>
      <c r="K307" s="7">
        <f>+_xlfn.DAYS(A307,J307)/30</f>
        <v>49.06666666666667</v>
      </c>
      <c r="L307" s="7">
        <f>+_xlfn.DAYS(A307,E307)/30</f>
        <v>57.866666666666667</v>
      </c>
      <c r="M307" s="6">
        <v>31616</v>
      </c>
      <c r="N307" s="8">
        <f>+_xlfn.DAYS(A307,M307)/365</f>
        <v>36.712328767123289</v>
      </c>
      <c r="O307" s="8">
        <v>5962</v>
      </c>
      <c r="P307" s="6">
        <v>42508</v>
      </c>
      <c r="Q307" s="8">
        <f t="shared" si="64"/>
        <v>2.1444444444444444</v>
      </c>
      <c r="R307" s="8">
        <f t="shared" si="65"/>
        <v>2.8777777777777778</v>
      </c>
      <c r="S307" s="8" t="s">
        <v>73</v>
      </c>
      <c r="T307" s="9">
        <v>1.61E-2</v>
      </c>
      <c r="U307" s="5">
        <f t="shared" si="66"/>
        <v>2729166.6666666665</v>
      </c>
      <c r="V307" s="5">
        <f t="shared" si="67"/>
        <v>444452.23421666666</v>
      </c>
      <c r="W307" s="10">
        <f t="shared" si="71"/>
        <v>3173618.9008833333</v>
      </c>
      <c r="X307" s="5">
        <v>161960</v>
      </c>
      <c r="Y307">
        <v>0</v>
      </c>
      <c r="Z307" s="5">
        <v>0</v>
      </c>
      <c r="AA307" s="5">
        <v>331430706</v>
      </c>
      <c r="AB307">
        <v>0</v>
      </c>
      <c r="AC307">
        <v>0</v>
      </c>
      <c r="AD307">
        <v>0</v>
      </c>
      <c r="AE307" t="s">
        <v>34</v>
      </c>
      <c r="AF307" t="s">
        <v>34</v>
      </c>
      <c r="AG307" t="s">
        <v>41</v>
      </c>
      <c r="AH307" s="5">
        <v>3312687.46</v>
      </c>
      <c r="AI307" s="5">
        <v>1619.6</v>
      </c>
      <c r="AJ307" s="3">
        <v>50586</v>
      </c>
      <c r="AK307" s="5">
        <v>0</v>
      </c>
      <c r="AL307" s="5">
        <v>0</v>
      </c>
      <c r="AM307" s="5">
        <v>0</v>
      </c>
      <c r="AN307" s="5">
        <v>0</v>
      </c>
      <c r="AO307" t="s">
        <v>41</v>
      </c>
      <c r="AP307" t="s">
        <v>39</v>
      </c>
      <c r="AQ307" s="5">
        <v>3312687.46</v>
      </c>
      <c r="AR307" t="s">
        <v>38</v>
      </c>
      <c r="AS307">
        <f t="shared" si="76"/>
        <v>0</v>
      </c>
      <c r="AT307" t="str">
        <f t="shared" si="68"/>
        <v>0 Días</v>
      </c>
      <c r="AU307" t="e">
        <f>IF(AND(AC307=0,SUMIFS($H:$H,$A:$A,$A307,#REF!,#REF!)&lt;250000000),"Ordinaria",IF(AND(AC307=0,SUMIFS($H:$H,$A:$A,$A307,#REF!,#REF!)&gt;=250000000),"Preventiva",IF(AND(AC307&gt;0,AC307&lt;=30),"Persuasiva I",IF(AND(AC307&gt;30,AC307&lt;=60),"Persuasiva II",IF(AND(AC307&gt;60,AC307&lt;90),"Prejurídica","Jurídico")))))</f>
        <v>#REF!</v>
      </c>
      <c r="AV307">
        <f t="shared" si="69"/>
        <v>0</v>
      </c>
      <c r="AW307" t="str">
        <f>IFERROR(VLOOKUP(#REF!,#REF!,32,0),"Desembolsado")</f>
        <v>Desembolsado</v>
      </c>
      <c r="AX307" t="str">
        <f t="shared" si="70"/>
        <v>Otro</v>
      </c>
    </row>
    <row r="308" spans="1:50" x14ac:dyDescent="0.25">
      <c r="A308" s="3">
        <v>45351</v>
      </c>
      <c r="B308" s="1">
        <v>34184100186191</v>
      </c>
      <c r="C308" s="5">
        <v>221685124</v>
      </c>
      <c r="D308">
        <v>240</v>
      </c>
      <c r="E308" s="3">
        <v>43312</v>
      </c>
      <c r="F308" s="1">
        <f>_xlfn.DAYS(E308,A308)/30</f>
        <v>-67.966666666666669</v>
      </c>
      <c r="G308" s="1">
        <f t="shared" si="77"/>
        <v>172.03333333333333</v>
      </c>
      <c r="H308" s="5">
        <v>160182813</v>
      </c>
      <c r="I308" s="5" t="s">
        <v>52</v>
      </c>
      <c r="J308" s="6">
        <v>43615</v>
      </c>
      <c r="K308" s="7">
        <f>+_xlfn.DAYS(A308,J308)/30</f>
        <v>57.866666666666667</v>
      </c>
      <c r="L308" s="7">
        <f>+_xlfn.DAYS(A308,E308)/30</f>
        <v>67.966666666666669</v>
      </c>
      <c r="M308" s="6">
        <v>30508</v>
      </c>
      <c r="N308" s="8">
        <f>+_xlfn.DAYS(A308,M308)/365</f>
        <v>40.665753424657531</v>
      </c>
      <c r="O308" s="8">
        <v>3200</v>
      </c>
      <c r="P308" s="6">
        <v>42100</v>
      </c>
      <c r="Q308" s="8">
        <f t="shared" si="64"/>
        <v>3.3666666666666667</v>
      </c>
      <c r="R308" s="8">
        <f t="shared" si="65"/>
        <v>4.208333333333333</v>
      </c>
      <c r="S308" s="8" t="s">
        <v>65</v>
      </c>
      <c r="T308" s="9">
        <v>1.61E-2</v>
      </c>
      <c r="U308" s="5">
        <f t="shared" si="66"/>
        <v>923688.01666666672</v>
      </c>
      <c r="V308" s="5">
        <f t="shared" si="67"/>
        <v>214911.940775</v>
      </c>
      <c r="W308" s="10">
        <f t="shared" si="71"/>
        <v>1138599.9574416666</v>
      </c>
      <c r="X308" s="5">
        <v>0</v>
      </c>
      <c r="Y308">
        <v>0</v>
      </c>
      <c r="Z308" s="5">
        <v>0</v>
      </c>
      <c r="AA308" s="5">
        <v>160182813</v>
      </c>
      <c r="AB308">
        <v>0</v>
      </c>
      <c r="AC308">
        <v>0</v>
      </c>
      <c r="AD308">
        <v>0</v>
      </c>
      <c r="AE308" t="s">
        <v>34</v>
      </c>
      <c r="AF308" t="s">
        <v>34</v>
      </c>
      <c r="AG308" t="s">
        <v>41</v>
      </c>
      <c r="AH308" s="5">
        <v>1601828.13</v>
      </c>
      <c r="AI308" s="5">
        <v>0</v>
      </c>
      <c r="AJ308" s="3">
        <v>50606</v>
      </c>
      <c r="AK308" s="5">
        <v>0</v>
      </c>
      <c r="AL308" s="5">
        <v>0</v>
      </c>
      <c r="AM308" s="5">
        <v>0</v>
      </c>
      <c r="AN308" s="5">
        <v>0</v>
      </c>
      <c r="AO308" t="s">
        <v>41</v>
      </c>
      <c r="AP308" t="s">
        <v>37</v>
      </c>
      <c r="AQ308" s="5">
        <v>1601828.13</v>
      </c>
      <c r="AR308" t="s">
        <v>38</v>
      </c>
      <c r="AT308" t="str">
        <f t="shared" si="68"/>
        <v>0 Días</v>
      </c>
      <c r="AU308" t="e">
        <f>IF(AND(AC308=0,SUMIFS($H:$H,$A:$A,$A308,#REF!,#REF!)&lt;250000000),"Ordinaria",IF(AND(AC308=0,SUMIFS($H:$H,$A:$A,$A308,#REF!,#REF!)&gt;=250000000),"Preventiva",IF(AND(AC308&gt;0,AC308&lt;=30),"Persuasiva I",IF(AND(AC308&gt;30,AC308&lt;=60),"Persuasiva II",IF(AND(AC308&gt;60,AC308&lt;90),"Prejurídica","Jurídico")))))</f>
        <v>#REF!</v>
      </c>
      <c r="AV308">
        <f t="shared" si="69"/>
        <v>0</v>
      </c>
      <c r="AW308" t="str">
        <f>IFERROR(VLOOKUP(#REF!,#REF!,32,0),"Desembolsado")</f>
        <v>Desembolsado</v>
      </c>
      <c r="AX308" t="str">
        <f t="shared" si="70"/>
        <v>Otro</v>
      </c>
    </row>
    <row r="309" spans="1:50" x14ac:dyDescent="0.25">
      <c r="A309" s="3">
        <v>45322</v>
      </c>
      <c r="B309" s="1">
        <v>34184100186191</v>
      </c>
      <c r="C309" s="5">
        <v>221685124</v>
      </c>
      <c r="D309">
        <v>240</v>
      </c>
      <c r="E309" s="3">
        <v>43312</v>
      </c>
      <c r="F309" s="1">
        <f>_xlfn.DAYS(E309,A309)/30</f>
        <v>-67</v>
      </c>
      <c r="G309" s="1">
        <f t="shared" si="77"/>
        <v>173</v>
      </c>
      <c r="H309" s="5">
        <v>162048893</v>
      </c>
      <c r="I309" s="5" t="s">
        <v>52</v>
      </c>
      <c r="J309" s="6">
        <v>43615</v>
      </c>
      <c r="K309" s="7">
        <f>+_xlfn.DAYS(A309,J309)/30</f>
        <v>56.9</v>
      </c>
      <c r="L309" s="7">
        <f>+_xlfn.DAYS(A309,E309)/30</f>
        <v>67</v>
      </c>
      <c r="M309" s="6">
        <v>30508</v>
      </c>
      <c r="N309" s="8">
        <f>+_xlfn.DAYS(A309,M309)/365</f>
        <v>40.586301369863016</v>
      </c>
      <c r="O309" s="8">
        <v>3200</v>
      </c>
      <c r="P309" s="6">
        <v>42100</v>
      </c>
      <c r="Q309" s="8">
        <f t="shared" si="64"/>
        <v>3.3666666666666667</v>
      </c>
      <c r="R309" s="8">
        <f t="shared" si="65"/>
        <v>4.208333333333333</v>
      </c>
      <c r="S309" s="8" t="s">
        <v>65</v>
      </c>
      <c r="T309" s="9">
        <v>1.61E-2</v>
      </c>
      <c r="U309" s="5">
        <f t="shared" si="66"/>
        <v>923688.01666666672</v>
      </c>
      <c r="V309" s="5">
        <f t="shared" si="67"/>
        <v>217415.59810833333</v>
      </c>
      <c r="W309" s="10">
        <f t="shared" si="71"/>
        <v>1141103.6147750001</v>
      </c>
      <c r="X309" s="5">
        <v>79223</v>
      </c>
      <c r="Y309">
        <v>0</v>
      </c>
      <c r="Z309" s="5">
        <v>21677</v>
      </c>
      <c r="AA309" s="5">
        <v>162149793</v>
      </c>
      <c r="AB309">
        <v>0</v>
      </c>
      <c r="AC309">
        <v>0</v>
      </c>
      <c r="AD309">
        <v>0</v>
      </c>
      <c r="AE309" t="s">
        <v>34</v>
      </c>
      <c r="AF309" t="s">
        <v>34</v>
      </c>
      <c r="AG309" t="s">
        <v>41</v>
      </c>
      <c r="AH309" s="5">
        <v>1620488.93</v>
      </c>
      <c r="AI309" s="5">
        <v>792.23</v>
      </c>
      <c r="AJ309" s="3">
        <v>50606</v>
      </c>
      <c r="AK309" s="5">
        <v>216.77</v>
      </c>
      <c r="AL309" s="5">
        <v>0</v>
      </c>
      <c r="AM309" s="5">
        <v>0</v>
      </c>
      <c r="AN309" s="5">
        <v>0</v>
      </c>
      <c r="AO309" t="s">
        <v>41</v>
      </c>
      <c r="AP309" t="s">
        <v>37</v>
      </c>
      <c r="AQ309" s="5">
        <v>1620488.93</v>
      </c>
      <c r="AR309" t="s">
        <v>38</v>
      </c>
      <c r="AS309">
        <f t="shared" ref="AS309:AS319" si="78">IF(AC309&gt;=1,1,0)</f>
        <v>0</v>
      </c>
      <c r="AT309" t="str">
        <f t="shared" si="68"/>
        <v>0 Días</v>
      </c>
      <c r="AU309" t="e">
        <f>IF(AND(AC309=0,SUMIFS($H:$H,$A:$A,$A309,#REF!,#REF!)&lt;250000000),"Ordinaria",IF(AND(AC309=0,SUMIFS($H:$H,$A:$A,$A309,#REF!,#REF!)&gt;=250000000),"Preventiva",IF(AND(AC309&gt;0,AC309&lt;=30),"Persuasiva I",IF(AND(AC309&gt;30,AC309&lt;=60),"Persuasiva II",IF(AND(AC309&gt;60,AC309&lt;90),"Prejurídica","Jurídico")))))</f>
        <v>#REF!</v>
      </c>
      <c r="AV309">
        <f t="shared" si="69"/>
        <v>0</v>
      </c>
      <c r="AW309" t="str">
        <f>IFERROR(VLOOKUP(#REF!,#REF!,32,0),"Desembolsado")</f>
        <v>Desembolsado</v>
      </c>
      <c r="AX309" t="str">
        <f t="shared" si="70"/>
        <v>Otro</v>
      </c>
    </row>
    <row r="310" spans="1:50" x14ac:dyDescent="0.25">
      <c r="A310" s="3">
        <v>45291</v>
      </c>
      <c r="B310" s="1">
        <v>34184100186191</v>
      </c>
      <c r="C310" s="5">
        <v>221685124</v>
      </c>
      <c r="D310">
        <v>240</v>
      </c>
      <c r="E310" s="3">
        <v>43312</v>
      </c>
      <c r="F310" s="1">
        <f>_xlfn.DAYS(E310,A310)/30</f>
        <v>-65.966666666666669</v>
      </c>
      <c r="G310" s="1">
        <f t="shared" si="77"/>
        <v>174.03333333333333</v>
      </c>
      <c r="H310" s="5">
        <v>162048893</v>
      </c>
      <c r="I310" s="5" t="s">
        <v>52</v>
      </c>
      <c r="J310" s="6">
        <v>43615</v>
      </c>
      <c r="K310" s="7">
        <f>+_xlfn.DAYS(A310,J310)/30</f>
        <v>55.866666666666667</v>
      </c>
      <c r="L310" s="7">
        <f>+_xlfn.DAYS(A310,E310)/30</f>
        <v>65.966666666666669</v>
      </c>
      <c r="M310" s="6">
        <v>30508</v>
      </c>
      <c r="N310" s="8">
        <f>+_xlfn.DAYS(A310,M310)/365</f>
        <v>40.5013698630137</v>
      </c>
      <c r="O310" s="8">
        <v>3200</v>
      </c>
      <c r="P310" s="6">
        <v>42100</v>
      </c>
      <c r="Q310" s="8">
        <f t="shared" si="64"/>
        <v>3.3666666666666667</v>
      </c>
      <c r="R310" s="8">
        <f t="shared" si="65"/>
        <v>4.208333333333333</v>
      </c>
      <c r="S310" s="8" t="s">
        <v>65</v>
      </c>
      <c r="T310" s="9">
        <v>1.61E-2</v>
      </c>
      <c r="U310" s="5">
        <f t="shared" si="66"/>
        <v>923688.01666666672</v>
      </c>
      <c r="V310" s="5">
        <f t="shared" si="67"/>
        <v>217415.59810833333</v>
      </c>
      <c r="W310" s="10">
        <f t="shared" si="71"/>
        <v>1141103.6147750001</v>
      </c>
      <c r="X310" s="5">
        <v>0</v>
      </c>
      <c r="Y310">
        <v>0</v>
      </c>
      <c r="Z310" s="5">
        <v>0</v>
      </c>
      <c r="AA310" s="5">
        <v>162048893</v>
      </c>
      <c r="AB310">
        <v>0</v>
      </c>
      <c r="AC310">
        <v>0</v>
      </c>
      <c r="AD310">
        <v>0</v>
      </c>
      <c r="AE310" t="s">
        <v>34</v>
      </c>
      <c r="AF310" t="s">
        <v>34</v>
      </c>
      <c r="AG310" t="s">
        <v>41</v>
      </c>
      <c r="AH310" s="5">
        <v>1620488.93</v>
      </c>
      <c r="AI310" s="5">
        <v>0</v>
      </c>
      <c r="AJ310" s="3">
        <v>50606</v>
      </c>
      <c r="AK310" s="5">
        <v>0</v>
      </c>
      <c r="AL310" s="5">
        <v>0</v>
      </c>
      <c r="AM310" s="5">
        <v>0</v>
      </c>
      <c r="AN310" s="5">
        <v>0</v>
      </c>
      <c r="AO310" t="s">
        <v>41</v>
      </c>
      <c r="AP310" t="s">
        <v>37</v>
      </c>
      <c r="AQ310" s="5">
        <v>1620488.93</v>
      </c>
      <c r="AR310" t="s">
        <v>38</v>
      </c>
      <c r="AS310">
        <f t="shared" si="78"/>
        <v>0</v>
      </c>
      <c r="AT310" t="str">
        <f t="shared" si="68"/>
        <v>0 Días</v>
      </c>
      <c r="AU310" t="e">
        <f>IF(AND(AC310=0,SUMIFS($H:$H,$A:$A,$A310,#REF!,#REF!)&lt;250000000),"Ordinaria",IF(AND(AC310=0,SUMIFS($H:$H,$A:$A,$A310,#REF!,#REF!)&gt;=250000000),"Preventiva",IF(AND(AC310&gt;0,AC310&lt;=30),"Persuasiva I",IF(AND(AC310&gt;30,AC310&lt;=60),"Persuasiva II",IF(AND(AC310&gt;60,AC310&lt;90),"Prejurídica","Jurídico")))))</f>
        <v>#REF!</v>
      </c>
      <c r="AV310">
        <f t="shared" si="69"/>
        <v>0</v>
      </c>
      <c r="AW310" t="str">
        <f>IFERROR(VLOOKUP(#REF!,#REF!,32,0),"Desembolsado")</f>
        <v>Desembolsado</v>
      </c>
      <c r="AX310" t="str">
        <f t="shared" si="70"/>
        <v>Otro</v>
      </c>
    </row>
    <row r="311" spans="1:50" x14ac:dyDescent="0.25">
      <c r="A311" s="3">
        <v>45260</v>
      </c>
      <c r="B311" s="1">
        <v>34184100186191</v>
      </c>
      <c r="C311" s="5">
        <v>221685124</v>
      </c>
      <c r="D311">
        <v>240</v>
      </c>
      <c r="E311" s="3">
        <v>43312</v>
      </c>
      <c r="F311" s="1">
        <f>_xlfn.DAYS(E311,A311)/30</f>
        <v>-64.933333333333337</v>
      </c>
      <c r="G311" s="1">
        <f t="shared" si="77"/>
        <v>175.06666666666666</v>
      </c>
      <c r="H311" s="5">
        <v>163914973</v>
      </c>
      <c r="I311" s="5" t="s">
        <v>52</v>
      </c>
      <c r="J311" s="6">
        <v>43615</v>
      </c>
      <c r="K311" s="7">
        <f>+_xlfn.DAYS(A311,J311)/30</f>
        <v>54.833333333333336</v>
      </c>
      <c r="L311" s="7">
        <f>+_xlfn.DAYS(A311,E311)/30</f>
        <v>64.933333333333337</v>
      </c>
      <c r="M311" s="6">
        <v>30508</v>
      </c>
      <c r="N311" s="8">
        <f>+_xlfn.DAYS(A311,M311)/365</f>
        <v>40.416438356164385</v>
      </c>
      <c r="O311" s="8">
        <v>3200</v>
      </c>
      <c r="P311" s="6">
        <v>42100</v>
      </c>
      <c r="Q311" s="8">
        <f t="shared" si="64"/>
        <v>3.3666666666666667</v>
      </c>
      <c r="R311" s="8">
        <f t="shared" si="65"/>
        <v>4.208333333333333</v>
      </c>
      <c r="S311" s="8" t="s">
        <v>65</v>
      </c>
      <c r="T311" s="9">
        <v>1.61E-2</v>
      </c>
      <c r="U311" s="5">
        <f t="shared" si="66"/>
        <v>923688.01666666672</v>
      </c>
      <c r="V311" s="5">
        <f t="shared" si="67"/>
        <v>219919.25544166664</v>
      </c>
      <c r="W311" s="10">
        <f t="shared" si="71"/>
        <v>1143607.2721083334</v>
      </c>
      <c r="X311" s="5">
        <v>80135</v>
      </c>
      <c r="Y311">
        <v>0</v>
      </c>
      <c r="Z311" s="5">
        <v>0</v>
      </c>
      <c r="AA311" s="5">
        <v>163995108</v>
      </c>
      <c r="AB311">
        <v>0</v>
      </c>
      <c r="AC311">
        <v>0</v>
      </c>
      <c r="AD311">
        <v>0</v>
      </c>
      <c r="AE311" t="s">
        <v>34</v>
      </c>
      <c r="AF311" t="s">
        <v>34</v>
      </c>
      <c r="AG311" t="s">
        <v>41</v>
      </c>
      <c r="AH311" s="5">
        <v>1639149.73</v>
      </c>
      <c r="AI311" s="5">
        <v>801.35</v>
      </c>
      <c r="AJ311" s="3">
        <v>50606</v>
      </c>
      <c r="AK311" s="5">
        <v>0</v>
      </c>
      <c r="AL311" s="5">
        <v>0</v>
      </c>
      <c r="AM311" s="5">
        <v>0</v>
      </c>
      <c r="AN311" s="5">
        <v>0</v>
      </c>
      <c r="AO311" t="s">
        <v>41</v>
      </c>
      <c r="AP311" t="s">
        <v>37</v>
      </c>
      <c r="AQ311" s="5">
        <v>1639149.73</v>
      </c>
      <c r="AR311" t="s">
        <v>38</v>
      </c>
      <c r="AS311">
        <f t="shared" si="78"/>
        <v>0</v>
      </c>
      <c r="AT311" t="str">
        <f t="shared" si="68"/>
        <v>0 Días</v>
      </c>
      <c r="AU311" t="e">
        <f>IF(AND(AC311=0,SUMIFS($H:$H,$A:$A,$A311,#REF!,#REF!)&lt;250000000),"Ordinaria",IF(AND(AC311=0,SUMIFS($H:$H,$A:$A,$A311,#REF!,#REF!)&gt;=250000000),"Preventiva",IF(AND(AC311&gt;0,AC311&lt;=30),"Persuasiva I",IF(AND(AC311&gt;30,AC311&lt;=60),"Persuasiva II",IF(AND(AC311&gt;60,AC311&lt;90),"Prejurídica","Jurídico")))))</f>
        <v>#REF!</v>
      </c>
      <c r="AV311">
        <f t="shared" si="69"/>
        <v>0</v>
      </c>
      <c r="AW311" t="str">
        <f>IFERROR(VLOOKUP(#REF!,#REF!,32,0),"Desembolsado")</f>
        <v>Desembolsado</v>
      </c>
      <c r="AX311" t="str">
        <f t="shared" si="70"/>
        <v>Otro</v>
      </c>
    </row>
    <row r="312" spans="1:50" x14ac:dyDescent="0.25">
      <c r="A312" s="3">
        <v>45230</v>
      </c>
      <c r="B312" s="1">
        <v>34184100186191</v>
      </c>
      <c r="C312" s="5">
        <v>221685124</v>
      </c>
      <c r="D312">
        <v>240</v>
      </c>
      <c r="E312" s="3">
        <v>43312</v>
      </c>
      <c r="F312" s="1">
        <f>_xlfn.DAYS(E312,A312)/30</f>
        <v>-63.93333333333333</v>
      </c>
      <c r="G312" s="1">
        <f t="shared" si="77"/>
        <v>176.06666666666666</v>
      </c>
      <c r="H312" s="5">
        <v>164848013</v>
      </c>
      <c r="I312" s="5" t="s">
        <v>52</v>
      </c>
      <c r="J312" s="6">
        <v>43615</v>
      </c>
      <c r="K312" s="7">
        <f>+_xlfn.DAYS(A312,J312)/30</f>
        <v>53.833333333333336</v>
      </c>
      <c r="L312" s="7">
        <f>+_xlfn.DAYS(A312,E312)/30</f>
        <v>63.93333333333333</v>
      </c>
      <c r="M312" s="6">
        <v>30508</v>
      </c>
      <c r="N312" s="8">
        <f>+_xlfn.DAYS(A312,M312)/365</f>
        <v>40.334246575342469</v>
      </c>
      <c r="O312" s="8">
        <v>3200</v>
      </c>
      <c r="P312" s="6">
        <v>42100</v>
      </c>
      <c r="Q312" s="8">
        <f t="shared" si="64"/>
        <v>3.3666666666666667</v>
      </c>
      <c r="R312" s="8">
        <f t="shared" si="65"/>
        <v>4.208333333333333</v>
      </c>
      <c r="S312" s="8" t="s">
        <v>65</v>
      </c>
      <c r="T312" s="9">
        <v>1.61E-2</v>
      </c>
      <c r="U312" s="5">
        <f t="shared" si="66"/>
        <v>923688.01666666672</v>
      </c>
      <c r="V312" s="5">
        <f t="shared" si="67"/>
        <v>221171.08410833334</v>
      </c>
      <c r="W312" s="10">
        <f t="shared" si="71"/>
        <v>1144859.1007750002</v>
      </c>
      <c r="X312" s="5">
        <v>80595</v>
      </c>
      <c r="Y312">
        <v>0</v>
      </c>
      <c r="Z312" s="5">
        <v>0</v>
      </c>
      <c r="AA312" s="5">
        <v>164928608</v>
      </c>
      <c r="AB312">
        <v>0</v>
      </c>
      <c r="AC312">
        <v>0</v>
      </c>
      <c r="AD312">
        <v>0</v>
      </c>
      <c r="AE312" t="s">
        <v>34</v>
      </c>
      <c r="AF312" t="s">
        <v>34</v>
      </c>
      <c r="AG312" t="s">
        <v>41</v>
      </c>
      <c r="AH312" s="5">
        <v>1648480.13</v>
      </c>
      <c r="AI312" s="5">
        <v>805.95</v>
      </c>
      <c r="AJ312" s="3">
        <v>50606</v>
      </c>
      <c r="AK312" s="5">
        <v>0</v>
      </c>
      <c r="AL312" s="5">
        <v>0</v>
      </c>
      <c r="AM312" s="5">
        <v>0</v>
      </c>
      <c r="AN312" s="5">
        <v>0</v>
      </c>
      <c r="AO312" t="s">
        <v>41</v>
      </c>
      <c r="AP312" t="s">
        <v>37</v>
      </c>
      <c r="AQ312" s="5">
        <v>1648480.13</v>
      </c>
      <c r="AR312" t="s">
        <v>38</v>
      </c>
      <c r="AS312">
        <f t="shared" si="78"/>
        <v>0</v>
      </c>
      <c r="AT312" t="str">
        <f t="shared" si="68"/>
        <v>0 Días</v>
      </c>
      <c r="AU312" t="e">
        <f>IF(AND(AC312=0,SUMIFS($H:$H,$A:$A,$A312,#REF!,#REF!)&lt;250000000),"Ordinaria",IF(AND(AC312=0,SUMIFS($H:$H,$A:$A,$A312,#REF!,#REF!)&gt;=250000000),"Preventiva",IF(AND(AC312&gt;0,AC312&lt;=30),"Persuasiva I",IF(AND(AC312&gt;30,AC312&lt;=60),"Persuasiva II",IF(AND(AC312&gt;60,AC312&lt;90),"Prejurídica","Jurídico")))))</f>
        <v>#REF!</v>
      </c>
      <c r="AV312">
        <f t="shared" si="69"/>
        <v>0</v>
      </c>
      <c r="AW312" t="str">
        <f>IFERROR(VLOOKUP(#REF!,#REF!,32,0),"Desembolsado")</f>
        <v>Desembolsado</v>
      </c>
      <c r="AX312" t="str">
        <f t="shared" si="70"/>
        <v>Otro</v>
      </c>
    </row>
    <row r="313" spans="1:50" x14ac:dyDescent="0.25">
      <c r="A313" s="3">
        <v>45199</v>
      </c>
      <c r="B313" s="1">
        <v>34184100186191</v>
      </c>
      <c r="C313" s="5">
        <v>221685124</v>
      </c>
      <c r="D313">
        <v>240</v>
      </c>
      <c r="E313" s="3">
        <v>43312</v>
      </c>
      <c r="F313" s="1">
        <f>_xlfn.DAYS(E313,A313)/30</f>
        <v>-62.9</v>
      </c>
      <c r="G313" s="1">
        <f t="shared" si="77"/>
        <v>177.1</v>
      </c>
      <c r="H313" s="5">
        <v>165781053</v>
      </c>
      <c r="I313" s="5" t="s">
        <v>52</v>
      </c>
      <c r="J313" s="6">
        <v>43615</v>
      </c>
      <c r="K313" s="7">
        <f>+_xlfn.DAYS(A313,J313)/30</f>
        <v>52.8</v>
      </c>
      <c r="L313" s="7">
        <f>+_xlfn.DAYS(A313,E313)/30</f>
        <v>62.9</v>
      </c>
      <c r="M313" s="6">
        <v>30508</v>
      </c>
      <c r="N313" s="8">
        <f>+_xlfn.DAYS(A313,M313)/365</f>
        <v>40.249315068493154</v>
      </c>
      <c r="O313" s="8">
        <v>3200</v>
      </c>
      <c r="P313" s="6">
        <v>42100</v>
      </c>
      <c r="Q313" s="8">
        <f t="shared" si="64"/>
        <v>3.3666666666666667</v>
      </c>
      <c r="R313" s="8">
        <f t="shared" si="65"/>
        <v>4.208333333333333</v>
      </c>
      <c r="S313" s="8" t="s">
        <v>65</v>
      </c>
      <c r="T313" s="9">
        <v>1.61E-2</v>
      </c>
      <c r="U313" s="5">
        <f t="shared" si="66"/>
        <v>923688.01666666672</v>
      </c>
      <c r="V313" s="5">
        <f t="shared" si="67"/>
        <v>222422.912775</v>
      </c>
      <c r="W313" s="10">
        <f t="shared" si="71"/>
        <v>1146110.9294416667</v>
      </c>
      <c r="X313" s="5">
        <v>81048</v>
      </c>
      <c r="Y313">
        <v>0</v>
      </c>
      <c r="Z313" s="5">
        <v>0</v>
      </c>
      <c r="AA313" s="5">
        <v>165862101</v>
      </c>
      <c r="AB313">
        <v>0</v>
      </c>
      <c r="AC313">
        <v>0</v>
      </c>
      <c r="AD313">
        <v>0</v>
      </c>
      <c r="AE313" t="s">
        <v>34</v>
      </c>
      <c r="AF313" t="s">
        <v>34</v>
      </c>
      <c r="AG313" t="s">
        <v>41</v>
      </c>
      <c r="AH313" s="5">
        <v>1657810.53</v>
      </c>
      <c r="AI313" s="5">
        <v>810.48</v>
      </c>
      <c r="AJ313" s="3">
        <v>50606</v>
      </c>
      <c r="AK313" s="5">
        <v>0</v>
      </c>
      <c r="AL313" s="5">
        <v>0</v>
      </c>
      <c r="AM313" s="5">
        <v>0</v>
      </c>
      <c r="AN313" s="5">
        <v>0</v>
      </c>
      <c r="AO313" t="s">
        <v>41</v>
      </c>
      <c r="AP313" t="s">
        <v>37</v>
      </c>
      <c r="AQ313" s="5">
        <v>1657810.53</v>
      </c>
      <c r="AR313" t="s">
        <v>38</v>
      </c>
      <c r="AS313">
        <f t="shared" si="78"/>
        <v>0</v>
      </c>
      <c r="AT313" t="str">
        <f t="shared" si="68"/>
        <v>0 Días</v>
      </c>
      <c r="AU313" t="e">
        <f>IF(AND(AC313=0,SUMIFS($H:$H,$A:$A,$A313,#REF!,#REF!)&lt;250000000),"Ordinaria",IF(AND(AC313=0,SUMIFS($H:$H,$A:$A,$A313,#REF!,#REF!)&gt;=250000000),"Preventiva",IF(AND(AC313&gt;0,AC313&lt;=30),"Persuasiva I",IF(AND(AC313&gt;30,AC313&lt;=60),"Persuasiva II",IF(AND(AC313&gt;60,AC313&lt;90),"Prejurídica","Jurídico")))))</f>
        <v>#REF!</v>
      </c>
      <c r="AV313">
        <f t="shared" si="69"/>
        <v>0</v>
      </c>
      <c r="AW313" t="str">
        <f>IFERROR(VLOOKUP(#REF!,#REF!,32,0),"Desembolsado")</f>
        <v>Desembolsado</v>
      </c>
      <c r="AX313" t="str">
        <f t="shared" si="70"/>
        <v>Otro</v>
      </c>
    </row>
    <row r="314" spans="1:50" x14ac:dyDescent="0.25">
      <c r="A314" s="3">
        <v>45169</v>
      </c>
      <c r="B314" s="1">
        <v>34184100186191</v>
      </c>
      <c r="C314" s="5">
        <v>221685124</v>
      </c>
      <c r="D314">
        <v>240</v>
      </c>
      <c r="E314" s="3">
        <v>43312</v>
      </c>
      <c r="F314" s="1">
        <f>_xlfn.DAYS(E314,A314)/30</f>
        <v>-61.9</v>
      </c>
      <c r="G314" s="1">
        <f t="shared" si="77"/>
        <v>178.1</v>
      </c>
      <c r="H314" s="5">
        <v>166714093</v>
      </c>
      <c r="I314" s="5" t="s">
        <v>52</v>
      </c>
      <c r="J314" s="6">
        <v>43615</v>
      </c>
      <c r="K314" s="7">
        <f>+_xlfn.DAYS(A314,J314)/30</f>
        <v>51.8</v>
      </c>
      <c r="L314" s="7">
        <f>+_xlfn.DAYS(A314,E314)/30</f>
        <v>61.9</v>
      </c>
      <c r="M314" s="6">
        <v>30508</v>
      </c>
      <c r="N314" s="8">
        <f>+_xlfn.DAYS(A314,M314)/365</f>
        <v>40.167123287671231</v>
      </c>
      <c r="O314" s="8">
        <v>3200</v>
      </c>
      <c r="P314" s="6">
        <v>42100</v>
      </c>
      <c r="Q314" s="8">
        <f t="shared" si="64"/>
        <v>3.3666666666666667</v>
      </c>
      <c r="R314" s="8">
        <f t="shared" si="65"/>
        <v>4.208333333333333</v>
      </c>
      <c r="S314" s="8" t="s">
        <v>65</v>
      </c>
      <c r="T314" s="9">
        <v>1.61E-2</v>
      </c>
      <c r="U314" s="5">
        <f t="shared" si="66"/>
        <v>923688.01666666672</v>
      </c>
      <c r="V314" s="5">
        <f t="shared" si="67"/>
        <v>223674.74144166664</v>
      </c>
      <c r="W314" s="10">
        <f t="shared" si="71"/>
        <v>1147362.7581083335</v>
      </c>
      <c r="X314" s="5">
        <v>81508</v>
      </c>
      <c r="Y314">
        <v>0</v>
      </c>
      <c r="Z314" s="5">
        <v>0</v>
      </c>
      <c r="AA314" s="5">
        <v>166795601</v>
      </c>
      <c r="AB314">
        <v>0</v>
      </c>
      <c r="AC314">
        <v>0</v>
      </c>
      <c r="AD314">
        <v>0</v>
      </c>
      <c r="AE314" t="s">
        <v>34</v>
      </c>
      <c r="AF314" t="s">
        <v>34</v>
      </c>
      <c r="AG314" t="s">
        <v>41</v>
      </c>
      <c r="AH314" s="5">
        <v>1667140.93</v>
      </c>
      <c r="AI314" s="5">
        <v>815.08</v>
      </c>
      <c r="AJ314" s="3">
        <v>50606</v>
      </c>
      <c r="AK314" s="5">
        <v>0</v>
      </c>
      <c r="AL314" s="5">
        <v>0</v>
      </c>
      <c r="AM314" s="5">
        <v>0</v>
      </c>
      <c r="AN314" s="5">
        <v>0</v>
      </c>
      <c r="AO314" t="s">
        <v>41</v>
      </c>
      <c r="AP314" t="s">
        <v>37</v>
      </c>
      <c r="AQ314" s="5">
        <v>1667140.93</v>
      </c>
      <c r="AR314" t="s">
        <v>38</v>
      </c>
      <c r="AS314">
        <f t="shared" si="78"/>
        <v>0</v>
      </c>
      <c r="AT314" t="str">
        <f t="shared" si="68"/>
        <v>0 Días</v>
      </c>
      <c r="AU314" t="e">
        <f>IF(AND(AC314=0,SUMIFS($H:$H,$A:$A,$A314,#REF!,#REF!)&lt;250000000),"Ordinaria",IF(AND(AC314=0,SUMIFS($H:$H,$A:$A,$A314,#REF!,#REF!)&gt;=250000000),"Preventiva",IF(AND(AC314&gt;0,AC314&lt;=30),"Persuasiva I",IF(AND(AC314&gt;30,AC314&lt;=60),"Persuasiva II",IF(AND(AC314&gt;60,AC314&lt;90),"Prejurídica","Jurídico")))))</f>
        <v>#REF!</v>
      </c>
      <c r="AV314">
        <f t="shared" si="69"/>
        <v>0</v>
      </c>
      <c r="AW314" t="str">
        <f>IFERROR(VLOOKUP(#REF!,#REF!,32,0),"Desembolsado")</f>
        <v>Desembolsado</v>
      </c>
      <c r="AX314" t="str">
        <f t="shared" si="70"/>
        <v>Otro</v>
      </c>
    </row>
    <row r="315" spans="1:50" x14ac:dyDescent="0.25">
      <c r="A315" s="3">
        <v>45138</v>
      </c>
      <c r="B315" s="1">
        <v>34184100186191</v>
      </c>
      <c r="C315" s="5">
        <v>221685124</v>
      </c>
      <c r="D315">
        <v>240</v>
      </c>
      <c r="E315" s="3">
        <v>43312</v>
      </c>
      <c r="F315" s="1">
        <f>_xlfn.DAYS(E315,A315)/30</f>
        <v>-60.866666666666667</v>
      </c>
      <c r="G315" s="1">
        <f t="shared" si="77"/>
        <v>179.13333333333333</v>
      </c>
      <c r="H315" s="5">
        <v>167647133</v>
      </c>
      <c r="I315" s="5" t="s">
        <v>52</v>
      </c>
      <c r="J315" s="6">
        <v>43615</v>
      </c>
      <c r="K315" s="7">
        <f>+_xlfn.DAYS(A315,J315)/30</f>
        <v>50.766666666666666</v>
      </c>
      <c r="L315" s="7">
        <f>+_xlfn.DAYS(A315,E315)/30</f>
        <v>60.866666666666667</v>
      </c>
      <c r="M315" s="6">
        <v>30508</v>
      </c>
      <c r="N315" s="8">
        <f>+_xlfn.DAYS(A315,M315)/365</f>
        <v>40.082191780821915</v>
      </c>
      <c r="O315" s="8">
        <v>3200</v>
      </c>
      <c r="P315" s="6">
        <v>42100</v>
      </c>
      <c r="Q315" s="8">
        <f t="shared" si="64"/>
        <v>3.3666666666666667</v>
      </c>
      <c r="R315" s="8">
        <f t="shared" si="65"/>
        <v>4.208333333333333</v>
      </c>
      <c r="S315" s="8" t="s">
        <v>65</v>
      </c>
      <c r="T315" s="9">
        <v>1.61E-2</v>
      </c>
      <c r="U315" s="5">
        <f t="shared" si="66"/>
        <v>923688.01666666672</v>
      </c>
      <c r="V315" s="5">
        <f t="shared" si="67"/>
        <v>224926.57010833334</v>
      </c>
      <c r="W315" s="10">
        <f t="shared" si="71"/>
        <v>1148614.586775</v>
      </c>
      <c r="X315" s="5">
        <v>81961</v>
      </c>
      <c r="Y315">
        <v>0</v>
      </c>
      <c r="Z315" s="5">
        <v>0</v>
      </c>
      <c r="AA315" s="5">
        <v>167729094</v>
      </c>
      <c r="AB315">
        <v>0</v>
      </c>
      <c r="AC315">
        <v>0</v>
      </c>
      <c r="AD315">
        <v>0</v>
      </c>
      <c r="AE315" t="s">
        <v>34</v>
      </c>
      <c r="AF315" t="s">
        <v>34</v>
      </c>
      <c r="AG315" t="s">
        <v>41</v>
      </c>
      <c r="AH315" s="5">
        <v>1676471.33</v>
      </c>
      <c r="AI315" s="5">
        <v>819.61</v>
      </c>
      <c r="AJ315" s="3">
        <v>50606</v>
      </c>
      <c r="AK315" s="5">
        <v>0</v>
      </c>
      <c r="AL315" s="5">
        <v>0</v>
      </c>
      <c r="AM315" s="5">
        <v>0</v>
      </c>
      <c r="AN315" s="5">
        <v>0</v>
      </c>
      <c r="AO315" t="s">
        <v>41</v>
      </c>
      <c r="AP315" t="s">
        <v>37</v>
      </c>
      <c r="AQ315" s="5">
        <v>1676471.33</v>
      </c>
      <c r="AR315" t="s">
        <v>38</v>
      </c>
      <c r="AS315">
        <f t="shared" si="78"/>
        <v>0</v>
      </c>
      <c r="AT315" t="str">
        <f t="shared" si="68"/>
        <v>0 Días</v>
      </c>
      <c r="AU315" t="e">
        <f>IF(AND(AC315=0,SUMIFS($H:$H,$A:$A,$A315,#REF!,#REF!)&lt;250000000),"Ordinaria",IF(AND(AC315=0,SUMIFS($H:$H,$A:$A,$A315,#REF!,#REF!)&gt;=250000000),"Preventiva",IF(AND(AC315&gt;0,AC315&lt;=30),"Persuasiva I",IF(AND(AC315&gt;30,AC315&lt;=60),"Persuasiva II",IF(AND(AC315&gt;60,AC315&lt;90),"Prejurídica","Jurídico")))))</f>
        <v>#REF!</v>
      </c>
      <c r="AV315">
        <f t="shared" si="69"/>
        <v>0</v>
      </c>
      <c r="AW315" t="str">
        <f>IFERROR(VLOOKUP(#REF!,#REF!,32,0),"Desembolsado")</f>
        <v>Desembolsado</v>
      </c>
      <c r="AX315" t="str">
        <f t="shared" si="70"/>
        <v>Otro</v>
      </c>
    </row>
    <row r="316" spans="1:50" x14ac:dyDescent="0.25">
      <c r="A316" s="3">
        <v>45107</v>
      </c>
      <c r="B316" s="1">
        <v>34184100186191</v>
      </c>
      <c r="C316" s="5">
        <v>221685124</v>
      </c>
      <c r="D316">
        <v>240</v>
      </c>
      <c r="E316" s="3">
        <v>43312</v>
      </c>
      <c r="F316" s="1">
        <f>_xlfn.DAYS(E316,A316)/30</f>
        <v>-59.833333333333336</v>
      </c>
      <c r="G316" s="1">
        <f t="shared" si="77"/>
        <v>180.16666666666666</v>
      </c>
      <c r="H316" s="5">
        <v>167647133</v>
      </c>
      <c r="I316" s="5" t="s">
        <v>52</v>
      </c>
      <c r="J316" s="6">
        <v>43615</v>
      </c>
      <c r="K316" s="7">
        <f>+_xlfn.DAYS(A316,J316)/30</f>
        <v>49.733333333333334</v>
      </c>
      <c r="L316" s="7">
        <f>+_xlfn.DAYS(A316,E316)/30</f>
        <v>59.833333333333336</v>
      </c>
      <c r="M316" s="6">
        <v>30508</v>
      </c>
      <c r="N316" s="8">
        <f>+_xlfn.DAYS(A316,M316)/365</f>
        <v>39.9972602739726</v>
      </c>
      <c r="O316" s="8">
        <v>3200</v>
      </c>
      <c r="P316" s="6">
        <v>42100</v>
      </c>
      <c r="Q316" s="8">
        <f t="shared" si="64"/>
        <v>3.3666666666666667</v>
      </c>
      <c r="R316" s="8">
        <f t="shared" si="65"/>
        <v>4.208333333333333</v>
      </c>
      <c r="S316" s="8" t="s">
        <v>65</v>
      </c>
      <c r="T316" s="9">
        <v>1.61E-2</v>
      </c>
      <c r="U316" s="5">
        <f t="shared" si="66"/>
        <v>923688.01666666672</v>
      </c>
      <c r="V316" s="5">
        <f t="shared" si="67"/>
        <v>224926.57010833334</v>
      </c>
      <c r="W316" s="10">
        <f t="shared" si="71"/>
        <v>1148614.586775</v>
      </c>
      <c r="X316" s="5">
        <v>0</v>
      </c>
      <c r="Y316">
        <v>0</v>
      </c>
      <c r="Z316" s="5">
        <v>0</v>
      </c>
      <c r="AA316" s="5">
        <v>167647133</v>
      </c>
      <c r="AB316">
        <v>0</v>
      </c>
      <c r="AC316">
        <v>0</v>
      </c>
      <c r="AD316">
        <v>0</v>
      </c>
      <c r="AE316" t="s">
        <v>34</v>
      </c>
      <c r="AF316" t="s">
        <v>34</v>
      </c>
      <c r="AG316" t="s">
        <v>41</v>
      </c>
      <c r="AH316" s="5">
        <v>1676471.33</v>
      </c>
      <c r="AI316" s="5">
        <v>0</v>
      </c>
      <c r="AJ316" s="3">
        <v>50606</v>
      </c>
      <c r="AK316" s="5">
        <v>0</v>
      </c>
      <c r="AL316" s="5">
        <v>0</v>
      </c>
      <c r="AM316" s="5">
        <v>0</v>
      </c>
      <c r="AN316" s="5">
        <v>0</v>
      </c>
      <c r="AO316" t="s">
        <v>41</v>
      </c>
      <c r="AP316" t="s">
        <v>37</v>
      </c>
      <c r="AQ316" s="5">
        <v>1676471.33</v>
      </c>
      <c r="AR316" t="s">
        <v>38</v>
      </c>
      <c r="AS316">
        <f t="shared" si="78"/>
        <v>0</v>
      </c>
      <c r="AT316" t="str">
        <f t="shared" si="68"/>
        <v>0 Días</v>
      </c>
      <c r="AU316" t="e">
        <f>IF(AND(AC316=0,SUMIFS($H:$H,$A:$A,$A316,#REF!,#REF!)&lt;250000000),"Ordinaria",IF(AND(AC316=0,SUMIFS($H:$H,$A:$A,$A316,#REF!,#REF!)&gt;=250000000),"Preventiva",IF(AND(AC316&gt;0,AC316&lt;=30),"Persuasiva I",IF(AND(AC316&gt;30,AC316&lt;=60),"Persuasiva II",IF(AND(AC316&gt;60,AC316&lt;90),"Prejurídica","Jurídico")))))</f>
        <v>#REF!</v>
      </c>
      <c r="AV316">
        <f t="shared" si="69"/>
        <v>0</v>
      </c>
      <c r="AW316" t="str">
        <f>IFERROR(VLOOKUP(#REF!,#REF!,32,0),"Desembolsado")</f>
        <v>Desembolsado</v>
      </c>
      <c r="AX316" t="str">
        <f t="shared" si="70"/>
        <v>Otro</v>
      </c>
    </row>
    <row r="317" spans="1:50" x14ac:dyDescent="0.25">
      <c r="A317" s="3">
        <v>45077</v>
      </c>
      <c r="B317" s="1">
        <v>34184100186191</v>
      </c>
      <c r="C317" s="5">
        <v>221685124</v>
      </c>
      <c r="D317">
        <v>240</v>
      </c>
      <c r="E317" s="3">
        <v>43312</v>
      </c>
      <c r="F317" s="1">
        <f>_xlfn.DAYS(E317,A317)/30</f>
        <v>-58.833333333333336</v>
      </c>
      <c r="G317" s="1">
        <f t="shared" si="77"/>
        <v>181.16666666666666</v>
      </c>
      <c r="H317" s="5">
        <v>169513213</v>
      </c>
      <c r="I317" s="5" t="s">
        <v>52</v>
      </c>
      <c r="J317" s="6">
        <v>43615</v>
      </c>
      <c r="K317" s="7">
        <f>+_xlfn.DAYS(A317,J317)/30</f>
        <v>48.733333333333334</v>
      </c>
      <c r="L317" s="7">
        <f>+_xlfn.DAYS(A317,E317)/30</f>
        <v>58.833333333333336</v>
      </c>
      <c r="M317" s="6">
        <v>30508</v>
      </c>
      <c r="N317" s="8">
        <f>+_xlfn.DAYS(A317,M317)/365</f>
        <v>39.915068493150685</v>
      </c>
      <c r="O317" s="8">
        <v>3200</v>
      </c>
      <c r="P317" s="6">
        <v>42100</v>
      </c>
      <c r="Q317" s="8">
        <f t="shared" si="64"/>
        <v>3.3666666666666667</v>
      </c>
      <c r="R317" s="8">
        <f t="shared" si="65"/>
        <v>4.208333333333333</v>
      </c>
      <c r="S317" s="8" t="s">
        <v>65</v>
      </c>
      <c r="T317" s="9">
        <v>1.61E-2</v>
      </c>
      <c r="U317" s="5">
        <f t="shared" si="66"/>
        <v>923688.01666666672</v>
      </c>
      <c r="V317" s="5">
        <f t="shared" si="67"/>
        <v>227430.22744166665</v>
      </c>
      <c r="W317" s="10">
        <f t="shared" si="71"/>
        <v>1151118.2441083333</v>
      </c>
      <c r="X317" s="5">
        <v>82874</v>
      </c>
      <c r="Y317">
        <v>0</v>
      </c>
      <c r="Z317" s="5">
        <v>0</v>
      </c>
      <c r="AA317" s="5">
        <v>169596087</v>
      </c>
      <c r="AB317">
        <v>0</v>
      </c>
      <c r="AC317">
        <v>0</v>
      </c>
      <c r="AD317">
        <v>0</v>
      </c>
      <c r="AE317" t="s">
        <v>34</v>
      </c>
      <c r="AF317" t="s">
        <v>34</v>
      </c>
      <c r="AG317" t="s">
        <v>41</v>
      </c>
      <c r="AH317" s="5">
        <v>1695132.13</v>
      </c>
      <c r="AI317" s="5">
        <v>828.74</v>
      </c>
      <c r="AJ317" s="3">
        <v>50606</v>
      </c>
      <c r="AK317" s="5">
        <v>0</v>
      </c>
      <c r="AL317" s="5">
        <v>0</v>
      </c>
      <c r="AM317" s="5">
        <v>0</v>
      </c>
      <c r="AN317" s="5">
        <v>0</v>
      </c>
      <c r="AO317" t="s">
        <v>41</v>
      </c>
      <c r="AP317" t="s">
        <v>37</v>
      </c>
      <c r="AQ317" s="5">
        <v>1695132.13</v>
      </c>
      <c r="AR317" t="s">
        <v>38</v>
      </c>
      <c r="AS317">
        <f t="shared" si="78"/>
        <v>0</v>
      </c>
      <c r="AT317" t="str">
        <f t="shared" si="68"/>
        <v>0 Días</v>
      </c>
      <c r="AU317" t="e">
        <f>IF(AND(AC317=0,SUMIFS($H:$H,$A:$A,$A317,#REF!,#REF!)&lt;250000000),"Ordinaria",IF(AND(AC317=0,SUMIFS($H:$H,$A:$A,$A317,#REF!,#REF!)&gt;=250000000),"Preventiva",IF(AND(AC317&gt;0,AC317&lt;=30),"Persuasiva I",IF(AND(AC317&gt;30,AC317&lt;=60),"Persuasiva II",IF(AND(AC317&gt;60,AC317&lt;90),"Prejurídica","Jurídico")))))</f>
        <v>#REF!</v>
      </c>
      <c r="AV317">
        <f t="shared" si="69"/>
        <v>0</v>
      </c>
      <c r="AW317" t="str">
        <f>IFERROR(VLOOKUP(#REF!,#REF!,32,0),"Desembolsado")</f>
        <v>Desembolsado</v>
      </c>
      <c r="AX317" t="str">
        <f t="shared" si="70"/>
        <v>Otro</v>
      </c>
    </row>
    <row r="318" spans="1:50" x14ac:dyDescent="0.25">
      <c r="A318" s="3">
        <v>45046</v>
      </c>
      <c r="B318" s="1">
        <v>34184100186191</v>
      </c>
      <c r="C318" s="5">
        <v>221685124</v>
      </c>
      <c r="D318">
        <v>240</v>
      </c>
      <c r="E318" s="3">
        <v>43312</v>
      </c>
      <c r="F318" s="1">
        <f>_xlfn.DAYS(E318,A318)/30</f>
        <v>-57.8</v>
      </c>
      <c r="G318" s="1">
        <f t="shared" si="77"/>
        <v>182.2</v>
      </c>
      <c r="H318" s="5">
        <v>170446253</v>
      </c>
      <c r="I318" s="5" t="s">
        <v>52</v>
      </c>
      <c r="J318" s="6">
        <v>43615</v>
      </c>
      <c r="K318" s="7">
        <f>+_xlfn.DAYS(A318,J318)/30</f>
        <v>47.7</v>
      </c>
      <c r="L318" s="7">
        <f>+_xlfn.DAYS(A318,E318)/30</f>
        <v>57.8</v>
      </c>
      <c r="M318" s="6">
        <v>30508</v>
      </c>
      <c r="N318" s="8">
        <f>+_xlfn.DAYS(A318,M318)/365</f>
        <v>39.830136986301369</v>
      </c>
      <c r="O318" s="8">
        <v>3200</v>
      </c>
      <c r="P318" s="6">
        <v>42100</v>
      </c>
      <c r="Q318" s="8">
        <f t="shared" si="64"/>
        <v>3.3666666666666667</v>
      </c>
      <c r="R318" s="8">
        <f t="shared" si="65"/>
        <v>4.208333333333333</v>
      </c>
      <c r="S318" s="8" t="s">
        <v>65</v>
      </c>
      <c r="T318" s="9">
        <v>1.61E-2</v>
      </c>
      <c r="U318" s="5">
        <f t="shared" si="66"/>
        <v>923688.01666666672</v>
      </c>
      <c r="V318" s="5">
        <f t="shared" si="67"/>
        <v>228682.05610833332</v>
      </c>
      <c r="W318" s="10">
        <f t="shared" si="71"/>
        <v>1152370.072775</v>
      </c>
      <c r="X318" s="5">
        <v>83327</v>
      </c>
      <c r="Y318">
        <v>0</v>
      </c>
      <c r="Z318" s="5">
        <v>0</v>
      </c>
      <c r="AA318" s="5">
        <v>170529580</v>
      </c>
      <c r="AB318">
        <v>0</v>
      </c>
      <c r="AC318">
        <v>0</v>
      </c>
      <c r="AD318">
        <v>0</v>
      </c>
      <c r="AE318" t="s">
        <v>34</v>
      </c>
      <c r="AF318" t="s">
        <v>34</v>
      </c>
      <c r="AG318" t="s">
        <v>41</v>
      </c>
      <c r="AH318" s="5">
        <v>1704462.53</v>
      </c>
      <c r="AI318" s="5">
        <v>833.27</v>
      </c>
      <c r="AJ318" s="3">
        <v>50606</v>
      </c>
      <c r="AK318" s="5">
        <v>0</v>
      </c>
      <c r="AL318" s="5">
        <v>0</v>
      </c>
      <c r="AM318" s="5">
        <v>0</v>
      </c>
      <c r="AN318" s="5">
        <v>0</v>
      </c>
      <c r="AO318" t="s">
        <v>41</v>
      </c>
      <c r="AP318" t="s">
        <v>37</v>
      </c>
      <c r="AQ318" s="5">
        <v>1704462.53</v>
      </c>
      <c r="AR318" t="s">
        <v>38</v>
      </c>
      <c r="AS318">
        <f t="shared" si="78"/>
        <v>0</v>
      </c>
      <c r="AT318" t="str">
        <f t="shared" si="68"/>
        <v>0 Días</v>
      </c>
      <c r="AU318" t="e">
        <f>IF(AND(AC318=0,SUMIFS($H:$H,$A:$A,$A318,#REF!,#REF!)&lt;250000000),"Ordinaria",IF(AND(AC318=0,SUMIFS($H:$H,$A:$A,$A318,#REF!,#REF!)&gt;=250000000),"Preventiva",IF(AND(AC318&gt;0,AC318&lt;=30),"Persuasiva I",IF(AND(AC318&gt;30,AC318&lt;=60),"Persuasiva II",IF(AND(AC318&gt;60,AC318&lt;90),"Prejurídica","Jurídico")))))</f>
        <v>#REF!</v>
      </c>
      <c r="AV318">
        <f t="shared" si="69"/>
        <v>0</v>
      </c>
      <c r="AW318" t="str">
        <f>IFERROR(VLOOKUP(#REF!,#REF!,32,0),"Desembolsado")</f>
        <v>Desembolsado</v>
      </c>
      <c r="AX318" t="str">
        <f t="shared" si="70"/>
        <v>Otro</v>
      </c>
    </row>
    <row r="319" spans="1:50" x14ac:dyDescent="0.25">
      <c r="A319" s="3">
        <v>45016</v>
      </c>
      <c r="B319" s="1">
        <v>34184100186191</v>
      </c>
      <c r="C319" s="5">
        <v>221685124</v>
      </c>
      <c r="D319">
        <v>240</v>
      </c>
      <c r="E319" s="3">
        <v>43312</v>
      </c>
      <c r="F319" s="1">
        <f>_xlfn.DAYS(E319,A319)/30</f>
        <v>-56.8</v>
      </c>
      <c r="G319" s="1">
        <f t="shared" si="77"/>
        <v>183.2</v>
      </c>
      <c r="H319" s="5">
        <v>171379293</v>
      </c>
      <c r="I319" s="5" t="s">
        <v>52</v>
      </c>
      <c r="J319" s="6">
        <v>43615</v>
      </c>
      <c r="K319" s="7">
        <f>+_xlfn.DAYS(A319,J319)/30</f>
        <v>46.7</v>
      </c>
      <c r="L319" s="7">
        <f>+_xlfn.DAYS(A319,E319)/30</f>
        <v>56.8</v>
      </c>
      <c r="M319" s="6">
        <v>30508</v>
      </c>
      <c r="N319" s="8">
        <f>+_xlfn.DAYS(A319,M319)/365</f>
        <v>39.747945205479454</v>
      </c>
      <c r="O319" s="8">
        <v>3200</v>
      </c>
      <c r="P319" s="6">
        <v>42100</v>
      </c>
      <c r="Q319" s="8">
        <f t="shared" si="64"/>
        <v>3.3666666666666667</v>
      </c>
      <c r="R319" s="8">
        <f t="shared" si="65"/>
        <v>4.208333333333333</v>
      </c>
      <c r="S319" s="8" t="s">
        <v>65</v>
      </c>
      <c r="T319" s="9">
        <v>1.61E-2</v>
      </c>
      <c r="U319" s="5">
        <f t="shared" si="66"/>
        <v>923688.01666666672</v>
      </c>
      <c r="V319" s="5">
        <f t="shared" si="67"/>
        <v>229933.88477499998</v>
      </c>
      <c r="W319" s="10">
        <f t="shared" si="71"/>
        <v>1153621.9014416668</v>
      </c>
      <c r="X319" s="5">
        <v>83787</v>
      </c>
      <c r="Y319">
        <v>0</v>
      </c>
      <c r="Z319" s="5">
        <v>0</v>
      </c>
      <c r="AA319" s="5">
        <v>171463080</v>
      </c>
      <c r="AB319">
        <v>0</v>
      </c>
      <c r="AC319">
        <v>0</v>
      </c>
      <c r="AD319">
        <v>0</v>
      </c>
      <c r="AE319" t="s">
        <v>34</v>
      </c>
      <c r="AF319" t="s">
        <v>34</v>
      </c>
      <c r="AG319" t="s">
        <v>41</v>
      </c>
      <c r="AH319" s="5">
        <v>1713792.93</v>
      </c>
      <c r="AI319" s="5">
        <v>837.87</v>
      </c>
      <c r="AJ319" s="3">
        <v>50606</v>
      </c>
      <c r="AK319" s="5">
        <v>0</v>
      </c>
      <c r="AL319" s="5">
        <v>0</v>
      </c>
      <c r="AM319" s="5">
        <v>0</v>
      </c>
      <c r="AN319" s="5">
        <v>0</v>
      </c>
      <c r="AO319" t="s">
        <v>41</v>
      </c>
      <c r="AP319" t="s">
        <v>37</v>
      </c>
      <c r="AQ319" s="5">
        <v>1713792.93</v>
      </c>
      <c r="AR319" t="s">
        <v>38</v>
      </c>
      <c r="AS319">
        <f t="shared" si="78"/>
        <v>0</v>
      </c>
      <c r="AT319" t="str">
        <f t="shared" si="68"/>
        <v>0 Días</v>
      </c>
      <c r="AU319" t="e">
        <f>IF(AND(AC319=0,SUMIFS($H:$H,$A:$A,$A319,#REF!,#REF!)&lt;250000000),"Ordinaria",IF(AND(AC319=0,SUMIFS($H:$H,$A:$A,$A319,#REF!,#REF!)&gt;=250000000),"Preventiva",IF(AND(AC319&gt;0,AC319&lt;=30),"Persuasiva I",IF(AND(AC319&gt;30,AC319&lt;=60),"Persuasiva II",IF(AND(AC319&gt;60,AC319&lt;90),"Prejurídica","Jurídico")))))</f>
        <v>#REF!</v>
      </c>
      <c r="AV319">
        <f t="shared" si="69"/>
        <v>0</v>
      </c>
      <c r="AW319" t="str">
        <f>IFERROR(VLOOKUP(#REF!,#REF!,32,0),"Desembolsado")</f>
        <v>Desembolsado</v>
      </c>
      <c r="AX319" t="str">
        <f t="shared" si="70"/>
        <v>Otro</v>
      </c>
    </row>
    <row r="320" spans="1:50" x14ac:dyDescent="0.25">
      <c r="A320" s="3">
        <v>45351</v>
      </c>
      <c r="B320" s="1">
        <v>34184570187121</v>
      </c>
      <c r="C320" s="5">
        <v>64080000</v>
      </c>
      <c r="D320">
        <v>84</v>
      </c>
      <c r="E320" s="3">
        <v>43328</v>
      </c>
      <c r="F320" s="1">
        <f>_xlfn.DAYS(E320,A320)/30</f>
        <v>-67.433333333333337</v>
      </c>
      <c r="G320" s="1">
        <f t="shared" si="77"/>
        <v>16.566666666666663</v>
      </c>
      <c r="H320" s="5">
        <v>20633079</v>
      </c>
      <c r="I320" s="5" t="s">
        <v>52</v>
      </c>
      <c r="J320" s="6">
        <v>43904</v>
      </c>
      <c r="K320" s="7">
        <f>+_xlfn.DAYS(A320,J320)/30</f>
        <v>48.233333333333334</v>
      </c>
      <c r="L320" s="7">
        <f>+_xlfn.DAYS(A320,E320)/30</f>
        <v>67.433333333333337</v>
      </c>
      <c r="M320" s="6">
        <v>27981</v>
      </c>
      <c r="N320" s="8">
        <f>+_xlfn.DAYS(A320,M320)/365</f>
        <v>47.589041095890408</v>
      </c>
      <c r="O320" s="8">
        <v>4315</v>
      </c>
      <c r="P320" s="6">
        <v>41852</v>
      </c>
      <c r="Q320" s="8">
        <f t="shared" si="64"/>
        <v>4.0999999999999996</v>
      </c>
      <c r="R320" s="8">
        <f t="shared" si="65"/>
        <v>5.7</v>
      </c>
      <c r="S320" s="8" t="s">
        <v>66</v>
      </c>
      <c r="T320" s="9">
        <v>2.9600000000000001E-2</v>
      </c>
      <c r="U320" s="5">
        <f t="shared" si="66"/>
        <v>762857.14285714284</v>
      </c>
      <c r="V320" s="5">
        <f t="shared" si="67"/>
        <v>50894.928200000002</v>
      </c>
      <c r="W320" s="10">
        <f t="shared" si="71"/>
        <v>813752.07105714281</v>
      </c>
      <c r="X320" s="5">
        <v>1782370</v>
      </c>
      <c r="Y320">
        <v>0</v>
      </c>
      <c r="Z320" s="5">
        <v>2997</v>
      </c>
      <c r="AA320" s="5">
        <v>22418446</v>
      </c>
      <c r="AB320">
        <v>0</v>
      </c>
      <c r="AC320">
        <v>0</v>
      </c>
      <c r="AD320">
        <v>0</v>
      </c>
      <c r="AE320" t="s">
        <v>34</v>
      </c>
      <c r="AF320" t="s">
        <v>34</v>
      </c>
      <c r="AG320" t="s">
        <v>35</v>
      </c>
      <c r="AH320" s="5">
        <v>100070</v>
      </c>
      <c r="AI320" s="5">
        <v>8644</v>
      </c>
      <c r="AJ320" s="3">
        <v>46091</v>
      </c>
      <c r="AK320" s="5">
        <v>15</v>
      </c>
      <c r="AL320" s="5">
        <v>183635.05</v>
      </c>
      <c r="AM320" s="5">
        <v>15864</v>
      </c>
      <c r="AN320" s="5">
        <v>27.03</v>
      </c>
      <c r="AO320" t="s">
        <v>40</v>
      </c>
      <c r="AP320" t="s">
        <v>37</v>
      </c>
      <c r="AQ320" s="5">
        <v>0</v>
      </c>
      <c r="AR320" t="s">
        <v>38</v>
      </c>
      <c r="AT320" t="str">
        <f t="shared" si="68"/>
        <v>0 Días</v>
      </c>
      <c r="AU320" t="e">
        <f>IF(AND(AC320=0,SUMIFS($H:$H,$A:$A,$A320,#REF!,#REF!)&lt;250000000),"Ordinaria",IF(AND(AC320=0,SUMIFS($H:$H,$A:$A,$A320,#REF!,#REF!)&gt;=250000000),"Preventiva",IF(AND(AC320&gt;0,AC320&lt;=30),"Persuasiva I",IF(AND(AC320&gt;30,AC320&lt;=60),"Persuasiva II",IF(AND(AC320&gt;60,AC320&lt;90),"Prejurídica","Jurídico")))))</f>
        <v>#REF!</v>
      </c>
      <c r="AV320">
        <f t="shared" si="69"/>
        <v>0</v>
      </c>
      <c r="AW320" t="str">
        <f>IFERROR(VLOOKUP(#REF!,#REF!,32,0),"Desembolsado")</f>
        <v>Desembolsado</v>
      </c>
      <c r="AX320" t="str">
        <f t="shared" si="70"/>
        <v>Otro</v>
      </c>
    </row>
    <row r="321" spans="1:50" x14ac:dyDescent="0.25">
      <c r="A321" s="3">
        <v>45322</v>
      </c>
      <c r="B321" s="1">
        <v>34184570187121</v>
      </c>
      <c r="C321" s="5">
        <v>64080000</v>
      </c>
      <c r="D321">
        <v>84</v>
      </c>
      <c r="E321" s="3">
        <v>43328</v>
      </c>
      <c r="F321" s="1">
        <f>_xlfn.DAYS(E321,A321)/30</f>
        <v>-66.466666666666669</v>
      </c>
      <c r="G321" s="1">
        <f t="shared" si="77"/>
        <v>17.533333333333331</v>
      </c>
      <c r="H321" s="5">
        <v>21458401</v>
      </c>
      <c r="I321" s="5" t="s">
        <v>52</v>
      </c>
      <c r="J321" s="6">
        <v>43904</v>
      </c>
      <c r="K321" s="7">
        <f>+_xlfn.DAYS(A321,J321)/30</f>
        <v>47.266666666666666</v>
      </c>
      <c r="L321" s="7">
        <f>+_xlfn.DAYS(A321,E321)/30</f>
        <v>66.466666666666669</v>
      </c>
      <c r="M321" s="6">
        <v>27981</v>
      </c>
      <c r="N321" s="8">
        <f>+_xlfn.DAYS(A321,M321)/365</f>
        <v>47.509589041095893</v>
      </c>
      <c r="O321" s="8">
        <v>4315</v>
      </c>
      <c r="P321" s="6">
        <v>41852</v>
      </c>
      <c r="Q321" s="8">
        <f t="shared" si="64"/>
        <v>4.0999999999999996</v>
      </c>
      <c r="R321" s="8">
        <f t="shared" si="65"/>
        <v>5.7</v>
      </c>
      <c r="S321" s="8" t="s">
        <v>66</v>
      </c>
      <c r="T321" s="9">
        <v>2.9600000000000001E-2</v>
      </c>
      <c r="U321" s="5">
        <f t="shared" si="66"/>
        <v>762857.14285714284</v>
      </c>
      <c r="V321" s="5">
        <f t="shared" si="67"/>
        <v>52930.722466666673</v>
      </c>
      <c r="W321" s="10">
        <f t="shared" si="71"/>
        <v>815787.86532380956</v>
      </c>
      <c r="X321" s="5">
        <v>1784751</v>
      </c>
      <c r="Y321">
        <v>0</v>
      </c>
      <c r="Z321" s="5">
        <v>3108</v>
      </c>
      <c r="AA321" s="5">
        <v>23246260</v>
      </c>
      <c r="AB321">
        <v>0</v>
      </c>
      <c r="AC321">
        <v>0</v>
      </c>
      <c r="AD321">
        <v>0</v>
      </c>
      <c r="AE321" t="s">
        <v>34</v>
      </c>
      <c r="AF321" t="s">
        <v>34</v>
      </c>
      <c r="AG321" t="s">
        <v>35</v>
      </c>
      <c r="AH321" s="5">
        <v>104073</v>
      </c>
      <c r="AI321" s="5">
        <v>8656</v>
      </c>
      <c r="AJ321" s="3">
        <v>46091</v>
      </c>
      <c r="AK321" s="5">
        <v>15</v>
      </c>
      <c r="AL321" s="5">
        <v>190980.44</v>
      </c>
      <c r="AM321" s="5">
        <v>15885.1</v>
      </c>
      <c r="AN321" s="5">
        <v>28.03</v>
      </c>
      <c r="AO321" t="s">
        <v>40</v>
      </c>
      <c r="AP321" t="s">
        <v>37</v>
      </c>
      <c r="AQ321" s="5">
        <v>0</v>
      </c>
      <c r="AR321" t="s">
        <v>38</v>
      </c>
      <c r="AS321">
        <f t="shared" ref="AS321:AS331" si="79">IF(AC321&gt;=1,1,0)</f>
        <v>0</v>
      </c>
      <c r="AT321" t="str">
        <f t="shared" si="68"/>
        <v>0 Días</v>
      </c>
      <c r="AU321" t="e">
        <f>IF(AND(AC321=0,SUMIFS($H:$H,$A:$A,$A321,#REF!,#REF!)&lt;250000000),"Ordinaria",IF(AND(AC321=0,SUMIFS($H:$H,$A:$A,$A321,#REF!,#REF!)&gt;=250000000),"Preventiva",IF(AND(AC321&gt;0,AC321&lt;=30),"Persuasiva I",IF(AND(AC321&gt;30,AC321&lt;=60),"Persuasiva II",IF(AND(AC321&gt;60,AC321&lt;90),"Prejurídica","Jurídico")))))</f>
        <v>#REF!</v>
      </c>
      <c r="AV321">
        <f t="shared" si="69"/>
        <v>0</v>
      </c>
      <c r="AW321" t="str">
        <f>IFERROR(VLOOKUP(#REF!,#REF!,32,0),"Desembolsado")</f>
        <v>Desembolsado</v>
      </c>
      <c r="AX321" t="str">
        <f t="shared" si="70"/>
        <v>Otro</v>
      </c>
    </row>
    <row r="322" spans="1:50" x14ac:dyDescent="0.25">
      <c r="A322" s="3">
        <v>45291</v>
      </c>
      <c r="B322" s="1">
        <v>34184570187121</v>
      </c>
      <c r="C322" s="5">
        <v>64080000</v>
      </c>
      <c r="D322">
        <v>84</v>
      </c>
      <c r="E322" s="3">
        <v>43328</v>
      </c>
      <c r="F322" s="1">
        <f>_xlfn.DAYS(E322,A322)/30</f>
        <v>-65.433333333333337</v>
      </c>
      <c r="G322" s="1">
        <f t="shared" si="77"/>
        <v>18.566666666666663</v>
      </c>
      <c r="H322" s="5">
        <v>22277699</v>
      </c>
      <c r="I322" s="5" t="s">
        <v>52</v>
      </c>
      <c r="J322" s="6">
        <v>43904</v>
      </c>
      <c r="K322" s="7">
        <f>+_xlfn.DAYS(A322,J322)/30</f>
        <v>46.233333333333334</v>
      </c>
      <c r="L322" s="7">
        <f>+_xlfn.DAYS(A322,E322)/30</f>
        <v>65.433333333333337</v>
      </c>
      <c r="M322" s="6">
        <v>27981</v>
      </c>
      <c r="N322" s="8">
        <f>+_xlfn.DAYS(A322,M322)/365</f>
        <v>47.424657534246577</v>
      </c>
      <c r="O322" s="8">
        <v>4315</v>
      </c>
      <c r="P322" s="6">
        <v>41852</v>
      </c>
      <c r="Q322" s="8">
        <f t="shared" ref="Q322:Q385" si="80">+_xlfn.DAYS(E322,P322)/360</f>
        <v>4.0999999999999996</v>
      </c>
      <c r="R322" s="8">
        <f t="shared" ref="R322:R385" si="81">+_xlfn.DAYS(J322,P322)/360</f>
        <v>5.7</v>
      </c>
      <c r="S322" s="8" t="s">
        <v>66</v>
      </c>
      <c r="T322" s="9">
        <v>2.9600000000000001E-2</v>
      </c>
      <c r="U322" s="5">
        <f t="shared" ref="U322:U385" si="82">C322/D322</f>
        <v>762857.14285714284</v>
      </c>
      <c r="V322" s="5">
        <f t="shared" ref="V322:V385" si="83">H322*T322/360*30</f>
        <v>54951.657533333339</v>
      </c>
      <c r="W322" s="10">
        <f t="shared" si="71"/>
        <v>817808.80039047613</v>
      </c>
      <c r="X322" s="5">
        <v>1787117</v>
      </c>
      <c r="Y322">
        <v>0</v>
      </c>
      <c r="Z322" s="5">
        <v>3219</v>
      </c>
      <c r="AA322" s="5">
        <v>24068035</v>
      </c>
      <c r="AB322">
        <v>0</v>
      </c>
      <c r="AC322">
        <v>0</v>
      </c>
      <c r="AD322">
        <v>0</v>
      </c>
      <c r="AE322" t="s">
        <v>34</v>
      </c>
      <c r="AF322" t="s">
        <v>34</v>
      </c>
      <c r="AG322" t="s">
        <v>35</v>
      </c>
      <c r="AH322" s="5">
        <v>163741</v>
      </c>
      <c r="AI322" s="5">
        <v>8668</v>
      </c>
      <c r="AJ322" s="3">
        <v>46091</v>
      </c>
      <c r="AK322" s="5">
        <v>16</v>
      </c>
      <c r="AL322" s="5">
        <v>198272.22</v>
      </c>
      <c r="AM322" s="5">
        <v>15906.16</v>
      </c>
      <c r="AN322" s="5">
        <v>29.03</v>
      </c>
      <c r="AO322" t="s">
        <v>40</v>
      </c>
      <c r="AP322" t="s">
        <v>37</v>
      </c>
      <c r="AQ322" s="5">
        <v>0</v>
      </c>
      <c r="AR322" t="s">
        <v>38</v>
      </c>
      <c r="AS322">
        <f t="shared" si="79"/>
        <v>0</v>
      </c>
      <c r="AT322" t="str">
        <f t="shared" ref="AT322:AT385" si="84">IF(AC322=0,"0 Días",IF(AND(AC322&gt;0,AC322&lt;=30),"1-30 Días",IF(AND(AC322&gt;30,AC322&lt;=60),"30-60 Días",IF(AND(AC322&gt;60,AC322&lt;90),"60-90 Días"," &gt; 90 Días"))))</f>
        <v>0 Días</v>
      </c>
      <c r="AU322" t="e">
        <f>IF(AND(AC322=0,SUMIFS($H:$H,$A:$A,$A322,#REF!,#REF!)&lt;250000000),"Ordinaria",IF(AND(AC322=0,SUMIFS($H:$H,$A:$A,$A322,#REF!,#REF!)&gt;=250000000),"Preventiva",IF(AND(AC322&gt;0,AC322&lt;=30),"Persuasiva I",IF(AND(AC322&gt;30,AC322&lt;=60),"Persuasiva II",IF(AND(AC322&gt;60,AC322&lt;90),"Prejurídica","Jurídico")))))</f>
        <v>#REF!</v>
      </c>
      <c r="AV322">
        <f t="shared" ref="AV322:AV385" si="85">IF(AND(AC322&gt;30,AC322&lt;=540),"MORA &gt;30 &lt;= 540 DIAS",0)</f>
        <v>0</v>
      </c>
      <c r="AW322" t="str">
        <f>IFERROR(VLOOKUP(#REF!,#REF!,32,0),"Desembolsado")</f>
        <v>Desembolsado</v>
      </c>
      <c r="AX322" t="str">
        <f t="shared" ref="AX322:AX385" si="86">IF(AND(AW322="Portafolio Cartera en Cobranza Ordinaria",AP322="Portafolio Cartera en Cobranza Ordinaria"),"Al Día",
IF(AND(AW322="Portafolio Cartera en Cobranza Preventiva",AP322="Portafolio Cartera en Cobranza Preventiva"),"Al Día",
IF(AND(AW322="Portafolio Cartera en Cobranza Ordinaria",AP322="Portafolio Cartera en Cobranza Persuasiva"),"Primera Mora",
IF(AND(AW322="Portafolio Cartera en Cobranza Preventiva",AP322="Portafolio Cartera en Cobranza Persuasiva"),"Primera Mora",
IF(AND(AW322="Portafolio Cartera en Cobranza Persuasiva",AP322="Portafolio Cartera en Cobranza Persuasiva"),"Normalizado",
IF(AND(AW322="Portafolio Cartera en Cobranza Persuasiva",AP322="Portafolio Cartera en Cobranza  Preventiva"),"Normalizado",
IF(AND(AW322="Portafolio Cartera en Cobranza Persuasiva",AP322="Portafolio Cartera en Cobranza Ordinaria"),"Normalizado",
IF(AND(AW322="Portafolio Cartera en Cobranza Persuasiva II",AP322="Portafolio Cartera en Cobranza Persuasiva"),"Normalizado",
IF(AND(AW322="Portafolio Cartera en Cobranza Persuasiva II",AP322="Portafolio Cartera en Cobranza  Preventiva"),"Normalizado",
IF(AND(AW322="Portafolio Cartera en Cobranza Persuasiva II",AP322="Portafolio Cartera en Cobranza Ordinaria"),"Normalizado",
IF(AND(AW322="Portafolio Cartera en Cobranza Prejurídica",AP322="Portafolio Cartera en Cobranza Persuasiva"),"Normalizado",
IF(AND(AW322="Portafolio Cartera en Cobranza Prejurídica",AP322="Portafolio Cartera en Cobranza Ordinaria"),"Normalizado",
IF(AND(AW322="Portafolio Cartera en Cobranza Prejurídica",AP322="Portafolio Cartera en Cobranza  Preventiva"),"Normalizado",
IF(AND(AW322="Portafolio Cartera en Cobranza Jurídica",AP322="Portafolio Cartera en Cobranza Persuasiva"),"Normalizado No Indicador",
IF(AND(AW322="Portafolio Cartera en Cobranza Jurídica",AP322="Portafolio Cartera en Cobranza Ordinaria"),"Normalizado No Indicador",
IF(AND(AW322="Portafolio Cartera en Cobranza Jurídica",AP322="Portafolio Cartera en Cobranza  Preventiva"),"Normalizado No Indicador",
"Otro"))))))))))))))))</f>
        <v>Otro</v>
      </c>
    </row>
    <row r="323" spans="1:50" x14ac:dyDescent="0.25">
      <c r="A323" s="3">
        <v>45260</v>
      </c>
      <c r="B323" s="1">
        <v>34184570187121</v>
      </c>
      <c r="C323" s="5">
        <v>64080000</v>
      </c>
      <c r="D323">
        <v>84</v>
      </c>
      <c r="E323" s="3">
        <v>43328</v>
      </c>
      <c r="F323" s="1">
        <f>_xlfn.DAYS(E323,A323)/30</f>
        <v>-64.400000000000006</v>
      </c>
      <c r="G323" s="1">
        <f t="shared" si="77"/>
        <v>19.599999999999994</v>
      </c>
      <c r="H323" s="5">
        <v>23109045</v>
      </c>
      <c r="I323" s="5" t="s">
        <v>52</v>
      </c>
      <c r="J323" s="6">
        <v>43904</v>
      </c>
      <c r="K323" s="7">
        <f>+_xlfn.DAYS(A323,J323)/30</f>
        <v>45.2</v>
      </c>
      <c r="L323" s="7">
        <f>+_xlfn.DAYS(A323,E323)/30</f>
        <v>64.400000000000006</v>
      </c>
      <c r="M323" s="6">
        <v>27981</v>
      </c>
      <c r="N323" s="8">
        <f>+_xlfn.DAYS(A323,M323)/365</f>
        <v>47.339726027397262</v>
      </c>
      <c r="O323" s="8">
        <v>4315</v>
      </c>
      <c r="P323" s="6">
        <v>41852</v>
      </c>
      <c r="Q323" s="8">
        <f t="shared" si="80"/>
        <v>4.0999999999999996</v>
      </c>
      <c r="R323" s="8">
        <f t="shared" si="81"/>
        <v>5.7</v>
      </c>
      <c r="S323" s="8" t="s">
        <v>66</v>
      </c>
      <c r="T323" s="9">
        <v>2.9600000000000001E-2</v>
      </c>
      <c r="U323" s="5">
        <f t="shared" si="82"/>
        <v>762857.14285714284</v>
      </c>
      <c r="V323" s="5">
        <f t="shared" si="83"/>
        <v>57002.311000000002</v>
      </c>
      <c r="W323" s="10">
        <f t="shared" ref="W323:W386" si="87">+U323+V323</f>
        <v>819859.45385714283</v>
      </c>
      <c r="X323" s="5">
        <v>1789517</v>
      </c>
      <c r="Y323">
        <v>0</v>
      </c>
      <c r="Z323" s="5">
        <v>3329</v>
      </c>
      <c r="AA323" s="5">
        <v>24901891</v>
      </c>
      <c r="AB323">
        <v>0</v>
      </c>
      <c r="AC323">
        <v>0</v>
      </c>
      <c r="AD323">
        <v>0</v>
      </c>
      <c r="AE323" t="s">
        <v>34</v>
      </c>
      <c r="AF323" t="s">
        <v>34</v>
      </c>
      <c r="AG323" t="s">
        <v>35</v>
      </c>
      <c r="AH323" s="5">
        <v>169852</v>
      </c>
      <c r="AI323" s="5">
        <v>8679</v>
      </c>
      <c r="AJ323" s="3">
        <v>46091</v>
      </c>
      <c r="AK323" s="5">
        <v>16</v>
      </c>
      <c r="AL323" s="5">
        <v>205671.23</v>
      </c>
      <c r="AM323" s="5">
        <v>15927.52</v>
      </c>
      <c r="AN323" s="5">
        <v>30.02</v>
      </c>
      <c r="AO323" t="s">
        <v>40</v>
      </c>
      <c r="AP323" t="s">
        <v>37</v>
      </c>
      <c r="AQ323" s="5">
        <v>0</v>
      </c>
      <c r="AR323" t="s">
        <v>38</v>
      </c>
      <c r="AS323">
        <f t="shared" si="79"/>
        <v>0</v>
      </c>
      <c r="AT323" t="str">
        <f t="shared" si="84"/>
        <v>0 Días</v>
      </c>
      <c r="AU323" t="e">
        <f>IF(AND(AC323=0,SUMIFS($H:$H,$A:$A,$A323,#REF!,#REF!)&lt;250000000),"Ordinaria",IF(AND(AC323=0,SUMIFS($H:$H,$A:$A,$A323,#REF!,#REF!)&gt;=250000000),"Preventiva",IF(AND(AC323&gt;0,AC323&lt;=30),"Persuasiva I",IF(AND(AC323&gt;30,AC323&lt;=60),"Persuasiva II",IF(AND(AC323&gt;60,AC323&lt;90),"Prejurídica","Jurídico")))))</f>
        <v>#REF!</v>
      </c>
      <c r="AV323">
        <f t="shared" si="85"/>
        <v>0</v>
      </c>
      <c r="AW323" t="str">
        <f>IFERROR(VLOOKUP(#REF!,#REF!,32,0),"Desembolsado")</f>
        <v>Desembolsado</v>
      </c>
      <c r="AX323" t="str">
        <f t="shared" si="86"/>
        <v>Otro</v>
      </c>
    </row>
    <row r="324" spans="1:50" x14ac:dyDescent="0.25">
      <c r="A324" s="3">
        <v>45230</v>
      </c>
      <c r="B324" s="1">
        <v>34184570187121</v>
      </c>
      <c r="C324" s="5">
        <v>64080000</v>
      </c>
      <c r="D324">
        <v>84</v>
      </c>
      <c r="E324" s="3">
        <v>43328</v>
      </c>
      <c r="F324" s="1">
        <f>_xlfn.DAYS(E324,A324)/30</f>
        <v>-63.4</v>
      </c>
      <c r="G324" s="1">
        <f t="shared" si="77"/>
        <v>20.6</v>
      </c>
      <c r="H324" s="5">
        <v>23934367</v>
      </c>
      <c r="I324" s="5" t="s">
        <v>52</v>
      </c>
      <c r="J324" s="6">
        <v>43904</v>
      </c>
      <c r="K324" s="7">
        <f>+_xlfn.DAYS(A324,J324)/30</f>
        <v>44.2</v>
      </c>
      <c r="L324" s="7">
        <f>+_xlfn.DAYS(A324,E324)/30</f>
        <v>63.4</v>
      </c>
      <c r="M324" s="6">
        <v>27981</v>
      </c>
      <c r="N324" s="8">
        <f>+_xlfn.DAYS(A324,M324)/365</f>
        <v>47.257534246575339</v>
      </c>
      <c r="O324" s="8">
        <v>4315</v>
      </c>
      <c r="P324" s="6">
        <v>41852</v>
      </c>
      <c r="Q324" s="8">
        <f t="shared" si="80"/>
        <v>4.0999999999999996</v>
      </c>
      <c r="R324" s="8">
        <f t="shared" si="81"/>
        <v>5.7</v>
      </c>
      <c r="S324" s="8" t="s">
        <v>66</v>
      </c>
      <c r="T324" s="9">
        <v>2.9600000000000001E-2</v>
      </c>
      <c r="U324" s="5">
        <f t="shared" si="82"/>
        <v>762857.14285714284</v>
      </c>
      <c r="V324" s="5">
        <f t="shared" si="83"/>
        <v>59038.105266666673</v>
      </c>
      <c r="W324" s="10">
        <f t="shared" si="87"/>
        <v>821895.24812380946</v>
      </c>
      <c r="X324" s="5">
        <v>1791896</v>
      </c>
      <c r="Y324">
        <v>0</v>
      </c>
      <c r="Z324" s="5">
        <v>3438</v>
      </c>
      <c r="AA324" s="5">
        <v>25729701</v>
      </c>
      <c r="AB324">
        <v>0</v>
      </c>
      <c r="AC324">
        <v>0</v>
      </c>
      <c r="AD324">
        <v>0</v>
      </c>
      <c r="AE324" t="s">
        <v>34</v>
      </c>
      <c r="AF324" t="s">
        <v>34</v>
      </c>
      <c r="AG324" t="s">
        <v>35</v>
      </c>
      <c r="AH324" s="5">
        <v>175918</v>
      </c>
      <c r="AI324" s="5">
        <v>8691</v>
      </c>
      <c r="AJ324" s="3">
        <v>46091</v>
      </c>
      <c r="AK324" s="5">
        <v>17</v>
      </c>
      <c r="AL324" s="5">
        <v>213016.62</v>
      </c>
      <c r="AM324" s="5">
        <v>15948.69</v>
      </c>
      <c r="AN324" s="5">
        <v>31</v>
      </c>
      <c r="AO324" t="s">
        <v>40</v>
      </c>
      <c r="AP324" t="s">
        <v>37</v>
      </c>
      <c r="AQ324" s="5">
        <v>0</v>
      </c>
      <c r="AR324" t="s">
        <v>38</v>
      </c>
      <c r="AS324">
        <f t="shared" si="79"/>
        <v>0</v>
      </c>
      <c r="AT324" t="str">
        <f t="shared" si="84"/>
        <v>0 Días</v>
      </c>
      <c r="AU324" t="e">
        <f>IF(AND(AC324=0,SUMIFS($H:$H,$A:$A,$A324,#REF!,#REF!)&lt;250000000),"Ordinaria",IF(AND(AC324=0,SUMIFS($H:$H,$A:$A,$A324,#REF!,#REF!)&gt;=250000000),"Preventiva",IF(AND(AC324&gt;0,AC324&lt;=30),"Persuasiva I",IF(AND(AC324&gt;30,AC324&lt;=60),"Persuasiva II",IF(AND(AC324&gt;60,AC324&lt;90),"Prejurídica","Jurídico")))))</f>
        <v>#REF!</v>
      </c>
      <c r="AV324">
        <f t="shared" si="85"/>
        <v>0</v>
      </c>
      <c r="AW324" t="str">
        <f>IFERROR(VLOOKUP(#REF!,#REF!,32,0),"Desembolsado")</f>
        <v>Desembolsado</v>
      </c>
      <c r="AX324" t="str">
        <f t="shared" si="86"/>
        <v>Otro</v>
      </c>
    </row>
    <row r="325" spans="1:50" x14ac:dyDescent="0.25">
      <c r="A325" s="3">
        <v>45199</v>
      </c>
      <c r="B325" s="1">
        <v>34184570187121</v>
      </c>
      <c r="C325" s="5">
        <v>64080000</v>
      </c>
      <c r="D325">
        <v>84</v>
      </c>
      <c r="E325" s="3">
        <v>43328</v>
      </c>
      <c r="F325" s="1">
        <f>_xlfn.DAYS(E325,A325)/30</f>
        <v>-62.366666666666667</v>
      </c>
      <c r="G325" s="1">
        <f t="shared" si="77"/>
        <v>21.633333333333333</v>
      </c>
      <c r="H325" s="5">
        <v>24759688</v>
      </c>
      <c r="I325" s="5" t="s">
        <v>52</v>
      </c>
      <c r="J325" s="6">
        <v>43904</v>
      </c>
      <c r="K325" s="7">
        <f>+_xlfn.DAYS(A325,J325)/30</f>
        <v>43.166666666666664</v>
      </c>
      <c r="L325" s="7">
        <f>+_xlfn.DAYS(A325,E325)/30</f>
        <v>62.366666666666667</v>
      </c>
      <c r="M325" s="6">
        <v>27981</v>
      </c>
      <c r="N325" s="8">
        <f>+_xlfn.DAYS(A325,M325)/365</f>
        <v>47.172602739726024</v>
      </c>
      <c r="O325" s="8">
        <v>4315</v>
      </c>
      <c r="P325" s="6">
        <v>41852</v>
      </c>
      <c r="Q325" s="8">
        <f t="shared" si="80"/>
        <v>4.0999999999999996</v>
      </c>
      <c r="R325" s="8">
        <f t="shared" si="81"/>
        <v>5.7</v>
      </c>
      <c r="S325" s="8" t="s">
        <v>66</v>
      </c>
      <c r="T325" s="9">
        <v>2.9600000000000001E-2</v>
      </c>
      <c r="U325" s="5">
        <f t="shared" si="82"/>
        <v>762857.14285714284</v>
      </c>
      <c r="V325" s="5">
        <f t="shared" si="83"/>
        <v>61073.897066666672</v>
      </c>
      <c r="W325" s="10">
        <f t="shared" si="87"/>
        <v>823931.03992380947</v>
      </c>
      <c r="X325" s="5">
        <v>1794281</v>
      </c>
      <c r="Y325">
        <v>0</v>
      </c>
      <c r="Z325" s="5">
        <v>3549</v>
      </c>
      <c r="AA325" s="5">
        <v>26557518</v>
      </c>
      <c r="AB325">
        <v>0</v>
      </c>
      <c r="AC325">
        <v>0</v>
      </c>
      <c r="AD325">
        <v>0</v>
      </c>
      <c r="AE325" t="s">
        <v>34</v>
      </c>
      <c r="AF325" t="s">
        <v>34</v>
      </c>
      <c r="AG325" t="s">
        <v>35</v>
      </c>
      <c r="AH325" s="5">
        <v>181983</v>
      </c>
      <c r="AI325" s="5">
        <v>8702</v>
      </c>
      <c r="AJ325" s="3">
        <v>46091</v>
      </c>
      <c r="AK325" s="5">
        <v>17</v>
      </c>
      <c r="AL325" s="5">
        <v>220362</v>
      </c>
      <c r="AM325" s="5">
        <v>15969.92</v>
      </c>
      <c r="AN325" s="5">
        <v>32</v>
      </c>
      <c r="AO325" t="s">
        <v>40</v>
      </c>
      <c r="AP325" t="s">
        <v>37</v>
      </c>
      <c r="AQ325" s="5">
        <v>0</v>
      </c>
      <c r="AR325" t="s">
        <v>38</v>
      </c>
      <c r="AS325">
        <f t="shared" si="79"/>
        <v>0</v>
      </c>
      <c r="AT325" t="str">
        <f t="shared" si="84"/>
        <v>0 Días</v>
      </c>
      <c r="AU325" t="e">
        <f>IF(AND(AC325=0,SUMIFS($H:$H,$A:$A,$A325,#REF!,#REF!)&lt;250000000),"Ordinaria",IF(AND(AC325=0,SUMIFS($H:$H,$A:$A,$A325,#REF!,#REF!)&gt;=250000000),"Preventiva",IF(AND(AC325&gt;0,AC325&lt;=30),"Persuasiva I",IF(AND(AC325&gt;30,AC325&lt;=60),"Persuasiva II",IF(AND(AC325&gt;60,AC325&lt;90),"Prejurídica","Jurídico")))))</f>
        <v>#REF!</v>
      </c>
      <c r="AV325">
        <f t="shared" si="85"/>
        <v>0</v>
      </c>
      <c r="AW325" t="str">
        <f>IFERROR(VLOOKUP(#REF!,#REF!,32,0),"Desembolsado")</f>
        <v>Desembolsado</v>
      </c>
      <c r="AX325" t="str">
        <f t="shared" si="86"/>
        <v>Otro</v>
      </c>
    </row>
    <row r="326" spans="1:50" x14ac:dyDescent="0.25">
      <c r="A326" s="3">
        <v>45169</v>
      </c>
      <c r="B326" s="1">
        <v>34184570187121</v>
      </c>
      <c r="C326" s="5">
        <v>64080000</v>
      </c>
      <c r="D326">
        <v>84</v>
      </c>
      <c r="E326" s="3">
        <v>43328</v>
      </c>
      <c r="F326" s="1">
        <f>_xlfn.DAYS(E326,A326)/30</f>
        <v>-61.366666666666667</v>
      </c>
      <c r="G326" s="1">
        <f t="shared" si="77"/>
        <v>22.633333333333333</v>
      </c>
      <c r="H326" s="5">
        <v>25585011</v>
      </c>
      <c r="I326" s="5" t="s">
        <v>52</v>
      </c>
      <c r="J326" s="6">
        <v>43904</v>
      </c>
      <c r="K326" s="7">
        <f>+_xlfn.DAYS(A326,J326)/30</f>
        <v>42.166666666666664</v>
      </c>
      <c r="L326" s="7">
        <f>+_xlfn.DAYS(A326,E326)/30</f>
        <v>61.366666666666667</v>
      </c>
      <c r="M326" s="6">
        <v>27981</v>
      </c>
      <c r="N326" s="8">
        <f>+_xlfn.DAYS(A326,M326)/365</f>
        <v>47.090410958904108</v>
      </c>
      <c r="O326" s="8">
        <v>4315</v>
      </c>
      <c r="P326" s="6">
        <v>41852</v>
      </c>
      <c r="Q326" s="8">
        <f t="shared" si="80"/>
        <v>4.0999999999999996</v>
      </c>
      <c r="R326" s="8">
        <f t="shared" si="81"/>
        <v>5.7</v>
      </c>
      <c r="S326" s="8" t="s">
        <v>66</v>
      </c>
      <c r="T326" s="9">
        <v>2.9600000000000001E-2</v>
      </c>
      <c r="U326" s="5">
        <f t="shared" si="82"/>
        <v>762857.14285714284</v>
      </c>
      <c r="V326" s="5">
        <f t="shared" si="83"/>
        <v>63109.693800000008</v>
      </c>
      <c r="W326" s="10">
        <f t="shared" si="87"/>
        <v>825966.83665714285</v>
      </c>
      <c r="X326" s="5">
        <v>1796671</v>
      </c>
      <c r="Y326">
        <v>0</v>
      </c>
      <c r="Z326" s="5">
        <v>3660</v>
      </c>
      <c r="AA326" s="5">
        <v>27385342</v>
      </c>
      <c r="AB326">
        <v>0</v>
      </c>
      <c r="AC326">
        <v>0</v>
      </c>
      <c r="AD326">
        <v>0</v>
      </c>
      <c r="AE326" t="s">
        <v>34</v>
      </c>
      <c r="AF326" t="s">
        <v>34</v>
      </c>
      <c r="AG326" t="s">
        <v>35</v>
      </c>
      <c r="AH326" s="5">
        <v>188050</v>
      </c>
      <c r="AI326" s="5">
        <v>8714</v>
      </c>
      <c r="AJ326" s="3">
        <v>46091</v>
      </c>
      <c r="AK326" s="5">
        <v>18</v>
      </c>
      <c r="AL326" s="5">
        <v>227707.18</v>
      </c>
      <c r="AM326" s="5">
        <v>15991.19</v>
      </c>
      <c r="AN326" s="5">
        <v>32.869999999999997</v>
      </c>
      <c r="AO326" t="s">
        <v>40</v>
      </c>
      <c r="AP326" t="s">
        <v>37</v>
      </c>
      <c r="AQ326" s="5">
        <v>0</v>
      </c>
      <c r="AR326" t="s">
        <v>38</v>
      </c>
      <c r="AS326">
        <f t="shared" si="79"/>
        <v>0</v>
      </c>
      <c r="AT326" t="str">
        <f t="shared" si="84"/>
        <v>0 Días</v>
      </c>
      <c r="AU326" t="e">
        <f>IF(AND(AC326=0,SUMIFS($H:$H,$A:$A,$A326,#REF!,#REF!)&lt;250000000),"Ordinaria",IF(AND(AC326=0,SUMIFS($H:$H,$A:$A,$A326,#REF!,#REF!)&gt;=250000000),"Preventiva",IF(AND(AC326&gt;0,AC326&lt;=30),"Persuasiva I",IF(AND(AC326&gt;30,AC326&lt;=60),"Persuasiva II",IF(AND(AC326&gt;60,AC326&lt;90),"Prejurídica","Jurídico")))))</f>
        <v>#REF!</v>
      </c>
      <c r="AV326">
        <f t="shared" si="85"/>
        <v>0</v>
      </c>
      <c r="AW326" t="str">
        <f>IFERROR(VLOOKUP(#REF!,#REF!,32,0),"Desembolsado")</f>
        <v>Desembolsado</v>
      </c>
      <c r="AX326" t="str">
        <f t="shared" si="86"/>
        <v>Otro</v>
      </c>
    </row>
    <row r="327" spans="1:50" x14ac:dyDescent="0.25">
      <c r="A327" s="3">
        <v>45138</v>
      </c>
      <c r="B327" s="1">
        <v>34184570187121</v>
      </c>
      <c r="C327" s="5">
        <v>64080000</v>
      </c>
      <c r="D327">
        <v>84</v>
      </c>
      <c r="E327" s="3">
        <v>43328</v>
      </c>
      <c r="F327" s="1">
        <f>_xlfn.DAYS(E327,A327)/30</f>
        <v>-60.333333333333336</v>
      </c>
      <c r="G327" s="1">
        <f t="shared" si="77"/>
        <v>23.666666666666664</v>
      </c>
      <c r="H327" s="5">
        <v>26410331</v>
      </c>
      <c r="I327" s="5" t="s">
        <v>52</v>
      </c>
      <c r="J327" s="6">
        <v>43904</v>
      </c>
      <c r="K327" s="7">
        <f>+_xlfn.DAYS(A327,J327)/30</f>
        <v>41.133333333333333</v>
      </c>
      <c r="L327" s="7">
        <f>+_xlfn.DAYS(A327,E327)/30</f>
        <v>60.333333333333336</v>
      </c>
      <c r="M327" s="6">
        <v>27981</v>
      </c>
      <c r="N327" s="8">
        <f>+_xlfn.DAYS(A327,M327)/365</f>
        <v>47.005479452054793</v>
      </c>
      <c r="O327" s="8">
        <v>4315</v>
      </c>
      <c r="P327" s="6">
        <v>41852</v>
      </c>
      <c r="Q327" s="8">
        <f t="shared" si="80"/>
        <v>4.0999999999999996</v>
      </c>
      <c r="R327" s="8">
        <f t="shared" si="81"/>
        <v>5.7</v>
      </c>
      <c r="S327" s="8" t="s">
        <v>66</v>
      </c>
      <c r="T327" s="9">
        <v>2.9600000000000001E-2</v>
      </c>
      <c r="U327" s="5">
        <f t="shared" si="82"/>
        <v>762857.14285714284</v>
      </c>
      <c r="V327" s="5">
        <f t="shared" si="83"/>
        <v>65145.483133333335</v>
      </c>
      <c r="W327" s="10">
        <f t="shared" si="87"/>
        <v>828002.62599047623</v>
      </c>
      <c r="X327" s="5">
        <v>1799054</v>
      </c>
      <c r="Y327">
        <v>0</v>
      </c>
      <c r="Z327" s="5">
        <v>3899</v>
      </c>
      <c r="AA327" s="5">
        <v>28213284</v>
      </c>
      <c r="AB327">
        <v>0</v>
      </c>
      <c r="AC327">
        <v>0</v>
      </c>
      <c r="AD327">
        <v>0</v>
      </c>
      <c r="AE327" t="s">
        <v>34</v>
      </c>
      <c r="AF327" t="s">
        <v>34</v>
      </c>
      <c r="AG327" t="s">
        <v>35</v>
      </c>
      <c r="AH327" s="5">
        <v>194116</v>
      </c>
      <c r="AI327" s="5">
        <v>8725</v>
      </c>
      <c r="AJ327" s="3">
        <v>46091</v>
      </c>
      <c r="AK327" s="5">
        <v>19</v>
      </c>
      <c r="AL327" s="5">
        <v>235052.55</v>
      </c>
      <c r="AM327" s="5">
        <v>16012.4</v>
      </c>
      <c r="AN327" s="5">
        <v>35.020000000000003</v>
      </c>
      <c r="AO327" t="s">
        <v>40</v>
      </c>
      <c r="AP327" t="s">
        <v>37</v>
      </c>
      <c r="AQ327" s="5">
        <v>0</v>
      </c>
      <c r="AR327" t="s">
        <v>38</v>
      </c>
      <c r="AS327">
        <f t="shared" si="79"/>
        <v>0</v>
      </c>
      <c r="AT327" t="str">
        <f t="shared" si="84"/>
        <v>0 Días</v>
      </c>
      <c r="AU327" t="e">
        <f>IF(AND(AC327=0,SUMIFS($H:$H,$A:$A,$A327,#REF!,#REF!)&lt;250000000),"Ordinaria",IF(AND(AC327=0,SUMIFS($H:$H,$A:$A,$A327,#REF!,#REF!)&gt;=250000000),"Preventiva",IF(AND(AC327&gt;0,AC327&lt;=30),"Persuasiva I",IF(AND(AC327&gt;30,AC327&lt;=60),"Persuasiva II",IF(AND(AC327&gt;60,AC327&lt;90),"Prejurídica","Jurídico")))))</f>
        <v>#REF!</v>
      </c>
      <c r="AV327">
        <f t="shared" si="85"/>
        <v>0</v>
      </c>
      <c r="AW327" t="str">
        <f>IFERROR(VLOOKUP(#REF!,#REF!,32,0),"Desembolsado")</f>
        <v>Desembolsado</v>
      </c>
      <c r="AX327" t="str">
        <f t="shared" si="86"/>
        <v>Otro</v>
      </c>
    </row>
    <row r="328" spans="1:50" x14ac:dyDescent="0.25">
      <c r="A328" s="3">
        <v>45107</v>
      </c>
      <c r="B328" s="1">
        <v>34184570187121</v>
      </c>
      <c r="C328" s="5">
        <v>64080000</v>
      </c>
      <c r="D328">
        <v>84</v>
      </c>
      <c r="E328" s="3">
        <v>43328</v>
      </c>
      <c r="F328" s="1">
        <f>_xlfn.DAYS(E328,A328)/30</f>
        <v>-59.3</v>
      </c>
      <c r="G328" s="1">
        <f t="shared" si="77"/>
        <v>24.700000000000003</v>
      </c>
      <c r="H328" s="5">
        <v>27235655</v>
      </c>
      <c r="I328" s="5" t="s">
        <v>52</v>
      </c>
      <c r="J328" s="6">
        <v>43904</v>
      </c>
      <c r="K328" s="7">
        <f>+_xlfn.DAYS(A328,J328)/30</f>
        <v>40.1</v>
      </c>
      <c r="L328" s="7">
        <f>+_xlfn.DAYS(A328,E328)/30</f>
        <v>59.3</v>
      </c>
      <c r="M328" s="6">
        <v>27981</v>
      </c>
      <c r="N328" s="8">
        <f>+_xlfn.DAYS(A328,M328)/365</f>
        <v>46.920547945205477</v>
      </c>
      <c r="O328" s="8">
        <v>4315</v>
      </c>
      <c r="P328" s="6">
        <v>41852</v>
      </c>
      <c r="Q328" s="8">
        <f t="shared" si="80"/>
        <v>4.0999999999999996</v>
      </c>
      <c r="R328" s="8">
        <f t="shared" si="81"/>
        <v>5.7</v>
      </c>
      <c r="S328" s="8" t="s">
        <v>66</v>
      </c>
      <c r="T328" s="9">
        <v>2.9600000000000001E-2</v>
      </c>
      <c r="U328" s="5">
        <f t="shared" si="82"/>
        <v>762857.14285714284</v>
      </c>
      <c r="V328" s="5">
        <f t="shared" si="83"/>
        <v>67181.282333333336</v>
      </c>
      <c r="W328" s="10">
        <f t="shared" si="87"/>
        <v>830038.42519047624</v>
      </c>
      <c r="X328" s="5">
        <v>1801441</v>
      </c>
      <c r="Y328">
        <v>0</v>
      </c>
      <c r="Z328" s="5">
        <v>3882</v>
      </c>
      <c r="AA328" s="5">
        <v>29040978</v>
      </c>
      <c r="AB328">
        <v>0</v>
      </c>
      <c r="AC328">
        <v>0</v>
      </c>
      <c r="AD328">
        <v>0</v>
      </c>
      <c r="AE328" t="s">
        <v>34</v>
      </c>
      <c r="AF328" t="s">
        <v>34</v>
      </c>
      <c r="AG328" t="s">
        <v>35</v>
      </c>
      <c r="AH328" s="5">
        <v>200182</v>
      </c>
      <c r="AI328" s="5">
        <v>8737</v>
      </c>
      <c r="AJ328" s="3">
        <v>46091</v>
      </c>
      <c r="AK328" s="5">
        <v>19</v>
      </c>
      <c r="AL328" s="5">
        <v>242397.95</v>
      </c>
      <c r="AM328" s="5">
        <v>16033.65</v>
      </c>
      <c r="AN328" s="5">
        <v>35.020000000000003</v>
      </c>
      <c r="AO328" t="s">
        <v>40</v>
      </c>
      <c r="AP328" t="s">
        <v>37</v>
      </c>
      <c r="AQ328" s="5">
        <v>0</v>
      </c>
      <c r="AR328" t="s">
        <v>38</v>
      </c>
      <c r="AS328">
        <f t="shared" si="79"/>
        <v>0</v>
      </c>
      <c r="AT328" t="str">
        <f t="shared" si="84"/>
        <v>0 Días</v>
      </c>
      <c r="AU328" t="e">
        <f>IF(AND(AC328=0,SUMIFS($H:$H,$A:$A,$A328,#REF!,#REF!)&lt;250000000),"Ordinaria",IF(AND(AC328=0,SUMIFS($H:$H,$A:$A,$A328,#REF!,#REF!)&gt;=250000000),"Preventiva",IF(AND(AC328&gt;0,AC328&lt;=30),"Persuasiva I",IF(AND(AC328&gt;30,AC328&lt;=60),"Persuasiva II",IF(AND(AC328&gt;60,AC328&lt;90),"Prejurídica","Jurídico")))))</f>
        <v>#REF!</v>
      </c>
      <c r="AV328">
        <f t="shared" si="85"/>
        <v>0</v>
      </c>
      <c r="AW328" t="str">
        <f>IFERROR(VLOOKUP(#REF!,#REF!,32,0),"Desembolsado")</f>
        <v>Desembolsado</v>
      </c>
      <c r="AX328" t="str">
        <f t="shared" si="86"/>
        <v>Otro</v>
      </c>
    </row>
    <row r="329" spans="1:50" x14ac:dyDescent="0.25">
      <c r="A329" s="3">
        <v>45077</v>
      </c>
      <c r="B329" s="1">
        <v>34184570187121</v>
      </c>
      <c r="C329" s="5">
        <v>64080000</v>
      </c>
      <c r="D329">
        <v>84</v>
      </c>
      <c r="E329" s="3">
        <v>43328</v>
      </c>
      <c r="F329" s="1">
        <f>_xlfn.DAYS(E329,A329)/30</f>
        <v>-58.3</v>
      </c>
      <c r="G329" s="1">
        <f t="shared" si="77"/>
        <v>25.700000000000003</v>
      </c>
      <c r="H329" s="5">
        <v>28060977</v>
      </c>
      <c r="I329" s="5" t="s">
        <v>52</v>
      </c>
      <c r="J329" s="6">
        <v>43904</v>
      </c>
      <c r="K329" s="7">
        <f>+_xlfn.DAYS(A329,J329)/30</f>
        <v>39.1</v>
      </c>
      <c r="L329" s="7">
        <f>+_xlfn.DAYS(A329,E329)/30</f>
        <v>58.3</v>
      </c>
      <c r="M329" s="6">
        <v>27981</v>
      </c>
      <c r="N329" s="8">
        <f>+_xlfn.DAYS(A329,M329)/365</f>
        <v>46.838356164383562</v>
      </c>
      <c r="O329" s="8">
        <v>4315</v>
      </c>
      <c r="P329" s="6">
        <v>41852</v>
      </c>
      <c r="Q329" s="8">
        <f t="shared" si="80"/>
        <v>4.0999999999999996</v>
      </c>
      <c r="R329" s="8">
        <f t="shared" si="81"/>
        <v>5.7</v>
      </c>
      <c r="S329" s="8" t="s">
        <v>66</v>
      </c>
      <c r="T329" s="9">
        <v>2.9600000000000001E-2</v>
      </c>
      <c r="U329" s="5">
        <f t="shared" si="82"/>
        <v>762857.14285714284</v>
      </c>
      <c r="V329" s="5">
        <f t="shared" si="83"/>
        <v>69217.0766</v>
      </c>
      <c r="W329" s="10">
        <f t="shared" si="87"/>
        <v>832074.21945714287</v>
      </c>
      <c r="X329" s="5">
        <v>1803825</v>
      </c>
      <c r="Y329">
        <v>0</v>
      </c>
      <c r="Z329" s="5">
        <v>3994</v>
      </c>
      <c r="AA329" s="5">
        <v>29868796</v>
      </c>
      <c r="AB329">
        <v>0</v>
      </c>
      <c r="AC329">
        <v>0</v>
      </c>
      <c r="AD329">
        <v>0</v>
      </c>
      <c r="AE329" t="s">
        <v>34</v>
      </c>
      <c r="AF329" t="s">
        <v>34</v>
      </c>
      <c r="AG329" t="s">
        <v>35</v>
      </c>
      <c r="AH329" s="5">
        <v>136096</v>
      </c>
      <c r="AI329" s="5">
        <v>8749</v>
      </c>
      <c r="AJ329" s="3">
        <v>46091</v>
      </c>
      <c r="AK329" s="5">
        <v>19</v>
      </c>
      <c r="AL329" s="5">
        <v>249743.33</v>
      </c>
      <c r="AM329" s="5">
        <v>16054.87</v>
      </c>
      <c r="AN329" s="5">
        <v>36.03</v>
      </c>
      <c r="AO329" t="s">
        <v>40</v>
      </c>
      <c r="AP329" t="s">
        <v>37</v>
      </c>
      <c r="AQ329" s="5">
        <v>0</v>
      </c>
      <c r="AR329" t="s">
        <v>38</v>
      </c>
      <c r="AS329">
        <f t="shared" si="79"/>
        <v>0</v>
      </c>
      <c r="AT329" t="str">
        <f t="shared" si="84"/>
        <v>0 Días</v>
      </c>
      <c r="AU329" t="e">
        <f>IF(AND(AC329=0,SUMIFS($H:$H,$A:$A,$A329,#REF!,#REF!)&lt;250000000),"Ordinaria",IF(AND(AC329=0,SUMIFS($H:$H,$A:$A,$A329,#REF!,#REF!)&gt;=250000000),"Preventiva",IF(AND(AC329&gt;0,AC329&lt;=30),"Persuasiva I",IF(AND(AC329&gt;30,AC329&lt;=60),"Persuasiva II",IF(AND(AC329&gt;60,AC329&lt;90),"Prejurídica","Jurídico")))))</f>
        <v>#REF!</v>
      </c>
      <c r="AV329">
        <f t="shared" si="85"/>
        <v>0</v>
      </c>
      <c r="AW329" t="str">
        <f>IFERROR(VLOOKUP(#REF!,#REF!,32,0),"Desembolsado")</f>
        <v>Desembolsado</v>
      </c>
      <c r="AX329" t="str">
        <f t="shared" si="86"/>
        <v>Otro</v>
      </c>
    </row>
    <row r="330" spans="1:50" x14ac:dyDescent="0.25">
      <c r="A330" s="3">
        <v>45046</v>
      </c>
      <c r="B330" s="1">
        <v>34184570187121</v>
      </c>
      <c r="C330" s="5">
        <v>64080000</v>
      </c>
      <c r="D330">
        <v>84</v>
      </c>
      <c r="E330" s="3">
        <v>43328</v>
      </c>
      <c r="F330" s="1">
        <f>_xlfn.DAYS(E330,A330)/30</f>
        <v>-57.266666666666666</v>
      </c>
      <c r="G330" s="1">
        <f t="shared" si="77"/>
        <v>26.733333333333334</v>
      </c>
      <c r="H330" s="5">
        <v>28886298</v>
      </c>
      <c r="I330" s="5" t="s">
        <v>52</v>
      </c>
      <c r="J330" s="6">
        <v>43904</v>
      </c>
      <c r="K330" s="7">
        <f>+_xlfn.DAYS(A330,J330)/30</f>
        <v>38.06666666666667</v>
      </c>
      <c r="L330" s="7">
        <f>+_xlfn.DAYS(A330,E330)/30</f>
        <v>57.266666666666666</v>
      </c>
      <c r="M330" s="6">
        <v>27981</v>
      </c>
      <c r="N330" s="8">
        <f>+_xlfn.DAYS(A330,M330)/365</f>
        <v>46.753424657534246</v>
      </c>
      <c r="O330" s="8">
        <v>4315</v>
      </c>
      <c r="P330" s="6">
        <v>41852</v>
      </c>
      <c r="Q330" s="8">
        <f t="shared" si="80"/>
        <v>4.0999999999999996</v>
      </c>
      <c r="R330" s="8">
        <f t="shared" si="81"/>
        <v>5.7</v>
      </c>
      <c r="S330" s="8" t="s">
        <v>66</v>
      </c>
      <c r="T330" s="9">
        <v>2.9600000000000001E-2</v>
      </c>
      <c r="U330" s="5">
        <f t="shared" si="82"/>
        <v>762857.14285714284</v>
      </c>
      <c r="V330" s="5">
        <f t="shared" si="83"/>
        <v>71252.868400000007</v>
      </c>
      <c r="W330" s="10">
        <f t="shared" si="87"/>
        <v>834110.01125714288</v>
      </c>
      <c r="X330" s="5">
        <v>1806211</v>
      </c>
      <c r="Y330">
        <v>0</v>
      </c>
      <c r="Z330" s="5">
        <v>4102</v>
      </c>
      <c r="AA330" s="5">
        <v>30696611</v>
      </c>
      <c r="AB330">
        <v>0</v>
      </c>
      <c r="AC330">
        <v>0</v>
      </c>
      <c r="AD330">
        <v>0</v>
      </c>
      <c r="AE330" t="s">
        <v>34</v>
      </c>
      <c r="AF330" t="s">
        <v>34</v>
      </c>
      <c r="AG330" t="s">
        <v>35</v>
      </c>
      <c r="AH330" s="5">
        <v>140099</v>
      </c>
      <c r="AI330" s="5">
        <v>8760</v>
      </c>
      <c r="AJ330" s="3">
        <v>46091</v>
      </c>
      <c r="AK330" s="5">
        <v>20</v>
      </c>
      <c r="AL330" s="5">
        <v>257088.71</v>
      </c>
      <c r="AM330" s="5">
        <v>16076.11</v>
      </c>
      <c r="AN330" s="5">
        <v>37</v>
      </c>
      <c r="AO330" t="s">
        <v>40</v>
      </c>
      <c r="AP330" t="s">
        <v>37</v>
      </c>
      <c r="AQ330" s="5">
        <v>0</v>
      </c>
      <c r="AR330" t="s">
        <v>38</v>
      </c>
      <c r="AS330">
        <f t="shared" si="79"/>
        <v>0</v>
      </c>
      <c r="AT330" t="str">
        <f t="shared" si="84"/>
        <v>0 Días</v>
      </c>
      <c r="AU330" t="e">
        <f>IF(AND(AC330=0,SUMIFS($H:$H,$A:$A,$A330,#REF!,#REF!)&lt;250000000),"Ordinaria",IF(AND(AC330=0,SUMIFS($H:$H,$A:$A,$A330,#REF!,#REF!)&gt;=250000000),"Preventiva",IF(AND(AC330&gt;0,AC330&lt;=30),"Persuasiva I",IF(AND(AC330&gt;30,AC330&lt;=60),"Persuasiva II",IF(AND(AC330&gt;60,AC330&lt;90),"Prejurídica","Jurídico")))))</f>
        <v>#REF!</v>
      </c>
      <c r="AV330">
        <f t="shared" si="85"/>
        <v>0</v>
      </c>
      <c r="AW330" t="str">
        <f>IFERROR(VLOOKUP(#REF!,#REF!,32,0),"Desembolsado")</f>
        <v>Desembolsado</v>
      </c>
      <c r="AX330" t="str">
        <f t="shared" si="86"/>
        <v>Otro</v>
      </c>
    </row>
    <row r="331" spans="1:50" x14ac:dyDescent="0.25">
      <c r="A331" s="3">
        <v>45016</v>
      </c>
      <c r="B331" s="1">
        <v>34184570187121</v>
      </c>
      <c r="C331" s="5">
        <v>64080000</v>
      </c>
      <c r="D331">
        <v>84</v>
      </c>
      <c r="E331" s="3">
        <v>43328</v>
      </c>
      <c r="F331" s="1">
        <f>_xlfn.DAYS(E331,A331)/30</f>
        <v>-56.266666666666666</v>
      </c>
      <c r="G331" s="1">
        <f t="shared" si="77"/>
        <v>27.733333333333334</v>
      </c>
      <c r="H331" s="5">
        <v>29711621</v>
      </c>
      <c r="I331" s="5" t="s">
        <v>52</v>
      </c>
      <c r="J331" s="6">
        <v>43904</v>
      </c>
      <c r="K331" s="7">
        <f>+_xlfn.DAYS(A331,J331)/30</f>
        <v>37.06666666666667</v>
      </c>
      <c r="L331" s="7">
        <f>+_xlfn.DAYS(A331,E331)/30</f>
        <v>56.266666666666666</v>
      </c>
      <c r="M331" s="6">
        <v>27981</v>
      </c>
      <c r="N331" s="8">
        <f>+_xlfn.DAYS(A331,M331)/365</f>
        <v>46.671232876712331</v>
      </c>
      <c r="O331" s="8">
        <v>4315</v>
      </c>
      <c r="P331" s="6">
        <v>41852</v>
      </c>
      <c r="Q331" s="8">
        <f t="shared" si="80"/>
        <v>4.0999999999999996</v>
      </c>
      <c r="R331" s="8">
        <f t="shared" si="81"/>
        <v>5.7</v>
      </c>
      <c r="S331" s="8" t="s">
        <v>66</v>
      </c>
      <c r="T331" s="9">
        <v>2.9600000000000001E-2</v>
      </c>
      <c r="U331" s="5">
        <f t="shared" si="82"/>
        <v>762857.14285714284</v>
      </c>
      <c r="V331" s="5">
        <f t="shared" si="83"/>
        <v>73288.665133333343</v>
      </c>
      <c r="W331" s="10">
        <f t="shared" si="87"/>
        <v>836145.80799047614</v>
      </c>
      <c r="X331" s="5">
        <v>1808591</v>
      </c>
      <c r="Y331">
        <v>0</v>
      </c>
      <c r="Z331" s="5">
        <v>4213</v>
      </c>
      <c r="AA331" s="5">
        <v>31524425</v>
      </c>
      <c r="AB331">
        <v>0</v>
      </c>
      <c r="AC331">
        <v>0</v>
      </c>
      <c r="AD331">
        <v>0</v>
      </c>
      <c r="AE331" t="s">
        <v>34</v>
      </c>
      <c r="AF331" t="s">
        <v>34</v>
      </c>
      <c r="AG331" t="s">
        <v>35</v>
      </c>
      <c r="AH331" s="5">
        <v>144101</v>
      </c>
      <c r="AI331" s="5">
        <v>8772</v>
      </c>
      <c r="AJ331" s="3">
        <v>46091</v>
      </c>
      <c r="AK331" s="5">
        <v>20</v>
      </c>
      <c r="AL331" s="5">
        <v>264434.09999999998</v>
      </c>
      <c r="AM331" s="5">
        <v>16097.29</v>
      </c>
      <c r="AN331" s="5">
        <v>38</v>
      </c>
      <c r="AO331" t="s">
        <v>40</v>
      </c>
      <c r="AP331" t="s">
        <v>37</v>
      </c>
      <c r="AQ331" s="5">
        <v>0</v>
      </c>
      <c r="AR331" t="s">
        <v>38</v>
      </c>
      <c r="AS331">
        <f t="shared" si="79"/>
        <v>0</v>
      </c>
      <c r="AT331" t="str">
        <f t="shared" si="84"/>
        <v>0 Días</v>
      </c>
      <c r="AU331" t="e">
        <f>IF(AND(AC331=0,SUMIFS($H:$H,$A:$A,$A331,#REF!,#REF!)&lt;250000000),"Ordinaria",IF(AND(AC331=0,SUMIFS($H:$H,$A:$A,$A331,#REF!,#REF!)&gt;=250000000),"Preventiva",IF(AND(AC331&gt;0,AC331&lt;=30),"Persuasiva I",IF(AND(AC331&gt;30,AC331&lt;=60),"Persuasiva II",IF(AND(AC331&gt;60,AC331&lt;90),"Prejurídica","Jurídico")))))</f>
        <v>#REF!</v>
      </c>
      <c r="AV331">
        <f t="shared" si="85"/>
        <v>0</v>
      </c>
      <c r="AW331" t="str">
        <f>IFERROR(VLOOKUP(#REF!,#REF!,32,0),"Desembolsado")</f>
        <v>Desembolsado</v>
      </c>
      <c r="AX331" t="str">
        <f t="shared" si="86"/>
        <v>Otro</v>
      </c>
    </row>
    <row r="332" spans="1:50" x14ac:dyDescent="0.25">
      <c r="A332" s="3">
        <v>45351</v>
      </c>
      <c r="B332" s="1">
        <v>34185000187011</v>
      </c>
      <c r="C332" s="5">
        <v>340000000</v>
      </c>
      <c r="D332">
        <v>240</v>
      </c>
      <c r="E332" s="3">
        <v>43318</v>
      </c>
      <c r="F332" s="1">
        <f>_xlfn.DAYS(E332,A332)/30</f>
        <v>-67.766666666666666</v>
      </c>
      <c r="G332" s="1">
        <f t="shared" si="77"/>
        <v>172.23333333333335</v>
      </c>
      <c r="H332" s="5">
        <v>242426450.41</v>
      </c>
      <c r="I332" s="5" t="s">
        <v>53</v>
      </c>
      <c r="J332" s="6">
        <v>43552</v>
      </c>
      <c r="K332" s="7">
        <f>+_xlfn.DAYS(A332,J332)/30</f>
        <v>59.966666666666669</v>
      </c>
      <c r="L332" s="7">
        <f>+_xlfn.DAYS(A332,E332)/30</f>
        <v>67.766666666666666</v>
      </c>
      <c r="M332" s="6">
        <v>30230</v>
      </c>
      <c r="N332" s="8">
        <f>+_xlfn.DAYS(A332,M332)/365</f>
        <v>41.42739726027397</v>
      </c>
      <c r="O332" s="8">
        <v>3907</v>
      </c>
      <c r="P332" s="6">
        <v>42537</v>
      </c>
      <c r="Q332" s="8">
        <f t="shared" si="80"/>
        <v>2.1694444444444443</v>
      </c>
      <c r="R332" s="8">
        <f t="shared" si="81"/>
        <v>2.8194444444444446</v>
      </c>
      <c r="S332" s="8" t="s">
        <v>76</v>
      </c>
      <c r="T332" s="9">
        <v>1.61E-2</v>
      </c>
      <c r="U332" s="5">
        <f t="shared" si="82"/>
        <v>1416666.6666666667</v>
      </c>
      <c r="V332" s="5">
        <f t="shared" si="83"/>
        <v>325255.48763341666</v>
      </c>
      <c r="W332" s="10">
        <f t="shared" si="87"/>
        <v>1741922.1543000834</v>
      </c>
      <c r="X332" s="5">
        <v>323235</v>
      </c>
      <c r="Y332">
        <v>0</v>
      </c>
      <c r="Z332" s="5">
        <v>32423</v>
      </c>
      <c r="AA332" s="5">
        <v>242782113.41</v>
      </c>
      <c r="AB332">
        <v>0</v>
      </c>
      <c r="AC332">
        <v>0</v>
      </c>
      <c r="AD332">
        <v>0</v>
      </c>
      <c r="AE332" t="s">
        <v>34</v>
      </c>
      <c r="AF332" t="s">
        <v>34</v>
      </c>
      <c r="AG332" t="s">
        <v>41</v>
      </c>
      <c r="AH332" s="5">
        <v>2424264.5</v>
      </c>
      <c r="AI332" s="5">
        <v>3232.4</v>
      </c>
      <c r="AJ332" s="3">
        <v>50606</v>
      </c>
      <c r="AK332" s="5">
        <v>324.23</v>
      </c>
      <c r="AL332" s="5">
        <v>0</v>
      </c>
      <c r="AM332" s="5">
        <v>0</v>
      </c>
      <c r="AN332" s="5">
        <v>0</v>
      </c>
      <c r="AO332" t="s">
        <v>41</v>
      </c>
      <c r="AP332" t="s">
        <v>37</v>
      </c>
      <c r="AQ332" s="5">
        <v>2424264.5</v>
      </c>
      <c r="AR332" t="s">
        <v>38</v>
      </c>
      <c r="AT332" t="str">
        <f t="shared" si="84"/>
        <v>0 Días</v>
      </c>
      <c r="AU332" t="e">
        <f>IF(AND(AC332=0,SUMIFS($H:$H,$A:$A,$A332,#REF!,#REF!)&lt;250000000),"Ordinaria",IF(AND(AC332=0,SUMIFS($H:$H,$A:$A,$A332,#REF!,#REF!)&gt;=250000000),"Preventiva",IF(AND(AC332&gt;0,AC332&lt;=30),"Persuasiva I",IF(AND(AC332&gt;30,AC332&lt;=60),"Persuasiva II",IF(AND(AC332&gt;60,AC332&lt;90),"Prejurídica","Jurídico")))))</f>
        <v>#REF!</v>
      </c>
      <c r="AV332">
        <f t="shared" si="85"/>
        <v>0</v>
      </c>
      <c r="AW332" t="str">
        <f>IFERROR(VLOOKUP(#REF!,#REF!,32,0),"Desembolsado")</f>
        <v>Desembolsado</v>
      </c>
      <c r="AX332" t="str">
        <f t="shared" si="86"/>
        <v>Otro</v>
      </c>
    </row>
    <row r="333" spans="1:50" x14ac:dyDescent="0.25">
      <c r="A333" s="3">
        <v>45322</v>
      </c>
      <c r="B333" s="1">
        <v>34185000187011</v>
      </c>
      <c r="C333" s="5">
        <v>340000000</v>
      </c>
      <c r="D333">
        <v>240</v>
      </c>
      <c r="E333" s="3">
        <v>43318</v>
      </c>
      <c r="F333" s="1">
        <f>_xlfn.DAYS(E333,A333)/30</f>
        <v>-66.8</v>
      </c>
      <c r="G333" s="1">
        <f t="shared" si="77"/>
        <v>173.2</v>
      </c>
      <c r="H333" s="5">
        <v>243835682.41</v>
      </c>
      <c r="I333" s="5" t="s">
        <v>53</v>
      </c>
      <c r="J333" s="6">
        <v>43552</v>
      </c>
      <c r="K333" s="7">
        <f>+_xlfn.DAYS(A333,J333)/30</f>
        <v>59</v>
      </c>
      <c r="L333" s="7">
        <f>+_xlfn.DAYS(A333,E333)/30</f>
        <v>66.8</v>
      </c>
      <c r="M333" s="6">
        <v>30230</v>
      </c>
      <c r="N333" s="8">
        <f>+_xlfn.DAYS(A333,M333)/365</f>
        <v>41.347945205479455</v>
      </c>
      <c r="O333" s="8">
        <v>3907</v>
      </c>
      <c r="P333" s="6">
        <v>42537</v>
      </c>
      <c r="Q333" s="8">
        <f t="shared" si="80"/>
        <v>2.1694444444444443</v>
      </c>
      <c r="R333" s="8">
        <f t="shared" si="81"/>
        <v>2.8194444444444446</v>
      </c>
      <c r="S333" s="8" t="s">
        <v>76</v>
      </c>
      <c r="T333" s="9">
        <v>1.61E-2</v>
      </c>
      <c r="U333" s="5">
        <f t="shared" si="82"/>
        <v>1416666.6666666667</v>
      </c>
      <c r="V333" s="5">
        <f t="shared" si="83"/>
        <v>327146.20723341662</v>
      </c>
      <c r="W333" s="10">
        <f t="shared" si="87"/>
        <v>1743812.8739000834</v>
      </c>
      <c r="X333" s="5">
        <v>325114</v>
      </c>
      <c r="Y333">
        <v>0</v>
      </c>
      <c r="Z333" s="5">
        <v>32611</v>
      </c>
      <c r="AA333" s="5">
        <v>244193412.41</v>
      </c>
      <c r="AB333">
        <v>0</v>
      </c>
      <c r="AC333">
        <v>0</v>
      </c>
      <c r="AD333">
        <v>0</v>
      </c>
      <c r="AE333" t="s">
        <v>34</v>
      </c>
      <c r="AF333" t="s">
        <v>34</v>
      </c>
      <c r="AG333" t="s">
        <v>41</v>
      </c>
      <c r="AH333" s="5">
        <v>2438356.8199999998</v>
      </c>
      <c r="AI333" s="5">
        <v>3251.19</v>
      </c>
      <c r="AJ333" s="3">
        <v>50606</v>
      </c>
      <c r="AK333" s="5">
        <v>326.11</v>
      </c>
      <c r="AL333" s="5">
        <v>0</v>
      </c>
      <c r="AM333" s="5">
        <v>0</v>
      </c>
      <c r="AN333" s="5">
        <v>0</v>
      </c>
      <c r="AO333" t="s">
        <v>41</v>
      </c>
      <c r="AP333" t="s">
        <v>37</v>
      </c>
      <c r="AQ333" s="5">
        <v>2438356.8199999998</v>
      </c>
      <c r="AR333" t="s">
        <v>38</v>
      </c>
      <c r="AS333">
        <f t="shared" ref="AS333:AS343" si="88">IF(AC333&gt;=1,1,0)</f>
        <v>0</v>
      </c>
      <c r="AT333" t="str">
        <f t="shared" si="84"/>
        <v>0 Días</v>
      </c>
      <c r="AU333" t="e">
        <f>IF(AND(AC333=0,SUMIFS($H:$H,$A:$A,$A333,#REF!,#REF!)&lt;250000000),"Ordinaria",IF(AND(AC333=0,SUMIFS($H:$H,$A:$A,$A333,#REF!,#REF!)&gt;=250000000),"Preventiva",IF(AND(AC333&gt;0,AC333&lt;=30),"Persuasiva I",IF(AND(AC333&gt;30,AC333&lt;=60),"Persuasiva II",IF(AND(AC333&gt;60,AC333&lt;90),"Prejurídica","Jurídico")))))</f>
        <v>#REF!</v>
      </c>
      <c r="AV333">
        <f t="shared" si="85"/>
        <v>0</v>
      </c>
      <c r="AW333" t="str">
        <f>IFERROR(VLOOKUP(#REF!,#REF!,32,0),"Desembolsado")</f>
        <v>Desembolsado</v>
      </c>
      <c r="AX333" t="str">
        <f t="shared" si="86"/>
        <v>Otro</v>
      </c>
    </row>
    <row r="334" spans="1:50" x14ac:dyDescent="0.25">
      <c r="A334" s="3">
        <v>45291</v>
      </c>
      <c r="B334" s="1">
        <v>34185000187011</v>
      </c>
      <c r="C334" s="5">
        <v>340000000</v>
      </c>
      <c r="D334">
        <v>240</v>
      </c>
      <c r="E334" s="3">
        <v>43318</v>
      </c>
      <c r="F334" s="1">
        <f>_xlfn.DAYS(E334,A334)/30</f>
        <v>-65.766666666666666</v>
      </c>
      <c r="G334" s="1">
        <f t="shared" si="77"/>
        <v>174.23333333333335</v>
      </c>
      <c r="H334" s="5">
        <v>245244914.41</v>
      </c>
      <c r="I334" s="5" t="s">
        <v>53</v>
      </c>
      <c r="J334" s="6">
        <v>43552</v>
      </c>
      <c r="K334" s="7">
        <f>+_xlfn.DAYS(A334,J334)/30</f>
        <v>57.966666666666669</v>
      </c>
      <c r="L334" s="7">
        <f>+_xlfn.DAYS(A334,E334)/30</f>
        <v>65.766666666666666</v>
      </c>
      <c r="M334" s="6">
        <v>30230</v>
      </c>
      <c r="N334" s="8">
        <f>+_xlfn.DAYS(A334,M334)/365</f>
        <v>41.263013698630139</v>
      </c>
      <c r="O334" s="8">
        <v>3907</v>
      </c>
      <c r="P334" s="6">
        <v>42537</v>
      </c>
      <c r="Q334" s="8">
        <f t="shared" si="80"/>
        <v>2.1694444444444443</v>
      </c>
      <c r="R334" s="8">
        <f t="shared" si="81"/>
        <v>2.8194444444444446</v>
      </c>
      <c r="S334" s="8" t="s">
        <v>76</v>
      </c>
      <c r="T334" s="9">
        <v>1.61E-2</v>
      </c>
      <c r="U334" s="5">
        <f t="shared" si="82"/>
        <v>1416666.6666666667</v>
      </c>
      <c r="V334" s="5">
        <f t="shared" si="83"/>
        <v>329036.92683341668</v>
      </c>
      <c r="W334" s="10">
        <f t="shared" si="87"/>
        <v>1745703.5935000833</v>
      </c>
      <c r="X334" s="5">
        <v>326993</v>
      </c>
      <c r="Y334">
        <v>0</v>
      </c>
      <c r="Z334" s="5">
        <v>32799</v>
      </c>
      <c r="AA334" s="5">
        <v>245604711.41</v>
      </c>
      <c r="AB334">
        <v>0</v>
      </c>
      <c r="AC334">
        <v>0</v>
      </c>
      <c r="AD334">
        <v>0</v>
      </c>
      <c r="AE334" t="s">
        <v>34</v>
      </c>
      <c r="AF334" t="s">
        <v>34</v>
      </c>
      <c r="AG334" t="s">
        <v>41</v>
      </c>
      <c r="AH334" s="5">
        <v>2452449.14</v>
      </c>
      <c r="AI334" s="5">
        <v>3269.98</v>
      </c>
      <c r="AJ334" s="3">
        <v>50606</v>
      </c>
      <c r="AK334" s="5">
        <v>327.99</v>
      </c>
      <c r="AL334" s="5">
        <v>0</v>
      </c>
      <c r="AM334" s="5">
        <v>0</v>
      </c>
      <c r="AN334" s="5">
        <v>0</v>
      </c>
      <c r="AO334" t="s">
        <v>41</v>
      </c>
      <c r="AP334" t="s">
        <v>37</v>
      </c>
      <c r="AQ334" s="5">
        <v>2452449.14</v>
      </c>
      <c r="AR334" t="s">
        <v>38</v>
      </c>
      <c r="AS334">
        <f t="shared" si="88"/>
        <v>0</v>
      </c>
      <c r="AT334" t="str">
        <f t="shared" si="84"/>
        <v>0 Días</v>
      </c>
      <c r="AU334" t="e">
        <f>IF(AND(AC334=0,SUMIFS($H:$H,$A:$A,$A334,#REF!,#REF!)&lt;250000000),"Ordinaria",IF(AND(AC334=0,SUMIFS($H:$H,$A:$A,$A334,#REF!,#REF!)&gt;=250000000),"Preventiva",IF(AND(AC334&gt;0,AC334&lt;=30),"Persuasiva I",IF(AND(AC334&gt;30,AC334&lt;=60),"Persuasiva II",IF(AND(AC334&gt;60,AC334&lt;90),"Prejurídica","Jurídico")))))</f>
        <v>#REF!</v>
      </c>
      <c r="AV334">
        <f t="shared" si="85"/>
        <v>0</v>
      </c>
      <c r="AW334" t="str">
        <f>IFERROR(VLOOKUP(#REF!,#REF!,32,0),"Desembolsado")</f>
        <v>Desembolsado</v>
      </c>
      <c r="AX334" t="str">
        <f t="shared" si="86"/>
        <v>Otro</v>
      </c>
    </row>
    <row r="335" spans="1:50" x14ac:dyDescent="0.25">
      <c r="A335" s="3">
        <v>45260</v>
      </c>
      <c r="B335" s="1">
        <v>34185000187011</v>
      </c>
      <c r="C335" s="5">
        <v>340000000</v>
      </c>
      <c r="D335">
        <v>240</v>
      </c>
      <c r="E335" s="3">
        <v>43318</v>
      </c>
      <c r="F335" s="1">
        <f>_xlfn.DAYS(E335,A335)/30</f>
        <v>-64.733333333333334</v>
      </c>
      <c r="G335" s="1">
        <f t="shared" si="77"/>
        <v>175.26666666666665</v>
      </c>
      <c r="H335" s="5">
        <v>246654146.41</v>
      </c>
      <c r="I335" s="5" t="s">
        <v>53</v>
      </c>
      <c r="J335" s="6">
        <v>43552</v>
      </c>
      <c r="K335" s="7">
        <f>+_xlfn.DAYS(A335,J335)/30</f>
        <v>56.93333333333333</v>
      </c>
      <c r="L335" s="7">
        <f>+_xlfn.DAYS(A335,E335)/30</f>
        <v>64.733333333333334</v>
      </c>
      <c r="M335" s="6">
        <v>30230</v>
      </c>
      <c r="N335" s="8">
        <f>+_xlfn.DAYS(A335,M335)/365</f>
        <v>41.178082191780824</v>
      </c>
      <c r="O335" s="8">
        <v>3907</v>
      </c>
      <c r="P335" s="6">
        <v>42537</v>
      </c>
      <c r="Q335" s="8">
        <f t="shared" si="80"/>
        <v>2.1694444444444443</v>
      </c>
      <c r="R335" s="8">
        <f t="shared" si="81"/>
        <v>2.8194444444444446</v>
      </c>
      <c r="S335" s="8" t="s">
        <v>76</v>
      </c>
      <c r="T335" s="9">
        <v>1.61E-2</v>
      </c>
      <c r="U335" s="5">
        <f t="shared" si="82"/>
        <v>1416666.6666666667</v>
      </c>
      <c r="V335" s="5">
        <f t="shared" si="83"/>
        <v>330927.64643341664</v>
      </c>
      <c r="W335" s="10">
        <f t="shared" si="87"/>
        <v>1747594.3131000833</v>
      </c>
      <c r="X335" s="5">
        <v>328872</v>
      </c>
      <c r="Y335">
        <v>0</v>
      </c>
      <c r="Z335" s="5">
        <v>0</v>
      </c>
      <c r="AA335" s="5">
        <v>246983023.41</v>
      </c>
      <c r="AB335">
        <v>0</v>
      </c>
      <c r="AC335">
        <v>0</v>
      </c>
      <c r="AD335">
        <v>0</v>
      </c>
      <c r="AE335" t="s">
        <v>34</v>
      </c>
      <c r="AF335" t="s">
        <v>34</v>
      </c>
      <c r="AG335" t="s">
        <v>41</v>
      </c>
      <c r="AH335" s="5">
        <v>2466541.46</v>
      </c>
      <c r="AI335" s="5">
        <v>3288.77</v>
      </c>
      <c r="AJ335" s="3">
        <v>50606</v>
      </c>
      <c r="AK335" s="5">
        <v>0</v>
      </c>
      <c r="AL335" s="5">
        <v>0</v>
      </c>
      <c r="AM335" s="5">
        <v>0</v>
      </c>
      <c r="AN335" s="5">
        <v>0</v>
      </c>
      <c r="AO335" t="s">
        <v>41</v>
      </c>
      <c r="AP335" t="s">
        <v>37</v>
      </c>
      <c r="AQ335" s="5">
        <v>2466541.46</v>
      </c>
      <c r="AR335" t="s">
        <v>38</v>
      </c>
      <c r="AS335">
        <f t="shared" si="88"/>
        <v>0</v>
      </c>
      <c r="AT335" t="str">
        <f t="shared" si="84"/>
        <v>0 Días</v>
      </c>
      <c r="AU335" t="e">
        <f>IF(AND(AC335=0,SUMIFS($H:$H,$A:$A,$A335,#REF!,#REF!)&lt;250000000),"Ordinaria",IF(AND(AC335=0,SUMIFS($H:$H,$A:$A,$A335,#REF!,#REF!)&gt;=250000000),"Preventiva",IF(AND(AC335&gt;0,AC335&lt;=30),"Persuasiva I",IF(AND(AC335&gt;30,AC335&lt;=60),"Persuasiva II",IF(AND(AC335&gt;60,AC335&lt;90),"Prejurídica","Jurídico")))))</f>
        <v>#REF!</v>
      </c>
      <c r="AV335">
        <f t="shared" si="85"/>
        <v>0</v>
      </c>
      <c r="AW335" t="str">
        <f>IFERROR(VLOOKUP(#REF!,#REF!,32,0),"Desembolsado")</f>
        <v>Desembolsado</v>
      </c>
      <c r="AX335" t="str">
        <f t="shared" si="86"/>
        <v>Otro</v>
      </c>
    </row>
    <row r="336" spans="1:50" x14ac:dyDescent="0.25">
      <c r="A336" s="3">
        <v>45230</v>
      </c>
      <c r="B336" s="1">
        <v>34185000187011</v>
      </c>
      <c r="C336" s="5">
        <v>340000000</v>
      </c>
      <c r="D336">
        <v>240</v>
      </c>
      <c r="E336" s="3">
        <v>43318</v>
      </c>
      <c r="F336" s="1">
        <f>_xlfn.DAYS(E336,A336)/30</f>
        <v>-63.733333333333334</v>
      </c>
      <c r="G336" s="1">
        <f t="shared" ref="G336:G367" si="89">+D336+F336</f>
        <v>176.26666666666665</v>
      </c>
      <c r="H336" s="5">
        <v>248063378.41</v>
      </c>
      <c r="I336" s="5" t="s">
        <v>53</v>
      </c>
      <c r="J336" s="6">
        <v>43552</v>
      </c>
      <c r="K336" s="7">
        <f>+_xlfn.DAYS(A336,J336)/30</f>
        <v>55.93333333333333</v>
      </c>
      <c r="L336" s="7">
        <f>+_xlfn.DAYS(A336,E336)/30</f>
        <v>63.733333333333334</v>
      </c>
      <c r="M336" s="6">
        <v>30230</v>
      </c>
      <c r="N336" s="8">
        <f>+_xlfn.DAYS(A336,M336)/365</f>
        <v>41.095890410958901</v>
      </c>
      <c r="O336" s="8">
        <v>3907</v>
      </c>
      <c r="P336" s="6">
        <v>42537</v>
      </c>
      <c r="Q336" s="8">
        <f t="shared" si="80"/>
        <v>2.1694444444444443</v>
      </c>
      <c r="R336" s="8">
        <f t="shared" si="81"/>
        <v>2.8194444444444446</v>
      </c>
      <c r="S336" s="8" t="s">
        <v>76</v>
      </c>
      <c r="T336" s="9">
        <v>1.61E-2</v>
      </c>
      <c r="U336" s="5">
        <f t="shared" si="82"/>
        <v>1416666.6666666667</v>
      </c>
      <c r="V336" s="5">
        <f t="shared" si="83"/>
        <v>332818.36603341671</v>
      </c>
      <c r="W336" s="10">
        <f t="shared" si="87"/>
        <v>1749485.0327000835</v>
      </c>
      <c r="X336" s="5">
        <v>330751</v>
      </c>
      <c r="Y336">
        <v>0</v>
      </c>
      <c r="Z336" s="5">
        <v>0</v>
      </c>
      <c r="AA336" s="5">
        <v>248394134.41</v>
      </c>
      <c r="AB336">
        <v>0</v>
      </c>
      <c r="AC336">
        <v>0</v>
      </c>
      <c r="AD336">
        <v>0</v>
      </c>
      <c r="AE336" t="s">
        <v>34</v>
      </c>
      <c r="AF336" t="s">
        <v>34</v>
      </c>
      <c r="AG336" t="s">
        <v>41</v>
      </c>
      <c r="AH336" s="5">
        <v>2480633.7799999998</v>
      </c>
      <c r="AI336" s="5">
        <v>3307.56</v>
      </c>
      <c r="AJ336" s="3">
        <v>50606</v>
      </c>
      <c r="AK336" s="5">
        <v>0</v>
      </c>
      <c r="AL336" s="5">
        <v>0</v>
      </c>
      <c r="AM336" s="5">
        <v>0</v>
      </c>
      <c r="AN336" s="5">
        <v>0</v>
      </c>
      <c r="AO336" t="s">
        <v>41</v>
      </c>
      <c r="AP336" t="s">
        <v>37</v>
      </c>
      <c r="AQ336" s="5">
        <v>2480633.7799999998</v>
      </c>
      <c r="AR336" t="s">
        <v>38</v>
      </c>
      <c r="AS336">
        <f t="shared" si="88"/>
        <v>0</v>
      </c>
      <c r="AT336" t="str">
        <f t="shared" si="84"/>
        <v>0 Días</v>
      </c>
      <c r="AU336" t="e">
        <f>IF(AND(AC336=0,SUMIFS($H:$H,$A:$A,$A336,#REF!,#REF!)&lt;250000000),"Ordinaria",IF(AND(AC336=0,SUMIFS($H:$H,$A:$A,$A336,#REF!,#REF!)&gt;=250000000),"Preventiva",IF(AND(AC336&gt;0,AC336&lt;=30),"Persuasiva I",IF(AND(AC336&gt;30,AC336&lt;=60),"Persuasiva II",IF(AND(AC336&gt;60,AC336&lt;90),"Prejurídica","Jurídico")))))</f>
        <v>#REF!</v>
      </c>
      <c r="AV336">
        <f t="shared" si="85"/>
        <v>0</v>
      </c>
      <c r="AW336" t="str">
        <f>IFERROR(VLOOKUP(#REF!,#REF!,32,0),"Desembolsado")</f>
        <v>Desembolsado</v>
      </c>
      <c r="AX336" t="str">
        <f t="shared" si="86"/>
        <v>Otro</v>
      </c>
    </row>
    <row r="337" spans="1:50" x14ac:dyDescent="0.25">
      <c r="A337" s="3">
        <v>45199</v>
      </c>
      <c r="B337" s="1">
        <v>34185000187011</v>
      </c>
      <c r="C337" s="5">
        <v>340000000</v>
      </c>
      <c r="D337">
        <v>240</v>
      </c>
      <c r="E337" s="3">
        <v>43318</v>
      </c>
      <c r="F337" s="1">
        <f>_xlfn.DAYS(E337,A337)/30</f>
        <v>-62.7</v>
      </c>
      <c r="G337" s="1">
        <f t="shared" si="89"/>
        <v>177.3</v>
      </c>
      <c r="H337" s="5">
        <v>249472610.41</v>
      </c>
      <c r="I337" s="5" t="s">
        <v>53</v>
      </c>
      <c r="J337" s="6">
        <v>43552</v>
      </c>
      <c r="K337" s="7">
        <f>+_xlfn.DAYS(A337,J337)/30</f>
        <v>54.9</v>
      </c>
      <c r="L337" s="7">
        <f>+_xlfn.DAYS(A337,E337)/30</f>
        <v>62.7</v>
      </c>
      <c r="M337" s="6">
        <v>30230</v>
      </c>
      <c r="N337" s="8">
        <f>+_xlfn.DAYS(A337,M337)/365</f>
        <v>41.010958904109586</v>
      </c>
      <c r="O337" s="8">
        <v>3907</v>
      </c>
      <c r="P337" s="6">
        <v>42537</v>
      </c>
      <c r="Q337" s="8">
        <f t="shared" si="80"/>
        <v>2.1694444444444443</v>
      </c>
      <c r="R337" s="8">
        <f t="shared" si="81"/>
        <v>2.8194444444444446</v>
      </c>
      <c r="S337" s="8" t="s">
        <v>76</v>
      </c>
      <c r="T337" s="9">
        <v>1.61E-2</v>
      </c>
      <c r="U337" s="5">
        <f t="shared" si="82"/>
        <v>1416666.6666666667</v>
      </c>
      <c r="V337" s="5">
        <f t="shared" si="83"/>
        <v>334709.08563341666</v>
      </c>
      <c r="W337" s="10">
        <f t="shared" si="87"/>
        <v>1751375.7523000834</v>
      </c>
      <c r="X337" s="5">
        <v>332630</v>
      </c>
      <c r="Y337">
        <v>0</v>
      </c>
      <c r="Z337" s="5">
        <v>0</v>
      </c>
      <c r="AA337" s="5">
        <v>249805245.41</v>
      </c>
      <c r="AB337">
        <v>0</v>
      </c>
      <c r="AC337">
        <v>0</v>
      </c>
      <c r="AD337">
        <v>0</v>
      </c>
      <c r="AE337" t="s">
        <v>34</v>
      </c>
      <c r="AF337" t="s">
        <v>34</v>
      </c>
      <c r="AG337" t="s">
        <v>41</v>
      </c>
      <c r="AH337" s="5">
        <v>2494726.1</v>
      </c>
      <c r="AI337" s="5">
        <v>3326.35</v>
      </c>
      <c r="AJ337" s="3">
        <v>50606</v>
      </c>
      <c r="AK337" s="5">
        <v>0</v>
      </c>
      <c r="AL337" s="5">
        <v>0</v>
      </c>
      <c r="AM337" s="5">
        <v>0</v>
      </c>
      <c r="AN337" s="5">
        <v>0</v>
      </c>
      <c r="AO337" t="s">
        <v>41</v>
      </c>
      <c r="AP337" t="s">
        <v>37</v>
      </c>
      <c r="AQ337" s="5">
        <v>2494726.1</v>
      </c>
      <c r="AR337" t="s">
        <v>38</v>
      </c>
      <c r="AS337">
        <f t="shared" si="88"/>
        <v>0</v>
      </c>
      <c r="AT337" t="str">
        <f t="shared" si="84"/>
        <v>0 Días</v>
      </c>
      <c r="AU337" t="e">
        <f>IF(AND(AC337=0,SUMIFS($H:$H,$A:$A,$A337,#REF!,#REF!)&lt;250000000),"Ordinaria",IF(AND(AC337=0,SUMIFS($H:$H,$A:$A,$A337,#REF!,#REF!)&gt;=250000000),"Preventiva",IF(AND(AC337&gt;0,AC337&lt;=30),"Persuasiva I",IF(AND(AC337&gt;30,AC337&lt;=60),"Persuasiva II",IF(AND(AC337&gt;60,AC337&lt;90),"Prejurídica","Jurídico")))))</f>
        <v>#REF!</v>
      </c>
      <c r="AV337">
        <f t="shared" si="85"/>
        <v>0</v>
      </c>
      <c r="AW337" t="str">
        <f>IFERROR(VLOOKUP(#REF!,#REF!,32,0),"Desembolsado")</f>
        <v>Desembolsado</v>
      </c>
      <c r="AX337" t="str">
        <f t="shared" si="86"/>
        <v>Otro</v>
      </c>
    </row>
    <row r="338" spans="1:50" x14ac:dyDescent="0.25">
      <c r="A338" s="3">
        <v>45169</v>
      </c>
      <c r="B338" s="1">
        <v>34185000187011</v>
      </c>
      <c r="C338" s="5">
        <v>340000000</v>
      </c>
      <c r="D338">
        <v>240</v>
      </c>
      <c r="E338" s="3">
        <v>43318</v>
      </c>
      <c r="F338" s="1">
        <f>_xlfn.DAYS(E338,A338)/30</f>
        <v>-61.7</v>
      </c>
      <c r="G338" s="1">
        <f t="shared" si="89"/>
        <v>178.3</v>
      </c>
      <c r="H338" s="5">
        <v>250881842.41</v>
      </c>
      <c r="I338" s="5" t="s">
        <v>53</v>
      </c>
      <c r="J338" s="6">
        <v>43552</v>
      </c>
      <c r="K338" s="7">
        <f>+_xlfn.DAYS(A338,J338)/30</f>
        <v>53.9</v>
      </c>
      <c r="L338" s="7">
        <f>+_xlfn.DAYS(A338,E338)/30</f>
        <v>61.7</v>
      </c>
      <c r="M338" s="6">
        <v>30230</v>
      </c>
      <c r="N338" s="8">
        <f>+_xlfn.DAYS(A338,M338)/365</f>
        <v>40.92876712328767</v>
      </c>
      <c r="O338" s="8">
        <v>3907</v>
      </c>
      <c r="P338" s="6">
        <v>42537</v>
      </c>
      <c r="Q338" s="8">
        <f t="shared" si="80"/>
        <v>2.1694444444444443</v>
      </c>
      <c r="R338" s="8">
        <f t="shared" si="81"/>
        <v>2.8194444444444446</v>
      </c>
      <c r="S338" s="8" t="s">
        <v>76</v>
      </c>
      <c r="T338" s="9">
        <v>1.61E-2</v>
      </c>
      <c r="U338" s="5">
        <f t="shared" si="82"/>
        <v>1416666.6666666667</v>
      </c>
      <c r="V338" s="5">
        <f t="shared" si="83"/>
        <v>336599.80523341667</v>
      </c>
      <c r="W338" s="10">
        <f t="shared" si="87"/>
        <v>1753266.4719000834</v>
      </c>
      <c r="X338" s="5">
        <v>334509</v>
      </c>
      <c r="Y338">
        <v>0</v>
      </c>
      <c r="Z338" s="5">
        <v>0</v>
      </c>
      <c r="AA338" s="5">
        <v>251216356.41</v>
      </c>
      <c r="AB338">
        <v>0</v>
      </c>
      <c r="AC338">
        <v>0</v>
      </c>
      <c r="AD338">
        <v>0</v>
      </c>
      <c r="AE338" t="s">
        <v>34</v>
      </c>
      <c r="AF338" t="s">
        <v>34</v>
      </c>
      <c r="AG338" t="s">
        <v>41</v>
      </c>
      <c r="AH338" s="5">
        <v>2508818.42</v>
      </c>
      <c r="AI338" s="5">
        <v>3345.14</v>
      </c>
      <c r="AJ338" s="3">
        <v>50606</v>
      </c>
      <c r="AK338" s="5">
        <v>0</v>
      </c>
      <c r="AL338" s="5">
        <v>0</v>
      </c>
      <c r="AM338" s="5">
        <v>0</v>
      </c>
      <c r="AN338" s="5">
        <v>0</v>
      </c>
      <c r="AO338" t="s">
        <v>41</v>
      </c>
      <c r="AP338" t="s">
        <v>37</v>
      </c>
      <c r="AQ338" s="5">
        <v>2508818.42</v>
      </c>
      <c r="AR338" t="s">
        <v>38</v>
      </c>
      <c r="AS338">
        <f t="shared" si="88"/>
        <v>0</v>
      </c>
      <c r="AT338" t="str">
        <f t="shared" si="84"/>
        <v>0 Días</v>
      </c>
      <c r="AU338" t="e">
        <f>IF(AND(AC338=0,SUMIFS($H:$H,$A:$A,$A338,#REF!,#REF!)&lt;250000000),"Ordinaria",IF(AND(AC338=0,SUMIFS($H:$H,$A:$A,$A338,#REF!,#REF!)&gt;=250000000),"Preventiva",IF(AND(AC338&gt;0,AC338&lt;=30),"Persuasiva I",IF(AND(AC338&gt;30,AC338&lt;=60),"Persuasiva II",IF(AND(AC338&gt;60,AC338&lt;90),"Prejurídica","Jurídico")))))</f>
        <v>#REF!</v>
      </c>
      <c r="AV338">
        <f t="shared" si="85"/>
        <v>0</v>
      </c>
      <c r="AW338" t="str">
        <f>IFERROR(VLOOKUP(#REF!,#REF!,32,0),"Desembolsado")</f>
        <v>Desembolsado</v>
      </c>
      <c r="AX338" t="str">
        <f t="shared" si="86"/>
        <v>Otro</v>
      </c>
    </row>
    <row r="339" spans="1:50" x14ac:dyDescent="0.25">
      <c r="A339" s="3">
        <v>45138</v>
      </c>
      <c r="B339" s="1">
        <v>34185000187011</v>
      </c>
      <c r="C339" s="5">
        <v>340000000</v>
      </c>
      <c r="D339">
        <v>240</v>
      </c>
      <c r="E339" s="3">
        <v>43318</v>
      </c>
      <c r="F339" s="1">
        <f>_xlfn.DAYS(E339,A339)/30</f>
        <v>-60.666666666666664</v>
      </c>
      <c r="G339" s="1">
        <f t="shared" si="89"/>
        <v>179.33333333333334</v>
      </c>
      <c r="H339" s="5">
        <v>252291074.41</v>
      </c>
      <c r="I339" s="5" t="s">
        <v>53</v>
      </c>
      <c r="J339" s="6">
        <v>43552</v>
      </c>
      <c r="K339" s="7">
        <f>+_xlfn.DAYS(A339,J339)/30</f>
        <v>52.866666666666667</v>
      </c>
      <c r="L339" s="7">
        <f>+_xlfn.DAYS(A339,E339)/30</f>
        <v>60.666666666666664</v>
      </c>
      <c r="M339" s="6">
        <v>30230</v>
      </c>
      <c r="N339" s="8">
        <f>+_xlfn.DAYS(A339,M339)/365</f>
        <v>40.843835616438355</v>
      </c>
      <c r="O339" s="8">
        <v>3907</v>
      </c>
      <c r="P339" s="6">
        <v>42537</v>
      </c>
      <c r="Q339" s="8">
        <f t="shared" si="80"/>
        <v>2.1694444444444443</v>
      </c>
      <c r="R339" s="8">
        <f t="shared" si="81"/>
        <v>2.8194444444444446</v>
      </c>
      <c r="S339" s="8" t="s">
        <v>76</v>
      </c>
      <c r="T339" s="9">
        <v>1.61E-2</v>
      </c>
      <c r="U339" s="5">
        <f t="shared" si="82"/>
        <v>1416666.6666666667</v>
      </c>
      <c r="V339" s="5">
        <f t="shared" si="83"/>
        <v>338490.52483341668</v>
      </c>
      <c r="W339" s="10">
        <f t="shared" si="87"/>
        <v>1755157.1915000835</v>
      </c>
      <c r="X339" s="5">
        <v>336388</v>
      </c>
      <c r="Y339">
        <v>0</v>
      </c>
      <c r="Z339" s="5">
        <v>0</v>
      </c>
      <c r="AA339" s="5">
        <v>252627467.41</v>
      </c>
      <c r="AB339">
        <v>0</v>
      </c>
      <c r="AC339">
        <v>0</v>
      </c>
      <c r="AD339">
        <v>0</v>
      </c>
      <c r="AE339" t="s">
        <v>34</v>
      </c>
      <c r="AF339" t="s">
        <v>34</v>
      </c>
      <c r="AG339" t="s">
        <v>41</v>
      </c>
      <c r="AH339" s="5">
        <v>2522910.7400000002</v>
      </c>
      <c r="AI339" s="5">
        <v>3363.93</v>
      </c>
      <c r="AJ339" s="3">
        <v>50606</v>
      </c>
      <c r="AK339" s="5">
        <v>0</v>
      </c>
      <c r="AL339" s="5">
        <v>0</v>
      </c>
      <c r="AM339" s="5">
        <v>0</v>
      </c>
      <c r="AN339" s="5">
        <v>0</v>
      </c>
      <c r="AO339" t="s">
        <v>41</v>
      </c>
      <c r="AP339" t="s">
        <v>37</v>
      </c>
      <c r="AQ339" s="5">
        <v>2522910.7400000002</v>
      </c>
      <c r="AR339" t="s">
        <v>38</v>
      </c>
      <c r="AS339">
        <f t="shared" si="88"/>
        <v>0</v>
      </c>
      <c r="AT339" t="str">
        <f t="shared" si="84"/>
        <v>0 Días</v>
      </c>
      <c r="AU339" t="e">
        <f>IF(AND(AC339=0,SUMIFS($H:$H,$A:$A,$A339,#REF!,#REF!)&lt;250000000),"Ordinaria",IF(AND(AC339=0,SUMIFS($H:$H,$A:$A,$A339,#REF!,#REF!)&gt;=250000000),"Preventiva",IF(AND(AC339&gt;0,AC339&lt;=30),"Persuasiva I",IF(AND(AC339&gt;30,AC339&lt;=60),"Persuasiva II",IF(AND(AC339&gt;60,AC339&lt;90),"Prejurídica","Jurídico")))))</f>
        <v>#REF!</v>
      </c>
      <c r="AV339">
        <f t="shared" si="85"/>
        <v>0</v>
      </c>
      <c r="AW339" t="str">
        <f>IFERROR(VLOOKUP(#REF!,#REF!,32,0),"Desembolsado")</f>
        <v>Desembolsado</v>
      </c>
      <c r="AX339" t="str">
        <f t="shared" si="86"/>
        <v>Otro</v>
      </c>
    </row>
    <row r="340" spans="1:50" x14ac:dyDescent="0.25">
      <c r="A340" s="3">
        <v>45107</v>
      </c>
      <c r="B340" s="1">
        <v>34185000187011</v>
      </c>
      <c r="C340" s="5">
        <v>340000000</v>
      </c>
      <c r="D340">
        <v>240</v>
      </c>
      <c r="E340" s="3">
        <v>43318</v>
      </c>
      <c r="F340" s="1">
        <f>_xlfn.DAYS(E340,A340)/30</f>
        <v>-59.633333333333333</v>
      </c>
      <c r="G340" s="1">
        <f t="shared" si="89"/>
        <v>180.36666666666667</v>
      </c>
      <c r="H340" s="5">
        <v>253700306.41</v>
      </c>
      <c r="I340" s="5" t="s">
        <v>53</v>
      </c>
      <c r="J340" s="6">
        <v>43552</v>
      </c>
      <c r="K340" s="7">
        <f>+_xlfn.DAYS(A340,J340)/30</f>
        <v>51.833333333333336</v>
      </c>
      <c r="L340" s="7">
        <f>+_xlfn.DAYS(A340,E340)/30</f>
        <v>59.633333333333333</v>
      </c>
      <c r="M340" s="6">
        <v>30230</v>
      </c>
      <c r="N340" s="8">
        <f>+_xlfn.DAYS(A340,M340)/365</f>
        <v>40.758904109589039</v>
      </c>
      <c r="O340" s="8">
        <v>3907</v>
      </c>
      <c r="P340" s="6">
        <v>42537</v>
      </c>
      <c r="Q340" s="8">
        <f t="shared" si="80"/>
        <v>2.1694444444444443</v>
      </c>
      <c r="R340" s="8">
        <f t="shared" si="81"/>
        <v>2.8194444444444446</v>
      </c>
      <c r="S340" s="8" t="s">
        <v>76</v>
      </c>
      <c r="T340" s="9">
        <v>1.61E-2</v>
      </c>
      <c r="U340" s="5">
        <f t="shared" si="82"/>
        <v>1416666.6666666667</v>
      </c>
      <c r="V340" s="5">
        <f t="shared" si="83"/>
        <v>340381.24443341669</v>
      </c>
      <c r="W340" s="10">
        <f t="shared" si="87"/>
        <v>1757047.9111000835</v>
      </c>
      <c r="X340" s="5">
        <v>338267</v>
      </c>
      <c r="Y340">
        <v>0</v>
      </c>
      <c r="Z340" s="5">
        <v>0</v>
      </c>
      <c r="AA340" s="5">
        <v>254038578.41</v>
      </c>
      <c r="AB340">
        <v>0</v>
      </c>
      <c r="AC340">
        <v>0</v>
      </c>
      <c r="AD340">
        <v>0</v>
      </c>
      <c r="AE340" t="s">
        <v>34</v>
      </c>
      <c r="AF340" t="s">
        <v>34</v>
      </c>
      <c r="AG340" t="s">
        <v>41</v>
      </c>
      <c r="AH340" s="5">
        <v>2537003.06</v>
      </c>
      <c r="AI340" s="5">
        <v>3382.72</v>
      </c>
      <c r="AJ340" s="3">
        <v>50606</v>
      </c>
      <c r="AK340" s="5">
        <v>0</v>
      </c>
      <c r="AL340" s="5">
        <v>0</v>
      </c>
      <c r="AM340" s="5">
        <v>0</v>
      </c>
      <c r="AN340" s="5">
        <v>0</v>
      </c>
      <c r="AO340" t="s">
        <v>41</v>
      </c>
      <c r="AP340" t="s">
        <v>37</v>
      </c>
      <c r="AQ340" s="5">
        <v>2537003.06</v>
      </c>
      <c r="AR340" t="s">
        <v>38</v>
      </c>
      <c r="AS340">
        <f t="shared" si="88"/>
        <v>0</v>
      </c>
      <c r="AT340" t="str">
        <f t="shared" si="84"/>
        <v>0 Días</v>
      </c>
      <c r="AU340" t="e">
        <f>IF(AND(AC340=0,SUMIFS($H:$H,$A:$A,$A340,#REF!,#REF!)&lt;250000000),"Ordinaria",IF(AND(AC340=0,SUMIFS($H:$H,$A:$A,$A340,#REF!,#REF!)&gt;=250000000),"Preventiva",IF(AND(AC340&gt;0,AC340&lt;=30),"Persuasiva I",IF(AND(AC340&gt;30,AC340&lt;=60),"Persuasiva II",IF(AND(AC340&gt;60,AC340&lt;90),"Prejurídica","Jurídico")))))</f>
        <v>#REF!</v>
      </c>
      <c r="AV340">
        <f t="shared" si="85"/>
        <v>0</v>
      </c>
      <c r="AW340" t="str">
        <f>IFERROR(VLOOKUP(#REF!,#REF!,32,0),"Desembolsado")</f>
        <v>Desembolsado</v>
      </c>
      <c r="AX340" t="str">
        <f t="shared" si="86"/>
        <v>Otro</v>
      </c>
    </row>
    <row r="341" spans="1:50" x14ac:dyDescent="0.25">
      <c r="A341" s="3">
        <v>45077</v>
      </c>
      <c r="B341" s="1">
        <v>34185000187011</v>
      </c>
      <c r="C341" s="5">
        <v>340000000</v>
      </c>
      <c r="D341">
        <v>240</v>
      </c>
      <c r="E341" s="3">
        <v>43318</v>
      </c>
      <c r="F341" s="1">
        <f>_xlfn.DAYS(E341,A341)/30</f>
        <v>-58.633333333333333</v>
      </c>
      <c r="G341" s="1">
        <f t="shared" si="89"/>
        <v>181.36666666666667</v>
      </c>
      <c r="H341" s="5">
        <v>255109538.41</v>
      </c>
      <c r="I341" s="5" t="s">
        <v>53</v>
      </c>
      <c r="J341" s="6">
        <v>43552</v>
      </c>
      <c r="K341" s="7">
        <f>+_xlfn.DAYS(A341,J341)/30</f>
        <v>50.833333333333336</v>
      </c>
      <c r="L341" s="7">
        <f>+_xlfn.DAYS(A341,E341)/30</f>
        <v>58.633333333333333</v>
      </c>
      <c r="M341" s="6">
        <v>30230</v>
      </c>
      <c r="N341" s="8">
        <f>+_xlfn.DAYS(A341,M341)/365</f>
        <v>40.676712328767124</v>
      </c>
      <c r="O341" s="8">
        <v>3907</v>
      </c>
      <c r="P341" s="6">
        <v>42537</v>
      </c>
      <c r="Q341" s="8">
        <f t="shared" si="80"/>
        <v>2.1694444444444443</v>
      </c>
      <c r="R341" s="8">
        <f t="shared" si="81"/>
        <v>2.8194444444444446</v>
      </c>
      <c r="S341" s="8" t="s">
        <v>76</v>
      </c>
      <c r="T341" s="9">
        <v>1.61E-2</v>
      </c>
      <c r="U341" s="5">
        <f t="shared" si="82"/>
        <v>1416666.6666666667</v>
      </c>
      <c r="V341" s="5">
        <f t="shared" si="83"/>
        <v>342271.96403341671</v>
      </c>
      <c r="W341" s="10">
        <f t="shared" si="87"/>
        <v>1758938.6307000834</v>
      </c>
      <c r="X341" s="5">
        <v>340146</v>
      </c>
      <c r="Y341">
        <v>0</v>
      </c>
      <c r="Z341" s="5">
        <v>0</v>
      </c>
      <c r="AA341" s="5">
        <v>255449689.41</v>
      </c>
      <c r="AB341">
        <v>0</v>
      </c>
      <c r="AC341">
        <v>0</v>
      </c>
      <c r="AD341">
        <v>0</v>
      </c>
      <c r="AE341" t="s">
        <v>34</v>
      </c>
      <c r="AF341" t="s">
        <v>34</v>
      </c>
      <c r="AG341" t="s">
        <v>41</v>
      </c>
      <c r="AH341" s="5">
        <v>2551095.38</v>
      </c>
      <c r="AI341" s="5">
        <v>3401.51</v>
      </c>
      <c r="AJ341" s="3">
        <v>50606</v>
      </c>
      <c r="AK341" s="5">
        <v>0</v>
      </c>
      <c r="AL341" s="5">
        <v>0</v>
      </c>
      <c r="AM341" s="5">
        <v>0</v>
      </c>
      <c r="AN341" s="5">
        <v>0</v>
      </c>
      <c r="AO341" t="s">
        <v>41</v>
      </c>
      <c r="AP341" t="s">
        <v>39</v>
      </c>
      <c r="AQ341" s="5">
        <v>2551095.38</v>
      </c>
      <c r="AR341" t="s">
        <v>38</v>
      </c>
      <c r="AS341">
        <f t="shared" si="88"/>
        <v>0</v>
      </c>
      <c r="AT341" t="str">
        <f t="shared" si="84"/>
        <v>0 Días</v>
      </c>
      <c r="AU341" t="e">
        <f>IF(AND(AC341=0,SUMIFS($H:$H,$A:$A,$A341,#REF!,#REF!)&lt;250000000),"Ordinaria",IF(AND(AC341=0,SUMIFS($H:$H,$A:$A,$A341,#REF!,#REF!)&gt;=250000000),"Preventiva",IF(AND(AC341&gt;0,AC341&lt;=30),"Persuasiva I",IF(AND(AC341&gt;30,AC341&lt;=60),"Persuasiva II",IF(AND(AC341&gt;60,AC341&lt;90),"Prejurídica","Jurídico")))))</f>
        <v>#REF!</v>
      </c>
      <c r="AV341">
        <f t="shared" si="85"/>
        <v>0</v>
      </c>
      <c r="AW341" t="str">
        <f>IFERROR(VLOOKUP(#REF!,#REF!,32,0),"Desembolsado")</f>
        <v>Desembolsado</v>
      </c>
      <c r="AX341" t="str">
        <f t="shared" si="86"/>
        <v>Otro</v>
      </c>
    </row>
    <row r="342" spans="1:50" x14ac:dyDescent="0.25">
      <c r="A342" s="3">
        <v>45046</v>
      </c>
      <c r="B342" s="1">
        <v>34185000187011</v>
      </c>
      <c r="C342" s="5">
        <v>340000000</v>
      </c>
      <c r="D342">
        <v>240</v>
      </c>
      <c r="E342" s="3">
        <v>43318</v>
      </c>
      <c r="F342" s="1">
        <f>_xlfn.DAYS(E342,A342)/30</f>
        <v>-57.6</v>
      </c>
      <c r="G342" s="1">
        <f t="shared" si="89"/>
        <v>182.4</v>
      </c>
      <c r="H342" s="5">
        <v>256553269.41</v>
      </c>
      <c r="I342" s="5" t="s">
        <v>53</v>
      </c>
      <c r="J342" s="6">
        <v>43552</v>
      </c>
      <c r="K342" s="7">
        <f>+_xlfn.DAYS(A342,J342)/30</f>
        <v>49.8</v>
      </c>
      <c r="L342" s="7">
        <f>+_xlfn.DAYS(A342,E342)/30</f>
        <v>57.6</v>
      </c>
      <c r="M342" s="6">
        <v>30230</v>
      </c>
      <c r="N342" s="8">
        <f>+_xlfn.DAYS(A342,M342)/365</f>
        <v>40.591780821917808</v>
      </c>
      <c r="O342" s="8">
        <v>3907</v>
      </c>
      <c r="P342" s="6">
        <v>42537</v>
      </c>
      <c r="Q342" s="8">
        <f t="shared" si="80"/>
        <v>2.1694444444444443</v>
      </c>
      <c r="R342" s="8">
        <f t="shared" si="81"/>
        <v>2.8194444444444446</v>
      </c>
      <c r="S342" s="8" t="s">
        <v>76</v>
      </c>
      <c r="T342" s="9">
        <v>1.61E-2</v>
      </c>
      <c r="U342" s="5">
        <f t="shared" si="82"/>
        <v>1416666.6666666667</v>
      </c>
      <c r="V342" s="5">
        <f t="shared" si="83"/>
        <v>344208.96979175002</v>
      </c>
      <c r="W342" s="10">
        <f t="shared" si="87"/>
        <v>1760875.6364584167</v>
      </c>
      <c r="X342" s="5">
        <v>0</v>
      </c>
      <c r="Y342">
        <v>0</v>
      </c>
      <c r="Z342" s="5">
        <v>0</v>
      </c>
      <c r="AA342" s="5">
        <v>256553274.41</v>
      </c>
      <c r="AB342">
        <v>0</v>
      </c>
      <c r="AC342">
        <v>0</v>
      </c>
      <c r="AD342">
        <v>0</v>
      </c>
      <c r="AE342" t="s">
        <v>34</v>
      </c>
      <c r="AF342" t="s">
        <v>34</v>
      </c>
      <c r="AG342" t="s">
        <v>41</v>
      </c>
      <c r="AH342" s="5">
        <v>2565532.69</v>
      </c>
      <c r="AI342" s="5">
        <v>0.05</v>
      </c>
      <c r="AJ342" s="3">
        <v>50606</v>
      </c>
      <c r="AK342" s="5">
        <v>0</v>
      </c>
      <c r="AL342" s="5">
        <v>0</v>
      </c>
      <c r="AM342" s="5">
        <v>0</v>
      </c>
      <c r="AN342" s="5">
        <v>0</v>
      </c>
      <c r="AO342" t="s">
        <v>41</v>
      </c>
      <c r="AP342" t="s">
        <v>39</v>
      </c>
      <c r="AQ342" s="5">
        <v>2565532.69</v>
      </c>
      <c r="AR342" t="s">
        <v>38</v>
      </c>
      <c r="AS342">
        <f t="shared" si="88"/>
        <v>0</v>
      </c>
      <c r="AT342" t="str">
        <f t="shared" si="84"/>
        <v>0 Días</v>
      </c>
      <c r="AU342" t="e">
        <f>IF(AND(AC342=0,SUMIFS($H:$H,$A:$A,$A342,#REF!,#REF!)&lt;250000000),"Ordinaria",IF(AND(AC342=0,SUMIFS($H:$H,$A:$A,$A342,#REF!,#REF!)&gt;=250000000),"Preventiva",IF(AND(AC342&gt;0,AC342&lt;=30),"Persuasiva I",IF(AND(AC342&gt;30,AC342&lt;=60),"Persuasiva II",IF(AND(AC342&gt;60,AC342&lt;90),"Prejurídica","Jurídico")))))</f>
        <v>#REF!</v>
      </c>
      <c r="AV342">
        <f t="shared" si="85"/>
        <v>0</v>
      </c>
      <c r="AW342" t="str">
        <f>IFERROR(VLOOKUP(#REF!,#REF!,32,0),"Desembolsado")</f>
        <v>Desembolsado</v>
      </c>
      <c r="AX342" t="str">
        <f t="shared" si="86"/>
        <v>Otro</v>
      </c>
    </row>
    <row r="343" spans="1:50" x14ac:dyDescent="0.25">
      <c r="A343" s="3">
        <v>45016</v>
      </c>
      <c r="B343" s="1">
        <v>34185000187011</v>
      </c>
      <c r="C343" s="5">
        <v>340000000</v>
      </c>
      <c r="D343">
        <v>240</v>
      </c>
      <c r="E343" s="3">
        <v>43318</v>
      </c>
      <c r="F343" s="1">
        <f>_xlfn.DAYS(E343,A343)/30</f>
        <v>-56.6</v>
      </c>
      <c r="G343" s="1">
        <f t="shared" si="89"/>
        <v>183.4</v>
      </c>
      <c r="H343" s="5">
        <v>259337234.41</v>
      </c>
      <c r="I343" s="5" t="s">
        <v>53</v>
      </c>
      <c r="J343" s="6">
        <v>43552</v>
      </c>
      <c r="K343" s="7">
        <f>+_xlfn.DAYS(A343,J343)/30</f>
        <v>48.8</v>
      </c>
      <c r="L343" s="7">
        <f>+_xlfn.DAYS(A343,E343)/30</f>
        <v>56.6</v>
      </c>
      <c r="M343" s="6">
        <v>30230</v>
      </c>
      <c r="N343" s="8">
        <f>+_xlfn.DAYS(A343,M343)/365</f>
        <v>40.509589041095893</v>
      </c>
      <c r="O343" s="8">
        <v>3907</v>
      </c>
      <c r="P343" s="6">
        <v>42537</v>
      </c>
      <c r="Q343" s="8">
        <f t="shared" si="80"/>
        <v>2.1694444444444443</v>
      </c>
      <c r="R343" s="8">
        <f t="shared" si="81"/>
        <v>2.8194444444444446</v>
      </c>
      <c r="S343" s="8" t="s">
        <v>76</v>
      </c>
      <c r="T343" s="9">
        <v>1.61E-2</v>
      </c>
      <c r="U343" s="5">
        <f t="shared" si="82"/>
        <v>1416666.6666666667</v>
      </c>
      <c r="V343" s="5">
        <f t="shared" si="83"/>
        <v>347944.12283341668</v>
      </c>
      <c r="W343" s="10">
        <f t="shared" si="87"/>
        <v>1764610.7895000833</v>
      </c>
      <c r="X343" s="5">
        <v>126786</v>
      </c>
      <c r="Y343">
        <v>0</v>
      </c>
      <c r="Z343" s="5">
        <v>0</v>
      </c>
      <c r="AA343" s="5">
        <v>259464025.41</v>
      </c>
      <c r="AB343">
        <v>0</v>
      </c>
      <c r="AC343">
        <v>0</v>
      </c>
      <c r="AD343">
        <v>0</v>
      </c>
      <c r="AE343" t="s">
        <v>34</v>
      </c>
      <c r="AF343" t="s">
        <v>34</v>
      </c>
      <c r="AG343" t="s">
        <v>41</v>
      </c>
      <c r="AH343" s="5">
        <v>2593372.34</v>
      </c>
      <c r="AI343" s="5">
        <v>1267.9100000000001</v>
      </c>
      <c r="AJ343" s="3">
        <v>50606</v>
      </c>
      <c r="AK343" s="5">
        <v>0</v>
      </c>
      <c r="AL343" s="5">
        <v>0</v>
      </c>
      <c r="AM343" s="5">
        <v>0</v>
      </c>
      <c r="AN343" s="5">
        <v>0</v>
      </c>
      <c r="AO343" t="s">
        <v>41</v>
      </c>
      <c r="AP343" t="s">
        <v>39</v>
      </c>
      <c r="AQ343" s="5">
        <v>2593372.34</v>
      </c>
      <c r="AR343" t="s">
        <v>38</v>
      </c>
      <c r="AS343">
        <f t="shared" si="88"/>
        <v>0</v>
      </c>
      <c r="AT343" t="str">
        <f t="shared" si="84"/>
        <v>0 Días</v>
      </c>
      <c r="AU343" t="e">
        <f>IF(AND(AC343=0,SUMIFS($H:$H,$A:$A,$A343,#REF!,#REF!)&lt;250000000),"Ordinaria",IF(AND(AC343=0,SUMIFS($H:$H,$A:$A,$A343,#REF!,#REF!)&gt;=250000000),"Preventiva",IF(AND(AC343&gt;0,AC343&lt;=30),"Persuasiva I",IF(AND(AC343&gt;30,AC343&lt;=60),"Persuasiva II",IF(AND(AC343&gt;60,AC343&lt;90),"Prejurídica","Jurídico")))))</f>
        <v>#REF!</v>
      </c>
      <c r="AV343">
        <f t="shared" si="85"/>
        <v>0</v>
      </c>
      <c r="AW343" t="str">
        <f>IFERROR(VLOOKUP(#REF!,#REF!,32,0),"Desembolsado")</f>
        <v>Desembolsado</v>
      </c>
      <c r="AX343" t="str">
        <f t="shared" si="86"/>
        <v>Otro</v>
      </c>
    </row>
    <row r="344" spans="1:50" x14ac:dyDescent="0.25">
      <c r="A344" s="3">
        <v>45351</v>
      </c>
      <c r="B344" s="1">
        <v>34185000187921</v>
      </c>
      <c r="C344" s="5">
        <v>504690000</v>
      </c>
      <c r="D344">
        <v>240</v>
      </c>
      <c r="E344" s="3">
        <v>43341</v>
      </c>
      <c r="F344" s="1">
        <f>_xlfn.DAYS(E344,A344)/30</f>
        <v>-67</v>
      </c>
      <c r="G344" s="1">
        <f t="shared" si="89"/>
        <v>173</v>
      </c>
      <c r="H344" s="5">
        <v>373622339</v>
      </c>
      <c r="I344" s="5" t="s">
        <v>52</v>
      </c>
      <c r="J344" s="6">
        <v>44578</v>
      </c>
      <c r="K344" s="7">
        <f>+_xlfn.DAYS(A344,J344)/30</f>
        <v>25.766666666666666</v>
      </c>
      <c r="L344" s="7">
        <f>+_xlfn.DAYS(A344,E344)/30</f>
        <v>67</v>
      </c>
      <c r="M344" s="6">
        <v>31724</v>
      </c>
      <c r="N344" s="8">
        <f>+_xlfn.DAYS(A344,M344)/365</f>
        <v>37.334246575342469</v>
      </c>
      <c r="O344" s="8">
        <v>5890</v>
      </c>
      <c r="P344" s="6">
        <v>42576</v>
      </c>
      <c r="Q344" s="8">
        <f t="shared" si="80"/>
        <v>2.125</v>
      </c>
      <c r="R344" s="8">
        <f t="shared" si="81"/>
        <v>5.5611111111111109</v>
      </c>
      <c r="S344" s="8" t="s">
        <v>66</v>
      </c>
      <c r="T344" s="9">
        <v>1.61E-2</v>
      </c>
      <c r="U344" s="5">
        <f t="shared" si="82"/>
        <v>2102875</v>
      </c>
      <c r="V344" s="5">
        <f t="shared" si="83"/>
        <v>501276.63815833331</v>
      </c>
      <c r="W344" s="10">
        <f t="shared" si="87"/>
        <v>2604151.6381583335</v>
      </c>
      <c r="X344" s="5">
        <v>3783150</v>
      </c>
      <c r="Y344">
        <v>0</v>
      </c>
      <c r="Z344" s="5">
        <v>50459</v>
      </c>
      <c r="AA344" s="5">
        <v>377455948</v>
      </c>
      <c r="AB344">
        <v>0</v>
      </c>
      <c r="AC344">
        <v>0</v>
      </c>
      <c r="AD344">
        <v>0</v>
      </c>
      <c r="AE344" t="s">
        <v>34</v>
      </c>
      <c r="AF344" t="s">
        <v>34</v>
      </c>
      <c r="AG344" t="s">
        <v>41</v>
      </c>
      <c r="AH344" s="5">
        <v>3736223.39</v>
      </c>
      <c r="AI344" s="5">
        <v>37831.5</v>
      </c>
      <c r="AJ344" s="3">
        <v>50729</v>
      </c>
      <c r="AK344" s="5">
        <v>504.59</v>
      </c>
      <c r="AL344" s="5">
        <v>0</v>
      </c>
      <c r="AM344" s="5">
        <v>0</v>
      </c>
      <c r="AN344" s="5">
        <v>0</v>
      </c>
      <c r="AO344" t="s">
        <v>41</v>
      </c>
      <c r="AP344" t="s">
        <v>37</v>
      </c>
      <c r="AQ344" s="5">
        <v>3736223.39</v>
      </c>
      <c r="AR344" t="s">
        <v>38</v>
      </c>
      <c r="AT344" t="str">
        <f t="shared" si="84"/>
        <v>0 Días</v>
      </c>
      <c r="AU344" t="e">
        <f>IF(AND(AC344=0,SUMIFS($H:$H,$A:$A,$A344,#REF!,#REF!)&lt;250000000),"Ordinaria",IF(AND(AC344=0,SUMIFS($H:$H,$A:$A,$A344,#REF!,#REF!)&gt;=250000000),"Preventiva",IF(AND(AC344&gt;0,AC344&lt;=30),"Persuasiva I",IF(AND(AC344&gt;30,AC344&lt;=60),"Persuasiva II",IF(AND(AC344&gt;60,AC344&lt;90),"Prejurídica","Jurídico")))))</f>
        <v>#REF!</v>
      </c>
      <c r="AV344">
        <f t="shared" si="85"/>
        <v>0</v>
      </c>
      <c r="AW344" t="str">
        <f>IFERROR(VLOOKUP(#REF!,#REF!,32,0),"Desembolsado")</f>
        <v>Desembolsado</v>
      </c>
      <c r="AX344" t="str">
        <f t="shared" si="86"/>
        <v>Otro</v>
      </c>
    </row>
    <row r="345" spans="1:50" x14ac:dyDescent="0.25">
      <c r="A345" s="3">
        <v>45322</v>
      </c>
      <c r="B345" s="1">
        <v>34185000187921</v>
      </c>
      <c r="C345" s="5">
        <v>504690000</v>
      </c>
      <c r="D345">
        <v>240</v>
      </c>
      <c r="E345" s="3">
        <v>43341</v>
      </c>
      <c r="F345" s="1">
        <f>_xlfn.DAYS(E345,A345)/30</f>
        <v>-66.033333333333331</v>
      </c>
      <c r="G345" s="1">
        <f t="shared" si="89"/>
        <v>173.96666666666667</v>
      </c>
      <c r="H345" s="5">
        <v>375733200</v>
      </c>
      <c r="I345" s="5" t="s">
        <v>52</v>
      </c>
      <c r="J345" s="6">
        <v>44578</v>
      </c>
      <c r="K345" s="7">
        <f>+_xlfn.DAYS(A345,J345)/30</f>
        <v>24.8</v>
      </c>
      <c r="L345" s="7">
        <f>+_xlfn.DAYS(A345,E345)/30</f>
        <v>66.033333333333331</v>
      </c>
      <c r="M345" s="6">
        <v>31724</v>
      </c>
      <c r="N345" s="8">
        <f>+_xlfn.DAYS(A345,M345)/365</f>
        <v>37.254794520547946</v>
      </c>
      <c r="O345" s="8">
        <v>5890</v>
      </c>
      <c r="P345" s="6">
        <v>42576</v>
      </c>
      <c r="Q345" s="8">
        <f t="shared" si="80"/>
        <v>2.125</v>
      </c>
      <c r="R345" s="8">
        <f t="shared" si="81"/>
        <v>5.5611111111111109</v>
      </c>
      <c r="S345" s="8" t="s">
        <v>66</v>
      </c>
      <c r="T345" s="9">
        <v>1.61E-2</v>
      </c>
      <c r="U345" s="5">
        <f t="shared" si="82"/>
        <v>2102875</v>
      </c>
      <c r="V345" s="5">
        <f t="shared" si="83"/>
        <v>504108.70999999996</v>
      </c>
      <c r="W345" s="10">
        <f t="shared" si="87"/>
        <v>2606983.71</v>
      </c>
      <c r="X345" s="5">
        <v>3784182</v>
      </c>
      <c r="Y345">
        <v>0</v>
      </c>
      <c r="Z345" s="5">
        <v>50742</v>
      </c>
      <c r="AA345" s="5">
        <v>379568124</v>
      </c>
      <c r="AB345">
        <v>0</v>
      </c>
      <c r="AC345">
        <v>0</v>
      </c>
      <c r="AD345">
        <v>0</v>
      </c>
      <c r="AE345" t="s">
        <v>34</v>
      </c>
      <c r="AF345" t="s">
        <v>34</v>
      </c>
      <c r="AG345" t="s">
        <v>41</v>
      </c>
      <c r="AH345" s="5">
        <v>3757332</v>
      </c>
      <c r="AI345" s="5">
        <v>37841.82</v>
      </c>
      <c r="AJ345" s="3">
        <v>50729</v>
      </c>
      <c r="AK345" s="5">
        <v>507.42</v>
      </c>
      <c r="AL345" s="5">
        <v>0</v>
      </c>
      <c r="AM345" s="5">
        <v>0</v>
      </c>
      <c r="AN345" s="5">
        <v>0</v>
      </c>
      <c r="AO345" t="s">
        <v>41</v>
      </c>
      <c r="AP345" t="s">
        <v>37</v>
      </c>
      <c r="AQ345" s="5">
        <v>3757332</v>
      </c>
      <c r="AR345" t="s">
        <v>38</v>
      </c>
      <c r="AS345">
        <f t="shared" ref="AS345:AS355" si="90">IF(AC345&gt;=1,1,0)</f>
        <v>0</v>
      </c>
      <c r="AT345" t="str">
        <f t="shared" si="84"/>
        <v>0 Días</v>
      </c>
      <c r="AU345" t="e">
        <f>IF(AND(AC345=0,SUMIFS($H:$H,$A:$A,$A345,#REF!,#REF!)&lt;250000000),"Ordinaria",IF(AND(AC345=0,SUMIFS($H:$H,$A:$A,$A345,#REF!,#REF!)&gt;=250000000),"Preventiva",IF(AND(AC345&gt;0,AC345&lt;=30),"Persuasiva I",IF(AND(AC345&gt;30,AC345&lt;=60),"Persuasiva II",IF(AND(AC345&gt;60,AC345&lt;90),"Prejurídica","Jurídico")))))</f>
        <v>#REF!</v>
      </c>
      <c r="AV345">
        <f t="shared" si="85"/>
        <v>0</v>
      </c>
      <c r="AW345" t="str">
        <f>IFERROR(VLOOKUP(#REF!,#REF!,32,0),"Desembolsado")</f>
        <v>Desembolsado</v>
      </c>
      <c r="AX345" t="str">
        <f t="shared" si="86"/>
        <v>Otro</v>
      </c>
    </row>
    <row r="346" spans="1:50" x14ac:dyDescent="0.25">
      <c r="A346" s="3">
        <v>45291</v>
      </c>
      <c r="B346" s="1">
        <v>34185000187921</v>
      </c>
      <c r="C346" s="5">
        <v>504690000</v>
      </c>
      <c r="D346">
        <v>240</v>
      </c>
      <c r="E346" s="3">
        <v>43341</v>
      </c>
      <c r="F346" s="1">
        <f>_xlfn.DAYS(E346,A346)/30</f>
        <v>-65</v>
      </c>
      <c r="G346" s="1">
        <f t="shared" si="89"/>
        <v>175</v>
      </c>
      <c r="H346" s="5">
        <v>377844061</v>
      </c>
      <c r="I346" s="5" t="s">
        <v>52</v>
      </c>
      <c r="J346" s="6">
        <v>44578</v>
      </c>
      <c r="K346" s="7">
        <f>+_xlfn.DAYS(A346,J346)/30</f>
        <v>23.766666666666666</v>
      </c>
      <c r="L346" s="7">
        <f>+_xlfn.DAYS(A346,E346)/30</f>
        <v>65</v>
      </c>
      <c r="M346" s="6">
        <v>31724</v>
      </c>
      <c r="N346" s="8">
        <f>+_xlfn.DAYS(A346,M346)/365</f>
        <v>37.169863013698631</v>
      </c>
      <c r="O346" s="8">
        <v>5890</v>
      </c>
      <c r="P346" s="6">
        <v>42576</v>
      </c>
      <c r="Q346" s="8">
        <f t="shared" si="80"/>
        <v>2.125</v>
      </c>
      <c r="R346" s="8">
        <f t="shared" si="81"/>
        <v>5.5611111111111109</v>
      </c>
      <c r="S346" s="8" t="s">
        <v>66</v>
      </c>
      <c r="T346" s="9">
        <v>1.61E-2</v>
      </c>
      <c r="U346" s="5">
        <f t="shared" si="82"/>
        <v>2102875</v>
      </c>
      <c r="V346" s="5">
        <f t="shared" si="83"/>
        <v>506940.78184166667</v>
      </c>
      <c r="W346" s="10">
        <f t="shared" si="87"/>
        <v>2609815.7818416664</v>
      </c>
      <c r="X346" s="5">
        <v>3785214</v>
      </c>
      <c r="Y346">
        <v>0</v>
      </c>
      <c r="Z346" s="5">
        <v>51031</v>
      </c>
      <c r="AA346" s="5">
        <v>381680306</v>
      </c>
      <c r="AB346">
        <v>0</v>
      </c>
      <c r="AC346">
        <v>0</v>
      </c>
      <c r="AD346">
        <v>0</v>
      </c>
      <c r="AE346" t="s">
        <v>34</v>
      </c>
      <c r="AF346" t="s">
        <v>34</v>
      </c>
      <c r="AG346" t="s">
        <v>41</v>
      </c>
      <c r="AH346" s="5">
        <v>3778440.61</v>
      </c>
      <c r="AI346" s="5">
        <v>37852.14</v>
      </c>
      <c r="AJ346" s="3">
        <v>50729</v>
      </c>
      <c r="AK346" s="5">
        <v>510.31</v>
      </c>
      <c r="AL346" s="5">
        <v>0</v>
      </c>
      <c r="AM346" s="5">
        <v>0</v>
      </c>
      <c r="AN346" s="5">
        <v>0</v>
      </c>
      <c r="AO346" t="s">
        <v>41</v>
      </c>
      <c r="AP346" t="s">
        <v>37</v>
      </c>
      <c r="AQ346" s="5">
        <v>3778440.61</v>
      </c>
      <c r="AR346" t="s">
        <v>38</v>
      </c>
      <c r="AS346">
        <f t="shared" si="90"/>
        <v>0</v>
      </c>
      <c r="AT346" t="str">
        <f t="shared" si="84"/>
        <v>0 Días</v>
      </c>
      <c r="AU346" t="e">
        <f>IF(AND(AC346=0,SUMIFS($H:$H,$A:$A,$A346,#REF!,#REF!)&lt;250000000),"Ordinaria",IF(AND(AC346=0,SUMIFS($H:$H,$A:$A,$A346,#REF!,#REF!)&gt;=250000000),"Preventiva",IF(AND(AC346&gt;0,AC346&lt;=30),"Persuasiva I",IF(AND(AC346&gt;30,AC346&lt;=60),"Persuasiva II",IF(AND(AC346&gt;60,AC346&lt;90),"Prejurídica","Jurídico")))))</f>
        <v>#REF!</v>
      </c>
      <c r="AV346">
        <f t="shared" si="85"/>
        <v>0</v>
      </c>
      <c r="AW346" t="str">
        <f>IFERROR(VLOOKUP(#REF!,#REF!,32,0),"Desembolsado")</f>
        <v>Desembolsado</v>
      </c>
      <c r="AX346" t="str">
        <f t="shared" si="86"/>
        <v>Otro</v>
      </c>
    </row>
    <row r="347" spans="1:50" x14ac:dyDescent="0.25">
      <c r="A347" s="3">
        <v>45260</v>
      </c>
      <c r="B347" s="1">
        <v>34185000187921</v>
      </c>
      <c r="C347" s="5">
        <v>504690000</v>
      </c>
      <c r="D347">
        <v>240</v>
      </c>
      <c r="E347" s="3">
        <v>43341</v>
      </c>
      <c r="F347" s="1">
        <f>_xlfn.DAYS(E347,A347)/30</f>
        <v>-63.966666666666669</v>
      </c>
      <c r="G347" s="1">
        <f t="shared" si="89"/>
        <v>176.03333333333333</v>
      </c>
      <c r="H347" s="5">
        <v>379954922</v>
      </c>
      <c r="I347" s="5" t="s">
        <v>52</v>
      </c>
      <c r="J347" s="6">
        <v>44578</v>
      </c>
      <c r="K347" s="7">
        <f>+_xlfn.DAYS(A347,J347)/30</f>
        <v>22.733333333333334</v>
      </c>
      <c r="L347" s="7">
        <f>+_xlfn.DAYS(A347,E347)/30</f>
        <v>63.966666666666669</v>
      </c>
      <c r="M347" s="6">
        <v>31724</v>
      </c>
      <c r="N347" s="8">
        <f>+_xlfn.DAYS(A347,M347)/365</f>
        <v>37.084931506849315</v>
      </c>
      <c r="O347" s="8">
        <v>5890</v>
      </c>
      <c r="P347" s="6">
        <v>42576</v>
      </c>
      <c r="Q347" s="8">
        <f t="shared" si="80"/>
        <v>2.125</v>
      </c>
      <c r="R347" s="8">
        <f t="shared" si="81"/>
        <v>5.5611111111111109</v>
      </c>
      <c r="S347" s="8" t="s">
        <v>66</v>
      </c>
      <c r="T347" s="9">
        <v>1.61E-2</v>
      </c>
      <c r="U347" s="5">
        <f t="shared" si="82"/>
        <v>2102875</v>
      </c>
      <c r="V347" s="5">
        <f t="shared" si="83"/>
        <v>509772.85368333326</v>
      </c>
      <c r="W347" s="10">
        <f t="shared" si="87"/>
        <v>2612647.8536833334</v>
      </c>
      <c r="X347" s="5">
        <v>3786246</v>
      </c>
      <c r="Y347">
        <v>0</v>
      </c>
      <c r="Z347" s="5">
        <v>0</v>
      </c>
      <c r="AA347" s="5">
        <v>383741168</v>
      </c>
      <c r="AB347">
        <v>0</v>
      </c>
      <c r="AC347">
        <v>0</v>
      </c>
      <c r="AD347">
        <v>0</v>
      </c>
      <c r="AE347" t="s">
        <v>34</v>
      </c>
      <c r="AF347" t="s">
        <v>34</v>
      </c>
      <c r="AG347" t="s">
        <v>41</v>
      </c>
      <c r="AH347" s="5">
        <v>3799549.22</v>
      </c>
      <c r="AI347" s="5">
        <v>37862.46</v>
      </c>
      <c r="AJ347" s="3">
        <v>50729</v>
      </c>
      <c r="AK347" s="5">
        <v>0</v>
      </c>
      <c r="AL347" s="5">
        <v>0</v>
      </c>
      <c r="AM347" s="5">
        <v>0</v>
      </c>
      <c r="AN347" s="5">
        <v>0</v>
      </c>
      <c r="AO347" t="s">
        <v>41</v>
      </c>
      <c r="AP347" t="s">
        <v>37</v>
      </c>
      <c r="AQ347" s="5">
        <v>3799549.22</v>
      </c>
      <c r="AR347" t="s">
        <v>38</v>
      </c>
      <c r="AS347">
        <f t="shared" si="90"/>
        <v>0</v>
      </c>
      <c r="AT347" t="str">
        <f t="shared" si="84"/>
        <v>0 Días</v>
      </c>
      <c r="AU347" t="e">
        <f>IF(AND(AC347=0,SUMIFS($H:$H,$A:$A,$A347,#REF!,#REF!)&lt;250000000),"Ordinaria",IF(AND(AC347=0,SUMIFS($H:$H,$A:$A,$A347,#REF!,#REF!)&gt;=250000000),"Preventiva",IF(AND(AC347&gt;0,AC347&lt;=30),"Persuasiva I",IF(AND(AC347&gt;30,AC347&lt;=60),"Persuasiva II",IF(AND(AC347&gt;60,AC347&lt;90),"Prejurídica","Jurídico")))))</f>
        <v>#REF!</v>
      </c>
      <c r="AV347">
        <f t="shared" si="85"/>
        <v>0</v>
      </c>
      <c r="AW347" t="str">
        <f>IFERROR(VLOOKUP(#REF!,#REF!,32,0),"Desembolsado")</f>
        <v>Desembolsado</v>
      </c>
      <c r="AX347" t="str">
        <f t="shared" si="86"/>
        <v>Otro</v>
      </c>
    </row>
    <row r="348" spans="1:50" x14ac:dyDescent="0.25">
      <c r="A348" s="3">
        <v>45230</v>
      </c>
      <c r="B348" s="1">
        <v>34185000187921</v>
      </c>
      <c r="C348" s="5">
        <v>504690000</v>
      </c>
      <c r="D348">
        <v>240</v>
      </c>
      <c r="E348" s="3">
        <v>43341</v>
      </c>
      <c r="F348" s="1">
        <f>_xlfn.DAYS(E348,A348)/30</f>
        <v>-62.966666666666669</v>
      </c>
      <c r="G348" s="1">
        <f t="shared" si="89"/>
        <v>177.03333333333333</v>
      </c>
      <c r="H348" s="5">
        <v>382065783</v>
      </c>
      <c r="I348" s="5" t="s">
        <v>52</v>
      </c>
      <c r="J348" s="6">
        <v>44578</v>
      </c>
      <c r="K348" s="7">
        <f>+_xlfn.DAYS(A348,J348)/30</f>
        <v>21.733333333333334</v>
      </c>
      <c r="L348" s="7">
        <f>+_xlfn.DAYS(A348,E348)/30</f>
        <v>62.966666666666669</v>
      </c>
      <c r="M348" s="6">
        <v>31724</v>
      </c>
      <c r="N348" s="8">
        <f>+_xlfn.DAYS(A348,M348)/365</f>
        <v>37.0027397260274</v>
      </c>
      <c r="O348" s="8">
        <v>5890</v>
      </c>
      <c r="P348" s="6">
        <v>42576</v>
      </c>
      <c r="Q348" s="8">
        <f t="shared" si="80"/>
        <v>2.125</v>
      </c>
      <c r="R348" s="8">
        <f t="shared" si="81"/>
        <v>5.5611111111111109</v>
      </c>
      <c r="S348" s="8" t="s">
        <v>66</v>
      </c>
      <c r="T348" s="9">
        <v>1.61E-2</v>
      </c>
      <c r="U348" s="5">
        <f t="shared" si="82"/>
        <v>2102875</v>
      </c>
      <c r="V348" s="5">
        <f t="shared" si="83"/>
        <v>512604.92552499997</v>
      </c>
      <c r="W348" s="10">
        <f t="shared" si="87"/>
        <v>2615479.9255249999</v>
      </c>
      <c r="X348" s="5">
        <v>3787278</v>
      </c>
      <c r="Y348">
        <v>0</v>
      </c>
      <c r="Z348" s="5">
        <v>0</v>
      </c>
      <c r="AA348" s="5">
        <v>385853061</v>
      </c>
      <c r="AB348">
        <v>0</v>
      </c>
      <c r="AC348">
        <v>0</v>
      </c>
      <c r="AD348">
        <v>0</v>
      </c>
      <c r="AE348" t="s">
        <v>34</v>
      </c>
      <c r="AF348" t="s">
        <v>34</v>
      </c>
      <c r="AG348" t="s">
        <v>41</v>
      </c>
      <c r="AH348" s="5">
        <v>3820657.83</v>
      </c>
      <c r="AI348" s="5">
        <v>37872.78</v>
      </c>
      <c r="AJ348" s="3">
        <v>50729</v>
      </c>
      <c r="AK348" s="5">
        <v>0</v>
      </c>
      <c r="AL348" s="5">
        <v>0</v>
      </c>
      <c r="AM348" s="5">
        <v>0</v>
      </c>
      <c r="AN348" s="5">
        <v>0</v>
      </c>
      <c r="AO348" t="s">
        <v>41</v>
      </c>
      <c r="AP348" t="s">
        <v>37</v>
      </c>
      <c r="AQ348" s="5">
        <v>3820657.83</v>
      </c>
      <c r="AR348" t="s">
        <v>38</v>
      </c>
      <c r="AS348">
        <f t="shared" si="90"/>
        <v>0</v>
      </c>
      <c r="AT348" t="str">
        <f t="shared" si="84"/>
        <v>0 Días</v>
      </c>
      <c r="AU348" t="e">
        <f>IF(AND(AC348=0,SUMIFS($H:$H,$A:$A,$A348,#REF!,#REF!)&lt;250000000),"Ordinaria",IF(AND(AC348=0,SUMIFS($H:$H,$A:$A,$A348,#REF!,#REF!)&gt;=250000000),"Preventiva",IF(AND(AC348&gt;0,AC348&lt;=30),"Persuasiva I",IF(AND(AC348&gt;30,AC348&lt;=60),"Persuasiva II",IF(AND(AC348&gt;60,AC348&lt;90),"Prejurídica","Jurídico")))))</f>
        <v>#REF!</v>
      </c>
      <c r="AV348">
        <f t="shared" si="85"/>
        <v>0</v>
      </c>
      <c r="AW348" t="str">
        <f>IFERROR(VLOOKUP(#REF!,#REF!,32,0),"Desembolsado")</f>
        <v>Desembolsado</v>
      </c>
      <c r="AX348" t="str">
        <f t="shared" si="86"/>
        <v>Otro</v>
      </c>
    </row>
    <row r="349" spans="1:50" x14ac:dyDescent="0.25">
      <c r="A349" s="3">
        <v>45199</v>
      </c>
      <c r="B349" s="1">
        <v>34185000187921</v>
      </c>
      <c r="C349" s="5">
        <v>504690000</v>
      </c>
      <c r="D349">
        <v>240</v>
      </c>
      <c r="E349" s="3">
        <v>43341</v>
      </c>
      <c r="F349" s="1">
        <f>_xlfn.DAYS(E349,A349)/30</f>
        <v>-61.93333333333333</v>
      </c>
      <c r="G349" s="1">
        <f t="shared" si="89"/>
        <v>178.06666666666666</v>
      </c>
      <c r="H349" s="5">
        <v>384136474</v>
      </c>
      <c r="I349" s="5" t="s">
        <v>52</v>
      </c>
      <c r="J349" s="6">
        <v>44578</v>
      </c>
      <c r="K349" s="7">
        <f>+_xlfn.DAYS(A349,J349)/30</f>
        <v>20.7</v>
      </c>
      <c r="L349" s="7">
        <f>+_xlfn.DAYS(A349,E349)/30</f>
        <v>61.93333333333333</v>
      </c>
      <c r="M349" s="6">
        <v>31724</v>
      </c>
      <c r="N349" s="8">
        <f>+_xlfn.DAYS(A349,M349)/365</f>
        <v>36.917808219178085</v>
      </c>
      <c r="O349" s="8">
        <v>5890</v>
      </c>
      <c r="P349" s="6">
        <v>42576</v>
      </c>
      <c r="Q349" s="8">
        <f t="shared" si="80"/>
        <v>2.125</v>
      </c>
      <c r="R349" s="8">
        <f t="shared" si="81"/>
        <v>5.5611111111111109</v>
      </c>
      <c r="S349" s="8" t="s">
        <v>66</v>
      </c>
      <c r="T349" s="9">
        <v>1.61E-2</v>
      </c>
      <c r="U349" s="5">
        <f t="shared" si="82"/>
        <v>2102875</v>
      </c>
      <c r="V349" s="5">
        <f t="shared" si="83"/>
        <v>515383.10261666664</v>
      </c>
      <c r="W349" s="10">
        <f t="shared" si="87"/>
        <v>2618258.1026166668</v>
      </c>
      <c r="X349" s="5">
        <v>3788303</v>
      </c>
      <c r="Y349">
        <v>0</v>
      </c>
      <c r="Z349" s="5">
        <v>0</v>
      </c>
      <c r="AA349" s="5">
        <v>387924777</v>
      </c>
      <c r="AB349">
        <v>0</v>
      </c>
      <c r="AC349">
        <v>0</v>
      </c>
      <c r="AD349">
        <v>0</v>
      </c>
      <c r="AE349" t="s">
        <v>34</v>
      </c>
      <c r="AF349" t="s">
        <v>34</v>
      </c>
      <c r="AG349" t="s">
        <v>41</v>
      </c>
      <c r="AH349" s="5">
        <v>3841364.74</v>
      </c>
      <c r="AI349" s="5">
        <v>37883.03</v>
      </c>
      <c r="AJ349" s="3">
        <v>50729</v>
      </c>
      <c r="AK349" s="5">
        <v>0</v>
      </c>
      <c r="AL349" s="5">
        <v>0</v>
      </c>
      <c r="AM349" s="5">
        <v>0</v>
      </c>
      <c r="AN349" s="5">
        <v>0</v>
      </c>
      <c r="AO349" t="s">
        <v>41</v>
      </c>
      <c r="AP349" t="s">
        <v>37</v>
      </c>
      <c r="AQ349" s="5">
        <v>3841364.74</v>
      </c>
      <c r="AR349" t="s">
        <v>38</v>
      </c>
      <c r="AS349">
        <f t="shared" si="90"/>
        <v>0</v>
      </c>
      <c r="AT349" t="str">
        <f t="shared" si="84"/>
        <v>0 Días</v>
      </c>
      <c r="AU349" t="e">
        <f>IF(AND(AC349=0,SUMIFS($H:$H,$A:$A,$A349,#REF!,#REF!)&lt;250000000),"Ordinaria",IF(AND(AC349=0,SUMIFS($H:$H,$A:$A,$A349,#REF!,#REF!)&gt;=250000000),"Preventiva",IF(AND(AC349&gt;0,AC349&lt;=30),"Persuasiva I",IF(AND(AC349&gt;30,AC349&lt;=60),"Persuasiva II",IF(AND(AC349&gt;60,AC349&lt;90),"Prejurídica","Jurídico")))))</f>
        <v>#REF!</v>
      </c>
      <c r="AV349">
        <f t="shared" si="85"/>
        <v>0</v>
      </c>
      <c r="AW349" t="str">
        <f>IFERROR(VLOOKUP(#REF!,#REF!,32,0),"Desembolsado")</f>
        <v>Desembolsado</v>
      </c>
      <c r="AX349" t="str">
        <f t="shared" si="86"/>
        <v>Otro</v>
      </c>
    </row>
    <row r="350" spans="1:50" x14ac:dyDescent="0.25">
      <c r="A350" s="3">
        <v>45169</v>
      </c>
      <c r="B350" s="1">
        <v>34185000187921</v>
      </c>
      <c r="C350" s="5">
        <v>504690000</v>
      </c>
      <c r="D350">
        <v>240</v>
      </c>
      <c r="E350" s="3">
        <v>43341</v>
      </c>
      <c r="F350" s="1">
        <f>_xlfn.DAYS(E350,A350)/30</f>
        <v>-60.93333333333333</v>
      </c>
      <c r="G350" s="1">
        <f t="shared" si="89"/>
        <v>179.06666666666666</v>
      </c>
      <c r="H350" s="5">
        <v>386269026</v>
      </c>
      <c r="I350" s="5" t="s">
        <v>52</v>
      </c>
      <c r="J350" s="6">
        <v>44578</v>
      </c>
      <c r="K350" s="7">
        <f>+_xlfn.DAYS(A350,J350)/30</f>
        <v>19.7</v>
      </c>
      <c r="L350" s="7">
        <f>+_xlfn.DAYS(A350,E350)/30</f>
        <v>60.93333333333333</v>
      </c>
      <c r="M350" s="6">
        <v>31724</v>
      </c>
      <c r="N350" s="8">
        <f>+_xlfn.DAYS(A350,M350)/365</f>
        <v>36.835616438356162</v>
      </c>
      <c r="O350" s="8">
        <v>5890</v>
      </c>
      <c r="P350" s="6">
        <v>42576</v>
      </c>
      <c r="Q350" s="8">
        <f t="shared" si="80"/>
        <v>2.125</v>
      </c>
      <c r="R350" s="8">
        <f t="shared" si="81"/>
        <v>5.5611111111111109</v>
      </c>
      <c r="S350" s="8" t="s">
        <v>66</v>
      </c>
      <c r="T350" s="9">
        <v>1.61E-2</v>
      </c>
      <c r="U350" s="5">
        <f t="shared" si="82"/>
        <v>2102875</v>
      </c>
      <c r="V350" s="5">
        <f t="shared" si="83"/>
        <v>518244.27654999995</v>
      </c>
      <c r="W350" s="10">
        <f t="shared" si="87"/>
        <v>2621119.2765500001</v>
      </c>
      <c r="X350" s="5">
        <v>3789333</v>
      </c>
      <c r="Y350">
        <v>0</v>
      </c>
      <c r="Z350" s="5">
        <v>0</v>
      </c>
      <c r="AA350" s="5">
        <v>390058359</v>
      </c>
      <c r="AB350">
        <v>0</v>
      </c>
      <c r="AC350">
        <v>0</v>
      </c>
      <c r="AD350">
        <v>0</v>
      </c>
      <c r="AE350" t="s">
        <v>34</v>
      </c>
      <c r="AF350" t="s">
        <v>34</v>
      </c>
      <c r="AG350" t="s">
        <v>41</v>
      </c>
      <c r="AH350" s="5">
        <v>3862690.26</v>
      </c>
      <c r="AI350" s="5">
        <v>37893.33</v>
      </c>
      <c r="AJ350" s="3">
        <v>50729</v>
      </c>
      <c r="AK350" s="5">
        <v>0</v>
      </c>
      <c r="AL350" s="5">
        <v>0</v>
      </c>
      <c r="AM350" s="5">
        <v>0</v>
      </c>
      <c r="AN350" s="5">
        <v>0</v>
      </c>
      <c r="AO350" t="s">
        <v>41</v>
      </c>
      <c r="AP350" t="s">
        <v>37</v>
      </c>
      <c r="AQ350" s="5">
        <v>3862690.26</v>
      </c>
      <c r="AR350" t="s">
        <v>38</v>
      </c>
      <c r="AS350">
        <f t="shared" si="90"/>
        <v>0</v>
      </c>
      <c r="AT350" t="str">
        <f t="shared" si="84"/>
        <v>0 Días</v>
      </c>
      <c r="AU350" t="e">
        <f>IF(AND(AC350=0,SUMIFS($H:$H,$A:$A,$A350,#REF!,#REF!)&lt;250000000),"Ordinaria",IF(AND(AC350=0,SUMIFS($H:$H,$A:$A,$A350,#REF!,#REF!)&gt;=250000000),"Preventiva",IF(AND(AC350&gt;0,AC350&lt;=30),"Persuasiva I",IF(AND(AC350&gt;30,AC350&lt;=60),"Persuasiva II",IF(AND(AC350&gt;60,AC350&lt;90),"Prejurídica","Jurídico")))))</f>
        <v>#REF!</v>
      </c>
      <c r="AV350">
        <f t="shared" si="85"/>
        <v>0</v>
      </c>
      <c r="AW350" t="str">
        <f>IFERROR(VLOOKUP(#REF!,#REF!,32,0),"Desembolsado")</f>
        <v>Desembolsado</v>
      </c>
      <c r="AX350" t="str">
        <f t="shared" si="86"/>
        <v>Otro</v>
      </c>
    </row>
    <row r="351" spans="1:50" x14ac:dyDescent="0.25">
      <c r="A351" s="3">
        <v>45138</v>
      </c>
      <c r="B351" s="1">
        <v>34185000187921</v>
      </c>
      <c r="C351" s="5">
        <v>504690000</v>
      </c>
      <c r="D351">
        <v>240</v>
      </c>
      <c r="E351" s="3">
        <v>43341</v>
      </c>
      <c r="F351" s="1">
        <f>_xlfn.DAYS(E351,A351)/30</f>
        <v>-59.9</v>
      </c>
      <c r="G351" s="1">
        <f t="shared" si="89"/>
        <v>180.1</v>
      </c>
      <c r="H351" s="5">
        <v>388398366</v>
      </c>
      <c r="I351" s="5" t="s">
        <v>52</v>
      </c>
      <c r="J351" s="6">
        <v>44578</v>
      </c>
      <c r="K351" s="7">
        <f>+_xlfn.DAYS(A351,J351)/30</f>
        <v>18.666666666666668</v>
      </c>
      <c r="L351" s="7">
        <f>+_xlfn.DAYS(A351,E351)/30</f>
        <v>59.9</v>
      </c>
      <c r="M351" s="6">
        <v>31724</v>
      </c>
      <c r="N351" s="8">
        <f>+_xlfn.DAYS(A351,M351)/365</f>
        <v>36.750684931506846</v>
      </c>
      <c r="O351" s="8">
        <v>5890</v>
      </c>
      <c r="P351" s="6">
        <v>42576</v>
      </c>
      <c r="Q351" s="8">
        <f t="shared" si="80"/>
        <v>2.125</v>
      </c>
      <c r="R351" s="8">
        <f t="shared" si="81"/>
        <v>5.5611111111111109</v>
      </c>
      <c r="S351" s="8" t="s">
        <v>66</v>
      </c>
      <c r="T351" s="9">
        <v>1.61E-2</v>
      </c>
      <c r="U351" s="5">
        <f t="shared" si="82"/>
        <v>2102875</v>
      </c>
      <c r="V351" s="5">
        <f t="shared" si="83"/>
        <v>521101.14104999992</v>
      </c>
      <c r="W351" s="10">
        <f t="shared" si="87"/>
        <v>2623976.1410499997</v>
      </c>
      <c r="X351" s="5">
        <v>3790367</v>
      </c>
      <c r="Y351">
        <v>0</v>
      </c>
      <c r="Z351" s="5">
        <v>0</v>
      </c>
      <c r="AA351" s="5">
        <v>392188733</v>
      </c>
      <c r="AB351">
        <v>0</v>
      </c>
      <c r="AC351">
        <v>0</v>
      </c>
      <c r="AD351">
        <v>0</v>
      </c>
      <c r="AE351" t="s">
        <v>34</v>
      </c>
      <c r="AF351" t="s">
        <v>34</v>
      </c>
      <c r="AG351" t="s">
        <v>41</v>
      </c>
      <c r="AH351" s="5">
        <v>3883983.66</v>
      </c>
      <c r="AI351" s="5">
        <v>37903.67</v>
      </c>
      <c r="AJ351" s="3">
        <v>50729</v>
      </c>
      <c r="AK351" s="5">
        <v>0</v>
      </c>
      <c r="AL351" s="5">
        <v>0</v>
      </c>
      <c r="AM351" s="5">
        <v>0</v>
      </c>
      <c r="AN351" s="5">
        <v>0</v>
      </c>
      <c r="AO351" t="s">
        <v>41</v>
      </c>
      <c r="AP351" t="s">
        <v>37</v>
      </c>
      <c r="AQ351" s="5">
        <v>3883983.66</v>
      </c>
      <c r="AR351" t="s">
        <v>38</v>
      </c>
      <c r="AS351">
        <f t="shared" si="90"/>
        <v>0</v>
      </c>
      <c r="AT351" t="str">
        <f t="shared" si="84"/>
        <v>0 Días</v>
      </c>
      <c r="AU351" t="e">
        <f>IF(AND(AC351=0,SUMIFS($H:$H,$A:$A,$A351,#REF!,#REF!)&lt;250000000),"Ordinaria",IF(AND(AC351=0,SUMIFS($H:$H,$A:$A,$A351,#REF!,#REF!)&gt;=250000000),"Preventiva",IF(AND(AC351&gt;0,AC351&lt;=30),"Persuasiva I",IF(AND(AC351&gt;30,AC351&lt;=60),"Persuasiva II",IF(AND(AC351&gt;60,AC351&lt;90),"Prejurídica","Jurídico")))))</f>
        <v>#REF!</v>
      </c>
      <c r="AV351">
        <f t="shared" si="85"/>
        <v>0</v>
      </c>
      <c r="AW351" t="str">
        <f>IFERROR(VLOOKUP(#REF!,#REF!,32,0),"Desembolsado")</f>
        <v>Desembolsado</v>
      </c>
      <c r="AX351" t="str">
        <f t="shared" si="86"/>
        <v>Otro</v>
      </c>
    </row>
    <row r="352" spans="1:50" x14ac:dyDescent="0.25">
      <c r="A352" s="3">
        <v>45107</v>
      </c>
      <c r="B352" s="1">
        <v>34185000187921</v>
      </c>
      <c r="C352" s="5">
        <v>504690000</v>
      </c>
      <c r="D352">
        <v>240</v>
      </c>
      <c r="E352" s="3">
        <v>43341</v>
      </c>
      <c r="F352" s="1">
        <f>_xlfn.DAYS(E352,A352)/30</f>
        <v>-58.866666666666667</v>
      </c>
      <c r="G352" s="1">
        <f t="shared" si="89"/>
        <v>181.13333333333333</v>
      </c>
      <c r="H352" s="5">
        <v>390496589</v>
      </c>
      <c r="I352" s="5" t="s">
        <v>52</v>
      </c>
      <c r="J352" s="6">
        <v>44578</v>
      </c>
      <c r="K352" s="7">
        <f>+_xlfn.DAYS(A352,J352)/30</f>
        <v>17.633333333333333</v>
      </c>
      <c r="L352" s="7">
        <f>+_xlfn.DAYS(A352,E352)/30</f>
        <v>58.866666666666667</v>
      </c>
      <c r="M352" s="6">
        <v>31724</v>
      </c>
      <c r="N352" s="8">
        <f>+_xlfn.DAYS(A352,M352)/365</f>
        <v>36.665753424657531</v>
      </c>
      <c r="O352" s="8">
        <v>5890</v>
      </c>
      <c r="P352" s="6">
        <v>42576</v>
      </c>
      <c r="Q352" s="8">
        <f t="shared" si="80"/>
        <v>2.125</v>
      </c>
      <c r="R352" s="8">
        <f t="shared" si="81"/>
        <v>5.5611111111111109</v>
      </c>
      <c r="S352" s="8" t="s">
        <v>66</v>
      </c>
      <c r="T352" s="9">
        <v>1.61E-2</v>
      </c>
      <c r="U352" s="5">
        <f t="shared" si="82"/>
        <v>2102875</v>
      </c>
      <c r="V352" s="5">
        <f t="shared" si="83"/>
        <v>523916.25690833328</v>
      </c>
      <c r="W352" s="10">
        <f t="shared" si="87"/>
        <v>2626791.2569083334</v>
      </c>
      <c r="X352" s="5">
        <v>3791399</v>
      </c>
      <c r="Y352">
        <v>0</v>
      </c>
      <c r="Z352" s="5">
        <v>0</v>
      </c>
      <c r="AA352" s="5">
        <v>394287988</v>
      </c>
      <c r="AB352">
        <v>0</v>
      </c>
      <c r="AC352">
        <v>0</v>
      </c>
      <c r="AD352">
        <v>0</v>
      </c>
      <c r="AE352" t="s">
        <v>34</v>
      </c>
      <c r="AF352" t="s">
        <v>34</v>
      </c>
      <c r="AG352" t="s">
        <v>41</v>
      </c>
      <c r="AH352" s="5">
        <v>3904965.89</v>
      </c>
      <c r="AI352" s="5">
        <v>37913.99</v>
      </c>
      <c r="AJ352" s="3">
        <v>50729</v>
      </c>
      <c r="AK352" s="5">
        <v>0</v>
      </c>
      <c r="AL352" s="5">
        <v>0</v>
      </c>
      <c r="AM352" s="5">
        <v>0</v>
      </c>
      <c r="AN352" s="5">
        <v>0</v>
      </c>
      <c r="AO352" t="s">
        <v>41</v>
      </c>
      <c r="AP352" t="s">
        <v>37</v>
      </c>
      <c r="AQ352" s="5">
        <v>3904965.89</v>
      </c>
      <c r="AR352" t="s">
        <v>38</v>
      </c>
      <c r="AS352">
        <f t="shared" si="90"/>
        <v>0</v>
      </c>
      <c r="AT352" t="str">
        <f t="shared" si="84"/>
        <v>0 Días</v>
      </c>
      <c r="AU352" t="e">
        <f>IF(AND(AC352=0,SUMIFS($H:$H,$A:$A,$A352,#REF!,#REF!)&lt;250000000),"Ordinaria",IF(AND(AC352=0,SUMIFS($H:$H,$A:$A,$A352,#REF!,#REF!)&gt;=250000000),"Preventiva",IF(AND(AC352&gt;0,AC352&lt;=30),"Persuasiva I",IF(AND(AC352&gt;30,AC352&lt;=60),"Persuasiva II",IF(AND(AC352&gt;60,AC352&lt;90),"Prejurídica","Jurídico")))))</f>
        <v>#REF!</v>
      </c>
      <c r="AV352">
        <f t="shared" si="85"/>
        <v>0</v>
      </c>
      <c r="AW352" t="str">
        <f>IFERROR(VLOOKUP(#REF!,#REF!,32,0),"Desembolsado")</f>
        <v>Desembolsado</v>
      </c>
      <c r="AX352" t="str">
        <f t="shared" si="86"/>
        <v>Otro</v>
      </c>
    </row>
    <row r="353" spans="1:50" x14ac:dyDescent="0.25">
      <c r="A353" s="3">
        <v>45077</v>
      </c>
      <c r="B353" s="1">
        <v>34185000187921</v>
      </c>
      <c r="C353" s="5">
        <v>504690000</v>
      </c>
      <c r="D353">
        <v>240</v>
      </c>
      <c r="E353" s="3">
        <v>43341</v>
      </c>
      <c r="F353" s="1">
        <f>_xlfn.DAYS(E353,A353)/30</f>
        <v>-57.866666666666667</v>
      </c>
      <c r="G353" s="1">
        <f t="shared" si="89"/>
        <v>182.13333333333333</v>
      </c>
      <c r="H353" s="5">
        <v>392620088</v>
      </c>
      <c r="I353" s="5" t="s">
        <v>52</v>
      </c>
      <c r="J353" s="6">
        <v>44578</v>
      </c>
      <c r="K353" s="7">
        <f>+_xlfn.DAYS(A353,J353)/30</f>
        <v>16.633333333333333</v>
      </c>
      <c r="L353" s="7">
        <f>+_xlfn.DAYS(A353,E353)/30</f>
        <v>57.866666666666667</v>
      </c>
      <c r="M353" s="6">
        <v>31724</v>
      </c>
      <c r="N353" s="8">
        <f>+_xlfn.DAYS(A353,M353)/365</f>
        <v>36.583561643835615</v>
      </c>
      <c r="O353" s="8">
        <v>5890</v>
      </c>
      <c r="P353" s="6">
        <v>42576</v>
      </c>
      <c r="Q353" s="8">
        <f t="shared" si="80"/>
        <v>2.125</v>
      </c>
      <c r="R353" s="8">
        <f t="shared" si="81"/>
        <v>5.5611111111111109</v>
      </c>
      <c r="S353" s="8" t="s">
        <v>66</v>
      </c>
      <c r="T353" s="9">
        <v>1.61E-2</v>
      </c>
      <c r="U353" s="5">
        <f t="shared" si="82"/>
        <v>2102875</v>
      </c>
      <c r="V353" s="5">
        <f t="shared" si="83"/>
        <v>526765.28473333328</v>
      </c>
      <c r="W353" s="10">
        <f t="shared" si="87"/>
        <v>2629640.2847333332</v>
      </c>
      <c r="X353" s="5">
        <v>3792444</v>
      </c>
      <c r="Y353">
        <v>0</v>
      </c>
      <c r="Z353" s="5">
        <v>0</v>
      </c>
      <c r="AA353" s="5">
        <v>396412532</v>
      </c>
      <c r="AB353">
        <v>0</v>
      </c>
      <c r="AC353">
        <v>0</v>
      </c>
      <c r="AD353">
        <v>0</v>
      </c>
      <c r="AE353" t="s">
        <v>34</v>
      </c>
      <c r="AF353" t="s">
        <v>34</v>
      </c>
      <c r="AG353" t="s">
        <v>41</v>
      </c>
      <c r="AH353" s="5">
        <v>3926200.88</v>
      </c>
      <c r="AI353" s="5">
        <v>37924.44</v>
      </c>
      <c r="AJ353" s="3">
        <v>50729</v>
      </c>
      <c r="AK353" s="5">
        <v>0</v>
      </c>
      <c r="AL353" s="5">
        <v>0</v>
      </c>
      <c r="AM353" s="5">
        <v>0</v>
      </c>
      <c r="AN353" s="5">
        <v>0</v>
      </c>
      <c r="AO353" t="s">
        <v>41</v>
      </c>
      <c r="AP353" t="s">
        <v>39</v>
      </c>
      <c r="AQ353" s="5">
        <v>3926200.88</v>
      </c>
      <c r="AR353" t="s">
        <v>38</v>
      </c>
      <c r="AS353">
        <f t="shared" si="90"/>
        <v>0</v>
      </c>
      <c r="AT353" t="str">
        <f t="shared" si="84"/>
        <v>0 Días</v>
      </c>
      <c r="AU353" t="e">
        <f>IF(AND(AC353=0,SUMIFS($H:$H,$A:$A,$A353,#REF!,#REF!)&lt;250000000),"Ordinaria",IF(AND(AC353=0,SUMIFS($H:$H,$A:$A,$A353,#REF!,#REF!)&gt;=250000000),"Preventiva",IF(AND(AC353&gt;0,AC353&lt;=30),"Persuasiva I",IF(AND(AC353&gt;30,AC353&lt;=60),"Persuasiva II",IF(AND(AC353&gt;60,AC353&lt;90),"Prejurídica","Jurídico")))))</f>
        <v>#REF!</v>
      </c>
      <c r="AV353">
        <f t="shared" si="85"/>
        <v>0</v>
      </c>
      <c r="AW353" t="str">
        <f>IFERROR(VLOOKUP(#REF!,#REF!,32,0),"Desembolsado")</f>
        <v>Desembolsado</v>
      </c>
      <c r="AX353" t="str">
        <f t="shared" si="86"/>
        <v>Otro</v>
      </c>
    </row>
    <row r="354" spans="1:50" x14ac:dyDescent="0.25">
      <c r="A354" s="3">
        <v>45046</v>
      </c>
      <c r="B354" s="1">
        <v>34185000187921</v>
      </c>
      <c r="C354" s="5">
        <v>504690000</v>
      </c>
      <c r="D354">
        <v>240</v>
      </c>
      <c r="E354" s="3">
        <v>43341</v>
      </c>
      <c r="F354" s="1">
        <f>_xlfn.DAYS(E354,A354)/30</f>
        <v>-56.833333333333336</v>
      </c>
      <c r="G354" s="1">
        <f t="shared" si="89"/>
        <v>183.16666666666666</v>
      </c>
      <c r="H354" s="5">
        <v>394730153</v>
      </c>
      <c r="I354" s="5" t="s">
        <v>52</v>
      </c>
      <c r="J354" s="6">
        <v>44578</v>
      </c>
      <c r="K354" s="7">
        <f>+_xlfn.DAYS(A354,J354)/30</f>
        <v>15.6</v>
      </c>
      <c r="L354" s="7">
        <f>+_xlfn.DAYS(A354,E354)/30</f>
        <v>56.833333333333336</v>
      </c>
      <c r="M354" s="6">
        <v>31724</v>
      </c>
      <c r="N354" s="8">
        <f>+_xlfn.DAYS(A354,M354)/365</f>
        <v>36.4986301369863</v>
      </c>
      <c r="O354" s="8">
        <v>5890</v>
      </c>
      <c r="P354" s="6">
        <v>42576</v>
      </c>
      <c r="Q354" s="8">
        <f t="shared" si="80"/>
        <v>2.125</v>
      </c>
      <c r="R354" s="8">
        <f t="shared" si="81"/>
        <v>5.5611111111111109</v>
      </c>
      <c r="S354" s="8" t="s">
        <v>66</v>
      </c>
      <c r="T354" s="9">
        <v>1.61E-2</v>
      </c>
      <c r="U354" s="5">
        <f t="shared" si="82"/>
        <v>2102875</v>
      </c>
      <c r="V354" s="5">
        <f t="shared" si="83"/>
        <v>529596.28860833333</v>
      </c>
      <c r="W354" s="10">
        <f t="shared" si="87"/>
        <v>2632471.2886083331</v>
      </c>
      <c r="X354" s="5">
        <v>3793469</v>
      </c>
      <c r="Y354">
        <v>0</v>
      </c>
      <c r="Z354" s="5">
        <v>0</v>
      </c>
      <c r="AA354" s="5">
        <v>398523622</v>
      </c>
      <c r="AB354">
        <v>0</v>
      </c>
      <c r="AC354">
        <v>0</v>
      </c>
      <c r="AD354">
        <v>0</v>
      </c>
      <c r="AE354" t="s">
        <v>34</v>
      </c>
      <c r="AF354" t="s">
        <v>34</v>
      </c>
      <c r="AG354" t="s">
        <v>41</v>
      </c>
      <c r="AH354" s="5">
        <v>3947301.53</v>
      </c>
      <c r="AI354" s="5">
        <v>37934.69</v>
      </c>
      <c r="AJ354" s="3">
        <v>50729</v>
      </c>
      <c r="AK354" s="5">
        <v>0</v>
      </c>
      <c r="AL354" s="5">
        <v>0</v>
      </c>
      <c r="AM354" s="5">
        <v>0</v>
      </c>
      <c r="AN354" s="5">
        <v>0</v>
      </c>
      <c r="AO354" t="s">
        <v>41</v>
      </c>
      <c r="AP354" t="s">
        <v>39</v>
      </c>
      <c r="AQ354" s="5">
        <v>3947301.53</v>
      </c>
      <c r="AR354" t="s">
        <v>38</v>
      </c>
      <c r="AS354">
        <f t="shared" si="90"/>
        <v>0</v>
      </c>
      <c r="AT354" t="str">
        <f t="shared" si="84"/>
        <v>0 Días</v>
      </c>
      <c r="AU354" t="e">
        <f>IF(AND(AC354=0,SUMIFS($H:$H,$A:$A,$A354,#REF!,#REF!)&lt;250000000),"Ordinaria",IF(AND(AC354=0,SUMIFS($H:$H,$A:$A,$A354,#REF!,#REF!)&gt;=250000000),"Preventiva",IF(AND(AC354&gt;0,AC354&lt;=30),"Persuasiva I",IF(AND(AC354&gt;30,AC354&lt;=60),"Persuasiva II",IF(AND(AC354&gt;60,AC354&lt;90),"Prejurídica","Jurídico")))))</f>
        <v>#REF!</v>
      </c>
      <c r="AV354">
        <f t="shared" si="85"/>
        <v>0</v>
      </c>
      <c r="AW354" t="str">
        <f>IFERROR(VLOOKUP(#REF!,#REF!,32,0),"Desembolsado")</f>
        <v>Desembolsado</v>
      </c>
      <c r="AX354" t="str">
        <f t="shared" si="86"/>
        <v>Otro</v>
      </c>
    </row>
    <row r="355" spans="1:50" x14ac:dyDescent="0.25">
      <c r="A355" s="3">
        <v>45016</v>
      </c>
      <c r="B355" s="1">
        <v>34185000187921</v>
      </c>
      <c r="C355" s="5">
        <v>504690000</v>
      </c>
      <c r="D355">
        <v>240</v>
      </c>
      <c r="E355" s="3">
        <v>43341</v>
      </c>
      <c r="F355" s="1">
        <f>_xlfn.DAYS(E355,A355)/30</f>
        <v>-55.833333333333336</v>
      </c>
      <c r="G355" s="1">
        <f t="shared" si="89"/>
        <v>184.16666666666666</v>
      </c>
      <c r="H355" s="5">
        <v>396838470</v>
      </c>
      <c r="I355" s="5" t="s">
        <v>52</v>
      </c>
      <c r="J355" s="6">
        <v>44578</v>
      </c>
      <c r="K355" s="7">
        <f>+_xlfn.DAYS(A355,J355)/30</f>
        <v>14.6</v>
      </c>
      <c r="L355" s="7">
        <f>+_xlfn.DAYS(A355,E355)/30</f>
        <v>55.833333333333336</v>
      </c>
      <c r="M355" s="6">
        <v>31724</v>
      </c>
      <c r="N355" s="8">
        <f>+_xlfn.DAYS(A355,M355)/365</f>
        <v>36.416438356164385</v>
      </c>
      <c r="O355" s="8">
        <v>5890</v>
      </c>
      <c r="P355" s="6">
        <v>42576</v>
      </c>
      <c r="Q355" s="8">
        <f t="shared" si="80"/>
        <v>2.125</v>
      </c>
      <c r="R355" s="8">
        <f t="shared" si="81"/>
        <v>5.5611111111111109</v>
      </c>
      <c r="S355" s="8" t="s">
        <v>66</v>
      </c>
      <c r="T355" s="9">
        <v>1.61E-2</v>
      </c>
      <c r="U355" s="5">
        <f t="shared" si="82"/>
        <v>2102875</v>
      </c>
      <c r="V355" s="5">
        <f t="shared" si="83"/>
        <v>532424.94724999997</v>
      </c>
      <c r="W355" s="10">
        <f t="shared" si="87"/>
        <v>2635299.9472500002</v>
      </c>
      <c r="X355" s="5">
        <v>3794497</v>
      </c>
      <c r="Y355">
        <v>0</v>
      </c>
      <c r="Z355" s="5">
        <v>0</v>
      </c>
      <c r="AA355" s="5">
        <v>400632967</v>
      </c>
      <c r="AB355">
        <v>0</v>
      </c>
      <c r="AC355">
        <v>0</v>
      </c>
      <c r="AD355">
        <v>0</v>
      </c>
      <c r="AE355" t="s">
        <v>34</v>
      </c>
      <c r="AF355" t="s">
        <v>34</v>
      </c>
      <c r="AG355" t="s">
        <v>41</v>
      </c>
      <c r="AH355" s="5">
        <v>3968384.7</v>
      </c>
      <c r="AI355" s="5">
        <v>37944.97</v>
      </c>
      <c r="AJ355" s="3">
        <v>50729</v>
      </c>
      <c r="AK355" s="5">
        <v>0</v>
      </c>
      <c r="AL355" s="5">
        <v>0</v>
      </c>
      <c r="AM355" s="5">
        <v>0</v>
      </c>
      <c r="AN355" s="5">
        <v>0</v>
      </c>
      <c r="AO355" t="s">
        <v>41</v>
      </c>
      <c r="AP355" t="s">
        <v>39</v>
      </c>
      <c r="AQ355" s="5">
        <v>3968384.7</v>
      </c>
      <c r="AR355" t="s">
        <v>38</v>
      </c>
      <c r="AS355">
        <f t="shared" si="90"/>
        <v>0</v>
      </c>
      <c r="AT355" t="str">
        <f t="shared" si="84"/>
        <v>0 Días</v>
      </c>
      <c r="AU355" t="e">
        <f>IF(AND(AC355=0,SUMIFS($H:$H,$A:$A,$A355,#REF!,#REF!)&lt;250000000),"Ordinaria",IF(AND(AC355=0,SUMIFS($H:$H,$A:$A,$A355,#REF!,#REF!)&gt;=250000000),"Preventiva",IF(AND(AC355&gt;0,AC355&lt;=30),"Persuasiva I",IF(AND(AC355&gt;30,AC355&lt;=60),"Persuasiva II",IF(AND(AC355&gt;60,AC355&lt;90),"Prejurídica","Jurídico")))))</f>
        <v>#REF!</v>
      </c>
      <c r="AV355">
        <f t="shared" si="85"/>
        <v>0</v>
      </c>
      <c r="AW355" t="str">
        <f>IFERROR(VLOOKUP(#REF!,#REF!,32,0),"Desembolsado")</f>
        <v>Desembolsado</v>
      </c>
      <c r="AX355" t="str">
        <f t="shared" si="86"/>
        <v>Otro</v>
      </c>
    </row>
    <row r="356" spans="1:50" x14ac:dyDescent="0.25">
      <c r="A356" s="3">
        <v>45351</v>
      </c>
      <c r="B356" s="1">
        <v>34185050185161</v>
      </c>
      <c r="C356" s="5">
        <v>320000000</v>
      </c>
      <c r="D356">
        <v>240</v>
      </c>
      <c r="E356" s="3">
        <v>43193</v>
      </c>
      <c r="F356" s="1">
        <f>_xlfn.DAYS(E356,A356)/30</f>
        <v>-71.933333333333337</v>
      </c>
      <c r="G356" s="1">
        <f t="shared" si="89"/>
        <v>168.06666666666666</v>
      </c>
      <c r="H356" s="5">
        <v>203181819</v>
      </c>
      <c r="I356" s="5" t="s">
        <v>52</v>
      </c>
      <c r="J356" s="6">
        <v>43830</v>
      </c>
      <c r="K356" s="7">
        <f>+_xlfn.DAYS(A356,J356)/30</f>
        <v>50.7</v>
      </c>
      <c r="L356" s="7">
        <f>+_xlfn.DAYS(A356,E356)/30</f>
        <v>71.933333333333337</v>
      </c>
      <c r="M356" s="6">
        <v>33010</v>
      </c>
      <c r="N356" s="8">
        <f>+_xlfn.DAYS(A356,M356)/365</f>
        <v>33.81095890410959</v>
      </c>
      <c r="O356" s="8">
        <v>3273</v>
      </c>
      <c r="P356" s="6">
        <v>41663</v>
      </c>
      <c r="Q356" s="8">
        <f t="shared" si="80"/>
        <v>4.25</v>
      </c>
      <c r="R356" s="8">
        <f t="shared" si="81"/>
        <v>6.0194444444444448</v>
      </c>
      <c r="S356" s="8" t="s">
        <v>66</v>
      </c>
      <c r="T356" s="9">
        <v>1.61E-2</v>
      </c>
      <c r="U356" s="5">
        <f t="shared" si="82"/>
        <v>1333333.3333333333</v>
      </c>
      <c r="V356" s="5">
        <f t="shared" si="83"/>
        <v>272602.27382499998</v>
      </c>
      <c r="W356" s="10">
        <f t="shared" si="87"/>
        <v>1605935.6071583333</v>
      </c>
      <c r="X356" s="5">
        <v>222257</v>
      </c>
      <c r="Y356">
        <v>0</v>
      </c>
      <c r="Z356" s="5">
        <v>27185</v>
      </c>
      <c r="AA356" s="5">
        <v>203431261</v>
      </c>
      <c r="AB356">
        <v>0</v>
      </c>
      <c r="AC356">
        <v>0</v>
      </c>
      <c r="AD356">
        <v>0</v>
      </c>
      <c r="AE356" t="s">
        <v>34</v>
      </c>
      <c r="AF356" t="s">
        <v>34</v>
      </c>
      <c r="AG356" t="s">
        <v>41</v>
      </c>
      <c r="AH356" s="5">
        <v>2031818.19</v>
      </c>
      <c r="AI356" s="5">
        <v>2222.5700000000002</v>
      </c>
      <c r="AJ356" s="3">
        <v>50484</v>
      </c>
      <c r="AK356" s="5">
        <v>271.85000000000002</v>
      </c>
      <c r="AL356" s="5">
        <v>0</v>
      </c>
      <c r="AM356" s="5">
        <v>0</v>
      </c>
      <c r="AN356" s="5">
        <v>0</v>
      </c>
      <c r="AO356" t="s">
        <v>41</v>
      </c>
      <c r="AP356" t="s">
        <v>37</v>
      </c>
      <c r="AQ356" s="5">
        <v>2031818.19</v>
      </c>
      <c r="AR356" t="s">
        <v>38</v>
      </c>
      <c r="AT356" t="str">
        <f t="shared" si="84"/>
        <v>0 Días</v>
      </c>
      <c r="AU356" t="e">
        <f>IF(AND(AC356=0,SUMIFS($H:$H,$A:$A,$A356,#REF!,#REF!)&lt;250000000),"Ordinaria",IF(AND(AC356=0,SUMIFS($H:$H,$A:$A,$A356,#REF!,#REF!)&gt;=250000000),"Preventiva",IF(AND(AC356&gt;0,AC356&lt;=30),"Persuasiva I",IF(AND(AC356&gt;30,AC356&lt;=60),"Persuasiva II",IF(AND(AC356&gt;60,AC356&lt;90),"Prejurídica","Jurídico")))))</f>
        <v>#REF!</v>
      </c>
      <c r="AV356">
        <f t="shared" si="85"/>
        <v>0</v>
      </c>
      <c r="AW356" t="str">
        <f>IFERROR(VLOOKUP(#REF!,#REF!,32,0),"Desembolsado")</f>
        <v>Desembolsado</v>
      </c>
      <c r="AX356" t="str">
        <f t="shared" si="86"/>
        <v>Otro</v>
      </c>
    </row>
    <row r="357" spans="1:50" x14ac:dyDescent="0.25">
      <c r="A357" s="3">
        <v>45322</v>
      </c>
      <c r="B357" s="1">
        <v>34185050185161</v>
      </c>
      <c r="C357" s="5">
        <v>320000000</v>
      </c>
      <c r="D357">
        <v>240</v>
      </c>
      <c r="E357" s="3">
        <v>43193</v>
      </c>
      <c r="F357" s="1">
        <f>_xlfn.DAYS(E357,A357)/30</f>
        <v>-70.966666666666669</v>
      </c>
      <c r="G357" s="1">
        <f t="shared" si="89"/>
        <v>169.03333333333333</v>
      </c>
      <c r="H357" s="5">
        <v>204295005</v>
      </c>
      <c r="I357" s="5" t="s">
        <v>52</v>
      </c>
      <c r="J357" s="6">
        <v>43830</v>
      </c>
      <c r="K357" s="7">
        <f>+_xlfn.DAYS(A357,J357)/30</f>
        <v>49.733333333333334</v>
      </c>
      <c r="L357" s="7">
        <f>+_xlfn.DAYS(A357,E357)/30</f>
        <v>70.966666666666669</v>
      </c>
      <c r="M357" s="6">
        <v>33010</v>
      </c>
      <c r="N357" s="8">
        <f>+_xlfn.DAYS(A357,M357)/365</f>
        <v>33.731506849315068</v>
      </c>
      <c r="O357" s="8">
        <v>3273</v>
      </c>
      <c r="P357" s="6">
        <v>41663</v>
      </c>
      <c r="Q357" s="8">
        <f t="shared" si="80"/>
        <v>4.25</v>
      </c>
      <c r="R357" s="8">
        <f t="shared" si="81"/>
        <v>6.0194444444444448</v>
      </c>
      <c r="S357" s="8" t="s">
        <v>66</v>
      </c>
      <c r="T357" s="9">
        <v>1.61E-2</v>
      </c>
      <c r="U357" s="5">
        <f t="shared" si="82"/>
        <v>1333333.3333333333</v>
      </c>
      <c r="V357" s="5">
        <f t="shared" si="83"/>
        <v>274095.79837500001</v>
      </c>
      <c r="W357" s="10">
        <f t="shared" si="87"/>
        <v>1607429.1317083333</v>
      </c>
      <c r="X357" s="5">
        <v>223476</v>
      </c>
      <c r="Y357">
        <v>0</v>
      </c>
      <c r="Z357" s="5">
        <v>27334</v>
      </c>
      <c r="AA357" s="5">
        <v>204545815</v>
      </c>
      <c r="AB357">
        <v>0</v>
      </c>
      <c r="AC357">
        <v>0</v>
      </c>
      <c r="AD357">
        <v>0</v>
      </c>
      <c r="AE357" t="s">
        <v>34</v>
      </c>
      <c r="AF357" t="s">
        <v>34</v>
      </c>
      <c r="AG357" t="s">
        <v>41</v>
      </c>
      <c r="AH357" s="5">
        <v>2042950.05</v>
      </c>
      <c r="AI357" s="5">
        <v>2234.7600000000002</v>
      </c>
      <c r="AJ357" s="3">
        <v>50484</v>
      </c>
      <c r="AK357" s="5">
        <v>273.33999999999997</v>
      </c>
      <c r="AL357" s="5">
        <v>0</v>
      </c>
      <c r="AM357" s="5">
        <v>0</v>
      </c>
      <c r="AN357" s="5">
        <v>0</v>
      </c>
      <c r="AO357" t="s">
        <v>41</v>
      </c>
      <c r="AP357" t="s">
        <v>37</v>
      </c>
      <c r="AQ357" s="5">
        <v>2042950.05</v>
      </c>
      <c r="AR357" t="s">
        <v>38</v>
      </c>
      <c r="AS357">
        <f t="shared" ref="AS357:AS367" si="91">IF(AC357&gt;=1,1,0)</f>
        <v>0</v>
      </c>
      <c r="AT357" t="str">
        <f t="shared" si="84"/>
        <v>0 Días</v>
      </c>
      <c r="AU357" t="e">
        <f>IF(AND(AC357=0,SUMIFS($H:$H,$A:$A,$A357,#REF!,#REF!)&lt;250000000),"Ordinaria",IF(AND(AC357=0,SUMIFS($H:$H,$A:$A,$A357,#REF!,#REF!)&gt;=250000000),"Preventiva",IF(AND(AC357&gt;0,AC357&lt;=30),"Persuasiva I",IF(AND(AC357&gt;30,AC357&lt;=60),"Persuasiva II",IF(AND(AC357&gt;60,AC357&lt;90),"Prejurídica","Jurídico")))))</f>
        <v>#REF!</v>
      </c>
      <c r="AV357">
        <f t="shared" si="85"/>
        <v>0</v>
      </c>
      <c r="AW357" t="str">
        <f>IFERROR(VLOOKUP(#REF!,#REF!,32,0),"Desembolsado")</f>
        <v>Desembolsado</v>
      </c>
      <c r="AX357" t="str">
        <f t="shared" si="86"/>
        <v>Otro</v>
      </c>
    </row>
    <row r="358" spans="1:50" x14ac:dyDescent="0.25">
      <c r="A358" s="3">
        <v>45291</v>
      </c>
      <c r="B358" s="1">
        <v>34185050185161</v>
      </c>
      <c r="C358" s="5">
        <v>320000000</v>
      </c>
      <c r="D358">
        <v>240</v>
      </c>
      <c r="E358" s="3">
        <v>43193</v>
      </c>
      <c r="F358" s="1">
        <f>_xlfn.DAYS(E358,A358)/30</f>
        <v>-69.933333333333337</v>
      </c>
      <c r="G358" s="1">
        <f t="shared" si="89"/>
        <v>170.06666666666666</v>
      </c>
      <c r="H358" s="5">
        <v>205554004</v>
      </c>
      <c r="I358" s="5" t="s">
        <v>52</v>
      </c>
      <c r="J358" s="6">
        <v>43830</v>
      </c>
      <c r="K358" s="7">
        <f>+_xlfn.DAYS(A358,J358)/30</f>
        <v>48.7</v>
      </c>
      <c r="L358" s="7">
        <f>+_xlfn.DAYS(A358,E358)/30</f>
        <v>69.933333333333337</v>
      </c>
      <c r="M358" s="6">
        <v>33010</v>
      </c>
      <c r="N358" s="8">
        <f>+_xlfn.DAYS(A358,M358)/365</f>
        <v>33.646575342465752</v>
      </c>
      <c r="O358" s="8">
        <v>3273</v>
      </c>
      <c r="P358" s="6">
        <v>41663</v>
      </c>
      <c r="Q358" s="8">
        <f t="shared" si="80"/>
        <v>4.25</v>
      </c>
      <c r="R358" s="8">
        <f t="shared" si="81"/>
        <v>6.0194444444444448</v>
      </c>
      <c r="S358" s="8" t="s">
        <v>66</v>
      </c>
      <c r="T358" s="9">
        <v>1.61E-2</v>
      </c>
      <c r="U358" s="5">
        <f t="shared" si="82"/>
        <v>1333333.3333333333</v>
      </c>
      <c r="V358" s="5">
        <f t="shared" si="83"/>
        <v>275784.95536666666</v>
      </c>
      <c r="W358" s="10">
        <f t="shared" si="87"/>
        <v>1609118.2886999999</v>
      </c>
      <c r="X358" s="5">
        <v>224941</v>
      </c>
      <c r="Y358">
        <v>0</v>
      </c>
      <c r="Z358" s="5">
        <v>27764</v>
      </c>
      <c r="AA358" s="5">
        <v>205806709</v>
      </c>
      <c r="AB358">
        <v>0</v>
      </c>
      <c r="AC358">
        <v>0</v>
      </c>
      <c r="AD358">
        <v>0</v>
      </c>
      <c r="AE358" t="s">
        <v>34</v>
      </c>
      <c r="AF358" t="s">
        <v>34</v>
      </c>
      <c r="AG358" t="s">
        <v>41</v>
      </c>
      <c r="AH358" s="5">
        <v>2055540.04</v>
      </c>
      <c r="AI358" s="5">
        <v>2249.41</v>
      </c>
      <c r="AJ358" s="3">
        <v>50484</v>
      </c>
      <c r="AK358" s="5">
        <v>277.64</v>
      </c>
      <c r="AL358" s="5">
        <v>0</v>
      </c>
      <c r="AM358" s="5">
        <v>0</v>
      </c>
      <c r="AN358" s="5">
        <v>0</v>
      </c>
      <c r="AO358" t="s">
        <v>41</v>
      </c>
      <c r="AP358" t="s">
        <v>37</v>
      </c>
      <c r="AQ358" s="5">
        <v>2055540.04</v>
      </c>
      <c r="AR358" t="s">
        <v>38</v>
      </c>
      <c r="AS358">
        <f t="shared" si="91"/>
        <v>0</v>
      </c>
      <c r="AT358" t="str">
        <f t="shared" si="84"/>
        <v>0 Días</v>
      </c>
      <c r="AU358" t="e">
        <f>IF(AND(AC358=0,SUMIFS($H:$H,$A:$A,$A358,#REF!,#REF!)&lt;250000000),"Ordinaria",IF(AND(AC358=0,SUMIFS($H:$H,$A:$A,$A358,#REF!,#REF!)&gt;=250000000),"Preventiva",IF(AND(AC358&gt;0,AC358&lt;=30),"Persuasiva I",IF(AND(AC358&gt;30,AC358&lt;=60),"Persuasiva II",IF(AND(AC358&gt;60,AC358&lt;90),"Prejurídica","Jurídico")))))</f>
        <v>#REF!</v>
      </c>
      <c r="AV358">
        <f t="shared" si="85"/>
        <v>0</v>
      </c>
      <c r="AW358" t="str">
        <f>IFERROR(VLOOKUP(#REF!,#REF!,32,0),"Desembolsado")</f>
        <v>Desembolsado</v>
      </c>
      <c r="AX358" t="str">
        <f t="shared" si="86"/>
        <v>Otro</v>
      </c>
    </row>
    <row r="359" spans="1:50" x14ac:dyDescent="0.25">
      <c r="A359" s="3">
        <v>45260</v>
      </c>
      <c r="B359" s="1">
        <v>34185050185161</v>
      </c>
      <c r="C359" s="5">
        <v>320000000</v>
      </c>
      <c r="D359">
        <v>240</v>
      </c>
      <c r="E359" s="3">
        <v>43193</v>
      </c>
      <c r="F359" s="1">
        <f>_xlfn.DAYS(E359,A359)/30</f>
        <v>-68.900000000000006</v>
      </c>
      <c r="G359" s="1">
        <f t="shared" si="89"/>
        <v>171.1</v>
      </c>
      <c r="H359" s="5">
        <v>206808066</v>
      </c>
      <c r="I359" s="5" t="s">
        <v>52</v>
      </c>
      <c r="J359" s="6">
        <v>43830</v>
      </c>
      <c r="K359" s="7">
        <f>+_xlfn.DAYS(A359,J359)/30</f>
        <v>47.666666666666664</v>
      </c>
      <c r="L359" s="7">
        <f>+_xlfn.DAYS(A359,E359)/30</f>
        <v>68.900000000000006</v>
      </c>
      <c r="M359" s="6">
        <v>33010</v>
      </c>
      <c r="N359" s="8">
        <f>+_xlfn.DAYS(A359,M359)/365</f>
        <v>33.561643835616437</v>
      </c>
      <c r="O359" s="8">
        <v>3273</v>
      </c>
      <c r="P359" s="6">
        <v>41663</v>
      </c>
      <c r="Q359" s="8">
        <f t="shared" si="80"/>
        <v>4.25</v>
      </c>
      <c r="R359" s="8">
        <f t="shared" si="81"/>
        <v>6.0194444444444448</v>
      </c>
      <c r="S359" s="8" t="s">
        <v>66</v>
      </c>
      <c r="T359" s="9">
        <v>1.61E-2</v>
      </c>
      <c r="U359" s="5">
        <f t="shared" si="82"/>
        <v>1333333.3333333333</v>
      </c>
      <c r="V359" s="5">
        <f t="shared" si="83"/>
        <v>277467.48855000001</v>
      </c>
      <c r="W359" s="10">
        <f t="shared" si="87"/>
        <v>1610800.8218833334</v>
      </c>
      <c r="X359" s="5">
        <v>226282</v>
      </c>
      <c r="Y359">
        <v>0</v>
      </c>
      <c r="Z359" s="5">
        <v>0</v>
      </c>
      <c r="AA359" s="5">
        <v>207034348</v>
      </c>
      <c r="AB359">
        <v>0</v>
      </c>
      <c r="AC359">
        <v>0</v>
      </c>
      <c r="AD359">
        <v>0</v>
      </c>
      <c r="AE359" t="s">
        <v>34</v>
      </c>
      <c r="AF359" t="s">
        <v>34</v>
      </c>
      <c r="AG359" t="s">
        <v>41</v>
      </c>
      <c r="AH359" s="5">
        <v>2068080.66</v>
      </c>
      <c r="AI359" s="5">
        <v>2262.8200000000002</v>
      </c>
      <c r="AJ359" s="3">
        <v>50484</v>
      </c>
      <c r="AK359" s="5">
        <v>0</v>
      </c>
      <c r="AL359" s="5">
        <v>0</v>
      </c>
      <c r="AM359" s="5">
        <v>0</v>
      </c>
      <c r="AN359" s="5">
        <v>0</v>
      </c>
      <c r="AO359" t="s">
        <v>41</v>
      </c>
      <c r="AP359" t="s">
        <v>37</v>
      </c>
      <c r="AQ359" s="5">
        <v>2068080.66</v>
      </c>
      <c r="AR359" t="s">
        <v>38</v>
      </c>
      <c r="AS359">
        <f t="shared" si="91"/>
        <v>0</v>
      </c>
      <c r="AT359" t="str">
        <f t="shared" si="84"/>
        <v>0 Días</v>
      </c>
      <c r="AU359" t="e">
        <f>IF(AND(AC359=0,SUMIFS($H:$H,$A:$A,$A359,#REF!,#REF!)&lt;250000000),"Ordinaria",IF(AND(AC359=0,SUMIFS($H:$H,$A:$A,$A359,#REF!,#REF!)&gt;=250000000),"Preventiva",IF(AND(AC359&gt;0,AC359&lt;=30),"Persuasiva I",IF(AND(AC359&gt;30,AC359&lt;=60),"Persuasiva II",IF(AND(AC359&gt;60,AC359&lt;90),"Prejurídica","Jurídico")))))</f>
        <v>#REF!</v>
      </c>
      <c r="AV359">
        <f t="shared" si="85"/>
        <v>0</v>
      </c>
      <c r="AW359" t="str">
        <f>IFERROR(VLOOKUP(#REF!,#REF!,32,0),"Desembolsado")</f>
        <v>Desembolsado</v>
      </c>
      <c r="AX359" t="str">
        <f t="shared" si="86"/>
        <v>Otro</v>
      </c>
    </row>
    <row r="360" spans="1:50" x14ac:dyDescent="0.25">
      <c r="A360" s="3">
        <v>45230</v>
      </c>
      <c r="B360" s="1">
        <v>34185050185161</v>
      </c>
      <c r="C360" s="5">
        <v>320000000</v>
      </c>
      <c r="D360">
        <v>240</v>
      </c>
      <c r="E360" s="3">
        <v>43193</v>
      </c>
      <c r="F360" s="1">
        <f>_xlfn.DAYS(E360,A360)/30</f>
        <v>-67.900000000000006</v>
      </c>
      <c r="G360" s="1">
        <f t="shared" si="89"/>
        <v>172.1</v>
      </c>
      <c r="H360" s="5">
        <v>207958077</v>
      </c>
      <c r="I360" s="5" t="s">
        <v>52</v>
      </c>
      <c r="J360" s="6">
        <v>43830</v>
      </c>
      <c r="K360" s="7">
        <f>+_xlfn.DAYS(A360,J360)/30</f>
        <v>46.666666666666664</v>
      </c>
      <c r="L360" s="7">
        <f>+_xlfn.DAYS(A360,E360)/30</f>
        <v>67.900000000000006</v>
      </c>
      <c r="M360" s="6">
        <v>33010</v>
      </c>
      <c r="N360" s="8">
        <f>+_xlfn.DAYS(A360,M360)/365</f>
        <v>33.479452054794521</v>
      </c>
      <c r="O360" s="8">
        <v>3273</v>
      </c>
      <c r="P360" s="6">
        <v>41663</v>
      </c>
      <c r="Q360" s="8">
        <f t="shared" si="80"/>
        <v>4.25</v>
      </c>
      <c r="R360" s="8">
        <f t="shared" si="81"/>
        <v>6.0194444444444448</v>
      </c>
      <c r="S360" s="8" t="s">
        <v>66</v>
      </c>
      <c r="T360" s="9">
        <v>1.61E-2</v>
      </c>
      <c r="U360" s="5">
        <f t="shared" si="82"/>
        <v>1333333.3333333333</v>
      </c>
      <c r="V360" s="5">
        <f t="shared" si="83"/>
        <v>279010.41997499997</v>
      </c>
      <c r="W360" s="10">
        <f t="shared" si="87"/>
        <v>1612343.7533083332</v>
      </c>
      <c r="X360" s="5">
        <v>227542</v>
      </c>
      <c r="Y360">
        <v>0</v>
      </c>
      <c r="Z360" s="5">
        <v>0</v>
      </c>
      <c r="AA360" s="5">
        <v>208185619</v>
      </c>
      <c r="AB360">
        <v>0</v>
      </c>
      <c r="AC360">
        <v>0</v>
      </c>
      <c r="AD360">
        <v>0</v>
      </c>
      <c r="AE360" t="s">
        <v>34</v>
      </c>
      <c r="AF360" t="s">
        <v>34</v>
      </c>
      <c r="AG360" t="s">
        <v>41</v>
      </c>
      <c r="AH360" s="5">
        <v>2079580.77</v>
      </c>
      <c r="AI360" s="5">
        <v>2275.42</v>
      </c>
      <c r="AJ360" s="3">
        <v>50484</v>
      </c>
      <c r="AK360" s="5">
        <v>0</v>
      </c>
      <c r="AL360" s="5">
        <v>0</v>
      </c>
      <c r="AM360" s="5">
        <v>0</v>
      </c>
      <c r="AN360" s="5">
        <v>0</v>
      </c>
      <c r="AO360" t="s">
        <v>41</v>
      </c>
      <c r="AP360" t="s">
        <v>37</v>
      </c>
      <c r="AQ360" s="5">
        <v>2079580.77</v>
      </c>
      <c r="AR360" t="s">
        <v>38</v>
      </c>
      <c r="AS360">
        <f t="shared" si="91"/>
        <v>0</v>
      </c>
      <c r="AT360" t="str">
        <f t="shared" si="84"/>
        <v>0 Días</v>
      </c>
      <c r="AU360" t="e">
        <f>IF(AND(AC360=0,SUMIFS($H:$H,$A:$A,$A360,#REF!,#REF!)&lt;250000000),"Ordinaria",IF(AND(AC360=0,SUMIFS($H:$H,$A:$A,$A360,#REF!,#REF!)&gt;=250000000),"Preventiva",IF(AND(AC360&gt;0,AC360&lt;=30),"Persuasiva I",IF(AND(AC360&gt;30,AC360&lt;=60),"Persuasiva II",IF(AND(AC360&gt;60,AC360&lt;90),"Prejurídica","Jurídico")))))</f>
        <v>#REF!</v>
      </c>
      <c r="AV360">
        <f t="shared" si="85"/>
        <v>0</v>
      </c>
      <c r="AW360" t="str">
        <f>IFERROR(VLOOKUP(#REF!,#REF!,32,0),"Desembolsado")</f>
        <v>Desembolsado</v>
      </c>
      <c r="AX360" t="str">
        <f t="shared" si="86"/>
        <v>Otro</v>
      </c>
    </row>
    <row r="361" spans="1:50" x14ac:dyDescent="0.25">
      <c r="A361" s="3">
        <v>45199</v>
      </c>
      <c r="B361" s="1">
        <v>34185050185161</v>
      </c>
      <c r="C361" s="5">
        <v>320000000</v>
      </c>
      <c r="D361">
        <v>240</v>
      </c>
      <c r="E361" s="3">
        <v>43193</v>
      </c>
      <c r="F361" s="1">
        <f>_xlfn.DAYS(E361,A361)/30</f>
        <v>-66.86666666666666</v>
      </c>
      <c r="G361" s="1">
        <f t="shared" si="89"/>
        <v>173.13333333333333</v>
      </c>
      <c r="H361" s="5">
        <v>209203988</v>
      </c>
      <c r="I361" s="5" t="s">
        <v>52</v>
      </c>
      <c r="J361" s="6">
        <v>43830</v>
      </c>
      <c r="K361" s="7">
        <f>+_xlfn.DAYS(A361,J361)/30</f>
        <v>45.633333333333333</v>
      </c>
      <c r="L361" s="7">
        <f>+_xlfn.DAYS(A361,E361)/30</f>
        <v>66.86666666666666</v>
      </c>
      <c r="M361" s="6">
        <v>33010</v>
      </c>
      <c r="N361" s="8">
        <f>+_xlfn.DAYS(A361,M361)/365</f>
        <v>33.394520547945206</v>
      </c>
      <c r="O361" s="8">
        <v>3273</v>
      </c>
      <c r="P361" s="6">
        <v>41663</v>
      </c>
      <c r="Q361" s="8">
        <f t="shared" si="80"/>
        <v>4.25</v>
      </c>
      <c r="R361" s="8">
        <f t="shared" si="81"/>
        <v>6.0194444444444448</v>
      </c>
      <c r="S361" s="8" t="s">
        <v>66</v>
      </c>
      <c r="T361" s="9">
        <v>1.61E-2</v>
      </c>
      <c r="U361" s="5">
        <f t="shared" si="82"/>
        <v>1333333.3333333333</v>
      </c>
      <c r="V361" s="5">
        <f t="shared" si="83"/>
        <v>280682.01723333332</v>
      </c>
      <c r="W361" s="10">
        <f t="shared" si="87"/>
        <v>1614015.3505666666</v>
      </c>
      <c r="X361" s="5">
        <v>228854</v>
      </c>
      <c r="Y361">
        <v>0</v>
      </c>
      <c r="Z361" s="5">
        <v>0</v>
      </c>
      <c r="AA361" s="5">
        <v>209432842</v>
      </c>
      <c r="AB361">
        <v>0</v>
      </c>
      <c r="AC361">
        <v>0</v>
      </c>
      <c r="AD361">
        <v>0</v>
      </c>
      <c r="AE361" t="s">
        <v>34</v>
      </c>
      <c r="AF361" t="s">
        <v>34</v>
      </c>
      <c r="AG361" t="s">
        <v>41</v>
      </c>
      <c r="AH361" s="5">
        <v>2092039.88</v>
      </c>
      <c r="AI361" s="5">
        <v>2288.54</v>
      </c>
      <c r="AJ361" s="3">
        <v>50484</v>
      </c>
      <c r="AK361" s="5">
        <v>0</v>
      </c>
      <c r="AL361" s="5">
        <v>0</v>
      </c>
      <c r="AM361" s="5">
        <v>0</v>
      </c>
      <c r="AN361" s="5">
        <v>0</v>
      </c>
      <c r="AO361" t="s">
        <v>41</v>
      </c>
      <c r="AP361" t="s">
        <v>37</v>
      </c>
      <c r="AQ361" s="5">
        <v>2092039.88</v>
      </c>
      <c r="AR361" t="s">
        <v>38</v>
      </c>
      <c r="AS361">
        <f t="shared" si="91"/>
        <v>0</v>
      </c>
      <c r="AT361" t="str">
        <f t="shared" si="84"/>
        <v>0 Días</v>
      </c>
      <c r="AU361" t="e">
        <f>IF(AND(AC361=0,SUMIFS($H:$H,$A:$A,$A361,#REF!,#REF!)&lt;250000000),"Ordinaria",IF(AND(AC361=0,SUMIFS($H:$H,$A:$A,$A361,#REF!,#REF!)&gt;=250000000),"Preventiva",IF(AND(AC361&gt;0,AC361&lt;=30),"Persuasiva I",IF(AND(AC361&gt;30,AC361&lt;=60),"Persuasiva II",IF(AND(AC361&gt;60,AC361&lt;90),"Prejurídica","Jurídico")))))</f>
        <v>#REF!</v>
      </c>
      <c r="AV361">
        <f t="shared" si="85"/>
        <v>0</v>
      </c>
      <c r="AW361" t="str">
        <f>IFERROR(VLOOKUP(#REF!,#REF!,32,0),"Desembolsado")</f>
        <v>Desembolsado</v>
      </c>
      <c r="AX361" t="str">
        <f t="shared" si="86"/>
        <v>Otro</v>
      </c>
    </row>
    <row r="362" spans="1:50" x14ac:dyDescent="0.25">
      <c r="A362" s="3">
        <v>45169</v>
      </c>
      <c r="B362" s="1">
        <v>34185050185161</v>
      </c>
      <c r="C362" s="5">
        <v>320000000</v>
      </c>
      <c r="D362">
        <v>240</v>
      </c>
      <c r="E362" s="3">
        <v>43193</v>
      </c>
      <c r="F362" s="1">
        <f>_xlfn.DAYS(E362,A362)/30</f>
        <v>-65.86666666666666</v>
      </c>
      <c r="G362" s="1">
        <f t="shared" si="89"/>
        <v>174.13333333333333</v>
      </c>
      <c r="H362" s="5">
        <v>210346587</v>
      </c>
      <c r="I362" s="5" t="s">
        <v>52</v>
      </c>
      <c r="J362" s="6">
        <v>43830</v>
      </c>
      <c r="K362" s="7">
        <f>+_xlfn.DAYS(A362,J362)/30</f>
        <v>44.633333333333333</v>
      </c>
      <c r="L362" s="7">
        <f>+_xlfn.DAYS(A362,E362)/30</f>
        <v>65.86666666666666</v>
      </c>
      <c r="M362" s="6">
        <v>33010</v>
      </c>
      <c r="N362" s="8">
        <f>+_xlfn.DAYS(A362,M362)/365</f>
        <v>33.31232876712329</v>
      </c>
      <c r="O362" s="8">
        <v>3273</v>
      </c>
      <c r="P362" s="6">
        <v>41663</v>
      </c>
      <c r="Q362" s="8">
        <f t="shared" si="80"/>
        <v>4.25</v>
      </c>
      <c r="R362" s="8">
        <f t="shared" si="81"/>
        <v>6.0194444444444448</v>
      </c>
      <c r="S362" s="8" t="s">
        <v>66</v>
      </c>
      <c r="T362" s="9">
        <v>1.61E-2</v>
      </c>
      <c r="U362" s="5">
        <f t="shared" si="82"/>
        <v>1333333.3333333333</v>
      </c>
      <c r="V362" s="5">
        <f t="shared" si="83"/>
        <v>282215.00422499998</v>
      </c>
      <c r="W362" s="10">
        <f t="shared" si="87"/>
        <v>1615548.3375583333</v>
      </c>
      <c r="X362" s="5">
        <v>230096</v>
      </c>
      <c r="Y362">
        <v>0</v>
      </c>
      <c r="Z362" s="5">
        <v>0</v>
      </c>
      <c r="AA362" s="5">
        <v>210576683</v>
      </c>
      <c r="AB362">
        <v>0</v>
      </c>
      <c r="AC362">
        <v>0</v>
      </c>
      <c r="AD362">
        <v>0</v>
      </c>
      <c r="AE362" t="s">
        <v>34</v>
      </c>
      <c r="AF362" t="s">
        <v>34</v>
      </c>
      <c r="AG362" t="s">
        <v>41</v>
      </c>
      <c r="AH362" s="5">
        <v>2103465.87</v>
      </c>
      <c r="AI362" s="5">
        <v>2300.96</v>
      </c>
      <c r="AJ362" s="3">
        <v>50484</v>
      </c>
      <c r="AK362" s="5">
        <v>0</v>
      </c>
      <c r="AL362" s="5">
        <v>0</v>
      </c>
      <c r="AM362" s="5">
        <v>0</v>
      </c>
      <c r="AN362" s="5">
        <v>0</v>
      </c>
      <c r="AO362" t="s">
        <v>41</v>
      </c>
      <c r="AP362" t="s">
        <v>37</v>
      </c>
      <c r="AQ362" s="5">
        <v>2103465.87</v>
      </c>
      <c r="AR362" t="s">
        <v>38</v>
      </c>
      <c r="AS362">
        <f t="shared" si="91"/>
        <v>0</v>
      </c>
      <c r="AT362" t="str">
        <f t="shared" si="84"/>
        <v>0 Días</v>
      </c>
      <c r="AU362" t="e">
        <f>IF(AND(AC362=0,SUMIFS($H:$H,$A:$A,$A362,#REF!,#REF!)&lt;250000000),"Ordinaria",IF(AND(AC362=0,SUMIFS($H:$H,$A:$A,$A362,#REF!,#REF!)&gt;=250000000),"Preventiva",IF(AND(AC362&gt;0,AC362&lt;=30),"Persuasiva I",IF(AND(AC362&gt;30,AC362&lt;=60),"Persuasiva II",IF(AND(AC362&gt;60,AC362&lt;90),"Prejurídica","Jurídico")))))</f>
        <v>#REF!</v>
      </c>
      <c r="AV362">
        <f t="shared" si="85"/>
        <v>0</v>
      </c>
      <c r="AW362" t="str">
        <f>IFERROR(VLOOKUP(#REF!,#REF!,32,0),"Desembolsado")</f>
        <v>Desembolsado</v>
      </c>
      <c r="AX362" t="str">
        <f t="shared" si="86"/>
        <v>Otro</v>
      </c>
    </row>
    <row r="363" spans="1:50" x14ac:dyDescent="0.25">
      <c r="A363" s="3">
        <v>45138</v>
      </c>
      <c r="B363" s="1">
        <v>34185050185161</v>
      </c>
      <c r="C363" s="5">
        <v>320000000</v>
      </c>
      <c r="D363">
        <v>240</v>
      </c>
      <c r="E363" s="3">
        <v>43193</v>
      </c>
      <c r="F363" s="1">
        <f>_xlfn.DAYS(E363,A363)/30</f>
        <v>-64.833333333333329</v>
      </c>
      <c r="G363" s="1">
        <f t="shared" si="89"/>
        <v>175.16666666666669</v>
      </c>
      <c r="H363" s="5">
        <v>212819283</v>
      </c>
      <c r="I363" s="5" t="s">
        <v>52</v>
      </c>
      <c r="J363" s="6">
        <v>43830</v>
      </c>
      <c r="K363" s="7">
        <f>+_xlfn.DAYS(A363,J363)/30</f>
        <v>43.6</v>
      </c>
      <c r="L363" s="7">
        <f>+_xlfn.DAYS(A363,E363)/30</f>
        <v>64.833333333333329</v>
      </c>
      <c r="M363" s="6">
        <v>33010</v>
      </c>
      <c r="N363" s="8">
        <f>+_xlfn.DAYS(A363,M363)/365</f>
        <v>33.227397260273975</v>
      </c>
      <c r="O363" s="8">
        <v>3273</v>
      </c>
      <c r="P363" s="6">
        <v>41663</v>
      </c>
      <c r="Q363" s="8">
        <f t="shared" si="80"/>
        <v>4.25</v>
      </c>
      <c r="R363" s="8">
        <f t="shared" si="81"/>
        <v>6.0194444444444448</v>
      </c>
      <c r="S363" s="8" t="s">
        <v>66</v>
      </c>
      <c r="T363" s="9">
        <v>1.61E-2</v>
      </c>
      <c r="U363" s="5">
        <f t="shared" si="82"/>
        <v>1333333.3333333333</v>
      </c>
      <c r="V363" s="5">
        <f t="shared" si="83"/>
        <v>285532.53802500002</v>
      </c>
      <c r="W363" s="10">
        <f t="shared" si="87"/>
        <v>1618865.8713583332</v>
      </c>
      <c r="X363" s="5">
        <v>867314</v>
      </c>
      <c r="Y363">
        <v>0</v>
      </c>
      <c r="Z363" s="5">
        <v>0</v>
      </c>
      <c r="AA363" s="5">
        <v>213688698</v>
      </c>
      <c r="AB363">
        <v>1</v>
      </c>
      <c r="AC363">
        <v>11</v>
      </c>
      <c r="AD363">
        <v>0</v>
      </c>
      <c r="AE363" t="s">
        <v>34</v>
      </c>
      <c r="AF363" t="s">
        <v>34</v>
      </c>
      <c r="AG363" t="s">
        <v>41</v>
      </c>
      <c r="AH363" s="5">
        <v>2128192.83</v>
      </c>
      <c r="AI363" s="5">
        <v>8694.15</v>
      </c>
      <c r="AJ363" s="3">
        <v>50484</v>
      </c>
      <c r="AK363" s="5">
        <v>0</v>
      </c>
      <c r="AL363" s="5">
        <v>0</v>
      </c>
      <c r="AM363" s="5">
        <v>0</v>
      </c>
      <c r="AN363" s="5">
        <v>0</v>
      </c>
      <c r="AO363" t="s">
        <v>41</v>
      </c>
      <c r="AP363" t="s">
        <v>42</v>
      </c>
      <c r="AQ363" s="5">
        <v>2128192.83</v>
      </c>
      <c r="AR363" t="s">
        <v>38</v>
      </c>
      <c r="AS363">
        <f t="shared" si="91"/>
        <v>1</v>
      </c>
      <c r="AT363" t="str">
        <f t="shared" si="84"/>
        <v>1-30 Días</v>
      </c>
      <c r="AU363" t="e">
        <f>IF(AND(AC363=0,SUMIFS($H:$H,$A:$A,$A363,#REF!,#REF!)&lt;250000000),"Ordinaria",IF(AND(AC363=0,SUMIFS($H:$H,$A:$A,$A363,#REF!,#REF!)&gt;=250000000),"Preventiva",IF(AND(AC363&gt;0,AC363&lt;=30),"Persuasiva I",IF(AND(AC363&gt;30,AC363&lt;=60),"Persuasiva II",IF(AND(AC363&gt;60,AC363&lt;90),"Prejurídica","Jurídico")))))</f>
        <v>#REF!</v>
      </c>
      <c r="AV363">
        <f t="shared" si="85"/>
        <v>0</v>
      </c>
      <c r="AW363" t="str">
        <f>IFERROR(VLOOKUP(#REF!,#REF!,32,0),"Desembolsado")</f>
        <v>Desembolsado</v>
      </c>
      <c r="AX363" t="str">
        <f t="shared" si="86"/>
        <v>Otro</v>
      </c>
    </row>
    <row r="364" spans="1:50" x14ac:dyDescent="0.25">
      <c r="A364" s="3">
        <v>45107</v>
      </c>
      <c r="B364" s="1">
        <v>34185050185161</v>
      </c>
      <c r="C364" s="5">
        <v>320000000</v>
      </c>
      <c r="D364">
        <v>240</v>
      </c>
      <c r="E364" s="3">
        <v>43193</v>
      </c>
      <c r="F364" s="1">
        <f>_xlfn.DAYS(E364,A364)/30</f>
        <v>-63.8</v>
      </c>
      <c r="G364" s="1">
        <f t="shared" si="89"/>
        <v>176.2</v>
      </c>
      <c r="H364" s="5">
        <v>214004266</v>
      </c>
      <c r="I364" s="5" t="s">
        <v>52</v>
      </c>
      <c r="J364" s="6">
        <v>43830</v>
      </c>
      <c r="K364" s="7">
        <f>+_xlfn.DAYS(A364,J364)/30</f>
        <v>42.56666666666667</v>
      </c>
      <c r="L364" s="7">
        <f>+_xlfn.DAYS(A364,E364)/30</f>
        <v>63.8</v>
      </c>
      <c r="M364" s="6">
        <v>33010</v>
      </c>
      <c r="N364" s="8">
        <f>+_xlfn.DAYS(A364,M364)/365</f>
        <v>33.142465753424659</v>
      </c>
      <c r="O364" s="8">
        <v>3273</v>
      </c>
      <c r="P364" s="6">
        <v>41663</v>
      </c>
      <c r="Q364" s="8">
        <f t="shared" si="80"/>
        <v>4.25</v>
      </c>
      <c r="R364" s="8">
        <f t="shared" si="81"/>
        <v>6.0194444444444448</v>
      </c>
      <c r="S364" s="8" t="s">
        <v>66</v>
      </c>
      <c r="T364" s="9">
        <v>1.61E-2</v>
      </c>
      <c r="U364" s="5">
        <f t="shared" si="82"/>
        <v>1333333.3333333333</v>
      </c>
      <c r="V364" s="5">
        <f t="shared" si="83"/>
        <v>287122.39021666668</v>
      </c>
      <c r="W364" s="10">
        <f t="shared" si="87"/>
        <v>1620455.72355</v>
      </c>
      <c r="X364" s="5">
        <v>872162</v>
      </c>
      <c r="Y364">
        <v>0</v>
      </c>
      <c r="Z364" s="5">
        <v>0</v>
      </c>
      <c r="AA364" s="5">
        <v>214878330</v>
      </c>
      <c r="AB364">
        <v>1</v>
      </c>
      <c r="AC364">
        <v>10</v>
      </c>
      <c r="AD364">
        <v>0</v>
      </c>
      <c r="AE364" t="s">
        <v>34</v>
      </c>
      <c r="AF364" t="s">
        <v>34</v>
      </c>
      <c r="AG364" t="s">
        <v>41</v>
      </c>
      <c r="AH364" s="5">
        <v>2140042.66</v>
      </c>
      <c r="AI364" s="5">
        <v>8740.64</v>
      </c>
      <c r="AJ364" s="3">
        <v>50484</v>
      </c>
      <c r="AK364" s="5">
        <v>0</v>
      </c>
      <c r="AL364" s="5">
        <v>0</v>
      </c>
      <c r="AM364" s="5">
        <v>0</v>
      </c>
      <c r="AN364" s="5">
        <v>0</v>
      </c>
      <c r="AO364" t="s">
        <v>41</v>
      </c>
      <c r="AP364" t="s">
        <v>42</v>
      </c>
      <c r="AQ364" s="5">
        <v>2140042.66</v>
      </c>
      <c r="AR364" t="s">
        <v>38</v>
      </c>
      <c r="AS364">
        <f t="shared" si="91"/>
        <v>1</v>
      </c>
      <c r="AT364" t="str">
        <f t="shared" si="84"/>
        <v>1-30 Días</v>
      </c>
      <c r="AU364" t="e">
        <f>IF(AND(AC364=0,SUMIFS($H:$H,$A:$A,$A364,#REF!,#REF!)&lt;250000000),"Ordinaria",IF(AND(AC364=0,SUMIFS($H:$H,$A:$A,$A364,#REF!,#REF!)&gt;=250000000),"Preventiva",IF(AND(AC364&gt;0,AC364&lt;=30),"Persuasiva I",IF(AND(AC364&gt;30,AC364&lt;=60),"Persuasiva II",IF(AND(AC364&gt;60,AC364&lt;90),"Prejurídica","Jurídico")))))</f>
        <v>#REF!</v>
      </c>
      <c r="AV364">
        <f t="shared" si="85"/>
        <v>0</v>
      </c>
      <c r="AW364" t="str">
        <f>IFERROR(VLOOKUP(#REF!,#REF!,32,0),"Desembolsado")</f>
        <v>Desembolsado</v>
      </c>
      <c r="AX364" t="str">
        <f t="shared" si="86"/>
        <v>Otro</v>
      </c>
    </row>
    <row r="365" spans="1:50" x14ac:dyDescent="0.25">
      <c r="A365" s="3">
        <v>45077</v>
      </c>
      <c r="B365" s="1">
        <v>34185050185161</v>
      </c>
      <c r="C365" s="5">
        <v>320000000</v>
      </c>
      <c r="D365">
        <v>240</v>
      </c>
      <c r="E365" s="3">
        <v>43193</v>
      </c>
      <c r="F365" s="1">
        <f>_xlfn.DAYS(E365,A365)/30</f>
        <v>-62.8</v>
      </c>
      <c r="G365" s="1">
        <f t="shared" si="89"/>
        <v>177.2</v>
      </c>
      <c r="H365" s="5">
        <v>214004266</v>
      </c>
      <c r="I365" s="5" t="s">
        <v>52</v>
      </c>
      <c r="J365" s="6">
        <v>43830</v>
      </c>
      <c r="K365" s="7">
        <f>+_xlfn.DAYS(A365,J365)/30</f>
        <v>41.56666666666667</v>
      </c>
      <c r="L365" s="7">
        <f>+_xlfn.DAYS(A365,E365)/30</f>
        <v>62.8</v>
      </c>
      <c r="M365" s="6">
        <v>33010</v>
      </c>
      <c r="N365" s="8">
        <f>+_xlfn.DAYS(A365,M365)/365</f>
        <v>33.060273972602737</v>
      </c>
      <c r="O365" s="8">
        <v>3273</v>
      </c>
      <c r="P365" s="6">
        <v>41663</v>
      </c>
      <c r="Q365" s="8">
        <f t="shared" si="80"/>
        <v>4.25</v>
      </c>
      <c r="R365" s="8">
        <f t="shared" si="81"/>
        <v>6.0194444444444448</v>
      </c>
      <c r="S365" s="8" t="s">
        <v>66</v>
      </c>
      <c r="T365" s="9">
        <v>1.61E-2</v>
      </c>
      <c r="U365" s="5">
        <f t="shared" si="82"/>
        <v>1333333.3333333333</v>
      </c>
      <c r="V365" s="5">
        <f t="shared" si="83"/>
        <v>287122.39021666668</v>
      </c>
      <c r="W365" s="10">
        <f t="shared" si="87"/>
        <v>1620455.72355</v>
      </c>
      <c r="X365" s="5">
        <v>235006</v>
      </c>
      <c r="Y365">
        <v>0</v>
      </c>
      <c r="Z365" s="5">
        <v>0</v>
      </c>
      <c r="AA365" s="5">
        <v>214239272</v>
      </c>
      <c r="AB365">
        <v>0</v>
      </c>
      <c r="AC365">
        <v>0</v>
      </c>
      <c r="AD365">
        <v>0</v>
      </c>
      <c r="AE365" t="s">
        <v>34</v>
      </c>
      <c r="AF365" t="s">
        <v>34</v>
      </c>
      <c r="AG365" t="s">
        <v>41</v>
      </c>
      <c r="AH365" s="5">
        <v>2140042.66</v>
      </c>
      <c r="AI365" s="5">
        <v>2350.06</v>
      </c>
      <c r="AJ365" s="3">
        <v>50484</v>
      </c>
      <c r="AK365" s="5">
        <v>0</v>
      </c>
      <c r="AL365" s="5">
        <v>0</v>
      </c>
      <c r="AM365" s="5">
        <v>0</v>
      </c>
      <c r="AN365" s="5">
        <v>0</v>
      </c>
      <c r="AO365" t="s">
        <v>41</v>
      </c>
      <c r="AP365" t="s">
        <v>37</v>
      </c>
      <c r="AQ365" s="5">
        <v>2140042.66</v>
      </c>
      <c r="AR365" t="s">
        <v>38</v>
      </c>
      <c r="AS365">
        <f t="shared" si="91"/>
        <v>0</v>
      </c>
      <c r="AT365" t="str">
        <f t="shared" si="84"/>
        <v>0 Días</v>
      </c>
      <c r="AU365" t="e">
        <f>IF(AND(AC365=0,SUMIFS($H:$H,$A:$A,$A365,#REF!,#REF!)&lt;250000000),"Ordinaria",IF(AND(AC365=0,SUMIFS($H:$H,$A:$A,$A365,#REF!,#REF!)&gt;=250000000),"Preventiva",IF(AND(AC365&gt;0,AC365&lt;=30),"Persuasiva I",IF(AND(AC365&gt;30,AC365&lt;=60),"Persuasiva II",IF(AND(AC365&gt;60,AC365&lt;90),"Prejurídica","Jurídico")))))</f>
        <v>#REF!</v>
      </c>
      <c r="AV365">
        <f t="shared" si="85"/>
        <v>0</v>
      </c>
      <c r="AW365" t="str">
        <f>IFERROR(VLOOKUP(#REF!,#REF!,32,0),"Desembolsado")</f>
        <v>Desembolsado</v>
      </c>
      <c r="AX365" t="str">
        <f t="shared" si="86"/>
        <v>Otro</v>
      </c>
    </row>
    <row r="366" spans="1:50" x14ac:dyDescent="0.25">
      <c r="A366" s="3">
        <v>45046</v>
      </c>
      <c r="B366" s="1">
        <v>34185050185161</v>
      </c>
      <c r="C366" s="5">
        <v>320000000</v>
      </c>
      <c r="D366">
        <v>240</v>
      </c>
      <c r="E366" s="3">
        <v>43193</v>
      </c>
      <c r="F366" s="1">
        <f>_xlfn.DAYS(E366,A366)/30</f>
        <v>-61.766666666666666</v>
      </c>
      <c r="G366" s="1">
        <f t="shared" si="89"/>
        <v>178.23333333333335</v>
      </c>
      <c r="H366" s="5">
        <v>215131645</v>
      </c>
      <c r="I366" s="5" t="s">
        <v>52</v>
      </c>
      <c r="J366" s="6">
        <v>43830</v>
      </c>
      <c r="K366" s="7">
        <f>+_xlfn.DAYS(A366,J366)/30</f>
        <v>40.533333333333331</v>
      </c>
      <c r="L366" s="7">
        <f>+_xlfn.DAYS(A366,E366)/30</f>
        <v>61.766666666666666</v>
      </c>
      <c r="M366" s="6">
        <v>33010</v>
      </c>
      <c r="N366" s="8">
        <f>+_xlfn.DAYS(A366,M366)/365</f>
        <v>32.975342465753428</v>
      </c>
      <c r="O366" s="8">
        <v>3273</v>
      </c>
      <c r="P366" s="6">
        <v>41663</v>
      </c>
      <c r="Q366" s="8">
        <f t="shared" si="80"/>
        <v>4.25</v>
      </c>
      <c r="R366" s="8">
        <f t="shared" si="81"/>
        <v>6.0194444444444448</v>
      </c>
      <c r="S366" s="8" t="s">
        <v>66</v>
      </c>
      <c r="T366" s="9">
        <v>1.61E-2</v>
      </c>
      <c r="U366" s="5">
        <f t="shared" si="82"/>
        <v>1333333.3333333333</v>
      </c>
      <c r="V366" s="5">
        <f t="shared" si="83"/>
        <v>288634.95704166667</v>
      </c>
      <c r="W366" s="10">
        <f t="shared" si="87"/>
        <v>1621968.2903749999</v>
      </c>
      <c r="X366" s="5">
        <v>236217</v>
      </c>
      <c r="Y366">
        <v>0</v>
      </c>
      <c r="Z366" s="5">
        <v>0</v>
      </c>
      <c r="AA366" s="5">
        <v>215367862</v>
      </c>
      <c r="AB366">
        <v>0</v>
      </c>
      <c r="AC366">
        <v>0</v>
      </c>
      <c r="AD366">
        <v>0</v>
      </c>
      <c r="AE366" t="s">
        <v>34</v>
      </c>
      <c r="AF366" t="s">
        <v>34</v>
      </c>
      <c r="AG366" t="s">
        <v>41</v>
      </c>
      <c r="AH366" s="5">
        <v>2151316.4500000002</v>
      </c>
      <c r="AI366" s="5">
        <v>2362.17</v>
      </c>
      <c r="AJ366" s="3">
        <v>50484</v>
      </c>
      <c r="AK366" s="5">
        <v>0</v>
      </c>
      <c r="AL366" s="5">
        <v>0</v>
      </c>
      <c r="AM366" s="5">
        <v>0</v>
      </c>
      <c r="AN366" s="5">
        <v>0</v>
      </c>
      <c r="AO366" t="s">
        <v>41</v>
      </c>
      <c r="AP366" t="s">
        <v>37</v>
      </c>
      <c r="AQ366" s="5">
        <v>2151316.4500000002</v>
      </c>
      <c r="AR366" t="s">
        <v>38</v>
      </c>
      <c r="AS366">
        <f t="shared" si="91"/>
        <v>0</v>
      </c>
      <c r="AT366" t="str">
        <f t="shared" si="84"/>
        <v>0 Días</v>
      </c>
      <c r="AU366" t="e">
        <f>IF(AND(AC366=0,SUMIFS($H:$H,$A:$A,$A366,#REF!,#REF!)&lt;250000000),"Ordinaria",IF(AND(AC366=0,SUMIFS($H:$H,$A:$A,$A366,#REF!,#REF!)&gt;=250000000),"Preventiva",IF(AND(AC366&gt;0,AC366&lt;=30),"Persuasiva I",IF(AND(AC366&gt;30,AC366&lt;=60),"Persuasiva II",IF(AND(AC366&gt;60,AC366&lt;90),"Prejurídica","Jurídico")))))</f>
        <v>#REF!</v>
      </c>
      <c r="AV366">
        <f t="shared" si="85"/>
        <v>0</v>
      </c>
      <c r="AW366" t="str">
        <f>IFERROR(VLOOKUP(#REF!,#REF!,32,0),"Desembolsado")</f>
        <v>Desembolsado</v>
      </c>
      <c r="AX366" t="str">
        <f t="shared" si="86"/>
        <v>Otro</v>
      </c>
    </row>
    <row r="367" spans="1:50" x14ac:dyDescent="0.25">
      <c r="A367" s="3">
        <v>45016</v>
      </c>
      <c r="B367" s="1">
        <v>34185050185161</v>
      </c>
      <c r="C367" s="5">
        <v>320000000</v>
      </c>
      <c r="D367">
        <v>240</v>
      </c>
      <c r="E367" s="3">
        <v>43193</v>
      </c>
      <c r="F367" s="1">
        <f>_xlfn.DAYS(E367,A367)/30</f>
        <v>-60.766666666666666</v>
      </c>
      <c r="G367" s="1">
        <f t="shared" si="89"/>
        <v>179.23333333333335</v>
      </c>
      <c r="H367" s="5">
        <v>216355663</v>
      </c>
      <c r="I367" s="5" t="s">
        <v>52</v>
      </c>
      <c r="J367" s="6">
        <v>43830</v>
      </c>
      <c r="K367" s="7">
        <f>+_xlfn.DAYS(A367,J367)/30</f>
        <v>39.533333333333331</v>
      </c>
      <c r="L367" s="7">
        <f>+_xlfn.DAYS(A367,E367)/30</f>
        <v>60.766666666666666</v>
      </c>
      <c r="M367" s="6">
        <v>33010</v>
      </c>
      <c r="N367" s="8">
        <f>+_xlfn.DAYS(A367,M367)/365</f>
        <v>32.893150684931506</v>
      </c>
      <c r="O367" s="8">
        <v>3273</v>
      </c>
      <c r="P367" s="6">
        <v>41663</v>
      </c>
      <c r="Q367" s="8">
        <f t="shared" si="80"/>
        <v>4.25</v>
      </c>
      <c r="R367" s="8">
        <f t="shared" si="81"/>
        <v>6.0194444444444448</v>
      </c>
      <c r="S367" s="8" t="s">
        <v>66</v>
      </c>
      <c r="T367" s="9">
        <v>1.61E-2</v>
      </c>
      <c r="U367" s="5">
        <f t="shared" si="82"/>
        <v>1333333.3333333333</v>
      </c>
      <c r="V367" s="5">
        <f t="shared" si="83"/>
        <v>290277.18119166663</v>
      </c>
      <c r="W367" s="10">
        <f t="shared" si="87"/>
        <v>1623610.514525</v>
      </c>
      <c r="X367" s="5">
        <v>237484</v>
      </c>
      <c r="Y367">
        <v>0</v>
      </c>
      <c r="Z367" s="5">
        <v>0</v>
      </c>
      <c r="AA367" s="5">
        <v>216593147</v>
      </c>
      <c r="AB367">
        <v>0</v>
      </c>
      <c r="AC367">
        <v>0</v>
      </c>
      <c r="AD367">
        <v>0</v>
      </c>
      <c r="AE367" t="s">
        <v>34</v>
      </c>
      <c r="AF367" t="s">
        <v>34</v>
      </c>
      <c r="AG367" t="s">
        <v>41</v>
      </c>
      <c r="AH367" s="5">
        <v>2163556.63</v>
      </c>
      <c r="AI367" s="5">
        <v>2374.84</v>
      </c>
      <c r="AJ367" s="3">
        <v>50484</v>
      </c>
      <c r="AK367" s="5">
        <v>0</v>
      </c>
      <c r="AL367" s="5">
        <v>0</v>
      </c>
      <c r="AM367" s="5">
        <v>0</v>
      </c>
      <c r="AN367" s="5">
        <v>0</v>
      </c>
      <c r="AO367" t="s">
        <v>41</v>
      </c>
      <c r="AP367" t="s">
        <v>37</v>
      </c>
      <c r="AQ367" s="5">
        <v>2163556.63</v>
      </c>
      <c r="AR367" t="s">
        <v>38</v>
      </c>
      <c r="AS367">
        <f t="shared" si="91"/>
        <v>0</v>
      </c>
      <c r="AT367" t="str">
        <f t="shared" si="84"/>
        <v>0 Días</v>
      </c>
      <c r="AU367" t="e">
        <f>IF(AND(AC367=0,SUMIFS($H:$H,$A:$A,$A367,#REF!,#REF!)&lt;250000000),"Ordinaria",IF(AND(AC367=0,SUMIFS($H:$H,$A:$A,$A367,#REF!,#REF!)&gt;=250000000),"Preventiva",IF(AND(AC367&gt;0,AC367&lt;=30),"Persuasiva I",IF(AND(AC367&gt;30,AC367&lt;=60),"Persuasiva II",IF(AND(AC367&gt;60,AC367&lt;90),"Prejurídica","Jurídico")))))</f>
        <v>#REF!</v>
      </c>
      <c r="AV367">
        <f t="shared" si="85"/>
        <v>0</v>
      </c>
      <c r="AW367" t="str">
        <f>IFERROR(VLOOKUP(#REF!,#REF!,32,0),"Desembolsado")</f>
        <v>Desembolsado</v>
      </c>
      <c r="AX367" t="str">
        <f t="shared" si="86"/>
        <v>Otro</v>
      </c>
    </row>
    <row r="368" spans="1:50" x14ac:dyDescent="0.25">
      <c r="A368" s="3">
        <v>45351</v>
      </c>
      <c r="B368" s="1">
        <v>34185200190771</v>
      </c>
      <c r="C368" s="5">
        <v>170000000</v>
      </c>
      <c r="D368">
        <v>240</v>
      </c>
      <c r="E368" s="3">
        <v>43714</v>
      </c>
      <c r="F368" s="1">
        <f>_xlfn.DAYS(E368,A368)/30</f>
        <v>-54.56666666666667</v>
      </c>
      <c r="G368" s="1">
        <f t="shared" ref="G368:G372" si="92">+D368+F368</f>
        <v>185.43333333333334</v>
      </c>
      <c r="H368" s="5">
        <v>116771585</v>
      </c>
      <c r="I368" s="5" t="s">
        <v>52</v>
      </c>
      <c r="J368" s="6">
        <v>43714</v>
      </c>
      <c r="K368" s="7">
        <f>+_xlfn.DAYS(A368,J368)/30</f>
        <v>54.56666666666667</v>
      </c>
      <c r="L368" s="7">
        <f>+_xlfn.DAYS(A368,E368)/30</f>
        <v>54.56666666666667</v>
      </c>
      <c r="M368" s="6">
        <v>29425</v>
      </c>
      <c r="N368" s="8">
        <f>+_xlfn.DAYS(A368,M368)/365</f>
        <v>43.632876712328766</v>
      </c>
      <c r="O368" s="8">
        <v>0</v>
      </c>
      <c r="P368" s="6">
        <v>42633</v>
      </c>
      <c r="Q368" s="8">
        <f t="shared" si="80"/>
        <v>3.0027777777777778</v>
      </c>
      <c r="R368" s="8">
        <f t="shared" si="81"/>
        <v>3.0027777777777778</v>
      </c>
      <c r="S368" s="8" t="s">
        <v>66</v>
      </c>
      <c r="T368" s="9">
        <v>6.4899999999999999E-2</v>
      </c>
      <c r="U368" s="5">
        <f t="shared" si="82"/>
        <v>708333.33333333337</v>
      </c>
      <c r="V368" s="5">
        <f t="shared" si="83"/>
        <v>631539.65554166655</v>
      </c>
      <c r="W368" s="10">
        <f t="shared" si="87"/>
        <v>1339872.9888749998</v>
      </c>
      <c r="X368" s="5">
        <v>631540</v>
      </c>
      <c r="Y368">
        <v>0</v>
      </c>
      <c r="Z368" s="5">
        <v>15617</v>
      </c>
      <c r="AA368" s="5">
        <v>117418742</v>
      </c>
      <c r="AB368">
        <v>0</v>
      </c>
      <c r="AC368">
        <v>0</v>
      </c>
      <c r="AD368">
        <v>0</v>
      </c>
      <c r="AE368" t="s">
        <v>34</v>
      </c>
      <c r="AF368" t="s">
        <v>34</v>
      </c>
      <c r="AG368" t="s">
        <v>41</v>
      </c>
      <c r="AH368" s="5">
        <v>1167715.8500000001</v>
      </c>
      <c r="AI368" s="5">
        <v>6315.4</v>
      </c>
      <c r="AJ368" s="3">
        <v>49176</v>
      </c>
      <c r="AK368" s="5">
        <v>156.16999999999999</v>
      </c>
      <c r="AL368" s="5">
        <v>0</v>
      </c>
      <c r="AM368" s="5">
        <v>0</v>
      </c>
      <c r="AN368" s="5">
        <v>0</v>
      </c>
      <c r="AO368" t="s">
        <v>41</v>
      </c>
      <c r="AP368" t="s">
        <v>37</v>
      </c>
      <c r="AQ368" s="5">
        <v>1167715.8500000001</v>
      </c>
      <c r="AR368" t="s">
        <v>38</v>
      </c>
      <c r="AT368" t="str">
        <f t="shared" si="84"/>
        <v>0 Días</v>
      </c>
      <c r="AU368" t="e">
        <f>IF(AND(AC368=0,SUMIFS($H:$H,$A:$A,$A368,#REF!,#REF!)&lt;250000000),"Ordinaria",IF(AND(AC368=0,SUMIFS($H:$H,$A:$A,$A368,#REF!,#REF!)&gt;=250000000),"Preventiva",IF(AND(AC368&gt;0,AC368&lt;=30),"Persuasiva I",IF(AND(AC368&gt;30,AC368&lt;=60),"Persuasiva II",IF(AND(AC368&gt;60,AC368&lt;90),"Prejurídica","Jurídico")))))</f>
        <v>#REF!</v>
      </c>
      <c r="AV368">
        <f t="shared" si="85"/>
        <v>0</v>
      </c>
      <c r="AW368" t="str">
        <f>IFERROR(VLOOKUP(#REF!,#REF!,32,0),"Desembolsado")</f>
        <v>Desembolsado</v>
      </c>
      <c r="AX368" t="str">
        <f t="shared" si="86"/>
        <v>Otro</v>
      </c>
    </row>
    <row r="369" spans="1:50" x14ac:dyDescent="0.25">
      <c r="A369" s="3">
        <v>45322</v>
      </c>
      <c r="B369" s="1">
        <v>34185200190771</v>
      </c>
      <c r="C369" s="5">
        <v>170000000</v>
      </c>
      <c r="D369">
        <v>240</v>
      </c>
      <c r="E369" s="3">
        <v>43714</v>
      </c>
      <c r="F369" s="1">
        <f>_xlfn.DAYS(E369,A369)/30</f>
        <v>-53.6</v>
      </c>
      <c r="G369" s="1">
        <f t="shared" si="92"/>
        <v>186.4</v>
      </c>
      <c r="H369" s="5">
        <v>117038601</v>
      </c>
      <c r="I369" s="5" t="s">
        <v>52</v>
      </c>
      <c r="J369" s="6">
        <v>43714</v>
      </c>
      <c r="K369" s="7">
        <f>+_xlfn.DAYS(A369,J369)/30</f>
        <v>53.6</v>
      </c>
      <c r="L369" s="7">
        <f>+_xlfn.DAYS(A369,E369)/30</f>
        <v>53.6</v>
      </c>
      <c r="M369" s="6">
        <v>29425</v>
      </c>
      <c r="N369" s="8">
        <f>+_xlfn.DAYS(A369,M369)/365</f>
        <v>43.553424657534244</v>
      </c>
      <c r="O369" s="8">
        <v>0</v>
      </c>
      <c r="P369" s="6">
        <v>42633</v>
      </c>
      <c r="Q369" s="8">
        <f t="shared" si="80"/>
        <v>3.0027777777777778</v>
      </c>
      <c r="R369" s="8">
        <f t="shared" si="81"/>
        <v>3.0027777777777778</v>
      </c>
      <c r="S369" s="8" t="s">
        <v>66</v>
      </c>
      <c r="T369" s="9">
        <v>6.4899999999999999E-2</v>
      </c>
      <c r="U369" s="5">
        <f t="shared" si="82"/>
        <v>708333.33333333337</v>
      </c>
      <c r="V369" s="5">
        <f t="shared" si="83"/>
        <v>632983.7670750001</v>
      </c>
      <c r="W369" s="10">
        <f t="shared" si="87"/>
        <v>1341317.1004083334</v>
      </c>
      <c r="X369" s="5">
        <v>0</v>
      </c>
      <c r="Y369">
        <v>0</v>
      </c>
      <c r="Z369" s="5">
        <v>0</v>
      </c>
      <c r="AA369" s="5">
        <v>117038601</v>
      </c>
      <c r="AB369">
        <v>0</v>
      </c>
      <c r="AC369">
        <v>0</v>
      </c>
      <c r="AD369">
        <v>0</v>
      </c>
      <c r="AE369" t="s">
        <v>34</v>
      </c>
      <c r="AF369" t="s">
        <v>34</v>
      </c>
      <c r="AG369" t="s">
        <v>41</v>
      </c>
      <c r="AH369" s="5">
        <v>1170386.01</v>
      </c>
      <c r="AI369" s="5">
        <v>0</v>
      </c>
      <c r="AJ369" s="3">
        <v>49176</v>
      </c>
      <c r="AK369" s="5">
        <v>0</v>
      </c>
      <c r="AL369" s="5">
        <v>0</v>
      </c>
      <c r="AM369" s="5">
        <v>0</v>
      </c>
      <c r="AN369" s="5">
        <v>0</v>
      </c>
      <c r="AO369" t="s">
        <v>41</v>
      </c>
      <c r="AP369" t="s">
        <v>37</v>
      </c>
      <c r="AQ369" s="5">
        <v>1170386.01</v>
      </c>
      <c r="AR369" t="s">
        <v>38</v>
      </c>
      <c r="AS369">
        <f t="shared" ref="AS369:AS379" si="93">IF(AC369&gt;=1,1,0)</f>
        <v>0</v>
      </c>
      <c r="AT369" t="str">
        <f t="shared" si="84"/>
        <v>0 Días</v>
      </c>
      <c r="AU369" t="e">
        <f>IF(AND(AC369=0,SUMIFS($H:$H,$A:$A,$A369,#REF!,#REF!)&lt;250000000),"Ordinaria",IF(AND(AC369=0,SUMIFS($H:$H,$A:$A,$A369,#REF!,#REF!)&gt;=250000000),"Preventiva",IF(AND(AC369&gt;0,AC369&lt;=30),"Persuasiva I",IF(AND(AC369&gt;30,AC369&lt;=60),"Persuasiva II",IF(AND(AC369&gt;60,AC369&lt;90),"Prejurídica","Jurídico")))))</f>
        <v>#REF!</v>
      </c>
      <c r="AV369">
        <f t="shared" si="85"/>
        <v>0</v>
      </c>
      <c r="AW369" t="str">
        <f>IFERROR(VLOOKUP(#REF!,#REF!,32,0),"Desembolsado")</f>
        <v>Desembolsado</v>
      </c>
      <c r="AX369" t="str">
        <f t="shared" si="86"/>
        <v>Otro</v>
      </c>
    </row>
    <row r="370" spans="1:50" x14ac:dyDescent="0.25">
      <c r="A370" s="3">
        <v>45291</v>
      </c>
      <c r="B370" s="1">
        <v>34185200190771</v>
      </c>
      <c r="C370" s="5">
        <v>170000000</v>
      </c>
      <c r="D370">
        <v>240</v>
      </c>
      <c r="E370" s="3">
        <v>43714</v>
      </c>
      <c r="F370" s="1">
        <f>_xlfn.DAYS(E370,A370)/30</f>
        <v>-52.56666666666667</v>
      </c>
      <c r="G370" s="1">
        <f t="shared" si="92"/>
        <v>187.43333333333334</v>
      </c>
      <c r="H370" s="5">
        <v>118431670</v>
      </c>
      <c r="I370" s="5" t="s">
        <v>52</v>
      </c>
      <c r="J370" s="6">
        <v>43714</v>
      </c>
      <c r="K370" s="7">
        <f>+_xlfn.DAYS(A370,J370)/30</f>
        <v>52.56666666666667</v>
      </c>
      <c r="L370" s="7">
        <f>+_xlfn.DAYS(A370,E370)/30</f>
        <v>52.56666666666667</v>
      </c>
      <c r="M370" s="6">
        <v>29425</v>
      </c>
      <c r="N370" s="8">
        <f>+_xlfn.DAYS(A370,M370)/365</f>
        <v>43.468493150684928</v>
      </c>
      <c r="O370" s="8">
        <v>0</v>
      </c>
      <c r="P370" s="6">
        <v>42633</v>
      </c>
      <c r="Q370" s="8">
        <f t="shared" si="80"/>
        <v>3.0027777777777778</v>
      </c>
      <c r="R370" s="8">
        <f t="shared" si="81"/>
        <v>3.0027777777777778</v>
      </c>
      <c r="S370" s="8" t="s">
        <v>66</v>
      </c>
      <c r="T370" s="9">
        <v>6.4899999999999999E-2</v>
      </c>
      <c r="U370" s="5">
        <f t="shared" si="82"/>
        <v>708333.33333333337</v>
      </c>
      <c r="V370" s="5">
        <f t="shared" si="83"/>
        <v>640517.94858333329</v>
      </c>
      <c r="W370" s="10">
        <f t="shared" si="87"/>
        <v>1348851.2819166668</v>
      </c>
      <c r="X370" s="5">
        <v>640518</v>
      </c>
      <c r="Y370">
        <v>0</v>
      </c>
      <c r="Z370" s="5">
        <v>15839</v>
      </c>
      <c r="AA370" s="5">
        <v>119088027</v>
      </c>
      <c r="AB370">
        <v>0</v>
      </c>
      <c r="AC370">
        <v>0</v>
      </c>
      <c r="AD370">
        <v>0</v>
      </c>
      <c r="AE370" t="s">
        <v>34</v>
      </c>
      <c r="AF370" t="s">
        <v>34</v>
      </c>
      <c r="AG370" t="s">
        <v>41</v>
      </c>
      <c r="AH370" s="5">
        <v>1184316.7</v>
      </c>
      <c r="AI370" s="5">
        <v>6405.18</v>
      </c>
      <c r="AJ370" s="3">
        <v>49176</v>
      </c>
      <c r="AK370" s="5">
        <v>158.38999999999999</v>
      </c>
      <c r="AL370" s="5">
        <v>0</v>
      </c>
      <c r="AM370" s="5">
        <v>0</v>
      </c>
      <c r="AN370" s="5">
        <v>0</v>
      </c>
      <c r="AO370" t="s">
        <v>41</v>
      </c>
      <c r="AP370" t="s">
        <v>37</v>
      </c>
      <c r="AQ370" s="5">
        <v>1184316.7</v>
      </c>
      <c r="AR370" t="s">
        <v>38</v>
      </c>
      <c r="AS370">
        <f t="shared" si="93"/>
        <v>0</v>
      </c>
      <c r="AT370" t="str">
        <f t="shared" si="84"/>
        <v>0 Días</v>
      </c>
      <c r="AU370" t="e">
        <f>IF(AND(AC370=0,SUMIFS($H:$H,$A:$A,$A370,#REF!,#REF!)&lt;250000000),"Ordinaria",IF(AND(AC370=0,SUMIFS($H:$H,$A:$A,$A370,#REF!,#REF!)&gt;=250000000),"Preventiva",IF(AND(AC370&gt;0,AC370&lt;=30),"Persuasiva I",IF(AND(AC370&gt;30,AC370&lt;=60),"Persuasiva II",IF(AND(AC370&gt;60,AC370&lt;90),"Prejurídica","Jurídico")))))</f>
        <v>#REF!</v>
      </c>
      <c r="AV370">
        <f t="shared" si="85"/>
        <v>0</v>
      </c>
      <c r="AW370" t="str">
        <f>IFERROR(VLOOKUP(#REF!,#REF!,32,0),"Desembolsado")</f>
        <v>Desembolsado</v>
      </c>
      <c r="AX370" t="str">
        <f t="shared" si="86"/>
        <v>Otro</v>
      </c>
    </row>
    <row r="371" spans="1:50" x14ac:dyDescent="0.25">
      <c r="A371" s="3">
        <v>45260</v>
      </c>
      <c r="B371" s="1">
        <v>34185200190771</v>
      </c>
      <c r="C371" s="5">
        <v>170000000</v>
      </c>
      <c r="D371">
        <v>240</v>
      </c>
      <c r="E371" s="3">
        <v>43714</v>
      </c>
      <c r="F371" s="1">
        <f>_xlfn.DAYS(E371,A371)/30</f>
        <v>-51.533333333333331</v>
      </c>
      <c r="G371" s="1">
        <f t="shared" si="92"/>
        <v>188.46666666666667</v>
      </c>
      <c r="H371" s="5">
        <v>119767665</v>
      </c>
      <c r="I371" s="5" t="s">
        <v>52</v>
      </c>
      <c r="J371" s="6">
        <v>43714</v>
      </c>
      <c r="K371" s="7">
        <f>+_xlfn.DAYS(A371,J371)/30</f>
        <v>51.533333333333331</v>
      </c>
      <c r="L371" s="7">
        <f>+_xlfn.DAYS(A371,E371)/30</f>
        <v>51.533333333333331</v>
      </c>
      <c r="M371" s="6">
        <v>29425</v>
      </c>
      <c r="N371" s="8">
        <f>+_xlfn.DAYS(A371,M371)/365</f>
        <v>43.38356164383562</v>
      </c>
      <c r="O371" s="8">
        <v>0</v>
      </c>
      <c r="P371" s="6">
        <v>42633</v>
      </c>
      <c r="Q371" s="8">
        <f t="shared" si="80"/>
        <v>3.0027777777777778</v>
      </c>
      <c r="R371" s="8">
        <f t="shared" si="81"/>
        <v>3.0027777777777778</v>
      </c>
      <c r="S371" s="8" t="s">
        <v>66</v>
      </c>
      <c r="T371" s="9">
        <v>6.4899999999999999E-2</v>
      </c>
      <c r="U371" s="5">
        <f t="shared" si="82"/>
        <v>708333.33333333337</v>
      </c>
      <c r="V371" s="5">
        <f t="shared" si="83"/>
        <v>647743.45487500005</v>
      </c>
      <c r="W371" s="10">
        <f t="shared" si="87"/>
        <v>1356076.7882083333</v>
      </c>
      <c r="X371" s="5">
        <v>647743</v>
      </c>
      <c r="Y371">
        <v>0</v>
      </c>
      <c r="Z371" s="5">
        <v>0</v>
      </c>
      <c r="AA371" s="5">
        <v>120415408</v>
      </c>
      <c r="AB371">
        <v>0</v>
      </c>
      <c r="AC371">
        <v>0</v>
      </c>
      <c r="AD371">
        <v>0</v>
      </c>
      <c r="AE371" t="s">
        <v>34</v>
      </c>
      <c r="AF371" t="s">
        <v>34</v>
      </c>
      <c r="AG371" t="s">
        <v>41</v>
      </c>
      <c r="AH371" s="5">
        <v>1197676.6499999999</v>
      </c>
      <c r="AI371" s="5">
        <v>6477.43</v>
      </c>
      <c r="AJ371" s="3">
        <v>49176</v>
      </c>
      <c r="AK371" s="5">
        <v>0</v>
      </c>
      <c r="AL371" s="5">
        <v>0</v>
      </c>
      <c r="AM371" s="5">
        <v>0</v>
      </c>
      <c r="AN371" s="5">
        <v>0</v>
      </c>
      <c r="AO371" t="s">
        <v>41</v>
      </c>
      <c r="AP371" t="s">
        <v>37</v>
      </c>
      <c r="AQ371" s="5">
        <v>1197676.6499999999</v>
      </c>
      <c r="AR371" t="s">
        <v>38</v>
      </c>
      <c r="AS371">
        <f t="shared" si="93"/>
        <v>0</v>
      </c>
      <c r="AT371" t="str">
        <f t="shared" si="84"/>
        <v>0 Días</v>
      </c>
      <c r="AU371" t="e">
        <f>IF(AND(AC371=0,SUMIFS($H:$H,$A:$A,$A371,#REF!,#REF!)&lt;250000000),"Ordinaria",IF(AND(AC371=0,SUMIFS($H:$H,$A:$A,$A371,#REF!,#REF!)&gt;=250000000),"Preventiva",IF(AND(AC371&gt;0,AC371&lt;=30),"Persuasiva I",IF(AND(AC371&gt;30,AC371&lt;=60),"Persuasiva II",IF(AND(AC371&gt;60,AC371&lt;90),"Prejurídica","Jurídico")))))</f>
        <v>#REF!</v>
      </c>
      <c r="AV371">
        <f t="shared" si="85"/>
        <v>0</v>
      </c>
      <c r="AW371" t="str">
        <f>IFERROR(VLOOKUP(#REF!,#REF!,32,0),"Desembolsado")</f>
        <v>Desembolsado</v>
      </c>
      <c r="AX371" t="str">
        <f t="shared" si="86"/>
        <v>Otro</v>
      </c>
    </row>
    <row r="372" spans="1:50" x14ac:dyDescent="0.25">
      <c r="A372" s="3">
        <v>45230</v>
      </c>
      <c r="B372" s="1">
        <v>34185200190771</v>
      </c>
      <c r="C372" s="5">
        <v>170000000</v>
      </c>
      <c r="D372">
        <v>240</v>
      </c>
      <c r="E372" s="3">
        <v>43714</v>
      </c>
      <c r="F372" s="1">
        <f>_xlfn.DAYS(E372,A372)/30</f>
        <v>-50.533333333333331</v>
      </c>
      <c r="G372" s="1">
        <f t="shared" si="92"/>
        <v>189.46666666666667</v>
      </c>
      <c r="H372" s="5">
        <v>121593655</v>
      </c>
      <c r="I372" s="5" t="s">
        <v>52</v>
      </c>
      <c r="J372" s="6">
        <v>43714</v>
      </c>
      <c r="K372" s="7">
        <f>+_xlfn.DAYS(A372,J372)/30</f>
        <v>50.533333333333331</v>
      </c>
      <c r="L372" s="7">
        <f>+_xlfn.DAYS(A372,E372)/30</f>
        <v>50.533333333333331</v>
      </c>
      <c r="M372" s="6">
        <v>29425</v>
      </c>
      <c r="N372" s="8">
        <f>+_xlfn.DAYS(A372,M372)/365</f>
        <v>43.301369863013697</v>
      </c>
      <c r="O372" s="8">
        <v>0</v>
      </c>
      <c r="P372" s="6">
        <v>42633</v>
      </c>
      <c r="Q372" s="8">
        <f t="shared" si="80"/>
        <v>3.0027777777777778</v>
      </c>
      <c r="R372" s="8">
        <f t="shared" si="81"/>
        <v>3.0027777777777778</v>
      </c>
      <c r="S372" s="8" t="s">
        <v>66</v>
      </c>
      <c r="T372" s="9">
        <v>6.4899999999999999E-2</v>
      </c>
      <c r="U372" s="5">
        <f t="shared" si="82"/>
        <v>708333.33333333337</v>
      </c>
      <c r="V372" s="5">
        <f t="shared" si="83"/>
        <v>657619.01745833328</v>
      </c>
      <c r="W372" s="10">
        <f t="shared" si="87"/>
        <v>1365952.3507916667</v>
      </c>
      <c r="X372" s="5">
        <v>657619</v>
      </c>
      <c r="Y372">
        <v>0</v>
      </c>
      <c r="Z372" s="5">
        <v>0</v>
      </c>
      <c r="AA372" s="5">
        <v>122251274</v>
      </c>
      <c r="AB372">
        <v>0</v>
      </c>
      <c r="AC372">
        <v>0</v>
      </c>
      <c r="AD372">
        <v>0</v>
      </c>
      <c r="AE372" t="s">
        <v>34</v>
      </c>
      <c r="AF372" t="s">
        <v>34</v>
      </c>
      <c r="AG372" t="s">
        <v>41</v>
      </c>
      <c r="AH372" s="5">
        <v>1215936.55</v>
      </c>
      <c r="AI372" s="5">
        <v>6576.19</v>
      </c>
      <c r="AJ372" s="3">
        <v>49176</v>
      </c>
      <c r="AK372" s="5">
        <v>0</v>
      </c>
      <c r="AL372" s="5">
        <v>0</v>
      </c>
      <c r="AM372" s="5">
        <v>0</v>
      </c>
      <c r="AN372" s="5">
        <v>0</v>
      </c>
      <c r="AO372" t="s">
        <v>41</v>
      </c>
      <c r="AP372" t="s">
        <v>37</v>
      </c>
      <c r="AQ372" s="5">
        <v>1215936.55</v>
      </c>
      <c r="AR372" t="s">
        <v>38</v>
      </c>
      <c r="AS372">
        <f t="shared" si="93"/>
        <v>0</v>
      </c>
      <c r="AT372" t="str">
        <f t="shared" si="84"/>
        <v>0 Días</v>
      </c>
      <c r="AU372" t="e">
        <f>IF(AND(AC372=0,SUMIFS($H:$H,$A:$A,$A372,#REF!,#REF!)&lt;250000000),"Ordinaria",IF(AND(AC372=0,SUMIFS($H:$H,$A:$A,$A372,#REF!,#REF!)&gt;=250000000),"Preventiva",IF(AND(AC372&gt;0,AC372&lt;=30),"Persuasiva I",IF(AND(AC372&gt;30,AC372&lt;=60),"Persuasiva II",IF(AND(AC372&gt;60,AC372&lt;90),"Prejurídica","Jurídico")))))</f>
        <v>#REF!</v>
      </c>
      <c r="AV372">
        <f t="shared" si="85"/>
        <v>0</v>
      </c>
      <c r="AW372" t="str">
        <f>IFERROR(VLOOKUP(#REF!,#REF!,32,0),"Desembolsado")</f>
        <v>Desembolsado</v>
      </c>
      <c r="AX372" t="str">
        <f t="shared" si="86"/>
        <v>Otro</v>
      </c>
    </row>
    <row r="373" spans="1:50" x14ac:dyDescent="0.25">
      <c r="A373" s="3">
        <v>45199</v>
      </c>
      <c r="B373" s="1">
        <v>34185200190771</v>
      </c>
      <c r="C373" s="5">
        <v>170000000</v>
      </c>
      <c r="D373">
        <v>240</v>
      </c>
      <c r="E373" s="3">
        <v>43714</v>
      </c>
      <c r="F373" s="1">
        <f>_xlfn.DAYS(E373,A373)/30</f>
        <v>-49.5</v>
      </c>
      <c r="G373" s="1">
        <v>190</v>
      </c>
      <c r="H373" s="5">
        <v>122559892</v>
      </c>
      <c r="I373" s="5" t="s">
        <v>52</v>
      </c>
      <c r="J373" s="6">
        <v>43714</v>
      </c>
      <c r="K373" s="7">
        <f>+_xlfn.DAYS(A373,J373)/30</f>
        <v>49.5</v>
      </c>
      <c r="L373" s="7">
        <f>+_xlfn.DAYS(A373,E373)/30</f>
        <v>49.5</v>
      </c>
      <c r="M373" s="6">
        <v>29425</v>
      </c>
      <c r="N373" s="8">
        <f>+_xlfn.DAYS(A373,M373)/365</f>
        <v>43.216438356164382</v>
      </c>
      <c r="O373" s="8">
        <v>0</v>
      </c>
      <c r="P373" s="6">
        <v>42633</v>
      </c>
      <c r="Q373" s="8">
        <f t="shared" si="80"/>
        <v>3.0027777777777778</v>
      </c>
      <c r="R373" s="8">
        <f t="shared" si="81"/>
        <v>3.0027777777777778</v>
      </c>
      <c r="S373" s="8" t="s">
        <v>66</v>
      </c>
      <c r="T373" s="9">
        <v>6.4899999999999999E-2</v>
      </c>
      <c r="U373" s="5">
        <f t="shared" si="82"/>
        <v>708333.33333333337</v>
      </c>
      <c r="V373" s="5">
        <f t="shared" si="83"/>
        <v>662844.74923333328</v>
      </c>
      <c r="W373" s="10">
        <f t="shared" si="87"/>
        <v>1371178.0825666666</v>
      </c>
      <c r="X373" s="5">
        <v>0</v>
      </c>
      <c r="Y373">
        <v>0</v>
      </c>
      <c r="Z373" s="5">
        <v>0</v>
      </c>
      <c r="AA373" s="5">
        <v>122559892</v>
      </c>
      <c r="AB373">
        <v>0</v>
      </c>
      <c r="AC373">
        <v>0</v>
      </c>
      <c r="AD373">
        <v>0</v>
      </c>
      <c r="AE373" t="s">
        <v>34</v>
      </c>
      <c r="AF373" t="s">
        <v>34</v>
      </c>
      <c r="AG373" t="s">
        <v>41</v>
      </c>
      <c r="AH373" s="5">
        <v>1225598.92</v>
      </c>
      <c r="AI373" s="5">
        <v>0</v>
      </c>
      <c r="AJ373" s="3">
        <v>49176</v>
      </c>
      <c r="AK373" s="5">
        <v>0</v>
      </c>
      <c r="AL373" s="5">
        <v>0</v>
      </c>
      <c r="AM373" s="5">
        <v>0</v>
      </c>
      <c r="AN373" s="5">
        <v>0</v>
      </c>
      <c r="AO373" t="s">
        <v>41</v>
      </c>
      <c r="AP373" t="s">
        <v>37</v>
      </c>
      <c r="AQ373" s="5">
        <v>1225598.92</v>
      </c>
      <c r="AR373" t="s">
        <v>38</v>
      </c>
      <c r="AS373">
        <f t="shared" si="93"/>
        <v>0</v>
      </c>
      <c r="AT373" t="str">
        <f t="shared" si="84"/>
        <v>0 Días</v>
      </c>
      <c r="AU373" t="e">
        <f>IF(AND(AC373=0,SUMIFS($H:$H,$A:$A,$A373,#REF!,#REF!)&lt;250000000),"Ordinaria",IF(AND(AC373=0,SUMIFS($H:$H,$A:$A,$A373,#REF!,#REF!)&gt;=250000000),"Preventiva",IF(AND(AC373&gt;0,AC373&lt;=30),"Persuasiva I",IF(AND(AC373&gt;30,AC373&lt;=60),"Persuasiva II",IF(AND(AC373&gt;60,AC373&lt;90),"Prejurídica","Jurídico")))))</f>
        <v>#REF!</v>
      </c>
      <c r="AV373">
        <f t="shared" si="85"/>
        <v>0</v>
      </c>
      <c r="AW373" t="str">
        <f>IFERROR(VLOOKUP(#REF!,#REF!,32,0),"Desembolsado")</f>
        <v>Desembolsado</v>
      </c>
      <c r="AX373" t="str">
        <f t="shared" si="86"/>
        <v>Otro</v>
      </c>
    </row>
    <row r="374" spans="1:50" x14ac:dyDescent="0.25">
      <c r="A374" s="3">
        <v>45169</v>
      </c>
      <c r="B374" s="1">
        <v>34185200190771</v>
      </c>
      <c r="C374" s="5">
        <v>170000000</v>
      </c>
      <c r="D374">
        <v>240</v>
      </c>
      <c r="E374" s="3">
        <v>43714</v>
      </c>
      <c r="F374" s="1">
        <f>_xlfn.DAYS(E374,A374)/30</f>
        <v>-48.5</v>
      </c>
      <c r="G374" s="1">
        <v>190.5</v>
      </c>
      <c r="H374" s="5">
        <v>124442818</v>
      </c>
      <c r="I374" s="5" t="s">
        <v>52</v>
      </c>
      <c r="J374" s="6">
        <v>43714</v>
      </c>
      <c r="K374" s="7">
        <f>+_xlfn.DAYS(A374,J374)/30</f>
        <v>48.5</v>
      </c>
      <c r="L374" s="7">
        <f>+_xlfn.DAYS(A374,E374)/30</f>
        <v>48.5</v>
      </c>
      <c r="M374" s="6">
        <v>29425</v>
      </c>
      <c r="N374" s="8">
        <f>+_xlfn.DAYS(A374,M374)/365</f>
        <v>43.134246575342466</v>
      </c>
      <c r="O374" s="8">
        <v>0</v>
      </c>
      <c r="P374" s="6">
        <v>42633</v>
      </c>
      <c r="Q374" s="8">
        <f t="shared" si="80"/>
        <v>3.0027777777777778</v>
      </c>
      <c r="R374" s="8">
        <f t="shared" si="81"/>
        <v>3.0027777777777778</v>
      </c>
      <c r="S374" s="8" t="s">
        <v>66</v>
      </c>
      <c r="T374" s="9">
        <v>6.4899999999999999E-2</v>
      </c>
      <c r="U374" s="5">
        <f t="shared" si="82"/>
        <v>708333.33333333337</v>
      </c>
      <c r="V374" s="5">
        <f t="shared" si="83"/>
        <v>673028.24068333325</v>
      </c>
      <c r="W374" s="10">
        <f t="shared" si="87"/>
        <v>1381361.5740166665</v>
      </c>
      <c r="X374" s="5">
        <v>673028</v>
      </c>
      <c r="Y374">
        <v>0</v>
      </c>
      <c r="Z374" s="5">
        <v>0</v>
      </c>
      <c r="AA374" s="5">
        <v>125115846</v>
      </c>
      <c r="AB374">
        <v>0</v>
      </c>
      <c r="AC374">
        <v>0</v>
      </c>
      <c r="AD374">
        <v>0</v>
      </c>
      <c r="AE374" t="s">
        <v>34</v>
      </c>
      <c r="AF374" t="s">
        <v>34</v>
      </c>
      <c r="AG374" t="s">
        <v>41</v>
      </c>
      <c r="AH374" s="5">
        <v>1244428.18</v>
      </c>
      <c r="AI374" s="5">
        <v>6730.28</v>
      </c>
      <c r="AJ374" s="3">
        <v>49176</v>
      </c>
      <c r="AK374" s="5">
        <v>0</v>
      </c>
      <c r="AL374" s="5">
        <v>0</v>
      </c>
      <c r="AM374" s="5">
        <v>0</v>
      </c>
      <c r="AN374" s="5">
        <v>0</v>
      </c>
      <c r="AO374" t="s">
        <v>41</v>
      </c>
      <c r="AP374" t="s">
        <v>37</v>
      </c>
      <c r="AQ374" s="5">
        <v>1244428.18</v>
      </c>
      <c r="AR374" t="s">
        <v>38</v>
      </c>
      <c r="AS374">
        <f t="shared" si="93"/>
        <v>0</v>
      </c>
      <c r="AT374" t="str">
        <f t="shared" si="84"/>
        <v>0 Días</v>
      </c>
      <c r="AU374" t="e">
        <f>IF(AND(AC374=0,SUMIFS($H:$H,$A:$A,$A374,#REF!,#REF!)&lt;250000000),"Ordinaria",IF(AND(AC374=0,SUMIFS($H:$H,$A:$A,$A374,#REF!,#REF!)&gt;=250000000),"Preventiva",IF(AND(AC374&gt;0,AC374&lt;=30),"Persuasiva I",IF(AND(AC374&gt;30,AC374&lt;=60),"Persuasiva II",IF(AND(AC374&gt;60,AC374&lt;90),"Prejurídica","Jurídico")))))</f>
        <v>#REF!</v>
      </c>
      <c r="AV374">
        <f t="shared" si="85"/>
        <v>0</v>
      </c>
      <c r="AW374" t="str">
        <f>IFERROR(VLOOKUP(#REF!,#REF!,32,0),"Desembolsado")</f>
        <v>Desembolsado</v>
      </c>
      <c r="AX374" t="str">
        <f t="shared" si="86"/>
        <v>Otro</v>
      </c>
    </row>
    <row r="375" spans="1:50" x14ac:dyDescent="0.25">
      <c r="A375" s="3">
        <v>45138</v>
      </c>
      <c r="B375" s="1">
        <v>34185200190771</v>
      </c>
      <c r="C375" s="5">
        <v>170000000</v>
      </c>
      <c r="D375">
        <v>240</v>
      </c>
      <c r="E375" s="3">
        <v>43714</v>
      </c>
      <c r="F375" s="1">
        <f>_xlfn.DAYS(E375,A375)/30</f>
        <v>-47.466666666666669</v>
      </c>
      <c r="G375" s="1">
        <v>191.5</v>
      </c>
      <c r="H375" s="5">
        <v>125392539</v>
      </c>
      <c r="I375" s="5" t="s">
        <v>52</v>
      </c>
      <c r="J375" s="6">
        <v>43714</v>
      </c>
      <c r="K375" s="7">
        <v>48</v>
      </c>
      <c r="L375" s="7">
        <f>+_xlfn.DAYS(A375,E375)/30</f>
        <v>47.466666666666669</v>
      </c>
      <c r="M375" s="6">
        <v>29425</v>
      </c>
      <c r="N375" s="8">
        <f>+_xlfn.DAYS(A375,M375)/365</f>
        <v>43.049315068493151</v>
      </c>
      <c r="O375" s="8">
        <v>0</v>
      </c>
      <c r="P375" s="6">
        <v>42633</v>
      </c>
      <c r="Q375" s="8">
        <f t="shared" si="80"/>
        <v>3.0027777777777778</v>
      </c>
      <c r="R375" s="8">
        <f t="shared" si="81"/>
        <v>3.0027777777777778</v>
      </c>
      <c r="S375" s="8" t="s">
        <v>66</v>
      </c>
      <c r="T375" s="9">
        <v>6.4899999999999999E-2</v>
      </c>
      <c r="U375" s="5">
        <f t="shared" si="82"/>
        <v>708333.33333333337</v>
      </c>
      <c r="V375" s="5">
        <f t="shared" si="83"/>
        <v>678164.64842500002</v>
      </c>
      <c r="W375" s="10">
        <f t="shared" si="87"/>
        <v>1386497.9817583333</v>
      </c>
      <c r="X375" s="5">
        <v>0</v>
      </c>
      <c r="Y375">
        <v>0</v>
      </c>
      <c r="Z375" s="5">
        <v>0</v>
      </c>
      <c r="AA375" s="5">
        <v>125392539</v>
      </c>
      <c r="AB375">
        <v>0</v>
      </c>
      <c r="AC375">
        <v>0</v>
      </c>
      <c r="AD375">
        <v>0</v>
      </c>
      <c r="AE375" t="s">
        <v>34</v>
      </c>
      <c r="AF375" t="s">
        <v>34</v>
      </c>
      <c r="AG375" t="s">
        <v>41</v>
      </c>
      <c r="AH375" s="5">
        <v>1253925.3899999999</v>
      </c>
      <c r="AI375" s="5">
        <v>0</v>
      </c>
      <c r="AJ375" s="3">
        <v>49176</v>
      </c>
      <c r="AK375" s="5">
        <v>0</v>
      </c>
      <c r="AL375" s="5">
        <v>0</v>
      </c>
      <c r="AM375" s="5">
        <v>0</v>
      </c>
      <c r="AN375" s="5">
        <v>0</v>
      </c>
      <c r="AO375" t="s">
        <v>41</v>
      </c>
      <c r="AP375" t="s">
        <v>37</v>
      </c>
      <c r="AQ375" s="5">
        <v>1253925.3899999999</v>
      </c>
      <c r="AR375" t="s">
        <v>38</v>
      </c>
      <c r="AS375">
        <f t="shared" si="93"/>
        <v>0</v>
      </c>
      <c r="AT375" t="str">
        <f t="shared" si="84"/>
        <v>0 Días</v>
      </c>
      <c r="AU375" t="e">
        <f>IF(AND(AC375=0,SUMIFS($H:$H,$A:$A,$A375,#REF!,#REF!)&lt;250000000),"Ordinaria",IF(AND(AC375=0,SUMIFS($H:$H,$A:$A,$A375,#REF!,#REF!)&gt;=250000000),"Preventiva",IF(AND(AC375&gt;0,AC375&lt;=30),"Persuasiva I",IF(AND(AC375&gt;30,AC375&lt;=60),"Persuasiva II",IF(AND(AC375&gt;60,AC375&lt;90),"Prejurídica","Jurídico")))))</f>
        <v>#REF!</v>
      </c>
      <c r="AV375">
        <f t="shared" si="85"/>
        <v>0</v>
      </c>
      <c r="AW375" t="str">
        <f>IFERROR(VLOOKUP(#REF!,#REF!,32,0),"Desembolsado")</f>
        <v>Desembolsado</v>
      </c>
      <c r="AX375" t="str">
        <f t="shared" si="86"/>
        <v>Otro</v>
      </c>
    </row>
    <row r="376" spans="1:50" x14ac:dyDescent="0.25">
      <c r="A376" s="3">
        <v>45107</v>
      </c>
      <c r="B376" s="1">
        <v>34185200190771</v>
      </c>
      <c r="C376" s="5">
        <v>170000000</v>
      </c>
      <c r="D376">
        <v>240</v>
      </c>
      <c r="E376" s="3">
        <v>43714</v>
      </c>
      <c r="F376" s="1">
        <f>_xlfn.DAYS(E376,A376)/30</f>
        <v>-46.43333333333333</v>
      </c>
      <c r="G376" s="1">
        <v>192.53333333333333</v>
      </c>
      <c r="H376" s="5">
        <v>126359299</v>
      </c>
      <c r="I376" s="5" t="s">
        <v>52</v>
      </c>
      <c r="J376" s="6">
        <v>43714</v>
      </c>
      <c r="K376" s="7">
        <v>47.466666666666669</v>
      </c>
      <c r="L376" s="7">
        <f>+_xlfn.DAYS(A376,E376)/30</f>
        <v>46.43333333333333</v>
      </c>
      <c r="M376" s="6">
        <v>29425</v>
      </c>
      <c r="N376" s="8">
        <f>+_xlfn.DAYS(A376,M376)/365</f>
        <v>42.964383561643835</v>
      </c>
      <c r="O376" s="8">
        <v>0</v>
      </c>
      <c r="P376" s="6">
        <v>42633</v>
      </c>
      <c r="Q376" s="8">
        <f t="shared" si="80"/>
        <v>3.0027777777777778</v>
      </c>
      <c r="R376" s="8">
        <f t="shared" si="81"/>
        <v>3.0027777777777778</v>
      </c>
      <c r="S376" s="8" t="s">
        <v>66</v>
      </c>
      <c r="T376" s="9">
        <v>6.4899999999999999E-2</v>
      </c>
      <c r="U376" s="5">
        <f t="shared" si="82"/>
        <v>708333.33333333337</v>
      </c>
      <c r="V376" s="5">
        <f t="shared" si="83"/>
        <v>683393.20875833323</v>
      </c>
      <c r="W376" s="10">
        <f t="shared" si="87"/>
        <v>1391726.5420916667</v>
      </c>
      <c r="X376" s="5">
        <v>0</v>
      </c>
      <c r="Y376">
        <v>0</v>
      </c>
      <c r="Z376" s="5">
        <v>0</v>
      </c>
      <c r="AA376" s="5">
        <v>126359299</v>
      </c>
      <c r="AB376">
        <v>0</v>
      </c>
      <c r="AC376">
        <v>0</v>
      </c>
      <c r="AD376">
        <v>0</v>
      </c>
      <c r="AE376" t="s">
        <v>34</v>
      </c>
      <c r="AF376" t="s">
        <v>34</v>
      </c>
      <c r="AG376" t="s">
        <v>41</v>
      </c>
      <c r="AH376" s="5">
        <v>1263592.99</v>
      </c>
      <c r="AI376" s="5">
        <v>0</v>
      </c>
      <c r="AJ376" s="3">
        <v>49176</v>
      </c>
      <c r="AK376" s="5">
        <v>0</v>
      </c>
      <c r="AL376" s="5">
        <v>0</v>
      </c>
      <c r="AM376" s="5">
        <v>0</v>
      </c>
      <c r="AN376" s="5">
        <v>0</v>
      </c>
      <c r="AO376" t="s">
        <v>41</v>
      </c>
      <c r="AP376" t="s">
        <v>37</v>
      </c>
      <c r="AQ376" s="5">
        <v>1263592.99</v>
      </c>
      <c r="AR376" t="s">
        <v>38</v>
      </c>
      <c r="AS376">
        <f t="shared" si="93"/>
        <v>0</v>
      </c>
      <c r="AT376" t="str">
        <f t="shared" si="84"/>
        <v>0 Días</v>
      </c>
      <c r="AU376" t="e">
        <f>IF(AND(AC376=0,SUMIFS($H:$H,$A:$A,$A376,#REF!,#REF!)&lt;250000000),"Ordinaria",IF(AND(AC376=0,SUMIFS($H:$H,$A:$A,$A376,#REF!,#REF!)&gt;=250000000),"Preventiva",IF(AND(AC376&gt;0,AC376&lt;=30),"Persuasiva I",IF(AND(AC376&gt;30,AC376&lt;=60),"Persuasiva II",IF(AND(AC376&gt;60,AC376&lt;90),"Prejurídica","Jurídico")))))</f>
        <v>#REF!</v>
      </c>
      <c r="AV376">
        <f t="shared" si="85"/>
        <v>0</v>
      </c>
      <c r="AW376" t="str">
        <f>IFERROR(VLOOKUP(#REF!,#REF!,32,0),"Desembolsado")</f>
        <v>Desembolsado</v>
      </c>
      <c r="AX376" t="str">
        <f t="shared" si="86"/>
        <v>Otro</v>
      </c>
    </row>
    <row r="377" spans="1:50" x14ac:dyDescent="0.25">
      <c r="A377" s="3">
        <v>45077</v>
      </c>
      <c r="B377" s="1">
        <v>34185200190771</v>
      </c>
      <c r="C377" s="5">
        <v>170000000</v>
      </c>
      <c r="D377">
        <v>240</v>
      </c>
      <c r="E377" s="3">
        <v>43714</v>
      </c>
      <c r="F377" s="1">
        <f>_xlfn.DAYS(E377,A377)/30</f>
        <v>-45.43333333333333</v>
      </c>
      <c r="G377" s="1">
        <v>193.56666666666666</v>
      </c>
      <c r="H377" s="5">
        <v>127291981</v>
      </c>
      <c r="I377" s="5" t="s">
        <v>52</v>
      </c>
      <c r="J377" s="6">
        <v>43714</v>
      </c>
      <c r="K377" s="7">
        <v>46.43333333333333</v>
      </c>
      <c r="L377" s="7">
        <f>+_xlfn.DAYS(A377,E377)/30</f>
        <v>45.43333333333333</v>
      </c>
      <c r="M377" s="6">
        <v>29425</v>
      </c>
      <c r="N377" s="8">
        <f>+_xlfn.DAYS(A377,M377)/365</f>
        <v>42.88219178082192</v>
      </c>
      <c r="O377" s="8">
        <v>0</v>
      </c>
      <c r="P377" s="6">
        <v>42633</v>
      </c>
      <c r="Q377" s="8">
        <f t="shared" si="80"/>
        <v>3.0027777777777778</v>
      </c>
      <c r="R377" s="8">
        <f t="shared" si="81"/>
        <v>3.0027777777777778</v>
      </c>
      <c r="S377" s="8" t="s">
        <v>66</v>
      </c>
      <c r="T377" s="9">
        <v>6.4899999999999999E-2</v>
      </c>
      <c r="U377" s="5">
        <f t="shared" si="82"/>
        <v>708333.33333333337</v>
      </c>
      <c r="V377" s="5">
        <f t="shared" si="83"/>
        <v>688437.46390833333</v>
      </c>
      <c r="W377" s="10">
        <f t="shared" si="87"/>
        <v>1396770.7972416668</v>
      </c>
      <c r="X377" s="5">
        <v>688437</v>
      </c>
      <c r="Y377">
        <v>0</v>
      </c>
      <c r="Z377" s="5">
        <v>0</v>
      </c>
      <c r="AA377" s="5">
        <v>127980418</v>
      </c>
      <c r="AB377">
        <v>0</v>
      </c>
      <c r="AC377">
        <v>0</v>
      </c>
      <c r="AD377">
        <v>0</v>
      </c>
      <c r="AE377" t="s">
        <v>34</v>
      </c>
      <c r="AF377" t="s">
        <v>34</v>
      </c>
      <c r="AG377" t="s">
        <v>41</v>
      </c>
      <c r="AH377" s="5">
        <v>1272919.81</v>
      </c>
      <c r="AI377" s="5">
        <v>6884.37</v>
      </c>
      <c r="AJ377" s="3">
        <v>49176</v>
      </c>
      <c r="AK377" s="5">
        <v>0</v>
      </c>
      <c r="AL377" s="5">
        <v>0</v>
      </c>
      <c r="AM377" s="5">
        <v>0</v>
      </c>
      <c r="AN377" s="5">
        <v>0</v>
      </c>
      <c r="AO377" t="s">
        <v>41</v>
      </c>
      <c r="AP377" t="s">
        <v>37</v>
      </c>
      <c r="AQ377" s="5">
        <v>1272919.81</v>
      </c>
      <c r="AR377" t="s">
        <v>38</v>
      </c>
      <c r="AS377">
        <f t="shared" si="93"/>
        <v>0</v>
      </c>
      <c r="AT377" t="str">
        <f t="shared" si="84"/>
        <v>0 Días</v>
      </c>
      <c r="AU377" t="e">
        <f>IF(AND(AC377=0,SUMIFS($H:$H,$A:$A,$A377,#REF!,#REF!)&lt;250000000),"Ordinaria",IF(AND(AC377=0,SUMIFS($H:$H,$A:$A,$A377,#REF!,#REF!)&gt;=250000000),"Preventiva",IF(AND(AC377&gt;0,AC377&lt;=30),"Persuasiva I",IF(AND(AC377&gt;30,AC377&lt;=60),"Persuasiva II",IF(AND(AC377&gt;60,AC377&lt;90),"Prejurídica","Jurídico")))))</f>
        <v>#REF!</v>
      </c>
      <c r="AV377">
        <f t="shared" si="85"/>
        <v>0</v>
      </c>
      <c r="AW377" t="str">
        <f>IFERROR(VLOOKUP(#REF!,#REF!,32,0),"Desembolsado")</f>
        <v>Desembolsado</v>
      </c>
      <c r="AX377" t="str">
        <f t="shared" si="86"/>
        <v>Otro</v>
      </c>
    </row>
    <row r="378" spans="1:50" x14ac:dyDescent="0.25">
      <c r="A378" s="3">
        <v>45046</v>
      </c>
      <c r="B378" s="1">
        <v>34185200190771</v>
      </c>
      <c r="C378" s="5">
        <v>170000000</v>
      </c>
      <c r="D378">
        <v>240</v>
      </c>
      <c r="E378" s="3">
        <v>43714</v>
      </c>
      <c r="F378" s="1">
        <f>_xlfn.DAYS(E378,A378)/30</f>
        <v>-44.4</v>
      </c>
      <c r="G378" s="1">
        <v>194.56666666666666</v>
      </c>
      <c r="H378" s="5">
        <v>128258989</v>
      </c>
      <c r="I378" s="5" t="s">
        <v>52</v>
      </c>
      <c r="J378" s="6">
        <v>43714</v>
      </c>
      <c r="K378" s="7">
        <v>45.43333333333333</v>
      </c>
      <c r="L378" s="7">
        <f>+_xlfn.DAYS(A378,E378)/30</f>
        <v>44.4</v>
      </c>
      <c r="M378" s="6">
        <v>29425</v>
      </c>
      <c r="N378" s="8">
        <f>+_xlfn.DAYS(A378,M378)/365</f>
        <v>42.797260273972604</v>
      </c>
      <c r="O378" s="8">
        <v>0</v>
      </c>
      <c r="P378" s="6">
        <v>42633</v>
      </c>
      <c r="Q378" s="8">
        <f t="shared" si="80"/>
        <v>3.0027777777777778</v>
      </c>
      <c r="R378" s="8">
        <f t="shared" si="81"/>
        <v>3.0027777777777778</v>
      </c>
      <c r="S378" s="8" t="s">
        <v>66</v>
      </c>
      <c r="T378" s="9">
        <v>6.4899999999999999E-2</v>
      </c>
      <c r="U378" s="5">
        <f t="shared" si="82"/>
        <v>708333.33333333337</v>
      </c>
      <c r="V378" s="5">
        <f t="shared" si="83"/>
        <v>693667.36550833331</v>
      </c>
      <c r="W378" s="10">
        <f t="shared" si="87"/>
        <v>1402000.6988416668</v>
      </c>
      <c r="X378" s="5">
        <v>0</v>
      </c>
      <c r="Y378">
        <v>0</v>
      </c>
      <c r="Z378" s="5">
        <v>0</v>
      </c>
      <c r="AA378" s="5">
        <v>128258989</v>
      </c>
      <c r="AB378">
        <v>0</v>
      </c>
      <c r="AC378">
        <v>0</v>
      </c>
      <c r="AD378">
        <v>0</v>
      </c>
      <c r="AE378" t="s">
        <v>34</v>
      </c>
      <c r="AF378" t="s">
        <v>34</v>
      </c>
      <c r="AG378" t="s">
        <v>41</v>
      </c>
      <c r="AH378" s="5">
        <v>1282589.8899999999</v>
      </c>
      <c r="AI378" s="5">
        <v>0</v>
      </c>
      <c r="AJ378" s="3">
        <v>49176</v>
      </c>
      <c r="AK378" s="5">
        <v>0</v>
      </c>
      <c r="AL378" s="5">
        <v>0</v>
      </c>
      <c r="AM378" s="5">
        <v>0</v>
      </c>
      <c r="AN378" s="5">
        <v>0</v>
      </c>
      <c r="AO378" t="s">
        <v>41</v>
      </c>
      <c r="AP378" t="s">
        <v>37</v>
      </c>
      <c r="AQ378" s="5">
        <v>1282589.8899999999</v>
      </c>
      <c r="AR378" t="s">
        <v>38</v>
      </c>
      <c r="AS378">
        <f t="shared" si="93"/>
        <v>0</v>
      </c>
      <c r="AT378" t="str">
        <f t="shared" si="84"/>
        <v>0 Días</v>
      </c>
      <c r="AU378" t="e">
        <f>IF(AND(AC378=0,SUMIFS($H:$H,$A:$A,$A378,#REF!,#REF!)&lt;250000000),"Ordinaria",IF(AND(AC378=0,SUMIFS($H:$H,$A:$A,$A378,#REF!,#REF!)&gt;=250000000),"Preventiva",IF(AND(AC378&gt;0,AC378&lt;=30),"Persuasiva I",IF(AND(AC378&gt;30,AC378&lt;=60),"Persuasiva II",IF(AND(AC378&gt;60,AC378&lt;90),"Prejurídica","Jurídico")))))</f>
        <v>#REF!</v>
      </c>
      <c r="AV378">
        <f t="shared" si="85"/>
        <v>0</v>
      </c>
      <c r="AW378" t="str">
        <f>IFERROR(VLOOKUP(#REF!,#REF!,32,0),"Desembolsado")</f>
        <v>Desembolsado</v>
      </c>
      <c r="AX378" t="str">
        <f t="shared" si="86"/>
        <v>Otro</v>
      </c>
    </row>
    <row r="379" spans="1:50" x14ac:dyDescent="0.25">
      <c r="A379" s="3">
        <v>45016</v>
      </c>
      <c r="B379" s="1">
        <v>34185200190771</v>
      </c>
      <c r="C379" s="5">
        <v>170000000</v>
      </c>
      <c r="D379">
        <v>240</v>
      </c>
      <c r="E379" s="3">
        <v>43714</v>
      </c>
      <c r="F379" s="1">
        <f>_xlfn.DAYS(E379,A379)/30</f>
        <v>-43.4</v>
      </c>
      <c r="G379" s="1">
        <v>195.6</v>
      </c>
      <c r="H379" s="5">
        <v>129191423</v>
      </c>
      <c r="I379" s="5" t="s">
        <v>52</v>
      </c>
      <c r="J379" s="6">
        <v>43714</v>
      </c>
      <c r="K379" s="7">
        <v>44.4</v>
      </c>
      <c r="L379" s="7">
        <f>+_xlfn.DAYS(A379,E379)/30</f>
        <v>43.4</v>
      </c>
      <c r="M379" s="6">
        <v>29425</v>
      </c>
      <c r="N379" s="8">
        <f>+_xlfn.DAYS(A379,M379)/365</f>
        <v>42.715068493150682</v>
      </c>
      <c r="O379" s="8">
        <v>0</v>
      </c>
      <c r="P379" s="6">
        <v>42633</v>
      </c>
      <c r="Q379" s="8">
        <f t="shared" si="80"/>
        <v>3.0027777777777778</v>
      </c>
      <c r="R379" s="8">
        <f t="shared" si="81"/>
        <v>3.0027777777777778</v>
      </c>
      <c r="S379" s="8" t="s">
        <v>66</v>
      </c>
      <c r="T379" s="9">
        <v>6.4899999999999999E-2</v>
      </c>
      <c r="U379" s="5">
        <f t="shared" si="82"/>
        <v>708333.33333333337</v>
      </c>
      <c r="V379" s="5">
        <f t="shared" si="83"/>
        <v>698710.27939166664</v>
      </c>
      <c r="W379" s="10">
        <f t="shared" si="87"/>
        <v>1407043.6127249999</v>
      </c>
      <c r="X379" s="5">
        <v>698710</v>
      </c>
      <c r="Y379">
        <v>0</v>
      </c>
      <c r="Z379" s="5">
        <v>0</v>
      </c>
      <c r="AA379" s="5">
        <v>129890133</v>
      </c>
      <c r="AB379">
        <v>0</v>
      </c>
      <c r="AC379">
        <v>0</v>
      </c>
      <c r="AD379">
        <v>0</v>
      </c>
      <c r="AE379" t="s">
        <v>34</v>
      </c>
      <c r="AF379" t="s">
        <v>34</v>
      </c>
      <c r="AG379" t="s">
        <v>41</v>
      </c>
      <c r="AH379" s="5">
        <v>1291914.23</v>
      </c>
      <c r="AI379" s="5">
        <v>6987.1</v>
      </c>
      <c r="AJ379" s="3">
        <v>49176</v>
      </c>
      <c r="AK379" s="5">
        <v>0</v>
      </c>
      <c r="AL379" s="5">
        <v>0</v>
      </c>
      <c r="AM379" s="5">
        <v>0</v>
      </c>
      <c r="AN379" s="5">
        <v>0</v>
      </c>
      <c r="AO379" t="s">
        <v>41</v>
      </c>
      <c r="AP379" t="s">
        <v>37</v>
      </c>
      <c r="AQ379" s="5">
        <v>1291914.23</v>
      </c>
      <c r="AR379" t="s">
        <v>38</v>
      </c>
      <c r="AS379">
        <f t="shared" si="93"/>
        <v>0</v>
      </c>
      <c r="AT379" t="str">
        <f t="shared" si="84"/>
        <v>0 Días</v>
      </c>
      <c r="AU379" t="e">
        <f>IF(AND(AC379=0,SUMIFS($H:$H,$A:$A,$A379,#REF!,#REF!)&lt;250000000),"Ordinaria",IF(AND(AC379=0,SUMIFS($H:$H,$A:$A,$A379,#REF!,#REF!)&gt;=250000000),"Preventiva",IF(AND(AC379&gt;0,AC379&lt;=30),"Persuasiva I",IF(AND(AC379&gt;30,AC379&lt;=60),"Persuasiva II",IF(AND(AC379&gt;60,AC379&lt;90),"Prejurídica","Jurídico")))))</f>
        <v>#REF!</v>
      </c>
      <c r="AV379">
        <f t="shared" si="85"/>
        <v>0</v>
      </c>
      <c r="AW379" t="str">
        <f>IFERROR(VLOOKUP(#REF!,#REF!,32,0),"Desembolsado")</f>
        <v>Desembolsado</v>
      </c>
      <c r="AX379" t="str">
        <f t="shared" si="86"/>
        <v>Otro</v>
      </c>
    </row>
    <row r="380" spans="1:50" x14ac:dyDescent="0.25">
      <c r="A380" s="3">
        <v>45351</v>
      </c>
      <c r="B380" s="1">
        <v>34185200190851</v>
      </c>
      <c r="C380" s="5">
        <v>547000000</v>
      </c>
      <c r="D380">
        <v>240</v>
      </c>
      <c r="E380" s="3">
        <v>43446</v>
      </c>
      <c r="F380" s="1">
        <f>_xlfn.DAYS(E380,A380)/30</f>
        <v>-63.5</v>
      </c>
      <c r="G380" s="1">
        <f>+D380+F380</f>
        <v>176.5</v>
      </c>
      <c r="H380" s="5">
        <v>357581880</v>
      </c>
      <c r="I380" s="5" t="s">
        <v>53</v>
      </c>
      <c r="J380" s="6">
        <v>43528</v>
      </c>
      <c r="K380" s="7">
        <f>+_xlfn.DAYS(A380,J380)/30</f>
        <v>60.766666666666666</v>
      </c>
      <c r="L380" s="7">
        <f>+_xlfn.DAYS(A380,E380)/30</f>
        <v>63.5</v>
      </c>
      <c r="M380" s="6">
        <v>27290</v>
      </c>
      <c r="N380" s="8">
        <f>+_xlfn.DAYS(A380,M380)/365</f>
        <v>49.482191780821921</v>
      </c>
      <c r="O380" s="8">
        <v>5980</v>
      </c>
      <c r="P380" s="6">
        <v>41571</v>
      </c>
      <c r="Q380" s="8">
        <f t="shared" si="80"/>
        <v>5.208333333333333</v>
      </c>
      <c r="R380" s="8">
        <f t="shared" si="81"/>
        <v>5.4361111111111109</v>
      </c>
      <c r="S380" s="8" t="s">
        <v>65</v>
      </c>
      <c r="T380" s="9">
        <v>1.61E-2</v>
      </c>
      <c r="U380" s="5">
        <f t="shared" si="82"/>
        <v>2279166.6666666665</v>
      </c>
      <c r="V380" s="5">
        <f t="shared" si="83"/>
        <v>479755.68900000001</v>
      </c>
      <c r="W380" s="10">
        <f t="shared" si="87"/>
        <v>2758922.3556666663</v>
      </c>
      <c r="X380" s="5">
        <v>476776</v>
      </c>
      <c r="Y380">
        <v>0</v>
      </c>
      <c r="Z380" s="5">
        <v>69943</v>
      </c>
      <c r="AA380" s="5">
        <v>358128599</v>
      </c>
      <c r="AB380">
        <v>0</v>
      </c>
      <c r="AC380">
        <v>0</v>
      </c>
      <c r="AD380">
        <v>0</v>
      </c>
      <c r="AE380" t="s">
        <v>34</v>
      </c>
      <c r="AF380" t="s">
        <v>34</v>
      </c>
      <c r="AG380" t="s">
        <v>41</v>
      </c>
      <c r="AH380" s="5">
        <v>3575818.8</v>
      </c>
      <c r="AI380" s="5">
        <v>4767.76</v>
      </c>
      <c r="AJ380" s="3">
        <v>50729</v>
      </c>
      <c r="AK380" s="5">
        <v>699.43</v>
      </c>
      <c r="AL380" s="5">
        <v>0</v>
      </c>
      <c r="AM380" s="5">
        <v>0</v>
      </c>
      <c r="AN380" s="5">
        <v>0</v>
      </c>
      <c r="AO380" t="s">
        <v>41</v>
      </c>
      <c r="AP380" t="s">
        <v>37</v>
      </c>
      <c r="AQ380" s="5">
        <v>3575818.8</v>
      </c>
      <c r="AR380" t="s">
        <v>38</v>
      </c>
      <c r="AT380" t="str">
        <f t="shared" si="84"/>
        <v>0 Días</v>
      </c>
      <c r="AU380" t="e">
        <f>IF(AND(AC380=0,SUMIFS($H:$H,$A:$A,$A380,#REF!,#REF!)&lt;250000000),"Ordinaria",IF(AND(AC380=0,SUMIFS($H:$H,$A:$A,$A380,#REF!,#REF!)&gt;=250000000),"Preventiva",IF(AND(AC380&gt;0,AC380&lt;=30),"Persuasiva I",IF(AND(AC380&gt;30,AC380&lt;=60),"Persuasiva II",IF(AND(AC380&gt;60,AC380&lt;90),"Prejurídica","Jurídico")))))</f>
        <v>#REF!</v>
      </c>
      <c r="AV380">
        <f t="shared" si="85"/>
        <v>0</v>
      </c>
      <c r="AW380" t="str">
        <f>IFERROR(VLOOKUP(#REF!,#REF!,32,0),"Desembolsado")</f>
        <v>Desembolsado</v>
      </c>
      <c r="AX380" t="str">
        <f t="shared" si="86"/>
        <v>Otro</v>
      </c>
    </row>
    <row r="381" spans="1:50" x14ac:dyDescent="0.25">
      <c r="A381" s="3">
        <v>45322</v>
      </c>
      <c r="B381" s="1">
        <v>34185200190851</v>
      </c>
      <c r="C381" s="5">
        <v>547000000</v>
      </c>
      <c r="D381">
        <v>240</v>
      </c>
      <c r="E381" s="3">
        <v>43446</v>
      </c>
      <c r="F381" s="1">
        <f>_xlfn.DAYS(E381,A381)/30</f>
        <v>-62.533333333333331</v>
      </c>
      <c r="G381" s="1">
        <v>178</v>
      </c>
      <c r="H381" s="5">
        <v>361000774</v>
      </c>
      <c r="I381" s="5" t="s">
        <v>53</v>
      </c>
      <c r="J381" s="6">
        <v>43528</v>
      </c>
      <c r="K381" s="7">
        <f>+_xlfn.DAYS(A381,J381)/30</f>
        <v>59.8</v>
      </c>
      <c r="L381" s="7">
        <f>+_xlfn.DAYS(A381,E381)/30</f>
        <v>62.533333333333331</v>
      </c>
      <c r="M381" s="6">
        <v>27290</v>
      </c>
      <c r="N381" s="8">
        <f>+_xlfn.DAYS(A381,M381)/365</f>
        <v>49.402739726027399</v>
      </c>
      <c r="O381" s="8">
        <v>5980</v>
      </c>
      <c r="P381" s="6">
        <v>41571</v>
      </c>
      <c r="Q381" s="8">
        <f t="shared" si="80"/>
        <v>5.208333333333333</v>
      </c>
      <c r="R381" s="8">
        <f t="shared" si="81"/>
        <v>5.4361111111111109</v>
      </c>
      <c r="S381" s="8" t="s">
        <v>65</v>
      </c>
      <c r="T381" s="9">
        <v>1.61E-2</v>
      </c>
      <c r="U381" s="5">
        <f t="shared" si="82"/>
        <v>2279166.6666666665</v>
      </c>
      <c r="V381" s="5">
        <f t="shared" si="83"/>
        <v>484342.70511666662</v>
      </c>
      <c r="W381" s="10">
        <f t="shared" si="87"/>
        <v>2763509.3717833329</v>
      </c>
      <c r="X381" s="5">
        <v>481334</v>
      </c>
      <c r="Y381">
        <v>0</v>
      </c>
      <c r="Z381" s="5">
        <v>121888</v>
      </c>
      <c r="AA381" s="5">
        <v>361603996</v>
      </c>
      <c r="AB381">
        <v>0</v>
      </c>
      <c r="AC381">
        <v>0</v>
      </c>
      <c r="AD381">
        <v>0</v>
      </c>
      <c r="AE381" t="s">
        <v>34</v>
      </c>
      <c r="AF381" t="s">
        <v>34</v>
      </c>
      <c r="AG381" t="s">
        <v>41</v>
      </c>
      <c r="AH381" s="5">
        <v>3610007.74</v>
      </c>
      <c r="AI381" s="5">
        <v>4813.34</v>
      </c>
      <c r="AJ381" s="3">
        <v>50729</v>
      </c>
      <c r="AK381" s="5">
        <v>1218.8800000000001</v>
      </c>
      <c r="AL381" s="5">
        <v>0</v>
      </c>
      <c r="AM381" s="5">
        <v>0</v>
      </c>
      <c r="AN381" s="5">
        <v>0</v>
      </c>
      <c r="AO381" t="s">
        <v>41</v>
      </c>
      <c r="AP381" t="s">
        <v>37</v>
      </c>
      <c r="AQ381" s="5">
        <v>3610007.74</v>
      </c>
      <c r="AR381" t="s">
        <v>38</v>
      </c>
      <c r="AS381">
        <f t="shared" ref="AS381:AS391" si="94">IF(AC381&gt;=1,1,0)</f>
        <v>0</v>
      </c>
      <c r="AT381" t="str">
        <f t="shared" si="84"/>
        <v>0 Días</v>
      </c>
      <c r="AU381" t="e">
        <f>IF(AND(AC381=0,SUMIFS($H:$H,$A:$A,$A381,#REF!,#REF!)&lt;250000000),"Ordinaria",IF(AND(AC381=0,SUMIFS($H:$H,$A:$A,$A381,#REF!,#REF!)&gt;=250000000),"Preventiva",IF(AND(AC381&gt;0,AC381&lt;=30),"Persuasiva I",IF(AND(AC381&gt;30,AC381&lt;=60),"Persuasiva II",IF(AND(AC381&gt;60,AC381&lt;90),"Prejurídica","Jurídico")))))</f>
        <v>#REF!</v>
      </c>
      <c r="AV381">
        <f t="shared" si="85"/>
        <v>0</v>
      </c>
      <c r="AW381" t="str">
        <f>IFERROR(VLOOKUP(#REF!,#REF!,32,0),"Desembolsado")</f>
        <v>Desembolsado</v>
      </c>
      <c r="AX381" t="str">
        <f t="shared" si="86"/>
        <v>Otro</v>
      </c>
    </row>
    <row r="382" spans="1:50" x14ac:dyDescent="0.25">
      <c r="A382" s="3">
        <v>45291</v>
      </c>
      <c r="B382" s="1">
        <v>34185200190851</v>
      </c>
      <c r="C382" s="5">
        <v>547000000</v>
      </c>
      <c r="D382">
        <v>240</v>
      </c>
      <c r="E382" s="3">
        <v>43446</v>
      </c>
      <c r="F382" s="1">
        <f>_xlfn.DAYS(E382,A382)/30</f>
        <v>-61.5</v>
      </c>
      <c r="G382" s="1">
        <f t="shared" ref="G382:G413" si="95">+D382+F382</f>
        <v>178.5</v>
      </c>
      <c r="H382" s="5">
        <v>366460679</v>
      </c>
      <c r="I382" s="5" t="s">
        <v>53</v>
      </c>
      <c r="J382" s="6">
        <v>43528</v>
      </c>
      <c r="K382" s="7">
        <f>+_xlfn.DAYS(A382,J382)/30</f>
        <v>58.766666666666666</v>
      </c>
      <c r="L382" s="7">
        <f>+_xlfn.DAYS(A382,E382)/30</f>
        <v>61.5</v>
      </c>
      <c r="M382" s="6">
        <v>27290</v>
      </c>
      <c r="N382" s="8">
        <f>+_xlfn.DAYS(A382,M382)/365</f>
        <v>49.317808219178083</v>
      </c>
      <c r="O382" s="8">
        <v>5980</v>
      </c>
      <c r="P382" s="6">
        <v>41571</v>
      </c>
      <c r="Q382" s="8">
        <f t="shared" si="80"/>
        <v>5.208333333333333</v>
      </c>
      <c r="R382" s="8">
        <f t="shared" si="81"/>
        <v>5.4361111111111109</v>
      </c>
      <c r="S382" s="8" t="s">
        <v>65</v>
      </c>
      <c r="T382" s="9">
        <v>1.61E-2</v>
      </c>
      <c r="U382" s="5">
        <f t="shared" si="82"/>
        <v>2279166.6666666665</v>
      </c>
      <c r="V382" s="5">
        <f t="shared" si="83"/>
        <v>491668.07765833335</v>
      </c>
      <c r="W382" s="10">
        <f t="shared" si="87"/>
        <v>2770834.7443249999</v>
      </c>
      <c r="X382" s="5">
        <v>0</v>
      </c>
      <c r="Y382">
        <v>0</v>
      </c>
      <c r="Z382" s="5">
        <v>125078</v>
      </c>
      <c r="AA382" s="5">
        <v>366585757</v>
      </c>
      <c r="AB382">
        <v>0</v>
      </c>
      <c r="AC382">
        <v>0</v>
      </c>
      <c r="AD382">
        <v>0</v>
      </c>
      <c r="AE382" t="s">
        <v>34</v>
      </c>
      <c r="AF382" t="s">
        <v>34</v>
      </c>
      <c r="AG382" t="s">
        <v>41</v>
      </c>
      <c r="AH382" s="5">
        <v>3664606.79</v>
      </c>
      <c r="AI382" s="5">
        <v>0</v>
      </c>
      <c r="AJ382" s="3">
        <v>50729</v>
      </c>
      <c r="AK382" s="5">
        <v>1250.78</v>
      </c>
      <c r="AL382" s="5">
        <v>0</v>
      </c>
      <c r="AM382" s="5">
        <v>0</v>
      </c>
      <c r="AN382" s="5">
        <v>0</v>
      </c>
      <c r="AO382" t="s">
        <v>41</v>
      </c>
      <c r="AP382" t="s">
        <v>37</v>
      </c>
      <c r="AQ382" s="5">
        <v>3664606.79</v>
      </c>
      <c r="AR382" t="s">
        <v>38</v>
      </c>
      <c r="AS382">
        <f t="shared" si="94"/>
        <v>0</v>
      </c>
      <c r="AT382" t="str">
        <f t="shared" si="84"/>
        <v>0 Días</v>
      </c>
      <c r="AU382" t="e">
        <f>IF(AND(AC382=0,SUMIFS($H:$H,$A:$A,$A382,#REF!,#REF!)&lt;250000000),"Ordinaria",IF(AND(AC382=0,SUMIFS($H:$H,$A:$A,$A382,#REF!,#REF!)&gt;=250000000),"Preventiva",IF(AND(AC382&gt;0,AC382&lt;=30),"Persuasiva I",IF(AND(AC382&gt;30,AC382&lt;=60),"Persuasiva II",IF(AND(AC382&gt;60,AC382&lt;90),"Prejurídica","Jurídico")))))</f>
        <v>#REF!</v>
      </c>
      <c r="AV382">
        <f t="shared" si="85"/>
        <v>0</v>
      </c>
      <c r="AW382" t="str">
        <f>IFERROR(VLOOKUP(#REF!,#REF!,32,0),"Desembolsado")</f>
        <v>Desembolsado</v>
      </c>
      <c r="AX382" t="str">
        <f t="shared" si="86"/>
        <v>Otro</v>
      </c>
    </row>
    <row r="383" spans="1:50" x14ac:dyDescent="0.25">
      <c r="A383" s="3">
        <v>45260</v>
      </c>
      <c r="B383" s="1">
        <v>34185200190851</v>
      </c>
      <c r="C383" s="5">
        <v>547000000</v>
      </c>
      <c r="D383">
        <v>240</v>
      </c>
      <c r="E383" s="3">
        <v>43446</v>
      </c>
      <c r="F383" s="1">
        <f>_xlfn.DAYS(E383,A383)/30</f>
        <v>-60.466666666666669</v>
      </c>
      <c r="G383" s="1">
        <f t="shared" si="95"/>
        <v>179.53333333333333</v>
      </c>
      <c r="H383" s="5">
        <v>372901362</v>
      </c>
      <c r="I383" s="5" t="s">
        <v>53</v>
      </c>
      <c r="J383" s="6">
        <v>43528</v>
      </c>
      <c r="K383" s="7">
        <f>+_xlfn.DAYS(A383,J383)/30</f>
        <v>57.733333333333334</v>
      </c>
      <c r="L383" s="7">
        <f>+_xlfn.DAYS(A383,E383)/30</f>
        <v>60.466666666666669</v>
      </c>
      <c r="M383" s="6">
        <v>27290</v>
      </c>
      <c r="N383" s="8">
        <f>+_xlfn.DAYS(A383,M383)/365</f>
        <v>49.232876712328768</v>
      </c>
      <c r="O383" s="8">
        <v>5980</v>
      </c>
      <c r="P383" s="6">
        <v>41571</v>
      </c>
      <c r="Q383" s="8">
        <f t="shared" si="80"/>
        <v>5.208333333333333</v>
      </c>
      <c r="R383" s="8">
        <f t="shared" si="81"/>
        <v>5.4361111111111109</v>
      </c>
      <c r="S383" s="8" t="s">
        <v>65</v>
      </c>
      <c r="T383" s="9">
        <v>1.61E-2</v>
      </c>
      <c r="U383" s="5">
        <f t="shared" si="82"/>
        <v>2279166.6666666665</v>
      </c>
      <c r="V383" s="5">
        <f t="shared" si="83"/>
        <v>500309.32734999992</v>
      </c>
      <c r="W383" s="10">
        <f t="shared" si="87"/>
        <v>2779475.9940166664</v>
      </c>
      <c r="X383" s="5">
        <v>497202</v>
      </c>
      <c r="Y383">
        <v>0</v>
      </c>
      <c r="Z383" s="5">
        <v>0</v>
      </c>
      <c r="AA383" s="5">
        <v>373398564</v>
      </c>
      <c r="AB383">
        <v>0</v>
      </c>
      <c r="AC383">
        <v>0</v>
      </c>
      <c r="AD383">
        <v>0</v>
      </c>
      <c r="AE383" t="s">
        <v>34</v>
      </c>
      <c r="AF383" t="s">
        <v>34</v>
      </c>
      <c r="AG383" t="s">
        <v>41</v>
      </c>
      <c r="AH383" s="5">
        <v>3729013.62</v>
      </c>
      <c r="AI383" s="5">
        <v>4972.0200000000004</v>
      </c>
      <c r="AJ383" s="3">
        <v>50729</v>
      </c>
      <c r="AK383" s="5">
        <v>0</v>
      </c>
      <c r="AL383" s="5">
        <v>0</v>
      </c>
      <c r="AM383" s="5">
        <v>0</v>
      </c>
      <c r="AN383" s="5">
        <v>0</v>
      </c>
      <c r="AO383" t="s">
        <v>41</v>
      </c>
      <c r="AP383" t="s">
        <v>37</v>
      </c>
      <c r="AQ383" s="5">
        <v>3729013.62</v>
      </c>
      <c r="AR383" t="s">
        <v>38</v>
      </c>
      <c r="AS383">
        <f t="shared" si="94"/>
        <v>0</v>
      </c>
      <c r="AT383" t="str">
        <f t="shared" si="84"/>
        <v>0 Días</v>
      </c>
      <c r="AU383" t="e">
        <f>IF(AND(AC383=0,SUMIFS($H:$H,$A:$A,$A383,#REF!,#REF!)&lt;250000000),"Ordinaria",IF(AND(AC383=0,SUMIFS($H:$H,$A:$A,$A383,#REF!,#REF!)&gt;=250000000),"Preventiva",IF(AND(AC383&gt;0,AC383&lt;=30),"Persuasiva I",IF(AND(AC383&gt;30,AC383&lt;=60),"Persuasiva II",IF(AND(AC383&gt;60,AC383&lt;90),"Prejurídica","Jurídico")))))</f>
        <v>#REF!</v>
      </c>
      <c r="AV383">
        <f t="shared" si="85"/>
        <v>0</v>
      </c>
      <c r="AW383" t="str">
        <f>IFERROR(VLOOKUP(#REF!,#REF!,32,0),"Desembolsado")</f>
        <v>Desembolsado</v>
      </c>
      <c r="AX383" t="str">
        <f t="shared" si="86"/>
        <v>Otro</v>
      </c>
    </row>
    <row r="384" spans="1:50" x14ac:dyDescent="0.25">
      <c r="A384" s="3">
        <v>45230</v>
      </c>
      <c r="B384" s="1">
        <v>34185200190851</v>
      </c>
      <c r="C384" s="5">
        <v>547000000</v>
      </c>
      <c r="D384">
        <v>240</v>
      </c>
      <c r="E384" s="3">
        <v>43446</v>
      </c>
      <c r="F384" s="1">
        <f>_xlfn.DAYS(E384,A384)/30</f>
        <v>-59.466666666666669</v>
      </c>
      <c r="G384" s="1">
        <f t="shared" si="95"/>
        <v>180.53333333333333</v>
      </c>
      <c r="H384" s="5">
        <v>372901362</v>
      </c>
      <c r="I384" s="5" t="s">
        <v>53</v>
      </c>
      <c r="J384" s="6">
        <v>43528</v>
      </c>
      <c r="K384" s="7">
        <f>+_xlfn.DAYS(A384,J384)/30</f>
        <v>56.733333333333334</v>
      </c>
      <c r="L384" s="7">
        <f>+_xlfn.DAYS(A384,E384)/30</f>
        <v>59.466666666666669</v>
      </c>
      <c r="M384" s="6">
        <v>27290</v>
      </c>
      <c r="N384" s="8">
        <f>+_xlfn.DAYS(A384,M384)/365</f>
        <v>49.150684931506852</v>
      </c>
      <c r="O384" s="8">
        <v>5980</v>
      </c>
      <c r="P384" s="6">
        <v>41571</v>
      </c>
      <c r="Q384" s="8">
        <f t="shared" si="80"/>
        <v>5.208333333333333</v>
      </c>
      <c r="R384" s="8">
        <f t="shared" si="81"/>
        <v>5.4361111111111109</v>
      </c>
      <c r="S384" s="8" t="s">
        <v>65</v>
      </c>
      <c r="T384" s="9">
        <v>1.61E-2</v>
      </c>
      <c r="U384" s="5">
        <f t="shared" si="82"/>
        <v>2279166.6666666665</v>
      </c>
      <c r="V384" s="5">
        <f t="shared" si="83"/>
        <v>500309.32734999992</v>
      </c>
      <c r="W384" s="10">
        <f t="shared" si="87"/>
        <v>2779475.9940166664</v>
      </c>
      <c r="X384" s="5">
        <v>0</v>
      </c>
      <c r="Y384">
        <v>0</v>
      </c>
      <c r="Z384" s="5">
        <v>0</v>
      </c>
      <c r="AA384" s="5">
        <v>372901362</v>
      </c>
      <c r="AB384">
        <v>0</v>
      </c>
      <c r="AC384">
        <v>0</v>
      </c>
      <c r="AD384">
        <v>0</v>
      </c>
      <c r="AE384" t="s">
        <v>34</v>
      </c>
      <c r="AF384" t="s">
        <v>34</v>
      </c>
      <c r="AG384" t="s">
        <v>41</v>
      </c>
      <c r="AH384" s="5">
        <v>3729013.62</v>
      </c>
      <c r="AI384" s="5">
        <v>0</v>
      </c>
      <c r="AJ384" s="3">
        <v>50729</v>
      </c>
      <c r="AK384" s="5">
        <v>0</v>
      </c>
      <c r="AL384" s="5">
        <v>0</v>
      </c>
      <c r="AM384" s="5">
        <v>0</v>
      </c>
      <c r="AN384" s="5">
        <v>0</v>
      </c>
      <c r="AO384" t="s">
        <v>41</v>
      </c>
      <c r="AP384" t="s">
        <v>37</v>
      </c>
      <c r="AQ384" s="5">
        <v>3729013.62</v>
      </c>
      <c r="AR384" t="s">
        <v>38</v>
      </c>
      <c r="AS384">
        <f t="shared" si="94"/>
        <v>0</v>
      </c>
      <c r="AT384" t="str">
        <f t="shared" si="84"/>
        <v>0 Días</v>
      </c>
      <c r="AU384" t="e">
        <f>IF(AND(AC384=0,SUMIFS($H:$H,$A:$A,$A384,#REF!,#REF!)&lt;250000000),"Ordinaria",IF(AND(AC384=0,SUMIFS($H:$H,$A:$A,$A384,#REF!,#REF!)&gt;=250000000),"Preventiva",IF(AND(AC384&gt;0,AC384&lt;=30),"Persuasiva I",IF(AND(AC384&gt;30,AC384&lt;=60),"Persuasiva II",IF(AND(AC384&gt;60,AC384&lt;90),"Prejurídica","Jurídico")))))</f>
        <v>#REF!</v>
      </c>
      <c r="AV384">
        <f t="shared" si="85"/>
        <v>0</v>
      </c>
      <c r="AW384" t="str">
        <f>IFERROR(VLOOKUP(#REF!,#REF!,32,0),"Desembolsado")</f>
        <v>Desembolsado</v>
      </c>
      <c r="AX384" t="str">
        <f t="shared" si="86"/>
        <v>Otro</v>
      </c>
    </row>
    <row r="385" spans="1:50" x14ac:dyDescent="0.25">
      <c r="A385" s="3">
        <v>45199</v>
      </c>
      <c r="B385" s="1">
        <v>34185200190851</v>
      </c>
      <c r="C385" s="5">
        <v>547000000</v>
      </c>
      <c r="D385">
        <v>240</v>
      </c>
      <c r="E385" s="3">
        <v>43446</v>
      </c>
      <c r="F385" s="1">
        <f>_xlfn.DAYS(E385,A385)/30</f>
        <v>-58.43333333333333</v>
      </c>
      <c r="G385" s="1">
        <f t="shared" si="95"/>
        <v>181.56666666666666</v>
      </c>
      <c r="H385" s="5">
        <v>372901362</v>
      </c>
      <c r="I385" s="5" t="s">
        <v>53</v>
      </c>
      <c r="J385" s="6">
        <v>43528</v>
      </c>
      <c r="K385" s="7">
        <f>+_xlfn.DAYS(A385,J385)/30</f>
        <v>55.7</v>
      </c>
      <c r="L385" s="7">
        <f>+_xlfn.DAYS(A385,E385)/30</f>
        <v>58.43333333333333</v>
      </c>
      <c r="M385" s="6">
        <v>27290</v>
      </c>
      <c r="N385" s="8">
        <f>+_xlfn.DAYS(A385,M385)/365</f>
        <v>49.065753424657537</v>
      </c>
      <c r="O385" s="8">
        <v>5980</v>
      </c>
      <c r="P385" s="6">
        <v>41571</v>
      </c>
      <c r="Q385" s="8">
        <f t="shared" si="80"/>
        <v>5.208333333333333</v>
      </c>
      <c r="R385" s="8">
        <f t="shared" si="81"/>
        <v>5.4361111111111109</v>
      </c>
      <c r="S385" s="8" t="s">
        <v>65</v>
      </c>
      <c r="T385" s="9">
        <v>1.61E-2</v>
      </c>
      <c r="U385" s="5">
        <f t="shared" si="82"/>
        <v>2279166.6666666665</v>
      </c>
      <c r="V385" s="5">
        <f t="shared" si="83"/>
        <v>500309.32734999992</v>
      </c>
      <c r="W385" s="10">
        <f t="shared" si="87"/>
        <v>2779475.9940166664</v>
      </c>
      <c r="X385" s="5">
        <v>497202</v>
      </c>
      <c r="Y385">
        <v>0</v>
      </c>
      <c r="Z385" s="5">
        <v>0</v>
      </c>
      <c r="AA385" s="5">
        <v>373398564</v>
      </c>
      <c r="AB385">
        <v>0</v>
      </c>
      <c r="AC385">
        <v>0</v>
      </c>
      <c r="AD385">
        <v>0</v>
      </c>
      <c r="AE385" t="s">
        <v>34</v>
      </c>
      <c r="AF385" t="s">
        <v>34</v>
      </c>
      <c r="AG385" t="s">
        <v>41</v>
      </c>
      <c r="AH385" s="5">
        <v>3729013.62</v>
      </c>
      <c r="AI385" s="5">
        <v>4972.0200000000004</v>
      </c>
      <c r="AJ385" s="3">
        <v>50729</v>
      </c>
      <c r="AK385" s="5">
        <v>0</v>
      </c>
      <c r="AL385" s="5">
        <v>0</v>
      </c>
      <c r="AM385" s="5">
        <v>0</v>
      </c>
      <c r="AN385" s="5">
        <v>0</v>
      </c>
      <c r="AO385" t="s">
        <v>41</v>
      </c>
      <c r="AP385" t="s">
        <v>37</v>
      </c>
      <c r="AQ385" s="5">
        <v>3729013.62</v>
      </c>
      <c r="AR385" t="s">
        <v>38</v>
      </c>
      <c r="AS385">
        <f t="shared" si="94"/>
        <v>0</v>
      </c>
      <c r="AT385" t="str">
        <f t="shared" si="84"/>
        <v>0 Días</v>
      </c>
      <c r="AU385" t="e">
        <f>IF(AND(AC385=0,SUMIFS($H:$H,$A:$A,$A385,#REF!,#REF!)&lt;250000000),"Ordinaria",IF(AND(AC385=0,SUMIFS($H:$H,$A:$A,$A385,#REF!,#REF!)&gt;=250000000),"Preventiva",IF(AND(AC385&gt;0,AC385&lt;=30),"Persuasiva I",IF(AND(AC385&gt;30,AC385&lt;=60),"Persuasiva II",IF(AND(AC385&gt;60,AC385&lt;90),"Prejurídica","Jurídico")))))</f>
        <v>#REF!</v>
      </c>
      <c r="AV385">
        <f t="shared" si="85"/>
        <v>0</v>
      </c>
      <c r="AW385" t="str">
        <f>IFERROR(VLOOKUP(#REF!,#REF!,32,0),"Desembolsado")</f>
        <v>Desembolsado</v>
      </c>
      <c r="AX385" t="str">
        <f t="shared" si="86"/>
        <v>Otro</v>
      </c>
    </row>
    <row r="386" spans="1:50" x14ac:dyDescent="0.25">
      <c r="A386" s="3">
        <v>45169</v>
      </c>
      <c r="B386" s="1">
        <v>34185200190851</v>
      </c>
      <c r="C386" s="5">
        <v>547000000</v>
      </c>
      <c r="D386">
        <v>240</v>
      </c>
      <c r="E386" s="3">
        <v>43446</v>
      </c>
      <c r="F386" s="1">
        <f>_xlfn.DAYS(E386,A386)/30</f>
        <v>-57.43333333333333</v>
      </c>
      <c r="G386" s="1">
        <f t="shared" si="95"/>
        <v>182.56666666666666</v>
      </c>
      <c r="H386" s="5">
        <v>372901362</v>
      </c>
      <c r="I386" s="5" t="s">
        <v>53</v>
      </c>
      <c r="J386" s="6">
        <v>43528</v>
      </c>
      <c r="K386" s="7">
        <f>+_xlfn.DAYS(A386,J386)/30</f>
        <v>54.7</v>
      </c>
      <c r="L386" s="7">
        <f>+_xlfn.DAYS(A386,E386)/30</f>
        <v>57.43333333333333</v>
      </c>
      <c r="M386" s="6">
        <v>27290</v>
      </c>
      <c r="N386" s="8">
        <f>+_xlfn.DAYS(A386,M386)/365</f>
        <v>48.983561643835614</v>
      </c>
      <c r="O386" s="8">
        <v>5980</v>
      </c>
      <c r="P386" s="6">
        <v>41571</v>
      </c>
      <c r="Q386" s="8">
        <f t="shared" ref="Q386:Q449" si="96">+_xlfn.DAYS(E386,P386)/360</f>
        <v>5.208333333333333</v>
      </c>
      <c r="R386" s="8">
        <f t="shared" ref="R386:R449" si="97">+_xlfn.DAYS(J386,P386)/360</f>
        <v>5.4361111111111109</v>
      </c>
      <c r="S386" s="8" t="s">
        <v>65</v>
      </c>
      <c r="T386" s="9">
        <v>1.61E-2</v>
      </c>
      <c r="U386" s="5">
        <f t="shared" ref="U386:U449" si="98">C386/D386</f>
        <v>2279166.6666666665</v>
      </c>
      <c r="V386" s="5">
        <f t="shared" ref="V386:V449" si="99">H386*T386/360*30</f>
        <v>500309.32734999992</v>
      </c>
      <c r="W386" s="10">
        <f t="shared" si="87"/>
        <v>2779475.9940166664</v>
      </c>
      <c r="X386" s="5">
        <v>0</v>
      </c>
      <c r="Y386">
        <v>0</v>
      </c>
      <c r="Z386" s="5">
        <v>0</v>
      </c>
      <c r="AA386" s="5">
        <v>372901362</v>
      </c>
      <c r="AB386">
        <v>0</v>
      </c>
      <c r="AC386">
        <v>0</v>
      </c>
      <c r="AD386">
        <v>0</v>
      </c>
      <c r="AE386" t="s">
        <v>34</v>
      </c>
      <c r="AF386" t="s">
        <v>34</v>
      </c>
      <c r="AG386" t="s">
        <v>41</v>
      </c>
      <c r="AH386" s="5">
        <v>3729013.62</v>
      </c>
      <c r="AI386" s="5">
        <v>0</v>
      </c>
      <c r="AJ386" s="3">
        <v>50729</v>
      </c>
      <c r="AK386" s="5">
        <v>0</v>
      </c>
      <c r="AL386" s="5">
        <v>0</v>
      </c>
      <c r="AM386" s="5">
        <v>0</v>
      </c>
      <c r="AN386" s="5">
        <v>0</v>
      </c>
      <c r="AO386" t="s">
        <v>41</v>
      </c>
      <c r="AP386" t="s">
        <v>37</v>
      </c>
      <c r="AQ386" s="5">
        <v>3729013.62</v>
      </c>
      <c r="AR386" t="s">
        <v>38</v>
      </c>
      <c r="AS386">
        <f t="shared" si="94"/>
        <v>0</v>
      </c>
      <c r="AT386" t="str">
        <f t="shared" ref="AT386:AT449" si="100">IF(AC386=0,"0 Días",IF(AND(AC386&gt;0,AC386&lt;=30),"1-30 Días",IF(AND(AC386&gt;30,AC386&lt;=60),"30-60 Días",IF(AND(AC386&gt;60,AC386&lt;90),"60-90 Días"," &gt; 90 Días"))))</f>
        <v>0 Días</v>
      </c>
      <c r="AU386" t="e">
        <f>IF(AND(AC386=0,SUMIFS($H:$H,$A:$A,$A386,#REF!,#REF!)&lt;250000000),"Ordinaria",IF(AND(AC386=0,SUMIFS($H:$H,$A:$A,$A386,#REF!,#REF!)&gt;=250000000),"Preventiva",IF(AND(AC386&gt;0,AC386&lt;=30),"Persuasiva I",IF(AND(AC386&gt;30,AC386&lt;=60),"Persuasiva II",IF(AND(AC386&gt;60,AC386&lt;90),"Prejurídica","Jurídico")))))</f>
        <v>#REF!</v>
      </c>
      <c r="AV386">
        <f t="shared" ref="AV386:AV449" si="101">IF(AND(AC386&gt;30,AC386&lt;=540),"MORA &gt;30 &lt;= 540 DIAS",0)</f>
        <v>0</v>
      </c>
      <c r="AW386" t="str">
        <f>IFERROR(VLOOKUP(#REF!,#REF!,32,0),"Desembolsado")</f>
        <v>Desembolsado</v>
      </c>
      <c r="AX386" t="str">
        <f t="shared" ref="AX386:AX449" si="102">IF(AND(AW386="Portafolio Cartera en Cobranza Ordinaria",AP386="Portafolio Cartera en Cobranza Ordinaria"),"Al Día",
IF(AND(AW386="Portafolio Cartera en Cobranza Preventiva",AP386="Portafolio Cartera en Cobranza Preventiva"),"Al Día",
IF(AND(AW386="Portafolio Cartera en Cobranza Ordinaria",AP386="Portafolio Cartera en Cobranza Persuasiva"),"Primera Mora",
IF(AND(AW386="Portafolio Cartera en Cobranza Preventiva",AP386="Portafolio Cartera en Cobranza Persuasiva"),"Primera Mora",
IF(AND(AW386="Portafolio Cartera en Cobranza Persuasiva",AP386="Portafolio Cartera en Cobranza Persuasiva"),"Normalizado",
IF(AND(AW386="Portafolio Cartera en Cobranza Persuasiva",AP386="Portafolio Cartera en Cobranza  Preventiva"),"Normalizado",
IF(AND(AW386="Portafolio Cartera en Cobranza Persuasiva",AP386="Portafolio Cartera en Cobranza Ordinaria"),"Normalizado",
IF(AND(AW386="Portafolio Cartera en Cobranza Persuasiva II",AP386="Portafolio Cartera en Cobranza Persuasiva"),"Normalizado",
IF(AND(AW386="Portafolio Cartera en Cobranza Persuasiva II",AP386="Portafolio Cartera en Cobranza  Preventiva"),"Normalizado",
IF(AND(AW386="Portafolio Cartera en Cobranza Persuasiva II",AP386="Portafolio Cartera en Cobranza Ordinaria"),"Normalizado",
IF(AND(AW386="Portafolio Cartera en Cobranza Prejurídica",AP386="Portafolio Cartera en Cobranza Persuasiva"),"Normalizado",
IF(AND(AW386="Portafolio Cartera en Cobranza Prejurídica",AP386="Portafolio Cartera en Cobranza Ordinaria"),"Normalizado",
IF(AND(AW386="Portafolio Cartera en Cobranza Prejurídica",AP386="Portafolio Cartera en Cobranza  Preventiva"),"Normalizado",
IF(AND(AW386="Portafolio Cartera en Cobranza Jurídica",AP386="Portafolio Cartera en Cobranza Persuasiva"),"Normalizado No Indicador",
IF(AND(AW386="Portafolio Cartera en Cobranza Jurídica",AP386="Portafolio Cartera en Cobranza Ordinaria"),"Normalizado No Indicador",
IF(AND(AW386="Portafolio Cartera en Cobranza Jurídica",AP386="Portafolio Cartera en Cobranza  Preventiva"),"Normalizado No Indicador",
"Otro"))))))))))))))))</f>
        <v>Otro</v>
      </c>
    </row>
    <row r="387" spans="1:50" x14ac:dyDescent="0.25">
      <c r="A387" s="3">
        <v>45138</v>
      </c>
      <c r="B387" s="1">
        <v>34185200190851</v>
      </c>
      <c r="C387" s="5">
        <v>547000000</v>
      </c>
      <c r="D387">
        <v>240</v>
      </c>
      <c r="E387" s="3">
        <v>43446</v>
      </c>
      <c r="F387" s="1">
        <f>_xlfn.DAYS(E387,A387)/30</f>
        <v>-56.4</v>
      </c>
      <c r="G387" s="1">
        <f t="shared" si="95"/>
        <v>183.6</v>
      </c>
      <c r="H387" s="5">
        <v>377598430</v>
      </c>
      <c r="I387" s="5" t="s">
        <v>53</v>
      </c>
      <c r="J387" s="6">
        <v>43528</v>
      </c>
      <c r="K387" s="7">
        <f>+_xlfn.DAYS(A387,J387)/30</f>
        <v>53.666666666666664</v>
      </c>
      <c r="L387" s="7">
        <f>+_xlfn.DAYS(A387,E387)/30</f>
        <v>56.4</v>
      </c>
      <c r="M387" s="6">
        <v>27290</v>
      </c>
      <c r="N387" s="8">
        <f>+_xlfn.DAYS(A387,M387)/365</f>
        <v>48.898630136986299</v>
      </c>
      <c r="O387" s="8">
        <v>5980</v>
      </c>
      <c r="P387" s="6">
        <v>41571</v>
      </c>
      <c r="Q387" s="8">
        <f t="shared" si="96"/>
        <v>5.208333333333333</v>
      </c>
      <c r="R387" s="8">
        <f t="shared" si="97"/>
        <v>5.4361111111111109</v>
      </c>
      <c r="S387" s="8" t="s">
        <v>65</v>
      </c>
      <c r="T387" s="9">
        <v>1.61E-2</v>
      </c>
      <c r="U387" s="5">
        <f t="shared" si="98"/>
        <v>2279166.6666666665</v>
      </c>
      <c r="V387" s="5">
        <f t="shared" si="99"/>
        <v>506611.22691666661</v>
      </c>
      <c r="W387" s="10">
        <f t="shared" ref="W387:W450" si="103">+U387+V387</f>
        <v>2785777.8935833331</v>
      </c>
      <c r="X387" s="5">
        <v>0</v>
      </c>
      <c r="Y387">
        <v>0</v>
      </c>
      <c r="Z387" s="5">
        <v>0</v>
      </c>
      <c r="AA387" s="5">
        <v>377598430</v>
      </c>
      <c r="AB387">
        <v>0</v>
      </c>
      <c r="AC387">
        <v>0</v>
      </c>
      <c r="AD387">
        <v>0</v>
      </c>
      <c r="AE387" t="s">
        <v>34</v>
      </c>
      <c r="AF387" t="s">
        <v>34</v>
      </c>
      <c r="AG387" t="s">
        <v>41</v>
      </c>
      <c r="AH387" s="5">
        <v>3775984.3</v>
      </c>
      <c r="AI387" s="5">
        <v>0</v>
      </c>
      <c r="AJ387" s="3">
        <v>50729</v>
      </c>
      <c r="AK387" s="5">
        <v>0</v>
      </c>
      <c r="AL387" s="5">
        <v>0</v>
      </c>
      <c r="AM387" s="5">
        <v>0</v>
      </c>
      <c r="AN387" s="5">
        <v>0</v>
      </c>
      <c r="AO387" t="s">
        <v>41</v>
      </c>
      <c r="AP387" t="s">
        <v>37</v>
      </c>
      <c r="AQ387" s="5">
        <v>3775984.3</v>
      </c>
      <c r="AR387" t="s">
        <v>38</v>
      </c>
      <c r="AS387">
        <f t="shared" si="94"/>
        <v>0</v>
      </c>
      <c r="AT387" t="str">
        <f t="shared" si="100"/>
        <v>0 Días</v>
      </c>
      <c r="AU387" t="e">
        <f>IF(AND(AC387=0,SUMIFS($H:$H,$A:$A,$A387,#REF!,#REF!)&lt;250000000),"Ordinaria",IF(AND(AC387=0,SUMIFS($H:$H,$A:$A,$A387,#REF!,#REF!)&gt;=250000000),"Preventiva",IF(AND(AC387&gt;0,AC387&lt;=30),"Persuasiva I",IF(AND(AC387&gt;30,AC387&lt;=60),"Persuasiva II",IF(AND(AC387&gt;60,AC387&lt;90),"Prejurídica","Jurídico")))))</f>
        <v>#REF!</v>
      </c>
      <c r="AV387">
        <f t="shared" si="101"/>
        <v>0</v>
      </c>
      <c r="AW387" t="str">
        <f>IFERROR(VLOOKUP(#REF!,#REF!,32,0),"Desembolsado")</f>
        <v>Desembolsado</v>
      </c>
      <c r="AX387" t="str">
        <f t="shared" si="102"/>
        <v>Otro</v>
      </c>
    </row>
    <row r="388" spans="1:50" x14ac:dyDescent="0.25">
      <c r="A388" s="3">
        <v>45107</v>
      </c>
      <c r="B388" s="1">
        <v>34185200190851</v>
      </c>
      <c r="C388" s="5">
        <v>547000000</v>
      </c>
      <c r="D388">
        <v>240</v>
      </c>
      <c r="E388" s="3">
        <v>43446</v>
      </c>
      <c r="F388" s="1">
        <f>_xlfn.DAYS(E388,A388)/30</f>
        <v>-55.366666666666667</v>
      </c>
      <c r="G388" s="1">
        <f t="shared" si="95"/>
        <v>184.63333333333333</v>
      </c>
      <c r="H388" s="5">
        <v>381583732</v>
      </c>
      <c r="I388" s="5" t="s">
        <v>53</v>
      </c>
      <c r="J388" s="6">
        <v>43528</v>
      </c>
      <c r="K388" s="7">
        <f>+_xlfn.DAYS(A388,J388)/30</f>
        <v>52.633333333333333</v>
      </c>
      <c r="L388" s="7">
        <f>+_xlfn.DAYS(A388,E388)/30</f>
        <v>55.366666666666667</v>
      </c>
      <c r="M388" s="6">
        <v>27290</v>
      </c>
      <c r="N388" s="8">
        <f>+_xlfn.DAYS(A388,M388)/365</f>
        <v>48.813698630136983</v>
      </c>
      <c r="O388" s="8">
        <v>5980</v>
      </c>
      <c r="P388" s="6">
        <v>41571</v>
      </c>
      <c r="Q388" s="8">
        <f t="shared" si="96"/>
        <v>5.208333333333333</v>
      </c>
      <c r="R388" s="8">
        <f t="shared" si="97"/>
        <v>5.4361111111111109</v>
      </c>
      <c r="S388" s="8" t="s">
        <v>65</v>
      </c>
      <c r="T388" s="9">
        <v>1.61E-2</v>
      </c>
      <c r="U388" s="5">
        <f t="shared" si="98"/>
        <v>2279166.6666666665</v>
      </c>
      <c r="V388" s="5">
        <f t="shared" si="99"/>
        <v>511958.17376666667</v>
      </c>
      <c r="W388" s="10">
        <f t="shared" si="103"/>
        <v>2791124.8404333331</v>
      </c>
      <c r="X388" s="5">
        <v>0</v>
      </c>
      <c r="Y388">
        <v>0</v>
      </c>
      <c r="Z388" s="5">
        <v>0</v>
      </c>
      <c r="AA388" s="5">
        <v>381583732</v>
      </c>
      <c r="AB388">
        <v>0</v>
      </c>
      <c r="AC388">
        <v>0</v>
      </c>
      <c r="AD388">
        <v>0</v>
      </c>
      <c r="AE388" t="s">
        <v>34</v>
      </c>
      <c r="AF388" t="s">
        <v>34</v>
      </c>
      <c r="AG388" t="s">
        <v>41</v>
      </c>
      <c r="AH388" s="5">
        <v>3815837.32</v>
      </c>
      <c r="AI388" s="5">
        <v>0</v>
      </c>
      <c r="AJ388" s="3">
        <v>50729</v>
      </c>
      <c r="AK388" s="5">
        <v>0</v>
      </c>
      <c r="AL388" s="5">
        <v>0</v>
      </c>
      <c r="AM388" s="5">
        <v>0</v>
      </c>
      <c r="AN388" s="5">
        <v>0</v>
      </c>
      <c r="AO388" t="s">
        <v>41</v>
      </c>
      <c r="AP388" t="s">
        <v>37</v>
      </c>
      <c r="AQ388" s="5">
        <v>3815837.32</v>
      </c>
      <c r="AR388" t="s">
        <v>38</v>
      </c>
      <c r="AS388">
        <f t="shared" si="94"/>
        <v>0</v>
      </c>
      <c r="AT388" t="str">
        <f t="shared" si="100"/>
        <v>0 Días</v>
      </c>
      <c r="AU388" t="e">
        <f>IF(AND(AC388=0,SUMIFS($H:$H,$A:$A,$A388,#REF!,#REF!)&lt;250000000),"Ordinaria",IF(AND(AC388=0,SUMIFS($H:$H,$A:$A,$A388,#REF!,#REF!)&gt;=250000000),"Preventiva",IF(AND(AC388&gt;0,AC388&lt;=30),"Persuasiva I",IF(AND(AC388&gt;30,AC388&lt;=60),"Persuasiva II",IF(AND(AC388&gt;60,AC388&lt;90),"Prejurídica","Jurídico")))))</f>
        <v>#REF!</v>
      </c>
      <c r="AV388">
        <f t="shared" si="101"/>
        <v>0</v>
      </c>
      <c r="AW388" t="str">
        <f>IFERROR(VLOOKUP(#REF!,#REF!,32,0),"Desembolsado")</f>
        <v>Desembolsado</v>
      </c>
      <c r="AX388" t="str">
        <f t="shared" si="102"/>
        <v>Otro</v>
      </c>
    </row>
    <row r="389" spans="1:50" x14ac:dyDescent="0.25">
      <c r="A389" s="3">
        <v>45077</v>
      </c>
      <c r="B389" s="1">
        <v>34185200190851</v>
      </c>
      <c r="C389" s="5">
        <v>547000000</v>
      </c>
      <c r="D389">
        <v>240</v>
      </c>
      <c r="E389" s="3">
        <v>43446</v>
      </c>
      <c r="F389" s="1">
        <f>_xlfn.DAYS(E389,A389)/30</f>
        <v>-54.366666666666667</v>
      </c>
      <c r="G389" s="1">
        <f t="shared" si="95"/>
        <v>185.63333333333333</v>
      </c>
      <c r="H389" s="5">
        <v>384139259</v>
      </c>
      <c r="I389" s="5" t="s">
        <v>53</v>
      </c>
      <c r="J389" s="6">
        <v>43528</v>
      </c>
      <c r="K389" s="7">
        <f>+_xlfn.DAYS(A389,J389)/30</f>
        <v>51.633333333333333</v>
      </c>
      <c r="L389" s="7">
        <f>+_xlfn.DAYS(A389,E389)/30</f>
        <v>54.366666666666667</v>
      </c>
      <c r="M389" s="6">
        <v>27290</v>
      </c>
      <c r="N389" s="8">
        <f>+_xlfn.DAYS(A389,M389)/365</f>
        <v>48.731506849315068</v>
      </c>
      <c r="O389" s="8">
        <v>5980</v>
      </c>
      <c r="P389" s="6">
        <v>41571</v>
      </c>
      <c r="Q389" s="8">
        <f t="shared" si="96"/>
        <v>5.208333333333333</v>
      </c>
      <c r="R389" s="8">
        <f t="shared" si="97"/>
        <v>5.4361111111111109</v>
      </c>
      <c r="S389" s="8" t="s">
        <v>65</v>
      </c>
      <c r="T389" s="9">
        <v>1.61E-2</v>
      </c>
      <c r="U389" s="5">
        <f t="shared" si="98"/>
        <v>2279166.6666666665</v>
      </c>
      <c r="V389" s="5">
        <f t="shared" si="99"/>
        <v>515386.83915833331</v>
      </c>
      <c r="W389" s="10">
        <f t="shared" si="103"/>
        <v>2794553.5058249999</v>
      </c>
      <c r="X389" s="5">
        <v>0</v>
      </c>
      <c r="Y389">
        <v>0</v>
      </c>
      <c r="Z389" s="5">
        <v>0</v>
      </c>
      <c r="AA389" s="5">
        <v>384139259</v>
      </c>
      <c r="AB389">
        <v>0</v>
      </c>
      <c r="AC389">
        <v>0</v>
      </c>
      <c r="AD389">
        <v>0</v>
      </c>
      <c r="AE389" t="s">
        <v>34</v>
      </c>
      <c r="AF389" t="s">
        <v>34</v>
      </c>
      <c r="AG389" t="s">
        <v>41</v>
      </c>
      <c r="AH389" s="5">
        <v>3841392.59</v>
      </c>
      <c r="AI389" s="5">
        <v>0</v>
      </c>
      <c r="AJ389" s="3">
        <v>50729</v>
      </c>
      <c r="AK389" s="5">
        <v>0</v>
      </c>
      <c r="AL389" s="5">
        <v>0</v>
      </c>
      <c r="AM389" s="5">
        <v>0</v>
      </c>
      <c r="AN389" s="5">
        <v>0</v>
      </c>
      <c r="AO389" t="s">
        <v>41</v>
      </c>
      <c r="AP389" t="s">
        <v>39</v>
      </c>
      <c r="AQ389" s="5">
        <v>3841392.59</v>
      </c>
      <c r="AR389" t="s">
        <v>38</v>
      </c>
      <c r="AS389">
        <f t="shared" si="94"/>
        <v>0</v>
      </c>
      <c r="AT389" t="str">
        <f t="shared" si="100"/>
        <v>0 Días</v>
      </c>
      <c r="AU389" t="e">
        <f>IF(AND(AC389=0,SUMIFS($H:$H,$A:$A,$A389,#REF!,#REF!)&lt;250000000),"Ordinaria",IF(AND(AC389=0,SUMIFS($H:$H,$A:$A,$A389,#REF!,#REF!)&gt;=250000000),"Preventiva",IF(AND(AC389&gt;0,AC389&lt;=30),"Persuasiva I",IF(AND(AC389&gt;30,AC389&lt;=60),"Persuasiva II",IF(AND(AC389&gt;60,AC389&lt;90),"Prejurídica","Jurídico")))))</f>
        <v>#REF!</v>
      </c>
      <c r="AV389">
        <f t="shared" si="101"/>
        <v>0</v>
      </c>
      <c r="AW389" t="str">
        <f>IFERROR(VLOOKUP(#REF!,#REF!,32,0),"Desembolsado")</f>
        <v>Desembolsado</v>
      </c>
      <c r="AX389" t="str">
        <f t="shared" si="102"/>
        <v>Otro</v>
      </c>
    </row>
    <row r="390" spans="1:50" x14ac:dyDescent="0.25">
      <c r="A390" s="3">
        <v>45046</v>
      </c>
      <c r="B390" s="1">
        <v>34185200190851</v>
      </c>
      <c r="C390" s="5">
        <v>547000000</v>
      </c>
      <c r="D390">
        <v>240</v>
      </c>
      <c r="E390" s="3">
        <v>43446</v>
      </c>
      <c r="F390" s="1">
        <f>_xlfn.DAYS(E390,A390)/30</f>
        <v>-53.333333333333336</v>
      </c>
      <c r="G390" s="1">
        <f t="shared" si="95"/>
        <v>186.66666666666666</v>
      </c>
      <c r="H390" s="5">
        <v>384139259</v>
      </c>
      <c r="I390" s="5" t="s">
        <v>53</v>
      </c>
      <c r="J390" s="6">
        <v>43528</v>
      </c>
      <c r="K390" s="7">
        <f>+_xlfn.DAYS(A390,J390)/30</f>
        <v>50.6</v>
      </c>
      <c r="L390" s="7">
        <f>+_xlfn.DAYS(A390,E390)/30</f>
        <v>53.333333333333336</v>
      </c>
      <c r="M390" s="6">
        <v>27290</v>
      </c>
      <c r="N390" s="8">
        <f>+_xlfn.DAYS(A390,M390)/365</f>
        <v>48.646575342465752</v>
      </c>
      <c r="O390" s="8">
        <v>5980</v>
      </c>
      <c r="P390" s="6">
        <v>41571</v>
      </c>
      <c r="Q390" s="8">
        <f t="shared" si="96"/>
        <v>5.208333333333333</v>
      </c>
      <c r="R390" s="8">
        <f t="shared" si="97"/>
        <v>5.4361111111111109</v>
      </c>
      <c r="S390" s="8" t="s">
        <v>65</v>
      </c>
      <c r="T390" s="9">
        <v>1.61E-2</v>
      </c>
      <c r="U390" s="5">
        <f t="shared" si="98"/>
        <v>2279166.6666666665</v>
      </c>
      <c r="V390" s="5">
        <f t="shared" si="99"/>
        <v>515386.83915833331</v>
      </c>
      <c r="W390" s="10">
        <f t="shared" si="103"/>
        <v>2794553.5058249999</v>
      </c>
      <c r="X390" s="5">
        <v>0</v>
      </c>
      <c r="Y390">
        <v>0</v>
      </c>
      <c r="Z390" s="5">
        <v>0</v>
      </c>
      <c r="AA390" s="5">
        <v>384139259</v>
      </c>
      <c r="AB390">
        <v>0</v>
      </c>
      <c r="AC390">
        <v>0</v>
      </c>
      <c r="AD390">
        <v>0</v>
      </c>
      <c r="AE390" t="s">
        <v>34</v>
      </c>
      <c r="AF390" t="s">
        <v>34</v>
      </c>
      <c r="AG390" t="s">
        <v>41</v>
      </c>
      <c r="AH390" s="5">
        <v>3841392.59</v>
      </c>
      <c r="AI390" s="5">
        <v>0</v>
      </c>
      <c r="AJ390" s="3">
        <v>50729</v>
      </c>
      <c r="AK390" s="5">
        <v>0</v>
      </c>
      <c r="AL390" s="5">
        <v>0</v>
      </c>
      <c r="AM390" s="5">
        <v>0</v>
      </c>
      <c r="AN390" s="5">
        <v>0</v>
      </c>
      <c r="AO390" t="s">
        <v>41</v>
      </c>
      <c r="AP390" t="s">
        <v>39</v>
      </c>
      <c r="AQ390" s="5">
        <v>3841392.59</v>
      </c>
      <c r="AR390" t="s">
        <v>38</v>
      </c>
      <c r="AS390">
        <f t="shared" si="94"/>
        <v>0</v>
      </c>
      <c r="AT390" t="str">
        <f t="shared" si="100"/>
        <v>0 Días</v>
      </c>
      <c r="AU390" t="e">
        <f>IF(AND(AC390=0,SUMIFS($H:$H,$A:$A,$A390,#REF!,#REF!)&lt;250000000),"Ordinaria",IF(AND(AC390=0,SUMIFS($H:$H,$A:$A,$A390,#REF!,#REF!)&gt;=250000000),"Preventiva",IF(AND(AC390&gt;0,AC390&lt;=30),"Persuasiva I",IF(AND(AC390&gt;30,AC390&lt;=60),"Persuasiva II",IF(AND(AC390&gt;60,AC390&lt;90),"Prejurídica","Jurídico")))))</f>
        <v>#REF!</v>
      </c>
      <c r="AV390">
        <f t="shared" si="101"/>
        <v>0</v>
      </c>
      <c r="AW390" t="str">
        <f>IFERROR(VLOOKUP(#REF!,#REF!,32,0),"Desembolsado")</f>
        <v>Desembolsado</v>
      </c>
      <c r="AX390" t="str">
        <f t="shared" si="102"/>
        <v>Otro</v>
      </c>
    </row>
    <row r="391" spans="1:50" x14ac:dyDescent="0.25">
      <c r="A391" s="3">
        <v>45016</v>
      </c>
      <c r="B391" s="1">
        <v>34185200190851</v>
      </c>
      <c r="C391" s="5">
        <v>547000000</v>
      </c>
      <c r="D391">
        <v>240</v>
      </c>
      <c r="E391" s="3">
        <v>43446</v>
      </c>
      <c r="F391" s="1">
        <f>_xlfn.DAYS(E391,A391)/30</f>
        <v>-52.333333333333336</v>
      </c>
      <c r="G391" s="1">
        <f t="shared" si="95"/>
        <v>187.66666666666666</v>
      </c>
      <c r="H391" s="5">
        <v>384503679</v>
      </c>
      <c r="I391" s="5" t="s">
        <v>53</v>
      </c>
      <c r="J391" s="6">
        <v>43528</v>
      </c>
      <c r="K391" s="7">
        <f>+_xlfn.DAYS(A391,J391)/30</f>
        <v>49.6</v>
      </c>
      <c r="L391" s="7">
        <f>+_xlfn.DAYS(A391,E391)/30</f>
        <v>52.333333333333336</v>
      </c>
      <c r="M391" s="6">
        <v>27290</v>
      </c>
      <c r="N391" s="8">
        <f>+_xlfn.DAYS(A391,M391)/365</f>
        <v>48.564383561643837</v>
      </c>
      <c r="O391" s="8">
        <v>5980</v>
      </c>
      <c r="P391" s="6">
        <v>41571</v>
      </c>
      <c r="Q391" s="8">
        <f t="shared" si="96"/>
        <v>5.208333333333333</v>
      </c>
      <c r="R391" s="8">
        <f t="shared" si="97"/>
        <v>5.4361111111111109</v>
      </c>
      <c r="S391" s="8" t="s">
        <v>65</v>
      </c>
      <c r="T391" s="9">
        <v>1.61E-2</v>
      </c>
      <c r="U391" s="5">
        <f t="shared" si="98"/>
        <v>2279166.6666666665</v>
      </c>
      <c r="V391" s="5">
        <f t="shared" si="99"/>
        <v>515875.769325</v>
      </c>
      <c r="W391" s="10">
        <f t="shared" si="103"/>
        <v>2795042.4359916663</v>
      </c>
      <c r="X391" s="5">
        <v>512672</v>
      </c>
      <c r="Y391">
        <v>0</v>
      </c>
      <c r="Z391" s="5">
        <v>0</v>
      </c>
      <c r="AA391" s="5">
        <v>385016351</v>
      </c>
      <c r="AB391">
        <v>0</v>
      </c>
      <c r="AC391">
        <v>0</v>
      </c>
      <c r="AD391">
        <v>0</v>
      </c>
      <c r="AE391" t="s">
        <v>34</v>
      </c>
      <c r="AF391" t="s">
        <v>34</v>
      </c>
      <c r="AG391" t="s">
        <v>41</v>
      </c>
      <c r="AH391" s="5">
        <v>3845036.79</v>
      </c>
      <c r="AI391" s="5">
        <v>5126.72</v>
      </c>
      <c r="AJ391" s="3">
        <v>50729</v>
      </c>
      <c r="AK391" s="5">
        <v>0</v>
      </c>
      <c r="AL391" s="5">
        <v>0</v>
      </c>
      <c r="AM391" s="5">
        <v>0</v>
      </c>
      <c r="AN391" s="5">
        <v>0</v>
      </c>
      <c r="AO391" t="s">
        <v>41</v>
      </c>
      <c r="AP391" t="s">
        <v>39</v>
      </c>
      <c r="AQ391" s="5">
        <v>3845036.79</v>
      </c>
      <c r="AR391" t="s">
        <v>38</v>
      </c>
      <c r="AS391">
        <f t="shared" si="94"/>
        <v>0</v>
      </c>
      <c r="AT391" t="str">
        <f t="shared" si="100"/>
        <v>0 Días</v>
      </c>
      <c r="AU391" t="e">
        <f>IF(AND(AC391=0,SUMIFS($H:$H,$A:$A,$A391,#REF!,#REF!)&lt;250000000),"Ordinaria",IF(AND(AC391=0,SUMIFS($H:$H,$A:$A,$A391,#REF!,#REF!)&gt;=250000000),"Preventiva",IF(AND(AC391&gt;0,AC391&lt;=30),"Persuasiva I",IF(AND(AC391&gt;30,AC391&lt;=60),"Persuasiva II",IF(AND(AC391&gt;60,AC391&lt;90),"Prejurídica","Jurídico")))))</f>
        <v>#REF!</v>
      </c>
      <c r="AV391">
        <f t="shared" si="101"/>
        <v>0</v>
      </c>
      <c r="AW391" t="str">
        <f>IFERROR(VLOOKUP(#REF!,#REF!,32,0),"Desembolsado")</f>
        <v>Desembolsado</v>
      </c>
      <c r="AX391" t="str">
        <f t="shared" si="102"/>
        <v>Otro</v>
      </c>
    </row>
    <row r="392" spans="1:50" x14ac:dyDescent="0.25">
      <c r="A392" s="3">
        <v>45351</v>
      </c>
      <c r="B392" s="1">
        <v>34190110196671</v>
      </c>
      <c r="C392" s="5">
        <v>65691000</v>
      </c>
      <c r="D392">
        <v>84</v>
      </c>
      <c r="E392" s="3">
        <v>43769</v>
      </c>
      <c r="F392" s="1">
        <f>_xlfn.DAYS(E392,A392)/30</f>
        <v>-52.733333333333334</v>
      </c>
      <c r="G392" s="1">
        <f t="shared" si="95"/>
        <v>31.266666666666666</v>
      </c>
      <c r="H392" s="5">
        <v>9712676</v>
      </c>
      <c r="I392" s="5" t="s">
        <v>53</v>
      </c>
      <c r="J392" s="6">
        <v>44027</v>
      </c>
      <c r="K392" s="7">
        <f>+_xlfn.DAYS(A392,J392)/30</f>
        <v>44.133333333333333</v>
      </c>
      <c r="L392" s="7">
        <f>+_xlfn.DAYS(A392,E392)/30</f>
        <v>52.733333333333334</v>
      </c>
      <c r="M392" s="6">
        <v>25491</v>
      </c>
      <c r="N392" s="8">
        <f>+_xlfn.DAYS(A392,M392)/365</f>
        <v>54.410958904109592</v>
      </c>
      <c r="O392" s="8">
        <v>1670</v>
      </c>
      <c r="P392" s="6">
        <v>43276</v>
      </c>
      <c r="Q392" s="8">
        <f t="shared" si="96"/>
        <v>1.3694444444444445</v>
      </c>
      <c r="R392" s="8">
        <f t="shared" si="97"/>
        <v>2.0861111111111112</v>
      </c>
      <c r="S392" s="8" t="s">
        <v>72</v>
      </c>
      <c r="T392" s="9">
        <v>2.9600000000000001E-2</v>
      </c>
      <c r="U392" s="5">
        <f t="shared" si="98"/>
        <v>782035.71428571432</v>
      </c>
      <c r="V392" s="5">
        <f t="shared" si="99"/>
        <v>23957.934133333336</v>
      </c>
      <c r="W392" s="10">
        <f t="shared" si="103"/>
        <v>805993.64841904771</v>
      </c>
      <c r="X392" s="5">
        <v>8004</v>
      </c>
      <c r="Y392">
        <v>0</v>
      </c>
      <c r="Z392" s="5">
        <v>1474</v>
      </c>
      <c r="AA392" s="5">
        <v>9722865</v>
      </c>
      <c r="AB392">
        <v>1</v>
      </c>
      <c r="AC392">
        <v>10</v>
      </c>
      <c r="AD392">
        <v>0</v>
      </c>
      <c r="AE392" t="s">
        <v>34</v>
      </c>
      <c r="AF392" t="s">
        <v>34</v>
      </c>
      <c r="AG392" t="s">
        <v>35</v>
      </c>
      <c r="AH392" s="5">
        <v>47106</v>
      </c>
      <c r="AI392" s="5">
        <v>42</v>
      </c>
      <c r="AJ392" s="3">
        <v>45585</v>
      </c>
      <c r="AK392" s="5">
        <v>7</v>
      </c>
      <c r="AL392" s="5">
        <v>86443.25</v>
      </c>
      <c r="AM392" s="5">
        <v>78</v>
      </c>
      <c r="AN392" s="5">
        <v>13.47</v>
      </c>
      <c r="AO392" t="s">
        <v>40</v>
      </c>
      <c r="AP392" t="s">
        <v>42</v>
      </c>
      <c r="AQ392" s="5">
        <v>0</v>
      </c>
      <c r="AR392" t="s">
        <v>38</v>
      </c>
      <c r="AT392" t="str">
        <f t="shared" si="100"/>
        <v>1-30 Días</v>
      </c>
      <c r="AU392" t="e">
        <f>IF(AND(AC392=0,SUMIFS($H:$H,$A:$A,$A392,#REF!,#REF!)&lt;250000000),"Ordinaria",IF(AND(AC392=0,SUMIFS($H:$H,$A:$A,$A392,#REF!,#REF!)&gt;=250000000),"Preventiva",IF(AND(AC392&gt;0,AC392&lt;=30),"Persuasiva I",IF(AND(AC392&gt;30,AC392&lt;=60),"Persuasiva II",IF(AND(AC392&gt;60,AC392&lt;90),"Prejurídica","Jurídico")))))</f>
        <v>#REF!</v>
      </c>
      <c r="AV392">
        <f t="shared" si="101"/>
        <v>0</v>
      </c>
      <c r="AW392" t="str">
        <f>IFERROR(VLOOKUP(#REF!,#REF!,32,0),"Desembolsado")</f>
        <v>Desembolsado</v>
      </c>
      <c r="AX392" t="str">
        <f t="shared" si="102"/>
        <v>Otro</v>
      </c>
    </row>
    <row r="393" spans="1:50" x14ac:dyDescent="0.25">
      <c r="A393" s="3">
        <v>45322</v>
      </c>
      <c r="B393" s="1">
        <v>34190110196671</v>
      </c>
      <c r="C393" s="5">
        <v>65691000</v>
      </c>
      <c r="D393">
        <v>84</v>
      </c>
      <c r="E393" s="3">
        <v>43769</v>
      </c>
      <c r="F393" s="1">
        <f>_xlfn.DAYS(E393,A393)/30</f>
        <v>-51.766666666666666</v>
      </c>
      <c r="G393" s="1">
        <f t="shared" si="95"/>
        <v>32.233333333333334</v>
      </c>
      <c r="H393" s="5">
        <v>10949652</v>
      </c>
      <c r="I393" s="5" t="s">
        <v>53</v>
      </c>
      <c r="J393" s="6">
        <v>44027</v>
      </c>
      <c r="K393" s="7">
        <f>+_xlfn.DAYS(A393,J393)/30</f>
        <v>43.166666666666664</v>
      </c>
      <c r="L393" s="7">
        <f>+_xlfn.DAYS(A393,E393)/30</f>
        <v>51.766666666666666</v>
      </c>
      <c r="M393" s="6">
        <v>25491</v>
      </c>
      <c r="N393" s="8">
        <f>+_xlfn.DAYS(A393,M393)/365</f>
        <v>54.331506849315069</v>
      </c>
      <c r="O393" s="8">
        <v>1670</v>
      </c>
      <c r="P393" s="6">
        <v>43276</v>
      </c>
      <c r="Q393" s="8">
        <f t="shared" si="96"/>
        <v>1.3694444444444445</v>
      </c>
      <c r="R393" s="8">
        <f t="shared" si="97"/>
        <v>2.0861111111111112</v>
      </c>
      <c r="S393" s="8" t="s">
        <v>72</v>
      </c>
      <c r="T393" s="9">
        <v>2.9600000000000001E-2</v>
      </c>
      <c r="U393" s="5">
        <f t="shared" si="98"/>
        <v>782035.71428571432</v>
      </c>
      <c r="V393" s="5">
        <f t="shared" si="99"/>
        <v>27009.141600000003</v>
      </c>
      <c r="W393" s="10">
        <f t="shared" si="103"/>
        <v>809044.85588571429</v>
      </c>
      <c r="X393" s="5">
        <v>9008</v>
      </c>
      <c r="Y393">
        <v>0</v>
      </c>
      <c r="Z393" s="5">
        <v>1641</v>
      </c>
      <c r="AA393" s="5">
        <v>10966037</v>
      </c>
      <c r="AB393">
        <v>1</v>
      </c>
      <c r="AC393">
        <v>11</v>
      </c>
      <c r="AD393">
        <v>0</v>
      </c>
      <c r="AE393" t="s">
        <v>34</v>
      </c>
      <c r="AF393" t="s">
        <v>34</v>
      </c>
      <c r="AG393" t="s">
        <v>35</v>
      </c>
      <c r="AH393" s="5">
        <v>53106</v>
      </c>
      <c r="AI393" s="5">
        <v>72</v>
      </c>
      <c r="AJ393" s="3">
        <v>45585</v>
      </c>
      <c r="AK393" s="5">
        <v>8</v>
      </c>
      <c r="AL393" s="5">
        <v>97452.39</v>
      </c>
      <c r="AM393" s="5">
        <v>131.4</v>
      </c>
      <c r="AN393" s="5">
        <v>15</v>
      </c>
      <c r="AO393" t="s">
        <v>40</v>
      </c>
      <c r="AP393" t="s">
        <v>42</v>
      </c>
      <c r="AQ393" s="5">
        <v>0</v>
      </c>
      <c r="AR393" t="s">
        <v>38</v>
      </c>
      <c r="AS393">
        <f t="shared" ref="AS393:AS403" si="104">IF(AC393&gt;=1,1,0)</f>
        <v>1</v>
      </c>
      <c r="AT393" t="str">
        <f t="shared" si="100"/>
        <v>1-30 Días</v>
      </c>
      <c r="AU393" t="e">
        <f>IF(AND(AC393=0,SUMIFS($H:$H,$A:$A,$A393,#REF!,#REF!)&lt;250000000),"Ordinaria",IF(AND(AC393=0,SUMIFS($H:$H,$A:$A,$A393,#REF!,#REF!)&gt;=250000000),"Preventiva",IF(AND(AC393&gt;0,AC393&lt;=30),"Persuasiva I",IF(AND(AC393&gt;30,AC393&lt;=60),"Persuasiva II",IF(AND(AC393&gt;60,AC393&lt;90),"Prejurídica","Jurídico")))))</f>
        <v>#REF!</v>
      </c>
      <c r="AV393">
        <f t="shared" si="101"/>
        <v>0</v>
      </c>
      <c r="AW393" t="str">
        <f>IFERROR(VLOOKUP(#REF!,#REF!,32,0),"Desembolsado")</f>
        <v>Desembolsado</v>
      </c>
      <c r="AX393" t="str">
        <f t="shared" si="102"/>
        <v>Otro</v>
      </c>
    </row>
    <row r="394" spans="1:50" x14ac:dyDescent="0.25">
      <c r="A394" s="3">
        <v>45291</v>
      </c>
      <c r="B394" s="1">
        <v>34190110196671</v>
      </c>
      <c r="C394" s="5">
        <v>65691000</v>
      </c>
      <c r="D394">
        <v>84</v>
      </c>
      <c r="E394" s="3">
        <v>43769</v>
      </c>
      <c r="F394" s="1">
        <f>_xlfn.DAYS(E394,A394)/30</f>
        <v>-50.733333333333334</v>
      </c>
      <c r="G394" s="1">
        <f t="shared" si="95"/>
        <v>33.266666666666666</v>
      </c>
      <c r="H394" s="5">
        <v>12151175</v>
      </c>
      <c r="I394" s="5" t="s">
        <v>53</v>
      </c>
      <c r="J394" s="6">
        <v>44027</v>
      </c>
      <c r="K394" s="7">
        <f>+_xlfn.DAYS(A394,J394)/30</f>
        <v>42.133333333333333</v>
      </c>
      <c r="L394" s="7">
        <f>+_xlfn.DAYS(A394,E394)/30</f>
        <v>50.733333333333334</v>
      </c>
      <c r="M394" s="6">
        <v>25491</v>
      </c>
      <c r="N394" s="8">
        <f>+_xlfn.DAYS(A394,M394)/365</f>
        <v>54.246575342465754</v>
      </c>
      <c r="O394" s="8">
        <v>1670</v>
      </c>
      <c r="P394" s="6">
        <v>43276</v>
      </c>
      <c r="Q394" s="8">
        <f t="shared" si="96"/>
        <v>1.3694444444444445</v>
      </c>
      <c r="R394" s="8">
        <f t="shared" si="97"/>
        <v>2.0861111111111112</v>
      </c>
      <c r="S394" s="8" t="s">
        <v>72</v>
      </c>
      <c r="T394" s="9">
        <v>2.9600000000000001E-2</v>
      </c>
      <c r="U394" s="5">
        <f t="shared" si="98"/>
        <v>782035.71428571432</v>
      </c>
      <c r="V394" s="5">
        <f t="shared" si="99"/>
        <v>29972.898333333334</v>
      </c>
      <c r="W394" s="10">
        <f t="shared" si="103"/>
        <v>812008.61261904764</v>
      </c>
      <c r="X394" s="5">
        <v>39983</v>
      </c>
      <c r="Y394">
        <v>0</v>
      </c>
      <c r="Z394" s="5">
        <v>3415</v>
      </c>
      <c r="AA394" s="5">
        <v>12206068</v>
      </c>
      <c r="AB394">
        <v>1</v>
      </c>
      <c r="AC394">
        <v>11</v>
      </c>
      <c r="AD394">
        <v>0</v>
      </c>
      <c r="AE394" t="s">
        <v>34</v>
      </c>
      <c r="AF394" t="s">
        <v>34</v>
      </c>
      <c r="AG394" t="s">
        <v>35</v>
      </c>
      <c r="AH394" s="5">
        <v>89311</v>
      </c>
      <c r="AI394" s="5">
        <v>250</v>
      </c>
      <c r="AJ394" s="3">
        <v>45585</v>
      </c>
      <c r="AK394" s="5">
        <v>17</v>
      </c>
      <c r="AL394" s="5">
        <v>108146</v>
      </c>
      <c r="AM394" s="5">
        <v>458.77</v>
      </c>
      <c r="AN394" s="5">
        <v>30.71</v>
      </c>
      <c r="AO394" t="s">
        <v>40</v>
      </c>
      <c r="AP394" t="s">
        <v>42</v>
      </c>
      <c r="AQ394" s="5">
        <v>0</v>
      </c>
      <c r="AR394" t="s">
        <v>38</v>
      </c>
      <c r="AS394">
        <f t="shared" si="104"/>
        <v>1</v>
      </c>
      <c r="AT394" t="str">
        <f t="shared" si="100"/>
        <v>1-30 Días</v>
      </c>
      <c r="AU394" t="e">
        <f>IF(AND(AC394=0,SUMIFS($H:$H,$A:$A,$A394,#REF!,#REF!)&lt;250000000),"Ordinaria",IF(AND(AC394=0,SUMIFS($H:$H,$A:$A,$A394,#REF!,#REF!)&gt;=250000000),"Preventiva",IF(AND(AC394&gt;0,AC394&lt;=30),"Persuasiva I",IF(AND(AC394&gt;30,AC394&lt;=60),"Persuasiva II",IF(AND(AC394&gt;60,AC394&lt;90),"Prejurídica","Jurídico")))))</f>
        <v>#REF!</v>
      </c>
      <c r="AV394">
        <f t="shared" si="101"/>
        <v>0</v>
      </c>
      <c r="AW394" t="str">
        <f>IFERROR(VLOOKUP(#REF!,#REF!,32,0),"Desembolsado")</f>
        <v>Desembolsado</v>
      </c>
      <c r="AX394" t="str">
        <f t="shared" si="102"/>
        <v>Otro</v>
      </c>
    </row>
    <row r="395" spans="1:50" x14ac:dyDescent="0.25">
      <c r="A395" s="3">
        <v>45260</v>
      </c>
      <c r="B395" s="1">
        <v>34190110196671</v>
      </c>
      <c r="C395" s="5">
        <v>65691000</v>
      </c>
      <c r="D395">
        <v>84</v>
      </c>
      <c r="E395" s="3">
        <v>43769</v>
      </c>
      <c r="F395" s="1">
        <f>_xlfn.DAYS(E395,A395)/30</f>
        <v>-49.7</v>
      </c>
      <c r="G395" s="1">
        <f t="shared" si="95"/>
        <v>34.299999999999997</v>
      </c>
      <c r="H395" s="5">
        <v>13266999</v>
      </c>
      <c r="I395" s="5" t="s">
        <v>53</v>
      </c>
      <c r="J395" s="6">
        <v>44027</v>
      </c>
      <c r="K395" s="7">
        <f>+_xlfn.DAYS(A395,J395)/30</f>
        <v>41.1</v>
      </c>
      <c r="L395" s="7">
        <f>+_xlfn.DAYS(A395,E395)/30</f>
        <v>49.7</v>
      </c>
      <c r="M395" s="6">
        <v>25491</v>
      </c>
      <c r="N395" s="8">
        <f>+_xlfn.DAYS(A395,M395)/365</f>
        <v>54.161643835616438</v>
      </c>
      <c r="O395" s="8">
        <v>1670</v>
      </c>
      <c r="P395" s="6">
        <v>43276</v>
      </c>
      <c r="Q395" s="8">
        <f t="shared" si="96"/>
        <v>1.3694444444444445</v>
      </c>
      <c r="R395" s="8">
        <f t="shared" si="97"/>
        <v>2.0861111111111112</v>
      </c>
      <c r="S395" s="8" t="s">
        <v>72</v>
      </c>
      <c r="T395" s="9">
        <v>2.9600000000000001E-2</v>
      </c>
      <c r="U395" s="5">
        <f t="shared" si="98"/>
        <v>782035.71428571432</v>
      </c>
      <c r="V395" s="5">
        <f t="shared" si="99"/>
        <v>32725.264199999998</v>
      </c>
      <c r="W395" s="10">
        <f t="shared" si="103"/>
        <v>814760.97848571429</v>
      </c>
      <c r="X395" s="5">
        <v>43728</v>
      </c>
      <c r="Y395">
        <v>0</v>
      </c>
      <c r="Z395" s="5">
        <v>3558</v>
      </c>
      <c r="AA395" s="5">
        <v>13325090</v>
      </c>
      <c r="AB395">
        <v>1</v>
      </c>
      <c r="AC395">
        <v>10</v>
      </c>
      <c r="AD395">
        <v>0</v>
      </c>
      <c r="AE395" t="s">
        <v>34</v>
      </c>
      <c r="AF395" t="s">
        <v>34</v>
      </c>
      <c r="AG395" t="s">
        <v>35</v>
      </c>
      <c r="AH395" s="5">
        <v>97512</v>
      </c>
      <c r="AI395" s="5">
        <v>264</v>
      </c>
      <c r="AJ395" s="3">
        <v>45585</v>
      </c>
      <c r="AK395" s="5">
        <v>17</v>
      </c>
      <c r="AL395" s="5">
        <v>118076.64</v>
      </c>
      <c r="AM395" s="5">
        <v>486</v>
      </c>
      <c r="AN395" s="5">
        <v>32</v>
      </c>
      <c r="AO395" t="s">
        <v>40</v>
      </c>
      <c r="AP395" t="s">
        <v>42</v>
      </c>
      <c r="AQ395" s="5">
        <v>0</v>
      </c>
      <c r="AR395" t="s">
        <v>38</v>
      </c>
      <c r="AS395">
        <f t="shared" si="104"/>
        <v>1</v>
      </c>
      <c r="AT395" t="str">
        <f t="shared" si="100"/>
        <v>1-30 Días</v>
      </c>
      <c r="AU395" t="e">
        <f>IF(AND(AC395=0,SUMIFS($H:$H,$A:$A,$A395,#REF!,#REF!)&lt;250000000),"Ordinaria",IF(AND(AC395=0,SUMIFS($H:$H,$A:$A,$A395,#REF!,#REF!)&gt;=250000000),"Preventiva",IF(AND(AC395&gt;0,AC395&lt;=30),"Persuasiva I",IF(AND(AC395&gt;30,AC395&lt;=60),"Persuasiva II",IF(AND(AC395&gt;60,AC395&lt;90),"Prejurídica","Jurídico")))))</f>
        <v>#REF!</v>
      </c>
      <c r="AV395">
        <f t="shared" si="101"/>
        <v>0</v>
      </c>
      <c r="AW395" t="str">
        <f>IFERROR(VLOOKUP(#REF!,#REF!,32,0),"Desembolsado")</f>
        <v>Desembolsado</v>
      </c>
      <c r="AX395" t="str">
        <f t="shared" si="102"/>
        <v>Otro</v>
      </c>
    </row>
    <row r="396" spans="1:50" x14ac:dyDescent="0.25">
      <c r="A396" s="3">
        <v>45230</v>
      </c>
      <c r="B396" s="1">
        <v>34190110196671</v>
      </c>
      <c r="C396" s="5">
        <v>65691000</v>
      </c>
      <c r="D396">
        <v>84</v>
      </c>
      <c r="E396" s="3">
        <v>43769</v>
      </c>
      <c r="F396" s="1">
        <f>_xlfn.DAYS(E396,A396)/30</f>
        <v>-48.7</v>
      </c>
      <c r="G396" s="1">
        <f t="shared" si="95"/>
        <v>35.299999999999997</v>
      </c>
      <c r="H396" s="5">
        <v>13266999</v>
      </c>
      <c r="I396" s="5" t="s">
        <v>53</v>
      </c>
      <c r="J396" s="6">
        <v>44027</v>
      </c>
      <c r="K396" s="7">
        <f>+_xlfn.DAYS(A396,J396)/30</f>
        <v>40.1</v>
      </c>
      <c r="L396" s="7">
        <f>+_xlfn.DAYS(A396,E396)/30</f>
        <v>48.7</v>
      </c>
      <c r="M396" s="6">
        <v>25491</v>
      </c>
      <c r="N396" s="8">
        <f>+_xlfn.DAYS(A396,M396)/365</f>
        <v>54.079452054794523</v>
      </c>
      <c r="O396" s="8">
        <v>1670</v>
      </c>
      <c r="P396" s="6">
        <v>43276</v>
      </c>
      <c r="Q396" s="8">
        <f t="shared" si="96"/>
        <v>1.3694444444444445</v>
      </c>
      <c r="R396" s="8">
        <f t="shared" si="97"/>
        <v>2.0861111111111112</v>
      </c>
      <c r="S396" s="8" t="s">
        <v>72</v>
      </c>
      <c r="T396" s="9">
        <v>2.9600000000000001E-2</v>
      </c>
      <c r="U396" s="5">
        <f t="shared" si="98"/>
        <v>782035.71428571432</v>
      </c>
      <c r="V396" s="5">
        <f t="shared" si="99"/>
        <v>32725.264199999998</v>
      </c>
      <c r="W396" s="10">
        <f t="shared" si="103"/>
        <v>814760.97848571429</v>
      </c>
      <c r="X396" s="5">
        <v>12001</v>
      </c>
      <c r="Y396">
        <v>0</v>
      </c>
      <c r="Z396" s="5">
        <v>1776</v>
      </c>
      <c r="AA396" s="5">
        <v>13280776</v>
      </c>
      <c r="AB396">
        <v>0</v>
      </c>
      <c r="AC396">
        <v>0</v>
      </c>
      <c r="AD396">
        <v>0</v>
      </c>
      <c r="AE396" t="s">
        <v>34</v>
      </c>
      <c r="AF396" t="s">
        <v>34</v>
      </c>
      <c r="AG396" t="s">
        <v>35</v>
      </c>
      <c r="AH396" s="5">
        <v>97512</v>
      </c>
      <c r="AI396" s="5">
        <v>58</v>
      </c>
      <c r="AJ396" s="3">
        <v>45585</v>
      </c>
      <c r="AK396" s="5">
        <v>9</v>
      </c>
      <c r="AL396" s="5">
        <v>118076.64</v>
      </c>
      <c r="AM396" s="5">
        <v>107</v>
      </c>
      <c r="AN396" s="5">
        <v>15</v>
      </c>
      <c r="AO396" t="s">
        <v>40</v>
      </c>
      <c r="AP396" t="s">
        <v>37</v>
      </c>
      <c r="AQ396" s="5">
        <v>0</v>
      </c>
      <c r="AR396" t="s">
        <v>38</v>
      </c>
      <c r="AS396">
        <f t="shared" si="104"/>
        <v>0</v>
      </c>
      <c r="AT396" t="str">
        <f t="shared" si="100"/>
        <v>0 Días</v>
      </c>
      <c r="AU396" t="e">
        <f>IF(AND(AC396=0,SUMIFS($H:$H,$A:$A,$A396,#REF!,#REF!)&lt;250000000),"Ordinaria",IF(AND(AC396=0,SUMIFS($H:$H,$A:$A,$A396,#REF!,#REF!)&gt;=250000000),"Preventiva",IF(AND(AC396&gt;0,AC396&lt;=30),"Persuasiva I",IF(AND(AC396&gt;30,AC396&lt;=60),"Persuasiva II",IF(AND(AC396&gt;60,AC396&lt;90),"Prejurídica","Jurídico")))))</f>
        <v>#REF!</v>
      </c>
      <c r="AV396">
        <f t="shared" si="101"/>
        <v>0</v>
      </c>
      <c r="AW396" t="str">
        <f>IFERROR(VLOOKUP(#REF!,#REF!,32,0),"Desembolsado")</f>
        <v>Desembolsado</v>
      </c>
      <c r="AX396" t="str">
        <f t="shared" si="102"/>
        <v>Otro</v>
      </c>
    </row>
    <row r="397" spans="1:50" x14ac:dyDescent="0.25">
      <c r="A397" s="3">
        <v>45199</v>
      </c>
      <c r="B397" s="1">
        <v>34190110196671</v>
      </c>
      <c r="C397" s="5">
        <v>65691000</v>
      </c>
      <c r="D397">
        <v>84</v>
      </c>
      <c r="E397" s="3">
        <v>43769</v>
      </c>
      <c r="F397" s="1">
        <f>_xlfn.DAYS(E397,A397)/30</f>
        <v>-47.666666666666664</v>
      </c>
      <c r="G397" s="1">
        <f t="shared" si="95"/>
        <v>36.333333333333336</v>
      </c>
      <c r="H397" s="5">
        <v>13266999</v>
      </c>
      <c r="I397" s="5" t="s">
        <v>53</v>
      </c>
      <c r="J397" s="6">
        <v>44027</v>
      </c>
      <c r="K397" s="7">
        <f>+_xlfn.DAYS(A397,J397)/30</f>
        <v>39.06666666666667</v>
      </c>
      <c r="L397" s="7">
        <f>+_xlfn.DAYS(A397,E397)/30</f>
        <v>47.666666666666664</v>
      </c>
      <c r="M397" s="6">
        <v>25491</v>
      </c>
      <c r="N397" s="8">
        <f>+_xlfn.DAYS(A397,M397)/365</f>
        <v>53.994520547945207</v>
      </c>
      <c r="O397" s="8">
        <v>1670</v>
      </c>
      <c r="P397" s="6">
        <v>43276</v>
      </c>
      <c r="Q397" s="8">
        <f t="shared" si="96"/>
        <v>1.3694444444444445</v>
      </c>
      <c r="R397" s="8">
        <f t="shared" si="97"/>
        <v>2.0861111111111112</v>
      </c>
      <c r="S397" s="8" t="s">
        <v>72</v>
      </c>
      <c r="T397" s="9">
        <v>2.9600000000000001E-2</v>
      </c>
      <c r="U397" s="5">
        <f t="shared" si="98"/>
        <v>782035.71428571432</v>
      </c>
      <c r="V397" s="5">
        <f t="shared" si="99"/>
        <v>32725.264199999998</v>
      </c>
      <c r="W397" s="10">
        <f t="shared" si="103"/>
        <v>814760.97848571429</v>
      </c>
      <c r="X397" s="5">
        <v>0</v>
      </c>
      <c r="Y397">
        <v>0</v>
      </c>
      <c r="Z397" s="5">
        <v>0</v>
      </c>
      <c r="AA397" s="5">
        <v>13266999</v>
      </c>
      <c r="AB397">
        <v>0</v>
      </c>
      <c r="AC397">
        <v>0</v>
      </c>
      <c r="AD397">
        <v>0</v>
      </c>
      <c r="AE397" t="s">
        <v>34</v>
      </c>
      <c r="AF397" t="s">
        <v>34</v>
      </c>
      <c r="AG397" t="s">
        <v>35</v>
      </c>
      <c r="AH397" s="5">
        <v>97512</v>
      </c>
      <c r="AI397" s="5">
        <v>0</v>
      </c>
      <c r="AJ397" s="3">
        <v>45585</v>
      </c>
      <c r="AK397" s="5">
        <v>0</v>
      </c>
      <c r="AL397" s="5">
        <v>118076.64</v>
      </c>
      <c r="AM397" s="5">
        <v>0</v>
      </c>
      <c r="AN397" s="5">
        <v>0</v>
      </c>
      <c r="AO397" t="s">
        <v>40</v>
      </c>
      <c r="AP397" t="s">
        <v>37</v>
      </c>
      <c r="AQ397" s="5">
        <v>0</v>
      </c>
      <c r="AR397" t="s">
        <v>38</v>
      </c>
      <c r="AS397">
        <f t="shared" si="104"/>
        <v>0</v>
      </c>
      <c r="AT397" t="str">
        <f t="shared" si="100"/>
        <v>0 Días</v>
      </c>
      <c r="AU397" t="e">
        <f>IF(AND(AC397=0,SUMIFS($H:$H,$A:$A,$A397,#REF!,#REF!)&lt;250000000),"Ordinaria",IF(AND(AC397=0,SUMIFS($H:$H,$A:$A,$A397,#REF!,#REF!)&gt;=250000000),"Preventiva",IF(AND(AC397&gt;0,AC397&lt;=30),"Persuasiva I",IF(AND(AC397&gt;30,AC397&lt;=60),"Persuasiva II",IF(AND(AC397&gt;60,AC397&lt;90),"Prejurídica","Jurídico")))))</f>
        <v>#REF!</v>
      </c>
      <c r="AV397">
        <f t="shared" si="101"/>
        <v>0</v>
      </c>
      <c r="AW397" t="str">
        <f>IFERROR(VLOOKUP(#REF!,#REF!,32,0),"Desembolsado")</f>
        <v>Desembolsado</v>
      </c>
      <c r="AX397" t="str">
        <f t="shared" si="102"/>
        <v>Otro</v>
      </c>
    </row>
    <row r="398" spans="1:50" x14ac:dyDescent="0.25">
      <c r="A398" s="3">
        <v>45169</v>
      </c>
      <c r="B398" s="1">
        <v>34190110196671</v>
      </c>
      <c r="C398" s="5">
        <v>65691000</v>
      </c>
      <c r="D398">
        <v>84</v>
      </c>
      <c r="E398" s="3">
        <v>43769</v>
      </c>
      <c r="F398" s="1">
        <f>_xlfn.DAYS(E398,A398)/30</f>
        <v>-46.666666666666664</v>
      </c>
      <c r="G398" s="1">
        <f t="shared" si="95"/>
        <v>37.333333333333336</v>
      </c>
      <c r="H398" s="5">
        <v>16578091</v>
      </c>
      <c r="I398" s="5" t="s">
        <v>53</v>
      </c>
      <c r="J398" s="6">
        <v>44027</v>
      </c>
      <c r="K398" s="7">
        <f>+_xlfn.DAYS(A398,J398)/30</f>
        <v>38.06666666666667</v>
      </c>
      <c r="L398" s="7">
        <f>+_xlfn.DAYS(A398,E398)/30</f>
        <v>46.666666666666664</v>
      </c>
      <c r="M398" s="6">
        <v>25491</v>
      </c>
      <c r="N398" s="8">
        <f>+_xlfn.DAYS(A398,M398)/365</f>
        <v>53.912328767123284</v>
      </c>
      <c r="O398" s="8">
        <v>1670</v>
      </c>
      <c r="P398" s="6">
        <v>43276</v>
      </c>
      <c r="Q398" s="8">
        <f t="shared" si="96"/>
        <v>1.3694444444444445</v>
      </c>
      <c r="R398" s="8">
        <f t="shared" si="97"/>
        <v>2.0861111111111112</v>
      </c>
      <c r="S398" s="8" t="s">
        <v>72</v>
      </c>
      <c r="T398" s="9">
        <v>2.9600000000000001E-2</v>
      </c>
      <c r="U398" s="5">
        <f t="shared" si="98"/>
        <v>782035.71428571432</v>
      </c>
      <c r="V398" s="5">
        <f t="shared" si="99"/>
        <v>40892.624466666675</v>
      </c>
      <c r="W398" s="10">
        <f t="shared" si="103"/>
        <v>822928.33875238104</v>
      </c>
      <c r="X398" s="5">
        <v>54878</v>
      </c>
      <c r="Y398">
        <v>0</v>
      </c>
      <c r="Z398" s="5">
        <v>4602</v>
      </c>
      <c r="AA398" s="5">
        <v>16650551</v>
      </c>
      <c r="AB398">
        <v>1</v>
      </c>
      <c r="AC398">
        <v>11</v>
      </c>
      <c r="AD398">
        <v>0</v>
      </c>
      <c r="AE398" t="s">
        <v>34</v>
      </c>
      <c r="AF398" t="s">
        <v>34</v>
      </c>
      <c r="AG398" t="s">
        <v>35</v>
      </c>
      <c r="AH398" s="5">
        <v>121849</v>
      </c>
      <c r="AI398" s="5">
        <v>329</v>
      </c>
      <c r="AJ398" s="3">
        <v>45596</v>
      </c>
      <c r="AK398" s="5">
        <v>22</v>
      </c>
      <c r="AL398" s="5">
        <v>147545.44</v>
      </c>
      <c r="AM398" s="5">
        <v>604</v>
      </c>
      <c r="AN398" s="5">
        <v>41</v>
      </c>
      <c r="AO398" t="s">
        <v>40</v>
      </c>
      <c r="AP398" t="s">
        <v>42</v>
      </c>
      <c r="AQ398" s="5">
        <v>0</v>
      </c>
      <c r="AR398" t="s">
        <v>38</v>
      </c>
      <c r="AS398">
        <f t="shared" si="104"/>
        <v>1</v>
      </c>
      <c r="AT398" t="str">
        <f t="shared" si="100"/>
        <v>1-30 Días</v>
      </c>
      <c r="AU398" t="e">
        <f>IF(AND(AC398=0,SUMIFS($H:$H,$A:$A,$A398,#REF!,#REF!)&lt;250000000),"Ordinaria",IF(AND(AC398=0,SUMIFS($H:$H,$A:$A,$A398,#REF!,#REF!)&gt;=250000000),"Preventiva",IF(AND(AC398&gt;0,AC398&lt;=30),"Persuasiva I",IF(AND(AC398&gt;30,AC398&lt;=60),"Persuasiva II",IF(AND(AC398&gt;60,AC398&lt;90),"Prejurídica","Jurídico")))))</f>
        <v>#REF!</v>
      </c>
      <c r="AV398">
        <f t="shared" si="101"/>
        <v>0</v>
      </c>
      <c r="AW398" t="str">
        <f>IFERROR(VLOOKUP(#REF!,#REF!,32,0),"Desembolsado")</f>
        <v>Desembolsado</v>
      </c>
      <c r="AX398" t="str">
        <f t="shared" si="102"/>
        <v>Otro</v>
      </c>
    </row>
    <row r="399" spans="1:50" x14ac:dyDescent="0.25">
      <c r="A399" s="3">
        <v>45138</v>
      </c>
      <c r="B399" s="1">
        <v>34190110196671</v>
      </c>
      <c r="C399" s="5">
        <v>65691000</v>
      </c>
      <c r="D399">
        <v>84</v>
      </c>
      <c r="E399" s="3">
        <v>43769</v>
      </c>
      <c r="F399" s="1">
        <f>_xlfn.DAYS(E399,A399)/30</f>
        <v>-45.633333333333333</v>
      </c>
      <c r="G399" s="1">
        <f t="shared" si="95"/>
        <v>38.366666666666667</v>
      </c>
      <c r="H399" s="5">
        <v>16578091</v>
      </c>
      <c r="I399" s="5" t="s">
        <v>53</v>
      </c>
      <c r="J399" s="6">
        <v>44027</v>
      </c>
      <c r="K399" s="7">
        <f>+_xlfn.DAYS(A399,J399)/30</f>
        <v>37.033333333333331</v>
      </c>
      <c r="L399" s="7">
        <f>+_xlfn.DAYS(A399,E399)/30</f>
        <v>45.633333333333333</v>
      </c>
      <c r="M399" s="6">
        <v>25491</v>
      </c>
      <c r="N399" s="8">
        <f>+_xlfn.DAYS(A399,M399)/365</f>
        <v>53.827397260273976</v>
      </c>
      <c r="O399" s="8">
        <v>1670</v>
      </c>
      <c r="P399" s="6">
        <v>43276</v>
      </c>
      <c r="Q399" s="8">
        <f t="shared" si="96"/>
        <v>1.3694444444444445</v>
      </c>
      <c r="R399" s="8">
        <f t="shared" si="97"/>
        <v>2.0861111111111112</v>
      </c>
      <c r="S399" s="8" t="s">
        <v>72</v>
      </c>
      <c r="T399" s="9">
        <v>2.9600000000000001E-2</v>
      </c>
      <c r="U399" s="5">
        <f t="shared" si="98"/>
        <v>782035.71428571432</v>
      </c>
      <c r="V399" s="5">
        <f t="shared" si="99"/>
        <v>40892.624466666675</v>
      </c>
      <c r="W399" s="10">
        <f t="shared" si="103"/>
        <v>822928.33875238104</v>
      </c>
      <c r="X399" s="5">
        <v>14980</v>
      </c>
      <c r="Y399">
        <v>0</v>
      </c>
      <c r="Z399" s="5">
        <v>2376</v>
      </c>
      <c r="AA399" s="5">
        <v>16595447</v>
      </c>
      <c r="AB399">
        <v>0</v>
      </c>
      <c r="AC399">
        <v>0</v>
      </c>
      <c r="AD399">
        <v>0</v>
      </c>
      <c r="AE399" t="s">
        <v>34</v>
      </c>
      <c r="AF399" t="s">
        <v>34</v>
      </c>
      <c r="AG399" t="s">
        <v>35</v>
      </c>
      <c r="AH399" s="5">
        <v>121849</v>
      </c>
      <c r="AI399" s="5">
        <v>73</v>
      </c>
      <c r="AJ399" s="3">
        <v>45596</v>
      </c>
      <c r="AK399" s="5">
        <v>12</v>
      </c>
      <c r="AL399" s="5">
        <v>147545.44</v>
      </c>
      <c r="AM399" s="5">
        <v>133.97999999999999</v>
      </c>
      <c r="AN399" s="5">
        <v>21.65</v>
      </c>
      <c r="AO399" t="s">
        <v>40</v>
      </c>
      <c r="AP399" t="s">
        <v>37</v>
      </c>
      <c r="AQ399" s="5">
        <v>0</v>
      </c>
      <c r="AR399" t="s">
        <v>38</v>
      </c>
      <c r="AS399">
        <f t="shared" si="104"/>
        <v>0</v>
      </c>
      <c r="AT399" t="str">
        <f t="shared" si="100"/>
        <v>0 Días</v>
      </c>
      <c r="AU399" t="e">
        <f>IF(AND(AC399=0,SUMIFS($H:$H,$A:$A,$A399,#REF!,#REF!)&lt;250000000),"Ordinaria",IF(AND(AC399=0,SUMIFS($H:$H,$A:$A,$A399,#REF!,#REF!)&gt;=250000000),"Preventiva",IF(AND(AC399&gt;0,AC399&lt;=30),"Persuasiva I",IF(AND(AC399&gt;30,AC399&lt;=60),"Persuasiva II",IF(AND(AC399&gt;60,AC399&lt;90),"Prejurídica","Jurídico")))))</f>
        <v>#REF!</v>
      </c>
      <c r="AV399">
        <f t="shared" si="101"/>
        <v>0</v>
      </c>
      <c r="AW399" t="str">
        <f>IFERROR(VLOOKUP(#REF!,#REF!,32,0),"Desembolsado")</f>
        <v>Desembolsado</v>
      </c>
      <c r="AX399" t="str">
        <f t="shared" si="102"/>
        <v>Otro</v>
      </c>
    </row>
    <row r="400" spans="1:50" x14ac:dyDescent="0.25">
      <c r="A400" s="3">
        <v>45107</v>
      </c>
      <c r="B400" s="1">
        <v>34190110196671</v>
      </c>
      <c r="C400" s="5">
        <v>65691000</v>
      </c>
      <c r="D400">
        <v>84</v>
      </c>
      <c r="E400" s="3">
        <v>43769</v>
      </c>
      <c r="F400" s="1">
        <f>_xlfn.DAYS(E400,A400)/30</f>
        <v>-44.6</v>
      </c>
      <c r="G400" s="1">
        <f t="shared" si="95"/>
        <v>39.4</v>
      </c>
      <c r="H400" s="5">
        <v>17689182</v>
      </c>
      <c r="I400" s="5" t="s">
        <v>53</v>
      </c>
      <c r="J400" s="6">
        <v>44027</v>
      </c>
      <c r="K400" s="7">
        <f>+_xlfn.DAYS(A400,J400)/30</f>
        <v>36</v>
      </c>
      <c r="L400" s="7">
        <f>+_xlfn.DAYS(A400,E400)/30</f>
        <v>44.6</v>
      </c>
      <c r="M400" s="6">
        <v>25491</v>
      </c>
      <c r="N400" s="8">
        <f>+_xlfn.DAYS(A400,M400)/365</f>
        <v>53.742465753424661</v>
      </c>
      <c r="O400" s="8">
        <v>1670</v>
      </c>
      <c r="P400" s="6">
        <v>43276</v>
      </c>
      <c r="Q400" s="8">
        <f t="shared" si="96"/>
        <v>1.3694444444444445</v>
      </c>
      <c r="R400" s="8">
        <f t="shared" si="97"/>
        <v>2.0861111111111112</v>
      </c>
      <c r="S400" s="8" t="s">
        <v>72</v>
      </c>
      <c r="T400" s="9">
        <v>2.9600000000000001E-2</v>
      </c>
      <c r="U400" s="5">
        <f t="shared" si="98"/>
        <v>782035.71428571432</v>
      </c>
      <c r="V400" s="5">
        <f t="shared" si="99"/>
        <v>43633.315600000002</v>
      </c>
      <c r="W400" s="10">
        <f t="shared" si="103"/>
        <v>825669.02988571429</v>
      </c>
      <c r="X400" s="5">
        <v>15985</v>
      </c>
      <c r="Y400">
        <v>0</v>
      </c>
      <c r="Z400" s="5">
        <v>2524</v>
      </c>
      <c r="AA400" s="5">
        <v>17707691</v>
      </c>
      <c r="AB400">
        <v>0</v>
      </c>
      <c r="AC400">
        <v>0</v>
      </c>
      <c r="AD400">
        <v>0</v>
      </c>
      <c r="AE400" t="s">
        <v>34</v>
      </c>
      <c r="AF400" t="s">
        <v>34</v>
      </c>
      <c r="AG400" t="s">
        <v>35</v>
      </c>
      <c r="AH400" s="5">
        <v>130016</v>
      </c>
      <c r="AI400" s="5">
        <v>78</v>
      </c>
      <c r="AJ400" s="3">
        <v>45596</v>
      </c>
      <c r="AK400" s="5">
        <v>12</v>
      </c>
      <c r="AL400" s="5">
        <v>157434.18</v>
      </c>
      <c r="AM400" s="5">
        <v>142.97</v>
      </c>
      <c r="AN400" s="5">
        <v>23</v>
      </c>
      <c r="AO400" t="s">
        <v>40</v>
      </c>
      <c r="AP400" t="s">
        <v>37</v>
      </c>
      <c r="AQ400" s="5">
        <v>0</v>
      </c>
      <c r="AR400" t="s">
        <v>38</v>
      </c>
      <c r="AS400">
        <f t="shared" si="104"/>
        <v>0</v>
      </c>
      <c r="AT400" t="str">
        <f t="shared" si="100"/>
        <v>0 Días</v>
      </c>
      <c r="AU400" t="e">
        <f>IF(AND(AC400=0,SUMIFS($H:$H,$A:$A,$A400,#REF!,#REF!)&lt;250000000),"Ordinaria",IF(AND(AC400=0,SUMIFS($H:$H,$A:$A,$A400,#REF!,#REF!)&gt;=250000000),"Preventiva",IF(AND(AC400&gt;0,AC400&lt;=30),"Persuasiva I",IF(AND(AC400&gt;30,AC400&lt;=60),"Persuasiva II",IF(AND(AC400&gt;60,AC400&lt;90),"Prejurídica","Jurídico")))))</f>
        <v>#REF!</v>
      </c>
      <c r="AV400">
        <f t="shared" si="101"/>
        <v>0</v>
      </c>
      <c r="AW400" t="str">
        <f>IFERROR(VLOOKUP(#REF!,#REF!,32,0),"Desembolsado")</f>
        <v>Desembolsado</v>
      </c>
      <c r="AX400" t="str">
        <f t="shared" si="102"/>
        <v>Otro</v>
      </c>
    </row>
    <row r="401" spans="1:50" x14ac:dyDescent="0.25">
      <c r="A401" s="3">
        <v>45077</v>
      </c>
      <c r="B401" s="1">
        <v>34190110196671</v>
      </c>
      <c r="C401" s="5">
        <v>65691000</v>
      </c>
      <c r="D401">
        <v>84</v>
      </c>
      <c r="E401" s="3">
        <v>43769</v>
      </c>
      <c r="F401" s="1">
        <f>_xlfn.DAYS(E401,A401)/30</f>
        <v>-43.6</v>
      </c>
      <c r="G401" s="1">
        <f t="shared" si="95"/>
        <v>40.4</v>
      </c>
      <c r="H401" s="5">
        <v>18796747</v>
      </c>
      <c r="I401" s="5" t="s">
        <v>53</v>
      </c>
      <c r="J401" s="6">
        <v>44027</v>
      </c>
      <c r="K401" s="7">
        <f>+_xlfn.DAYS(A401,J401)/30</f>
        <v>35</v>
      </c>
      <c r="L401" s="7">
        <f>+_xlfn.DAYS(A401,E401)/30</f>
        <v>43.6</v>
      </c>
      <c r="M401" s="6">
        <v>25491</v>
      </c>
      <c r="N401" s="8">
        <f>+_xlfn.DAYS(A401,M401)/365</f>
        <v>53.660273972602738</v>
      </c>
      <c r="O401" s="8">
        <v>1670</v>
      </c>
      <c r="P401" s="6">
        <v>43276</v>
      </c>
      <c r="Q401" s="8">
        <f t="shared" si="96"/>
        <v>1.3694444444444445</v>
      </c>
      <c r="R401" s="8">
        <f t="shared" si="97"/>
        <v>2.0861111111111112</v>
      </c>
      <c r="S401" s="8" t="s">
        <v>72</v>
      </c>
      <c r="T401" s="9">
        <v>2.9600000000000001E-2</v>
      </c>
      <c r="U401" s="5">
        <f t="shared" si="98"/>
        <v>782035.71428571432</v>
      </c>
      <c r="V401" s="5">
        <f t="shared" si="99"/>
        <v>46365.309266666663</v>
      </c>
      <c r="W401" s="10">
        <f t="shared" si="103"/>
        <v>828401.02355238097</v>
      </c>
      <c r="X401" s="5">
        <v>16993</v>
      </c>
      <c r="Y401">
        <v>0</v>
      </c>
      <c r="Z401" s="5">
        <v>2673</v>
      </c>
      <c r="AA401" s="5">
        <v>18816415</v>
      </c>
      <c r="AB401">
        <v>1</v>
      </c>
      <c r="AC401">
        <v>11</v>
      </c>
      <c r="AD401">
        <v>0</v>
      </c>
      <c r="AE401" t="s">
        <v>34</v>
      </c>
      <c r="AF401" t="s">
        <v>34</v>
      </c>
      <c r="AG401" t="s">
        <v>35</v>
      </c>
      <c r="AH401" s="5">
        <v>91164</v>
      </c>
      <c r="AI401" s="5">
        <v>82</v>
      </c>
      <c r="AJ401" s="3">
        <v>45596</v>
      </c>
      <c r="AK401" s="5">
        <v>13</v>
      </c>
      <c r="AL401" s="5">
        <v>167291.54</v>
      </c>
      <c r="AM401" s="5">
        <v>152</v>
      </c>
      <c r="AN401" s="5">
        <v>24</v>
      </c>
      <c r="AO401" t="s">
        <v>40</v>
      </c>
      <c r="AP401" t="s">
        <v>42</v>
      </c>
      <c r="AQ401" s="5">
        <v>0</v>
      </c>
      <c r="AR401" t="s">
        <v>38</v>
      </c>
      <c r="AS401">
        <f t="shared" si="104"/>
        <v>1</v>
      </c>
      <c r="AT401" t="str">
        <f t="shared" si="100"/>
        <v>1-30 Días</v>
      </c>
      <c r="AU401" t="e">
        <f>IF(AND(AC401=0,SUMIFS($H:$H,$A:$A,$A401,#REF!,#REF!)&lt;250000000),"Ordinaria",IF(AND(AC401=0,SUMIFS($H:$H,$A:$A,$A401,#REF!,#REF!)&gt;=250000000),"Preventiva",IF(AND(AC401&gt;0,AC401&lt;=30),"Persuasiva I",IF(AND(AC401&gt;30,AC401&lt;=60),"Persuasiva II",IF(AND(AC401&gt;60,AC401&lt;90),"Prejurídica","Jurídico")))))</f>
        <v>#REF!</v>
      </c>
      <c r="AV401">
        <f t="shared" si="101"/>
        <v>0</v>
      </c>
      <c r="AW401" t="str">
        <f>IFERROR(VLOOKUP(#REF!,#REF!,32,0),"Desembolsado")</f>
        <v>Desembolsado</v>
      </c>
      <c r="AX401" t="str">
        <f t="shared" si="102"/>
        <v>Otro</v>
      </c>
    </row>
    <row r="402" spans="1:50" x14ac:dyDescent="0.25">
      <c r="A402" s="3">
        <v>45046</v>
      </c>
      <c r="B402" s="1">
        <v>34190110196671</v>
      </c>
      <c r="C402" s="5">
        <v>65691000</v>
      </c>
      <c r="D402">
        <v>84</v>
      </c>
      <c r="E402" s="3">
        <v>43769</v>
      </c>
      <c r="F402" s="1">
        <f>_xlfn.DAYS(E402,A402)/30</f>
        <v>-42.56666666666667</v>
      </c>
      <c r="G402" s="1">
        <f t="shared" si="95"/>
        <v>41.43333333333333</v>
      </c>
      <c r="H402" s="5">
        <v>19900503</v>
      </c>
      <c r="I402" s="5" t="s">
        <v>53</v>
      </c>
      <c r="J402" s="6">
        <v>44027</v>
      </c>
      <c r="K402" s="7">
        <f>+_xlfn.DAYS(A402,J402)/30</f>
        <v>33.966666666666669</v>
      </c>
      <c r="L402" s="7">
        <f>+_xlfn.DAYS(A402,E402)/30</f>
        <v>42.56666666666667</v>
      </c>
      <c r="M402" s="6">
        <v>25491</v>
      </c>
      <c r="N402" s="8">
        <f>+_xlfn.DAYS(A402,M402)/365</f>
        <v>53.575342465753423</v>
      </c>
      <c r="O402" s="8">
        <v>1670</v>
      </c>
      <c r="P402" s="6">
        <v>43276</v>
      </c>
      <c r="Q402" s="8">
        <f t="shared" si="96"/>
        <v>1.3694444444444445</v>
      </c>
      <c r="R402" s="8">
        <f t="shared" si="97"/>
        <v>2.0861111111111112</v>
      </c>
      <c r="S402" s="8" t="s">
        <v>72</v>
      </c>
      <c r="T402" s="9">
        <v>2.9600000000000001E-2</v>
      </c>
      <c r="U402" s="5">
        <f t="shared" si="98"/>
        <v>782035.71428571432</v>
      </c>
      <c r="V402" s="5">
        <f t="shared" si="99"/>
        <v>49087.907400000011</v>
      </c>
      <c r="W402" s="10">
        <f t="shared" si="103"/>
        <v>831123.62168571434</v>
      </c>
      <c r="X402" s="5">
        <v>17998</v>
      </c>
      <c r="Y402">
        <v>0</v>
      </c>
      <c r="Z402" s="5">
        <v>2664</v>
      </c>
      <c r="AA402" s="5">
        <v>19921165</v>
      </c>
      <c r="AB402">
        <v>0</v>
      </c>
      <c r="AC402">
        <v>0</v>
      </c>
      <c r="AD402">
        <v>0</v>
      </c>
      <c r="AE402" t="s">
        <v>34</v>
      </c>
      <c r="AF402" t="s">
        <v>34</v>
      </c>
      <c r="AG402" t="s">
        <v>35</v>
      </c>
      <c r="AH402" s="5">
        <v>96517</v>
      </c>
      <c r="AI402" s="5">
        <v>87</v>
      </c>
      <c r="AJ402" s="3">
        <v>45596</v>
      </c>
      <c r="AK402" s="5">
        <v>13</v>
      </c>
      <c r="AL402" s="5">
        <v>177115</v>
      </c>
      <c r="AM402" s="5">
        <v>160.54</v>
      </c>
      <c r="AN402" s="5">
        <v>24</v>
      </c>
      <c r="AO402" t="s">
        <v>40</v>
      </c>
      <c r="AP402" t="s">
        <v>37</v>
      </c>
      <c r="AQ402" s="5">
        <v>0</v>
      </c>
      <c r="AR402" t="s">
        <v>38</v>
      </c>
      <c r="AS402">
        <f t="shared" si="104"/>
        <v>0</v>
      </c>
      <c r="AT402" t="str">
        <f t="shared" si="100"/>
        <v>0 Días</v>
      </c>
      <c r="AU402" t="e">
        <f>IF(AND(AC402=0,SUMIFS($H:$H,$A:$A,$A402,#REF!,#REF!)&lt;250000000),"Ordinaria",IF(AND(AC402=0,SUMIFS($H:$H,$A:$A,$A402,#REF!,#REF!)&gt;=250000000),"Preventiva",IF(AND(AC402&gt;0,AC402&lt;=30),"Persuasiva I",IF(AND(AC402&gt;30,AC402&lt;=60),"Persuasiva II",IF(AND(AC402&gt;60,AC402&lt;90),"Prejurídica","Jurídico")))))</f>
        <v>#REF!</v>
      </c>
      <c r="AV402">
        <f t="shared" si="101"/>
        <v>0</v>
      </c>
      <c r="AW402" t="str">
        <f>IFERROR(VLOOKUP(#REF!,#REF!,32,0),"Desembolsado")</f>
        <v>Desembolsado</v>
      </c>
      <c r="AX402" t="str">
        <f t="shared" si="102"/>
        <v>Otro</v>
      </c>
    </row>
    <row r="403" spans="1:50" x14ac:dyDescent="0.25">
      <c r="A403" s="3">
        <v>45016</v>
      </c>
      <c r="B403" s="1">
        <v>34190110196671</v>
      </c>
      <c r="C403" s="5">
        <v>65691000</v>
      </c>
      <c r="D403">
        <v>84</v>
      </c>
      <c r="E403" s="3">
        <v>43769</v>
      </c>
      <c r="F403" s="1">
        <f>_xlfn.DAYS(E403,A403)/30</f>
        <v>-41.56666666666667</v>
      </c>
      <c r="G403" s="1">
        <f t="shared" si="95"/>
        <v>42.43333333333333</v>
      </c>
      <c r="H403" s="5">
        <v>21004539</v>
      </c>
      <c r="I403" s="5" t="s">
        <v>53</v>
      </c>
      <c r="J403" s="6">
        <v>44027</v>
      </c>
      <c r="K403" s="7">
        <f>+_xlfn.DAYS(A403,J403)/30</f>
        <v>32.966666666666669</v>
      </c>
      <c r="L403" s="7">
        <f>+_xlfn.DAYS(A403,E403)/30</f>
        <v>41.56666666666667</v>
      </c>
      <c r="M403" s="6">
        <v>25491</v>
      </c>
      <c r="N403" s="8">
        <f>+_xlfn.DAYS(A403,M403)/365</f>
        <v>53.493150684931507</v>
      </c>
      <c r="O403" s="8">
        <v>1670</v>
      </c>
      <c r="P403" s="6">
        <v>43276</v>
      </c>
      <c r="Q403" s="8">
        <f t="shared" si="96"/>
        <v>1.3694444444444445</v>
      </c>
      <c r="R403" s="8">
        <f t="shared" si="97"/>
        <v>2.0861111111111112</v>
      </c>
      <c r="S403" s="8" t="s">
        <v>72</v>
      </c>
      <c r="T403" s="9">
        <v>2.9600000000000001E-2</v>
      </c>
      <c r="U403" s="5">
        <f t="shared" si="98"/>
        <v>782035.71428571432</v>
      </c>
      <c r="V403" s="5">
        <f t="shared" si="99"/>
        <v>51811.196200000006</v>
      </c>
      <c r="W403" s="10">
        <f t="shared" si="103"/>
        <v>833846.91048571432</v>
      </c>
      <c r="X403" s="5">
        <v>18997</v>
      </c>
      <c r="Y403">
        <v>0</v>
      </c>
      <c r="Z403" s="5">
        <v>2812</v>
      </c>
      <c r="AA403" s="5">
        <v>21026348</v>
      </c>
      <c r="AB403">
        <v>0</v>
      </c>
      <c r="AC403">
        <v>0</v>
      </c>
      <c r="AD403">
        <v>0</v>
      </c>
      <c r="AE403" t="s">
        <v>34</v>
      </c>
      <c r="AF403" t="s">
        <v>34</v>
      </c>
      <c r="AG403" t="s">
        <v>35</v>
      </c>
      <c r="AH403" s="5">
        <v>101872</v>
      </c>
      <c r="AI403" s="5">
        <v>92</v>
      </c>
      <c r="AJ403" s="3">
        <v>45596</v>
      </c>
      <c r="AK403" s="5">
        <v>14</v>
      </c>
      <c r="AL403" s="5">
        <v>186940.91</v>
      </c>
      <c r="AM403" s="5">
        <v>169.45</v>
      </c>
      <c r="AN403" s="5">
        <v>25.25</v>
      </c>
      <c r="AO403" t="s">
        <v>40</v>
      </c>
      <c r="AP403" t="s">
        <v>37</v>
      </c>
      <c r="AQ403" s="5">
        <v>0</v>
      </c>
      <c r="AR403" t="s">
        <v>38</v>
      </c>
      <c r="AS403">
        <f t="shared" si="104"/>
        <v>0</v>
      </c>
      <c r="AT403" t="str">
        <f t="shared" si="100"/>
        <v>0 Días</v>
      </c>
      <c r="AU403" t="e">
        <f>IF(AND(AC403=0,SUMIFS($H:$H,$A:$A,$A403,#REF!,#REF!)&lt;250000000),"Ordinaria",IF(AND(AC403=0,SUMIFS($H:$H,$A:$A,$A403,#REF!,#REF!)&gt;=250000000),"Preventiva",IF(AND(AC403&gt;0,AC403&lt;=30),"Persuasiva I",IF(AND(AC403&gt;30,AC403&lt;=60),"Persuasiva II",IF(AND(AC403&gt;60,AC403&lt;90),"Prejurídica","Jurídico")))))</f>
        <v>#REF!</v>
      </c>
      <c r="AV403">
        <f t="shared" si="101"/>
        <v>0</v>
      </c>
      <c r="AW403" t="str">
        <f>IFERROR(VLOOKUP(#REF!,#REF!,32,0),"Desembolsado")</f>
        <v>Desembolsado</v>
      </c>
      <c r="AX403" t="str">
        <f t="shared" si="102"/>
        <v>Otro</v>
      </c>
    </row>
    <row r="404" spans="1:50" x14ac:dyDescent="0.25">
      <c r="A404" s="3">
        <v>45351</v>
      </c>
      <c r="B404" s="1">
        <v>34192050192181</v>
      </c>
      <c r="C404" s="5">
        <v>160000000</v>
      </c>
      <c r="D404">
        <v>240</v>
      </c>
      <c r="E404" s="3">
        <v>43636</v>
      </c>
      <c r="F404" s="1">
        <f>_xlfn.DAYS(E404,A404)/30</f>
        <v>-57.166666666666664</v>
      </c>
      <c r="G404" s="1">
        <f t="shared" si="95"/>
        <v>182.83333333333334</v>
      </c>
      <c r="H404" s="5">
        <v>122984484</v>
      </c>
      <c r="I404" s="5" t="s">
        <v>53</v>
      </c>
      <c r="J404" s="6">
        <v>45047</v>
      </c>
      <c r="K404" s="7">
        <f>+_xlfn.DAYS(A404,J404)/30</f>
        <v>10.133333333333333</v>
      </c>
      <c r="L404" s="7">
        <f>+_xlfn.DAYS(A404,E404)/30</f>
        <v>57.166666666666664</v>
      </c>
      <c r="M404" s="6">
        <v>28092</v>
      </c>
      <c r="N404" s="8">
        <f>+_xlfn.DAYS(A404,M404)/365</f>
        <v>47.284931506849318</v>
      </c>
      <c r="O404" s="8">
        <v>847</v>
      </c>
      <c r="P404" s="6">
        <v>40695</v>
      </c>
      <c r="Q404" s="8">
        <f t="shared" si="96"/>
        <v>8.1694444444444443</v>
      </c>
      <c r="R404" s="8">
        <f t="shared" si="97"/>
        <v>12.088888888888889</v>
      </c>
      <c r="S404" s="8" t="s">
        <v>71</v>
      </c>
      <c r="T404" s="9">
        <v>1.61E-2</v>
      </c>
      <c r="U404" s="5">
        <f t="shared" si="98"/>
        <v>666666.66666666663</v>
      </c>
      <c r="V404" s="5">
        <f t="shared" si="99"/>
        <v>165004.1827</v>
      </c>
      <c r="W404" s="10">
        <f t="shared" si="103"/>
        <v>831670.84936666663</v>
      </c>
      <c r="X404" s="5">
        <v>142120</v>
      </c>
      <c r="Y404">
        <v>0</v>
      </c>
      <c r="Z404" s="5">
        <v>16462</v>
      </c>
      <c r="AA404" s="5">
        <v>123143066</v>
      </c>
      <c r="AB404">
        <v>0</v>
      </c>
      <c r="AC404">
        <v>0</v>
      </c>
      <c r="AD404">
        <v>0</v>
      </c>
      <c r="AE404" t="s">
        <v>34</v>
      </c>
      <c r="AF404" t="s">
        <v>34</v>
      </c>
      <c r="AG404" t="s">
        <v>41</v>
      </c>
      <c r="AH404" s="5">
        <v>1229844.8400000001</v>
      </c>
      <c r="AI404" s="5">
        <v>1421.2</v>
      </c>
      <c r="AJ404" s="3">
        <v>50936</v>
      </c>
      <c r="AK404" s="5">
        <v>164.62</v>
      </c>
      <c r="AL404" s="5">
        <v>0</v>
      </c>
      <c r="AM404" s="5">
        <v>0</v>
      </c>
      <c r="AN404" s="5">
        <v>0</v>
      </c>
      <c r="AO404" t="s">
        <v>41</v>
      </c>
      <c r="AP404" t="s">
        <v>37</v>
      </c>
      <c r="AQ404" s="5">
        <v>1229844.8400000001</v>
      </c>
      <c r="AR404" t="s">
        <v>38</v>
      </c>
      <c r="AT404" t="str">
        <f t="shared" si="100"/>
        <v>0 Días</v>
      </c>
      <c r="AU404" t="e">
        <f>IF(AND(AC404=0,SUMIFS($H:$H,$A:$A,$A404,#REF!,#REF!)&lt;250000000),"Ordinaria",IF(AND(AC404=0,SUMIFS($H:$H,$A:$A,$A404,#REF!,#REF!)&gt;=250000000),"Preventiva",IF(AND(AC404&gt;0,AC404&lt;=30),"Persuasiva I",IF(AND(AC404&gt;30,AC404&lt;=60),"Persuasiva II",IF(AND(AC404&gt;60,AC404&lt;90),"Prejurídica","Jurídico")))))</f>
        <v>#REF!</v>
      </c>
      <c r="AV404">
        <f t="shared" si="101"/>
        <v>0</v>
      </c>
      <c r="AW404" t="str">
        <f>IFERROR(VLOOKUP(#REF!,#REF!,32,0),"Desembolsado")</f>
        <v>Desembolsado</v>
      </c>
      <c r="AX404" t="str">
        <f t="shared" si="102"/>
        <v>Otro</v>
      </c>
    </row>
    <row r="405" spans="1:50" x14ac:dyDescent="0.25">
      <c r="A405" s="3">
        <v>45322</v>
      </c>
      <c r="B405" s="1">
        <v>34192050192181</v>
      </c>
      <c r="C405" s="5">
        <v>160000000</v>
      </c>
      <c r="D405">
        <v>240</v>
      </c>
      <c r="E405" s="3">
        <v>43636</v>
      </c>
      <c r="F405" s="1">
        <f>_xlfn.DAYS(E405,A405)/30</f>
        <v>-56.2</v>
      </c>
      <c r="G405" s="1">
        <f t="shared" si="95"/>
        <v>183.8</v>
      </c>
      <c r="H405" s="5">
        <v>123652879</v>
      </c>
      <c r="I405" s="5" t="s">
        <v>53</v>
      </c>
      <c r="J405" s="6">
        <v>45047</v>
      </c>
      <c r="K405" s="7">
        <f>+_xlfn.DAYS(A405,J405)/30</f>
        <v>9.1666666666666661</v>
      </c>
      <c r="L405" s="7">
        <f>+_xlfn.DAYS(A405,E405)/30</f>
        <v>56.2</v>
      </c>
      <c r="M405" s="6">
        <v>28092</v>
      </c>
      <c r="N405" s="8">
        <f>+_xlfn.DAYS(A405,M405)/365</f>
        <v>47.205479452054796</v>
      </c>
      <c r="O405" s="8">
        <v>847</v>
      </c>
      <c r="P405" s="6">
        <v>40695</v>
      </c>
      <c r="Q405" s="8">
        <f t="shared" si="96"/>
        <v>8.1694444444444443</v>
      </c>
      <c r="R405" s="8">
        <f t="shared" si="97"/>
        <v>12.088888888888889</v>
      </c>
      <c r="S405" s="8" t="s">
        <v>71</v>
      </c>
      <c r="T405" s="9">
        <v>1.61E-2</v>
      </c>
      <c r="U405" s="5">
        <f t="shared" si="98"/>
        <v>666666.66666666663</v>
      </c>
      <c r="V405" s="5">
        <f t="shared" si="99"/>
        <v>165900.94599166664</v>
      </c>
      <c r="W405" s="10">
        <f t="shared" si="103"/>
        <v>832567.61265833327</v>
      </c>
      <c r="X405" s="5">
        <v>142892</v>
      </c>
      <c r="Y405">
        <v>0</v>
      </c>
      <c r="Z405" s="5">
        <v>16552</v>
      </c>
      <c r="AA405" s="5">
        <v>123812323</v>
      </c>
      <c r="AB405">
        <v>0</v>
      </c>
      <c r="AC405">
        <v>0</v>
      </c>
      <c r="AD405">
        <v>0</v>
      </c>
      <c r="AE405" t="s">
        <v>34</v>
      </c>
      <c r="AF405" t="s">
        <v>34</v>
      </c>
      <c r="AG405" t="s">
        <v>41</v>
      </c>
      <c r="AH405" s="5">
        <v>1236528.79</v>
      </c>
      <c r="AI405" s="5">
        <v>1428.92</v>
      </c>
      <c r="AJ405" s="3">
        <v>50936</v>
      </c>
      <c r="AK405" s="5">
        <v>165.52</v>
      </c>
      <c r="AL405" s="5">
        <v>0</v>
      </c>
      <c r="AM405" s="5">
        <v>0</v>
      </c>
      <c r="AN405" s="5">
        <v>0</v>
      </c>
      <c r="AO405" t="s">
        <v>41</v>
      </c>
      <c r="AP405" t="s">
        <v>37</v>
      </c>
      <c r="AQ405" s="5">
        <v>1236528.79</v>
      </c>
      <c r="AR405" t="s">
        <v>38</v>
      </c>
      <c r="AS405">
        <f t="shared" ref="AS405:AS413" si="105">IF(AC405&gt;=1,1,0)</f>
        <v>0</v>
      </c>
      <c r="AT405" t="str">
        <f t="shared" si="100"/>
        <v>0 Días</v>
      </c>
      <c r="AU405" t="e">
        <f>IF(AND(AC405=0,SUMIFS($H:$H,$A:$A,$A405,#REF!,#REF!)&lt;250000000),"Ordinaria",IF(AND(AC405=0,SUMIFS($H:$H,$A:$A,$A405,#REF!,#REF!)&gt;=250000000),"Preventiva",IF(AND(AC405&gt;0,AC405&lt;=30),"Persuasiva I",IF(AND(AC405&gt;30,AC405&lt;=60),"Persuasiva II",IF(AND(AC405&gt;60,AC405&lt;90),"Prejurídica","Jurídico")))))</f>
        <v>#REF!</v>
      </c>
      <c r="AV405">
        <f t="shared" si="101"/>
        <v>0</v>
      </c>
      <c r="AW405" t="str">
        <f>IFERROR(VLOOKUP(#REF!,#REF!,32,0),"Desembolsado")</f>
        <v>Desembolsado</v>
      </c>
      <c r="AX405" t="str">
        <f t="shared" si="102"/>
        <v>Otro</v>
      </c>
    </row>
    <row r="406" spans="1:50" x14ac:dyDescent="0.25">
      <c r="A406" s="3">
        <v>45291</v>
      </c>
      <c r="B406" s="1">
        <v>34192050192181</v>
      </c>
      <c r="C406" s="5">
        <v>160000000</v>
      </c>
      <c r="D406">
        <v>240</v>
      </c>
      <c r="E406" s="3">
        <v>43636</v>
      </c>
      <c r="F406" s="1">
        <f>_xlfn.DAYS(E406,A406)/30</f>
        <v>-55.166666666666664</v>
      </c>
      <c r="G406" s="1">
        <f t="shared" si="95"/>
        <v>184.83333333333334</v>
      </c>
      <c r="H406" s="5">
        <v>124321273</v>
      </c>
      <c r="I406" s="5" t="s">
        <v>53</v>
      </c>
      <c r="J406" s="6">
        <v>45047</v>
      </c>
      <c r="K406" s="7">
        <f>+_xlfn.DAYS(A406,J406)/30</f>
        <v>8.1333333333333329</v>
      </c>
      <c r="L406" s="7">
        <f>+_xlfn.DAYS(A406,E406)/30</f>
        <v>55.166666666666664</v>
      </c>
      <c r="M406" s="6">
        <v>28092</v>
      </c>
      <c r="N406" s="8">
        <f>+_xlfn.DAYS(A406,M406)/365</f>
        <v>47.12054794520548</v>
      </c>
      <c r="O406" s="8">
        <v>847</v>
      </c>
      <c r="P406" s="6">
        <v>40695</v>
      </c>
      <c r="Q406" s="8">
        <f t="shared" si="96"/>
        <v>8.1694444444444443</v>
      </c>
      <c r="R406" s="8">
        <f t="shared" si="97"/>
        <v>12.088888888888889</v>
      </c>
      <c r="S406" s="8" t="s">
        <v>71</v>
      </c>
      <c r="T406" s="9">
        <v>1.61E-2</v>
      </c>
      <c r="U406" s="5">
        <f t="shared" si="98"/>
        <v>666666.66666666663</v>
      </c>
      <c r="V406" s="5">
        <f t="shared" si="99"/>
        <v>166797.70794166668</v>
      </c>
      <c r="W406" s="10">
        <f t="shared" si="103"/>
        <v>833464.37460833334</v>
      </c>
      <c r="X406" s="5">
        <v>143656</v>
      </c>
      <c r="Y406">
        <v>0</v>
      </c>
      <c r="Z406" s="5">
        <v>16643</v>
      </c>
      <c r="AA406" s="5">
        <v>124481572</v>
      </c>
      <c r="AB406">
        <v>0</v>
      </c>
      <c r="AC406">
        <v>0</v>
      </c>
      <c r="AD406">
        <v>0</v>
      </c>
      <c r="AE406" t="s">
        <v>34</v>
      </c>
      <c r="AF406" t="s">
        <v>34</v>
      </c>
      <c r="AG406" t="s">
        <v>41</v>
      </c>
      <c r="AH406" s="5">
        <v>1243212.73</v>
      </c>
      <c r="AI406" s="5">
        <v>1436.56</v>
      </c>
      <c r="AJ406" s="3">
        <v>50936</v>
      </c>
      <c r="AK406" s="5">
        <v>166.43</v>
      </c>
      <c r="AL406" s="5">
        <v>0</v>
      </c>
      <c r="AM406" s="5">
        <v>0</v>
      </c>
      <c r="AN406" s="5">
        <v>0</v>
      </c>
      <c r="AO406" t="s">
        <v>41</v>
      </c>
      <c r="AP406" t="s">
        <v>37</v>
      </c>
      <c r="AQ406" s="5">
        <v>1243212.73</v>
      </c>
      <c r="AR406" t="s">
        <v>38</v>
      </c>
      <c r="AS406">
        <f t="shared" si="105"/>
        <v>0</v>
      </c>
      <c r="AT406" t="str">
        <f t="shared" si="100"/>
        <v>0 Días</v>
      </c>
      <c r="AU406" t="e">
        <f>IF(AND(AC406=0,SUMIFS($H:$H,$A:$A,$A406,#REF!,#REF!)&lt;250000000),"Ordinaria",IF(AND(AC406=0,SUMIFS($H:$H,$A:$A,$A406,#REF!,#REF!)&gt;=250000000),"Preventiva",IF(AND(AC406&gt;0,AC406&lt;=30),"Persuasiva I",IF(AND(AC406&gt;30,AC406&lt;=60),"Persuasiva II",IF(AND(AC406&gt;60,AC406&lt;90),"Prejurídica","Jurídico")))))</f>
        <v>#REF!</v>
      </c>
      <c r="AV406">
        <f t="shared" si="101"/>
        <v>0</v>
      </c>
      <c r="AW406" t="str">
        <f>IFERROR(VLOOKUP(#REF!,#REF!,32,0),"Desembolsado")</f>
        <v>Desembolsado</v>
      </c>
      <c r="AX406" t="str">
        <f t="shared" si="102"/>
        <v>Otro</v>
      </c>
    </row>
    <row r="407" spans="1:50" x14ac:dyDescent="0.25">
      <c r="A407" s="3">
        <v>45260</v>
      </c>
      <c r="B407" s="1">
        <v>34192050192181</v>
      </c>
      <c r="C407" s="5">
        <v>160000000</v>
      </c>
      <c r="D407">
        <v>240</v>
      </c>
      <c r="E407" s="3">
        <v>43636</v>
      </c>
      <c r="F407" s="1">
        <f>_xlfn.DAYS(E407,A407)/30</f>
        <v>-54.133333333333333</v>
      </c>
      <c r="G407" s="1">
        <f t="shared" si="95"/>
        <v>185.86666666666667</v>
      </c>
      <c r="H407" s="5">
        <v>124989667</v>
      </c>
      <c r="I407" s="5" t="s">
        <v>53</v>
      </c>
      <c r="J407" s="6">
        <v>45047</v>
      </c>
      <c r="K407" s="7">
        <f>+_xlfn.DAYS(A407,J407)/30</f>
        <v>7.1</v>
      </c>
      <c r="L407" s="7">
        <f>+_xlfn.DAYS(A407,E407)/30</f>
        <v>54.133333333333333</v>
      </c>
      <c r="M407" s="6">
        <v>28092</v>
      </c>
      <c r="N407" s="8">
        <f>+_xlfn.DAYS(A407,M407)/365</f>
        <v>47.035616438356165</v>
      </c>
      <c r="O407" s="8">
        <v>847</v>
      </c>
      <c r="P407" s="6">
        <v>40695</v>
      </c>
      <c r="Q407" s="8">
        <f t="shared" si="96"/>
        <v>8.1694444444444443</v>
      </c>
      <c r="R407" s="8">
        <f t="shared" si="97"/>
        <v>12.088888888888889</v>
      </c>
      <c r="S407" s="8" t="s">
        <v>71</v>
      </c>
      <c r="T407" s="9">
        <v>1.61E-2</v>
      </c>
      <c r="U407" s="5">
        <f t="shared" si="98"/>
        <v>666666.66666666663</v>
      </c>
      <c r="V407" s="5">
        <f t="shared" si="99"/>
        <v>167694.46989166667</v>
      </c>
      <c r="W407" s="10">
        <f t="shared" si="103"/>
        <v>834361.1365583333</v>
      </c>
      <c r="X407" s="5">
        <v>144430</v>
      </c>
      <c r="Y407">
        <v>0</v>
      </c>
      <c r="Z407" s="5">
        <v>0</v>
      </c>
      <c r="AA407" s="5">
        <v>125134097</v>
      </c>
      <c r="AB407">
        <v>0</v>
      </c>
      <c r="AC407">
        <v>0</v>
      </c>
      <c r="AD407">
        <v>0</v>
      </c>
      <c r="AE407" t="s">
        <v>34</v>
      </c>
      <c r="AF407" t="s">
        <v>34</v>
      </c>
      <c r="AG407" t="s">
        <v>41</v>
      </c>
      <c r="AH407" s="5">
        <v>1249896.67</v>
      </c>
      <c r="AI407" s="5">
        <v>1444.3</v>
      </c>
      <c r="AJ407" s="3">
        <v>50936</v>
      </c>
      <c r="AK407" s="5">
        <v>0</v>
      </c>
      <c r="AL407" s="5">
        <v>0</v>
      </c>
      <c r="AM407" s="5">
        <v>0</v>
      </c>
      <c r="AN407" s="5">
        <v>0</v>
      </c>
      <c r="AO407" t="s">
        <v>41</v>
      </c>
      <c r="AP407" t="s">
        <v>37</v>
      </c>
      <c r="AQ407" s="5">
        <v>1249896.67</v>
      </c>
      <c r="AR407" t="s">
        <v>38</v>
      </c>
      <c r="AS407">
        <f t="shared" si="105"/>
        <v>0</v>
      </c>
      <c r="AT407" t="str">
        <f t="shared" si="100"/>
        <v>0 Días</v>
      </c>
      <c r="AU407" t="e">
        <f>IF(AND(AC407=0,SUMIFS($H:$H,$A:$A,$A407,#REF!,#REF!)&lt;250000000),"Ordinaria",IF(AND(AC407=0,SUMIFS($H:$H,$A:$A,$A407,#REF!,#REF!)&gt;=250000000),"Preventiva",IF(AND(AC407&gt;0,AC407&lt;=30),"Persuasiva I",IF(AND(AC407&gt;30,AC407&lt;=60),"Persuasiva II",IF(AND(AC407&gt;60,AC407&lt;90),"Prejurídica","Jurídico")))))</f>
        <v>#REF!</v>
      </c>
      <c r="AV407">
        <f t="shared" si="101"/>
        <v>0</v>
      </c>
      <c r="AW407" t="str">
        <f>IFERROR(VLOOKUP(#REF!,#REF!,32,0),"Desembolsado")</f>
        <v>Desembolsado</v>
      </c>
      <c r="AX407" t="str">
        <f t="shared" si="102"/>
        <v>Otro</v>
      </c>
    </row>
    <row r="408" spans="1:50" x14ac:dyDescent="0.25">
      <c r="A408" s="3">
        <v>45230</v>
      </c>
      <c r="B408" s="1">
        <v>34192050192181</v>
      </c>
      <c r="C408" s="5">
        <v>160000000</v>
      </c>
      <c r="D408">
        <v>240</v>
      </c>
      <c r="E408" s="3">
        <v>43636</v>
      </c>
      <c r="F408" s="1">
        <f>_xlfn.DAYS(E408,A408)/30</f>
        <v>-53.133333333333333</v>
      </c>
      <c r="G408" s="1">
        <f t="shared" si="95"/>
        <v>186.86666666666667</v>
      </c>
      <c r="H408" s="5">
        <v>125658061</v>
      </c>
      <c r="I408" s="5" t="s">
        <v>53</v>
      </c>
      <c r="J408" s="6">
        <v>45047</v>
      </c>
      <c r="K408" s="7">
        <f>+_xlfn.DAYS(A408,J408)/30</f>
        <v>6.1</v>
      </c>
      <c r="L408" s="7">
        <f>+_xlfn.DAYS(A408,E408)/30</f>
        <v>53.133333333333333</v>
      </c>
      <c r="M408" s="6">
        <v>28092</v>
      </c>
      <c r="N408" s="8">
        <f>+_xlfn.DAYS(A408,M408)/365</f>
        <v>46.953424657534249</v>
      </c>
      <c r="O408" s="8">
        <v>847</v>
      </c>
      <c r="P408" s="6">
        <v>40695</v>
      </c>
      <c r="Q408" s="8">
        <f t="shared" si="96"/>
        <v>8.1694444444444443</v>
      </c>
      <c r="R408" s="8">
        <f t="shared" si="97"/>
        <v>12.088888888888889</v>
      </c>
      <c r="S408" s="8" t="s">
        <v>71</v>
      </c>
      <c r="T408" s="9">
        <v>1.61E-2</v>
      </c>
      <c r="U408" s="5">
        <f t="shared" si="98"/>
        <v>666666.66666666663</v>
      </c>
      <c r="V408" s="5">
        <f t="shared" si="99"/>
        <v>168591.23184166665</v>
      </c>
      <c r="W408" s="10">
        <f t="shared" si="103"/>
        <v>835257.89850833325</v>
      </c>
      <c r="X408" s="5">
        <v>145206</v>
      </c>
      <c r="Y408">
        <v>0</v>
      </c>
      <c r="Z408" s="5">
        <v>0</v>
      </c>
      <c r="AA408" s="5">
        <v>125803267</v>
      </c>
      <c r="AB408">
        <v>0</v>
      </c>
      <c r="AC408">
        <v>0</v>
      </c>
      <c r="AD408">
        <v>0</v>
      </c>
      <c r="AE408" t="s">
        <v>34</v>
      </c>
      <c r="AF408" t="s">
        <v>34</v>
      </c>
      <c r="AG408" t="s">
        <v>41</v>
      </c>
      <c r="AH408" s="5">
        <v>1256580.6100000001</v>
      </c>
      <c r="AI408" s="5">
        <v>1452.06</v>
      </c>
      <c r="AJ408" s="3">
        <v>50936</v>
      </c>
      <c r="AK408" s="5">
        <v>0</v>
      </c>
      <c r="AL408" s="5">
        <v>0</v>
      </c>
      <c r="AM408" s="5">
        <v>0</v>
      </c>
      <c r="AN408" s="5">
        <v>0</v>
      </c>
      <c r="AO408" t="s">
        <v>41</v>
      </c>
      <c r="AP408" t="s">
        <v>37</v>
      </c>
      <c r="AQ408" s="5">
        <v>1256580.6100000001</v>
      </c>
      <c r="AR408" t="s">
        <v>38</v>
      </c>
      <c r="AS408">
        <f t="shared" si="105"/>
        <v>0</v>
      </c>
      <c r="AT408" t="str">
        <f t="shared" si="100"/>
        <v>0 Días</v>
      </c>
      <c r="AU408" t="e">
        <f>IF(AND(AC408=0,SUMIFS($H:$H,$A:$A,$A408,#REF!,#REF!)&lt;250000000),"Ordinaria",IF(AND(AC408=0,SUMIFS($H:$H,$A:$A,$A408,#REF!,#REF!)&gt;=250000000),"Preventiva",IF(AND(AC408&gt;0,AC408&lt;=30),"Persuasiva I",IF(AND(AC408&gt;30,AC408&lt;=60),"Persuasiva II",IF(AND(AC408&gt;60,AC408&lt;90),"Prejurídica","Jurídico")))))</f>
        <v>#REF!</v>
      </c>
      <c r="AV408">
        <f t="shared" si="101"/>
        <v>0</v>
      </c>
      <c r="AW408" t="str">
        <f>IFERROR(VLOOKUP(#REF!,#REF!,32,0),"Desembolsado")</f>
        <v>Desembolsado</v>
      </c>
      <c r="AX408" t="str">
        <f t="shared" si="102"/>
        <v>Otro</v>
      </c>
    </row>
    <row r="409" spans="1:50" x14ac:dyDescent="0.25">
      <c r="A409" s="3">
        <v>45199</v>
      </c>
      <c r="B409" s="1">
        <v>34192050192181</v>
      </c>
      <c r="C409" s="5">
        <v>160000000</v>
      </c>
      <c r="D409">
        <v>240</v>
      </c>
      <c r="E409" s="3">
        <v>43636</v>
      </c>
      <c r="F409" s="1">
        <f>_xlfn.DAYS(E409,A409)/30</f>
        <v>-52.1</v>
      </c>
      <c r="G409" s="1">
        <f t="shared" si="95"/>
        <v>187.9</v>
      </c>
      <c r="H409" s="5">
        <v>126326455</v>
      </c>
      <c r="I409" s="5" t="s">
        <v>53</v>
      </c>
      <c r="J409" s="6">
        <v>45047</v>
      </c>
      <c r="K409" s="7">
        <f>+_xlfn.DAYS(A409,J409)/30</f>
        <v>5.0666666666666664</v>
      </c>
      <c r="L409" s="7">
        <f>+_xlfn.DAYS(A409,E409)/30</f>
        <v>52.1</v>
      </c>
      <c r="M409" s="6">
        <v>28092</v>
      </c>
      <c r="N409" s="8">
        <f>+_xlfn.DAYS(A409,M409)/365</f>
        <v>46.868493150684934</v>
      </c>
      <c r="O409" s="8">
        <v>847</v>
      </c>
      <c r="P409" s="6">
        <v>40695</v>
      </c>
      <c r="Q409" s="8">
        <f t="shared" si="96"/>
        <v>8.1694444444444443</v>
      </c>
      <c r="R409" s="8">
        <f t="shared" si="97"/>
        <v>12.088888888888889</v>
      </c>
      <c r="S409" s="8" t="s">
        <v>71</v>
      </c>
      <c r="T409" s="9">
        <v>1.61E-2</v>
      </c>
      <c r="U409" s="5">
        <f t="shared" si="98"/>
        <v>666666.66666666663</v>
      </c>
      <c r="V409" s="5">
        <f t="shared" si="99"/>
        <v>169487.99379166664</v>
      </c>
      <c r="W409" s="10">
        <f t="shared" si="103"/>
        <v>836154.66045833332</v>
      </c>
      <c r="X409" s="5">
        <v>145987</v>
      </c>
      <c r="Y409">
        <v>0</v>
      </c>
      <c r="Z409" s="5">
        <v>0</v>
      </c>
      <c r="AA409" s="5">
        <v>126472442</v>
      </c>
      <c r="AB409">
        <v>0</v>
      </c>
      <c r="AC409">
        <v>0</v>
      </c>
      <c r="AD409">
        <v>0</v>
      </c>
      <c r="AE409" t="s">
        <v>34</v>
      </c>
      <c r="AF409" t="s">
        <v>34</v>
      </c>
      <c r="AG409" t="s">
        <v>41</v>
      </c>
      <c r="AH409" s="5">
        <v>1263264.55</v>
      </c>
      <c r="AI409" s="5">
        <v>1459.87</v>
      </c>
      <c r="AJ409" s="3">
        <v>50936</v>
      </c>
      <c r="AK409" s="5">
        <v>0</v>
      </c>
      <c r="AL409" s="5">
        <v>0</v>
      </c>
      <c r="AM409" s="5">
        <v>0</v>
      </c>
      <c r="AN409" s="5">
        <v>0</v>
      </c>
      <c r="AO409" t="s">
        <v>41</v>
      </c>
      <c r="AP409" t="s">
        <v>37</v>
      </c>
      <c r="AQ409" s="5">
        <v>1263264.55</v>
      </c>
      <c r="AR409" t="s">
        <v>38</v>
      </c>
      <c r="AS409">
        <f t="shared" si="105"/>
        <v>0</v>
      </c>
      <c r="AT409" t="str">
        <f t="shared" si="100"/>
        <v>0 Días</v>
      </c>
      <c r="AU409" t="e">
        <f>IF(AND(AC409=0,SUMIFS($H:$H,$A:$A,$A409,#REF!,#REF!)&lt;250000000),"Ordinaria",IF(AND(AC409=0,SUMIFS($H:$H,$A:$A,$A409,#REF!,#REF!)&gt;=250000000),"Preventiva",IF(AND(AC409&gt;0,AC409&lt;=30),"Persuasiva I",IF(AND(AC409&gt;30,AC409&lt;=60),"Persuasiva II",IF(AND(AC409&gt;60,AC409&lt;90),"Prejurídica","Jurídico")))))</f>
        <v>#REF!</v>
      </c>
      <c r="AV409">
        <f t="shared" si="101"/>
        <v>0</v>
      </c>
      <c r="AW409" t="str">
        <f>IFERROR(VLOOKUP(#REF!,#REF!,32,0),"Desembolsado")</f>
        <v>Desembolsado</v>
      </c>
      <c r="AX409" t="str">
        <f t="shared" si="102"/>
        <v>Otro</v>
      </c>
    </row>
    <row r="410" spans="1:50" x14ac:dyDescent="0.25">
      <c r="A410" s="3">
        <v>45169</v>
      </c>
      <c r="B410" s="1">
        <v>34192050192181</v>
      </c>
      <c r="C410" s="5">
        <v>160000000</v>
      </c>
      <c r="D410">
        <v>240</v>
      </c>
      <c r="E410" s="3">
        <v>43636</v>
      </c>
      <c r="F410" s="1">
        <f>_xlfn.DAYS(E410,A410)/30</f>
        <v>-51.1</v>
      </c>
      <c r="G410" s="1">
        <f t="shared" si="95"/>
        <v>188.9</v>
      </c>
      <c r="H410" s="5">
        <v>126994849</v>
      </c>
      <c r="I410" s="5" t="s">
        <v>53</v>
      </c>
      <c r="J410" s="6">
        <v>45047</v>
      </c>
      <c r="K410" s="7">
        <f>+_xlfn.DAYS(A410,J410)/30</f>
        <v>4.0666666666666664</v>
      </c>
      <c r="L410" s="7">
        <f>+_xlfn.DAYS(A410,E410)/30</f>
        <v>51.1</v>
      </c>
      <c r="M410" s="6">
        <v>28092</v>
      </c>
      <c r="N410" s="8">
        <f>+_xlfn.DAYS(A410,M410)/365</f>
        <v>46.786301369863011</v>
      </c>
      <c r="O410" s="8">
        <v>847</v>
      </c>
      <c r="P410" s="6">
        <v>40695</v>
      </c>
      <c r="Q410" s="8">
        <f t="shared" si="96"/>
        <v>8.1694444444444443</v>
      </c>
      <c r="R410" s="8">
        <f t="shared" si="97"/>
        <v>12.088888888888889</v>
      </c>
      <c r="S410" s="8" t="s">
        <v>71</v>
      </c>
      <c r="T410" s="9">
        <v>1.61E-2</v>
      </c>
      <c r="U410" s="5">
        <f t="shared" si="98"/>
        <v>666666.66666666663</v>
      </c>
      <c r="V410" s="5">
        <f t="shared" si="99"/>
        <v>170384.75574166668</v>
      </c>
      <c r="W410" s="10">
        <f t="shared" si="103"/>
        <v>837051.42240833328</v>
      </c>
      <c r="X410" s="5">
        <v>146748</v>
      </c>
      <c r="Y410">
        <v>0</v>
      </c>
      <c r="Z410" s="5">
        <v>0</v>
      </c>
      <c r="AA410" s="5">
        <v>127141597</v>
      </c>
      <c r="AB410">
        <v>0</v>
      </c>
      <c r="AC410">
        <v>0</v>
      </c>
      <c r="AD410">
        <v>0</v>
      </c>
      <c r="AE410" t="s">
        <v>34</v>
      </c>
      <c r="AF410" t="s">
        <v>34</v>
      </c>
      <c r="AG410" t="s">
        <v>41</v>
      </c>
      <c r="AH410" s="5">
        <v>1269948.49</v>
      </c>
      <c r="AI410" s="5">
        <v>1467.48</v>
      </c>
      <c r="AJ410" s="3">
        <v>50936</v>
      </c>
      <c r="AK410" s="5">
        <v>0</v>
      </c>
      <c r="AL410" s="5">
        <v>0</v>
      </c>
      <c r="AM410" s="5">
        <v>0</v>
      </c>
      <c r="AN410" s="5">
        <v>0</v>
      </c>
      <c r="AO410" t="s">
        <v>41</v>
      </c>
      <c r="AP410" t="s">
        <v>37</v>
      </c>
      <c r="AQ410" s="5">
        <v>1269948.49</v>
      </c>
      <c r="AR410" t="s">
        <v>38</v>
      </c>
      <c r="AS410">
        <f t="shared" si="105"/>
        <v>0</v>
      </c>
      <c r="AT410" t="str">
        <f t="shared" si="100"/>
        <v>0 Días</v>
      </c>
      <c r="AU410" t="e">
        <f>IF(AND(AC410=0,SUMIFS($H:$H,$A:$A,$A410,#REF!,#REF!)&lt;250000000),"Ordinaria",IF(AND(AC410=0,SUMIFS($H:$H,$A:$A,$A410,#REF!,#REF!)&gt;=250000000),"Preventiva",IF(AND(AC410&gt;0,AC410&lt;=30),"Persuasiva I",IF(AND(AC410&gt;30,AC410&lt;=60),"Persuasiva II",IF(AND(AC410&gt;60,AC410&lt;90),"Prejurídica","Jurídico")))))</f>
        <v>#REF!</v>
      </c>
      <c r="AV410">
        <f t="shared" si="101"/>
        <v>0</v>
      </c>
      <c r="AW410" t="str">
        <f>IFERROR(VLOOKUP(#REF!,#REF!,32,0),"Desembolsado")</f>
        <v>Desembolsado</v>
      </c>
      <c r="AX410" t="str">
        <f t="shared" si="102"/>
        <v>Otro</v>
      </c>
    </row>
    <row r="411" spans="1:50" x14ac:dyDescent="0.25">
      <c r="A411" s="3">
        <v>45138</v>
      </c>
      <c r="B411" s="1">
        <v>34192050192181</v>
      </c>
      <c r="C411" s="5">
        <v>160000000</v>
      </c>
      <c r="D411">
        <v>240</v>
      </c>
      <c r="E411" s="3">
        <v>43636</v>
      </c>
      <c r="F411" s="1">
        <f>_xlfn.DAYS(E411,A411)/30</f>
        <v>-50.06666666666667</v>
      </c>
      <c r="G411" s="1">
        <f t="shared" si="95"/>
        <v>189.93333333333334</v>
      </c>
      <c r="H411" s="5">
        <v>127663243</v>
      </c>
      <c r="I411" s="5" t="s">
        <v>53</v>
      </c>
      <c r="J411" s="6">
        <v>45047</v>
      </c>
      <c r="K411" s="7">
        <f>+_xlfn.DAYS(A411,J411)/30</f>
        <v>3.0333333333333332</v>
      </c>
      <c r="L411" s="7">
        <f>+_xlfn.DAYS(A411,E411)/30</f>
        <v>50.06666666666667</v>
      </c>
      <c r="M411" s="6">
        <v>28092</v>
      </c>
      <c r="N411" s="8">
        <f>+_xlfn.DAYS(A411,M411)/365</f>
        <v>46.701369863013696</v>
      </c>
      <c r="O411" s="8">
        <v>847</v>
      </c>
      <c r="P411" s="6">
        <v>40695</v>
      </c>
      <c r="Q411" s="8">
        <f t="shared" si="96"/>
        <v>8.1694444444444443</v>
      </c>
      <c r="R411" s="8">
        <f t="shared" si="97"/>
        <v>12.088888888888889</v>
      </c>
      <c r="S411" s="8" t="s">
        <v>71</v>
      </c>
      <c r="T411" s="9">
        <v>1.61E-2</v>
      </c>
      <c r="U411" s="5">
        <f t="shared" si="98"/>
        <v>666666.66666666663</v>
      </c>
      <c r="V411" s="5">
        <f t="shared" si="99"/>
        <v>171281.51769166667</v>
      </c>
      <c r="W411" s="10">
        <f t="shared" si="103"/>
        <v>837948.18435833324</v>
      </c>
      <c r="X411" s="5">
        <v>147524</v>
      </c>
      <c r="Y411">
        <v>0</v>
      </c>
      <c r="Z411" s="5">
        <v>0</v>
      </c>
      <c r="AA411" s="5">
        <v>127810767</v>
      </c>
      <c r="AB411">
        <v>0</v>
      </c>
      <c r="AC411">
        <v>0</v>
      </c>
      <c r="AD411">
        <v>0</v>
      </c>
      <c r="AE411" t="s">
        <v>34</v>
      </c>
      <c r="AF411" t="s">
        <v>34</v>
      </c>
      <c r="AG411" t="s">
        <v>41</v>
      </c>
      <c r="AH411" s="5">
        <v>1276632.43</v>
      </c>
      <c r="AI411" s="5">
        <v>1475.24</v>
      </c>
      <c r="AJ411" s="3">
        <v>50936</v>
      </c>
      <c r="AK411" s="5">
        <v>0</v>
      </c>
      <c r="AL411" s="5">
        <v>0</v>
      </c>
      <c r="AM411" s="5">
        <v>0</v>
      </c>
      <c r="AN411" s="5">
        <v>0</v>
      </c>
      <c r="AO411" t="s">
        <v>41</v>
      </c>
      <c r="AP411" t="s">
        <v>37</v>
      </c>
      <c r="AQ411" s="5">
        <v>1276632.43</v>
      </c>
      <c r="AR411" t="s">
        <v>38</v>
      </c>
      <c r="AS411">
        <f t="shared" si="105"/>
        <v>0</v>
      </c>
      <c r="AT411" t="str">
        <f t="shared" si="100"/>
        <v>0 Días</v>
      </c>
      <c r="AU411" t="e">
        <f>IF(AND(AC411=0,SUMIFS($H:$H,$A:$A,$A411,#REF!,#REF!)&lt;250000000),"Ordinaria",IF(AND(AC411=0,SUMIFS($H:$H,$A:$A,$A411,#REF!,#REF!)&gt;=250000000),"Preventiva",IF(AND(AC411&gt;0,AC411&lt;=30),"Persuasiva I",IF(AND(AC411&gt;30,AC411&lt;=60),"Persuasiva II",IF(AND(AC411&gt;60,AC411&lt;90),"Prejurídica","Jurídico")))))</f>
        <v>#REF!</v>
      </c>
      <c r="AV411">
        <f t="shared" si="101"/>
        <v>0</v>
      </c>
      <c r="AW411" t="str">
        <f>IFERROR(VLOOKUP(#REF!,#REF!,32,0),"Desembolsado")</f>
        <v>Desembolsado</v>
      </c>
      <c r="AX411" t="str">
        <f t="shared" si="102"/>
        <v>Otro</v>
      </c>
    </row>
    <row r="412" spans="1:50" x14ac:dyDescent="0.25">
      <c r="A412" s="3">
        <v>45107</v>
      </c>
      <c r="B412" s="1">
        <v>34192050192181</v>
      </c>
      <c r="C412" s="5">
        <v>160000000</v>
      </c>
      <c r="D412">
        <v>240</v>
      </c>
      <c r="E412" s="3">
        <v>43636</v>
      </c>
      <c r="F412" s="1">
        <f>_xlfn.DAYS(E412,A412)/30</f>
        <v>-49.033333333333331</v>
      </c>
      <c r="G412" s="1">
        <f t="shared" si="95"/>
        <v>190.96666666666667</v>
      </c>
      <c r="H412" s="5">
        <v>128331600</v>
      </c>
      <c r="I412" s="5" t="s">
        <v>53</v>
      </c>
      <c r="J412" s="6">
        <v>45047</v>
      </c>
      <c r="K412" s="7">
        <f>+_xlfn.DAYS(A412,J412)/30</f>
        <v>2</v>
      </c>
      <c r="L412" s="7">
        <f>+_xlfn.DAYS(A412,E412)/30</f>
        <v>49.033333333333331</v>
      </c>
      <c r="M412" s="6">
        <v>28092</v>
      </c>
      <c r="N412" s="8">
        <f>+_xlfn.DAYS(A412,M412)/365</f>
        <v>46.61643835616438</v>
      </c>
      <c r="O412" s="8">
        <v>847</v>
      </c>
      <c r="P412" s="6">
        <v>40695</v>
      </c>
      <c r="Q412" s="8">
        <f t="shared" si="96"/>
        <v>8.1694444444444443</v>
      </c>
      <c r="R412" s="8">
        <f t="shared" si="97"/>
        <v>12.088888888888889</v>
      </c>
      <c r="S412" s="8" t="s">
        <v>71</v>
      </c>
      <c r="T412" s="9">
        <v>1.61E-2</v>
      </c>
      <c r="U412" s="5">
        <f t="shared" si="98"/>
        <v>666666.66666666663</v>
      </c>
      <c r="V412" s="5">
        <f t="shared" si="99"/>
        <v>172178.23</v>
      </c>
      <c r="W412" s="10">
        <f t="shared" si="103"/>
        <v>838844.89666666661</v>
      </c>
      <c r="X412" s="5">
        <v>148294</v>
      </c>
      <c r="Y412">
        <v>0</v>
      </c>
      <c r="Z412" s="5">
        <v>0</v>
      </c>
      <c r="AA412" s="5">
        <v>128479894</v>
      </c>
      <c r="AB412">
        <v>0</v>
      </c>
      <c r="AC412">
        <v>0</v>
      </c>
      <c r="AD412">
        <v>0</v>
      </c>
      <c r="AE412" t="s">
        <v>34</v>
      </c>
      <c r="AF412" t="s">
        <v>34</v>
      </c>
      <c r="AG412" t="s">
        <v>41</v>
      </c>
      <c r="AH412" s="5">
        <v>1283316</v>
      </c>
      <c r="AI412" s="5">
        <v>1482.94</v>
      </c>
      <c r="AJ412" s="3">
        <v>50936</v>
      </c>
      <c r="AK412" s="5">
        <v>0</v>
      </c>
      <c r="AL412" s="5">
        <v>0</v>
      </c>
      <c r="AM412" s="5">
        <v>0</v>
      </c>
      <c r="AN412" s="5">
        <v>0</v>
      </c>
      <c r="AO412" t="s">
        <v>41</v>
      </c>
      <c r="AP412" t="s">
        <v>37</v>
      </c>
      <c r="AQ412" s="5">
        <v>1283316</v>
      </c>
      <c r="AR412" t="s">
        <v>38</v>
      </c>
      <c r="AS412">
        <f t="shared" si="105"/>
        <v>0</v>
      </c>
      <c r="AT412" t="str">
        <f t="shared" si="100"/>
        <v>0 Días</v>
      </c>
      <c r="AU412" t="e">
        <f>IF(AND(AC412=0,SUMIFS($H:$H,$A:$A,$A412,#REF!,#REF!)&lt;250000000),"Ordinaria",IF(AND(AC412=0,SUMIFS($H:$H,$A:$A,$A412,#REF!,#REF!)&gt;=250000000),"Preventiva",IF(AND(AC412&gt;0,AC412&lt;=30),"Persuasiva I",IF(AND(AC412&gt;30,AC412&lt;=60),"Persuasiva II",IF(AND(AC412&gt;60,AC412&lt;90),"Prejurídica","Jurídico")))))</f>
        <v>#REF!</v>
      </c>
      <c r="AV412">
        <f t="shared" si="101"/>
        <v>0</v>
      </c>
      <c r="AW412" t="str">
        <f>IFERROR(VLOOKUP(#REF!,#REF!,32,0),"Desembolsado")</f>
        <v>Desembolsado</v>
      </c>
      <c r="AX412" t="str">
        <f t="shared" si="102"/>
        <v>Otro</v>
      </c>
    </row>
    <row r="413" spans="1:50" x14ac:dyDescent="0.25">
      <c r="A413" s="3">
        <v>45077</v>
      </c>
      <c r="B413" s="1">
        <v>34192050192181</v>
      </c>
      <c r="C413" s="5">
        <v>160000000</v>
      </c>
      <c r="D413">
        <v>240</v>
      </c>
      <c r="E413" s="3">
        <v>43636</v>
      </c>
      <c r="F413" s="1">
        <f>_xlfn.DAYS(E413,A413)/30</f>
        <v>-48.033333333333331</v>
      </c>
      <c r="G413" s="1">
        <f t="shared" si="95"/>
        <v>191.96666666666667</v>
      </c>
      <c r="H413" s="5">
        <v>128331637</v>
      </c>
      <c r="I413" s="5" t="s">
        <v>53</v>
      </c>
      <c r="J413" s="6">
        <v>45047</v>
      </c>
      <c r="K413" s="7">
        <f>+_xlfn.DAYS(A413,J413)/30</f>
        <v>1</v>
      </c>
      <c r="L413" s="7">
        <f>+_xlfn.DAYS(A413,E413)/30</f>
        <v>48.033333333333331</v>
      </c>
      <c r="M413" s="6">
        <v>28092</v>
      </c>
      <c r="N413" s="8">
        <f>+_xlfn.DAYS(A413,M413)/365</f>
        <v>46.534246575342465</v>
      </c>
      <c r="O413" s="8">
        <v>847</v>
      </c>
      <c r="P413" s="6">
        <v>40695</v>
      </c>
      <c r="Q413" s="8">
        <f t="shared" si="96"/>
        <v>8.1694444444444443</v>
      </c>
      <c r="R413" s="8">
        <f t="shared" si="97"/>
        <v>12.088888888888889</v>
      </c>
      <c r="S413" s="8" t="s">
        <v>71</v>
      </c>
      <c r="T413" s="9">
        <v>1.61E-2</v>
      </c>
      <c r="U413" s="5">
        <f t="shared" si="98"/>
        <v>666666.66666666663</v>
      </c>
      <c r="V413" s="5">
        <f t="shared" si="99"/>
        <v>172178.27964166665</v>
      </c>
      <c r="W413" s="10">
        <f t="shared" si="103"/>
        <v>838844.94630833331</v>
      </c>
      <c r="X413" s="5">
        <v>171109</v>
      </c>
      <c r="Y413">
        <v>0</v>
      </c>
      <c r="Z413" s="5">
        <v>0</v>
      </c>
      <c r="AA413" s="5">
        <v>128502746</v>
      </c>
      <c r="AB413">
        <v>0</v>
      </c>
      <c r="AC413">
        <v>0</v>
      </c>
      <c r="AD413">
        <v>0</v>
      </c>
      <c r="AE413" t="s">
        <v>34</v>
      </c>
      <c r="AF413" t="s">
        <v>34</v>
      </c>
      <c r="AG413" t="s">
        <v>41</v>
      </c>
      <c r="AH413" s="5">
        <v>1283316.3700000001</v>
      </c>
      <c r="AI413" s="5">
        <v>1711.09</v>
      </c>
      <c r="AJ413" s="3">
        <v>50936</v>
      </c>
      <c r="AK413" s="5">
        <v>0</v>
      </c>
      <c r="AL413" s="5">
        <v>0</v>
      </c>
      <c r="AM413" s="5">
        <v>0</v>
      </c>
      <c r="AN413" s="5">
        <v>0</v>
      </c>
      <c r="AO413" t="s">
        <v>41</v>
      </c>
      <c r="AP413" t="s">
        <v>37</v>
      </c>
      <c r="AQ413" s="5">
        <v>1283316.3700000001</v>
      </c>
      <c r="AR413" t="s">
        <v>38</v>
      </c>
      <c r="AS413">
        <f t="shared" si="105"/>
        <v>0</v>
      </c>
      <c r="AT413" t="str">
        <f t="shared" si="100"/>
        <v>0 Días</v>
      </c>
      <c r="AU413" t="e">
        <f>IF(AND(AC413=0,SUMIFS($H:$H,$A:$A,$A413,#REF!,#REF!)&lt;250000000),"Ordinaria",IF(AND(AC413=0,SUMIFS($H:$H,$A:$A,$A413,#REF!,#REF!)&gt;=250000000),"Preventiva",IF(AND(AC413&gt;0,AC413&lt;=30),"Persuasiva I",IF(AND(AC413&gt;30,AC413&lt;=60),"Persuasiva II",IF(AND(AC413&gt;60,AC413&lt;90),"Prejurídica","Jurídico")))))</f>
        <v>#REF!</v>
      </c>
      <c r="AV413">
        <f t="shared" si="101"/>
        <v>0</v>
      </c>
      <c r="AW413" t="str">
        <f>IFERROR(VLOOKUP(#REF!,#REF!,32,0),"Desembolsado")</f>
        <v>Desembolsado</v>
      </c>
      <c r="AX413" t="str">
        <f t="shared" si="102"/>
        <v>Otro</v>
      </c>
    </row>
    <row r="414" spans="1:50" x14ac:dyDescent="0.25">
      <c r="A414" s="3">
        <v>45351</v>
      </c>
      <c r="B414" s="1">
        <v>34193400192221</v>
      </c>
      <c r="C414" s="5">
        <v>87741000</v>
      </c>
      <c r="D414">
        <v>84</v>
      </c>
      <c r="E414" s="3">
        <v>43517</v>
      </c>
      <c r="F414" s="1">
        <f>_xlfn.DAYS(E414,A414)/30</f>
        <v>-61.133333333333333</v>
      </c>
      <c r="G414" s="1">
        <f t="shared" ref="G414:G430" si="106">+D414+F414</f>
        <v>22.866666666666667</v>
      </c>
      <c r="H414" s="5">
        <v>9694398</v>
      </c>
      <c r="I414" s="5" t="s">
        <v>54</v>
      </c>
      <c r="J414" s="6">
        <v>45139</v>
      </c>
      <c r="K414" s="7">
        <f>+_xlfn.DAYS(A414,J414)/30</f>
        <v>7.0666666666666664</v>
      </c>
      <c r="L414" s="7">
        <f>+_xlfn.DAYS(A414,E414)/30</f>
        <v>61.133333333333333</v>
      </c>
      <c r="M414" s="6">
        <v>22239</v>
      </c>
      <c r="N414" s="8">
        <f>+_xlfn.DAYS(A414,M414)/365</f>
        <v>63.320547945205476</v>
      </c>
      <c r="O414" s="8">
        <v>2076</v>
      </c>
      <c r="P414" s="6">
        <v>34425</v>
      </c>
      <c r="Q414" s="8">
        <f t="shared" si="96"/>
        <v>25.255555555555556</v>
      </c>
      <c r="R414" s="8">
        <f t="shared" si="97"/>
        <v>29.761111111111113</v>
      </c>
      <c r="S414" s="8" t="s">
        <v>72</v>
      </c>
      <c r="T414" s="9">
        <v>2.9600000000000001E-2</v>
      </c>
      <c r="U414" s="5">
        <f t="shared" si="98"/>
        <v>1044535.7142857143</v>
      </c>
      <c r="V414" s="5">
        <f t="shared" si="99"/>
        <v>23912.848400000003</v>
      </c>
      <c r="W414" s="10">
        <f t="shared" si="103"/>
        <v>1068448.5626857143</v>
      </c>
      <c r="X414" s="5">
        <v>747948</v>
      </c>
      <c r="Y414">
        <v>0</v>
      </c>
      <c r="Z414" s="5">
        <v>0</v>
      </c>
      <c r="AA414" s="5">
        <v>10442346</v>
      </c>
      <c r="AB414">
        <v>0</v>
      </c>
      <c r="AC414">
        <v>0</v>
      </c>
      <c r="AD414">
        <v>0</v>
      </c>
      <c r="AE414" t="s">
        <v>34</v>
      </c>
      <c r="AF414" t="s">
        <v>34</v>
      </c>
      <c r="AG414" t="s">
        <v>35</v>
      </c>
      <c r="AH414" s="5">
        <v>47018</v>
      </c>
      <c r="AI414" s="5">
        <v>3628</v>
      </c>
      <c r="AJ414" s="3">
        <v>46157</v>
      </c>
      <c r="AK414" s="5">
        <v>0</v>
      </c>
      <c r="AL414" s="5">
        <v>86280.53</v>
      </c>
      <c r="AM414" s="5">
        <v>6656</v>
      </c>
      <c r="AN414" s="5">
        <v>0</v>
      </c>
      <c r="AO414" t="s">
        <v>40</v>
      </c>
      <c r="AP414" t="s">
        <v>37</v>
      </c>
      <c r="AQ414" s="5">
        <v>0</v>
      </c>
      <c r="AR414" t="s">
        <v>38</v>
      </c>
      <c r="AT414" t="str">
        <f t="shared" si="100"/>
        <v>0 Días</v>
      </c>
      <c r="AU414" t="e">
        <f>IF(AND(AC414=0,SUMIFS($H:$H,$A:$A,$A414,#REF!,#REF!)&lt;250000000),"Ordinaria",IF(AND(AC414=0,SUMIFS($H:$H,$A:$A,$A414,#REF!,#REF!)&gt;=250000000),"Preventiva",IF(AND(AC414&gt;0,AC414&lt;=30),"Persuasiva I",IF(AND(AC414&gt;30,AC414&lt;=60),"Persuasiva II",IF(AND(AC414&gt;60,AC414&lt;90),"Prejurídica","Jurídico")))))</f>
        <v>#REF!</v>
      </c>
      <c r="AV414">
        <f t="shared" si="101"/>
        <v>0</v>
      </c>
      <c r="AW414" t="str">
        <f>IFERROR(VLOOKUP(#REF!,#REF!,32,0),"Desembolsado")</f>
        <v>Desembolsado</v>
      </c>
      <c r="AX414" t="str">
        <f t="shared" si="102"/>
        <v>Otro</v>
      </c>
    </row>
    <row r="415" spans="1:50" x14ac:dyDescent="0.25">
      <c r="A415" s="3">
        <v>45322</v>
      </c>
      <c r="B415" s="1">
        <v>34193400192221</v>
      </c>
      <c r="C415" s="5">
        <v>87741000</v>
      </c>
      <c r="D415">
        <v>84</v>
      </c>
      <c r="E415" s="3">
        <v>43517</v>
      </c>
      <c r="F415" s="1">
        <f>_xlfn.DAYS(E415,A415)/30</f>
        <v>-60.166666666666664</v>
      </c>
      <c r="G415" s="1">
        <f t="shared" si="106"/>
        <v>23.833333333333336</v>
      </c>
      <c r="H415" s="5">
        <v>10067260</v>
      </c>
      <c r="I415" s="5" t="s">
        <v>54</v>
      </c>
      <c r="J415" s="6">
        <v>45139</v>
      </c>
      <c r="K415" s="7">
        <f>+_xlfn.DAYS(A415,J415)/30</f>
        <v>6.1</v>
      </c>
      <c r="L415" s="7">
        <f>+_xlfn.DAYS(A415,E415)/30</f>
        <v>60.166666666666664</v>
      </c>
      <c r="M415" s="6">
        <v>22239</v>
      </c>
      <c r="N415" s="8">
        <f>+_xlfn.DAYS(A415,M415)/365</f>
        <v>63.241095890410961</v>
      </c>
      <c r="O415" s="8">
        <v>2076</v>
      </c>
      <c r="P415" s="6">
        <v>34425</v>
      </c>
      <c r="Q415" s="8">
        <f t="shared" si="96"/>
        <v>25.255555555555556</v>
      </c>
      <c r="R415" s="8">
        <f t="shared" si="97"/>
        <v>29.761111111111113</v>
      </c>
      <c r="S415" s="8" t="s">
        <v>72</v>
      </c>
      <c r="T415" s="9">
        <v>2.9600000000000001E-2</v>
      </c>
      <c r="U415" s="5">
        <f t="shared" si="98"/>
        <v>1044535.7142857143</v>
      </c>
      <c r="V415" s="5">
        <f t="shared" si="99"/>
        <v>24832.574666666667</v>
      </c>
      <c r="W415" s="10">
        <f t="shared" si="103"/>
        <v>1069368.2889523809</v>
      </c>
      <c r="X415" s="5">
        <v>747948</v>
      </c>
      <c r="Y415">
        <v>0</v>
      </c>
      <c r="Z415" s="5">
        <v>0</v>
      </c>
      <c r="AA415" s="5">
        <v>10815208</v>
      </c>
      <c r="AB415">
        <v>0</v>
      </c>
      <c r="AC415">
        <v>0</v>
      </c>
      <c r="AD415">
        <v>0</v>
      </c>
      <c r="AE415" t="s">
        <v>34</v>
      </c>
      <c r="AF415" t="s">
        <v>34</v>
      </c>
      <c r="AG415" t="s">
        <v>35</v>
      </c>
      <c r="AH415" s="5">
        <v>48826</v>
      </c>
      <c r="AI415" s="5">
        <v>3628</v>
      </c>
      <c r="AJ415" s="3">
        <v>46157</v>
      </c>
      <c r="AK415" s="5">
        <v>0</v>
      </c>
      <c r="AL415" s="5">
        <v>89599.02</v>
      </c>
      <c r="AM415" s="5">
        <v>6656</v>
      </c>
      <c r="AN415" s="5">
        <v>0</v>
      </c>
      <c r="AO415" t="s">
        <v>40</v>
      </c>
      <c r="AP415" t="s">
        <v>37</v>
      </c>
      <c r="AQ415" s="5">
        <v>0</v>
      </c>
      <c r="AR415" t="s">
        <v>38</v>
      </c>
      <c r="AS415">
        <f t="shared" ref="AS415:AS420" si="107">IF(AC415&gt;=1,1,0)</f>
        <v>0</v>
      </c>
      <c r="AT415" t="str">
        <f t="shared" si="100"/>
        <v>0 Días</v>
      </c>
      <c r="AU415" t="e">
        <f>IF(AND(AC415=0,SUMIFS($H:$H,$A:$A,$A415,#REF!,#REF!)&lt;250000000),"Ordinaria",IF(AND(AC415=0,SUMIFS($H:$H,$A:$A,$A415,#REF!,#REF!)&gt;=250000000),"Preventiva",IF(AND(AC415&gt;0,AC415&lt;=30),"Persuasiva I",IF(AND(AC415&gt;30,AC415&lt;=60),"Persuasiva II",IF(AND(AC415&gt;60,AC415&lt;90),"Prejurídica","Jurídico")))))</f>
        <v>#REF!</v>
      </c>
      <c r="AV415">
        <f t="shared" si="101"/>
        <v>0</v>
      </c>
      <c r="AW415" t="str">
        <f>IFERROR(VLOOKUP(#REF!,#REF!,32,0),"Desembolsado")</f>
        <v>Desembolsado</v>
      </c>
      <c r="AX415" t="str">
        <f t="shared" si="102"/>
        <v>Otro</v>
      </c>
    </row>
    <row r="416" spans="1:50" x14ac:dyDescent="0.25">
      <c r="A416" s="3">
        <v>45291</v>
      </c>
      <c r="B416" s="1">
        <v>34193400192221</v>
      </c>
      <c r="C416" s="5">
        <v>87741000</v>
      </c>
      <c r="D416">
        <v>84</v>
      </c>
      <c r="E416" s="3">
        <v>43517</v>
      </c>
      <c r="F416" s="1">
        <f>_xlfn.DAYS(E416,A416)/30</f>
        <v>-59.133333333333333</v>
      </c>
      <c r="G416" s="1">
        <f t="shared" si="106"/>
        <v>24.866666666666667</v>
      </c>
      <c r="H416" s="5">
        <v>10440122</v>
      </c>
      <c r="I416" s="5" t="s">
        <v>54</v>
      </c>
      <c r="J416" s="6">
        <v>45139</v>
      </c>
      <c r="K416" s="7">
        <f>+_xlfn.DAYS(A416,J416)/30</f>
        <v>5.0666666666666664</v>
      </c>
      <c r="L416" s="7">
        <f>+_xlfn.DAYS(A416,E416)/30</f>
        <v>59.133333333333333</v>
      </c>
      <c r="M416" s="6">
        <v>22239</v>
      </c>
      <c r="N416" s="8">
        <f>+_xlfn.DAYS(A416,M416)/365</f>
        <v>63.156164383561645</v>
      </c>
      <c r="O416" s="8">
        <v>2076</v>
      </c>
      <c r="P416" s="6">
        <v>34425</v>
      </c>
      <c r="Q416" s="8">
        <f t="shared" si="96"/>
        <v>25.255555555555556</v>
      </c>
      <c r="R416" s="8">
        <f t="shared" si="97"/>
        <v>29.761111111111113</v>
      </c>
      <c r="S416" s="8" t="s">
        <v>72</v>
      </c>
      <c r="T416" s="9">
        <v>2.9600000000000001E-2</v>
      </c>
      <c r="U416" s="5">
        <f t="shared" si="98"/>
        <v>1044535.7142857143</v>
      </c>
      <c r="V416" s="5">
        <f t="shared" si="99"/>
        <v>25752.300933333332</v>
      </c>
      <c r="W416" s="10">
        <f t="shared" si="103"/>
        <v>1070288.0152190477</v>
      </c>
      <c r="X416" s="5">
        <v>747948</v>
      </c>
      <c r="Y416">
        <v>0</v>
      </c>
      <c r="Z416" s="5">
        <v>0</v>
      </c>
      <c r="AA416" s="5">
        <v>11188070</v>
      </c>
      <c r="AB416">
        <v>0</v>
      </c>
      <c r="AC416">
        <v>0</v>
      </c>
      <c r="AD416">
        <v>0</v>
      </c>
      <c r="AE416" t="s">
        <v>34</v>
      </c>
      <c r="AF416" t="s">
        <v>34</v>
      </c>
      <c r="AG416" t="s">
        <v>35</v>
      </c>
      <c r="AH416" s="5">
        <v>76735</v>
      </c>
      <c r="AI416" s="5">
        <v>3628</v>
      </c>
      <c r="AJ416" s="3">
        <v>46157</v>
      </c>
      <c r="AK416" s="5">
        <v>0</v>
      </c>
      <c r="AL416" s="5">
        <v>92917.51</v>
      </c>
      <c r="AM416" s="5">
        <v>6656</v>
      </c>
      <c r="AN416" s="5">
        <v>0</v>
      </c>
      <c r="AO416" t="s">
        <v>40</v>
      </c>
      <c r="AP416" t="s">
        <v>37</v>
      </c>
      <c r="AQ416" s="5">
        <v>0</v>
      </c>
      <c r="AR416" t="s">
        <v>38</v>
      </c>
      <c r="AS416">
        <f t="shared" si="107"/>
        <v>0</v>
      </c>
      <c r="AT416" t="str">
        <f t="shared" si="100"/>
        <v>0 Días</v>
      </c>
      <c r="AU416" t="e">
        <f>IF(AND(AC416=0,SUMIFS($H:$H,$A:$A,$A416,#REF!,#REF!)&lt;250000000),"Ordinaria",IF(AND(AC416=0,SUMIFS($H:$H,$A:$A,$A416,#REF!,#REF!)&gt;=250000000),"Preventiva",IF(AND(AC416&gt;0,AC416&lt;=30),"Persuasiva I",IF(AND(AC416&gt;30,AC416&lt;=60),"Persuasiva II",IF(AND(AC416&gt;60,AC416&lt;90),"Prejurídica","Jurídico")))))</f>
        <v>#REF!</v>
      </c>
      <c r="AV416">
        <f t="shared" si="101"/>
        <v>0</v>
      </c>
      <c r="AW416" t="str">
        <f>IFERROR(VLOOKUP(#REF!,#REF!,32,0),"Desembolsado")</f>
        <v>Desembolsado</v>
      </c>
      <c r="AX416" t="str">
        <f t="shared" si="102"/>
        <v>Otro</v>
      </c>
    </row>
    <row r="417" spans="1:50" x14ac:dyDescent="0.25">
      <c r="A417" s="3">
        <v>45260</v>
      </c>
      <c r="B417" s="1">
        <v>34193400192221</v>
      </c>
      <c r="C417" s="5">
        <v>87741000</v>
      </c>
      <c r="D417">
        <v>84</v>
      </c>
      <c r="E417" s="3">
        <v>43517</v>
      </c>
      <c r="F417" s="1">
        <f>_xlfn.DAYS(E417,A417)/30</f>
        <v>-58.1</v>
      </c>
      <c r="G417" s="1">
        <f t="shared" si="106"/>
        <v>25.9</v>
      </c>
      <c r="H417" s="5">
        <v>10812984</v>
      </c>
      <c r="I417" s="5" t="s">
        <v>54</v>
      </c>
      <c r="J417" s="6">
        <v>45139</v>
      </c>
      <c r="K417" s="7">
        <f>+_xlfn.DAYS(A417,J417)/30</f>
        <v>4.0333333333333332</v>
      </c>
      <c r="L417" s="7">
        <f>+_xlfn.DAYS(A417,E417)/30</f>
        <v>58.1</v>
      </c>
      <c r="M417" s="6">
        <v>22239</v>
      </c>
      <c r="N417" s="8">
        <f>+_xlfn.DAYS(A417,M417)/365</f>
        <v>63.07123287671233</v>
      </c>
      <c r="O417" s="8">
        <v>2076</v>
      </c>
      <c r="P417" s="6">
        <v>34425</v>
      </c>
      <c r="Q417" s="8">
        <f t="shared" si="96"/>
        <v>25.255555555555556</v>
      </c>
      <c r="R417" s="8">
        <f t="shared" si="97"/>
        <v>29.761111111111113</v>
      </c>
      <c r="S417" s="8" t="s">
        <v>72</v>
      </c>
      <c r="T417" s="9">
        <v>2.9600000000000001E-2</v>
      </c>
      <c r="U417" s="5">
        <f t="shared" si="98"/>
        <v>1044535.7142857143</v>
      </c>
      <c r="V417" s="5">
        <f t="shared" si="99"/>
        <v>26672.0272</v>
      </c>
      <c r="W417" s="10">
        <f t="shared" si="103"/>
        <v>1071207.7414857142</v>
      </c>
      <c r="X417" s="5">
        <v>747948</v>
      </c>
      <c r="Y417">
        <v>0</v>
      </c>
      <c r="Z417" s="5">
        <v>0</v>
      </c>
      <c r="AA417" s="5">
        <v>11560932</v>
      </c>
      <c r="AB417">
        <v>0</v>
      </c>
      <c r="AC417">
        <v>0</v>
      </c>
      <c r="AD417">
        <v>0</v>
      </c>
      <c r="AE417" t="s">
        <v>34</v>
      </c>
      <c r="AF417" t="s">
        <v>34</v>
      </c>
      <c r="AG417" t="s">
        <v>35</v>
      </c>
      <c r="AH417" s="5">
        <v>79475</v>
      </c>
      <c r="AI417" s="5">
        <v>3628</v>
      </c>
      <c r="AJ417" s="3">
        <v>46157</v>
      </c>
      <c r="AK417" s="5">
        <v>0</v>
      </c>
      <c r="AL417" s="5">
        <v>96236</v>
      </c>
      <c r="AM417" s="5">
        <v>6656</v>
      </c>
      <c r="AN417" s="5">
        <v>0</v>
      </c>
      <c r="AO417" t="s">
        <v>40</v>
      </c>
      <c r="AP417" t="s">
        <v>37</v>
      </c>
      <c r="AQ417" s="5">
        <v>0</v>
      </c>
      <c r="AR417" t="s">
        <v>38</v>
      </c>
      <c r="AS417">
        <f t="shared" si="107"/>
        <v>0</v>
      </c>
      <c r="AT417" t="str">
        <f t="shared" si="100"/>
        <v>0 Días</v>
      </c>
      <c r="AU417" t="e">
        <f>IF(AND(AC417=0,SUMIFS($H:$H,$A:$A,$A417,#REF!,#REF!)&lt;250000000),"Ordinaria",IF(AND(AC417=0,SUMIFS($H:$H,$A:$A,$A417,#REF!,#REF!)&gt;=250000000),"Preventiva",IF(AND(AC417&gt;0,AC417&lt;=30),"Persuasiva I",IF(AND(AC417&gt;30,AC417&lt;=60),"Persuasiva II",IF(AND(AC417&gt;60,AC417&lt;90),"Prejurídica","Jurídico")))))</f>
        <v>#REF!</v>
      </c>
      <c r="AV417">
        <f t="shared" si="101"/>
        <v>0</v>
      </c>
      <c r="AW417" t="str">
        <f>IFERROR(VLOOKUP(#REF!,#REF!,32,0),"Desembolsado")</f>
        <v>Desembolsado</v>
      </c>
      <c r="AX417" t="str">
        <f t="shared" si="102"/>
        <v>Otro</v>
      </c>
    </row>
    <row r="418" spans="1:50" x14ac:dyDescent="0.25">
      <c r="A418" s="3">
        <v>45230</v>
      </c>
      <c r="B418" s="1">
        <v>34193400192221</v>
      </c>
      <c r="C418" s="5">
        <v>87741000</v>
      </c>
      <c r="D418">
        <v>84</v>
      </c>
      <c r="E418" s="3">
        <v>43517</v>
      </c>
      <c r="F418" s="1">
        <f>_xlfn.DAYS(E418,A418)/30</f>
        <v>-57.1</v>
      </c>
      <c r="G418" s="1">
        <f t="shared" si="106"/>
        <v>26.9</v>
      </c>
      <c r="H418" s="5">
        <v>11185846</v>
      </c>
      <c r="I418" s="5" t="s">
        <v>54</v>
      </c>
      <c r="J418" s="6">
        <v>45139</v>
      </c>
      <c r="K418" s="7">
        <f>+_xlfn.DAYS(A418,J418)/30</f>
        <v>3.0333333333333332</v>
      </c>
      <c r="L418" s="7">
        <f>+_xlfn.DAYS(A418,E418)/30</f>
        <v>57.1</v>
      </c>
      <c r="M418" s="6">
        <v>22239</v>
      </c>
      <c r="N418" s="8">
        <f>+_xlfn.DAYS(A418,M418)/365</f>
        <v>62.989041095890414</v>
      </c>
      <c r="O418" s="8">
        <v>2076</v>
      </c>
      <c r="P418" s="6">
        <v>34425</v>
      </c>
      <c r="Q418" s="8">
        <f t="shared" si="96"/>
        <v>25.255555555555556</v>
      </c>
      <c r="R418" s="8">
        <f t="shared" si="97"/>
        <v>29.761111111111113</v>
      </c>
      <c r="S418" s="8" t="s">
        <v>72</v>
      </c>
      <c r="T418" s="9">
        <v>2.9600000000000001E-2</v>
      </c>
      <c r="U418" s="5">
        <f t="shared" si="98"/>
        <v>1044535.7142857143</v>
      </c>
      <c r="V418" s="5">
        <f t="shared" si="99"/>
        <v>27591.753466666669</v>
      </c>
      <c r="W418" s="10">
        <f t="shared" si="103"/>
        <v>1072127.467752381</v>
      </c>
      <c r="X418" s="5">
        <v>747948</v>
      </c>
      <c r="Y418">
        <v>0</v>
      </c>
      <c r="Z418" s="5">
        <v>0</v>
      </c>
      <c r="AA418" s="5">
        <v>11933794</v>
      </c>
      <c r="AB418">
        <v>0</v>
      </c>
      <c r="AC418">
        <v>0</v>
      </c>
      <c r="AD418">
        <v>0</v>
      </c>
      <c r="AE418" t="s">
        <v>34</v>
      </c>
      <c r="AF418" t="s">
        <v>34</v>
      </c>
      <c r="AG418" t="s">
        <v>35</v>
      </c>
      <c r="AH418" s="5">
        <v>82216</v>
      </c>
      <c r="AI418" s="5">
        <v>3628</v>
      </c>
      <c r="AJ418" s="3">
        <v>46157</v>
      </c>
      <c r="AK418" s="5">
        <v>0</v>
      </c>
      <c r="AL418" s="5">
        <v>99554.04</v>
      </c>
      <c r="AM418" s="5">
        <v>6656</v>
      </c>
      <c r="AN418" s="5">
        <v>0</v>
      </c>
      <c r="AO418" t="s">
        <v>40</v>
      </c>
      <c r="AP418" t="s">
        <v>37</v>
      </c>
      <c r="AQ418" s="5">
        <v>0</v>
      </c>
      <c r="AR418" t="s">
        <v>38</v>
      </c>
      <c r="AS418">
        <f t="shared" si="107"/>
        <v>0</v>
      </c>
      <c r="AT418" t="str">
        <f t="shared" si="100"/>
        <v>0 Días</v>
      </c>
      <c r="AU418" t="e">
        <f>IF(AND(AC418=0,SUMIFS($H:$H,$A:$A,$A418,#REF!,#REF!)&lt;250000000),"Ordinaria",IF(AND(AC418=0,SUMIFS($H:$H,$A:$A,$A418,#REF!,#REF!)&gt;=250000000),"Preventiva",IF(AND(AC418&gt;0,AC418&lt;=30),"Persuasiva I",IF(AND(AC418&gt;30,AC418&lt;=60),"Persuasiva II",IF(AND(AC418&gt;60,AC418&lt;90),"Prejurídica","Jurídico")))))</f>
        <v>#REF!</v>
      </c>
      <c r="AV418">
        <f t="shared" si="101"/>
        <v>0</v>
      </c>
      <c r="AW418" t="str">
        <f>IFERROR(VLOOKUP(#REF!,#REF!,32,0),"Desembolsado")</f>
        <v>Desembolsado</v>
      </c>
      <c r="AX418" t="str">
        <f t="shared" si="102"/>
        <v>Otro</v>
      </c>
    </row>
    <row r="419" spans="1:50" x14ac:dyDescent="0.25">
      <c r="A419" s="3">
        <v>45199</v>
      </c>
      <c r="B419" s="1">
        <v>34193400192221</v>
      </c>
      <c r="C419" s="5">
        <v>87741000</v>
      </c>
      <c r="D419">
        <v>84</v>
      </c>
      <c r="E419" s="3">
        <v>43517</v>
      </c>
      <c r="F419" s="1">
        <f>_xlfn.DAYS(E419,A419)/30</f>
        <v>-56.06666666666667</v>
      </c>
      <c r="G419" s="1">
        <f t="shared" si="106"/>
        <v>27.93333333333333</v>
      </c>
      <c r="H419" s="5">
        <v>11558708</v>
      </c>
      <c r="I419" s="5" t="s">
        <v>54</v>
      </c>
      <c r="J419" s="6">
        <v>45139</v>
      </c>
      <c r="K419" s="7">
        <f>+_xlfn.DAYS(A419,J419)/30</f>
        <v>2</v>
      </c>
      <c r="L419" s="7">
        <f>+_xlfn.DAYS(A419,E419)/30</f>
        <v>56.06666666666667</v>
      </c>
      <c r="M419" s="6">
        <v>22239</v>
      </c>
      <c r="N419" s="8">
        <f>+_xlfn.DAYS(A419,M419)/365</f>
        <v>62.904109589041099</v>
      </c>
      <c r="O419" s="8">
        <v>2076</v>
      </c>
      <c r="P419" s="6">
        <v>34425</v>
      </c>
      <c r="Q419" s="8">
        <f t="shared" si="96"/>
        <v>25.255555555555556</v>
      </c>
      <c r="R419" s="8">
        <f t="shared" si="97"/>
        <v>29.761111111111113</v>
      </c>
      <c r="S419" s="8" t="s">
        <v>72</v>
      </c>
      <c r="T419" s="9">
        <v>2.9600000000000001E-2</v>
      </c>
      <c r="U419" s="5">
        <f t="shared" si="98"/>
        <v>1044535.7142857143</v>
      </c>
      <c r="V419" s="5">
        <f t="shared" si="99"/>
        <v>28511.479733333337</v>
      </c>
      <c r="W419" s="10">
        <f t="shared" si="103"/>
        <v>1073047.1940190475</v>
      </c>
      <c r="X419" s="5">
        <v>747948</v>
      </c>
      <c r="Y419">
        <v>0</v>
      </c>
      <c r="Z419" s="5">
        <v>0</v>
      </c>
      <c r="AA419" s="5">
        <v>12306656</v>
      </c>
      <c r="AB419">
        <v>0</v>
      </c>
      <c r="AC419">
        <v>0</v>
      </c>
      <c r="AD419">
        <v>0</v>
      </c>
      <c r="AE419" t="s">
        <v>34</v>
      </c>
      <c r="AF419" t="s">
        <v>34</v>
      </c>
      <c r="AG419" t="s">
        <v>35</v>
      </c>
      <c r="AH419" s="5">
        <v>84957</v>
      </c>
      <c r="AI419" s="5">
        <v>3628</v>
      </c>
      <c r="AJ419" s="3">
        <v>46157</v>
      </c>
      <c r="AK419" s="5">
        <v>0</v>
      </c>
      <c r="AL419" s="5">
        <v>102872.51</v>
      </c>
      <c r="AM419" s="5">
        <v>6656</v>
      </c>
      <c r="AN419" s="5">
        <v>0</v>
      </c>
      <c r="AO419" t="s">
        <v>40</v>
      </c>
      <c r="AP419" t="s">
        <v>37</v>
      </c>
      <c r="AQ419" s="5">
        <v>0</v>
      </c>
      <c r="AR419" t="s">
        <v>38</v>
      </c>
      <c r="AS419">
        <f t="shared" si="107"/>
        <v>0</v>
      </c>
      <c r="AT419" t="str">
        <f t="shared" si="100"/>
        <v>0 Días</v>
      </c>
      <c r="AU419" t="e">
        <f>IF(AND(AC419=0,SUMIFS($H:$H,$A:$A,$A419,#REF!,#REF!)&lt;250000000),"Ordinaria",IF(AND(AC419=0,SUMIFS($H:$H,$A:$A,$A419,#REF!,#REF!)&gt;=250000000),"Preventiva",IF(AND(AC419&gt;0,AC419&lt;=30),"Persuasiva I",IF(AND(AC419&gt;30,AC419&lt;=60),"Persuasiva II",IF(AND(AC419&gt;60,AC419&lt;90),"Prejurídica","Jurídico")))))</f>
        <v>#REF!</v>
      </c>
      <c r="AV419">
        <f t="shared" si="101"/>
        <v>0</v>
      </c>
      <c r="AW419" t="str">
        <f>IFERROR(VLOOKUP(#REF!,#REF!,32,0),"Desembolsado")</f>
        <v>Desembolsado</v>
      </c>
      <c r="AX419" t="str">
        <f t="shared" si="102"/>
        <v>Otro</v>
      </c>
    </row>
    <row r="420" spans="1:50" x14ac:dyDescent="0.25">
      <c r="A420" s="3">
        <v>45169</v>
      </c>
      <c r="B420" s="1">
        <v>34193400192221</v>
      </c>
      <c r="C420" s="5">
        <v>87741000</v>
      </c>
      <c r="D420">
        <v>84</v>
      </c>
      <c r="E420" s="3">
        <v>43517</v>
      </c>
      <c r="F420" s="1">
        <f>_xlfn.DAYS(E420,A420)/30</f>
        <v>-55.06666666666667</v>
      </c>
      <c r="G420" s="1">
        <f t="shared" si="106"/>
        <v>28.93333333333333</v>
      </c>
      <c r="H420" s="5">
        <v>33931570</v>
      </c>
      <c r="I420" s="5" t="s">
        <v>54</v>
      </c>
      <c r="J420" s="6">
        <v>45139</v>
      </c>
      <c r="K420" s="7">
        <f>+_xlfn.DAYS(A420,J420)/30</f>
        <v>1</v>
      </c>
      <c r="L420" s="7">
        <f>+_xlfn.DAYS(A420,E420)/30</f>
        <v>55.06666666666667</v>
      </c>
      <c r="M420" s="6">
        <v>22239</v>
      </c>
      <c r="N420" s="8">
        <f>+_xlfn.DAYS(A420,M420)/365</f>
        <v>62.821917808219176</v>
      </c>
      <c r="O420" s="8">
        <v>2076</v>
      </c>
      <c r="P420" s="6">
        <v>34425</v>
      </c>
      <c r="Q420" s="8">
        <f t="shared" si="96"/>
        <v>25.255555555555556</v>
      </c>
      <c r="R420" s="8">
        <f t="shared" si="97"/>
        <v>29.761111111111113</v>
      </c>
      <c r="S420" s="8" t="s">
        <v>72</v>
      </c>
      <c r="T420" s="9">
        <v>2.9600000000000001E-2</v>
      </c>
      <c r="U420" s="5">
        <f t="shared" si="98"/>
        <v>1044535.7142857143</v>
      </c>
      <c r="V420" s="5">
        <f t="shared" si="99"/>
        <v>83697.872666666677</v>
      </c>
      <c r="W420" s="10">
        <f t="shared" si="103"/>
        <v>1128233.5869523811</v>
      </c>
      <c r="X420" s="5">
        <v>747948</v>
      </c>
      <c r="Y420">
        <v>0</v>
      </c>
      <c r="Z420" s="5">
        <v>0</v>
      </c>
      <c r="AA420" s="5">
        <v>34679518</v>
      </c>
      <c r="AB420">
        <v>0</v>
      </c>
      <c r="AC420">
        <v>0</v>
      </c>
      <c r="AD420">
        <v>0</v>
      </c>
      <c r="AE420" t="s">
        <v>34</v>
      </c>
      <c r="AF420" t="s">
        <v>34</v>
      </c>
      <c r="AG420" t="s">
        <v>35</v>
      </c>
      <c r="AH420" s="5">
        <v>249397</v>
      </c>
      <c r="AI420" s="5">
        <v>3628</v>
      </c>
      <c r="AJ420" s="3">
        <v>46157</v>
      </c>
      <c r="AK420" s="5">
        <v>0</v>
      </c>
      <c r="AL420" s="5">
        <v>301991</v>
      </c>
      <c r="AM420" s="5">
        <v>6656</v>
      </c>
      <c r="AN420" s="5">
        <v>0</v>
      </c>
      <c r="AO420" t="s">
        <v>40</v>
      </c>
      <c r="AP420" t="s">
        <v>37</v>
      </c>
      <c r="AQ420" s="5">
        <v>0</v>
      </c>
      <c r="AR420" t="s">
        <v>38</v>
      </c>
      <c r="AS420">
        <f t="shared" si="107"/>
        <v>0</v>
      </c>
      <c r="AT420" t="str">
        <f t="shared" si="100"/>
        <v>0 Días</v>
      </c>
      <c r="AU420" t="e">
        <f>IF(AND(AC420=0,SUMIFS($H:$H,$A:$A,$A420,#REF!,#REF!)&lt;250000000),"Ordinaria",IF(AND(AC420=0,SUMIFS($H:$H,$A:$A,$A420,#REF!,#REF!)&gt;=250000000),"Preventiva",IF(AND(AC420&gt;0,AC420&lt;=30),"Persuasiva I",IF(AND(AC420&gt;30,AC420&lt;=60),"Persuasiva II",IF(AND(AC420&gt;60,AC420&lt;90),"Prejurídica","Jurídico")))))</f>
        <v>#REF!</v>
      </c>
      <c r="AV420">
        <f t="shared" si="101"/>
        <v>0</v>
      </c>
      <c r="AW420" t="str">
        <f>IFERROR(VLOOKUP(#REF!,#REF!,32,0),"Desembolsado")</f>
        <v>Desembolsado</v>
      </c>
      <c r="AX420" t="str">
        <f t="shared" si="102"/>
        <v>Otro</v>
      </c>
    </row>
    <row r="421" spans="1:50" x14ac:dyDescent="0.25">
      <c r="A421" s="3">
        <v>45351</v>
      </c>
      <c r="B421" s="1">
        <v>34194550193301</v>
      </c>
      <c r="C421" s="5">
        <v>451936000</v>
      </c>
      <c r="D421">
        <v>240</v>
      </c>
      <c r="E421" s="3">
        <v>43651</v>
      </c>
      <c r="F421" s="1">
        <f>_xlfn.DAYS(E421,A421)/30</f>
        <v>-56.666666666666664</v>
      </c>
      <c r="G421" s="1">
        <f t="shared" si="106"/>
        <v>183.33333333333334</v>
      </c>
      <c r="H421" s="5">
        <v>358142550</v>
      </c>
      <c r="I421" s="5" t="s">
        <v>52</v>
      </c>
      <c r="J421" s="6">
        <v>45147</v>
      </c>
      <c r="K421" s="7">
        <f>+_xlfn.DAYS(A421,J421)/30</f>
        <v>6.8</v>
      </c>
      <c r="L421" s="7">
        <f>+_xlfn.DAYS(A421,E421)/30</f>
        <v>56.666666666666664</v>
      </c>
      <c r="M421" s="6">
        <v>29708</v>
      </c>
      <c r="N421" s="8">
        <f>+_xlfn.DAYS(A421,M421)/365</f>
        <v>42.857534246575341</v>
      </c>
      <c r="O421" s="8">
        <v>432</v>
      </c>
      <c r="P421" s="6">
        <v>42394</v>
      </c>
      <c r="Q421" s="8">
        <f t="shared" si="96"/>
        <v>3.4916666666666667</v>
      </c>
      <c r="R421" s="8">
        <f t="shared" si="97"/>
        <v>7.6472222222222221</v>
      </c>
      <c r="S421" s="8" t="s">
        <v>66</v>
      </c>
      <c r="T421" s="9">
        <v>1.61E-2</v>
      </c>
      <c r="U421" s="5">
        <f t="shared" si="98"/>
        <v>1883066.6666666667</v>
      </c>
      <c r="V421" s="5">
        <f t="shared" si="99"/>
        <v>480507.92125000001</v>
      </c>
      <c r="W421" s="10">
        <f t="shared" si="103"/>
        <v>2363574.5879166666</v>
      </c>
      <c r="X421" s="5">
        <v>413846</v>
      </c>
      <c r="Y421">
        <v>0</v>
      </c>
      <c r="Z421" s="5">
        <v>47939</v>
      </c>
      <c r="AA421" s="5">
        <v>358604335</v>
      </c>
      <c r="AB421">
        <v>0</v>
      </c>
      <c r="AC421">
        <v>0</v>
      </c>
      <c r="AD421">
        <v>0</v>
      </c>
      <c r="AE421" t="s">
        <v>34</v>
      </c>
      <c r="AF421" t="s">
        <v>34</v>
      </c>
      <c r="AG421" t="s">
        <v>41</v>
      </c>
      <c r="AH421" s="5">
        <v>3581425.5</v>
      </c>
      <c r="AI421" s="5">
        <v>4138.46</v>
      </c>
      <c r="AJ421" s="3">
        <v>50951</v>
      </c>
      <c r="AK421" s="5">
        <v>479.39</v>
      </c>
      <c r="AL421" s="5">
        <v>0</v>
      </c>
      <c r="AM421" s="5">
        <v>0</v>
      </c>
      <c r="AN421" s="5">
        <v>0</v>
      </c>
      <c r="AO421" t="s">
        <v>41</v>
      </c>
      <c r="AP421" t="s">
        <v>37</v>
      </c>
      <c r="AQ421" s="5">
        <v>3581425.5</v>
      </c>
      <c r="AR421" t="s">
        <v>38</v>
      </c>
      <c r="AT421" t="str">
        <f t="shared" si="100"/>
        <v>0 Días</v>
      </c>
      <c r="AU421" t="e">
        <f>IF(AND(AC421=0,SUMIFS($H:$H,$A:$A,$A421,#REF!,#REF!)&lt;250000000),"Ordinaria",IF(AND(AC421=0,SUMIFS($H:$H,$A:$A,$A421,#REF!,#REF!)&gt;=250000000),"Preventiva",IF(AND(AC421&gt;0,AC421&lt;=30),"Persuasiva I",IF(AND(AC421&gt;30,AC421&lt;=60),"Persuasiva II",IF(AND(AC421&gt;60,AC421&lt;90),"Prejurídica","Jurídico")))))</f>
        <v>#REF!</v>
      </c>
      <c r="AV421">
        <f t="shared" si="101"/>
        <v>0</v>
      </c>
      <c r="AW421" t="str">
        <f>IFERROR(VLOOKUP(#REF!,#REF!,32,0),"Desembolsado")</f>
        <v>Desembolsado</v>
      </c>
      <c r="AX421" t="str">
        <f t="shared" si="102"/>
        <v>Otro</v>
      </c>
    </row>
    <row r="422" spans="1:50" x14ac:dyDescent="0.25">
      <c r="A422" s="3">
        <v>45322</v>
      </c>
      <c r="B422" s="1">
        <v>34194550193301</v>
      </c>
      <c r="C422" s="5">
        <v>451936000</v>
      </c>
      <c r="D422">
        <v>240</v>
      </c>
      <c r="E422" s="3">
        <v>43651</v>
      </c>
      <c r="F422" s="1">
        <f>_xlfn.DAYS(E422,A422)/30</f>
        <v>-55.7</v>
      </c>
      <c r="G422" s="1">
        <f t="shared" si="106"/>
        <v>184.3</v>
      </c>
      <c r="H422" s="5">
        <v>360088977</v>
      </c>
      <c r="I422" s="5" t="s">
        <v>52</v>
      </c>
      <c r="J422" s="6">
        <v>45147</v>
      </c>
      <c r="K422" s="7">
        <f>+_xlfn.DAYS(A422,J422)/30</f>
        <v>5.833333333333333</v>
      </c>
      <c r="L422" s="7">
        <f>+_xlfn.DAYS(A422,E422)/30</f>
        <v>55.7</v>
      </c>
      <c r="M422" s="6">
        <v>29708</v>
      </c>
      <c r="N422" s="8">
        <f>+_xlfn.DAYS(A422,M422)/365</f>
        <v>42.778082191780825</v>
      </c>
      <c r="O422" s="8">
        <v>432</v>
      </c>
      <c r="P422" s="6">
        <v>42394</v>
      </c>
      <c r="Q422" s="8">
        <f t="shared" si="96"/>
        <v>3.4916666666666667</v>
      </c>
      <c r="R422" s="8">
        <f t="shared" si="97"/>
        <v>7.6472222222222221</v>
      </c>
      <c r="S422" s="8" t="s">
        <v>66</v>
      </c>
      <c r="T422" s="9">
        <v>1.61E-2</v>
      </c>
      <c r="U422" s="5">
        <f t="shared" si="98"/>
        <v>1883066.6666666667</v>
      </c>
      <c r="V422" s="5">
        <f t="shared" si="99"/>
        <v>483119.37747499999</v>
      </c>
      <c r="W422" s="10">
        <f t="shared" si="103"/>
        <v>2366186.044141667</v>
      </c>
      <c r="X422" s="5">
        <v>416104</v>
      </c>
      <c r="Y422">
        <v>0</v>
      </c>
      <c r="Z422" s="5">
        <v>48200</v>
      </c>
      <c r="AA422" s="5">
        <v>360553281</v>
      </c>
      <c r="AB422">
        <v>0</v>
      </c>
      <c r="AC422">
        <v>0</v>
      </c>
      <c r="AD422">
        <v>0</v>
      </c>
      <c r="AE422" t="s">
        <v>34</v>
      </c>
      <c r="AF422" t="s">
        <v>34</v>
      </c>
      <c r="AG422" t="s">
        <v>41</v>
      </c>
      <c r="AH422" s="5">
        <v>3600889.77</v>
      </c>
      <c r="AI422" s="5">
        <v>4161.04</v>
      </c>
      <c r="AJ422" s="3">
        <v>50951</v>
      </c>
      <c r="AK422" s="5">
        <v>482</v>
      </c>
      <c r="AL422" s="5">
        <v>0</v>
      </c>
      <c r="AM422" s="5">
        <v>0</v>
      </c>
      <c r="AN422" s="5">
        <v>0</v>
      </c>
      <c r="AO422" t="s">
        <v>41</v>
      </c>
      <c r="AP422" t="s">
        <v>37</v>
      </c>
      <c r="AQ422" s="5">
        <v>3600889.77</v>
      </c>
      <c r="AR422" t="s">
        <v>38</v>
      </c>
      <c r="AS422">
        <f t="shared" ref="AS422:AS427" si="108">IF(AC422&gt;=1,1,0)</f>
        <v>0</v>
      </c>
      <c r="AT422" t="str">
        <f t="shared" si="100"/>
        <v>0 Días</v>
      </c>
      <c r="AU422" t="e">
        <f>IF(AND(AC422=0,SUMIFS($H:$H,$A:$A,$A422,#REF!,#REF!)&lt;250000000),"Ordinaria",IF(AND(AC422=0,SUMIFS($H:$H,$A:$A,$A422,#REF!,#REF!)&gt;=250000000),"Preventiva",IF(AND(AC422&gt;0,AC422&lt;=30),"Persuasiva I",IF(AND(AC422&gt;30,AC422&lt;=60),"Persuasiva II",IF(AND(AC422&gt;60,AC422&lt;90),"Prejurídica","Jurídico")))))</f>
        <v>#REF!</v>
      </c>
      <c r="AV422">
        <f t="shared" si="101"/>
        <v>0</v>
      </c>
      <c r="AW422" t="str">
        <f>IFERROR(VLOOKUP(#REF!,#REF!,32,0),"Desembolsado")</f>
        <v>Desembolsado</v>
      </c>
      <c r="AX422" t="str">
        <f t="shared" si="102"/>
        <v>Otro</v>
      </c>
    </row>
    <row r="423" spans="1:50" x14ac:dyDescent="0.25">
      <c r="A423" s="3">
        <v>45291</v>
      </c>
      <c r="B423" s="1">
        <v>34194550193301</v>
      </c>
      <c r="C423" s="5">
        <v>451936000</v>
      </c>
      <c r="D423">
        <v>240</v>
      </c>
      <c r="E423" s="3">
        <v>43651</v>
      </c>
      <c r="F423" s="1">
        <f>_xlfn.DAYS(E423,A423)/30</f>
        <v>-54.666666666666664</v>
      </c>
      <c r="G423" s="1">
        <f t="shared" si="106"/>
        <v>185.33333333333334</v>
      </c>
      <c r="H423" s="5">
        <v>362035404</v>
      </c>
      <c r="I423" s="5" t="s">
        <v>52</v>
      </c>
      <c r="J423" s="6">
        <v>45147</v>
      </c>
      <c r="K423" s="7">
        <f>+_xlfn.DAYS(A423,J423)/30</f>
        <v>4.8</v>
      </c>
      <c r="L423" s="7">
        <f>+_xlfn.DAYS(A423,E423)/30</f>
        <v>54.666666666666664</v>
      </c>
      <c r="M423" s="6">
        <v>29708</v>
      </c>
      <c r="N423" s="8">
        <f>+_xlfn.DAYS(A423,M423)/365</f>
        <v>42.69315068493151</v>
      </c>
      <c r="O423" s="8">
        <v>432</v>
      </c>
      <c r="P423" s="6">
        <v>42394</v>
      </c>
      <c r="Q423" s="8">
        <f t="shared" si="96"/>
        <v>3.4916666666666667</v>
      </c>
      <c r="R423" s="8">
        <f t="shared" si="97"/>
        <v>7.6472222222222221</v>
      </c>
      <c r="S423" s="8" t="s">
        <v>66</v>
      </c>
      <c r="T423" s="9">
        <v>1.61E-2</v>
      </c>
      <c r="U423" s="5">
        <f t="shared" si="98"/>
        <v>1883066.6666666667</v>
      </c>
      <c r="V423" s="5">
        <f t="shared" si="99"/>
        <v>485730.83370000002</v>
      </c>
      <c r="W423" s="10">
        <f t="shared" si="103"/>
        <v>2368797.5003666668</v>
      </c>
      <c r="X423" s="5">
        <v>418346</v>
      </c>
      <c r="Y423">
        <v>0</v>
      </c>
      <c r="Z423" s="5">
        <v>48467</v>
      </c>
      <c r="AA423" s="5">
        <v>362502217</v>
      </c>
      <c r="AB423">
        <v>0</v>
      </c>
      <c r="AC423">
        <v>0</v>
      </c>
      <c r="AD423">
        <v>0</v>
      </c>
      <c r="AE423" t="s">
        <v>34</v>
      </c>
      <c r="AF423" t="s">
        <v>34</v>
      </c>
      <c r="AG423" t="s">
        <v>41</v>
      </c>
      <c r="AH423" s="5">
        <v>3620354.04</v>
      </c>
      <c r="AI423" s="5">
        <v>4183.46</v>
      </c>
      <c r="AJ423" s="3">
        <v>50951</v>
      </c>
      <c r="AK423" s="5">
        <v>484.67</v>
      </c>
      <c r="AL423" s="5">
        <v>0</v>
      </c>
      <c r="AM423" s="5">
        <v>0</v>
      </c>
      <c r="AN423" s="5">
        <v>0</v>
      </c>
      <c r="AO423" t="s">
        <v>41</v>
      </c>
      <c r="AP423" t="s">
        <v>37</v>
      </c>
      <c r="AQ423" s="5">
        <v>3620354.04</v>
      </c>
      <c r="AR423" t="s">
        <v>38</v>
      </c>
      <c r="AS423">
        <f t="shared" si="108"/>
        <v>0</v>
      </c>
      <c r="AT423" t="str">
        <f t="shared" si="100"/>
        <v>0 Días</v>
      </c>
      <c r="AU423" t="e">
        <f>IF(AND(AC423=0,SUMIFS($H:$H,$A:$A,$A423,#REF!,#REF!)&lt;250000000),"Ordinaria",IF(AND(AC423=0,SUMIFS($H:$H,$A:$A,$A423,#REF!,#REF!)&gt;=250000000),"Preventiva",IF(AND(AC423&gt;0,AC423&lt;=30),"Persuasiva I",IF(AND(AC423&gt;30,AC423&lt;=60),"Persuasiva II",IF(AND(AC423&gt;60,AC423&lt;90),"Prejurídica","Jurídico")))))</f>
        <v>#REF!</v>
      </c>
      <c r="AV423">
        <f t="shared" si="101"/>
        <v>0</v>
      </c>
      <c r="AW423" t="str">
        <f>IFERROR(VLOOKUP(#REF!,#REF!,32,0),"Desembolsado")</f>
        <v>Desembolsado</v>
      </c>
      <c r="AX423" t="str">
        <f t="shared" si="102"/>
        <v>Otro</v>
      </c>
    </row>
    <row r="424" spans="1:50" x14ac:dyDescent="0.25">
      <c r="A424" s="3">
        <v>45260</v>
      </c>
      <c r="B424" s="1">
        <v>34194550193301</v>
      </c>
      <c r="C424" s="5">
        <v>451936000</v>
      </c>
      <c r="D424">
        <v>240</v>
      </c>
      <c r="E424" s="3">
        <v>43651</v>
      </c>
      <c r="F424" s="1">
        <f>_xlfn.DAYS(E424,A424)/30</f>
        <v>-53.633333333333333</v>
      </c>
      <c r="G424" s="1">
        <f t="shared" si="106"/>
        <v>186.36666666666667</v>
      </c>
      <c r="H424" s="5">
        <v>363981831</v>
      </c>
      <c r="I424" s="5" t="s">
        <v>52</v>
      </c>
      <c r="J424" s="6">
        <v>45147</v>
      </c>
      <c r="K424" s="7">
        <f>+_xlfn.DAYS(A424,J424)/30</f>
        <v>3.7666666666666666</v>
      </c>
      <c r="L424" s="7">
        <f>+_xlfn.DAYS(A424,E424)/30</f>
        <v>53.633333333333333</v>
      </c>
      <c r="M424" s="6">
        <v>29708</v>
      </c>
      <c r="N424" s="8">
        <f>+_xlfn.DAYS(A424,M424)/365</f>
        <v>42.608219178082194</v>
      </c>
      <c r="O424" s="8">
        <v>432</v>
      </c>
      <c r="P424" s="6">
        <v>42394</v>
      </c>
      <c r="Q424" s="8">
        <f t="shared" si="96"/>
        <v>3.4916666666666667</v>
      </c>
      <c r="R424" s="8">
        <f t="shared" si="97"/>
        <v>7.6472222222222221</v>
      </c>
      <c r="S424" s="8" t="s">
        <v>66</v>
      </c>
      <c r="T424" s="9">
        <v>1.61E-2</v>
      </c>
      <c r="U424" s="5">
        <f t="shared" si="98"/>
        <v>1883066.6666666667</v>
      </c>
      <c r="V424" s="5">
        <f t="shared" si="99"/>
        <v>488342.28992499999</v>
      </c>
      <c r="W424" s="10">
        <f t="shared" si="103"/>
        <v>2371408.9565916667</v>
      </c>
      <c r="X424" s="5">
        <v>420601</v>
      </c>
      <c r="Y424">
        <v>0</v>
      </c>
      <c r="Z424" s="5">
        <v>0</v>
      </c>
      <c r="AA424" s="5">
        <v>364402432</v>
      </c>
      <c r="AB424">
        <v>0</v>
      </c>
      <c r="AC424">
        <v>0</v>
      </c>
      <c r="AD424">
        <v>0</v>
      </c>
      <c r="AE424" t="s">
        <v>34</v>
      </c>
      <c r="AF424" t="s">
        <v>34</v>
      </c>
      <c r="AG424" t="s">
        <v>41</v>
      </c>
      <c r="AH424" s="5">
        <v>3639818.31</v>
      </c>
      <c r="AI424" s="5">
        <v>4206.01</v>
      </c>
      <c r="AJ424" s="3">
        <v>50951</v>
      </c>
      <c r="AK424" s="5">
        <v>0</v>
      </c>
      <c r="AL424" s="5">
        <v>0</v>
      </c>
      <c r="AM424" s="5">
        <v>0</v>
      </c>
      <c r="AN424" s="5">
        <v>0</v>
      </c>
      <c r="AO424" t="s">
        <v>41</v>
      </c>
      <c r="AP424" t="s">
        <v>37</v>
      </c>
      <c r="AQ424" s="5">
        <v>3639818.31</v>
      </c>
      <c r="AR424" t="s">
        <v>38</v>
      </c>
      <c r="AS424">
        <f t="shared" si="108"/>
        <v>0</v>
      </c>
      <c r="AT424" t="str">
        <f t="shared" si="100"/>
        <v>0 Días</v>
      </c>
      <c r="AU424" t="e">
        <f>IF(AND(AC424=0,SUMIFS($H:$H,$A:$A,$A424,#REF!,#REF!)&lt;250000000),"Ordinaria",IF(AND(AC424=0,SUMIFS($H:$H,$A:$A,$A424,#REF!,#REF!)&gt;=250000000),"Preventiva",IF(AND(AC424&gt;0,AC424&lt;=30),"Persuasiva I",IF(AND(AC424&gt;30,AC424&lt;=60),"Persuasiva II",IF(AND(AC424&gt;60,AC424&lt;90),"Prejurídica","Jurídico")))))</f>
        <v>#REF!</v>
      </c>
      <c r="AV424">
        <f t="shared" si="101"/>
        <v>0</v>
      </c>
      <c r="AW424" t="str">
        <f>IFERROR(VLOOKUP(#REF!,#REF!,32,0),"Desembolsado")</f>
        <v>Desembolsado</v>
      </c>
      <c r="AX424" t="str">
        <f t="shared" si="102"/>
        <v>Otro</v>
      </c>
    </row>
    <row r="425" spans="1:50" x14ac:dyDescent="0.25">
      <c r="A425" s="3">
        <v>45230</v>
      </c>
      <c r="B425" s="1">
        <v>34194550193301</v>
      </c>
      <c r="C425" s="5">
        <v>451936000</v>
      </c>
      <c r="D425">
        <v>240</v>
      </c>
      <c r="E425" s="3">
        <v>43651</v>
      </c>
      <c r="F425" s="1">
        <f>_xlfn.DAYS(E425,A425)/30</f>
        <v>-52.633333333333333</v>
      </c>
      <c r="G425" s="1">
        <f t="shared" si="106"/>
        <v>187.36666666666667</v>
      </c>
      <c r="H425" s="5">
        <v>363981831</v>
      </c>
      <c r="I425" s="5" t="s">
        <v>52</v>
      </c>
      <c r="J425" s="6">
        <v>45147</v>
      </c>
      <c r="K425" s="7">
        <f>+_xlfn.DAYS(A425,J425)/30</f>
        <v>2.7666666666666666</v>
      </c>
      <c r="L425" s="7">
        <f>+_xlfn.DAYS(A425,E425)/30</f>
        <v>52.633333333333333</v>
      </c>
      <c r="M425" s="6">
        <v>29708</v>
      </c>
      <c r="N425" s="8">
        <f>+_xlfn.DAYS(A425,M425)/365</f>
        <v>42.526027397260272</v>
      </c>
      <c r="O425" s="8">
        <v>432</v>
      </c>
      <c r="P425" s="6">
        <v>42394</v>
      </c>
      <c r="Q425" s="8">
        <f t="shared" si="96"/>
        <v>3.4916666666666667</v>
      </c>
      <c r="R425" s="8">
        <f t="shared" si="97"/>
        <v>7.6472222222222221</v>
      </c>
      <c r="S425" s="8" t="s">
        <v>66</v>
      </c>
      <c r="T425" s="9">
        <v>1.61E-2</v>
      </c>
      <c r="U425" s="5">
        <f t="shared" si="98"/>
        <v>1883066.6666666667</v>
      </c>
      <c r="V425" s="5">
        <f t="shared" si="99"/>
        <v>488342.28992499999</v>
      </c>
      <c r="W425" s="10">
        <f t="shared" si="103"/>
        <v>2371408.9565916667</v>
      </c>
      <c r="X425" s="5">
        <v>485309</v>
      </c>
      <c r="Y425">
        <v>0</v>
      </c>
      <c r="Z425" s="5">
        <v>0</v>
      </c>
      <c r="AA425" s="5">
        <v>364467140</v>
      </c>
      <c r="AB425">
        <v>0</v>
      </c>
      <c r="AC425">
        <v>0</v>
      </c>
      <c r="AD425">
        <v>0</v>
      </c>
      <c r="AE425" t="s">
        <v>34</v>
      </c>
      <c r="AF425" t="s">
        <v>34</v>
      </c>
      <c r="AG425" t="s">
        <v>41</v>
      </c>
      <c r="AH425" s="5">
        <v>3639818.31</v>
      </c>
      <c r="AI425" s="5">
        <v>4853.09</v>
      </c>
      <c r="AJ425" s="3">
        <v>50951</v>
      </c>
      <c r="AK425" s="5">
        <v>0</v>
      </c>
      <c r="AL425" s="5">
        <v>0</v>
      </c>
      <c r="AM425" s="5">
        <v>0</v>
      </c>
      <c r="AN425" s="5">
        <v>0</v>
      </c>
      <c r="AO425" t="s">
        <v>41</v>
      </c>
      <c r="AP425" t="s">
        <v>37</v>
      </c>
      <c r="AQ425" s="5">
        <v>3639818.31</v>
      </c>
      <c r="AR425" t="s">
        <v>38</v>
      </c>
      <c r="AS425">
        <f t="shared" si="108"/>
        <v>0</v>
      </c>
      <c r="AT425" t="str">
        <f t="shared" si="100"/>
        <v>0 Días</v>
      </c>
      <c r="AU425" t="e">
        <f>IF(AND(AC425=0,SUMIFS($H:$H,$A:$A,$A425,#REF!,#REF!)&lt;250000000),"Ordinaria",IF(AND(AC425=0,SUMIFS($H:$H,$A:$A,$A425,#REF!,#REF!)&gt;=250000000),"Preventiva",IF(AND(AC425&gt;0,AC425&lt;=30),"Persuasiva I",IF(AND(AC425&gt;30,AC425&lt;=60),"Persuasiva II",IF(AND(AC425&gt;60,AC425&lt;90),"Prejurídica","Jurídico")))))</f>
        <v>#REF!</v>
      </c>
      <c r="AV425">
        <f t="shared" si="101"/>
        <v>0</v>
      </c>
      <c r="AW425" t="str">
        <f>IFERROR(VLOOKUP(#REF!,#REF!,32,0),"Desembolsado")</f>
        <v>Desembolsado</v>
      </c>
      <c r="AX425" t="str">
        <f t="shared" si="102"/>
        <v>Otro</v>
      </c>
    </row>
    <row r="426" spans="1:50" x14ac:dyDescent="0.25">
      <c r="A426" s="3">
        <v>45199</v>
      </c>
      <c r="B426" s="1">
        <v>34194550193301</v>
      </c>
      <c r="C426" s="5">
        <v>451936000</v>
      </c>
      <c r="D426">
        <v>240</v>
      </c>
      <c r="E426" s="3">
        <v>43651</v>
      </c>
      <c r="F426" s="1">
        <f>_xlfn.DAYS(E426,A426)/30</f>
        <v>-51.6</v>
      </c>
      <c r="G426" s="1">
        <f t="shared" si="106"/>
        <v>188.4</v>
      </c>
      <c r="H426" s="5">
        <v>367874685</v>
      </c>
      <c r="I426" s="5" t="s">
        <v>52</v>
      </c>
      <c r="J426" s="6">
        <v>45147</v>
      </c>
      <c r="K426" s="7">
        <f>+_xlfn.DAYS(A426,J426)/30</f>
        <v>1.7333333333333334</v>
      </c>
      <c r="L426" s="7">
        <f>+_xlfn.DAYS(A426,E426)/30</f>
        <v>51.6</v>
      </c>
      <c r="M426" s="6">
        <v>29708</v>
      </c>
      <c r="N426" s="8">
        <f>+_xlfn.DAYS(A426,M426)/365</f>
        <v>42.441095890410956</v>
      </c>
      <c r="O426" s="8">
        <v>432</v>
      </c>
      <c r="P426" s="6">
        <v>42394</v>
      </c>
      <c r="Q426" s="8">
        <f t="shared" si="96"/>
        <v>3.4916666666666667</v>
      </c>
      <c r="R426" s="8">
        <f t="shared" si="97"/>
        <v>7.6472222222222221</v>
      </c>
      <c r="S426" s="8" t="s">
        <v>66</v>
      </c>
      <c r="T426" s="9">
        <v>1.61E-2</v>
      </c>
      <c r="U426" s="5">
        <f t="shared" si="98"/>
        <v>1883066.6666666667</v>
      </c>
      <c r="V426" s="5">
        <f t="shared" si="99"/>
        <v>493565.20237499999</v>
      </c>
      <c r="W426" s="10">
        <f t="shared" si="103"/>
        <v>2376631.8690416669</v>
      </c>
      <c r="X426" s="5">
        <v>425100</v>
      </c>
      <c r="Y426">
        <v>0</v>
      </c>
      <c r="Z426" s="5">
        <v>0</v>
      </c>
      <c r="AA426" s="5">
        <v>368299785</v>
      </c>
      <c r="AB426">
        <v>0</v>
      </c>
      <c r="AC426">
        <v>0</v>
      </c>
      <c r="AD426">
        <v>0</v>
      </c>
      <c r="AE426" t="s">
        <v>34</v>
      </c>
      <c r="AF426" t="s">
        <v>34</v>
      </c>
      <c r="AG426" t="s">
        <v>41</v>
      </c>
      <c r="AH426" s="5">
        <v>3678746.85</v>
      </c>
      <c r="AI426" s="5">
        <v>4251</v>
      </c>
      <c r="AJ426" s="3">
        <v>50951</v>
      </c>
      <c r="AK426" s="5">
        <v>0</v>
      </c>
      <c r="AL426" s="5">
        <v>0</v>
      </c>
      <c r="AM426" s="5">
        <v>0</v>
      </c>
      <c r="AN426" s="5">
        <v>0</v>
      </c>
      <c r="AO426" t="s">
        <v>41</v>
      </c>
      <c r="AP426" t="s">
        <v>37</v>
      </c>
      <c r="AQ426" s="5">
        <v>3678746.85</v>
      </c>
      <c r="AR426" t="s">
        <v>38</v>
      </c>
      <c r="AS426">
        <f t="shared" si="108"/>
        <v>0</v>
      </c>
      <c r="AT426" t="str">
        <f t="shared" si="100"/>
        <v>0 Días</v>
      </c>
      <c r="AU426" t="e">
        <f>IF(AND(AC426=0,SUMIFS($H:$H,$A:$A,$A426,#REF!,#REF!)&lt;250000000),"Ordinaria",IF(AND(AC426=0,SUMIFS($H:$H,$A:$A,$A426,#REF!,#REF!)&gt;=250000000),"Preventiva",IF(AND(AC426&gt;0,AC426&lt;=30),"Persuasiva I",IF(AND(AC426&gt;30,AC426&lt;=60),"Persuasiva II",IF(AND(AC426&gt;60,AC426&lt;90),"Prejurídica","Jurídico")))))</f>
        <v>#REF!</v>
      </c>
      <c r="AV426">
        <f t="shared" si="101"/>
        <v>0</v>
      </c>
      <c r="AW426" t="str">
        <f>IFERROR(VLOOKUP(#REF!,#REF!,32,0),"Desembolsado")</f>
        <v>Desembolsado</v>
      </c>
      <c r="AX426" t="str">
        <f t="shared" si="102"/>
        <v>Otro</v>
      </c>
    </row>
    <row r="427" spans="1:50" x14ac:dyDescent="0.25">
      <c r="A427" s="3">
        <v>45169</v>
      </c>
      <c r="B427" s="1">
        <v>34194550193301</v>
      </c>
      <c r="C427" s="5">
        <v>451936000</v>
      </c>
      <c r="D427">
        <v>240</v>
      </c>
      <c r="E427" s="3">
        <v>43651</v>
      </c>
      <c r="F427" s="1">
        <f>_xlfn.DAYS(E427,A427)/30</f>
        <v>-50.6</v>
      </c>
      <c r="G427" s="1">
        <f t="shared" si="106"/>
        <v>189.4</v>
      </c>
      <c r="H427" s="5">
        <v>369821112</v>
      </c>
      <c r="I427" s="5" t="s">
        <v>52</v>
      </c>
      <c r="J427" s="6">
        <v>45147</v>
      </c>
      <c r="K427" s="7">
        <f>+_xlfn.DAYS(A427,J427)/30</f>
        <v>0.73333333333333328</v>
      </c>
      <c r="L427" s="7">
        <f>+_xlfn.DAYS(A427,E427)/30</f>
        <v>50.6</v>
      </c>
      <c r="M427" s="6">
        <v>29708</v>
      </c>
      <c r="N427" s="8">
        <f>+_xlfn.DAYS(A427,M427)/365</f>
        <v>42.358904109589041</v>
      </c>
      <c r="O427" s="8">
        <v>432</v>
      </c>
      <c r="P427" s="6">
        <v>42394</v>
      </c>
      <c r="Q427" s="8">
        <f t="shared" si="96"/>
        <v>3.4916666666666667</v>
      </c>
      <c r="R427" s="8">
        <f t="shared" si="97"/>
        <v>7.6472222222222221</v>
      </c>
      <c r="S427" s="8" t="s">
        <v>66</v>
      </c>
      <c r="T427" s="9">
        <v>1.61E-2</v>
      </c>
      <c r="U427" s="5">
        <f t="shared" si="98"/>
        <v>1883066.6666666667</v>
      </c>
      <c r="V427" s="5">
        <f t="shared" si="99"/>
        <v>496176.65860000002</v>
      </c>
      <c r="W427" s="10">
        <f t="shared" si="103"/>
        <v>2379243.3252666667</v>
      </c>
      <c r="X427" s="5">
        <v>509524</v>
      </c>
      <c r="Y427">
        <v>0</v>
      </c>
      <c r="Z427" s="5">
        <v>0</v>
      </c>
      <c r="AA427" s="5">
        <v>370330636</v>
      </c>
      <c r="AB427">
        <v>0</v>
      </c>
      <c r="AC427">
        <v>0</v>
      </c>
      <c r="AD427">
        <v>0</v>
      </c>
      <c r="AE427" t="s">
        <v>34</v>
      </c>
      <c r="AF427" t="s">
        <v>34</v>
      </c>
      <c r="AG427" t="s">
        <v>41</v>
      </c>
      <c r="AH427" s="5">
        <v>3698211.12</v>
      </c>
      <c r="AI427" s="5">
        <v>5095.24</v>
      </c>
      <c r="AJ427" s="3">
        <v>50951</v>
      </c>
      <c r="AK427" s="5">
        <v>0</v>
      </c>
      <c r="AL427" s="5">
        <v>0</v>
      </c>
      <c r="AM427" s="5">
        <v>0</v>
      </c>
      <c r="AN427" s="5">
        <v>0</v>
      </c>
      <c r="AO427" t="s">
        <v>41</v>
      </c>
      <c r="AP427" t="s">
        <v>37</v>
      </c>
      <c r="AQ427" s="5">
        <v>3698211.12</v>
      </c>
      <c r="AR427" t="s">
        <v>38</v>
      </c>
      <c r="AS427">
        <f t="shared" si="108"/>
        <v>0</v>
      </c>
      <c r="AT427" t="str">
        <f t="shared" si="100"/>
        <v>0 Días</v>
      </c>
      <c r="AU427" t="e">
        <f>IF(AND(AC427=0,SUMIFS($H:$H,$A:$A,$A427,#REF!,#REF!)&lt;250000000),"Ordinaria",IF(AND(AC427=0,SUMIFS($H:$H,$A:$A,$A427,#REF!,#REF!)&gt;=250000000),"Preventiva",IF(AND(AC427&gt;0,AC427&lt;=30),"Persuasiva I",IF(AND(AC427&gt;30,AC427&lt;=60),"Persuasiva II",IF(AND(AC427&gt;60,AC427&lt;90),"Prejurídica","Jurídico")))))</f>
        <v>#REF!</v>
      </c>
      <c r="AV427">
        <f t="shared" si="101"/>
        <v>0</v>
      </c>
      <c r="AW427" t="str">
        <f>IFERROR(VLOOKUP(#REF!,#REF!,32,0),"Desembolsado")</f>
        <v>Desembolsado</v>
      </c>
      <c r="AX427" t="str">
        <f t="shared" si="102"/>
        <v>Otro</v>
      </c>
    </row>
    <row r="428" spans="1:50" x14ac:dyDescent="0.25">
      <c r="A428" s="3">
        <v>45351</v>
      </c>
      <c r="B428" s="1">
        <v>34203000200101</v>
      </c>
      <c r="C428" s="5">
        <v>400000000</v>
      </c>
      <c r="D428">
        <v>240</v>
      </c>
      <c r="E428" s="3">
        <v>43895</v>
      </c>
      <c r="F428" s="1">
        <f>_xlfn.DAYS(E428,A428)/30</f>
        <v>-48.533333333333331</v>
      </c>
      <c r="G428" s="1">
        <f t="shared" si="106"/>
        <v>191.46666666666667</v>
      </c>
      <c r="H428" s="5">
        <v>326769630</v>
      </c>
      <c r="I428" s="5" t="s">
        <v>52</v>
      </c>
      <c r="J428" s="6">
        <v>44653</v>
      </c>
      <c r="K428" s="7">
        <f>+_xlfn.DAYS(A428,J428)/30</f>
        <v>23.266666666666666</v>
      </c>
      <c r="L428" s="7">
        <f>+_xlfn.DAYS(A428,E428)/30</f>
        <v>48.533333333333331</v>
      </c>
      <c r="M428" s="6">
        <v>31486</v>
      </c>
      <c r="N428" s="8">
        <f>+_xlfn.DAYS(A428,M428)/365</f>
        <v>37.986301369863014</v>
      </c>
      <c r="O428" s="8">
        <v>154</v>
      </c>
      <c r="P428" s="6">
        <v>42359</v>
      </c>
      <c r="Q428" s="8">
        <f t="shared" si="96"/>
        <v>4.2666666666666666</v>
      </c>
      <c r="R428" s="8">
        <f t="shared" si="97"/>
        <v>6.3722222222222218</v>
      </c>
      <c r="S428" s="8" t="s">
        <v>66</v>
      </c>
      <c r="T428" s="9">
        <v>1.61E-2</v>
      </c>
      <c r="U428" s="5">
        <f t="shared" si="98"/>
        <v>1666666.6666666667</v>
      </c>
      <c r="V428" s="5">
        <f t="shared" si="99"/>
        <v>438415.92024999997</v>
      </c>
      <c r="W428" s="10">
        <f t="shared" si="103"/>
        <v>2105082.5869166665</v>
      </c>
      <c r="X428" s="5">
        <v>3605722</v>
      </c>
      <c r="Y428">
        <v>0</v>
      </c>
      <c r="Z428" s="5">
        <v>44155</v>
      </c>
      <c r="AA428" s="5">
        <v>330419507</v>
      </c>
      <c r="AB428">
        <v>0</v>
      </c>
      <c r="AC428">
        <v>0</v>
      </c>
      <c r="AD428">
        <v>0</v>
      </c>
      <c r="AE428" t="s">
        <v>34</v>
      </c>
      <c r="AF428" t="s">
        <v>34</v>
      </c>
      <c r="AG428" t="s">
        <v>41</v>
      </c>
      <c r="AH428" s="5">
        <v>3267696.3</v>
      </c>
      <c r="AI428" s="5">
        <v>36057.22</v>
      </c>
      <c r="AJ428" s="3">
        <v>51271</v>
      </c>
      <c r="AK428" s="5">
        <v>441.55</v>
      </c>
      <c r="AL428" s="5">
        <v>0</v>
      </c>
      <c r="AM428" s="5">
        <v>0</v>
      </c>
      <c r="AN428" s="5">
        <v>0</v>
      </c>
      <c r="AO428" t="s">
        <v>41</v>
      </c>
      <c r="AP428" t="s">
        <v>37</v>
      </c>
      <c r="AQ428" s="5">
        <v>3267696.3</v>
      </c>
      <c r="AR428" t="s">
        <v>38</v>
      </c>
      <c r="AT428" t="str">
        <f t="shared" si="100"/>
        <v>0 Días</v>
      </c>
      <c r="AU428" t="e">
        <f>IF(AND(AC428=0,SUMIFS($H:$H,$A:$A,$A428,#REF!,#REF!)&lt;250000000),"Ordinaria",IF(AND(AC428=0,SUMIFS($H:$H,$A:$A,$A428,#REF!,#REF!)&gt;=250000000),"Preventiva",IF(AND(AC428&gt;0,AC428&lt;=30),"Persuasiva I",IF(AND(AC428&gt;30,AC428&lt;=60),"Persuasiva II",IF(AND(AC428&gt;60,AC428&lt;90),"Prejurídica","Jurídico")))))</f>
        <v>#REF!</v>
      </c>
      <c r="AV428">
        <f t="shared" si="101"/>
        <v>0</v>
      </c>
      <c r="AW428" t="str">
        <f>IFERROR(VLOOKUP(#REF!,#REF!,32,0),"Desembolsado")</f>
        <v>Desembolsado</v>
      </c>
      <c r="AX428" t="str">
        <f t="shared" si="102"/>
        <v>Otro</v>
      </c>
    </row>
    <row r="429" spans="1:50" x14ac:dyDescent="0.25">
      <c r="A429" s="3">
        <v>45322</v>
      </c>
      <c r="B429" s="1">
        <v>34203000200101</v>
      </c>
      <c r="C429" s="5">
        <v>400000000</v>
      </c>
      <c r="D429">
        <v>240</v>
      </c>
      <c r="E429" s="3">
        <v>43895</v>
      </c>
      <c r="F429" s="1">
        <f>_xlfn.DAYS(E429,A429)/30</f>
        <v>-47.56666666666667</v>
      </c>
      <c r="G429" s="1">
        <f t="shared" si="106"/>
        <v>192.43333333333334</v>
      </c>
      <c r="H429" s="5">
        <v>328444063</v>
      </c>
      <c r="I429" s="5" t="s">
        <v>52</v>
      </c>
      <c r="J429" s="6">
        <v>44653</v>
      </c>
      <c r="K429" s="7">
        <f>+_xlfn.DAYS(A429,J429)/30</f>
        <v>22.3</v>
      </c>
      <c r="L429" s="7">
        <f>+_xlfn.DAYS(A429,E429)/30</f>
        <v>47.56666666666667</v>
      </c>
      <c r="M429" s="6">
        <v>31486</v>
      </c>
      <c r="N429" s="8">
        <f>+_xlfn.DAYS(A429,M429)/365</f>
        <v>37.906849315068492</v>
      </c>
      <c r="O429" s="8">
        <v>154</v>
      </c>
      <c r="P429" s="6">
        <v>42359</v>
      </c>
      <c r="Q429" s="8">
        <f t="shared" si="96"/>
        <v>4.2666666666666666</v>
      </c>
      <c r="R429" s="8">
        <f t="shared" si="97"/>
        <v>6.3722222222222218</v>
      </c>
      <c r="S429" s="8" t="s">
        <v>66</v>
      </c>
      <c r="T429" s="9">
        <v>1.61E-2</v>
      </c>
      <c r="U429" s="5">
        <f t="shared" si="98"/>
        <v>1666666.6666666667</v>
      </c>
      <c r="V429" s="5">
        <f t="shared" si="99"/>
        <v>440662.45119166665</v>
      </c>
      <c r="W429" s="10">
        <f t="shared" si="103"/>
        <v>2107329.1178583335</v>
      </c>
      <c r="X429" s="5">
        <v>3608385</v>
      </c>
      <c r="Y429">
        <v>0</v>
      </c>
      <c r="Z429" s="5">
        <v>44740</v>
      </c>
      <c r="AA429" s="5">
        <v>332097188</v>
      </c>
      <c r="AB429">
        <v>0</v>
      </c>
      <c r="AC429">
        <v>0</v>
      </c>
      <c r="AD429">
        <v>0</v>
      </c>
      <c r="AE429" t="s">
        <v>34</v>
      </c>
      <c r="AF429" t="s">
        <v>34</v>
      </c>
      <c r="AG429" t="s">
        <v>41</v>
      </c>
      <c r="AH429" s="5">
        <v>3284440.63</v>
      </c>
      <c r="AI429" s="5">
        <v>36083.85</v>
      </c>
      <c r="AJ429" s="3">
        <v>51271</v>
      </c>
      <c r="AK429" s="5">
        <v>447.4</v>
      </c>
      <c r="AL429" s="5">
        <v>0</v>
      </c>
      <c r="AM429" s="5">
        <v>0</v>
      </c>
      <c r="AN429" s="5">
        <v>0</v>
      </c>
      <c r="AO429" t="s">
        <v>41</v>
      </c>
      <c r="AP429" t="s">
        <v>37</v>
      </c>
      <c r="AQ429" s="5">
        <v>3284440.63</v>
      </c>
      <c r="AR429" t="s">
        <v>38</v>
      </c>
      <c r="AS429">
        <f t="shared" ref="AS429:AS439" si="109">IF(AC429&gt;=1,1,0)</f>
        <v>0</v>
      </c>
      <c r="AT429" t="str">
        <f t="shared" si="100"/>
        <v>0 Días</v>
      </c>
      <c r="AU429" t="e">
        <f>IF(AND(AC429=0,SUMIFS($H:$H,$A:$A,$A429,#REF!,#REF!)&lt;250000000),"Ordinaria",IF(AND(AC429=0,SUMIFS($H:$H,$A:$A,$A429,#REF!,#REF!)&gt;=250000000),"Preventiva",IF(AND(AC429&gt;0,AC429&lt;=30),"Persuasiva I",IF(AND(AC429&gt;30,AC429&lt;=60),"Persuasiva II",IF(AND(AC429&gt;60,AC429&lt;90),"Prejurídica","Jurídico")))))</f>
        <v>#REF!</v>
      </c>
      <c r="AV429">
        <f t="shared" si="101"/>
        <v>0</v>
      </c>
      <c r="AW429" t="str">
        <f>IFERROR(VLOOKUP(#REF!,#REF!,32,0),"Desembolsado")</f>
        <v>Desembolsado</v>
      </c>
      <c r="AX429" t="str">
        <f t="shared" si="102"/>
        <v>Otro</v>
      </c>
    </row>
    <row r="430" spans="1:50" x14ac:dyDescent="0.25">
      <c r="A430" s="3">
        <v>45291</v>
      </c>
      <c r="B430" s="1">
        <v>34203000200101</v>
      </c>
      <c r="C430" s="5">
        <v>400000000</v>
      </c>
      <c r="D430">
        <v>240</v>
      </c>
      <c r="E430" s="3">
        <v>43895</v>
      </c>
      <c r="F430" s="1">
        <f>_xlfn.DAYS(E430,A430)/30</f>
        <v>-46.533333333333331</v>
      </c>
      <c r="G430" s="1">
        <f t="shared" si="106"/>
        <v>193.46666666666667</v>
      </c>
      <c r="H430" s="5">
        <v>330111242</v>
      </c>
      <c r="I430" s="5" t="s">
        <v>52</v>
      </c>
      <c r="J430" s="6">
        <v>44653</v>
      </c>
      <c r="K430" s="7">
        <f>+_xlfn.DAYS(A430,J430)/30</f>
        <v>21.266666666666666</v>
      </c>
      <c r="L430" s="7">
        <f>+_xlfn.DAYS(A430,E430)/30</f>
        <v>46.533333333333331</v>
      </c>
      <c r="M430" s="6">
        <v>31486</v>
      </c>
      <c r="N430" s="8">
        <f>+_xlfn.DAYS(A430,M430)/365</f>
        <v>37.821917808219176</v>
      </c>
      <c r="O430" s="8">
        <v>154</v>
      </c>
      <c r="P430" s="6">
        <v>42359</v>
      </c>
      <c r="Q430" s="8">
        <f t="shared" si="96"/>
        <v>4.2666666666666666</v>
      </c>
      <c r="R430" s="8">
        <f t="shared" si="97"/>
        <v>6.3722222222222218</v>
      </c>
      <c r="S430" s="8" t="s">
        <v>66</v>
      </c>
      <c r="T430" s="9">
        <v>1.61E-2</v>
      </c>
      <c r="U430" s="5">
        <f t="shared" si="98"/>
        <v>1666666.6666666667</v>
      </c>
      <c r="V430" s="5">
        <f t="shared" si="99"/>
        <v>442899.24968333333</v>
      </c>
      <c r="W430" s="10">
        <f t="shared" si="103"/>
        <v>2109565.9163500001</v>
      </c>
      <c r="X430" s="5">
        <v>3611024</v>
      </c>
      <c r="Y430">
        <v>0</v>
      </c>
      <c r="Z430" s="5">
        <v>44615</v>
      </c>
      <c r="AA430" s="5">
        <v>333766881</v>
      </c>
      <c r="AB430">
        <v>0</v>
      </c>
      <c r="AC430">
        <v>0</v>
      </c>
      <c r="AD430">
        <v>0</v>
      </c>
      <c r="AE430" t="s">
        <v>34</v>
      </c>
      <c r="AF430" t="s">
        <v>34</v>
      </c>
      <c r="AG430" t="s">
        <v>41</v>
      </c>
      <c r="AH430" s="5">
        <v>3301112.42</v>
      </c>
      <c r="AI430" s="5">
        <v>36110.239999999998</v>
      </c>
      <c r="AJ430" s="3">
        <v>51271</v>
      </c>
      <c r="AK430" s="5">
        <v>446.15</v>
      </c>
      <c r="AL430" s="5">
        <v>0</v>
      </c>
      <c r="AM430" s="5">
        <v>0</v>
      </c>
      <c r="AN430" s="5">
        <v>0</v>
      </c>
      <c r="AO430" t="s">
        <v>41</v>
      </c>
      <c r="AP430" t="s">
        <v>37</v>
      </c>
      <c r="AQ430" s="5">
        <v>3301112.42</v>
      </c>
      <c r="AR430" t="s">
        <v>38</v>
      </c>
      <c r="AS430">
        <f t="shared" si="109"/>
        <v>0</v>
      </c>
      <c r="AT430" t="str">
        <f t="shared" si="100"/>
        <v>0 Días</v>
      </c>
      <c r="AU430" t="e">
        <f>IF(AND(AC430=0,SUMIFS($H:$H,$A:$A,$A430,#REF!,#REF!)&lt;250000000),"Ordinaria",IF(AND(AC430=0,SUMIFS($H:$H,$A:$A,$A430,#REF!,#REF!)&gt;=250000000),"Preventiva",IF(AND(AC430&gt;0,AC430&lt;=30),"Persuasiva I",IF(AND(AC430&gt;30,AC430&lt;=60),"Persuasiva II",IF(AND(AC430&gt;60,AC430&lt;90),"Prejurídica","Jurídico")))))</f>
        <v>#REF!</v>
      </c>
      <c r="AV430">
        <f t="shared" si="101"/>
        <v>0</v>
      </c>
      <c r="AW430" t="str">
        <f>IFERROR(VLOOKUP(#REF!,#REF!,32,0),"Desembolsado")</f>
        <v>Desembolsado</v>
      </c>
      <c r="AX430" t="str">
        <f t="shared" si="102"/>
        <v>Otro</v>
      </c>
    </row>
    <row r="431" spans="1:50" x14ac:dyDescent="0.25">
      <c r="A431" s="3">
        <v>45260</v>
      </c>
      <c r="B431" s="1">
        <v>34203000200101</v>
      </c>
      <c r="C431" s="5">
        <v>400000000</v>
      </c>
      <c r="D431">
        <v>240</v>
      </c>
      <c r="E431" s="3">
        <v>43895</v>
      </c>
      <c r="F431" s="1">
        <f>_xlfn.DAYS(E431,A431)/30</f>
        <v>-45.5</v>
      </c>
      <c r="G431" s="1">
        <v>194</v>
      </c>
      <c r="H431" s="5">
        <v>331795828</v>
      </c>
      <c r="I431" s="5" t="s">
        <v>52</v>
      </c>
      <c r="J431" s="6">
        <v>44653</v>
      </c>
      <c r="K431" s="7">
        <f>+_xlfn.DAYS(A431,J431)/30</f>
        <v>20.233333333333334</v>
      </c>
      <c r="L431" s="7">
        <f>+_xlfn.DAYS(A431,E431)/30</f>
        <v>45.5</v>
      </c>
      <c r="M431" s="6">
        <v>31486</v>
      </c>
      <c r="N431" s="8">
        <f>+_xlfn.DAYS(A431,M431)/365</f>
        <v>37.736986301369861</v>
      </c>
      <c r="O431" s="8">
        <v>154</v>
      </c>
      <c r="P431" s="6">
        <v>42359</v>
      </c>
      <c r="Q431" s="8">
        <f t="shared" si="96"/>
        <v>4.2666666666666666</v>
      </c>
      <c r="R431" s="8">
        <f t="shared" si="97"/>
        <v>6.3722222222222218</v>
      </c>
      <c r="S431" s="8" t="s">
        <v>66</v>
      </c>
      <c r="T431" s="9">
        <v>1.61E-2</v>
      </c>
      <c r="U431" s="5">
        <f t="shared" si="98"/>
        <v>1666666.6666666667</v>
      </c>
      <c r="V431" s="5">
        <f t="shared" si="99"/>
        <v>445159.40256666666</v>
      </c>
      <c r="W431" s="10">
        <f t="shared" si="103"/>
        <v>2111826.0692333332</v>
      </c>
      <c r="X431" s="5">
        <v>3613705</v>
      </c>
      <c r="Y431">
        <v>0</v>
      </c>
      <c r="Z431" s="5">
        <v>0</v>
      </c>
      <c r="AA431" s="5">
        <v>335409533</v>
      </c>
      <c r="AB431">
        <v>0</v>
      </c>
      <c r="AC431">
        <v>0</v>
      </c>
      <c r="AD431">
        <v>0</v>
      </c>
      <c r="AE431" t="s">
        <v>34</v>
      </c>
      <c r="AF431" t="s">
        <v>34</v>
      </c>
      <c r="AG431" t="s">
        <v>41</v>
      </c>
      <c r="AH431" s="5">
        <v>3317958.28</v>
      </c>
      <c r="AI431" s="5">
        <v>36137.050000000003</v>
      </c>
      <c r="AJ431" s="3">
        <v>51271</v>
      </c>
      <c r="AK431" s="5">
        <v>0</v>
      </c>
      <c r="AL431" s="5">
        <v>0</v>
      </c>
      <c r="AM431" s="5">
        <v>0</v>
      </c>
      <c r="AN431" s="5">
        <v>0</v>
      </c>
      <c r="AO431" t="s">
        <v>41</v>
      </c>
      <c r="AP431" t="s">
        <v>37</v>
      </c>
      <c r="AQ431" s="5">
        <v>3317958.28</v>
      </c>
      <c r="AR431" t="s">
        <v>38</v>
      </c>
      <c r="AS431">
        <f t="shared" si="109"/>
        <v>0</v>
      </c>
      <c r="AT431" t="str">
        <f t="shared" si="100"/>
        <v>0 Días</v>
      </c>
      <c r="AU431" t="e">
        <f>IF(AND(AC431=0,SUMIFS($H:$H,$A:$A,$A431,#REF!,#REF!)&lt;250000000),"Ordinaria",IF(AND(AC431=0,SUMIFS($H:$H,$A:$A,$A431,#REF!,#REF!)&gt;=250000000),"Preventiva",IF(AND(AC431&gt;0,AC431&lt;=30),"Persuasiva I",IF(AND(AC431&gt;30,AC431&lt;=60),"Persuasiva II",IF(AND(AC431&gt;60,AC431&lt;90),"Prejurídica","Jurídico")))))</f>
        <v>#REF!</v>
      </c>
      <c r="AV431">
        <f t="shared" si="101"/>
        <v>0</v>
      </c>
      <c r="AW431" t="str">
        <f>IFERROR(VLOOKUP(#REF!,#REF!,32,0),"Desembolsado")</f>
        <v>Desembolsado</v>
      </c>
      <c r="AX431" t="str">
        <f t="shared" si="102"/>
        <v>Otro</v>
      </c>
    </row>
    <row r="432" spans="1:50" x14ac:dyDescent="0.25">
      <c r="A432" s="3">
        <v>45230</v>
      </c>
      <c r="B432" s="1">
        <v>34203000200101</v>
      </c>
      <c r="C432" s="5">
        <v>400000000</v>
      </c>
      <c r="D432">
        <v>240</v>
      </c>
      <c r="E432" s="3">
        <v>43895</v>
      </c>
      <c r="F432" s="1">
        <f>_xlfn.DAYS(E432,A432)/30</f>
        <v>-44.5</v>
      </c>
      <c r="G432" s="1">
        <v>194.5</v>
      </c>
      <c r="H432" s="5">
        <v>333475433</v>
      </c>
      <c r="I432" s="5" t="s">
        <v>52</v>
      </c>
      <c r="J432" s="6">
        <v>44653</v>
      </c>
      <c r="K432" s="7">
        <f>+_xlfn.DAYS(A432,J432)/30</f>
        <v>19.233333333333334</v>
      </c>
      <c r="L432" s="7">
        <f>+_xlfn.DAYS(A432,E432)/30</f>
        <v>44.5</v>
      </c>
      <c r="M432" s="6">
        <v>31486</v>
      </c>
      <c r="N432" s="8">
        <f>+_xlfn.DAYS(A432,M432)/365</f>
        <v>37.654794520547945</v>
      </c>
      <c r="O432" s="8">
        <v>154</v>
      </c>
      <c r="P432" s="6">
        <v>42359</v>
      </c>
      <c r="Q432" s="8">
        <f t="shared" si="96"/>
        <v>4.2666666666666666</v>
      </c>
      <c r="R432" s="8">
        <f t="shared" si="97"/>
        <v>6.3722222222222218</v>
      </c>
      <c r="S432" s="8" t="s">
        <v>66</v>
      </c>
      <c r="T432" s="9">
        <v>1.61E-2</v>
      </c>
      <c r="U432" s="5">
        <f t="shared" si="98"/>
        <v>1666666.6666666667</v>
      </c>
      <c r="V432" s="5">
        <f t="shared" si="99"/>
        <v>447412.87260833336</v>
      </c>
      <c r="W432" s="10">
        <f t="shared" si="103"/>
        <v>2114079.5392749999</v>
      </c>
      <c r="X432" s="5">
        <v>3616378</v>
      </c>
      <c r="Y432">
        <v>0</v>
      </c>
      <c r="Z432" s="5">
        <v>0</v>
      </c>
      <c r="AA432" s="5">
        <v>337091811</v>
      </c>
      <c r="AB432">
        <v>0</v>
      </c>
      <c r="AC432">
        <v>0</v>
      </c>
      <c r="AD432">
        <v>0</v>
      </c>
      <c r="AE432" t="s">
        <v>34</v>
      </c>
      <c r="AF432" t="s">
        <v>34</v>
      </c>
      <c r="AG432" t="s">
        <v>41</v>
      </c>
      <c r="AH432" s="5">
        <v>3334754.33</v>
      </c>
      <c r="AI432" s="5">
        <v>36163.78</v>
      </c>
      <c r="AJ432" s="3">
        <v>51271</v>
      </c>
      <c r="AK432" s="5">
        <v>0</v>
      </c>
      <c r="AL432" s="5">
        <v>0</v>
      </c>
      <c r="AM432" s="5">
        <v>0</v>
      </c>
      <c r="AN432" s="5">
        <v>0</v>
      </c>
      <c r="AO432" t="s">
        <v>41</v>
      </c>
      <c r="AP432" t="s">
        <v>37</v>
      </c>
      <c r="AQ432" s="5">
        <v>3334754.33</v>
      </c>
      <c r="AR432" t="s">
        <v>38</v>
      </c>
      <c r="AS432">
        <f t="shared" si="109"/>
        <v>0</v>
      </c>
      <c r="AT432" t="str">
        <f t="shared" si="100"/>
        <v>0 Días</v>
      </c>
      <c r="AU432" t="e">
        <f>IF(AND(AC432=0,SUMIFS($H:$H,$A:$A,$A432,#REF!,#REF!)&lt;250000000),"Ordinaria",IF(AND(AC432=0,SUMIFS($H:$H,$A:$A,$A432,#REF!,#REF!)&gt;=250000000),"Preventiva",IF(AND(AC432&gt;0,AC432&lt;=30),"Persuasiva I",IF(AND(AC432&gt;30,AC432&lt;=60),"Persuasiva II",IF(AND(AC432&gt;60,AC432&lt;90),"Prejurídica","Jurídico")))))</f>
        <v>#REF!</v>
      </c>
      <c r="AV432">
        <f t="shared" si="101"/>
        <v>0</v>
      </c>
      <c r="AW432" t="str">
        <f>IFERROR(VLOOKUP(#REF!,#REF!,32,0),"Desembolsado")</f>
        <v>Desembolsado</v>
      </c>
      <c r="AX432" t="str">
        <f t="shared" si="102"/>
        <v>Otro</v>
      </c>
    </row>
    <row r="433" spans="1:50" x14ac:dyDescent="0.25">
      <c r="A433" s="3">
        <v>45199</v>
      </c>
      <c r="B433" s="1">
        <v>34203000200101</v>
      </c>
      <c r="C433" s="5">
        <v>400000000</v>
      </c>
      <c r="D433">
        <v>240</v>
      </c>
      <c r="E433" s="3">
        <v>43895</v>
      </c>
      <c r="F433" s="1">
        <f>_xlfn.DAYS(E433,A433)/30</f>
        <v>-43.466666666666669</v>
      </c>
      <c r="G433" s="1">
        <v>195.5</v>
      </c>
      <c r="H433" s="5">
        <v>335149577</v>
      </c>
      <c r="I433" s="5" t="s">
        <v>52</v>
      </c>
      <c r="J433" s="6">
        <v>44653</v>
      </c>
      <c r="K433" s="7">
        <f>+_xlfn.DAYS(A433,J433)/30</f>
        <v>18.2</v>
      </c>
      <c r="L433" s="7">
        <v>44</v>
      </c>
      <c r="M433" s="6">
        <v>31486</v>
      </c>
      <c r="N433" s="8">
        <f>+_xlfn.DAYS(A433,M433)/365</f>
        <v>37.56986301369863</v>
      </c>
      <c r="O433" s="8">
        <v>154</v>
      </c>
      <c r="P433" s="6">
        <v>42359</v>
      </c>
      <c r="Q433" s="8">
        <f t="shared" si="96"/>
        <v>4.2666666666666666</v>
      </c>
      <c r="R433" s="8">
        <f t="shared" si="97"/>
        <v>6.3722222222222218</v>
      </c>
      <c r="S433" s="8" t="s">
        <v>66</v>
      </c>
      <c r="T433" s="9">
        <v>1.61E-2</v>
      </c>
      <c r="U433" s="5">
        <f t="shared" si="98"/>
        <v>1666666.6666666667</v>
      </c>
      <c r="V433" s="5">
        <f t="shared" si="99"/>
        <v>449659.01580833335</v>
      </c>
      <c r="W433" s="10">
        <f t="shared" si="103"/>
        <v>2116325.6824750002</v>
      </c>
      <c r="X433" s="5">
        <v>3619039</v>
      </c>
      <c r="Y433">
        <v>0</v>
      </c>
      <c r="Z433" s="5">
        <v>0</v>
      </c>
      <c r="AA433" s="5">
        <v>338768616</v>
      </c>
      <c r="AB433">
        <v>0</v>
      </c>
      <c r="AC433">
        <v>0</v>
      </c>
      <c r="AD433">
        <v>0</v>
      </c>
      <c r="AE433" t="s">
        <v>34</v>
      </c>
      <c r="AF433" t="s">
        <v>34</v>
      </c>
      <c r="AG433" t="s">
        <v>41</v>
      </c>
      <c r="AH433" s="5">
        <v>3351495.77</v>
      </c>
      <c r="AI433" s="5">
        <v>36190.39</v>
      </c>
      <c r="AJ433" s="3">
        <v>51271</v>
      </c>
      <c r="AK433" s="5">
        <v>0</v>
      </c>
      <c r="AL433" s="5">
        <v>0</v>
      </c>
      <c r="AM433" s="5">
        <v>0</v>
      </c>
      <c r="AN433" s="5">
        <v>0</v>
      </c>
      <c r="AO433" t="s">
        <v>41</v>
      </c>
      <c r="AP433" t="s">
        <v>37</v>
      </c>
      <c r="AQ433" s="5">
        <v>3351495.77</v>
      </c>
      <c r="AR433" t="s">
        <v>38</v>
      </c>
      <c r="AS433">
        <f t="shared" si="109"/>
        <v>0</v>
      </c>
      <c r="AT433" t="str">
        <f t="shared" si="100"/>
        <v>0 Días</v>
      </c>
      <c r="AU433" t="e">
        <f>IF(AND(AC433=0,SUMIFS($H:$H,$A:$A,$A433,#REF!,#REF!)&lt;250000000),"Ordinaria",IF(AND(AC433=0,SUMIFS($H:$H,$A:$A,$A433,#REF!,#REF!)&gt;=250000000),"Preventiva",IF(AND(AC433&gt;0,AC433&lt;=30),"Persuasiva I",IF(AND(AC433&gt;30,AC433&lt;=60),"Persuasiva II",IF(AND(AC433&gt;60,AC433&lt;90),"Prejurídica","Jurídico")))))</f>
        <v>#REF!</v>
      </c>
      <c r="AV433">
        <f t="shared" si="101"/>
        <v>0</v>
      </c>
      <c r="AW433" t="str">
        <f>IFERROR(VLOOKUP(#REF!,#REF!,32,0),"Desembolsado")</f>
        <v>Desembolsado</v>
      </c>
      <c r="AX433" t="str">
        <f t="shared" si="102"/>
        <v>Otro</v>
      </c>
    </row>
    <row r="434" spans="1:50" x14ac:dyDescent="0.25">
      <c r="A434" s="3">
        <v>45169</v>
      </c>
      <c r="B434" s="1">
        <v>34203000200101</v>
      </c>
      <c r="C434" s="5">
        <v>400000000</v>
      </c>
      <c r="D434">
        <v>240</v>
      </c>
      <c r="E434" s="3">
        <v>43895</v>
      </c>
      <c r="F434" s="1">
        <f>_xlfn.DAYS(E434,A434)/30</f>
        <v>-42.466666666666669</v>
      </c>
      <c r="G434" s="1">
        <v>196.53333333333333</v>
      </c>
      <c r="H434" s="5">
        <v>336798365</v>
      </c>
      <c r="I434" s="5" t="s">
        <v>52</v>
      </c>
      <c r="J434" s="6">
        <v>44653</v>
      </c>
      <c r="K434" s="7">
        <f>+_xlfn.DAYS(A434,J434)/30</f>
        <v>17.2</v>
      </c>
      <c r="L434" s="7">
        <v>43.466666666666669</v>
      </c>
      <c r="M434" s="6">
        <v>31486</v>
      </c>
      <c r="N434" s="8">
        <f>+_xlfn.DAYS(A434,M434)/365</f>
        <v>37.487671232876714</v>
      </c>
      <c r="O434" s="8">
        <v>154</v>
      </c>
      <c r="P434" s="6">
        <v>42359</v>
      </c>
      <c r="Q434" s="8">
        <f t="shared" si="96"/>
        <v>4.2666666666666666</v>
      </c>
      <c r="R434" s="8">
        <f t="shared" si="97"/>
        <v>6.3722222222222218</v>
      </c>
      <c r="S434" s="8" t="s">
        <v>66</v>
      </c>
      <c r="T434" s="9">
        <v>1.61E-2</v>
      </c>
      <c r="U434" s="5">
        <f t="shared" si="98"/>
        <v>1666666.6666666667</v>
      </c>
      <c r="V434" s="5">
        <f t="shared" si="99"/>
        <v>451871.1397083333</v>
      </c>
      <c r="W434" s="10">
        <f t="shared" si="103"/>
        <v>2118537.8063750002</v>
      </c>
      <c r="X434" s="5">
        <v>3621657</v>
      </c>
      <c r="Y434">
        <v>0</v>
      </c>
      <c r="Z434" s="5">
        <v>0</v>
      </c>
      <c r="AA434" s="5">
        <v>340420022</v>
      </c>
      <c r="AB434">
        <v>0</v>
      </c>
      <c r="AC434">
        <v>0</v>
      </c>
      <c r="AD434">
        <v>0</v>
      </c>
      <c r="AE434" t="s">
        <v>34</v>
      </c>
      <c r="AF434" t="s">
        <v>34</v>
      </c>
      <c r="AG434" t="s">
        <v>41</v>
      </c>
      <c r="AH434" s="5">
        <v>3367983.65</v>
      </c>
      <c r="AI434" s="5">
        <v>36216.57</v>
      </c>
      <c r="AJ434" s="3">
        <v>51271</v>
      </c>
      <c r="AK434" s="5">
        <v>0</v>
      </c>
      <c r="AL434" s="5">
        <v>0</v>
      </c>
      <c r="AM434" s="5">
        <v>0</v>
      </c>
      <c r="AN434" s="5">
        <v>0</v>
      </c>
      <c r="AO434" t="s">
        <v>41</v>
      </c>
      <c r="AP434" t="s">
        <v>37</v>
      </c>
      <c r="AQ434" s="5">
        <v>3367983.65</v>
      </c>
      <c r="AR434" t="s">
        <v>38</v>
      </c>
      <c r="AS434">
        <f t="shared" si="109"/>
        <v>0</v>
      </c>
      <c r="AT434" t="str">
        <f t="shared" si="100"/>
        <v>0 Días</v>
      </c>
      <c r="AU434" t="e">
        <f>IF(AND(AC434=0,SUMIFS($H:$H,$A:$A,$A434,#REF!,#REF!)&lt;250000000),"Ordinaria",IF(AND(AC434=0,SUMIFS($H:$H,$A:$A,$A434,#REF!,#REF!)&gt;=250000000),"Preventiva",IF(AND(AC434&gt;0,AC434&lt;=30),"Persuasiva I",IF(AND(AC434&gt;30,AC434&lt;=60),"Persuasiva II",IF(AND(AC434&gt;60,AC434&lt;90),"Prejurídica","Jurídico")))))</f>
        <v>#REF!</v>
      </c>
      <c r="AV434">
        <f t="shared" si="101"/>
        <v>0</v>
      </c>
      <c r="AW434" t="str">
        <f>IFERROR(VLOOKUP(#REF!,#REF!,32,0),"Desembolsado")</f>
        <v>Desembolsado</v>
      </c>
      <c r="AX434" t="str">
        <f t="shared" si="102"/>
        <v>Otro</v>
      </c>
    </row>
    <row r="435" spans="1:50" x14ac:dyDescent="0.25">
      <c r="A435" s="3">
        <v>45138</v>
      </c>
      <c r="B435" s="1">
        <v>34203000200101</v>
      </c>
      <c r="C435" s="5">
        <v>400000000</v>
      </c>
      <c r="D435">
        <v>240</v>
      </c>
      <c r="E435" s="3">
        <v>43895</v>
      </c>
      <c r="F435" s="1">
        <f>_xlfn.DAYS(E435,A435)/30</f>
        <v>-41.43333333333333</v>
      </c>
      <c r="G435" s="1">
        <v>197.53333333333333</v>
      </c>
      <c r="H435" s="5">
        <v>338440714</v>
      </c>
      <c r="I435" s="5" t="s">
        <v>52</v>
      </c>
      <c r="J435" s="6">
        <v>44653</v>
      </c>
      <c r="K435" s="7">
        <f>+_xlfn.DAYS(A435,J435)/30</f>
        <v>16.166666666666668</v>
      </c>
      <c r="L435" s="7">
        <v>42.466666666666669</v>
      </c>
      <c r="M435" s="6">
        <v>31486</v>
      </c>
      <c r="N435" s="8">
        <f>+_xlfn.DAYS(A435,M435)/365</f>
        <v>37.402739726027399</v>
      </c>
      <c r="O435" s="8">
        <v>154</v>
      </c>
      <c r="P435" s="6">
        <v>42359</v>
      </c>
      <c r="Q435" s="8">
        <f t="shared" si="96"/>
        <v>4.2666666666666666</v>
      </c>
      <c r="R435" s="8">
        <f t="shared" si="97"/>
        <v>6.3722222222222218</v>
      </c>
      <c r="S435" s="8" t="s">
        <v>66</v>
      </c>
      <c r="T435" s="9">
        <v>1.61E-2</v>
      </c>
      <c r="U435" s="5">
        <f t="shared" si="98"/>
        <v>1666666.6666666667</v>
      </c>
      <c r="V435" s="5">
        <f t="shared" si="99"/>
        <v>454074.6246166667</v>
      </c>
      <c r="W435" s="10">
        <f t="shared" si="103"/>
        <v>2120741.2912833337</v>
      </c>
      <c r="X435" s="5">
        <v>3624243</v>
      </c>
      <c r="Y435">
        <v>0</v>
      </c>
      <c r="Z435" s="5">
        <v>0</v>
      </c>
      <c r="AA435" s="5">
        <v>342064957</v>
      </c>
      <c r="AB435">
        <v>0</v>
      </c>
      <c r="AC435">
        <v>0</v>
      </c>
      <c r="AD435">
        <v>0</v>
      </c>
      <c r="AE435" t="s">
        <v>34</v>
      </c>
      <c r="AF435" t="s">
        <v>34</v>
      </c>
      <c r="AG435" t="s">
        <v>41</v>
      </c>
      <c r="AH435" s="5">
        <v>3384407.14</v>
      </c>
      <c r="AI435" s="5">
        <v>36242.43</v>
      </c>
      <c r="AJ435" s="3">
        <v>51271</v>
      </c>
      <c r="AK435" s="5">
        <v>0</v>
      </c>
      <c r="AL435" s="5">
        <v>0</v>
      </c>
      <c r="AM435" s="5">
        <v>0</v>
      </c>
      <c r="AN435" s="5">
        <v>0</v>
      </c>
      <c r="AO435" t="s">
        <v>41</v>
      </c>
      <c r="AP435" t="s">
        <v>37</v>
      </c>
      <c r="AQ435" s="5">
        <v>3384407.14</v>
      </c>
      <c r="AR435" t="s">
        <v>38</v>
      </c>
      <c r="AS435">
        <f t="shared" si="109"/>
        <v>0</v>
      </c>
      <c r="AT435" t="str">
        <f t="shared" si="100"/>
        <v>0 Días</v>
      </c>
      <c r="AU435" t="e">
        <f>IF(AND(AC435=0,SUMIFS($H:$H,$A:$A,$A435,#REF!,#REF!)&lt;250000000),"Ordinaria",IF(AND(AC435=0,SUMIFS($H:$H,$A:$A,$A435,#REF!,#REF!)&gt;=250000000),"Preventiva",IF(AND(AC435&gt;0,AC435&lt;=30),"Persuasiva I",IF(AND(AC435&gt;30,AC435&lt;=60),"Persuasiva II",IF(AND(AC435&gt;60,AC435&lt;90),"Prejurídica","Jurídico")))))</f>
        <v>#REF!</v>
      </c>
      <c r="AV435">
        <f t="shared" si="101"/>
        <v>0</v>
      </c>
      <c r="AW435" t="str">
        <f>IFERROR(VLOOKUP(#REF!,#REF!,32,0),"Desembolsado")</f>
        <v>Desembolsado</v>
      </c>
      <c r="AX435" t="str">
        <f t="shared" si="102"/>
        <v>Otro</v>
      </c>
    </row>
    <row r="436" spans="1:50" x14ac:dyDescent="0.25">
      <c r="A436" s="3">
        <v>45107</v>
      </c>
      <c r="B436" s="1">
        <v>34203000200101</v>
      </c>
      <c r="C436" s="5">
        <v>400000000</v>
      </c>
      <c r="D436">
        <v>240</v>
      </c>
      <c r="E436" s="3">
        <v>43895</v>
      </c>
      <c r="F436" s="1">
        <f>_xlfn.DAYS(E436,A436)/30</f>
        <v>-40.4</v>
      </c>
      <c r="G436" s="1">
        <v>198.56666666666666</v>
      </c>
      <c r="H436" s="5">
        <v>340177103</v>
      </c>
      <c r="I436" s="5" t="s">
        <v>52</v>
      </c>
      <c r="J436" s="6">
        <v>44653</v>
      </c>
      <c r="K436" s="7">
        <f>+_xlfn.DAYS(A436,J436)/30</f>
        <v>15.133333333333333</v>
      </c>
      <c r="L436" s="7">
        <v>41.43333333333333</v>
      </c>
      <c r="M436" s="6">
        <v>31486</v>
      </c>
      <c r="N436" s="8">
        <f>+_xlfn.DAYS(A436,M436)/365</f>
        <v>37.317808219178083</v>
      </c>
      <c r="O436" s="8">
        <v>154</v>
      </c>
      <c r="P436" s="6">
        <v>42359</v>
      </c>
      <c r="Q436" s="8">
        <f t="shared" si="96"/>
        <v>4.2666666666666666</v>
      </c>
      <c r="R436" s="8">
        <f t="shared" si="97"/>
        <v>6.3722222222222218</v>
      </c>
      <c r="S436" s="8" t="s">
        <v>66</v>
      </c>
      <c r="T436" s="9">
        <v>1.61E-2</v>
      </c>
      <c r="U436" s="5">
        <f t="shared" si="98"/>
        <v>1666666.6666666667</v>
      </c>
      <c r="V436" s="5">
        <f t="shared" si="99"/>
        <v>456404.27985833329</v>
      </c>
      <c r="W436" s="10">
        <f t="shared" si="103"/>
        <v>2123070.946525</v>
      </c>
      <c r="X436" s="5">
        <v>3626937</v>
      </c>
      <c r="Y436">
        <v>0</v>
      </c>
      <c r="Z436" s="5">
        <v>0</v>
      </c>
      <c r="AA436" s="5">
        <v>343804040</v>
      </c>
      <c r="AB436">
        <v>0</v>
      </c>
      <c r="AC436">
        <v>0</v>
      </c>
      <c r="AD436">
        <v>0</v>
      </c>
      <c r="AE436" t="s">
        <v>34</v>
      </c>
      <c r="AF436" t="s">
        <v>34</v>
      </c>
      <c r="AG436" t="s">
        <v>41</v>
      </c>
      <c r="AH436" s="5">
        <v>3401771.03</v>
      </c>
      <c r="AI436" s="5">
        <v>36269.370000000003</v>
      </c>
      <c r="AJ436" s="3">
        <v>51271</v>
      </c>
      <c r="AK436" s="5">
        <v>0</v>
      </c>
      <c r="AL436" s="5">
        <v>0</v>
      </c>
      <c r="AM436" s="5">
        <v>0</v>
      </c>
      <c r="AN436" s="5">
        <v>0</v>
      </c>
      <c r="AO436" t="s">
        <v>41</v>
      </c>
      <c r="AP436" t="s">
        <v>37</v>
      </c>
      <c r="AQ436" s="5">
        <v>3401771.03</v>
      </c>
      <c r="AR436" t="s">
        <v>38</v>
      </c>
      <c r="AS436">
        <f t="shared" si="109"/>
        <v>0</v>
      </c>
      <c r="AT436" t="str">
        <f t="shared" si="100"/>
        <v>0 Días</v>
      </c>
      <c r="AU436" t="e">
        <f>IF(AND(AC436=0,SUMIFS($H:$H,$A:$A,$A436,#REF!,#REF!)&lt;250000000),"Ordinaria",IF(AND(AC436=0,SUMIFS($H:$H,$A:$A,$A436,#REF!,#REF!)&gt;=250000000),"Preventiva",IF(AND(AC436&gt;0,AC436&lt;=30),"Persuasiva I",IF(AND(AC436&gt;30,AC436&lt;=60),"Persuasiva II",IF(AND(AC436&gt;60,AC436&lt;90),"Prejurídica","Jurídico")))))</f>
        <v>#REF!</v>
      </c>
      <c r="AV436">
        <f t="shared" si="101"/>
        <v>0</v>
      </c>
      <c r="AW436" t="str">
        <f>IFERROR(VLOOKUP(#REF!,#REF!,32,0),"Desembolsado")</f>
        <v>Desembolsado</v>
      </c>
      <c r="AX436" t="str">
        <f t="shared" si="102"/>
        <v>Otro</v>
      </c>
    </row>
    <row r="437" spans="1:50" x14ac:dyDescent="0.25">
      <c r="A437" s="3">
        <v>45077</v>
      </c>
      <c r="B437" s="1">
        <v>34203000200101</v>
      </c>
      <c r="C437" s="5">
        <v>400000000</v>
      </c>
      <c r="D437">
        <v>240</v>
      </c>
      <c r="E437" s="3">
        <v>43895</v>
      </c>
      <c r="F437" s="1">
        <f>_xlfn.DAYS(E437,A437)/30</f>
        <v>-39.4</v>
      </c>
      <c r="G437" s="1">
        <v>199.6</v>
      </c>
      <c r="H437" s="5">
        <v>341859569</v>
      </c>
      <c r="I437" s="5" t="s">
        <v>52</v>
      </c>
      <c r="J437" s="6">
        <v>44653</v>
      </c>
      <c r="K437" s="7">
        <f>+_xlfn.DAYS(A437,J437)/30</f>
        <v>14.133333333333333</v>
      </c>
      <c r="L437" s="7">
        <v>40.4</v>
      </c>
      <c r="M437" s="6">
        <v>31486</v>
      </c>
      <c r="N437" s="8">
        <f>+_xlfn.DAYS(A437,M437)/365</f>
        <v>37.235616438356168</v>
      </c>
      <c r="O437" s="8">
        <v>154</v>
      </c>
      <c r="P437" s="6">
        <v>42359</v>
      </c>
      <c r="Q437" s="8">
        <f t="shared" si="96"/>
        <v>4.2666666666666666</v>
      </c>
      <c r="R437" s="8">
        <f t="shared" si="97"/>
        <v>6.3722222222222218</v>
      </c>
      <c r="S437" s="8" t="s">
        <v>66</v>
      </c>
      <c r="T437" s="9">
        <v>1.61E-2</v>
      </c>
      <c r="U437" s="5">
        <f t="shared" si="98"/>
        <v>1666666.6666666667</v>
      </c>
      <c r="V437" s="5">
        <f t="shared" si="99"/>
        <v>458661.58840833331</v>
      </c>
      <c r="W437" s="10">
        <f t="shared" si="103"/>
        <v>2125328.2550750002</v>
      </c>
      <c r="X437" s="5">
        <v>3629609</v>
      </c>
      <c r="Y437">
        <v>0</v>
      </c>
      <c r="Z437" s="5">
        <v>0</v>
      </c>
      <c r="AA437" s="5">
        <v>345489178</v>
      </c>
      <c r="AB437">
        <v>0</v>
      </c>
      <c r="AC437">
        <v>0</v>
      </c>
      <c r="AD437">
        <v>0</v>
      </c>
      <c r="AE437" t="s">
        <v>34</v>
      </c>
      <c r="AF437" t="s">
        <v>34</v>
      </c>
      <c r="AG437" t="s">
        <v>41</v>
      </c>
      <c r="AH437" s="5">
        <v>3418595.69</v>
      </c>
      <c r="AI437" s="5">
        <v>36296.089999999997</v>
      </c>
      <c r="AJ437" s="3">
        <v>51271</v>
      </c>
      <c r="AK437" s="5">
        <v>0</v>
      </c>
      <c r="AL437" s="5">
        <v>0</v>
      </c>
      <c r="AM437" s="5">
        <v>0</v>
      </c>
      <c r="AN437" s="5">
        <v>0</v>
      </c>
      <c r="AO437" t="s">
        <v>41</v>
      </c>
      <c r="AP437" t="s">
        <v>39</v>
      </c>
      <c r="AQ437" s="5">
        <v>3418595.69</v>
      </c>
      <c r="AR437" t="s">
        <v>38</v>
      </c>
      <c r="AS437">
        <f t="shared" si="109"/>
        <v>0</v>
      </c>
      <c r="AT437" t="str">
        <f t="shared" si="100"/>
        <v>0 Días</v>
      </c>
      <c r="AU437" t="e">
        <f>IF(AND(AC437=0,SUMIFS($H:$H,$A:$A,$A437,#REF!,#REF!)&lt;250000000),"Ordinaria",IF(AND(AC437=0,SUMIFS($H:$H,$A:$A,$A437,#REF!,#REF!)&gt;=250000000),"Preventiva",IF(AND(AC437&gt;0,AC437&lt;=30),"Persuasiva I",IF(AND(AC437&gt;30,AC437&lt;=60),"Persuasiva II",IF(AND(AC437&gt;60,AC437&lt;90),"Prejurídica","Jurídico")))))</f>
        <v>#REF!</v>
      </c>
      <c r="AV437">
        <f t="shared" si="101"/>
        <v>0</v>
      </c>
      <c r="AW437" t="str">
        <f>IFERROR(VLOOKUP(#REF!,#REF!,32,0),"Desembolsado")</f>
        <v>Desembolsado</v>
      </c>
      <c r="AX437" t="str">
        <f t="shared" si="102"/>
        <v>Otro</v>
      </c>
    </row>
    <row r="438" spans="1:50" x14ac:dyDescent="0.25">
      <c r="A438" s="3">
        <v>45046</v>
      </c>
      <c r="B438" s="1">
        <v>34203000200101</v>
      </c>
      <c r="C438" s="5">
        <v>400000000</v>
      </c>
      <c r="D438">
        <v>240</v>
      </c>
      <c r="E438" s="3">
        <v>43895</v>
      </c>
      <c r="F438" s="1">
        <f>_xlfn.DAYS(E438,A438)/30</f>
        <v>-38.366666666666667</v>
      </c>
      <c r="G438" s="1">
        <v>200.6</v>
      </c>
      <c r="H438" s="5">
        <v>343530351</v>
      </c>
      <c r="I438" s="5" t="s">
        <v>52</v>
      </c>
      <c r="J438" s="6">
        <v>44653</v>
      </c>
      <c r="K438" s="7">
        <f>+_xlfn.DAYS(A438,J438)/30</f>
        <v>13.1</v>
      </c>
      <c r="L438" s="7">
        <v>39.4</v>
      </c>
      <c r="M438" s="6">
        <v>31486</v>
      </c>
      <c r="N438" s="8">
        <f>+_xlfn.DAYS(A438,M438)/365</f>
        <v>37.150684931506852</v>
      </c>
      <c r="O438" s="8">
        <v>154</v>
      </c>
      <c r="P438" s="6">
        <v>42359</v>
      </c>
      <c r="Q438" s="8">
        <f t="shared" si="96"/>
        <v>4.2666666666666666</v>
      </c>
      <c r="R438" s="8">
        <f t="shared" si="97"/>
        <v>6.3722222222222218</v>
      </c>
      <c r="S438" s="8" t="s">
        <v>66</v>
      </c>
      <c r="T438" s="9">
        <v>1.61E-2</v>
      </c>
      <c r="U438" s="5">
        <f t="shared" si="98"/>
        <v>1666666.6666666667</v>
      </c>
      <c r="V438" s="5">
        <f t="shared" si="99"/>
        <v>460903.22092500003</v>
      </c>
      <c r="W438" s="10">
        <f t="shared" si="103"/>
        <v>2127569.8875916665</v>
      </c>
      <c r="X438" s="5">
        <v>3632269</v>
      </c>
      <c r="Y438">
        <v>0</v>
      </c>
      <c r="Z438" s="5">
        <v>0</v>
      </c>
      <c r="AA438" s="5">
        <v>347162620</v>
      </c>
      <c r="AB438">
        <v>0</v>
      </c>
      <c r="AC438">
        <v>0</v>
      </c>
      <c r="AD438">
        <v>0</v>
      </c>
      <c r="AE438" t="s">
        <v>34</v>
      </c>
      <c r="AF438" t="s">
        <v>34</v>
      </c>
      <c r="AG438" t="s">
        <v>41</v>
      </c>
      <c r="AH438" s="5">
        <v>3435303.51</v>
      </c>
      <c r="AI438" s="5">
        <v>36322.69</v>
      </c>
      <c r="AJ438" s="3">
        <v>51271</v>
      </c>
      <c r="AK438" s="5">
        <v>0</v>
      </c>
      <c r="AL438" s="5">
        <v>0</v>
      </c>
      <c r="AM438" s="5">
        <v>0</v>
      </c>
      <c r="AN438" s="5">
        <v>0</v>
      </c>
      <c r="AO438" t="s">
        <v>41</v>
      </c>
      <c r="AP438" t="s">
        <v>39</v>
      </c>
      <c r="AQ438" s="5">
        <v>3435303.51</v>
      </c>
      <c r="AR438" t="s">
        <v>38</v>
      </c>
      <c r="AS438">
        <f t="shared" si="109"/>
        <v>0</v>
      </c>
      <c r="AT438" t="str">
        <f t="shared" si="100"/>
        <v>0 Días</v>
      </c>
      <c r="AU438" t="e">
        <f>IF(AND(AC438=0,SUMIFS($H:$H,$A:$A,$A438,#REF!,#REF!)&lt;250000000),"Ordinaria",IF(AND(AC438=0,SUMIFS($H:$H,$A:$A,$A438,#REF!,#REF!)&gt;=250000000),"Preventiva",IF(AND(AC438&gt;0,AC438&lt;=30),"Persuasiva I",IF(AND(AC438&gt;30,AC438&lt;=60),"Persuasiva II",IF(AND(AC438&gt;60,AC438&lt;90),"Prejurídica","Jurídico")))))</f>
        <v>#REF!</v>
      </c>
      <c r="AV438">
        <f t="shared" si="101"/>
        <v>0</v>
      </c>
      <c r="AW438" t="str">
        <f>IFERROR(VLOOKUP(#REF!,#REF!,32,0),"Desembolsado")</f>
        <v>Desembolsado</v>
      </c>
      <c r="AX438" t="str">
        <f t="shared" si="102"/>
        <v>Otro</v>
      </c>
    </row>
    <row r="439" spans="1:50" x14ac:dyDescent="0.25">
      <c r="A439" s="3">
        <v>45016</v>
      </c>
      <c r="B439" s="1">
        <v>34203000200101</v>
      </c>
      <c r="C439" s="5">
        <v>400000000</v>
      </c>
      <c r="D439">
        <v>240</v>
      </c>
      <c r="E439" s="3">
        <v>43895</v>
      </c>
      <c r="F439" s="1">
        <f>_xlfn.DAYS(E439,A439)/30</f>
        <v>-37.366666666666667</v>
      </c>
      <c r="G439" s="1">
        <v>201.63333333333333</v>
      </c>
      <c r="H439" s="5">
        <v>345209132</v>
      </c>
      <c r="I439" s="5" t="s">
        <v>52</v>
      </c>
      <c r="J439" s="6">
        <v>44653</v>
      </c>
      <c r="K439" s="7">
        <f>+_xlfn.DAYS(A439,J439)/30</f>
        <v>12.1</v>
      </c>
      <c r="L439" s="7">
        <v>38.366666666666667</v>
      </c>
      <c r="M439" s="6">
        <v>31486</v>
      </c>
      <c r="N439" s="8">
        <f>+_xlfn.DAYS(A439,M439)/365</f>
        <v>37.06849315068493</v>
      </c>
      <c r="O439" s="8">
        <v>154</v>
      </c>
      <c r="P439" s="6">
        <v>42359</v>
      </c>
      <c r="Q439" s="8">
        <f t="shared" si="96"/>
        <v>4.2666666666666666</v>
      </c>
      <c r="R439" s="8">
        <f t="shared" si="97"/>
        <v>6.3722222222222218</v>
      </c>
      <c r="S439" s="8" t="s">
        <v>66</v>
      </c>
      <c r="T439" s="9">
        <v>1.61E-2</v>
      </c>
      <c r="U439" s="5">
        <f t="shared" si="98"/>
        <v>1666666.6666666667</v>
      </c>
      <c r="V439" s="5">
        <f t="shared" si="99"/>
        <v>463155.5854333333</v>
      </c>
      <c r="W439" s="10">
        <f t="shared" si="103"/>
        <v>2129822.2521000002</v>
      </c>
      <c r="X439" s="5">
        <v>3634942</v>
      </c>
      <c r="Y439">
        <v>0</v>
      </c>
      <c r="Z439" s="5">
        <v>0</v>
      </c>
      <c r="AA439" s="5">
        <v>348844074</v>
      </c>
      <c r="AB439">
        <v>0</v>
      </c>
      <c r="AC439">
        <v>0</v>
      </c>
      <c r="AD439">
        <v>0</v>
      </c>
      <c r="AE439" t="s">
        <v>34</v>
      </c>
      <c r="AF439" t="s">
        <v>34</v>
      </c>
      <c r="AG439" t="s">
        <v>41</v>
      </c>
      <c r="AH439" s="5">
        <v>3452091.32</v>
      </c>
      <c r="AI439" s="5">
        <v>36349.42</v>
      </c>
      <c r="AJ439" s="3">
        <v>51271</v>
      </c>
      <c r="AK439" s="5">
        <v>0</v>
      </c>
      <c r="AL439" s="5">
        <v>0</v>
      </c>
      <c r="AM439" s="5">
        <v>0</v>
      </c>
      <c r="AN439" s="5">
        <v>0</v>
      </c>
      <c r="AO439" t="s">
        <v>41</v>
      </c>
      <c r="AP439" t="s">
        <v>39</v>
      </c>
      <c r="AQ439" s="5">
        <v>3452091.32</v>
      </c>
      <c r="AR439" t="s">
        <v>38</v>
      </c>
      <c r="AS439">
        <f t="shared" si="109"/>
        <v>0</v>
      </c>
      <c r="AT439" t="str">
        <f t="shared" si="100"/>
        <v>0 Días</v>
      </c>
      <c r="AU439" t="e">
        <f>IF(AND(AC439=0,SUMIFS($H:$H,$A:$A,$A439,#REF!,#REF!)&lt;250000000),"Ordinaria",IF(AND(AC439=0,SUMIFS($H:$H,$A:$A,$A439,#REF!,#REF!)&gt;=250000000),"Preventiva",IF(AND(AC439&gt;0,AC439&lt;=30),"Persuasiva I",IF(AND(AC439&gt;30,AC439&lt;=60),"Persuasiva II",IF(AND(AC439&gt;60,AC439&lt;90),"Prejurídica","Jurídico")))))</f>
        <v>#REF!</v>
      </c>
      <c r="AV439">
        <f t="shared" si="101"/>
        <v>0</v>
      </c>
      <c r="AW439" t="str">
        <f>IFERROR(VLOOKUP(#REF!,#REF!,32,0),"Desembolsado")</f>
        <v>Desembolsado</v>
      </c>
      <c r="AX439" t="str">
        <f t="shared" si="102"/>
        <v>Otro</v>
      </c>
    </row>
    <row r="440" spans="1:50" x14ac:dyDescent="0.25">
      <c r="A440" s="3">
        <v>45351</v>
      </c>
      <c r="B440" s="1">
        <v>34203300203451</v>
      </c>
      <c r="C440" s="5">
        <v>544000000</v>
      </c>
      <c r="D440">
        <v>240</v>
      </c>
      <c r="E440" s="3">
        <v>44111</v>
      </c>
      <c r="F440" s="1">
        <f>_xlfn.DAYS(E440,A440)/30</f>
        <v>-41.333333333333336</v>
      </c>
      <c r="G440" s="1">
        <f t="shared" ref="G440:G471" si="110">+D440+F440</f>
        <v>198.66666666666666</v>
      </c>
      <c r="H440" s="5">
        <v>457682480</v>
      </c>
      <c r="I440" s="5" t="s">
        <v>53</v>
      </c>
      <c r="J440" s="6">
        <v>44228</v>
      </c>
      <c r="K440" s="7">
        <f>+_xlfn.DAYS(A440,J440)/30</f>
        <v>37.43333333333333</v>
      </c>
      <c r="L440" s="7">
        <f>+_xlfn.DAYS(A440,E440)/30</f>
        <v>41.333333333333336</v>
      </c>
      <c r="M440" s="6">
        <v>31506</v>
      </c>
      <c r="N440" s="8">
        <f>+_xlfn.DAYS(A440,M440)/365</f>
        <v>37.93150684931507</v>
      </c>
      <c r="O440" s="8">
        <v>0</v>
      </c>
      <c r="P440" s="6">
        <v>43299</v>
      </c>
      <c r="Q440" s="8">
        <f t="shared" si="96"/>
        <v>2.2555555555555555</v>
      </c>
      <c r="R440" s="8">
        <f t="shared" si="97"/>
        <v>2.5805555555555557</v>
      </c>
      <c r="S440" s="8" t="s">
        <v>66</v>
      </c>
      <c r="T440" s="9">
        <v>1.61E-2</v>
      </c>
      <c r="U440" s="5">
        <f t="shared" si="98"/>
        <v>2266666.6666666665</v>
      </c>
      <c r="V440" s="5">
        <f t="shared" si="99"/>
        <v>614057.32733333332</v>
      </c>
      <c r="W440" s="10">
        <f t="shared" si="103"/>
        <v>2880723.9939999999</v>
      </c>
      <c r="X440" s="5">
        <v>223764</v>
      </c>
      <c r="Y440">
        <v>0</v>
      </c>
      <c r="Z440" s="5">
        <v>61620</v>
      </c>
      <c r="AA440" s="5">
        <v>457967864</v>
      </c>
      <c r="AB440">
        <v>0</v>
      </c>
      <c r="AC440">
        <v>0</v>
      </c>
      <c r="AD440">
        <v>0</v>
      </c>
      <c r="AE440" t="s">
        <v>34</v>
      </c>
      <c r="AF440" t="s">
        <v>34</v>
      </c>
      <c r="AG440" t="s">
        <v>41</v>
      </c>
      <c r="AH440" s="5">
        <v>4576824.8</v>
      </c>
      <c r="AI440" s="5">
        <v>2237.64</v>
      </c>
      <c r="AJ440" s="3">
        <v>51399</v>
      </c>
      <c r="AK440" s="5">
        <v>616.20000000000005</v>
      </c>
      <c r="AL440" s="5">
        <v>0</v>
      </c>
      <c r="AM440" s="5">
        <v>0</v>
      </c>
      <c r="AN440" s="5">
        <v>0</v>
      </c>
      <c r="AO440" t="s">
        <v>41</v>
      </c>
      <c r="AP440" t="s">
        <v>37</v>
      </c>
      <c r="AQ440" s="5">
        <v>4576824.8</v>
      </c>
      <c r="AR440" t="s">
        <v>38</v>
      </c>
      <c r="AT440" t="str">
        <f t="shared" si="100"/>
        <v>0 Días</v>
      </c>
      <c r="AU440" t="e">
        <f>IF(AND(AC440=0,SUMIFS($H:$H,$A:$A,$A440,#REF!,#REF!)&lt;250000000),"Ordinaria",IF(AND(AC440=0,SUMIFS($H:$H,$A:$A,$A440,#REF!,#REF!)&gt;=250000000),"Preventiva",IF(AND(AC440&gt;0,AC440&lt;=30),"Persuasiva I",IF(AND(AC440&gt;30,AC440&lt;=60),"Persuasiva II",IF(AND(AC440&gt;60,AC440&lt;90),"Prejurídica","Jurídico")))))</f>
        <v>#REF!</v>
      </c>
      <c r="AV440">
        <f t="shared" si="101"/>
        <v>0</v>
      </c>
      <c r="AW440" t="str">
        <f>IFERROR(VLOOKUP(#REF!,#REF!,32,0),"Desembolsado")</f>
        <v>Desembolsado</v>
      </c>
      <c r="AX440" t="str">
        <f t="shared" si="102"/>
        <v>Otro</v>
      </c>
    </row>
    <row r="441" spans="1:50" x14ac:dyDescent="0.25">
      <c r="A441" s="3">
        <v>45322</v>
      </c>
      <c r="B441" s="1">
        <v>34203300203451</v>
      </c>
      <c r="C441" s="5">
        <v>544000000</v>
      </c>
      <c r="D441">
        <v>240</v>
      </c>
      <c r="E441" s="3">
        <v>44111</v>
      </c>
      <c r="F441" s="1">
        <f>_xlfn.DAYS(E441,A441)/30</f>
        <v>-40.366666666666667</v>
      </c>
      <c r="G441" s="1">
        <f t="shared" si="110"/>
        <v>199.63333333333333</v>
      </c>
      <c r="H441" s="5">
        <v>459982392</v>
      </c>
      <c r="I441" s="5" t="s">
        <v>53</v>
      </c>
      <c r="J441" s="6">
        <v>44228</v>
      </c>
      <c r="K441" s="7">
        <f>+_xlfn.DAYS(A441,J441)/30</f>
        <v>36.466666666666669</v>
      </c>
      <c r="L441" s="7">
        <f>+_xlfn.DAYS(A441,E441)/30</f>
        <v>40.366666666666667</v>
      </c>
      <c r="M441" s="6">
        <v>31506</v>
      </c>
      <c r="N441" s="8">
        <f>+_xlfn.DAYS(A441,M441)/365</f>
        <v>37.852054794520548</v>
      </c>
      <c r="O441" s="8">
        <v>0</v>
      </c>
      <c r="P441" s="6">
        <v>43299</v>
      </c>
      <c r="Q441" s="8">
        <f t="shared" si="96"/>
        <v>2.2555555555555555</v>
      </c>
      <c r="R441" s="8">
        <f t="shared" si="97"/>
        <v>2.5805555555555557</v>
      </c>
      <c r="S441" s="8" t="s">
        <v>66</v>
      </c>
      <c r="T441" s="9">
        <v>1.61E-2</v>
      </c>
      <c r="U441" s="5">
        <f t="shared" si="98"/>
        <v>2266666.6666666665</v>
      </c>
      <c r="V441" s="5">
        <f t="shared" si="99"/>
        <v>617143.04259999993</v>
      </c>
      <c r="W441" s="10">
        <f t="shared" si="103"/>
        <v>2883809.7092666663</v>
      </c>
      <c r="X441" s="5">
        <v>224888</v>
      </c>
      <c r="Y441">
        <v>0</v>
      </c>
      <c r="Z441" s="5">
        <v>61928</v>
      </c>
      <c r="AA441" s="5">
        <v>460269208</v>
      </c>
      <c r="AB441">
        <v>0</v>
      </c>
      <c r="AC441">
        <v>0</v>
      </c>
      <c r="AD441">
        <v>0</v>
      </c>
      <c r="AE441" t="s">
        <v>34</v>
      </c>
      <c r="AF441" t="s">
        <v>34</v>
      </c>
      <c r="AG441" t="s">
        <v>41</v>
      </c>
      <c r="AH441" s="5">
        <v>4599823.92</v>
      </c>
      <c r="AI441" s="5">
        <v>2248.88</v>
      </c>
      <c r="AJ441" s="3">
        <v>51399</v>
      </c>
      <c r="AK441" s="5">
        <v>619.28</v>
      </c>
      <c r="AL441" s="5">
        <v>0</v>
      </c>
      <c r="AM441" s="5">
        <v>0</v>
      </c>
      <c r="AN441" s="5">
        <v>0</v>
      </c>
      <c r="AO441" t="s">
        <v>41</v>
      </c>
      <c r="AP441" t="s">
        <v>37</v>
      </c>
      <c r="AQ441" s="5">
        <v>4599823.92</v>
      </c>
      <c r="AR441" t="s">
        <v>38</v>
      </c>
      <c r="AS441">
        <f t="shared" ref="AS441:AS451" si="111">IF(AC441&gt;=1,1,0)</f>
        <v>0</v>
      </c>
      <c r="AT441" t="str">
        <f t="shared" si="100"/>
        <v>0 Días</v>
      </c>
      <c r="AU441" t="e">
        <f>IF(AND(AC441=0,SUMIFS($H:$H,$A:$A,$A441,#REF!,#REF!)&lt;250000000),"Ordinaria",IF(AND(AC441=0,SUMIFS($H:$H,$A:$A,$A441,#REF!,#REF!)&gt;=250000000),"Preventiva",IF(AND(AC441&gt;0,AC441&lt;=30),"Persuasiva I",IF(AND(AC441&gt;30,AC441&lt;=60),"Persuasiva II",IF(AND(AC441&gt;60,AC441&lt;90),"Prejurídica","Jurídico")))))</f>
        <v>#REF!</v>
      </c>
      <c r="AV441">
        <f t="shared" si="101"/>
        <v>0</v>
      </c>
      <c r="AW441" t="str">
        <f>IFERROR(VLOOKUP(#REF!,#REF!,32,0),"Desembolsado")</f>
        <v>Desembolsado</v>
      </c>
      <c r="AX441" t="str">
        <f t="shared" si="102"/>
        <v>Otro</v>
      </c>
    </row>
    <row r="442" spans="1:50" x14ac:dyDescent="0.25">
      <c r="A442" s="3">
        <v>45291</v>
      </c>
      <c r="B442" s="1">
        <v>34203300203451</v>
      </c>
      <c r="C442" s="5">
        <v>544000000</v>
      </c>
      <c r="D442">
        <v>240</v>
      </c>
      <c r="E442" s="3">
        <v>44111</v>
      </c>
      <c r="F442" s="1">
        <f>_xlfn.DAYS(E442,A442)/30</f>
        <v>-39.333333333333336</v>
      </c>
      <c r="G442" s="1">
        <f t="shared" si="110"/>
        <v>200.66666666666666</v>
      </c>
      <c r="H442" s="5">
        <v>462282304</v>
      </c>
      <c r="I442" s="5" t="s">
        <v>53</v>
      </c>
      <c r="J442" s="6">
        <v>44228</v>
      </c>
      <c r="K442" s="7">
        <f>+_xlfn.DAYS(A442,J442)/30</f>
        <v>35.43333333333333</v>
      </c>
      <c r="L442" s="7">
        <f>+_xlfn.DAYS(A442,E442)/30</f>
        <v>39.333333333333336</v>
      </c>
      <c r="M442" s="6">
        <v>31506</v>
      </c>
      <c r="N442" s="8">
        <f>+_xlfn.DAYS(A442,M442)/365</f>
        <v>37.767123287671232</v>
      </c>
      <c r="O442" s="8">
        <v>0</v>
      </c>
      <c r="P442" s="6">
        <v>43299</v>
      </c>
      <c r="Q442" s="8">
        <f t="shared" si="96"/>
        <v>2.2555555555555555</v>
      </c>
      <c r="R442" s="8">
        <f t="shared" si="97"/>
        <v>2.5805555555555557</v>
      </c>
      <c r="S442" s="8" t="s">
        <v>66</v>
      </c>
      <c r="T442" s="9">
        <v>1.61E-2</v>
      </c>
      <c r="U442" s="5">
        <f t="shared" si="98"/>
        <v>2266666.6666666665</v>
      </c>
      <c r="V442" s="5">
        <f t="shared" si="99"/>
        <v>620228.75786666665</v>
      </c>
      <c r="W442" s="10">
        <f t="shared" si="103"/>
        <v>2886895.4245333332</v>
      </c>
      <c r="X442" s="5">
        <v>226008</v>
      </c>
      <c r="Y442">
        <v>0</v>
      </c>
      <c r="Z442" s="5">
        <v>62245</v>
      </c>
      <c r="AA442" s="5">
        <v>462570557</v>
      </c>
      <c r="AB442">
        <v>0</v>
      </c>
      <c r="AC442">
        <v>0</v>
      </c>
      <c r="AD442">
        <v>0</v>
      </c>
      <c r="AE442" t="s">
        <v>34</v>
      </c>
      <c r="AF442" t="s">
        <v>34</v>
      </c>
      <c r="AG442" t="s">
        <v>41</v>
      </c>
      <c r="AH442" s="5">
        <v>4622823.04</v>
      </c>
      <c r="AI442" s="5">
        <v>2260.08</v>
      </c>
      <c r="AJ442" s="3">
        <v>51399</v>
      </c>
      <c r="AK442" s="5">
        <v>622.45000000000005</v>
      </c>
      <c r="AL442" s="5">
        <v>0</v>
      </c>
      <c r="AM442" s="5">
        <v>0</v>
      </c>
      <c r="AN442" s="5">
        <v>0</v>
      </c>
      <c r="AO442" t="s">
        <v>41</v>
      </c>
      <c r="AP442" t="s">
        <v>37</v>
      </c>
      <c r="AQ442" s="5">
        <v>4622823.04</v>
      </c>
      <c r="AR442" t="s">
        <v>38</v>
      </c>
      <c r="AS442">
        <f t="shared" si="111"/>
        <v>0</v>
      </c>
      <c r="AT442" t="str">
        <f t="shared" si="100"/>
        <v>0 Días</v>
      </c>
      <c r="AU442" t="e">
        <f>IF(AND(AC442=0,SUMIFS($H:$H,$A:$A,$A442,#REF!,#REF!)&lt;250000000),"Ordinaria",IF(AND(AC442=0,SUMIFS($H:$H,$A:$A,$A442,#REF!,#REF!)&gt;=250000000),"Preventiva",IF(AND(AC442&gt;0,AC442&lt;=30),"Persuasiva I",IF(AND(AC442&gt;30,AC442&lt;=60),"Persuasiva II",IF(AND(AC442&gt;60,AC442&lt;90),"Prejurídica","Jurídico")))))</f>
        <v>#REF!</v>
      </c>
      <c r="AV442">
        <f t="shared" si="101"/>
        <v>0</v>
      </c>
      <c r="AW442" t="str">
        <f>IFERROR(VLOOKUP(#REF!,#REF!,32,0),"Desembolsado")</f>
        <v>Desembolsado</v>
      </c>
      <c r="AX442" t="str">
        <f t="shared" si="102"/>
        <v>Otro</v>
      </c>
    </row>
    <row r="443" spans="1:50" x14ac:dyDescent="0.25">
      <c r="A443" s="3">
        <v>45260</v>
      </c>
      <c r="B443" s="1">
        <v>34203300203451</v>
      </c>
      <c r="C443" s="5">
        <v>544000000</v>
      </c>
      <c r="D443">
        <v>240</v>
      </c>
      <c r="E443" s="3">
        <v>44111</v>
      </c>
      <c r="F443" s="1">
        <f>_xlfn.DAYS(E443,A443)/30</f>
        <v>-38.299999999999997</v>
      </c>
      <c r="G443" s="1">
        <f t="shared" si="110"/>
        <v>201.7</v>
      </c>
      <c r="H443" s="5">
        <v>464581764</v>
      </c>
      <c r="I443" s="5" t="s">
        <v>53</v>
      </c>
      <c r="J443" s="6">
        <v>44228</v>
      </c>
      <c r="K443" s="7">
        <f>+_xlfn.DAYS(A443,J443)/30</f>
        <v>34.4</v>
      </c>
      <c r="L443" s="7">
        <f>+_xlfn.DAYS(A443,E443)/30</f>
        <v>38.299999999999997</v>
      </c>
      <c r="M443" s="6">
        <v>31506</v>
      </c>
      <c r="N443" s="8">
        <f>+_xlfn.DAYS(A443,M443)/365</f>
        <v>37.682191780821917</v>
      </c>
      <c r="O443" s="8">
        <v>0</v>
      </c>
      <c r="P443" s="6">
        <v>43299</v>
      </c>
      <c r="Q443" s="8">
        <f t="shared" si="96"/>
        <v>2.2555555555555555</v>
      </c>
      <c r="R443" s="8">
        <f t="shared" si="97"/>
        <v>2.5805555555555557</v>
      </c>
      <c r="S443" s="8" t="s">
        <v>66</v>
      </c>
      <c r="T443" s="9">
        <v>1.61E-2</v>
      </c>
      <c r="U443" s="5">
        <f t="shared" si="98"/>
        <v>2266666.6666666665</v>
      </c>
      <c r="V443" s="5">
        <f t="shared" si="99"/>
        <v>623313.86670000001</v>
      </c>
      <c r="W443" s="10">
        <f t="shared" si="103"/>
        <v>2889980.5333666666</v>
      </c>
      <c r="X443" s="5">
        <v>227133</v>
      </c>
      <c r="Y443">
        <v>0</v>
      </c>
      <c r="Z443" s="5">
        <v>0</v>
      </c>
      <c r="AA443" s="5">
        <v>464808897</v>
      </c>
      <c r="AB443">
        <v>0</v>
      </c>
      <c r="AC443">
        <v>0</v>
      </c>
      <c r="AD443">
        <v>0</v>
      </c>
      <c r="AE443" t="s">
        <v>34</v>
      </c>
      <c r="AF443" t="s">
        <v>34</v>
      </c>
      <c r="AG443" t="s">
        <v>41</v>
      </c>
      <c r="AH443" s="5">
        <v>4645817.6399999997</v>
      </c>
      <c r="AI443" s="5">
        <v>2271.33</v>
      </c>
      <c r="AJ443" s="3">
        <v>51399</v>
      </c>
      <c r="AK443" s="5">
        <v>0</v>
      </c>
      <c r="AL443" s="5">
        <v>0</v>
      </c>
      <c r="AM443" s="5">
        <v>0</v>
      </c>
      <c r="AN443" s="5">
        <v>0</v>
      </c>
      <c r="AO443" t="s">
        <v>41</v>
      </c>
      <c r="AP443" t="s">
        <v>37</v>
      </c>
      <c r="AQ443" s="5">
        <v>4645817.6399999997</v>
      </c>
      <c r="AR443" t="s">
        <v>38</v>
      </c>
      <c r="AS443">
        <f t="shared" si="111"/>
        <v>0</v>
      </c>
      <c r="AT443" t="str">
        <f t="shared" si="100"/>
        <v>0 Días</v>
      </c>
      <c r="AU443" t="e">
        <f>IF(AND(AC443=0,SUMIFS($H:$H,$A:$A,$A443,#REF!,#REF!)&lt;250000000),"Ordinaria",IF(AND(AC443=0,SUMIFS($H:$H,$A:$A,$A443,#REF!,#REF!)&gt;=250000000),"Preventiva",IF(AND(AC443&gt;0,AC443&lt;=30),"Persuasiva I",IF(AND(AC443&gt;30,AC443&lt;=60),"Persuasiva II",IF(AND(AC443&gt;60,AC443&lt;90),"Prejurídica","Jurídico")))))</f>
        <v>#REF!</v>
      </c>
      <c r="AV443">
        <f t="shared" si="101"/>
        <v>0</v>
      </c>
      <c r="AW443" t="str">
        <f>IFERROR(VLOOKUP(#REF!,#REF!,32,0),"Desembolsado")</f>
        <v>Desembolsado</v>
      </c>
      <c r="AX443" t="str">
        <f t="shared" si="102"/>
        <v>Otro</v>
      </c>
    </row>
    <row r="444" spans="1:50" x14ac:dyDescent="0.25">
      <c r="A444" s="3">
        <v>45230</v>
      </c>
      <c r="B444" s="1">
        <v>34203300203451</v>
      </c>
      <c r="C444" s="5">
        <v>544000000</v>
      </c>
      <c r="D444">
        <v>240</v>
      </c>
      <c r="E444" s="3">
        <v>44111</v>
      </c>
      <c r="F444" s="1">
        <f>_xlfn.DAYS(E444,A444)/30</f>
        <v>-37.299999999999997</v>
      </c>
      <c r="G444" s="1">
        <f t="shared" si="110"/>
        <v>202.7</v>
      </c>
      <c r="H444" s="5">
        <v>466882128</v>
      </c>
      <c r="I444" s="5" t="s">
        <v>53</v>
      </c>
      <c r="J444" s="6">
        <v>44228</v>
      </c>
      <c r="K444" s="7">
        <f>+_xlfn.DAYS(A444,J444)/30</f>
        <v>33.4</v>
      </c>
      <c r="L444" s="7">
        <f>+_xlfn.DAYS(A444,E444)/30</f>
        <v>37.299999999999997</v>
      </c>
      <c r="M444" s="6">
        <v>31506</v>
      </c>
      <c r="N444" s="8">
        <f>+_xlfn.DAYS(A444,M444)/365</f>
        <v>37.6</v>
      </c>
      <c r="O444" s="8">
        <v>0</v>
      </c>
      <c r="P444" s="6">
        <v>43299</v>
      </c>
      <c r="Q444" s="8">
        <f t="shared" si="96"/>
        <v>2.2555555555555555</v>
      </c>
      <c r="R444" s="8">
        <f t="shared" si="97"/>
        <v>2.5805555555555557</v>
      </c>
      <c r="S444" s="8" t="s">
        <v>66</v>
      </c>
      <c r="T444" s="9">
        <v>1.61E-2</v>
      </c>
      <c r="U444" s="5">
        <f t="shared" si="98"/>
        <v>2266666.6666666665</v>
      </c>
      <c r="V444" s="5">
        <f t="shared" si="99"/>
        <v>626400.1884000001</v>
      </c>
      <c r="W444" s="10">
        <f t="shared" si="103"/>
        <v>2893066.8550666664</v>
      </c>
      <c r="X444" s="5">
        <v>228261</v>
      </c>
      <c r="Y444">
        <v>0</v>
      </c>
      <c r="Z444" s="5">
        <v>0</v>
      </c>
      <c r="AA444" s="5">
        <v>467110389</v>
      </c>
      <c r="AB444">
        <v>0</v>
      </c>
      <c r="AC444">
        <v>0</v>
      </c>
      <c r="AD444">
        <v>0</v>
      </c>
      <c r="AE444" t="s">
        <v>34</v>
      </c>
      <c r="AF444" t="s">
        <v>34</v>
      </c>
      <c r="AG444" t="s">
        <v>41</v>
      </c>
      <c r="AH444" s="5">
        <v>4668821.28</v>
      </c>
      <c r="AI444" s="5">
        <v>2282.61</v>
      </c>
      <c r="AJ444" s="3">
        <v>51399</v>
      </c>
      <c r="AK444" s="5">
        <v>0</v>
      </c>
      <c r="AL444" s="5">
        <v>0</v>
      </c>
      <c r="AM444" s="5">
        <v>0</v>
      </c>
      <c r="AN444" s="5">
        <v>0</v>
      </c>
      <c r="AO444" t="s">
        <v>41</v>
      </c>
      <c r="AP444" t="s">
        <v>37</v>
      </c>
      <c r="AQ444" s="5">
        <v>4668821.28</v>
      </c>
      <c r="AR444" t="s">
        <v>38</v>
      </c>
      <c r="AS444">
        <f t="shared" si="111"/>
        <v>0</v>
      </c>
      <c r="AT444" t="str">
        <f t="shared" si="100"/>
        <v>0 Días</v>
      </c>
      <c r="AU444" t="e">
        <f>IF(AND(AC444=0,SUMIFS($H:$H,$A:$A,$A444,#REF!,#REF!)&lt;250000000),"Ordinaria",IF(AND(AC444=0,SUMIFS($H:$H,$A:$A,$A444,#REF!,#REF!)&gt;=250000000),"Preventiva",IF(AND(AC444&gt;0,AC444&lt;=30),"Persuasiva I",IF(AND(AC444&gt;30,AC444&lt;=60),"Persuasiva II",IF(AND(AC444&gt;60,AC444&lt;90),"Prejurídica","Jurídico")))))</f>
        <v>#REF!</v>
      </c>
      <c r="AV444">
        <f t="shared" si="101"/>
        <v>0</v>
      </c>
      <c r="AW444" t="str">
        <f>IFERROR(VLOOKUP(#REF!,#REF!,32,0),"Desembolsado")</f>
        <v>Desembolsado</v>
      </c>
      <c r="AX444" t="str">
        <f t="shared" si="102"/>
        <v>Otro</v>
      </c>
    </row>
    <row r="445" spans="1:50" x14ac:dyDescent="0.25">
      <c r="A445" s="3">
        <v>45199</v>
      </c>
      <c r="B445" s="1">
        <v>34203300203451</v>
      </c>
      <c r="C445" s="5">
        <v>544000000</v>
      </c>
      <c r="D445">
        <v>240</v>
      </c>
      <c r="E445" s="3">
        <v>44111</v>
      </c>
      <c r="F445" s="1">
        <f>_xlfn.DAYS(E445,A445)/30</f>
        <v>-36.266666666666666</v>
      </c>
      <c r="G445" s="1">
        <f t="shared" si="110"/>
        <v>203.73333333333335</v>
      </c>
      <c r="H445" s="5">
        <v>469182040</v>
      </c>
      <c r="I445" s="5" t="s">
        <v>53</v>
      </c>
      <c r="J445" s="6">
        <v>44228</v>
      </c>
      <c r="K445" s="7">
        <f>+_xlfn.DAYS(A445,J445)/30</f>
        <v>32.366666666666667</v>
      </c>
      <c r="L445" s="7">
        <f>+_xlfn.DAYS(A445,E445)/30</f>
        <v>36.266666666666666</v>
      </c>
      <c r="M445" s="6">
        <v>31506</v>
      </c>
      <c r="N445" s="8">
        <f>+_xlfn.DAYS(A445,M445)/365</f>
        <v>37.515068493150686</v>
      </c>
      <c r="O445" s="8">
        <v>0</v>
      </c>
      <c r="P445" s="6">
        <v>43299</v>
      </c>
      <c r="Q445" s="8">
        <f t="shared" si="96"/>
        <v>2.2555555555555555</v>
      </c>
      <c r="R445" s="8">
        <f t="shared" si="97"/>
        <v>2.5805555555555557</v>
      </c>
      <c r="S445" s="8" t="s">
        <v>66</v>
      </c>
      <c r="T445" s="9">
        <v>1.61E-2</v>
      </c>
      <c r="U445" s="5">
        <f t="shared" si="98"/>
        <v>2266666.6666666665</v>
      </c>
      <c r="V445" s="5">
        <f t="shared" si="99"/>
        <v>629485.90366666659</v>
      </c>
      <c r="W445" s="10">
        <f t="shared" si="103"/>
        <v>2896152.5703333332</v>
      </c>
      <c r="X445" s="5">
        <v>229382</v>
      </c>
      <c r="Y445">
        <v>0</v>
      </c>
      <c r="Z445" s="5">
        <v>0</v>
      </c>
      <c r="AA445" s="5">
        <v>469411422</v>
      </c>
      <c r="AB445">
        <v>0</v>
      </c>
      <c r="AC445">
        <v>0</v>
      </c>
      <c r="AD445">
        <v>0</v>
      </c>
      <c r="AE445" t="s">
        <v>34</v>
      </c>
      <c r="AF445" t="s">
        <v>34</v>
      </c>
      <c r="AG445" t="s">
        <v>41</v>
      </c>
      <c r="AH445" s="5">
        <v>4691820.4000000004</v>
      </c>
      <c r="AI445" s="5">
        <v>2293.8200000000002</v>
      </c>
      <c r="AJ445" s="3">
        <v>51399</v>
      </c>
      <c r="AK445" s="5">
        <v>0</v>
      </c>
      <c r="AL445" s="5">
        <v>0</v>
      </c>
      <c r="AM445" s="5">
        <v>0</v>
      </c>
      <c r="AN445" s="5">
        <v>0</v>
      </c>
      <c r="AO445" t="s">
        <v>41</v>
      </c>
      <c r="AP445" t="s">
        <v>37</v>
      </c>
      <c r="AQ445" s="5">
        <v>4691820.4000000004</v>
      </c>
      <c r="AR445" t="s">
        <v>38</v>
      </c>
      <c r="AS445">
        <f t="shared" si="111"/>
        <v>0</v>
      </c>
      <c r="AT445" t="str">
        <f t="shared" si="100"/>
        <v>0 Días</v>
      </c>
      <c r="AU445" t="e">
        <f>IF(AND(AC445=0,SUMIFS($H:$H,$A:$A,$A445,#REF!,#REF!)&lt;250000000),"Ordinaria",IF(AND(AC445=0,SUMIFS($H:$H,$A:$A,$A445,#REF!,#REF!)&gt;=250000000),"Preventiva",IF(AND(AC445&gt;0,AC445&lt;=30),"Persuasiva I",IF(AND(AC445&gt;30,AC445&lt;=60),"Persuasiva II",IF(AND(AC445&gt;60,AC445&lt;90),"Prejurídica","Jurídico")))))</f>
        <v>#REF!</v>
      </c>
      <c r="AV445">
        <f t="shared" si="101"/>
        <v>0</v>
      </c>
      <c r="AW445" t="str">
        <f>IFERROR(VLOOKUP(#REF!,#REF!,32,0),"Desembolsado")</f>
        <v>Desembolsado</v>
      </c>
      <c r="AX445" t="str">
        <f t="shared" si="102"/>
        <v>Otro</v>
      </c>
    </row>
    <row r="446" spans="1:50" x14ac:dyDescent="0.25">
      <c r="A446" s="3">
        <v>45169</v>
      </c>
      <c r="B446" s="1">
        <v>34203300203451</v>
      </c>
      <c r="C446" s="5">
        <v>544000000</v>
      </c>
      <c r="D446">
        <v>240</v>
      </c>
      <c r="E446" s="3">
        <v>44111</v>
      </c>
      <c r="F446" s="1">
        <f>_xlfn.DAYS(E446,A446)/30</f>
        <v>-35.266666666666666</v>
      </c>
      <c r="G446" s="1">
        <f t="shared" si="110"/>
        <v>204.73333333333335</v>
      </c>
      <c r="H446" s="5">
        <v>471481952</v>
      </c>
      <c r="I446" s="5" t="s">
        <v>53</v>
      </c>
      <c r="J446" s="6">
        <v>44228</v>
      </c>
      <c r="K446" s="7">
        <f>+_xlfn.DAYS(A446,J446)/30</f>
        <v>31.366666666666667</v>
      </c>
      <c r="L446" s="7">
        <f>+_xlfn.DAYS(A446,E446)/30</f>
        <v>35.266666666666666</v>
      </c>
      <c r="M446" s="6">
        <v>31506</v>
      </c>
      <c r="N446" s="8">
        <f>+_xlfn.DAYS(A446,M446)/365</f>
        <v>37.43287671232877</v>
      </c>
      <c r="O446" s="8">
        <v>0</v>
      </c>
      <c r="P446" s="6">
        <v>43299</v>
      </c>
      <c r="Q446" s="8">
        <f t="shared" si="96"/>
        <v>2.2555555555555555</v>
      </c>
      <c r="R446" s="8">
        <f t="shared" si="97"/>
        <v>2.5805555555555557</v>
      </c>
      <c r="S446" s="8" t="s">
        <v>66</v>
      </c>
      <c r="T446" s="9">
        <v>1.61E-2</v>
      </c>
      <c r="U446" s="5">
        <f t="shared" si="98"/>
        <v>2266666.6666666665</v>
      </c>
      <c r="V446" s="5">
        <f t="shared" si="99"/>
        <v>632571.61893333332</v>
      </c>
      <c r="W446" s="10">
        <f t="shared" si="103"/>
        <v>2899238.2856000001</v>
      </c>
      <c r="X446" s="5">
        <v>230504</v>
      </c>
      <c r="Y446">
        <v>0</v>
      </c>
      <c r="Z446" s="5">
        <v>0</v>
      </c>
      <c r="AA446" s="5">
        <v>471712456</v>
      </c>
      <c r="AB446">
        <v>0</v>
      </c>
      <c r="AC446">
        <v>0</v>
      </c>
      <c r="AD446">
        <v>0</v>
      </c>
      <c r="AE446" t="s">
        <v>34</v>
      </c>
      <c r="AF446" t="s">
        <v>34</v>
      </c>
      <c r="AG446" t="s">
        <v>41</v>
      </c>
      <c r="AH446" s="5">
        <v>4714819.5199999996</v>
      </c>
      <c r="AI446" s="5">
        <v>2305.04</v>
      </c>
      <c r="AJ446" s="3">
        <v>51399</v>
      </c>
      <c r="AK446" s="5">
        <v>0</v>
      </c>
      <c r="AL446" s="5">
        <v>0</v>
      </c>
      <c r="AM446" s="5">
        <v>0</v>
      </c>
      <c r="AN446" s="5">
        <v>0</v>
      </c>
      <c r="AO446" t="s">
        <v>41</v>
      </c>
      <c r="AP446" t="s">
        <v>37</v>
      </c>
      <c r="AQ446" s="5">
        <v>4714819.5199999996</v>
      </c>
      <c r="AR446" t="s">
        <v>38</v>
      </c>
      <c r="AS446">
        <f t="shared" si="111"/>
        <v>0</v>
      </c>
      <c r="AT446" t="str">
        <f t="shared" si="100"/>
        <v>0 Días</v>
      </c>
      <c r="AU446" t="e">
        <f>IF(AND(AC446=0,SUMIFS($H:$H,$A:$A,$A446,#REF!,#REF!)&lt;250000000),"Ordinaria",IF(AND(AC446=0,SUMIFS($H:$H,$A:$A,$A446,#REF!,#REF!)&gt;=250000000),"Preventiva",IF(AND(AC446&gt;0,AC446&lt;=30),"Persuasiva I",IF(AND(AC446&gt;30,AC446&lt;=60),"Persuasiva II",IF(AND(AC446&gt;60,AC446&lt;90),"Prejurídica","Jurídico")))))</f>
        <v>#REF!</v>
      </c>
      <c r="AV446">
        <f t="shared" si="101"/>
        <v>0</v>
      </c>
      <c r="AW446" t="str">
        <f>IFERROR(VLOOKUP(#REF!,#REF!,32,0),"Desembolsado")</f>
        <v>Desembolsado</v>
      </c>
      <c r="AX446" t="str">
        <f t="shared" si="102"/>
        <v>Otro</v>
      </c>
    </row>
    <row r="447" spans="1:50" x14ac:dyDescent="0.25">
      <c r="A447" s="3">
        <v>45138</v>
      </c>
      <c r="B447" s="1">
        <v>34203300203451</v>
      </c>
      <c r="C447" s="5">
        <v>544000000</v>
      </c>
      <c r="D447">
        <v>240</v>
      </c>
      <c r="E447" s="3">
        <v>44111</v>
      </c>
      <c r="F447" s="1">
        <f>_xlfn.DAYS(E447,A447)/30</f>
        <v>-34.233333333333334</v>
      </c>
      <c r="G447" s="1">
        <f t="shared" si="110"/>
        <v>205.76666666666665</v>
      </c>
      <c r="H447" s="5">
        <v>473781864</v>
      </c>
      <c r="I447" s="5" t="s">
        <v>53</v>
      </c>
      <c r="J447" s="6">
        <v>44228</v>
      </c>
      <c r="K447" s="7">
        <f>+_xlfn.DAYS(A447,J447)/30</f>
        <v>30.333333333333332</v>
      </c>
      <c r="L447" s="7">
        <f>+_xlfn.DAYS(A447,E447)/30</f>
        <v>34.233333333333334</v>
      </c>
      <c r="M447" s="6">
        <v>31506</v>
      </c>
      <c r="N447" s="8">
        <f>+_xlfn.DAYS(A447,M447)/365</f>
        <v>37.347945205479455</v>
      </c>
      <c r="O447" s="8">
        <v>0</v>
      </c>
      <c r="P447" s="6">
        <v>43299</v>
      </c>
      <c r="Q447" s="8">
        <f t="shared" si="96"/>
        <v>2.2555555555555555</v>
      </c>
      <c r="R447" s="8">
        <f t="shared" si="97"/>
        <v>2.5805555555555557</v>
      </c>
      <c r="S447" s="8" t="s">
        <v>66</v>
      </c>
      <c r="T447" s="9">
        <v>1.61E-2</v>
      </c>
      <c r="U447" s="5">
        <f t="shared" si="98"/>
        <v>2266666.6666666665</v>
      </c>
      <c r="V447" s="5">
        <f t="shared" si="99"/>
        <v>635657.33420000004</v>
      </c>
      <c r="W447" s="10">
        <f t="shared" si="103"/>
        <v>2902324.0008666664</v>
      </c>
      <c r="X447" s="5">
        <v>231629</v>
      </c>
      <c r="Y447">
        <v>0</v>
      </c>
      <c r="Z447" s="5">
        <v>0</v>
      </c>
      <c r="AA447" s="5">
        <v>474013493</v>
      </c>
      <c r="AB447">
        <v>0</v>
      </c>
      <c r="AC447">
        <v>0</v>
      </c>
      <c r="AD447">
        <v>0</v>
      </c>
      <c r="AE447" t="s">
        <v>34</v>
      </c>
      <c r="AF447" t="s">
        <v>34</v>
      </c>
      <c r="AG447" t="s">
        <v>41</v>
      </c>
      <c r="AH447" s="5">
        <v>4737818.6399999997</v>
      </c>
      <c r="AI447" s="5">
        <v>2316.29</v>
      </c>
      <c r="AJ447" s="3">
        <v>51399</v>
      </c>
      <c r="AK447" s="5">
        <v>0</v>
      </c>
      <c r="AL447" s="5">
        <v>0</v>
      </c>
      <c r="AM447" s="5">
        <v>0</v>
      </c>
      <c r="AN447" s="5">
        <v>0</v>
      </c>
      <c r="AO447" t="s">
        <v>41</v>
      </c>
      <c r="AP447" t="s">
        <v>37</v>
      </c>
      <c r="AQ447" s="5">
        <v>4737818.6399999997</v>
      </c>
      <c r="AR447" t="s">
        <v>38</v>
      </c>
      <c r="AS447">
        <f t="shared" si="111"/>
        <v>0</v>
      </c>
      <c r="AT447" t="str">
        <f t="shared" si="100"/>
        <v>0 Días</v>
      </c>
      <c r="AU447" t="e">
        <f>IF(AND(AC447=0,SUMIFS($H:$H,$A:$A,$A447,#REF!,#REF!)&lt;250000000),"Ordinaria",IF(AND(AC447=0,SUMIFS($H:$H,$A:$A,$A447,#REF!,#REF!)&gt;=250000000),"Preventiva",IF(AND(AC447&gt;0,AC447&lt;=30),"Persuasiva I",IF(AND(AC447&gt;30,AC447&lt;=60),"Persuasiva II",IF(AND(AC447&gt;60,AC447&lt;90),"Prejurídica","Jurídico")))))</f>
        <v>#REF!</v>
      </c>
      <c r="AV447">
        <f t="shared" si="101"/>
        <v>0</v>
      </c>
      <c r="AW447" t="str">
        <f>IFERROR(VLOOKUP(#REF!,#REF!,32,0),"Desembolsado")</f>
        <v>Desembolsado</v>
      </c>
      <c r="AX447" t="str">
        <f t="shared" si="102"/>
        <v>Otro</v>
      </c>
    </row>
    <row r="448" spans="1:50" x14ac:dyDescent="0.25">
      <c r="A448" s="3">
        <v>45107</v>
      </c>
      <c r="B448" s="1">
        <v>34203300203451</v>
      </c>
      <c r="C448" s="5">
        <v>544000000</v>
      </c>
      <c r="D448">
        <v>240</v>
      </c>
      <c r="E448" s="3">
        <v>44111</v>
      </c>
      <c r="F448" s="1">
        <f>_xlfn.DAYS(E448,A448)/30</f>
        <v>-33.200000000000003</v>
      </c>
      <c r="G448" s="1">
        <f t="shared" si="110"/>
        <v>206.8</v>
      </c>
      <c r="H448" s="5">
        <v>476081776</v>
      </c>
      <c r="I448" s="5" t="s">
        <v>53</v>
      </c>
      <c r="J448" s="6">
        <v>44228</v>
      </c>
      <c r="K448" s="7">
        <f>+_xlfn.DAYS(A448,J448)/30</f>
        <v>29.3</v>
      </c>
      <c r="L448" s="7">
        <f>+_xlfn.DAYS(A448,E448)/30</f>
        <v>33.200000000000003</v>
      </c>
      <c r="M448" s="6">
        <v>31506</v>
      </c>
      <c r="N448" s="8">
        <f>+_xlfn.DAYS(A448,M448)/365</f>
        <v>37.263013698630139</v>
      </c>
      <c r="O448" s="8">
        <v>0</v>
      </c>
      <c r="P448" s="6">
        <v>43299</v>
      </c>
      <c r="Q448" s="8">
        <f t="shared" si="96"/>
        <v>2.2555555555555555</v>
      </c>
      <c r="R448" s="8">
        <f t="shared" si="97"/>
        <v>2.5805555555555557</v>
      </c>
      <c r="S448" s="8" t="s">
        <v>66</v>
      </c>
      <c r="T448" s="9">
        <v>1.61E-2</v>
      </c>
      <c r="U448" s="5">
        <f t="shared" si="98"/>
        <v>2266666.6666666665</v>
      </c>
      <c r="V448" s="5">
        <f t="shared" si="99"/>
        <v>638743.04946666665</v>
      </c>
      <c r="W448" s="10">
        <f t="shared" si="103"/>
        <v>2905409.7161333333</v>
      </c>
      <c r="X448" s="5">
        <v>232754</v>
      </c>
      <c r="Y448">
        <v>0</v>
      </c>
      <c r="Z448" s="5">
        <v>0</v>
      </c>
      <c r="AA448" s="5">
        <v>476314530</v>
      </c>
      <c r="AB448">
        <v>0</v>
      </c>
      <c r="AC448">
        <v>0</v>
      </c>
      <c r="AD448">
        <v>0</v>
      </c>
      <c r="AE448" t="s">
        <v>34</v>
      </c>
      <c r="AF448" t="s">
        <v>34</v>
      </c>
      <c r="AG448" t="s">
        <v>41</v>
      </c>
      <c r="AH448" s="5">
        <v>4760817.76</v>
      </c>
      <c r="AI448" s="5">
        <v>2327.54</v>
      </c>
      <c r="AJ448" s="3">
        <v>51399</v>
      </c>
      <c r="AK448" s="5">
        <v>0</v>
      </c>
      <c r="AL448" s="5">
        <v>0</v>
      </c>
      <c r="AM448" s="5">
        <v>0</v>
      </c>
      <c r="AN448" s="5">
        <v>0</v>
      </c>
      <c r="AO448" t="s">
        <v>41</v>
      </c>
      <c r="AP448" t="s">
        <v>37</v>
      </c>
      <c r="AQ448" s="5">
        <v>4760817.76</v>
      </c>
      <c r="AR448" t="s">
        <v>38</v>
      </c>
      <c r="AS448">
        <f t="shared" si="111"/>
        <v>0</v>
      </c>
      <c r="AT448" t="str">
        <f t="shared" si="100"/>
        <v>0 Días</v>
      </c>
      <c r="AU448" t="e">
        <f>IF(AND(AC448=0,SUMIFS($H:$H,$A:$A,$A448,#REF!,#REF!)&lt;250000000),"Ordinaria",IF(AND(AC448=0,SUMIFS($H:$H,$A:$A,$A448,#REF!,#REF!)&gt;=250000000),"Preventiva",IF(AND(AC448&gt;0,AC448&lt;=30),"Persuasiva I",IF(AND(AC448&gt;30,AC448&lt;=60),"Persuasiva II",IF(AND(AC448&gt;60,AC448&lt;90),"Prejurídica","Jurídico")))))</f>
        <v>#REF!</v>
      </c>
      <c r="AV448">
        <f t="shared" si="101"/>
        <v>0</v>
      </c>
      <c r="AW448" t="str">
        <f>IFERROR(VLOOKUP(#REF!,#REF!,32,0),"Desembolsado")</f>
        <v>Desembolsado</v>
      </c>
      <c r="AX448" t="str">
        <f t="shared" si="102"/>
        <v>Otro</v>
      </c>
    </row>
    <row r="449" spans="1:50" x14ac:dyDescent="0.25">
      <c r="A449" s="3">
        <v>45077</v>
      </c>
      <c r="B449" s="1">
        <v>34203300203451</v>
      </c>
      <c r="C449" s="5">
        <v>544000000</v>
      </c>
      <c r="D449">
        <v>240</v>
      </c>
      <c r="E449" s="3">
        <v>44111</v>
      </c>
      <c r="F449" s="1">
        <f>_xlfn.DAYS(E449,A449)/30</f>
        <v>-32.200000000000003</v>
      </c>
      <c r="G449" s="1">
        <f t="shared" si="110"/>
        <v>207.8</v>
      </c>
      <c r="H449" s="5">
        <v>478381688</v>
      </c>
      <c r="I449" s="5" t="s">
        <v>53</v>
      </c>
      <c r="J449" s="6">
        <v>44228</v>
      </c>
      <c r="K449" s="7">
        <f>+_xlfn.DAYS(A449,J449)/30</f>
        <v>28.3</v>
      </c>
      <c r="L449" s="7">
        <f>+_xlfn.DAYS(A449,E449)/30</f>
        <v>32.200000000000003</v>
      </c>
      <c r="M449" s="6">
        <v>31506</v>
      </c>
      <c r="N449" s="8">
        <f>+_xlfn.DAYS(A449,M449)/365</f>
        <v>37.180821917808217</v>
      </c>
      <c r="O449" s="8">
        <v>0</v>
      </c>
      <c r="P449" s="6">
        <v>43299</v>
      </c>
      <c r="Q449" s="8">
        <f t="shared" si="96"/>
        <v>2.2555555555555555</v>
      </c>
      <c r="R449" s="8">
        <f t="shared" si="97"/>
        <v>2.5805555555555557</v>
      </c>
      <c r="S449" s="8" t="s">
        <v>66</v>
      </c>
      <c r="T449" s="9">
        <v>1.61E-2</v>
      </c>
      <c r="U449" s="5">
        <f t="shared" si="98"/>
        <v>2266666.6666666665</v>
      </c>
      <c r="V449" s="5">
        <f t="shared" si="99"/>
        <v>641828.76473333337</v>
      </c>
      <c r="W449" s="10">
        <f t="shared" si="103"/>
        <v>2908495.4314000001</v>
      </c>
      <c r="X449" s="5">
        <v>233882</v>
      </c>
      <c r="Y449">
        <v>0</v>
      </c>
      <c r="Z449" s="5">
        <v>0</v>
      </c>
      <c r="AA449" s="5">
        <v>478615570</v>
      </c>
      <c r="AB449">
        <v>0</v>
      </c>
      <c r="AC449">
        <v>0</v>
      </c>
      <c r="AD449">
        <v>0</v>
      </c>
      <c r="AE449" t="s">
        <v>34</v>
      </c>
      <c r="AF449" t="s">
        <v>34</v>
      </c>
      <c r="AG449" t="s">
        <v>41</v>
      </c>
      <c r="AH449" s="5">
        <v>4783816.88</v>
      </c>
      <c r="AI449" s="5">
        <v>2338.8200000000002</v>
      </c>
      <c r="AJ449" s="3">
        <v>51399</v>
      </c>
      <c r="AK449" s="5">
        <v>0</v>
      </c>
      <c r="AL449" s="5">
        <v>0</v>
      </c>
      <c r="AM449" s="5">
        <v>0</v>
      </c>
      <c r="AN449" s="5">
        <v>0</v>
      </c>
      <c r="AO449" t="s">
        <v>41</v>
      </c>
      <c r="AP449" t="s">
        <v>39</v>
      </c>
      <c r="AQ449" s="5">
        <v>4783816.88</v>
      </c>
      <c r="AR449" t="s">
        <v>38</v>
      </c>
      <c r="AS449">
        <f t="shared" si="111"/>
        <v>0</v>
      </c>
      <c r="AT449" t="str">
        <f t="shared" si="100"/>
        <v>0 Días</v>
      </c>
      <c r="AU449" t="e">
        <f>IF(AND(AC449=0,SUMIFS($H:$H,$A:$A,$A449,#REF!,#REF!)&lt;250000000),"Ordinaria",IF(AND(AC449=0,SUMIFS($H:$H,$A:$A,$A449,#REF!,#REF!)&gt;=250000000),"Preventiva",IF(AND(AC449&gt;0,AC449&lt;=30),"Persuasiva I",IF(AND(AC449&gt;30,AC449&lt;=60),"Persuasiva II",IF(AND(AC449&gt;60,AC449&lt;90),"Prejurídica","Jurídico")))))</f>
        <v>#REF!</v>
      </c>
      <c r="AV449">
        <f t="shared" si="101"/>
        <v>0</v>
      </c>
      <c r="AW449" t="str">
        <f>IFERROR(VLOOKUP(#REF!,#REF!,32,0),"Desembolsado")</f>
        <v>Desembolsado</v>
      </c>
      <c r="AX449" t="str">
        <f t="shared" si="102"/>
        <v>Otro</v>
      </c>
    </row>
    <row r="450" spans="1:50" x14ac:dyDescent="0.25">
      <c r="A450" s="3">
        <v>45046</v>
      </c>
      <c r="B450" s="1">
        <v>34203300203451</v>
      </c>
      <c r="C450" s="5">
        <v>544000000</v>
      </c>
      <c r="D450">
        <v>240</v>
      </c>
      <c r="E450" s="3">
        <v>44111</v>
      </c>
      <c r="F450" s="1">
        <f>_xlfn.DAYS(E450,A450)/30</f>
        <v>-31.166666666666668</v>
      </c>
      <c r="G450" s="1">
        <f t="shared" si="110"/>
        <v>208.83333333333334</v>
      </c>
      <c r="H450" s="5">
        <v>480681599</v>
      </c>
      <c r="I450" s="5" t="s">
        <v>53</v>
      </c>
      <c r="J450" s="6">
        <v>44228</v>
      </c>
      <c r="K450" s="7">
        <f>+_xlfn.DAYS(A450,J450)/30</f>
        <v>27.266666666666666</v>
      </c>
      <c r="L450" s="7">
        <f>+_xlfn.DAYS(A450,E450)/30</f>
        <v>31.166666666666668</v>
      </c>
      <c r="M450" s="6">
        <v>31506</v>
      </c>
      <c r="N450" s="8">
        <f>+_xlfn.DAYS(A450,M450)/365</f>
        <v>37.095890410958901</v>
      </c>
      <c r="O450" s="8">
        <v>0</v>
      </c>
      <c r="P450" s="6">
        <v>43299</v>
      </c>
      <c r="Q450" s="8">
        <f t="shared" ref="Q450:Q513" si="112">+_xlfn.DAYS(E450,P450)/360</f>
        <v>2.2555555555555555</v>
      </c>
      <c r="R450" s="8">
        <f t="shared" ref="R450:R513" si="113">+_xlfn.DAYS(J450,P450)/360</f>
        <v>2.5805555555555557</v>
      </c>
      <c r="S450" s="8" t="s">
        <v>66</v>
      </c>
      <c r="T450" s="9">
        <v>1.61E-2</v>
      </c>
      <c r="U450" s="5">
        <f t="shared" ref="U450:U513" si="114">C450/D450</f>
        <v>2266666.6666666665</v>
      </c>
      <c r="V450" s="5">
        <f t="shared" ref="V450:V513" si="115">H450*T450/360*30</f>
        <v>644914.4786583333</v>
      </c>
      <c r="W450" s="10">
        <f t="shared" si="103"/>
        <v>2911581.1453249999</v>
      </c>
      <c r="X450" s="5">
        <v>235004</v>
      </c>
      <c r="Y450">
        <v>0</v>
      </c>
      <c r="Z450" s="5">
        <v>0</v>
      </c>
      <c r="AA450" s="5">
        <v>480916603</v>
      </c>
      <c r="AB450">
        <v>0</v>
      </c>
      <c r="AC450">
        <v>0</v>
      </c>
      <c r="AD450">
        <v>0</v>
      </c>
      <c r="AE450" t="s">
        <v>34</v>
      </c>
      <c r="AF450" t="s">
        <v>34</v>
      </c>
      <c r="AG450" t="s">
        <v>41</v>
      </c>
      <c r="AH450" s="5">
        <v>4806815.99</v>
      </c>
      <c r="AI450" s="5">
        <v>2350.04</v>
      </c>
      <c r="AJ450" s="3">
        <v>51399</v>
      </c>
      <c r="AK450" s="5">
        <v>0</v>
      </c>
      <c r="AL450" s="5">
        <v>0</v>
      </c>
      <c r="AM450" s="5">
        <v>0</v>
      </c>
      <c r="AN450" s="5">
        <v>0</v>
      </c>
      <c r="AO450" t="s">
        <v>41</v>
      </c>
      <c r="AP450" t="s">
        <v>39</v>
      </c>
      <c r="AQ450" s="5">
        <v>4806815.99</v>
      </c>
      <c r="AR450" t="s">
        <v>38</v>
      </c>
      <c r="AS450">
        <f t="shared" si="111"/>
        <v>0</v>
      </c>
      <c r="AT450" t="str">
        <f t="shared" ref="AT450:AT513" si="116">IF(AC450=0,"0 Días",IF(AND(AC450&gt;0,AC450&lt;=30),"1-30 Días",IF(AND(AC450&gt;30,AC450&lt;=60),"30-60 Días",IF(AND(AC450&gt;60,AC450&lt;90),"60-90 Días"," &gt; 90 Días"))))</f>
        <v>0 Días</v>
      </c>
      <c r="AU450" t="e">
        <f>IF(AND(AC450=0,SUMIFS($H:$H,$A:$A,$A450,#REF!,#REF!)&lt;250000000),"Ordinaria",IF(AND(AC450=0,SUMIFS($H:$H,$A:$A,$A450,#REF!,#REF!)&gt;=250000000),"Preventiva",IF(AND(AC450&gt;0,AC450&lt;=30),"Persuasiva I",IF(AND(AC450&gt;30,AC450&lt;=60),"Persuasiva II",IF(AND(AC450&gt;60,AC450&lt;90),"Prejurídica","Jurídico")))))</f>
        <v>#REF!</v>
      </c>
      <c r="AV450">
        <f t="shared" ref="AV450:AV513" si="117">IF(AND(AC450&gt;30,AC450&lt;=540),"MORA &gt;30 &lt;= 540 DIAS",0)</f>
        <v>0</v>
      </c>
      <c r="AW450" t="str">
        <f>IFERROR(VLOOKUP(#REF!,#REF!,32,0),"Desembolsado")</f>
        <v>Desembolsado</v>
      </c>
      <c r="AX450" t="str">
        <f t="shared" ref="AX450:AX513" si="118">IF(AND(AW450="Portafolio Cartera en Cobranza Ordinaria",AP450="Portafolio Cartera en Cobranza Ordinaria"),"Al Día",
IF(AND(AW450="Portafolio Cartera en Cobranza Preventiva",AP450="Portafolio Cartera en Cobranza Preventiva"),"Al Día",
IF(AND(AW450="Portafolio Cartera en Cobranza Ordinaria",AP450="Portafolio Cartera en Cobranza Persuasiva"),"Primera Mora",
IF(AND(AW450="Portafolio Cartera en Cobranza Preventiva",AP450="Portafolio Cartera en Cobranza Persuasiva"),"Primera Mora",
IF(AND(AW450="Portafolio Cartera en Cobranza Persuasiva",AP450="Portafolio Cartera en Cobranza Persuasiva"),"Normalizado",
IF(AND(AW450="Portafolio Cartera en Cobranza Persuasiva",AP450="Portafolio Cartera en Cobranza  Preventiva"),"Normalizado",
IF(AND(AW450="Portafolio Cartera en Cobranza Persuasiva",AP450="Portafolio Cartera en Cobranza Ordinaria"),"Normalizado",
IF(AND(AW450="Portafolio Cartera en Cobranza Persuasiva II",AP450="Portafolio Cartera en Cobranza Persuasiva"),"Normalizado",
IF(AND(AW450="Portafolio Cartera en Cobranza Persuasiva II",AP450="Portafolio Cartera en Cobranza  Preventiva"),"Normalizado",
IF(AND(AW450="Portafolio Cartera en Cobranza Persuasiva II",AP450="Portafolio Cartera en Cobranza Ordinaria"),"Normalizado",
IF(AND(AW450="Portafolio Cartera en Cobranza Prejurídica",AP450="Portafolio Cartera en Cobranza Persuasiva"),"Normalizado",
IF(AND(AW450="Portafolio Cartera en Cobranza Prejurídica",AP450="Portafolio Cartera en Cobranza Ordinaria"),"Normalizado",
IF(AND(AW450="Portafolio Cartera en Cobranza Prejurídica",AP450="Portafolio Cartera en Cobranza  Preventiva"),"Normalizado",
IF(AND(AW450="Portafolio Cartera en Cobranza Jurídica",AP450="Portafolio Cartera en Cobranza Persuasiva"),"Normalizado No Indicador",
IF(AND(AW450="Portafolio Cartera en Cobranza Jurídica",AP450="Portafolio Cartera en Cobranza Ordinaria"),"Normalizado No Indicador",
IF(AND(AW450="Portafolio Cartera en Cobranza Jurídica",AP450="Portafolio Cartera en Cobranza  Preventiva"),"Normalizado No Indicador",
"Otro"))))))))))))))))</f>
        <v>Otro</v>
      </c>
    </row>
    <row r="451" spans="1:50" x14ac:dyDescent="0.25">
      <c r="A451" s="3">
        <v>45016</v>
      </c>
      <c r="B451" s="1">
        <v>34203300203451</v>
      </c>
      <c r="C451" s="5">
        <v>544000000</v>
      </c>
      <c r="D451">
        <v>240</v>
      </c>
      <c r="E451" s="3">
        <v>44111</v>
      </c>
      <c r="F451" s="1">
        <f>_xlfn.DAYS(E451,A451)/30</f>
        <v>-30.166666666666668</v>
      </c>
      <c r="G451" s="1">
        <f t="shared" si="110"/>
        <v>209.83333333333334</v>
      </c>
      <c r="H451" s="5">
        <v>482981512</v>
      </c>
      <c r="I451" s="5" t="s">
        <v>53</v>
      </c>
      <c r="J451" s="6">
        <v>44228</v>
      </c>
      <c r="K451" s="7">
        <f>+_xlfn.DAYS(A451,J451)/30</f>
        <v>26.266666666666666</v>
      </c>
      <c r="L451" s="7">
        <f>+_xlfn.DAYS(A451,E451)/30</f>
        <v>30.166666666666668</v>
      </c>
      <c r="M451" s="6">
        <v>31506</v>
      </c>
      <c r="N451" s="8">
        <f>+_xlfn.DAYS(A451,M451)/365</f>
        <v>37.013698630136986</v>
      </c>
      <c r="O451" s="8">
        <v>0</v>
      </c>
      <c r="P451" s="6">
        <v>43299</v>
      </c>
      <c r="Q451" s="8">
        <f t="shared" si="112"/>
        <v>2.2555555555555555</v>
      </c>
      <c r="R451" s="8">
        <f t="shared" si="113"/>
        <v>2.5805555555555557</v>
      </c>
      <c r="S451" s="8" t="s">
        <v>66</v>
      </c>
      <c r="T451" s="9">
        <v>1.61E-2</v>
      </c>
      <c r="U451" s="5">
        <f t="shared" si="114"/>
        <v>2266666.6666666665</v>
      </c>
      <c r="V451" s="5">
        <f t="shared" si="115"/>
        <v>648000.19526666659</v>
      </c>
      <c r="W451" s="10">
        <f t="shared" ref="W451:W514" si="119">+U451+V451</f>
        <v>2914666.8619333329</v>
      </c>
      <c r="X451" s="5">
        <v>236124</v>
      </c>
      <c r="Y451">
        <v>0</v>
      </c>
      <c r="Z451" s="5">
        <v>0</v>
      </c>
      <c r="AA451" s="5">
        <v>483217636</v>
      </c>
      <c r="AB451">
        <v>0</v>
      </c>
      <c r="AC451">
        <v>0</v>
      </c>
      <c r="AD451">
        <v>0</v>
      </c>
      <c r="AE451" t="s">
        <v>34</v>
      </c>
      <c r="AF451" t="s">
        <v>34</v>
      </c>
      <c r="AG451" t="s">
        <v>41</v>
      </c>
      <c r="AH451" s="5">
        <v>4829815.12</v>
      </c>
      <c r="AI451" s="5">
        <v>2361.2399999999998</v>
      </c>
      <c r="AJ451" s="3">
        <v>51399</v>
      </c>
      <c r="AK451" s="5">
        <v>0</v>
      </c>
      <c r="AL451" s="5">
        <v>0</v>
      </c>
      <c r="AM451" s="5">
        <v>0</v>
      </c>
      <c r="AN451" s="5">
        <v>0</v>
      </c>
      <c r="AO451" t="s">
        <v>41</v>
      </c>
      <c r="AP451" t="s">
        <v>39</v>
      </c>
      <c r="AQ451" s="5">
        <v>4829815.12</v>
      </c>
      <c r="AR451" t="s">
        <v>38</v>
      </c>
      <c r="AS451">
        <f t="shared" si="111"/>
        <v>0</v>
      </c>
      <c r="AT451" t="str">
        <f t="shared" si="116"/>
        <v>0 Días</v>
      </c>
      <c r="AU451" t="e">
        <f>IF(AND(AC451=0,SUMIFS($H:$H,$A:$A,$A451,#REF!,#REF!)&lt;250000000),"Ordinaria",IF(AND(AC451=0,SUMIFS($H:$H,$A:$A,$A451,#REF!,#REF!)&gt;=250000000),"Preventiva",IF(AND(AC451&gt;0,AC451&lt;=30),"Persuasiva I",IF(AND(AC451&gt;30,AC451&lt;=60),"Persuasiva II",IF(AND(AC451&gt;60,AC451&lt;90),"Prejurídica","Jurídico")))))</f>
        <v>#REF!</v>
      </c>
      <c r="AV451">
        <f t="shared" si="117"/>
        <v>0</v>
      </c>
      <c r="AW451" t="str">
        <f>IFERROR(VLOOKUP(#REF!,#REF!,32,0),"Desembolsado")</f>
        <v>Desembolsado</v>
      </c>
      <c r="AX451" t="str">
        <f t="shared" si="118"/>
        <v>Otro</v>
      </c>
    </row>
    <row r="452" spans="1:50" x14ac:dyDescent="0.25">
      <c r="A452" s="3">
        <v>45351</v>
      </c>
      <c r="B452" s="1">
        <v>34203450201081</v>
      </c>
      <c r="C452" s="5">
        <v>305000000</v>
      </c>
      <c r="D452">
        <v>240</v>
      </c>
      <c r="E452" s="3">
        <v>44028</v>
      </c>
      <c r="F452" s="1">
        <f>_xlfn.DAYS(E452,A452)/30</f>
        <v>-44.1</v>
      </c>
      <c r="G452" s="1">
        <f t="shared" si="110"/>
        <v>195.9</v>
      </c>
      <c r="H452" s="5">
        <v>250354177</v>
      </c>
      <c r="I452" s="5" t="s">
        <v>52</v>
      </c>
      <c r="J452" s="6">
        <v>44159</v>
      </c>
      <c r="K452" s="7">
        <f>+_xlfn.DAYS(A452,J452)/30</f>
        <v>39.733333333333334</v>
      </c>
      <c r="L452" s="7">
        <f>+_xlfn.DAYS(A452,E452)/30</f>
        <v>44.1</v>
      </c>
      <c r="M452" s="6">
        <v>33648</v>
      </c>
      <c r="N452" s="8">
        <f>+_xlfn.DAYS(A452,M452)/365</f>
        <v>32.063013698630137</v>
      </c>
      <c r="O452" s="8">
        <v>175</v>
      </c>
      <c r="P452" s="6">
        <v>42871</v>
      </c>
      <c r="Q452" s="8">
        <f t="shared" si="112"/>
        <v>3.213888888888889</v>
      </c>
      <c r="R452" s="8">
        <f t="shared" si="113"/>
        <v>3.5777777777777779</v>
      </c>
      <c r="S452" s="8" t="s">
        <v>66</v>
      </c>
      <c r="T452" s="9">
        <v>1.61E-2</v>
      </c>
      <c r="U452" s="5">
        <f t="shared" si="114"/>
        <v>1270833.3333333333</v>
      </c>
      <c r="V452" s="5">
        <f t="shared" si="115"/>
        <v>335891.85414166667</v>
      </c>
      <c r="W452" s="10">
        <f t="shared" si="119"/>
        <v>1606725.187475</v>
      </c>
      <c r="X452" s="5">
        <v>348830</v>
      </c>
      <c r="Y452">
        <v>0</v>
      </c>
      <c r="Z452" s="5">
        <v>33500</v>
      </c>
      <c r="AA452" s="5">
        <v>250736507</v>
      </c>
      <c r="AB452">
        <v>0</v>
      </c>
      <c r="AC452">
        <v>0</v>
      </c>
      <c r="AD452">
        <v>0</v>
      </c>
      <c r="AE452" t="s">
        <v>34</v>
      </c>
      <c r="AF452" t="s">
        <v>34</v>
      </c>
      <c r="AG452" t="s">
        <v>41</v>
      </c>
      <c r="AH452" s="5">
        <v>2503541.77</v>
      </c>
      <c r="AI452" s="5">
        <v>3488.3</v>
      </c>
      <c r="AJ452" s="3">
        <v>51332</v>
      </c>
      <c r="AK452" s="5">
        <v>335</v>
      </c>
      <c r="AL452" s="5">
        <v>0</v>
      </c>
      <c r="AM452" s="5">
        <v>0</v>
      </c>
      <c r="AN452" s="5">
        <v>0</v>
      </c>
      <c r="AO452" t="s">
        <v>41</v>
      </c>
      <c r="AP452" t="s">
        <v>37</v>
      </c>
      <c r="AQ452" s="5">
        <v>2503541.77</v>
      </c>
      <c r="AR452" t="s">
        <v>38</v>
      </c>
      <c r="AT452" t="str">
        <f t="shared" si="116"/>
        <v>0 Días</v>
      </c>
      <c r="AU452" t="e">
        <f>IF(AND(AC452=0,SUMIFS($H:$H,$A:$A,$A452,#REF!,#REF!)&lt;250000000),"Ordinaria",IF(AND(AC452=0,SUMIFS($H:$H,$A:$A,$A452,#REF!,#REF!)&gt;=250000000),"Preventiva",IF(AND(AC452&gt;0,AC452&lt;=30),"Persuasiva I",IF(AND(AC452&gt;30,AC452&lt;=60),"Persuasiva II",IF(AND(AC452&gt;60,AC452&lt;90),"Prejurídica","Jurídico")))))</f>
        <v>#REF!</v>
      </c>
      <c r="AV452">
        <f t="shared" si="117"/>
        <v>0</v>
      </c>
      <c r="AW452" t="str">
        <f>IFERROR(VLOOKUP(#REF!,#REF!,32,0),"Desembolsado")</f>
        <v>Desembolsado</v>
      </c>
      <c r="AX452" t="str">
        <f t="shared" si="118"/>
        <v>Otro</v>
      </c>
    </row>
    <row r="453" spans="1:50" x14ac:dyDescent="0.25">
      <c r="A453" s="3">
        <v>45322</v>
      </c>
      <c r="B453" s="1">
        <v>34203450201081</v>
      </c>
      <c r="C453" s="5">
        <v>305000000</v>
      </c>
      <c r="D453">
        <v>240</v>
      </c>
      <c r="E453" s="3">
        <v>44028</v>
      </c>
      <c r="F453" s="1">
        <f>_xlfn.DAYS(E453,A453)/30</f>
        <v>-43.133333333333333</v>
      </c>
      <c r="G453" s="1">
        <f t="shared" si="110"/>
        <v>196.86666666666667</v>
      </c>
      <c r="H453" s="5">
        <v>251625010</v>
      </c>
      <c r="I453" s="5" t="s">
        <v>52</v>
      </c>
      <c r="J453" s="6">
        <v>44159</v>
      </c>
      <c r="K453" s="7">
        <f>+_xlfn.DAYS(A453,J453)/30</f>
        <v>38.766666666666666</v>
      </c>
      <c r="L453" s="7">
        <f>+_xlfn.DAYS(A453,E453)/30</f>
        <v>43.133333333333333</v>
      </c>
      <c r="M453" s="6">
        <v>33648</v>
      </c>
      <c r="N453" s="8">
        <f>+_xlfn.DAYS(A453,M453)/365</f>
        <v>31.983561643835618</v>
      </c>
      <c r="O453" s="8">
        <v>175</v>
      </c>
      <c r="P453" s="6">
        <v>42871</v>
      </c>
      <c r="Q453" s="8">
        <f t="shared" si="112"/>
        <v>3.213888888888889</v>
      </c>
      <c r="R453" s="8">
        <f t="shared" si="113"/>
        <v>3.5777777777777779</v>
      </c>
      <c r="S453" s="8" t="s">
        <v>66</v>
      </c>
      <c r="T453" s="9">
        <v>1.61E-2</v>
      </c>
      <c r="U453" s="5">
        <f t="shared" si="114"/>
        <v>1270833.3333333333</v>
      </c>
      <c r="V453" s="5">
        <f t="shared" si="115"/>
        <v>337596.88841666665</v>
      </c>
      <c r="W453" s="10">
        <f t="shared" si="119"/>
        <v>1608430.22175</v>
      </c>
      <c r="X453" s="5">
        <v>350601</v>
      </c>
      <c r="Y453">
        <v>0</v>
      </c>
      <c r="Z453" s="5">
        <v>33670</v>
      </c>
      <c r="AA453" s="5">
        <v>252009281</v>
      </c>
      <c r="AB453">
        <v>0</v>
      </c>
      <c r="AC453">
        <v>0</v>
      </c>
      <c r="AD453">
        <v>0</v>
      </c>
      <c r="AE453" t="s">
        <v>34</v>
      </c>
      <c r="AF453" t="s">
        <v>34</v>
      </c>
      <c r="AG453" t="s">
        <v>41</v>
      </c>
      <c r="AH453" s="5">
        <v>2516250.1</v>
      </c>
      <c r="AI453" s="5">
        <v>3506.01</v>
      </c>
      <c r="AJ453" s="3">
        <v>51332</v>
      </c>
      <c r="AK453" s="5">
        <v>336.7</v>
      </c>
      <c r="AL453" s="5">
        <v>0</v>
      </c>
      <c r="AM453" s="5">
        <v>0</v>
      </c>
      <c r="AN453" s="5">
        <v>0</v>
      </c>
      <c r="AO453" t="s">
        <v>41</v>
      </c>
      <c r="AP453" t="s">
        <v>37</v>
      </c>
      <c r="AQ453" s="5">
        <v>2516250.1</v>
      </c>
      <c r="AR453" t="s">
        <v>38</v>
      </c>
      <c r="AS453">
        <f t="shared" ref="AS453:AS463" si="120">IF(AC453&gt;=1,1,0)</f>
        <v>0</v>
      </c>
      <c r="AT453" t="str">
        <f t="shared" si="116"/>
        <v>0 Días</v>
      </c>
      <c r="AU453" t="e">
        <f>IF(AND(AC453=0,SUMIFS($H:$H,$A:$A,$A453,#REF!,#REF!)&lt;250000000),"Ordinaria",IF(AND(AC453=0,SUMIFS($H:$H,$A:$A,$A453,#REF!,#REF!)&gt;=250000000),"Preventiva",IF(AND(AC453&gt;0,AC453&lt;=30),"Persuasiva I",IF(AND(AC453&gt;30,AC453&lt;=60),"Persuasiva II",IF(AND(AC453&gt;60,AC453&lt;90),"Prejurídica","Jurídico")))))</f>
        <v>#REF!</v>
      </c>
      <c r="AV453">
        <f t="shared" si="117"/>
        <v>0</v>
      </c>
      <c r="AW453" t="str">
        <f>IFERROR(VLOOKUP(#REF!,#REF!,32,0),"Desembolsado")</f>
        <v>Desembolsado</v>
      </c>
      <c r="AX453" t="str">
        <f t="shared" si="118"/>
        <v>Otro</v>
      </c>
    </row>
    <row r="454" spans="1:50" x14ac:dyDescent="0.25">
      <c r="A454" s="3">
        <v>45291</v>
      </c>
      <c r="B454" s="1">
        <v>34203450201081</v>
      </c>
      <c r="C454" s="5">
        <v>305000000</v>
      </c>
      <c r="D454">
        <v>240</v>
      </c>
      <c r="E454" s="3">
        <v>44028</v>
      </c>
      <c r="F454" s="1">
        <f>_xlfn.DAYS(E454,A454)/30</f>
        <v>-42.1</v>
      </c>
      <c r="G454" s="1">
        <f t="shared" si="110"/>
        <v>197.9</v>
      </c>
      <c r="H454" s="5">
        <v>252895843</v>
      </c>
      <c r="I454" s="5" t="s">
        <v>52</v>
      </c>
      <c r="J454" s="6">
        <v>44159</v>
      </c>
      <c r="K454" s="7">
        <f>+_xlfn.DAYS(A454,J454)/30</f>
        <v>37.733333333333334</v>
      </c>
      <c r="L454" s="7">
        <f>+_xlfn.DAYS(A454,E454)/30</f>
        <v>42.1</v>
      </c>
      <c r="M454" s="6">
        <v>33648</v>
      </c>
      <c r="N454" s="8">
        <f>+_xlfn.DAYS(A454,M454)/365</f>
        <v>31.898630136986302</v>
      </c>
      <c r="O454" s="8">
        <v>175</v>
      </c>
      <c r="P454" s="6">
        <v>42871</v>
      </c>
      <c r="Q454" s="8">
        <f t="shared" si="112"/>
        <v>3.213888888888889</v>
      </c>
      <c r="R454" s="8">
        <f t="shared" si="113"/>
        <v>3.5777777777777779</v>
      </c>
      <c r="S454" s="8" t="s">
        <v>66</v>
      </c>
      <c r="T454" s="9">
        <v>1.61E-2</v>
      </c>
      <c r="U454" s="5">
        <f t="shared" si="114"/>
        <v>1270833.3333333333</v>
      </c>
      <c r="V454" s="5">
        <f t="shared" si="115"/>
        <v>339301.92269166664</v>
      </c>
      <c r="W454" s="10">
        <f t="shared" si="119"/>
        <v>1610135.256025</v>
      </c>
      <c r="X454" s="5">
        <v>352366</v>
      </c>
      <c r="Y454">
        <v>0</v>
      </c>
      <c r="Z454" s="5">
        <v>33853</v>
      </c>
      <c r="AA454" s="5">
        <v>253282062</v>
      </c>
      <c r="AB454">
        <v>0</v>
      </c>
      <c r="AC454">
        <v>0</v>
      </c>
      <c r="AD454">
        <v>0</v>
      </c>
      <c r="AE454" t="s">
        <v>34</v>
      </c>
      <c r="AF454" t="s">
        <v>34</v>
      </c>
      <c r="AG454" t="s">
        <v>41</v>
      </c>
      <c r="AH454" s="5">
        <v>2528958.4300000002</v>
      </c>
      <c r="AI454" s="5">
        <v>3523.66</v>
      </c>
      <c r="AJ454" s="3">
        <v>51332</v>
      </c>
      <c r="AK454" s="5">
        <v>338.53</v>
      </c>
      <c r="AL454" s="5">
        <v>0</v>
      </c>
      <c r="AM454" s="5">
        <v>0</v>
      </c>
      <c r="AN454" s="5">
        <v>0</v>
      </c>
      <c r="AO454" t="s">
        <v>41</v>
      </c>
      <c r="AP454" t="s">
        <v>37</v>
      </c>
      <c r="AQ454" s="5">
        <v>2528958.4300000002</v>
      </c>
      <c r="AR454" t="s">
        <v>38</v>
      </c>
      <c r="AS454">
        <f t="shared" si="120"/>
        <v>0</v>
      </c>
      <c r="AT454" t="str">
        <f t="shared" si="116"/>
        <v>0 Días</v>
      </c>
      <c r="AU454" t="e">
        <f>IF(AND(AC454=0,SUMIFS($H:$H,$A:$A,$A454,#REF!,#REF!)&lt;250000000),"Ordinaria",IF(AND(AC454=0,SUMIFS($H:$H,$A:$A,$A454,#REF!,#REF!)&gt;=250000000),"Preventiva",IF(AND(AC454&gt;0,AC454&lt;=30),"Persuasiva I",IF(AND(AC454&gt;30,AC454&lt;=60),"Persuasiva II",IF(AND(AC454&gt;60,AC454&lt;90),"Prejurídica","Jurídico")))))</f>
        <v>#REF!</v>
      </c>
      <c r="AV454">
        <f t="shared" si="117"/>
        <v>0</v>
      </c>
      <c r="AW454" t="str">
        <f>IFERROR(VLOOKUP(#REF!,#REF!,32,0),"Desembolsado")</f>
        <v>Desembolsado</v>
      </c>
      <c r="AX454" t="str">
        <f t="shared" si="118"/>
        <v>Otro</v>
      </c>
    </row>
    <row r="455" spans="1:50" x14ac:dyDescent="0.25">
      <c r="A455" s="3">
        <v>45260</v>
      </c>
      <c r="B455" s="1">
        <v>34203450201081</v>
      </c>
      <c r="C455" s="5">
        <v>305000000</v>
      </c>
      <c r="D455">
        <v>240</v>
      </c>
      <c r="E455" s="3">
        <v>44028</v>
      </c>
      <c r="F455" s="1">
        <f>_xlfn.DAYS(E455,A455)/30</f>
        <v>-41.06666666666667</v>
      </c>
      <c r="G455" s="1">
        <f t="shared" si="110"/>
        <v>198.93333333333334</v>
      </c>
      <c r="H455" s="5">
        <v>254166676</v>
      </c>
      <c r="I455" s="5" t="s">
        <v>52</v>
      </c>
      <c r="J455" s="6">
        <v>44159</v>
      </c>
      <c r="K455" s="7">
        <f>+_xlfn.DAYS(A455,J455)/30</f>
        <v>36.700000000000003</v>
      </c>
      <c r="L455" s="7">
        <f>+_xlfn.DAYS(A455,E455)/30</f>
        <v>41.06666666666667</v>
      </c>
      <c r="M455" s="6">
        <v>33648</v>
      </c>
      <c r="N455" s="8">
        <f>+_xlfn.DAYS(A455,M455)/365</f>
        <v>31.813698630136987</v>
      </c>
      <c r="O455" s="8">
        <v>175</v>
      </c>
      <c r="P455" s="6">
        <v>42871</v>
      </c>
      <c r="Q455" s="8">
        <f t="shared" si="112"/>
        <v>3.213888888888889</v>
      </c>
      <c r="R455" s="8">
        <f t="shared" si="113"/>
        <v>3.5777777777777779</v>
      </c>
      <c r="S455" s="8" t="s">
        <v>66</v>
      </c>
      <c r="T455" s="9">
        <v>1.61E-2</v>
      </c>
      <c r="U455" s="5">
        <f t="shared" si="114"/>
        <v>1270833.3333333333</v>
      </c>
      <c r="V455" s="5">
        <f t="shared" si="115"/>
        <v>341006.95696666668</v>
      </c>
      <c r="W455" s="10">
        <f t="shared" si="119"/>
        <v>1611840.2903</v>
      </c>
      <c r="X455" s="5">
        <v>354135</v>
      </c>
      <c r="Y455">
        <v>0</v>
      </c>
      <c r="Z455" s="5">
        <v>0</v>
      </c>
      <c r="AA455" s="5">
        <v>254520811</v>
      </c>
      <c r="AB455">
        <v>0</v>
      </c>
      <c r="AC455">
        <v>0</v>
      </c>
      <c r="AD455">
        <v>0</v>
      </c>
      <c r="AE455" t="s">
        <v>34</v>
      </c>
      <c r="AF455" t="s">
        <v>34</v>
      </c>
      <c r="AG455" t="s">
        <v>41</v>
      </c>
      <c r="AH455" s="5">
        <v>2541666.7599999998</v>
      </c>
      <c r="AI455" s="5">
        <v>3541.35</v>
      </c>
      <c r="AJ455" s="3">
        <v>51332</v>
      </c>
      <c r="AK455" s="5">
        <v>0</v>
      </c>
      <c r="AL455" s="5">
        <v>0</v>
      </c>
      <c r="AM455" s="5">
        <v>0</v>
      </c>
      <c r="AN455" s="5">
        <v>0</v>
      </c>
      <c r="AO455" t="s">
        <v>41</v>
      </c>
      <c r="AP455" t="s">
        <v>37</v>
      </c>
      <c r="AQ455" s="5">
        <v>2541666.7599999998</v>
      </c>
      <c r="AR455" t="s">
        <v>38</v>
      </c>
      <c r="AS455">
        <f t="shared" si="120"/>
        <v>0</v>
      </c>
      <c r="AT455" t="str">
        <f t="shared" si="116"/>
        <v>0 Días</v>
      </c>
      <c r="AU455" t="e">
        <f>IF(AND(AC455=0,SUMIFS($H:$H,$A:$A,$A455,#REF!,#REF!)&lt;250000000),"Ordinaria",IF(AND(AC455=0,SUMIFS($H:$H,$A:$A,$A455,#REF!,#REF!)&gt;=250000000),"Preventiva",IF(AND(AC455&gt;0,AC455&lt;=30),"Persuasiva I",IF(AND(AC455&gt;30,AC455&lt;=60),"Persuasiva II",IF(AND(AC455&gt;60,AC455&lt;90),"Prejurídica","Jurídico")))))</f>
        <v>#REF!</v>
      </c>
      <c r="AV455">
        <f t="shared" si="117"/>
        <v>0</v>
      </c>
      <c r="AW455" t="str">
        <f>IFERROR(VLOOKUP(#REF!,#REF!,32,0),"Desembolsado")</f>
        <v>Desembolsado</v>
      </c>
      <c r="AX455" t="str">
        <f t="shared" si="118"/>
        <v>Otro</v>
      </c>
    </row>
    <row r="456" spans="1:50" x14ac:dyDescent="0.25">
      <c r="A456" s="3">
        <v>45230</v>
      </c>
      <c r="B456" s="1">
        <v>34203450201081</v>
      </c>
      <c r="C456" s="5">
        <v>305000000</v>
      </c>
      <c r="D456">
        <v>240</v>
      </c>
      <c r="E456" s="3">
        <v>44028</v>
      </c>
      <c r="F456" s="1">
        <f>_xlfn.DAYS(E456,A456)/30</f>
        <v>-40.06666666666667</v>
      </c>
      <c r="G456" s="1">
        <f t="shared" si="110"/>
        <v>199.93333333333334</v>
      </c>
      <c r="H456" s="5">
        <v>255437509</v>
      </c>
      <c r="I456" s="5" t="s">
        <v>52</v>
      </c>
      <c r="J456" s="6">
        <v>44159</v>
      </c>
      <c r="K456" s="7">
        <f>+_xlfn.DAYS(A456,J456)/30</f>
        <v>35.700000000000003</v>
      </c>
      <c r="L456" s="7">
        <f>+_xlfn.DAYS(A456,E456)/30</f>
        <v>40.06666666666667</v>
      </c>
      <c r="M456" s="6">
        <v>33648</v>
      </c>
      <c r="N456" s="8">
        <f>+_xlfn.DAYS(A456,M456)/365</f>
        <v>31.731506849315068</v>
      </c>
      <c r="O456" s="8">
        <v>175</v>
      </c>
      <c r="P456" s="6">
        <v>42871</v>
      </c>
      <c r="Q456" s="8">
        <f t="shared" si="112"/>
        <v>3.213888888888889</v>
      </c>
      <c r="R456" s="8">
        <f t="shared" si="113"/>
        <v>3.5777777777777779</v>
      </c>
      <c r="S456" s="8" t="s">
        <v>66</v>
      </c>
      <c r="T456" s="9">
        <v>1.61E-2</v>
      </c>
      <c r="U456" s="5">
        <f t="shared" si="114"/>
        <v>1270833.3333333333</v>
      </c>
      <c r="V456" s="5">
        <f t="shared" si="115"/>
        <v>342711.99124166666</v>
      </c>
      <c r="W456" s="10">
        <f t="shared" si="119"/>
        <v>1613545.324575</v>
      </c>
      <c r="X456" s="5">
        <v>355907</v>
      </c>
      <c r="Y456">
        <v>0</v>
      </c>
      <c r="Z456" s="5">
        <v>0</v>
      </c>
      <c r="AA456" s="5">
        <v>255793416</v>
      </c>
      <c r="AB456">
        <v>0</v>
      </c>
      <c r="AC456">
        <v>0</v>
      </c>
      <c r="AD456">
        <v>0</v>
      </c>
      <c r="AE456" t="s">
        <v>34</v>
      </c>
      <c r="AF456" t="s">
        <v>34</v>
      </c>
      <c r="AG456" t="s">
        <v>41</v>
      </c>
      <c r="AH456" s="5">
        <v>2554375.09</v>
      </c>
      <c r="AI456" s="5">
        <v>3559.07</v>
      </c>
      <c r="AJ456" s="3">
        <v>51332</v>
      </c>
      <c r="AK456" s="5">
        <v>0</v>
      </c>
      <c r="AL456" s="5">
        <v>0</v>
      </c>
      <c r="AM456" s="5">
        <v>0</v>
      </c>
      <c r="AN456" s="5">
        <v>0</v>
      </c>
      <c r="AO456" t="s">
        <v>41</v>
      </c>
      <c r="AP456" t="s">
        <v>37</v>
      </c>
      <c r="AQ456" s="5">
        <v>2554375.09</v>
      </c>
      <c r="AR456" t="s">
        <v>38</v>
      </c>
      <c r="AS456">
        <f t="shared" si="120"/>
        <v>0</v>
      </c>
      <c r="AT456" t="str">
        <f t="shared" si="116"/>
        <v>0 Días</v>
      </c>
      <c r="AU456" t="e">
        <f>IF(AND(AC456=0,SUMIFS($H:$H,$A:$A,$A456,#REF!,#REF!)&lt;250000000),"Ordinaria",IF(AND(AC456=0,SUMIFS($H:$H,$A:$A,$A456,#REF!,#REF!)&gt;=250000000),"Preventiva",IF(AND(AC456&gt;0,AC456&lt;=30),"Persuasiva I",IF(AND(AC456&gt;30,AC456&lt;=60),"Persuasiva II",IF(AND(AC456&gt;60,AC456&lt;90),"Prejurídica","Jurídico")))))</f>
        <v>#REF!</v>
      </c>
      <c r="AV456">
        <f t="shared" si="117"/>
        <v>0</v>
      </c>
      <c r="AW456" t="str">
        <f>IFERROR(VLOOKUP(#REF!,#REF!,32,0),"Desembolsado")</f>
        <v>Desembolsado</v>
      </c>
      <c r="AX456" t="str">
        <f t="shared" si="118"/>
        <v>Otro</v>
      </c>
    </row>
    <row r="457" spans="1:50" x14ac:dyDescent="0.25">
      <c r="A457" s="3">
        <v>45199</v>
      </c>
      <c r="B457" s="1">
        <v>34203450201081</v>
      </c>
      <c r="C457" s="5">
        <v>305000000</v>
      </c>
      <c r="D457">
        <v>240</v>
      </c>
      <c r="E457" s="3">
        <v>44028</v>
      </c>
      <c r="F457" s="1">
        <f>_xlfn.DAYS(E457,A457)/30</f>
        <v>-39.033333333333331</v>
      </c>
      <c r="G457" s="1">
        <f t="shared" si="110"/>
        <v>200.96666666666667</v>
      </c>
      <c r="H457" s="5">
        <v>256708342</v>
      </c>
      <c r="I457" s="5" t="s">
        <v>52</v>
      </c>
      <c r="J457" s="6">
        <v>44159</v>
      </c>
      <c r="K457" s="7">
        <f>+_xlfn.DAYS(A457,J457)/30</f>
        <v>34.666666666666664</v>
      </c>
      <c r="L457" s="7">
        <f>+_xlfn.DAYS(A457,E457)/30</f>
        <v>39.033333333333331</v>
      </c>
      <c r="M457" s="6">
        <v>33648</v>
      </c>
      <c r="N457" s="8">
        <f>+_xlfn.DAYS(A457,M457)/365</f>
        <v>31.646575342465752</v>
      </c>
      <c r="O457" s="8">
        <v>175</v>
      </c>
      <c r="P457" s="6">
        <v>42871</v>
      </c>
      <c r="Q457" s="8">
        <f t="shared" si="112"/>
        <v>3.213888888888889</v>
      </c>
      <c r="R457" s="8">
        <f t="shared" si="113"/>
        <v>3.5777777777777779</v>
      </c>
      <c r="S457" s="8" t="s">
        <v>66</v>
      </c>
      <c r="T457" s="9">
        <v>1.61E-2</v>
      </c>
      <c r="U457" s="5">
        <f t="shared" si="114"/>
        <v>1270833.3333333333</v>
      </c>
      <c r="V457" s="5">
        <f t="shared" si="115"/>
        <v>344417.02551666665</v>
      </c>
      <c r="W457" s="10">
        <f t="shared" si="119"/>
        <v>1615250.35885</v>
      </c>
      <c r="X457" s="5">
        <v>357677</v>
      </c>
      <c r="Y457">
        <v>0</v>
      </c>
      <c r="Z457" s="5">
        <v>0</v>
      </c>
      <c r="AA457" s="5">
        <v>257066019</v>
      </c>
      <c r="AB457">
        <v>0</v>
      </c>
      <c r="AC457">
        <v>0</v>
      </c>
      <c r="AD457">
        <v>0</v>
      </c>
      <c r="AE457" t="s">
        <v>34</v>
      </c>
      <c r="AF457" t="s">
        <v>34</v>
      </c>
      <c r="AG457" t="s">
        <v>41</v>
      </c>
      <c r="AH457" s="5">
        <v>2567083.42</v>
      </c>
      <c r="AI457" s="5">
        <v>3576.77</v>
      </c>
      <c r="AJ457" s="3">
        <v>51332</v>
      </c>
      <c r="AK457" s="5">
        <v>0</v>
      </c>
      <c r="AL457" s="5">
        <v>0</v>
      </c>
      <c r="AM457" s="5">
        <v>0</v>
      </c>
      <c r="AN457" s="5">
        <v>0</v>
      </c>
      <c r="AO457" t="s">
        <v>41</v>
      </c>
      <c r="AP457" t="s">
        <v>37</v>
      </c>
      <c r="AQ457" s="5">
        <v>2567083.42</v>
      </c>
      <c r="AR457" t="s">
        <v>38</v>
      </c>
      <c r="AS457">
        <f t="shared" si="120"/>
        <v>0</v>
      </c>
      <c r="AT457" t="str">
        <f t="shared" si="116"/>
        <v>0 Días</v>
      </c>
      <c r="AU457" t="e">
        <f>IF(AND(AC457=0,SUMIFS($H:$H,$A:$A,$A457,#REF!,#REF!)&lt;250000000),"Ordinaria",IF(AND(AC457=0,SUMIFS($H:$H,$A:$A,$A457,#REF!,#REF!)&gt;=250000000),"Preventiva",IF(AND(AC457&gt;0,AC457&lt;=30),"Persuasiva I",IF(AND(AC457&gt;30,AC457&lt;=60),"Persuasiva II",IF(AND(AC457&gt;60,AC457&lt;90),"Prejurídica","Jurídico")))))</f>
        <v>#REF!</v>
      </c>
      <c r="AV457">
        <f t="shared" si="117"/>
        <v>0</v>
      </c>
      <c r="AW457" t="str">
        <f>IFERROR(VLOOKUP(#REF!,#REF!,32,0),"Desembolsado")</f>
        <v>Desembolsado</v>
      </c>
      <c r="AX457" t="str">
        <f t="shared" si="118"/>
        <v>Otro</v>
      </c>
    </row>
    <row r="458" spans="1:50" x14ac:dyDescent="0.25">
      <c r="A458" s="3">
        <v>45169</v>
      </c>
      <c r="B458" s="1">
        <v>34203450201081</v>
      </c>
      <c r="C458" s="5">
        <v>305000000</v>
      </c>
      <c r="D458">
        <v>240</v>
      </c>
      <c r="E458" s="3">
        <v>44028</v>
      </c>
      <c r="F458" s="1">
        <f>_xlfn.DAYS(E458,A458)/30</f>
        <v>-38.033333333333331</v>
      </c>
      <c r="G458" s="1">
        <f t="shared" si="110"/>
        <v>201.96666666666667</v>
      </c>
      <c r="H458" s="5">
        <v>257979175</v>
      </c>
      <c r="I458" s="5" t="s">
        <v>52</v>
      </c>
      <c r="J458" s="6">
        <v>44159</v>
      </c>
      <c r="K458" s="7">
        <f>+_xlfn.DAYS(A458,J458)/30</f>
        <v>33.666666666666664</v>
      </c>
      <c r="L458" s="7">
        <f>+_xlfn.DAYS(A458,E458)/30</f>
        <v>38.033333333333331</v>
      </c>
      <c r="M458" s="6">
        <v>33648</v>
      </c>
      <c r="N458" s="8">
        <f>+_xlfn.DAYS(A458,M458)/365</f>
        <v>31.564383561643837</v>
      </c>
      <c r="O458" s="8">
        <v>175</v>
      </c>
      <c r="P458" s="6">
        <v>42871</v>
      </c>
      <c r="Q458" s="8">
        <f t="shared" si="112"/>
        <v>3.213888888888889</v>
      </c>
      <c r="R458" s="8">
        <f t="shared" si="113"/>
        <v>3.5777777777777779</v>
      </c>
      <c r="S458" s="8" t="s">
        <v>66</v>
      </c>
      <c r="T458" s="9">
        <v>1.61E-2</v>
      </c>
      <c r="U458" s="5">
        <f t="shared" si="114"/>
        <v>1270833.3333333333</v>
      </c>
      <c r="V458" s="5">
        <f t="shared" si="115"/>
        <v>346122.05979166663</v>
      </c>
      <c r="W458" s="10">
        <f t="shared" si="119"/>
        <v>1616955.3931249999</v>
      </c>
      <c r="X458" s="5">
        <v>359449</v>
      </c>
      <c r="Y458">
        <v>0</v>
      </c>
      <c r="Z458" s="5">
        <v>0</v>
      </c>
      <c r="AA458" s="5">
        <v>258338624</v>
      </c>
      <c r="AB458">
        <v>0</v>
      </c>
      <c r="AC458">
        <v>0</v>
      </c>
      <c r="AD458">
        <v>0</v>
      </c>
      <c r="AE458" t="s">
        <v>34</v>
      </c>
      <c r="AF458" t="s">
        <v>34</v>
      </c>
      <c r="AG458" t="s">
        <v>41</v>
      </c>
      <c r="AH458" s="5">
        <v>2579791.75</v>
      </c>
      <c r="AI458" s="5">
        <v>3594.49</v>
      </c>
      <c r="AJ458" s="3">
        <v>51332</v>
      </c>
      <c r="AK458" s="5">
        <v>0</v>
      </c>
      <c r="AL458" s="5">
        <v>0</v>
      </c>
      <c r="AM458" s="5">
        <v>0</v>
      </c>
      <c r="AN458" s="5">
        <v>0</v>
      </c>
      <c r="AO458" t="s">
        <v>41</v>
      </c>
      <c r="AP458" t="s">
        <v>37</v>
      </c>
      <c r="AQ458" s="5">
        <v>2579791.75</v>
      </c>
      <c r="AR458" t="s">
        <v>38</v>
      </c>
      <c r="AS458">
        <f t="shared" si="120"/>
        <v>0</v>
      </c>
      <c r="AT458" t="str">
        <f t="shared" si="116"/>
        <v>0 Días</v>
      </c>
      <c r="AU458" t="e">
        <f>IF(AND(AC458=0,SUMIFS($H:$H,$A:$A,$A458,#REF!,#REF!)&lt;250000000),"Ordinaria",IF(AND(AC458=0,SUMIFS($H:$H,$A:$A,$A458,#REF!,#REF!)&gt;=250000000),"Preventiva",IF(AND(AC458&gt;0,AC458&lt;=30),"Persuasiva I",IF(AND(AC458&gt;30,AC458&lt;=60),"Persuasiva II",IF(AND(AC458&gt;60,AC458&lt;90),"Prejurídica","Jurídico")))))</f>
        <v>#REF!</v>
      </c>
      <c r="AV458">
        <f t="shared" si="117"/>
        <v>0</v>
      </c>
      <c r="AW458" t="str">
        <f>IFERROR(VLOOKUP(#REF!,#REF!,32,0),"Desembolsado")</f>
        <v>Desembolsado</v>
      </c>
      <c r="AX458" t="str">
        <f t="shared" si="118"/>
        <v>Otro</v>
      </c>
    </row>
    <row r="459" spans="1:50" x14ac:dyDescent="0.25">
      <c r="A459" s="3">
        <v>45138</v>
      </c>
      <c r="B459" s="1">
        <v>34203450201081</v>
      </c>
      <c r="C459" s="5">
        <v>305000000</v>
      </c>
      <c r="D459">
        <v>240</v>
      </c>
      <c r="E459" s="3">
        <v>44028</v>
      </c>
      <c r="F459" s="1">
        <f>_xlfn.DAYS(E459,A459)/30</f>
        <v>-37</v>
      </c>
      <c r="G459" s="1">
        <f t="shared" si="110"/>
        <v>203</v>
      </c>
      <c r="H459" s="5">
        <v>258013874</v>
      </c>
      <c r="I459" s="5" t="s">
        <v>52</v>
      </c>
      <c r="J459" s="6">
        <v>44159</v>
      </c>
      <c r="K459" s="7">
        <f>+_xlfn.DAYS(A459,J459)/30</f>
        <v>32.633333333333333</v>
      </c>
      <c r="L459" s="7">
        <f>+_xlfn.DAYS(A459,E459)/30</f>
        <v>37</v>
      </c>
      <c r="M459" s="6">
        <v>33648</v>
      </c>
      <c r="N459" s="8">
        <f>+_xlfn.DAYS(A459,M459)/365</f>
        <v>31.479452054794521</v>
      </c>
      <c r="O459" s="8">
        <v>175</v>
      </c>
      <c r="P459" s="6">
        <v>42871</v>
      </c>
      <c r="Q459" s="8">
        <f t="shared" si="112"/>
        <v>3.213888888888889</v>
      </c>
      <c r="R459" s="8">
        <f t="shared" si="113"/>
        <v>3.5777777777777779</v>
      </c>
      <c r="S459" s="8" t="s">
        <v>66</v>
      </c>
      <c r="T459" s="9">
        <v>1.61E-2</v>
      </c>
      <c r="U459" s="5">
        <f t="shared" si="114"/>
        <v>1270833.3333333333</v>
      </c>
      <c r="V459" s="5">
        <f t="shared" si="115"/>
        <v>346168.61428333336</v>
      </c>
      <c r="W459" s="10">
        <f t="shared" si="119"/>
        <v>1617001.9476166666</v>
      </c>
      <c r="X459" s="5">
        <v>0</v>
      </c>
      <c r="Y459">
        <v>0</v>
      </c>
      <c r="Z459" s="5">
        <v>0</v>
      </c>
      <c r="AA459" s="5">
        <v>258013874</v>
      </c>
      <c r="AB459">
        <v>0</v>
      </c>
      <c r="AC459">
        <v>0</v>
      </c>
      <c r="AD459">
        <v>0</v>
      </c>
      <c r="AE459" t="s">
        <v>34</v>
      </c>
      <c r="AF459" t="s">
        <v>34</v>
      </c>
      <c r="AG459" t="s">
        <v>41</v>
      </c>
      <c r="AH459" s="5">
        <v>2580138.7400000002</v>
      </c>
      <c r="AI459" s="5">
        <v>0</v>
      </c>
      <c r="AJ459" s="3">
        <v>51332</v>
      </c>
      <c r="AK459" s="5">
        <v>0</v>
      </c>
      <c r="AL459" s="5">
        <v>0</v>
      </c>
      <c r="AM459" s="5">
        <v>0</v>
      </c>
      <c r="AN459" s="5">
        <v>0</v>
      </c>
      <c r="AO459" t="s">
        <v>41</v>
      </c>
      <c r="AP459" t="s">
        <v>37</v>
      </c>
      <c r="AQ459" s="5">
        <v>2580138.7400000002</v>
      </c>
      <c r="AR459" t="s">
        <v>38</v>
      </c>
      <c r="AS459">
        <f t="shared" si="120"/>
        <v>0</v>
      </c>
      <c r="AT459" t="str">
        <f t="shared" si="116"/>
        <v>0 Días</v>
      </c>
      <c r="AU459" t="e">
        <f>IF(AND(AC459=0,SUMIFS($H:$H,$A:$A,$A459,#REF!,#REF!)&lt;250000000),"Ordinaria",IF(AND(AC459=0,SUMIFS($H:$H,$A:$A,$A459,#REF!,#REF!)&gt;=250000000),"Preventiva",IF(AND(AC459&gt;0,AC459&lt;=30),"Persuasiva I",IF(AND(AC459&gt;30,AC459&lt;=60),"Persuasiva II",IF(AND(AC459&gt;60,AC459&lt;90),"Prejurídica","Jurídico")))))</f>
        <v>#REF!</v>
      </c>
      <c r="AV459">
        <f t="shared" si="117"/>
        <v>0</v>
      </c>
      <c r="AW459" t="str">
        <f>IFERROR(VLOOKUP(#REF!,#REF!,32,0),"Desembolsado")</f>
        <v>Desembolsado</v>
      </c>
      <c r="AX459" t="str">
        <f t="shared" si="118"/>
        <v>Otro</v>
      </c>
    </row>
    <row r="460" spans="1:50" x14ac:dyDescent="0.25">
      <c r="A460" s="3">
        <v>45107</v>
      </c>
      <c r="B460" s="1">
        <v>34203450201081</v>
      </c>
      <c r="C460" s="5">
        <v>305000000</v>
      </c>
      <c r="D460">
        <v>240</v>
      </c>
      <c r="E460" s="3">
        <v>44028</v>
      </c>
      <c r="F460" s="1">
        <f>_xlfn.DAYS(E460,A460)/30</f>
        <v>-35.966666666666669</v>
      </c>
      <c r="G460" s="1">
        <f t="shared" si="110"/>
        <v>204.03333333333333</v>
      </c>
      <c r="H460" s="5">
        <v>259285176</v>
      </c>
      <c r="I460" s="5" t="s">
        <v>52</v>
      </c>
      <c r="J460" s="6">
        <v>44159</v>
      </c>
      <c r="K460" s="7">
        <f>+_xlfn.DAYS(A460,J460)/30</f>
        <v>31.6</v>
      </c>
      <c r="L460" s="7">
        <f>+_xlfn.DAYS(A460,E460)/30</f>
        <v>35.966666666666669</v>
      </c>
      <c r="M460" s="6">
        <v>33648</v>
      </c>
      <c r="N460" s="8">
        <f>+_xlfn.DAYS(A460,M460)/365</f>
        <v>31.394520547945206</v>
      </c>
      <c r="O460" s="8">
        <v>175</v>
      </c>
      <c r="P460" s="6">
        <v>42871</v>
      </c>
      <c r="Q460" s="8">
        <f t="shared" si="112"/>
        <v>3.213888888888889</v>
      </c>
      <c r="R460" s="8">
        <f t="shared" si="113"/>
        <v>3.5777777777777779</v>
      </c>
      <c r="S460" s="8" t="s">
        <v>66</v>
      </c>
      <c r="T460" s="9">
        <v>1.61E-2</v>
      </c>
      <c r="U460" s="5">
        <f t="shared" si="114"/>
        <v>1270833.3333333333</v>
      </c>
      <c r="V460" s="5">
        <f t="shared" si="115"/>
        <v>347874.27779999998</v>
      </c>
      <c r="W460" s="10">
        <f t="shared" si="119"/>
        <v>1618707.6111333333</v>
      </c>
      <c r="X460" s="5">
        <v>0</v>
      </c>
      <c r="Y460">
        <v>0</v>
      </c>
      <c r="Z460" s="5">
        <v>0</v>
      </c>
      <c r="AA460" s="5">
        <v>259285176</v>
      </c>
      <c r="AB460">
        <v>0</v>
      </c>
      <c r="AC460">
        <v>0</v>
      </c>
      <c r="AD460">
        <v>0</v>
      </c>
      <c r="AE460" t="s">
        <v>34</v>
      </c>
      <c r="AF460" t="s">
        <v>34</v>
      </c>
      <c r="AG460" t="s">
        <v>41</v>
      </c>
      <c r="AH460" s="5">
        <v>2592851.7599999998</v>
      </c>
      <c r="AI460" s="5">
        <v>0</v>
      </c>
      <c r="AJ460" s="3">
        <v>51332</v>
      </c>
      <c r="AK460" s="5">
        <v>0</v>
      </c>
      <c r="AL460" s="5">
        <v>0</v>
      </c>
      <c r="AM460" s="5">
        <v>0</v>
      </c>
      <c r="AN460" s="5">
        <v>0</v>
      </c>
      <c r="AO460" t="s">
        <v>41</v>
      </c>
      <c r="AP460" t="s">
        <v>37</v>
      </c>
      <c r="AQ460" s="5">
        <v>2592851.7599999998</v>
      </c>
      <c r="AR460" t="s">
        <v>38</v>
      </c>
      <c r="AS460">
        <f t="shared" si="120"/>
        <v>0</v>
      </c>
      <c r="AT460" t="str">
        <f t="shared" si="116"/>
        <v>0 Días</v>
      </c>
      <c r="AU460" t="e">
        <f>IF(AND(AC460=0,SUMIFS($H:$H,$A:$A,$A460,#REF!,#REF!)&lt;250000000),"Ordinaria",IF(AND(AC460=0,SUMIFS($H:$H,$A:$A,$A460,#REF!,#REF!)&gt;=250000000),"Preventiva",IF(AND(AC460&gt;0,AC460&lt;=30),"Persuasiva I",IF(AND(AC460&gt;30,AC460&lt;=60),"Persuasiva II",IF(AND(AC460&gt;60,AC460&lt;90),"Prejurídica","Jurídico")))))</f>
        <v>#REF!</v>
      </c>
      <c r="AV460">
        <f t="shared" si="117"/>
        <v>0</v>
      </c>
      <c r="AW460" t="str">
        <f>IFERROR(VLOOKUP(#REF!,#REF!,32,0),"Desembolsado")</f>
        <v>Desembolsado</v>
      </c>
      <c r="AX460" t="str">
        <f t="shared" si="118"/>
        <v>Otro</v>
      </c>
    </row>
    <row r="461" spans="1:50" x14ac:dyDescent="0.25">
      <c r="A461" s="3">
        <v>45077</v>
      </c>
      <c r="B461" s="1">
        <v>34203450201081</v>
      </c>
      <c r="C461" s="5">
        <v>305000000</v>
      </c>
      <c r="D461">
        <v>240</v>
      </c>
      <c r="E461" s="3">
        <v>44028</v>
      </c>
      <c r="F461" s="1">
        <f>_xlfn.DAYS(E461,A461)/30</f>
        <v>-34.966666666666669</v>
      </c>
      <c r="G461" s="1">
        <f t="shared" si="110"/>
        <v>205.03333333333333</v>
      </c>
      <c r="H461" s="5">
        <v>261791674</v>
      </c>
      <c r="I461" s="5" t="s">
        <v>52</v>
      </c>
      <c r="J461" s="6">
        <v>44159</v>
      </c>
      <c r="K461" s="7">
        <f>+_xlfn.DAYS(A461,J461)/30</f>
        <v>30.6</v>
      </c>
      <c r="L461" s="7">
        <f>+_xlfn.DAYS(A461,E461)/30</f>
        <v>34.966666666666669</v>
      </c>
      <c r="M461" s="6">
        <v>33648</v>
      </c>
      <c r="N461" s="8">
        <f>+_xlfn.DAYS(A461,M461)/365</f>
        <v>31.312328767123287</v>
      </c>
      <c r="O461" s="8">
        <v>175</v>
      </c>
      <c r="P461" s="6">
        <v>42871</v>
      </c>
      <c r="Q461" s="8">
        <f t="shared" si="112"/>
        <v>3.213888888888889</v>
      </c>
      <c r="R461" s="8">
        <f t="shared" si="113"/>
        <v>3.5777777777777779</v>
      </c>
      <c r="S461" s="8" t="s">
        <v>66</v>
      </c>
      <c r="T461" s="9">
        <v>1.61E-2</v>
      </c>
      <c r="U461" s="5">
        <f t="shared" si="114"/>
        <v>1270833.3333333333</v>
      </c>
      <c r="V461" s="5">
        <f t="shared" si="115"/>
        <v>351237.16261666664</v>
      </c>
      <c r="W461" s="10">
        <f t="shared" si="119"/>
        <v>1622070.4959499999</v>
      </c>
      <c r="X461" s="5">
        <v>364762</v>
      </c>
      <c r="Y461">
        <v>0</v>
      </c>
      <c r="Z461" s="5">
        <v>0</v>
      </c>
      <c r="AA461" s="5">
        <v>262156436</v>
      </c>
      <c r="AB461">
        <v>0</v>
      </c>
      <c r="AC461">
        <v>0</v>
      </c>
      <c r="AD461">
        <v>0</v>
      </c>
      <c r="AE461" t="s">
        <v>34</v>
      </c>
      <c r="AF461" t="s">
        <v>34</v>
      </c>
      <c r="AG461" t="s">
        <v>41</v>
      </c>
      <c r="AH461" s="5">
        <v>2617916.7400000002</v>
      </c>
      <c r="AI461" s="5">
        <v>3647.62</v>
      </c>
      <c r="AJ461" s="3">
        <v>51332</v>
      </c>
      <c r="AK461" s="5">
        <v>0</v>
      </c>
      <c r="AL461" s="5">
        <v>0</v>
      </c>
      <c r="AM461" s="5">
        <v>0</v>
      </c>
      <c r="AN461" s="5">
        <v>0</v>
      </c>
      <c r="AO461" t="s">
        <v>41</v>
      </c>
      <c r="AP461" t="s">
        <v>39</v>
      </c>
      <c r="AQ461" s="5">
        <v>2617916.7400000002</v>
      </c>
      <c r="AR461" t="s">
        <v>38</v>
      </c>
      <c r="AS461">
        <f t="shared" si="120"/>
        <v>0</v>
      </c>
      <c r="AT461" t="str">
        <f t="shared" si="116"/>
        <v>0 Días</v>
      </c>
      <c r="AU461" t="e">
        <f>IF(AND(AC461=0,SUMIFS($H:$H,$A:$A,$A461,#REF!,#REF!)&lt;250000000),"Ordinaria",IF(AND(AC461=0,SUMIFS($H:$H,$A:$A,$A461,#REF!,#REF!)&gt;=250000000),"Preventiva",IF(AND(AC461&gt;0,AC461&lt;=30),"Persuasiva I",IF(AND(AC461&gt;30,AC461&lt;=60),"Persuasiva II",IF(AND(AC461&gt;60,AC461&lt;90),"Prejurídica","Jurídico")))))</f>
        <v>#REF!</v>
      </c>
      <c r="AV461">
        <f t="shared" si="117"/>
        <v>0</v>
      </c>
      <c r="AW461" t="str">
        <f>IFERROR(VLOOKUP(#REF!,#REF!,32,0),"Desembolsado")</f>
        <v>Desembolsado</v>
      </c>
      <c r="AX461" t="str">
        <f t="shared" si="118"/>
        <v>Otro</v>
      </c>
    </row>
    <row r="462" spans="1:50" x14ac:dyDescent="0.25">
      <c r="A462" s="3">
        <v>45046</v>
      </c>
      <c r="B462" s="1">
        <v>34203450201081</v>
      </c>
      <c r="C462" s="5">
        <v>305000000</v>
      </c>
      <c r="D462">
        <v>240</v>
      </c>
      <c r="E462" s="3">
        <v>44028</v>
      </c>
      <c r="F462" s="1">
        <f>_xlfn.DAYS(E462,A462)/30</f>
        <v>-33.93333333333333</v>
      </c>
      <c r="G462" s="1">
        <f t="shared" si="110"/>
        <v>206.06666666666666</v>
      </c>
      <c r="H462" s="5">
        <v>263062507</v>
      </c>
      <c r="I462" s="5" t="s">
        <v>52</v>
      </c>
      <c r="J462" s="6">
        <v>44159</v>
      </c>
      <c r="K462" s="7">
        <f>+_xlfn.DAYS(A462,J462)/30</f>
        <v>29.566666666666666</v>
      </c>
      <c r="L462" s="7">
        <f>+_xlfn.DAYS(A462,E462)/30</f>
        <v>33.93333333333333</v>
      </c>
      <c r="M462" s="6">
        <v>33648</v>
      </c>
      <c r="N462" s="8">
        <f>+_xlfn.DAYS(A462,M462)/365</f>
        <v>31.227397260273971</v>
      </c>
      <c r="O462" s="8">
        <v>175</v>
      </c>
      <c r="P462" s="6">
        <v>42871</v>
      </c>
      <c r="Q462" s="8">
        <f t="shared" si="112"/>
        <v>3.213888888888889</v>
      </c>
      <c r="R462" s="8">
        <f t="shared" si="113"/>
        <v>3.5777777777777779</v>
      </c>
      <c r="S462" s="8" t="s">
        <v>66</v>
      </c>
      <c r="T462" s="9">
        <v>1.61E-2</v>
      </c>
      <c r="U462" s="5">
        <f t="shared" si="114"/>
        <v>1270833.3333333333</v>
      </c>
      <c r="V462" s="5">
        <f t="shared" si="115"/>
        <v>352942.19689166662</v>
      </c>
      <c r="W462" s="10">
        <f t="shared" si="119"/>
        <v>1623775.5302249999</v>
      </c>
      <c r="X462" s="5">
        <v>366533</v>
      </c>
      <c r="Y462">
        <v>0</v>
      </c>
      <c r="Z462" s="5">
        <v>0</v>
      </c>
      <c r="AA462" s="5">
        <v>263429040</v>
      </c>
      <c r="AB462">
        <v>0</v>
      </c>
      <c r="AC462">
        <v>0</v>
      </c>
      <c r="AD462">
        <v>0</v>
      </c>
      <c r="AE462" t="s">
        <v>34</v>
      </c>
      <c r="AF462" t="s">
        <v>34</v>
      </c>
      <c r="AG462" t="s">
        <v>41</v>
      </c>
      <c r="AH462" s="5">
        <v>2630625.0699999998</v>
      </c>
      <c r="AI462" s="5">
        <v>3665.33</v>
      </c>
      <c r="AJ462" s="3">
        <v>51332</v>
      </c>
      <c r="AK462" s="5">
        <v>0</v>
      </c>
      <c r="AL462" s="5">
        <v>0</v>
      </c>
      <c r="AM462" s="5">
        <v>0</v>
      </c>
      <c r="AN462" s="5">
        <v>0</v>
      </c>
      <c r="AO462" t="s">
        <v>41</v>
      </c>
      <c r="AP462" t="s">
        <v>39</v>
      </c>
      <c r="AQ462" s="5">
        <v>2630625.0699999998</v>
      </c>
      <c r="AR462" t="s">
        <v>38</v>
      </c>
      <c r="AS462">
        <f t="shared" si="120"/>
        <v>0</v>
      </c>
      <c r="AT462" t="str">
        <f t="shared" si="116"/>
        <v>0 Días</v>
      </c>
      <c r="AU462" t="e">
        <f>IF(AND(AC462=0,SUMIFS($H:$H,$A:$A,$A462,#REF!,#REF!)&lt;250000000),"Ordinaria",IF(AND(AC462=0,SUMIFS($H:$H,$A:$A,$A462,#REF!,#REF!)&gt;=250000000),"Preventiva",IF(AND(AC462&gt;0,AC462&lt;=30),"Persuasiva I",IF(AND(AC462&gt;30,AC462&lt;=60),"Persuasiva II",IF(AND(AC462&gt;60,AC462&lt;90),"Prejurídica","Jurídico")))))</f>
        <v>#REF!</v>
      </c>
      <c r="AV462">
        <f t="shared" si="117"/>
        <v>0</v>
      </c>
      <c r="AW462" t="str">
        <f>IFERROR(VLOOKUP(#REF!,#REF!,32,0),"Desembolsado")</f>
        <v>Desembolsado</v>
      </c>
      <c r="AX462" t="str">
        <f t="shared" si="118"/>
        <v>Otro</v>
      </c>
    </row>
    <row r="463" spans="1:50" x14ac:dyDescent="0.25">
      <c r="A463" s="3">
        <v>45016</v>
      </c>
      <c r="B463" s="1">
        <v>34203450201081</v>
      </c>
      <c r="C463" s="5">
        <v>305000000</v>
      </c>
      <c r="D463">
        <v>240</v>
      </c>
      <c r="E463" s="3">
        <v>44028</v>
      </c>
      <c r="F463" s="1">
        <f>_xlfn.DAYS(E463,A463)/30</f>
        <v>-32.93333333333333</v>
      </c>
      <c r="G463" s="1">
        <f t="shared" si="110"/>
        <v>207.06666666666666</v>
      </c>
      <c r="H463" s="5">
        <v>264333340</v>
      </c>
      <c r="I463" s="5" t="s">
        <v>52</v>
      </c>
      <c r="J463" s="6">
        <v>44159</v>
      </c>
      <c r="K463" s="7">
        <f>+_xlfn.DAYS(A463,J463)/30</f>
        <v>28.566666666666666</v>
      </c>
      <c r="L463" s="7">
        <f>+_xlfn.DAYS(A463,E463)/30</f>
        <v>32.93333333333333</v>
      </c>
      <c r="M463" s="6">
        <v>33648</v>
      </c>
      <c r="N463" s="8">
        <f>+_xlfn.DAYS(A463,M463)/365</f>
        <v>31.145205479452056</v>
      </c>
      <c r="O463" s="8">
        <v>175</v>
      </c>
      <c r="P463" s="6">
        <v>42871</v>
      </c>
      <c r="Q463" s="8">
        <f t="shared" si="112"/>
        <v>3.213888888888889</v>
      </c>
      <c r="R463" s="8">
        <f t="shared" si="113"/>
        <v>3.5777777777777779</v>
      </c>
      <c r="S463" s="8" t="s">
        <v>66</v>
      </c>
      <c r="T463" s="9">
        <v>1.61E-2</v>
      </c>
      <c r="U463" s="5">
        <f t="shared" si="114"/>
        <v>1270833.3333333333</v>
      </c>
      <c r="V463" s="5">
        <f t="shared" si="115"/>
        <v>354647.23116666672</v>
      </c>
      <c r="W463" s="10">
        <f t="shared" si="119"/>
        <v>1625480.5644999999</v>
      </c>
      <c r="X463" s="5">
        <v>368303</v>
      </c>
      <c r="Y463">
        <v>0</v>
      </c>
      <c r="Z463" s="5">
        <v>0</v>
      </c>
      <c r="AA463" s="5">
        <v>264701643</v>
      </c>
      <c r="AB463">
        <v>0</v>
      </c>
      <c r="AC463">
        <v>0</v>
      </c>
      <c r="AD463">
        <v>0</v>
      </c>
      <c r="AE463" t="s">
        <v>34</v>
      </c>
      <c r="AF463" t="s">
        <v>34</v>
      </c>
      <c r="AG463" t="s">
        <v>41</v>
      </c>
      <c r="AH463" s="5">
        <v>2643333.4</v>
      </c>
      <c r="AI463" s="5">
        <v>3683.03</v>
      </c>
      <c r="AJ463" s="3">
        <v>51332</v>
      </c>
      <c r="AK463" s="5">
        <v>0</v>
      </c>
      <c r="AL463" s="5">
        <v>0</v>
      </c>
      <c r="AM463" s="5">
        <v>0</v>
      </c>
      <c r="AN463" s="5">
        <v>0</v>
      </c>
      <c r="AO463" t="s">
        <v>41</v>
      </c>
      <c r="AP463" t="s">
        <v>39</v>
      </c>
      <c r="AQ463" s="5">
        <v>2643333.4</v>
      </c>
      <c r="AR463" t="s">
        <v>38</v>
      </c>
      <c r="AS463">
        <f t="shared" si="120"/>
        <v>0</v>
      </c>
      <c r="AT463" t="str">
        <f t="shared" si="116"/>
        <v>0 Días</v>
      </c>
      <c r="AU463" t="e">
        <f>IF(AND(AC463=0,SUMIFS($H:$H,$A:$A,$A463,#REF!,#REF!)&lt;250000000),"Ordinaria",IF(AND(AC463=0,SUMIFS($H:$H,$A:$A,$A463,#REF!,#REF!)&gt;=250000000),"Preventiva",IF(AND(AC463&gt;0,AC463&lt;=30),"Persuasiva I",IF(AND(AC463&gt;30,AC463&lt;=60),"Persuasiva II",IF(AND(AC463&gt;60,AC463&lt;90),"Prejurídica","Jurídico")))))</f>
        <v>#REF!</v>
      </c>
      <c r="AV463">
        <f t="shared" si="117"/>
        <v>0</v>
      </c>
      <c r="AW463" t="str">
        <f>IFERROR(VLOOKUP(#REF!,#REF!,32,0),"Desembolsado")</f>
        <v>Desembolsado</v>
      </c>
      <c r="AX463" t="str">
        <f t="shared" si="118"/>
        <v>Otro</v>
      </c>
    </row>
    <row r="464" spans="1:50" x14ac:dyDescent="0.25">
      <c r="A464" s="3">
        <v>45351</v>
      </c>
      <c r="B464" s="1">
        <v>34204000201751</v>
      </c>
      <c r="C464" s="5">
        <v>506000000</v>
      </c>
      <c r="D464">
        <v>240</v>
      </c>
      <c r="E464" s="3">
        <v>43987</v>
      </c>
      <c r="F464" s="1">
        <f>_xlfn.DAYS(E464,A464)/30</f>
        <v>-45.466666666666669</v>
      </c>
      <c r="G464" s="1">
        <f t="shared" si="110"/>
        <v>194.53333333333333</v>
      </c>
      <c r="H464" s="5">
        <v>414673709</v>
      </c>
      <c r="I464" s="5" t="s">
        <v>52</v>
      </c>
      <c r="J464" s="6">
        <v>44106</v>
      </c>
      <c r="K464" s="7">
        <f>+_xlfn.DAYS(A464,J464)/30</f>
        <v>41.5</v>
      </c>
      <c r="L464" s="7">
        <f>+_xlfn.DAYS(A464,E464)/30</f>
        <v>45.466666666666669</v>
      </c>
      <c r="M464" s="6">
        <v>32749</v>
      </c>
      <c r="N464" s="8">
        <f>+_xlfn.DAYS(A464,M464)/365</f>
        <v>34.526027397260272</v>
      </c>
      <c r="O464" s="8">
        <v>649</v>
      </c>
      <c r="P464" s="6">
        <v>41122</v>
      </c>
      <c r="Q464" s="8">
        <f t="shared" si="112"/>
        <v>7.958333333333333</v>
      </c>
      <c r="R464" s="8">
        <f t="shared" si="113"/>
        <v>8.2888888888888896</v>
      </c>
      <c r="S464" s="8" t="s">
        <v>66</v>
      </c>
      <c r="T464" s="9">
        <v>1.61E-2</v>
      </c>
      <c r="U464" s="5">
        <f t="shared" si="114"/>
        <v>2108333.3333333335</v>
      </c>
      <c r="V464" s="5">
        <f t="shared" si="115"/>
        <v>556353.89290833334</v>
      </c>
      <c r="W464" s="10">
        <f t="shared" si="119"/>
        <v>2664687.2262416668</v>
      </c>
      <c r="X464" s="5">
        <v>41237</v>
      </c>
      <c r="Y464">
        <v>0</v>
      </c>
      <c r="Z464" s="5">
        <v>55459</v>
      </c>
      <c r="AA464" s="5">
        <v>414770405</v>
      </c>
      <c r="AB464">
        <v>0</v>
      </c>
      <c r="AC464">
        <v>0</v>
      </c>
      <c r="AD464">
        <v>0</v>
      </c>
      <c r="AE464" t="s">
        <v>34</v>
      </c>
      <c r="AF464" t="s">
        <v>34</v>
      </c>
      <c r="AG464" t="s">
        <v>41</v>
      </c>
      <c r="AH464" s="5">
        <v>4146737.09</v>
      </c>
      <c r="AI464" s="5">
        <v>412.37</v>
      </c>
      <c r="AJ464" s="3">
        <v>51286</v>
      </c>
      <c r="AK464" s="5">
        <v>554.59</v>
      </c>
      <c r="AL464" s="5">
        <v>0</v>
      </c>
      <c r="AM464" s="5">
        <v>0</v>
      </c>
      <c r="AN464" s="5">
        <v>0</v>
      </c>
      <c r="AO464" t="s">
        <v>41</v>
      </c>
      <c r="AP464" t="s">
        <v>37</v>
      </c>
      <c r="AQ464" s="5">
        <v>4146737.09</v>
      </c>
      <c r="AR464" t="s">
        <v>38</v>
      </c>
      <c r="AT464" t="str">
        <f t="shared" si="116"/>
        <v>0 Días</v>
      </c>
      <c r="AU464" t="e">
        <f>IF(AND(AC464=0,SUMIFS($H:$H,$A:$A,$A464,#REF!,#REF!)&lt;250000000),"Ordinaria",IF(AND(AC464=0,SUMIFS($H:$H,$A:$A,$A464,#REF!,#REF!)&gt;=250000000),"Preventiva",IF(AND(AC464&gt;0,AC464&lt;=30),"Persuasiva I",IF(AND(AC464&gt;30,AC464&lt;=60),"Persuasiva II",IF(AND(AC464&gt;60,AC464&lt;90),"Prejurídica","Jurídico")))))</f>
        <v>#REF!</v>
      </c>
      <c r="AV464">
        <f t="shared" si="117"/>
        <v>0</v>
      </c>
      <c r="AW464" t="str">
        <f>IFERROR(VLOOKUP(#REF!,#REF!,32,0),"Desembolsado")</f>
        <v>Desembolsado</v>
      </c>
      <c r="AX464" t="str">
        <f t="shared" si="118"/>
        <v>Otro</v>
      </c>
    </row>
    <row r="465" spans="1:50" x14ac:dyDescent="0.25">
      <c r="A465" s="3">
        <v>45322</v>
      </c>
      <c r="B465" s="1">
        <v>34204000201751</v>
      </c>
      <c r="C465" s="5">
        <v>506000000</v>
      </c>
      <c r="D465">
        <v>240</v>
      </c>
      <c r="E465" s="3">
        <v>43987</v>
      </c>
      <c r="F465" s="1">
        <f>_xlfn.DAYS(E465,A465)/30</f>
        <v>-44.5</v>
      </c>
      <c r="G465" s="1">
        <f t="shared" si="110"/>
        <v>195.5</v>
      </c>
      <c r="H465" s="5">
        <v>416800241</v>
      </c>
      <c r="I465" s="5" t="s">
        <v>52</v>
      </c>
      <c r="J465" s="6">
        <v>44106</v>
      </c>
      <c r="K465" s="7">
        <f>+_xlfn.DAYS(A465,J465)/30</f>
        <v>40.533333333333331</v>
      </c>
      <c r="L465" s="7">
        <v>44</v>
      </c>
      <c r="M465" s="6">
        <v>32749</v>
      </c>
      <c r="N465" s="8">
        <f>+_xlfn.DAYS(A465,M465)/365</f>
        <v>34.446575342465756</v>
      </c>
      <c r="O465" s="8">
        <v>649</v>
      </c>
      <c r="P465" s="6">
        <v>41122</v>
      </c>
      <c r="Q465" s="8">
        <f t="shared" si="112"/>
        <v>7.958333333333333</v>
      </c>
      <c r="R465" s="8">
        <f t="shared" si="113"/>
        <v>8.2888888888888896</v>
      </c>
      <c r="S465" s="8" t="s">
        <v>66</v>
      </c>
      <c r="T465" s="9">
        <v>1.61E-2</v>
      </c>
      <c r="U465" s="5">
        <f t="shared" si="114"/>
        <v>2108333.3333333335</v>
      </c>
      <c r="V465" s="5">
        <f t="shared" si="115"/>
        <v>559206.99000833335</v>
      </c>
      <c r="W465" s="10">
        <f t="shared" si="119"/>
        <v>2667540.3233416667</v>
      </c>
      <c r="X465" s="5">
        <v>41448</v>
      </c>
      <c r="Y465">
        <v>0</v>
      </c>
      <c r="Z465" s="5">
        <v>55744</v>
      </c>
      <c r="AA465" s="5">
        <v>416897433</v>
      </c>
      <c r="AB465">
        <v>0</v>
      </c>
      <c r="AC465">
        <v>0</v>
      </c>
      <c r="AD465">
        <v>0</v>
      </c>
      <c r="AE465" t="s">
        <v>34</v>
      </c>
      <c r="AF465" t="s">
        <v>34</v>
      </c>
      <c r="AG465" t="s">
        <v>41</v>
      </c>
      <c r="AH465" s="5">
        <v>4168002.41</v>
      </c>
      <c r="AI465" s="5">
        <v>414.48</v>
      </c>
      <c r="AJ465" s="3">
        <v>51286</v>
      </c>
      <c r="AK465" s="5">
        <v>557.44000000000005</v>
      </c>
      <c r="AL465" s="5">
        <v>0</v>
      </c>
      <c r="AM465" s="5">
        <v>0</v>
      </c>
      <c r="AN465" s="5">
        <v>0</v>
      </c>
      <c r="AO465" t="s">
        <v>41</v>
      </c>
      <c r="AP465" t="s">
        <v>37</v>
      </c>
      <c r="AQ465" s="5">
        <v>4168002.41</v>
      </c>
      <c r="AR465" t="s">
        <v>38</v>
      </c>
      <c r="AS465">
        <f t="shared" ref="AS465:AS475" si="121">IF(AC465&gt;=1,1,0)</f>
        <v>0</v>
      </c>
      <c r="AT465" t="str">
        <f t="shared" si="116"/>
        <v>0 Días</v>
      </c>
      <c r="AU465" t="e">
        <f>IF(AND(AC465=0,SUMIFS($H:$H,$A:$A,$A465,#REF!,#REF!)&lt;250000000),"Ordinaria",IF(AND(AC465=0,SUMIFS($H:$H,$A:$A,$A465,#REF!,#REF!)&gt;=250000000),"Preventiva",IF(AND(AC465&gt;0,AC465&lt;=30),"Persuasiva I",IF(AND(AC465&gt;30,AC465&lt;=60),"Persuasiva II",IF(AND(AC465&gt;60,AC465&lt;90),"Prejurídica","Jurídico")))))</f>
        <v>#REF!</v>
      </c>
      <c r="AV465">
        <f t="shared" si="117"/>
        <v>0</v>
      </c>
      <c r="AW465" t="str">
        <f>IFERROR(VLOOKUP(#REF!,#REF!,32,0),"Desembolsado")</f>
        <v>Desembolsado</v>
      </c>
      <c r="AX465" t="str">
        <f t="shared" si="118"/>
        <v>Otro</v>
      </c>
    </row>
    <row r="466" spans="1:50" x14ac:dyDescent="0.25">
      <c r="A466" s="3">
        <v>45291</v>
      </c>
      <c r="B466" s="1">
        <v>34204000201751</v>
      </c>
      <c r="C466" s="5">
        <v>506000000</v>
      </c>
      <c r="D466">
        <v>240</v>
      </c>
      <c r="E466" s="3">
        <v>43987</v>
      </c>
      <c r="F466" s="1">
        <f>_xlfn.DAYS(E466,A466)/30</f>
        <v>-43.466666666666669</v>
      </c>
      <c r="G466" s="1">
        <f t="shared" si="110"/>
        <v>196.53333333333333</v>
      </c>
      <c r="H466" s="5">
        <v>418926773</v>
      </c>
      <c r="I466" s="5" t="s">
        <v>52</v>
      </c>
      <c r="J466" s="6">
        <v>44106</v>
      </c>
      <c r="K466" s="7">
        <f>+_xlfn.DAYS(A466,J466)/30</f>
        <v>39.5</v>
      </c>
      <c r="L466" s="7">
        <f>+_xlfn.DAYS(A466,E466)/30</f>
        <v>43.466666666666669</v>
      </c>
      <c r="M466" s="6">
        <v>32749</v>
      </c>
      <c r="N466" s="8">
        <f>+_xlfn.DAYS(A466,M466)/365</f>
        <v>34.361643835616441</v>
      </c>
      <c r="O466" s="8">
        <v>649</v>
      </c>
      <c r="P466" s="6">
        <v>41122</v>
      </c>
      <c r="Q466" s="8">
        <f t="shared" si="112"/>
        <v>7.958333333333333</v>
      </c>
      <c r="R466" s="8">
        <f t="shared" si="113"/>
        <v>8.2888888888888896</v>
      </c>
      <c r="S466" s="8" t="s">
        <v>66</v>
      </c>
      <c r="T466" s="9">
        <v>1.61E-2</v>
      </c>
      <c r="U466" s="5">
        <f t="shared" si="114"/>
        <v>2108333.3333333335</v>
      </c>
      <c r="V466" s="5">
        <f t="shared" si="115"/>
        <v>562060.08710833336</v>
      </c>
      <c r="W466" s="10">
        <f t="shared" si="119"/>
        <v>2670393.4204416666</v>
      </c>
      <c r="X466" s="5">
        <v>41660</v>
      </c>
      <c r="Y466">
        <v>0</v>
      </c>
      <c r="Z466" s="5">
        <v>56028</v>
      </c>
      <c r="AA466" s="5">
        <v>419024461</v>
      </c>
      <c r="AB466">
        <v>0</v>
      </c>
      <c r="AC466">
        <v>0</v>
      </c>
      <c r="AD466">
        <v>0</v>
      </c>
      <c r="AE466" t="s">
        <v>34</v>
      </c>
      <c r="AF466" t="s">
        <v>34</v>
      </c>
      <c r="AG466" t="s">
        <v>41</v>
      </c>
      <c r="AH466" s="5">
        <v>4189267.73</v>
      </c>
      <c r="AI466" s="5">
        <v>416.6</v>
      </c>
      <c r="AJ466" s="3">
        <v>51286</v>
      </c>
      <c r="AK466" s="5">
        <v>560.28</v>
      </c>
      <c r="AL466" s="5">
        <v>0</v>
      </c>
      <c r="AM466" s="5">
        <v>0</v>
      </c>
      <c r="AN466" s="5">
        <v>0</v>
      </c>
      <c r="AO466" t="s">
        <v>41</v>
      </c>
      <c r="AP466" t="s">
        <v>37</v>
      </c>
      <c r="AQ466" s="5">
        <v>4189267.73</v>
      </c>
      <c r="AR466" t="s">
        <v>38</v>
      </c>
      <c r="AS466">
        <f t="shared" si="121"/>
        <v>0</v>
      </c>
      <c r="AT466" t="str">
        <f t="shared" si="116"/>
        <v>0 Días</v>
      </c>
      <c r="AU466" t="e">
        <f>IF(AND(AC466=0,SUMIFS($H:$H,$A:$A,$A466,#REF!,#REF!)&lt;250000000),"Ordinaria",IF(AND(AC466=0,SUMIFS($H:$H,$A:$A,$A466,#REF!,#REF!)&gt;=250000000),"Preventiva",IF(AND(AC466&gt;0,AC466&lt;=30),"Persuasiva I",IF(AND(AC466&gt;30,AC466&lt;=60),"Persuasiva II",IF(AND(AC466&gt;60,AC466&lt;90),"Prejurídica","Jurídico")))))</f>
        <v>#REF!</v>
      </c>
      <c r="AV466">
        <f t="shared" si="117"/>
        <v>0</v>
      </c>
      <c r="AW466" t="str">
        <f>IFERROR(VLOOKUP(#REF!,#REF!,32,0),"Desembolsado")</f>
        <v>Desembolsado</v>
      </c>
      <c r="AX466" t="str">
        <f t="shared" si="118"/>
        <v>Otro</v>
      </c>
    </row>
    <row r="467" spans="1:50" x14ac:dyDescent="0.25">
      <c r="A467" s="3">
        <v>45260</v>
      </c>
      <c r="B467" s="1">
        <v>34204000201751</v>
      </c>
      <c r="C467" s="5">
        <v>506000000</v>
      </c>
      <c r="D467">
        <v>240</v>
      </c>
      <c r="E467" s="3">
        <v>43987</v>
      </c>
      <c r="F467" s="1">
        <f>_xlfn.DAYS(E467,A467)/30</f>
        <v>-42.43333333333333</v>
      </c>
      <c r="G467" s="1">
        <f t="shared" si="110"/>
        <v>197.56666666666666</v>
      </c>
      <c r="H467" s="5">
        <v>421053305</v>
      </c>
      <c r="I467" s="5" t="s">
        <v>52</v>
      </c>
      <c r="J467" s="6">
        <v>44106</v>
      </c>
      <c r="K467" s="7">
        <v>39</v>
      </c>
      <c r="L467" s="7">
        <f>+_xlfn.DAYS(A467,E467)/30</f>
        <v>42.43333333333333</v>
      </c>
      <c r="M467" s="6">
        <v>32749</v>
      </c>
      <c r="N467" s="8">
        <f>+_xlfn.DAYS(A467,M467)/365</f>
        <v>34.276712328767125</v>
      </c>
      <c r="O467" s="8">
        <v>649</v>
      </c>
      <c r="P467" s="6">
        <v>41122</v>
      </c>
      <c r="Q467" s="8">
        <f t="shared" si="112"/>
        <v>7.958333333333333</v>
      </c>
      <c r="R467" s="8">
        <f t="shared" si="113"/>
        <v>8.2888888888888896</v>
      </c>
      <c r="S467" s="8" t="s">
        <v>66</v>
      </c>
      <c r="T467" s="9">
        <v>1.61E-2</v>
      </c>
      <c r="U467" s="5">
        <f t="shared" si="114"/>
        <v>2108333.3333333335</v>
      </c>
      <c r="V467" s="5">
        <f t="shared" si="115"/>
        <v>564913.18420833326</v>
      </c>
      <c r="W467" s="10">
        <f t="shared" si="119"/>
        <v>2673246.5175416665</v>
      </c>
      <c r="X467" s="5">
        <v>41871</v>
      </c>
      <c r="Y467">
        <v>0</v>
      </c>
      <c r="Z467" s="5">
        <v>0</v>
      </c>
      <c r="AA467" s="5">
        <v>421095176</v>
      </c>
      <c r="AB467">
        <v>0</v>
      </c>
      <c r="AC467">
        <v>0</v>
      </c>
      <c r="AD467">
        <v>0</v>
      </c>
      <c r="AE467" t="s">
        <v>34</v>
      </c>
      <c r="AF467" t="s">
        <v>34</v>
      </c>
      <c r="AG467" t="s">
        <v>41</v>
      </c>
      <c r="AH467" s="5">
        <v>4210533.05</v>
      </c>
      <c r="AI467" s="5">
        <v>418.71</v>
      </c>
      <c r="AJ467" s="3">
        <v>51286</v>
      </c>
      <c r="AK467" s="5">
        <v>0</v>
      </c>
      <c r="AL467" s="5">
        <v>0</v>
      </c>
      <c r="AM467" s="5">
        <v>0</v>
      </c>
      <c r="AN467" s="5">
        <v>0</v>
      </c>
      <c r="AO467" t="s">
        <v>41</v>
      </c>
      <c r="AP467" t="s">
        <v>37</v>
      </c>
      <c r="AQ467" s="5">
        <v>4210533.05</v>
      </c>
      <c r="AR467" t="s">
        <v>38</v>
      </c>
      <c r="AS467">
        <f t="shared" si="121"/>
        <v>0</v>
      </c>
      <c r="AT467" t="str">
        <f t="shared" si="116"/>
        <v>0 Días</v>
      </c>
      <c r="AU467" t="e">
        <f>IF(AND(AC467=0,SUMIFS($H:$H,$A:$A,$A467,#REF!,#REF!)&lt;250000000),"Ordinaria",IF(AND(AC467=0,SUMIFS($H:$H,$A:$A,$A467,#REF!,#REF!)&gt;=250000000),"Preventiva",IF(AND(AC467&gt;0,AC467&lt;=30),"Persuasiva I",IF(AND(AC467&gt;30,AC467&lt;=60),"Persuasiva II",IF(AND(AC467&gt;60,AC467&lt;90),"Prejurídica","Jurídico")))))</f>
        <v>#REF!</v>
      </c>
      <c r="AV467">
        <f t="shared" si="117"/>
        <v>0</v>
      </c>
      <c r="AW467" t="str">
        <f>IFERROR(VLOOKUP(#REF!,#REF!,32,0),"Desembolsado")</f>
        <v>Desembolsado</v>
      </c>
      <c r="AX467" t="str">
        <f t="shared" si="118"/>
        <v>Otro</v>
      </c>
    </row>
    <row r="468" spans="1:50" x14ac:dyDescent="0.25">
      <c r="A468" s="3">
        <v>45230</v>
      </c>
      <c r="B468" s="1">
        <v>34204000201751</v>
      </c>
      <c r="C468" s="5">
        <v>506000000</v>
      </c>
      <c r="D468">
        <v>240</v>
      </c>
      <c r="E468" s="3">
        <v>43987</v>
      </c>
      <c r="F468" s="1">
        <f>_xlfn.DAYS(E468,A468)/30</f>
        <v>-41.43333333333333</v>
      </c>
      <c r="G468" s="1">
        <f t="shared" si="110"/>
        <v>198.56666666666666</v>
      </c>
      <c r="H468" s="5">
        <v>423179837</v>
      </c>
      <c r="I468" s="5" t="s">
        <v>52</v>
      </c>
      <c r="J468" s="6">
        <v>44106</v>
      </c>
      <c r="K468" s="7">
        <v>38.466666666666669</v>
      </c>
      <c r="L468" s="7">
        <f>+_xlfn.DAYS(A468,E468)/30</f>
        <v>41.43333333333333</v>
      </c>
      <c r="M468" s="6">
        <v>32749</v>
      </c>
      <c r="N468" s="8">
        <f>+_xlfn.DAYS(A468,M468)/365</f>
        <v>34.194520547945203</v>
      </c>
      <c r="O468" s="8">
        <v>649</v>
      </c>
      <c r="P468" s="6">
        <v>41122</v>
      </c>
      <c r="Q468" s="8">
        <f t="shared" si="112"/>
        <v>7.958333333333333</v>
      </c>
      <c r="R468" s="8">
        <f t="shared" si="113"/>
        <v>8.2888888888888896</v>
      </c>
      <c r="S468" s="8" t="s">
        <v>66</v>
      </c>
      <c r="T468" s="9">
        <v>1.61E-2</v>
      </c>
      <c r="U468" s="5">
        <f t="shared" si="114"/>
        <v>2108333.3333333335</v>
      </c>
      <c r="V468" s="5">
        <f t="shared" si="115"/>
        <v>567766.28130833327</v>
      </c>
      <c r="W468" s="10">
        <f t="shared" si="119"/>
        <v>2676099.6146416669</v>
      </c>
      <c r="X468" s="5">
        <v>42083</v>
      </c>
      <c r="Y468">
        <v>0</v>
      </c>
      <c r="Z468" s="5">
        <v>0</v>
      </c>
      <c r="AA468" s="5">
        <v>423221920</v>
      </c>
      <c r="AB468">
        <v>0</v>
      </c>
      <c r="AC468">
        <v>0</v>
      </c>
      <c r="AD468">
        <v>0</v>
      </c>
      <c r="AE468" t="s">
        <v>34</v>
      </c>
      <c r="AF468" t="s">
        <v>34</v>
      </c>
      <c r="AG468" t="s">
        <v>41</v>
      </c>
      <c r="AH468" s="5">
        <v>4231798.37</v>
      </c>
      <c r="AI468" s="5">
        <v>420.83</v>
      </c>
      <c r="AJ468" s="3">
        <v>51286</v>
      </c>
      <c r="AK468" s="5">
        <v>0</v>
      </c>
      <c r="AL468" s="5">
        <v>0</v>
      </c>
      <c r="AM468" s="5">
        <v>0</v>
      </c>
      <c r="AN468" s="5">
        <v>0</v>
      </c>
      <c r="AO468" t="s">
        <v>41</v>
      </c>
      <c r="AP468" t="s">
        <v>37</v>
      </c>
      <c r="AQ468" s="5">
        <v>4231798.37</v>
      </c>
      <c r="AR468" t="s">
        <v>38</v>
      </c>
      <c r="AS468">
        <f t="shared" si="121"/>
        <v>0</v>
      </c>
      <c r="AT468" t="str">
        <f t="shared" si="116"/>
        <v>0 Días</v>
      </c>
      <c r="AU468" t="e">
        <f>IF(AND(AC468=0,SUMIFS($H:$H,$A:$A,$A468,#REF!,#REF!)&lt;250000000),"Ordinaria",IF(AND(AC468=0,SUMIFS($H:$H,$A:$A,$A468,#REF!,#REF!)&gt;=250000000),"Preventiva",IF(AND(AC468&gt;0,AC468&lt;=30),"Persuasiva I",IF(AND(AC468&gt;30,AC468&lt;=60),"Persuasiva II",IF(AND(AC468&gt;60,AC468&lt;90),"Prejurídica","Jurídico")))))</f>
        <v>#REF!</v>
      </c>
      <c r="AV468">
        <f t="shared" si="117"/>
        <v>0</v>
      </c>
      <c r="AW468" t="str">
        <f>IFERROR(VLOOKUP(#REF!,#REF!,32,0),"Desembolsado")</f>
        <v>Desembolsado</v>
      </c>
      <c r="AX468" t="str">
        <f t="shared" si="118"/>
        <v>Otro</v>
      </c>
    </row>
    <row r="469" spans="1:50" x14ac:dyDescent="0.25">
      <c r="A469" s="3">
        <v>45199</v>
      </c>
      <c r="B469" s="1">
        <v>34204000201751</v>
      </c>
      <c r="C469" s="5">
        <v>506000000</v>
      </c>
      <c r="D469">
        <v>240</v>
      </c>
      <c r="E469" s="3">
        <v>43987</v>
      </c>
      <c r="F469" s="1">
        <f>_xlfn.DAYS(E469,A469)/30</f>
        <v>-40.4</v>
      </c>
      <c r="G469" s="1">
        <f t="shared" si="110"/>
        <v>199.6</v>
      </c>
      <c r="H469" s="5">
        <v>425306369</v>
      </c>
      <c r="I469" s="5" t="s">
        <v>52</v>
      </c>
      <c r="J469" s="6">
        <v>44106</v>
      </c>
      <c r="K469" s="7">
        <v>37.466666666666669</v>
      </c>
      <c r="L469" s="7">
        <f>+_xlfn.DAYS(A469,E469)/30</f>
        <v>40.4</v>
      </c>
      <c r="M469" s="6">
        <v>32749</v>
      </c>
      <c r="N469" s="8">
        <f>+_xlfn.DAYS(A469,M469)/365</f>
        <v>34.109589041095887</v>
      </c>
      <c r="O469" s="8">
        <v>649</v>
      </c>
      <c r="P469" s="6">
        <v>41122</v>
      </c>
      <c r="Q469" s="8">
        <f t="shared" si="112"/>
        <v>7.958333333333333</v>
      </c>
      <c r="R469" s="8">
        <f t="shared" si="113"/>
        <v>8.2888888888888896</v>
      </c>
      <c r="S469" s="8" t="s">
        <v>66</v>
      </c>
      <c r="T469" s="9">
        <v>1.61E-2</v>
      </c>
      <c r="U469" s="5">
        <f t="shared" si="114"/>
        <v>2108333.3333333335</v>
      </c>
      <c r="V469" s="5">
        <f t="shared" si="115"/>
        <v>570619.37840833329</v>
      </c>
      <c r="W469" s="10">
        <f t="shared" si="119"/>
        <v>2678952.7117416668</v>
      </c>
      <c r="X469" s="5">
        <v>42294</v>
      </c>
      <c r="Y469">
        <v>0</v>
      </c>
      <c r="Z469" s="5">
        <v>0</v>
      </c>
      <c r="AA469" s="5">
        <v>425348663</v>
      </c>
      <c r="AB469">
        <v>0</v>
      </c>
      <c r="AC469">
        <v>0</v>
      </c>
      <c r="AD469">
        <v>0</v>
      </c>
      <c r="AE469" t="s">
        <v>34</v>
      </c>
      <c r="AF469" t="s">
        <v>34</v>
      </c>
      <c r="AG469" t="s">
        <v>41</v>
      </c>
      <c r="AH469" s="5">
        <v>4253063.6900000004</v>
      </c>
      <c r="AI469" s="5">
        <v>422.94</v>
      </c>
      <c r="AJ469" s="3">
        <v>51286</v>
      </c>
      <c r="AK469" s="5">
        <v>0</v>
      </c>
      <c r="AL469" s="5">
        <v>0</v>
      </c>
      <c r="AM469" s="5">
        <v>0</v>
      </c>
      <c r="AN469" s="5">
        <v>0</v>
      </c>
      <c r="AO469" t="s">
        <v>41</v>
      </c>
      <c r="AP469" t="s">
        <v>37</v>
      </c>
      <c r="AQ469" s="5">
        <v>4253063.6900000004</v>
      </c>
      <c r="AR469" t="s">
        <v>38</v>
      </c>
      <c r="AS469">
        <f t="shared" si="121"/>
        <v>0</v>
      </c>
      <c r="AT469" t="str">
        <f t="shared" si="116"/>
        <v>0 Días</v>
      </c>
      <c r="AU469" t="e">
        <f>IF(AND(AC469=0,SUMIFS($H:$H,$A:$A,$A469,#REF!,#REF!)&lt;250000000),"Ordinaria",IF(AND(AC469=0,SUMIFS($H:$H,$A:$A,$A469,#REF!,#REF!)&gt;=250000000),"Preventiva",IF(AND(AC469&gt;0,AC469&lt;=30),"Persuasiva I",IF(AND(AC469&gt;30,AC469&lt;=60),"Persuasiva II",IF(AND(AC469&gt;60,AC469&lt;90),"Prejurídica","Jurídico")))))</f>
        <v>#REF!</v>
      </c>
      <c r="AV469">
        <f t="shared" si="117"/>
        <v>0</v>
      </c>
      <c r="AW469" t="str">
        <f>IFERROR(VLOOKUP(#REF!,#REF!,32,0),"Desembolsado")</f>
        <v>Desembolsado</v>
      </c>
      <c r="AX469" t="str">
        <f t="shared" si="118"/>
        <v>Otro</v>
      </c>
    </row>
    <row r="470" spans="1:50" x14ac:dyDescent="0.25">
      <c r="A470" s="3">
        <v>45169</v>
      </c>
      <c r="B470" s="1">
        <v>34204000201751</v>
      </c>
      <c r="C470" s="5">
        <v>506000000</v>
      </c>
      <c r="D470">
        <v>240</v>
      </c>
      <c r="E470" s="3">
        <v>43987</v>
      </c>
      <c r="F470" s="1">
        <f>_xlfn.DAYS(E470,A470)/30</f>
        <v>-39.4</v>
      </c>
      <c r="G470" s="1">
        <f t="shared" si="110"/>
        <v>200.6</v>
      </c>
      <c r="H470" s="5">
        <v>427432901</v>
      </c>
      <c r="I470" s="5" t="s">
        <v>52</v>
      </c>
      <c r="J470" s="6">
        <v>44106</v>
      </c>
      <c r="K470" s="7">
        <v>36.43333333333333</v>
      </c>
      <c r="L470" s="7">
        <f>+_xlfn.DAYS(A470,E470)/30</f>
        <v>39.4</v>
      </c>
      <c r="M470" s="6">
        <v>32749</v>
      </c>
      <c r="N470" s="8">
        <f>+_xlfn.DAYS(A470,M470)/365</f>
        <v>34.027397260273972</v>
      </c>
      <c r="O470" s="8">
        <v>649</v>
      </c>
      <c r="P470" s="6">
        <v>41122</v>
      </c>
      <c r="Q470" s="8">
        <f t="shared" si="112"/>
        <v>7.958333333333333</v>
      </c>
      <c r="R470" s="8">
        <f t="shared" si="113"/>
        <v>8.2888888888888896</v>
      </c>
      <c r="S470" s="8" t="s">
        <v>66</v>
      </c>
      <c r="T470" s="9">
        <v>1.61E-2</v>
      </c>
      <c r="U470" s="5">
        <f t="shared" si="114"/>
        <v>2108333.3333333335</v>
      </c>
      <c r="V470" s="5">
        <f t="shared" si="115"/>
        <v>573472.4755083333</v>
      </c>
      <c r="W470" s="10">
        <f t="shared" si="119"/>
        <v>2681805.8088416667</v>
      </c>
      <c r="X470" s="5">
        <v>42506</v>
      </c>
      <c r="Y470">
        <v>0</v>
      </c>
      <c r="Z470" s="5">
        <v>0</v>
      </c>
      <c r="AA470" s="5">
        <v>427475407</v>
      </c>
      <c r="AB470">
        <v>0</v>
      </c>
      <c r="AC470">
        <v>0</v>
      </c>
      <c r="AD470">
        <v>0</v>
      </c>
      <c r="AE470" t="s">
        <v>34</v>
      </c>
      <c r="AF470" t="s">
        <v>34</v>
      </c>
      <c r="AG470" t="s">
        <v>41</v>
      </c>
      <c r="AH470" s="5">
        <v>4274329.01</v>
      </c>
      <c r="AI470" s="5">
        <v>425.06</v>
      </c>
      <c r="AJ470" s="3">
        <v>51286</v>
      </c>
      <c r="AK470" s="5">
        <v>0</v>
      </c>
      <c r="AL470" s="5">
        <v>0</v>
      </c>
      <c r="AM470" s="5">
        <v>0</v>
      </c>
      <c r="AN470" s="5">
        <v>0</v>
      </c>
      <c r="AO470" t="s">
        <v>41</v>
      </c>
      <c r="AP470" t="s">
        <v>37</v>
      </c>
      <c r="AQ470" s="5">
        <v>4274329.01</v>
      </c>
      <c r="AR470" t="s">
        <v>38</v>
      </c>
      <c r="AS470">
        <f t="shared" si="121"/>
        <v>0</v>
      </c>
      <c r="AT470" t="str">
        <f t="shared" si="116"/>
        <v>0 Días</v>
      </c>
      <c r="AU470" t="e">
        <f>IF(AND(AC470=0,SUMIFS($H:$H,$A:$A,$A470,#REF!,#REF!)&lt;250000000),"Ordinaria",IF(AND(AC470=0,SUMIFS($H:$H,$A:$A,$A470,#REF!,#REF!)&gt;=250000000),"Preventiva",IF(AND(AC470&gt;0,AC470&lt;=30),"Persuasiva I",IF(AND(AC470&gt;30,AC470&lt;=60),"Persuasiva II",IF(AND(AC470&gt;60,AC470&lt;90),"Prejurídica","Jurídico")))))</f>
        <v>#REF!</v>
      </c>
      <c r="AV470">
        <f t="shared" si="117"/>
        <v>0</v>
      </c>
      <c r="AW470" t="str">
        <f>IFERROR(VLOOKUP(#REF!,#REF!,32,0),"Desembolsado")</f>
        <v>Desembolsado</v>
      </c>
      <c r="AX470" t="str">
        <f t="shared" si="118"/>
        <v>Otro</v>
      </c>
    </row>
    <row r="471" spans="1:50" x14ac:dyDescent="0.25">
      <c r="A471" s="3">
        <v>45138</v>
      </c>
      <c r="B471" s="1">
        <v>34204000201751</v>
      </c>
      <c r="C471" s="5">
        <v>506000000</v>
      </c>
      <c r="D471">
        <v>240</v>
      </c>
      <c r="E471" s="3">
        <v>43987</v>
      </c>
      <c r="F471" s="1">
        <f>_xlfn.DAYS(E471,A471)/30</f>
        <v>-38.366666666666667</v>
      </c>
      <c r="G471" s="1">
        <f t="shared" si="110"/>
        <v>201.63333333333333</v>
      </c>
      <c r="H471" s="5">
        <v>429559433</v>
      </c>
      <c r="I471" s="5" t="s">
        <v>52</v>
      </c>
      <c r="J471" s="6">
        <v>44106</v>
      </c>
      <c r="K471" s="7">
        <v>35.43333333333333</v>
      </c>
      <c r="L471" s="7">
        <f>+_xlfn.DAYS(A471,E471)/30</f>
        <v>38.366666666666667</v>
      </c>
      <c r="M471" s="6">
        <v>32749</v>
      </c>
      <c r="N471" s="8">
        <f>+_xlfn.DAYS(A471,M471)/365</f>
        <v>33.942465753424656</v>
      </c>
      <c r="O471" s="8">
        <v>649</v>
      </c>
      <c r="P471" s="6">
        <v>41122</v>
      </c>
      <c r="Q471" s="8">
        <f t="shared" si="112"/>
        <v>7.958333333333333</v>
      </c>
      <c r="R471" s="8">
        <f t="shared" si="113"/>
        <v>8.2888888888888896</v>
      </c>
      <c r="S471" s="8" t="s">
        <v>66</v>
      </c>
      <c r="T471" s="9">
        <v>1.61E-2</v>
      </c>
      <c r="U471" s="5">
        <f t="shared" si="114"/>
        <v>2108333.3333333335</v>
      </c>
      <c r="V471" s="5">
        <f t="shared" si="115"/>
        <v>576325.57260833331</v>
      </c>
      <c r="W471" s="10">
        <f t="shared" si="119"/>
        <v>2684658.905941667</v>
      </c>
      <c r="X471" s="5">
        <v>42717</v>
      </c>
      <c r="Y471">
        <v>0</v>
      </c>
      <c r="Z471" s="5">
        <v>0</v>
      </c>
      <c r="AA471" s="5">
        <v>429602150</v>
      </c>
      <c r="AB471">
        <v>0</v>
      </c>
      <c r="AC471">
        <v>0</v>
      </c>
      <c r="AD471">
        <v>0</v>
      </c>
      <c r="AE471" t="s">
        <v>34</v>
      </c>
      <c r="AF471" t="s">
        <v>34</v>
      </c>
      <c r="AG471" t="s">
        <v>41</v>
      </c>
      <c r="AH471" s="5">
        <v>4295594.33</v>
      </c>
      <c r="AI471" s="5">
        <v>427.17</v>
      </c>
      <c r="AJ471" s="3">
        <v>51286</v>
      </c>
      <c r="AK471" s="5">
        <v>0</v>
      </c>
      <c r="AL471" s="5">
        <v>0</v>
      </c>
      <c r="AM471" s="5">
        <v>0</v>
      </c>
      <c r="AN471" s="5">
        <v>0</v>
      </c>
      <c r="AO471" t="s">
        <v>41</v>
      </c>
      <c r="AP471" t="s">
        <v>37</v>
      </c>
      <c r="AQ471" s="5">
        <v>4295594.33</v>
      </c>
      <c r="AR471" t="s">
        <v>38</v>
      </c>
      <c r="AS471">
        <f t="shared" si="121"/>
        <v>0</v>
      </c>
      <c r="AT471" t="str">
        <f t="shared" si="116"/>
        <v>0 Días</v>
      </c>
      <c r="AU471" t="e">
        <f>IF(AND(AC471=0,SUMIFS($H:$H,$A:$A,$A471,#REF!,#REF!)&lt;250000000),"Ordinaria",IF(AND(AC471=0,SUMIFS($H:$H,$A:$A,$A471,#REF!,#REF!)&gt;=250000000),"Preventiva",IF(AND(AC471&gt;0,AC471&lt;=30),"Persuasiva I",IF(AND(AC471&gt;30,AC471&lt;=60),"Persuasiva II",IF(AND(AC471&gt;60,AC471&lt;90),"Prejurídica","Jurídico")))))</f>
        <v>#REF!</v>
      </c>
      <c r="AV471">
        <f t="shared" si="117"/>
        <v>0</v>
      </c>
      <c r="AW471" t="str">
        <f>IFERROR(VLOOKUP(#REF!,#REF!,32,0),"Desembolsado")</f>
        <v>Desembolsado</v>
      </c>
      <c r="AX471" t="str">
        <f t="shared" si="118"/>
        <v>Otro</v>
      </c>
    </row>
    <row r="472" spans="1:50" x14ac:dyDescent="0.25">
      <c r="A472" s="3">
        <v>45107</v>
      </c>
      <c r="B472" s="1">
        <v>34204000201751</v>
      </c>
      <c r="C472" s="5">
        <v>506000000</v>
      </c>
      <c r="D472">
        <v>240</v>
      </c>
      <c r="E472" s="3">
        <v>43987</v>
      </c>
      <c r="F472" s="1">
        <f>_xlfn.DAYS(E472,A472)/30</f>
        <v>-37.333333333333336</v>
      </c>
      <c r="G472" s="1">
        <f t="shared" ref="G472:G503" si="122">+D472+F472</f>
        <v>202.66666666666666</v>
      </c>
      <c r="H472" s="5">
        <v>431685965</v>
      </c>
      <c r="I472" s="5" t="s">
        <v>52</v>
      </c>
      <c r="J472" s="6">
        <v>44106</v>
      </c>
      <c r="K472" s="7">
        <v>34.4</v>
      </c>
      <c r="L472" s="7">
        <f>+_xlfn.DAYS(A472,E472)/30</f>
        <v>37.333333333333336</v>
      </c>
      <c r="M472" s="6">
        <v>32749</v>
      </c>
      <c r="N472" s="8">
        <f>+_xlfn.DAYS(A472,M472)/365</f>
        <v>33.857534246575341</v>
      </c>
      <c r="O472" s="8">
        <v>649</v>
      </c>
      <c r="P472" s="6">
        <v>41122</v>
      </c>
      <c r="Q472" s="8">
        <f t="shared" si="112"/>
        <v>7.958333333333333</v>
      </c>
      <c r="R472" s="8">
        <f t="shared" si="113"/>
        <v>8.2888888888888896</v>
      </c>
      <c r="S472" s="8" t="s">
        <v>66</v>
      </c>
      <c r="T472" s="9">
        <v>1.61E-2</v>
      </c>
      <c r="U472" s="5">
        <f t="shared" si="114"/>
        <v>2108333.3333333335</v>
      </c>
      <c r="V472" s="5">
        <f t="shared" si="115"/>
        <v>579178.66970833333</v>
      </c>
      <c r="W472" s="10">
        <f t="shared" si="119"/>
        <v>2687512.0030416669</v>
      </c>
      <c r="X472" s="5">
        <v>42929</v>
      </c>
      <c r="Y472">
        <v>0</v>
      </c>
      <c r="Z472" s="5">
        <v>0</v>
      </c>
      <c r="AA472" s="5">
        <v>431728894</v>
      </c>
      <c r="AB472">
        <v>0</v>
      </c>
      <c r="AC472">
        <v>0</v>
      </c>
      <c r="AD472">
        <v>0</v>
      </c>
      <c r="AE472" t="s">
        <v>34</v>
      </c>
      <c r="AF472" t="s">
        <v>34</v>
      </c>
      <c r="AG472" t="s">
        <v>41</v>
      </c>
      <c r="AH472" s="5">
        <v>4316859.6500000004</v>
      </c>
      <c r="AI472" s="5">
        <v>429.29</v>
      </c>
      <c r="AJ472" s="3">
        <v>51286</v>
      </c>
      <c r="AK472" s="5">
        <v>0</v>
      </c>
      <c r="AL472" s="5">
        <v>0</v>
      </c>
      <c r="AM472" s="5">
        <v>0</v>
      </c>
      <c r="AN472" s="5">
        <v>0</v>
      </c>
      <c r="AO472" t="s">
        <v>41</v>
      </c>
      <c r="AP472" t="s">
        <v>37</v>
      </c>
      <c r="AQ472" s="5">
        <v>4316859.6500000004</v>
      </c>
      <c r="AR472" t="s">
        <v>38</v>
      </c>
      <c r="AS472">
        <f t="shared" si="121"/>
        <v>0</v>
      </c>
      <c r="AT472" t="str">
        <f t="shared" si="116"/>
        <v>0 Días</v>
      </c>
      <c r="AU472" t="e">
        <f>IF(AND(AC472=0,SUMIFS($H:$H,$A:$A,$A472,#REF!,#REF!)&lt;250000000),"Ordinaria",IF(AND(AC472=0,SUMIFS($H:$H,$A:$A,$A472,#REF!,#REF!)&gt;=250000000),"Preventiva",IF(AND(AC472&gt;0,AC472&lt;=30),"Persuasiva I",IF(AND(AC472&gt;30,AC472&lt;=60),"Persuasiva II",IF(AND(AC472&gt;60,AC472&lt;90),"Prejurídica","Jurídico")))))</f>
        <v>#REF!</v>
      </c>
      <c r="AV472">
        <f t="shared" si="117"/>
        <v>0</v>
      </c>
      <c r="AW472" t="str">
        <f>IFERROR(VLOOKUP(#REF!,#REF!,32,0),"Desembolsado")</f>
        <v>Desembolsado</v>
      </c>
      <c r="AX472" t="str">
        <f t="shared" si="118"/>
        <v>Otro</v>
      </c>
    </row>
    <row r="473" spans="1:50" x14ac:dyDescent="0.25">
      <c r="A473" s="3">
        <v>45077</v>
      </c>
      <c r="B473" s="1">
        <v>34204000201751</v>
      </c>
      <c r="C473" s="5">
        <v>506000000</v>
      </c>
      <c r="D473">
        <v>240</v>
      </c>
      <c r="E473" s="3">
        <v>43987</v>
      </c>
      <c r="F473" s="1">
        <f>_xlfn.DAYS(E473,A473)/30</f>
        <v>-36.333333333333336</v>
      </c>
      <c r="G473" s="1">
        <f t="shared" si="122"/>
        <v>203.66666666666666</v>
      </c>
      <c r="H473" s="5">
        <v>433812497</v>
      </c>
      <c r="I473" s="5" t="s">
        <v>52</v>
      </c>
      <c r="J473" s="6">
        <v>44106</v>
      </c>
      <c r="K473" s="7">
        <v>33.366666666666667</v>
      </c>
      <c r="L473" s="7">
        <f>+_xlfn.DAYS(A473,E473)/30</f>
        <v>36.333333333333336</v>
      </c>
      <c r="M473" s="6">
        <v>32749</v>
      </c>
      <c r="N473" s="8">
        <f>+_xlfn.DAYS(A473,M473)/365</f>
        <v>33.775342465753425</v>
      </c>
      <c r="O473" s="8">
        <v>649</v>
      </c>
      <c r="P473" s="6">
        <v>41122</v>
      </c>
      <c r="Q473" s="8">
        <f t="shared" si="112"/>
        <v>7.958333333333333</v>
      </c>
      <c r="R473" s="8">
        <f t="shared" si="113"/>
        <v>8.2888888888888896</v>
      </c>
      <c r="S473" s="8" t="s">
        <v>66</v>
      </c>
      <c r="T473" s="9">
        <v>1.61E-2</v>
      </c>
      <c r="U473" s="5">
        <f t="shared" si="114"/>
        <v>2108333.3333333335</v>
      </c>
      <c r="V473" s="5">
        <f t="shared" si="115"/>
        <v>582031.76680833334</v>
      </c>
      <c r="W473" s="10">
        <f t="shared" si="119"/>
        <v>2690365.1001416668</v>
      </c>
      <c r="X473" s="5">
        <v>43140</v>
      </c>
      <c r="Y473">
        <v>0</v>
      </c>
      <c r="Z473" s="5">
        <v>0</v>
      </c>
      <c r="AA473" s="5">
        <v>433855637</v>
      </c>
      <c r="AB473">
        <v>0</v>
      </c>
      <c r="AC473">
        <v>0</v>
      </c>
      <c r="AD473">
        <v>0</v>
      </c>
      <c r="AE473" t="s">
        <v>34</v>
      </c>
      <c r="AF473" t="s">
        <v>34</v>
      </c>
      <c r="AG473" t="s">
        <v>41</v>
      </c>
      <c r="AH473" s="5">
        <v>4338124.97</v>
      </c>
      <c r="AI473" s="5">
        <v>431.4</v>
      </c>
      <c r="AJ473" s="3">
        <v>51286</v>
      </c>
      <c r="AK473" s="5">
        <v>0</v>
      </c>
      <c r="AL473" s="5">
        <v>0</v>
      </c>
      <c r="AM473" s="5">
        <v>0</v>
      </c>
      <c r="AN473" s="5">
        <v>0</v>
      </c>
      <c r="AO473" t="s">
        <v>41</v>
      </c>
      <c r="AP473" t="s">
        <v>39</v>
      </c>
      <c r="AQ473" s="5">
        <v>4338124.97</v>
      </c>
      <c r="AR473" t="s">
        <v>38</v>
      </c>
      <c r="AS473">
        <f t="shared" si="121"/>
        <v>0</v>
      </c>
      <c r="AT473" t="str">
        <f t="shared" si="116"/>
        <v>0 Días</v>
      </c>
      <c r="AU473" t="e">
        <f>IF(AND(AC473=0,SUMIFS($H:$H,$A:$A,$A473,#REF!,#REF!)&lt;250000000),"Ordinaria",IF(AND(AC473=0,SUMIFS($H:$H,$A:$A,$A473,#REF!,#REF!)&gt;=250000000),"Preventiva",IF(AND(AC473&gt;0,AC473&lt;=30),"Persuasiva I",IF(AND(AC473&gt;30,AC473&lt;=60),"Persuasiva II",IF(AND(AC473&gt;60,AC473&lt;90),"Prejurídica","Jurídico")))))</f>
        <v>#REF!</v>
      </c>
      <c r="AV473">
        <f t="shared" si="117"/>
        <v>0</v>
      </c>
      <c r="AW473" t="str">
        <f>IFERROR(VLOOKUP(#REF!,#REF!,32,0),"Desembolsado")</f>
        <v>Desembolsado</v>
      </c>
      <c r="AX473" t="str">
        <f t="shared" si="118"/>
        <v>Otro</v>
      </c>
    </row>
    <row r="474" spans="1:50" x14ac:dyDescent="0.25">
      <c r="A474" s="3">
        <v>45046</v>
      </c>
      <c r="B474" s="1">
        <v>34204000201751</v>
      </c>
      <c r="C474" s="5">
        <v>506000000</v>
      </c>
      <c r="D474">
        <v>240</v>
      </c>
      <c r="E474" s="3">
        <v>43987</v>
      </c>
      <c r="F474" s="1">
        <f>_xlfn.DAYS(E474,A474)/30</f>
        <v>-35.299999999999997</v>
      </c>
      <c r="G474" s="1">
        <f t="shared" si="122"/>
        <v>204.7</v>
      </c>
      <c r="H474" s="5">
        <v>435939029</v>
      </c>
      <c r="I474" s="5" t="s">
        <v>52</v>
      </c>
      <c r="J474" s="6">
        <v>44106</v>
      </c>
      <c r="K474" s="7">
        <v>32.366666666666667</v>
      </c>
      <c r="L474" s="7">
        <f>+_xlfn.DAYS(A474,E474)/30</f>
        <v>35.299999999999997</v>
      </c>
      <c r="M474" s="6">
        <v>32749</v>
      </c>
      <c r="N474" s="8">
        <f>+_xlfn.DAYS(A474,M474)/365</f>
        <v>33.69041095890411</v>
      </c>
      <c r="O474" s="8">
        <v>649</v>
      </c>
      <c r="P474" s="6">
        <v>41122</v>
      </c>
      <c r="Q474" s="8">
        <f t="shared" si="112"/>
        <v>7.958333333333333</v>
      </c>
      <c r="R474" s="8">
        <f t="shared" si="113"/>
        <v>8.2888888888888896</v>
      </c>
      <c r="S474" s="8" t="s">
        <v>66</v>
      </c>
      <c r="T474" s="9">
        <v>1.61E-2</v>
      </c>
      <c r="U474" s="5">
        <f t="shared" si="114"/>
        <v>2108333.3333333335</v>
      </c>
      <c r="V474" s="5">
        <f t="shared" si="115"/>
        <v>584884.86390833335</v>
      </c>
      <c r="W474" s="10">
        <f t="shared" si="119"/>
        <v>2693218.1972416667</v>
      </c>
      <c r="X474" s="5">
        <v>43352</v>
      </c>
      <c r="Y474">
        <v>0</v>
      </c>
      <c r="Z474" s="5">
        <v>0</v>
      </c>
      <c r="AA474" s="5">
        <v>435982381</v>
      </c>
      <c r="AB474">
        <v>0</v>
      </c>
      <c r="AC474">
        <v>0</v>
      </c>
      <c r="AD474">
        <v>0</v>
      </c>
      <c r="AE474" t="s">
        <v>34</v>
      </c>
      <c r="AF474" t="s">
        <v>34</v>
      </c>
      <c r="AG474" t="s">
        <v>41</v>
      </c>
      <c r="AH474" s="5">
        <v>4359390.29</v>
      </c>
      <c r="AI474" s="5">
        <v>433.52</v>
      </c>
      <c r="AJ474" s="3">
        <v>51286</v>
      </c>
      <c r="AK474" s="5">
        <v>0</v>
      </c>
      <c r="AL474" s="5">
        <v>0</v>
      </c>
      <c r="AM474" s="5">
        <v>0</v>
      </c>
      <c r="AN474" s="5">
        <v>0</v>
      </c>
      <c r="AO474" t="s">
        <v>41</v>
      </c>
      <c r="AP474" t="s">
        <v>39</v>
      </c>
      <c r="AQ474" s="5">
        <v>4359390.29</v>
      </c>
      <c r="AR474" t="s">
        <v>38</v>
      </c>
      <c r="AS474">
        <f t="shared" si="121"/>
        <v>0</v>
      </c>
      <c r="AT474" t="str">
        <f t="shared" si="116"/>
        <v>0 Días</v>
      </c>
      <c r="AU474" t="e">
        <f>IF(AND(AC474=0,SUMIFS($H:$H,$A:$A,$A474,#REF!,#REF!)&lt;250000000),"Ordinaria",IF(AND(AC474=0,SUMIFS($H:$H,$A:$A,$A474,#REF!,#REF!)&gt;=250000000),"Preventiva",IF(AND(AC474&gt;0,AC474&lt;=30),"Persuasiva I",IF(AND(AC474&gt;30,AC474&lt;=60),"Persuasiva II",IF(AND(AC474&gt;60,AC474&lt;90),"Prejurídica","Jurídico")))))</f>
        <v>#REF!</v>
      </c>
      <c r="AV474">
        <f t="shared" si="117"/>
        <v>0</v>
      </c>
      <c r="AW474" t="str">
        <f>IFERROR(VLOOKUP(#REF!,#REF!,32,0),"Desembolsado")</f>
        <v>Desembolsado</v>
      </c>
      <c r="AX474" t="str">
        <f t="shared" si="118"/>
        <v>Otro</v>
      </c>
    </row>
    <row r="475" spans="1:50" x14ac:dyDescent="0.25">
      <c r="A475" s="3">
        <v>45016</v>
      </c>
      <c r="B475" s="1">
        <v>34204000201751</v>
      </c>
      <c r="C475" s="5">
        <v>506000000</v>
      </c>
      <c r="D475">
        <v>240</v>
      </c>
      <c r="E475" s="3">
        <v>43987</v>
      </c>
      <c r="F475" s="1">
        <f>_xlfn.DAYS(E475,A475)/30</f>
        <v>-34.299999999999997</v>
      </c>
      <c r="G475" s="1">
        <f t="shared" si="122"/>
        <v>205.7</v>
      </c>
      <c r="H475" s="5">
        <v>438065561</v>
      </c>
      <c r="I475" s="5" t="s">
        <v>52</v>
      </c>
      <c r="J475" s="6">
        <v>44106</v>
      </c>
      <c r="K475" s="7">
        <v>31.333333333333332</v>
      </c>
      <c r="L475" s="7">
        <f>+_xlfn.DAYS(A475,E475)/30</f>
        <v>34.299999999999997</v>
      </c>
      <c r="M475" s="6">
        <v>32749</v>
      </c>
      <c r="N475" s="8">
        <f>+_xlfn.DAYS(A475,M475)/365</f>
        <v>33.608219178082194</v>
      </c>
      <c r="O475" s="8">
        <v>649</v>
      </c>
      <c r="P475" s="6">
        <v>41122</v>
      </c>
      <c r="Q475" s="8">
        <f t="shared" si="112"/>
        <v>7.958333333333333</v>
      </c>
      <c r="R475" s="8">
        <f t="shared" si="113"/>
        <v>8.2888888888888896</v>
      </c>
      <c r="S475" s="8" t="s">
        <v>66</v>
      </c>
      <c r="T475" s="9">
        <v>1.61E-2</v>
      </c>
      <c r="U475" s="5">
        <f t="shared" si="114"/>
        <v>2108333.3333333335</v>
      </c>
      <c r="V475" s="5">
        <f t="shared" si="115"/>
        <v>587737.96100833337</v>
      </c>
      <c r="W475" s="10">
        <f t="shared" si="119"/>
        <v>2696071.2943416666</v>
      </c>
      <c r="X475" s="5">
        <v>43563</v>
      </c>
      <c r="Y475">
        <v>0</v>
      </c>
      <c r="Z475" s="5">
        <v>0</v>
      </c>
      <c r="AA475" s="5">
        <v>438109124</v>
      </c>
      <c r="AB475">
        <v>0</v>
      </c>
      <c r="AC475">
        <v>0</v>
      </c>
      <c r="AD475">
        <v>0</v>
      </c>
      <c r="AE475" t="s">
        <v>34</v>
      </c>
      <c r="AF475" t="s">
        <v>34</v>
      </c>
      <c r="AG475" t="s">
        <v>41</v>
      </c>
      <c r="AH475" s="5">
        <v>4380655.6100000003</v>
      </c>
      <c r="AI475" s="5">
        <v>435.63</v>
      </c>
      <c r="AJ475" s="3">
        <v>51286</v>
      </c>
      <c r="AK475" s="5">
        <v>0</v>
      </c>
      <c r="AL475" s="5">
        <v>0</v>
      </c>
      <c r="AM475" s="5">
        <v>0</v>
      </c>
      <c r="AN475" s="5">
        <v>0</v>
      </c>
      <c r="AO475" t="s">
        <v>41</v>
      </c>
      <c r="AP475" t="s">
        <v>39</v>
      </c>
      <c r="AQ475" s="5">
        <v>4380655.6100000003</v>
      </c>
      <c r="AR475" t="s">
        <v>38</v>
      </c>
      <c r="AS475">
        <f t="shared" si="121"/>
        <v>0</v>
      </c>
      <c r="AT475" t="str">
        <f t="shared" si="116"/>
        <v>0 Días</v>
      </c>
      <c r="AU475" t="e">
        <f>IF(AND(AC475=0,SUMIFS($H:$H,$A:$A,$A475,#REF!,#REF!)&lt;250000000),"Ordinaria",IF(AND(AC475=0,SUMIFS($H:$H,$A:$A,$A475,#REF!,#REF!)&gt;=250000000),"Preventiva",IF(AND(AC475&gt;0,AC475&lt;=30),"Persuasiva I",IF(AND(AC475&gt;30,AC475&lt;=60),"Persuasiva II",IF(AND(AC475&gt;60,AC475&lt;90),"Prejurídica","Jurídico")))))</f>
        <v>#REF!</v>
      </c>
      <c r="AV475">
        <f t="shared" si="117"/>
        <v>0</v>
      </c>
      <c r="AW475" t="str">
        <f>IFERROR(VLOOKUP(#REF!,#REF!,32,0),"Desembolsado")</f>
        <v>Desembolsado</v>
      </c>
      <c r="AX475" t="str">
        <f t="shared" si="118"/>
        <v>Otro</v>
      </c>
    </row>
    <row r="476" spans="1:50" x14ac:dyDescent="0.25">
      <c r="A476" s="3">
        <v>45351</v>
      </c>
      <c r="B476" s="1">
        <v>34204000205971</v>
      </c>
      <c r="C476" s="5">
        <v>465000000</v>
      </c>
      <c r="D476">
        <v>240</v>
      </c>
      <c r="E476" s="3">
        <v>44181</v>
      </c>
      <c r="F476" s="1">
        <f>_xlfn.DAYS(E476,A476)/30</f>
        <v>-39</v>
      </c>
      <c r="G476" s="1">
        <f t="shared" si="122"/>
        <v>201</v>
      </c>
      <c r="H476" s="5">
        <v>391768966</v>
      </c>
      <c r="I476" s="5" t="s">
        <v>52</v>
      </c>
      <c r="J476" s="6">
        <v>45077</v>
      </c>
      <c r="K476" s="7">
        <f>+_xlfn.DAYS(A476,J476)/30</f>
        <v>9.1333333333333329</v>
      </c>
      <c r="L476" s="7">
        <f>+_xlfn.DAYS(A476,E476)/30</f>
        <v>39</v>
      </c>
      <c r="M476" s="6">
        <v>32288</v>
      </c>
      <c r="N476" s="8">
        <f>+_xlfn.DAYS(A476,M476)/365</f>
        <v>35.789041095890411</v>
      </c>
      <c r="O476" s="8">
        <v>2733</v>
      </c>
      <c r="P476" s="6">
        <v>43378</v>
      </c>
      <c r="Q476" s="8">
        <f t="shared" si="112"/>
        <v>2.2305555555555556</v>
      </c>
      <c r="R476" s="8">
        <f t="shared" si="113"/>
        <v>4.7194444444444441</v>
      </c>
      <c r="S476" s="8" t="s">
        <v>66</v>
      </c>
      <c r="T476" s="9">
        <v>1.61E-2</v>
      </c>
      <c r="U476" s="5">
        <f t="shared" si="114"/>
        <v>1937500</v>
      </c>
      <c r="V476" s="5">
        <f t="shared" si="115"/>
        <v>525623.36271666666</v>
      </c>
      <c r="W476" s="10">
        <f t="shared" si="119"/>
        <v>2463123.3627166664</v>
      </c>
      <c r="X476" s="5">
        <v>1290224</v>
      </c>
      <c r="Y476">
        <v>0</v>
      </c>
      <c r="Z476" s="5">
        <v>52522</v>
      </c>
      <c r="AA476" s="5">
        <v>393111712</v>
      </c>
      <c r="AB476">
        <v>0</v>
      </c>
      <c r="AC476">
        <v>0</v>
      </c>
      <c r="AD476">
        <v>0</v>
      </c>
      <c r="AE476" t="s">
        <v>34</v>
      </c>
      <c r="AF476" t="s">
        <v>34</v>
      </c>
      <c r="AG476" t="s">
        <v>41</v>
      </c>
      <c r="AH476" s="5">
        <v>3917689.66</v>
      </c>
      <c r="AI476" s="5">
        <v>12902.24</v>
      </c>
      <c r="AJ476" s="3">
        <v>51475</v>
      </c>
      <c r="AK476" s="5">
        <v>525.22</v>
      </c>
      <c r="AL476" s="5">
        <v>0</v>
      </c>
      <c r="AM476" s="5">
        <v>0</v>
      </c>
      <c r="AN476" s="5">
        <v>0</v>
      </c>
      <c r="AO476" t="s">
        <v>41</v>
      </c>
      <c r="AP476" t="s">
        <v>37</v>
      </c>
      <c r="AQ476" s="5">
        <v>3917689.66</v>
      </c>
      <c r="AR476" t="s">
        <v>38</v>
      </c>
      <c r="AT476" t="str">
        <f t="shared" si="116"/>
        <v>0 Días</v>
      </c>
      <c r="AU476" t="e">
        <f>IF(AND(AC476=0,SUMIFS($H:$H,$A:$A,$A476,#REF!,#REF!)&lt;250000000),"Ordinaria",IF(AND(AC476=0,SUMIFS($H:$H,$A:$A,$A476,#REF!,#REF!)&gt;=250000000),"Preventiva",IF(AND(AC476&gt;0,AC476&lt;=30),"Persuasiva I",IF(AND(AC476&gt;30,AC476&lt;=60),"Persuasiva II",IF(AND(AC476&gt;60,AC476&lt;90),"Prejurídica","Jurídico")))))</f>
        <v>#REF!</v>
      </c>
      <c r="AV476">
        <f t="shared" si="117"/>
        <v>0</v>
      </c>
      <c r="AW476" t="str">
        <f>IFERROR(VLOOKUP(#REF!,#REF!,32,0),"Desembolsado")</f>
        <v>Desembolsado</v>
      </c>
      <c r="AX476" t="str">
        <f t="shared" si="118"/>
        <v>Otro</v>
      </c>
    </row>
    <row r="477" spans="1:50" x14ac:dyDescent="0.25">
      <c r="A477" s="3">
        <v>45322</v>
      </c>
      <c r="B477" s="1">
        <v>34204000205971</v>
      </c>
      <c r="C477" s="5">
        <v>465000000</v>
      </c>
      <c r="D477">
        <v>240</v>
      </c>
      <c r="E477" s="3">
        <v>44181</v>
      </c>
      <c r="F477" s="1">
        <f>_xlfn.DAYS(E477,A477)/30</f>
        <v>-38.033333333333331</v>
      </c>
      <c r="G477" s="1">
        <f t="shared" si="122"/>
        <v>201.96666666666667</v>
      </c>
      <c r="H477" s="5">
        <v>393708416</v>
      </c>
      <c r="I477" s="5" t="s">
        <v>52</v>
      </c>
      <c r="J477" s="6">
        <v>45077</v>
      </c>
      <c r="K477" s="7">
        <f>+_xlfn.DAYS(A477,J477)/30</f>
        <v>8.1666666666666661</v>
      </c>
      <c r="L477" s="7">
        <f>+_xlfn.DAYS(A477,E477)/30</f>
        <v>38.033333333333331</v>
      </c>
      <c r="M477" s="6">
        <v>32288</v>
      </c>
      <c r="N477" s="8">
        <f>+_xlfn.DAYS(A477,M477)/365</f>
        <v>35.709589041095889</v>
      </c>
      <c r="O477" s="8">
        <v>2733</v>
      </c>
      <c r="P477" s="6">
        <v>43378</v>
      </c>
      <c r="Q477" s="8">
        <f t="shared" si="112"/>
        <v>2.2305555555555556</v>
      </c>
      <c r="R477" s="8">
        <f t="shared" si="113"/>
        <v>4.7194444444444441</v>
      </c>
      <c r="S477" s="8" t="s">
        <v>66</v>
      </c>
      <c r="T477" s="9">
        <v>1.61E-2</v>
      </c>
      <c r="U477" s="5">
        <f t="shared" si="114"/>
        <v>1937500</v>
      </c>
      <c r="V477" s="5">
        <f t="shared" si="115"/>
        <v>528225.45813333336</v>
      </c>
      <c r="W477" s="10">
        <f t="shared" si="119"/>
        <v>2465725.4581333334</v>
      </c>
      <c r="X477" s="5">
        <v>1296613</v>
      </c>
      <c r="Y477">
        <v>0</v>
      </c>
      <c r="Z477" s="5">
        <v>52782</v>
      </c>
      <c r="AA477" s="5">
        <v>395057811</v>
      </c>
      <c r="AB477">
        <v>0</v>
      </c>
      <c r="AC477">
        <v>0</v>
      </c>
      <c r="AD477">
        <v>0</v>
      </c>
      <c r="AE477" t="s">
        <v>34</v>
      </c>
      <c r="AF477" t="s">
        <v>34</v>
      </c>
      <c r="AG477" t="s">
        <v>41</v>
      </c>
      <c r="AH477" s="5">
        <v>3937084.16</v>
      </c>
      <c r="AI477" s="5">
        <v>12966.13</v>
      </c>
      <c r="AJ477" s="3">
        <v>51475</v>
      </c>
      <c r="AK477" s="5">
        <v>527.82000000000005</v>
      </c>
      <c r="AL477" s="5">
        <v>0</v>
      </c>
      <c r="AM477" s="5">
        <v>0</v>
      </c>
      <c r="AN477" s="5">
        <v>0</v>
      </c>
      <c r="AO477" t="s">
        <v>41</v>
      </c>
      <c r="AP477" t="s">
        <v>37</v>
      </c>
      <c r="AQ477" s="5">
        <v>3937084.16</v>
      </c>
      <c r="AR477" t="s">
        <v>38</v>
      </c>
      <c r="AS477">
        <f t="shared" ref="AS477:AS484" si="123">IF(AC477&gt;=1,1,0)</f>
        <v>0</v>
      </c>
      <c r="AT477" t="str">
        <f t="shared" si="116"/>
        <v>0 Días</v>
      </c>
      <c r="AU477" t="e">
        <f>IF(AND(AC477=0,SUMIFS($H:$H,$A:$A,$A477,#REF!,#REF!)&lt;250000000),"Ordinaria",IF(AND(AC477=0,SUMIFS($H:$H,$A:$A,$A477,#REF!,#REF!)&gt;=250000000),"Preventiva",IF(AND(AC477&gt;0,AC477&lt;=30),"Persuasiva I",IF(AND(AC477&gt;30,AC477&lt;=60),"Persuasiva II",IF(AND(AC477&gt;60,AC477&lt;90),"Prejurídica","Jurídico")))))</f>
        <v>#REF!</v>
      </c>
      <c r="AV477">
        <f t="shared" si="117"/>
        <v>0</v>
      </c>
      <c r="AW477" t="str">
        <f>IFERROR(VLOOKUP(#REF!,#REF!,32,0),"Desembolsado")</f>
        <v>Desembolsado</v>
      </c>
      <c r="AX477" t="str">
        <f t="shared" si="118"/>
        <v>Otro</v>
      </c>
    </row>
    <row r="478" spans="1:50" x14ac:dyDescent="0.25">
      <c r="A478" s="3">
        <v>45291</v>
      </c>
      <c r="B478" s="1">
        <v>34204000205971</v>
      </c>
      <c r="C478" s="5">
        <v>465000000</v>
      </c>
      <c r="D478">
        <v>240</v>
      </c>
      <c r="E478" s="3">
        <v>44181</v>
      </c>
      <c r="F478" s="1">
        <f>_xlfn.DAYS(E478,A478)/30</f>
        <v>-37</v>
      </c>
      <c r="G478" s="1">
        <f t="shared" si="122"/>
        <v>203</v>
      </c>
      <c r="H478" s="5">
        <v>393708416</v>
      </c>
      <c r="I478" s="5" t="s">
        <v>52</v>
      </c>
      <c r="J478" s="6">
        <v>45077</v>
      </c>
      <c r="K478" s="7">
        <f>+_xlfn.DAYS(A478,J478)/30</f>
        <v>7.1333333333333337</v>
      </c>
      <c r="L478" s="7">
        <f>+_xlfn.DAYS(A478,E478)/30</f>
        <v>37</v>
      </c>
      <c r="M478" s="6">
        <v>32288</v>
      </c>
      <c r="N478" s="8">
        <f>+_xlfn.DAYS(A478,M478)/365</f>
        <v>35.624657534246573</v>
      </c>
      <c r="O478" s="8">
        <v>2733</v>
      </c>
      <c r="P478" s="6">
        <v>43378</v>
      </c>
      <c r="Q478" s="8">
        <f t="shared" si="112"/>
        <v>2.2305555555555556</v>
      </c>
      <c r="R478" s="8">
        <f t="shared" si="113"/>
        <v>4.7194444444444441</v>
      </c>
      <c r="S478" s="8" t="s">
        <v>66</v>
      </c>
      <c r="T478" s="9">
        <v>1.61E-2</v>
      </c>
      <c r="U478" s="5">
        <f t="shared" si="114"/>
        <v>1937500</v>
      </c>
      <c r="V478" s="5">
        <f t="shared" si="115"/>
        <v>528225.45813333336</v>
      </c>
      <c r="W478" s="10">
        <f t="shared" si="119"/>
        <v>2465725.4581333334</v>
      </c>
      <c r="X478" s="5">
        <v>1496092</v>
      </c>
      <c r="Y478">
        <v>0</v>
      </c>
      <c r="Z478" s="5">
        <v>52655</v>
      </c>
      <c r="AA478" s="5">
        <v>395257163</v>
      </c>
      <c r="AB478">
        <v>0</v>
      </c>
      <c r="AC478">
        <v>0</v>
      </c>
      <c r="AD478">
        <v>0</v>
      </c>
      <c r="AE478" t="s">
        <v>34</v>
      </c>
      <c r="AF478" t="s">
        <v>34</v>
      </c>
      <c r="AG478" t="s">
        <v>41</v>
      </c>
      <c r="AH478" s="5">
        <v>3937084.16</v>
      </c>
      <c r="AI478" s="5">
        <v>14960.92</v>
      </c>
      <c r="AJ478" s="3">
        <v>51475</v>
      </c>
      <c r="AK478" s="5">
        <v>526.54999999999995</v>
      </c>
      <c r="AL478" s="5">
        <v>0</v>
      </c>
      <c r="AM478" s="5">
        <v>0</v>
      </c>
      <c r="AN478" s="5">
        <v>0</v>
      </c>
      <c r="AO478" t="s">
        <v>41</v>
      </c>
      <c r="AP478" t="s">
        <v>37</v>
      </c>
      <c r="AQ478" s="5">
        <v>3937084.16</v>
      </c>
      <c r="AR478" t="s">
        <v>38</v>
      </c>
      <c r="AS478">
        <f t="shared" si="123"/>
        <v>0</v>
      </c>
      <c r="AT478" t="str">
        <f t="shared" si="116"/>
        <v>0 Días</v>
      </c>
      <c r="AU478" t="e">
        <f>IF(AND(AC478=0,SUMIFS($H:$H,$A:$A,$A478,#REF!,#REF!)&lt;250000000),"Ordinaria",IF(AND(AC478=0,SUMIFS($H:$H,$A:$A,$A478,#REF!,#REF!)&gt;=250000000),"Preventiva",IF(AND(AC478&gt;0,AC478&lt;=30),"Persuasiva I",IF(AND(AC478&gt;30,AC478&lt;=60),"Persuasiva II",IF(AND(AC478&gt;60,AC478&lt;90),"Prejurídica","Jurídico")))))</f>
        <v>#REF!</v>
      </c>
      <c r="AV478">
        <f t="shared" si="117"/>
        <v>0</v>
      </c>
      <c r="AW478" t="str">
        <f>IFERROR(VLOOKUP(#REF!,#REF!,32,0),"Desembolsado")</f>
        <v>Desembolsado</v>
      </c>
      <c r="AX478" t="str">
        <f t="shared" si="118"/>
        <v>Otro</v>
      </c>
    </row>
    <row r="479" spans="1:50" x14ac:dyDescent="0.25">
      <c r="A479" s="3">
        <v>45260</v>
      </c>
      <c r="B479" s="1">
        <v>34204000205971</v>
      </c>
      <c r="C479" s="5">
        <v>465000000</v>
      </c>
      <c r="D479">
        <v>240</v>
      </c>
      <c r="E479" s="3">
        <v>44181</v>
      </c>
      <c r="F479" s="1">
        <f>_xlfn.DAYS(E479,A479)/30</f>
        <v>-35.966666666666669</v>
      </c>
      <c r="G479" s="1">
        <f t="shared" si="122"/>
        <v>204.03333333333333</v>
      </c>
      <c r="H479" s="5">
        <v>395647866</v>
      </c>
      <c r="I479" s="5" t="s">
        <v>52</v>
      </c>
      <c r="J479" s="6">
        <v>45077</v>
      </c>
      <c r="K479" s="7">
        <f>+_xlfn.DAYS(A479,J479)/30</f>
        <v>6.1</v>
      </c>
      <c r="L479" s="7">
        <f>+_xlfn.DAYS(A479,E479)/30</f>
        <v>35.966666666666669</v>
      </c>
      <c r="M479" s="6">
        <v>32288</v>
      </c>
      <c r="N479" s="8">
        <f>+_xlfn.DAYS(A479,M479)/365</f>
        <v>35.539726027397258</v>
      </c>
      <c r="O479" s="8">
        <v>2733</v>
      </c>
      <c r="P479" s="6">
        <v>43378</v>
      </c>
      <c r="Q479" s="8">
        <f t="shared" si="112"/>
        <v>2.2305555555555556</v>
      </c>
      <c r="R479" s="8">
        <f t="shared" si="113"/>
        <v>4.7194444444444441</v>
      </c>
      <c r="S479" s="8" t="s">
        <v>66</v>
      </c>
      <c r="T479" s="9">
        <v>1.61E-2</v>
      </c>
      <c r="U479" s="5">
        <f t="shared" si="114"/>
        <v>1937500</v>
      </c>
      <c r="V479" s="5">
        <f t="shared" si="115"/>
        <v>530827.55355000007</v>
      </c>
      <c r="W479" s="10">
        <f t="shared" si="119"/>
        <v>2468327.5535500003</v>
      </c>
      <c r="X479" s="5">
        <v>1503462</v>
      </c>
      <c r="Y479">
        <v>0</v>
      </c>
      <c r="Z479" s="5">
        <v>0</v>
      </c>
      <c r="AA479" s="5">
        <v>397151328</v>
      </c>
      <c r="AB479">
        <v>0</v>
      </c>
      <c r="AC479">
        <v>0</v>
      </c>
      <c r="AD479">
        <v>0</v>
      </c>
      <c r="AE479" t="s">
        <v>34</v>
      </c>
      <c r="AF479" t="s">
        <v>34</v>
      </c>
      <c r="AG479" t="s">
        <v>41</v>
      </c>
      <c r="AH479" s="5">
        <v>3956478.66</v>
      </c>
      <c r="AI479" s="5">
        <v>15034.62</v>
      </c>
      <c r="AJ479" s="3">
        <v>51475</v>
      </c>
      <c r="AK479" s="5">
        <v>0</v>
      </c>
      <c r="AL479" s="5">
        <v>0</v>
      </c>
      <c r="AM479" s="5">
        <v>0</v>
      </c>
      <c r="AN479" s="5">
        <v>0</v>
      </c>
      <c r="AO479" t="s">
        <v>41</v>
      </c>
      <c r="AP479" t="s">
        <v>37</v>
      </c>
      <c r="AQ479" s="5">
        <v>3956478.66</v>
      </c>
      <c r="AR479" t="s">
        <v>38</v>
      </c>
      <c r="AS479">
        <f t="shared" si="123"/>
        <v>0</v>
      </c>
      <c r="AT479" t="str">
        <f t="shared" si="116"/>
        <v>0 Días</v>
      </c>
      <c r="AU479" t="e">
        <f>IF(AND(AC479=0,SUMIFS($H:$H,$A:$A,$A479,#REF!,#REF!)&lt;250000000),"Ordinaria",IF(AND(AC479=0,SUMIFS($H:$H,$A:$A,$A479,#REF!,#REF!)&gt;=250000000),"Preventiva",IF(AND(AC479&gt;0,AC479&lt;=30),"Persuasiva I",IF(AND(AC479&gt;30,AC479&lt;=60),"Persuasiva II",IF(AND(AC479&gt;60,AC479&lt;90),"Prejurídica","Jurídico")))))</f>
        <v>#REF!</v>
      </c>
      <c r="AV479">
        <f t="shared" si="117"/>
        <v>0</v>
      </c>
      <c r="AW479" t="str">
        <f>IFERROR(VLOOKUP(#REF!,#REF!,32,0),"Desembolsado")</f>
        <v>Desembolsado</v>
      </c>
      <c r="AX479" t="str">
        <f t="shared" si="118"/>
        <v>Otro</v>
      </c>
    </row>
    <row r="480" spans="1:50" x14ac:dyDescent="0.25">
      <c r="A480" s="3">
        <v>45230</v>
      </c>
      <c r="B480" s="1">
        <v>34204000205971</v>
      </c>
      <c r="C480" s="5">
        <v>465000000</v>
      </c>
      <c r="D480">
        <v>240</v>
      </c>
      <c r="E480" s="3">
        <v>44181</v>
      </c>
      <c r="F480" s="1">
        <f>_xlfn.DAYS(E480,A480)/30</f>
        <v>-34.966666666666669</v>
      </c>
      <c r="G480" s="1">
        <f t="shared" si="122"/>
        <v>205.03333333333333</v>
      </c>
      <c r="H480" s="5">
        <v>399526766</v>
      </c>
      <c r="I480" s="5" t="s">
        <v>52</v>
      </c>
      <c r="J480" s="6">
        <v>45077</v>
      </c>
      <c r="K480" s="7">
        <f>+_xlfn.DAYS(A480,J480)/30</f>
        <v>5.0999999999999996</v>
      </c>
      <c r="L480" s="7">
        <f>+_xlfn.DAYS(A480,E480)/30</f>
        <v>34.966666666666669</v>
      </c>
      <c r="M480" s="6">
        <v>32288</v>
      </c>
      <c r="N480" s="8">
        <f>+_xlfn.DAYS(A480,M480)/365</f>
        <v>35.457534246575342</v>
      </c>
      <c r="O480" s="8">
        <v>2733</v>
      </c>
      <c r="P480" s="6">
        <v>43378</v>
      </c>
      <c r="Q480" s="8">
        <f t="shared" si="112"/>
        <v>2.2305555555555556</v>
      </c>
      <c r="R480" s="8">
        <f t="shared" si="113"/>
        <v>4.7194444444444441</v>
      </c>
      <c r="S480" s="8" t="s">
        <v>66</v>
      </c>
      <c r="T480" s="9">
        <v>1.61E-2</v>
      </c>
      <c r="U480" s="5">
        <f t="shared" si="114"/>
        <v>1937500</v>
      </c>
      <c r="V480" s="5">
        <f t="shared" si="115"/>
        <v>536031.74438333337</v>
      </c>
      <c r="W480" s="10">
        <f t="shared" si="119"/>
        <v>2473531.7443833333</v>
      </c>
      <c r="X480" s="5">
        <v>1315778</v>
      </c>
      <c r="Y480">
        <v>0</v>
      </c>
      <c r="Z480" s="5">
        <v>0</v>
      </c>
      <c r="AA480" s="5">
        <v>400842544</v>
      </c>
      <c r="AB480">
        <v>0</v>
      </c>
      <c r="AC480">
        <v>0</v>
      </c>
      <c r="AD480">
        <v>0</v>
      </c>
      <c r="AE480" t="s">
        <v>34</v>
      </c>
      <c r="AF480" t="s">
        <v>34</v>
      </c>
      <c r="AG480" t="s">
        <v>41</v>
      </c>
      <c r="AH480" s="5">
        <v>3995267.66</v>
      </c>
      <c r="AI480" s="5">
        <v>13157.78</v>
      </c>
      <c r="AJ480" s="3">
        <v>51475</v>
      </c>
      <c r="AK480" s="5">
        <v>0</v>
      </c>
      <c r="AL480" s="5">
        <v>0</v>
      </c>
      <c r="AM480" s="5">
        <v>0</v>
      </c>
      <c r="AN480" s="5">
        <v>0</v>
      </c>
      <c r="AO480" t="s">
        <v>41</v>
      </c>
      <c r="AP480" t="s">
        <v>37</v>
      </c>
      <c r="AQ480" s="5">
        <v>3995267.66</v>
      </c>
      <c r="AR480" t="s">
        <v>38</v>
      </c>
      <c r="AS480">
        <f t="shared" si="123"/>
        <v>0</v>
      </c>
      <c r="AT480" t="str">
        <f t="shared" si="116"/>
        <v>0 Días</v>
      </c>
      <c r="AU480" t="e">
        <f>IF(AND(AC480=0,SUMIFS($H:$H,$A:$A,$A480,#REF!,#REF!)&lt;250000000),"Ordinaria",IF(AND(AC480=0,SUMIFS($H:$H,$A:$A,$A480,#REF!,#REF!)&gt;=250000000),"Preventiva",IF(AND(AC480&gt;0,AC480&lt;=30),"Persuasiva I",IF(AND(AC480&gt;30,AC480&lt;=60),"Persuasiva II",IF(AND(AC480&gt;60,AC480&lt;90),"Prejurídica","Jurídico")))))</f>
        <v>#REF!</v>
      </c>
      <c r="AV480">
        <f t="shared" si="117"/>
        <v>0</v>
      </c>
      <c r="AW480" t="str">
        <f>IFERROR(VLOOKUP(#REF!,#REF!,32,0),"Desembolsado")</f>
        <v>Desembolsado</v>
      </c>
      <c r="AX480" t="str">
        <f t="shared" si="118"/>
        <v>Otro</v>
      </c>
    </row>
    <row r="481" spans="1:50" x14ac:dyDescent="0.25">
      <c r="A481" s="3">
        <v>45199</v>
      </c>
      <c r="B481" s="1">
        <v>34204000205971</v>
      </c>
      <c r="C481" s="5">
        <v>465000000</v>
      </c>
      <c r="D481">
        <v>240</v>
      </c>
      <c r="E481" s="3">
        <v>44181</v>
      </c>
      <c r="F481" s="1">
        <f>_xlfn.DAYS(E481,A481)/30</f>
        <v>-33.93333333333333</v>
      </c>
      <c r="G481" s="1">
        <f t="shared" si="122"/>
        <v>206.06666666666666</v>
      </c>
      <c r="H481" s="5">
        <v>401466216</v>
      </c>
      <c r="I481" s="5" t="s">
        <v>52</v>
      </c>
      <c r="J481" s="6">
        <v>45077</v>
      </c>
      <c r="K481" s="7">
        <f>+_xlfn.DAYS(A481,J481)/30</f>
        <v>4.0666666666666664</v>
      </c>
      <c r="L481" s="7">
        <f>+_xlfn.DAYS(A481,E481)/30</f>
        <v>33.93333333333333</v>
      </c>
      <c r="M481" s="6">
        <v>32288</v>
      </c>
      <c r="N481" s="8">
        <f>+_xlfn.DAYS(A481,M481)/365</f>
        <v>35.372602739726027</v>
      </c>
      <c r="O481" s="8">
        <v>2733</v>
      </c>
      <c r="P481" s="6">
        <v>43378</v>
      </c>
      <c r="Q481" s="8">
        <f t="shared" si="112"/>
        <v>2.2305555555555556</v>
      </c>
      <c r="R481" s="8">
        <f t="shared" si="113"/>
        <v>4.7194444444444441</v>
      </c>
      <c r="S481" s="8" t="s">
        <v>66</v>
      </c>
      <c r="T481" s="9">
        <v>1.61E-2</v>
      </c>
      <c r="U481" s="5">
        <f t="shared" si="114"/>
        <v>1937500</v>
      </c>
      <c r="V481" s="5">
        <f t="shared" si="115"/>
        <v>538633.83979999996</v>
      </c>
      <c r="W481" s="10">
        <f t="shared" si="119"/>
        <v>2476133.8398000002</v>
      </c>
      <c r="X481" s="5">
        <v>1322155</v>
      </c>
      <c r="Y481">
        <v>0</v>
      </c>
      <c r="Z481" s="5">
        <v>0</v>
      </c>
      <c r="AA481" s="5">
        <v>402788371</v>
      </c>
      <c r="AB481">
        <v>0</v>
      </c>
      <c r="AC481">
        <v>0</v>
      </c>
      <c r="AD481">
        <v>0</v>
      </c>
      <c r="AE481" t="s">
        <v>34</v>
      </c>
      <c r="AF481" t="s">
        <v>34</v>
      </c>
      <c r="AG481" t="s">
        <v>41</v>
      </c>
      <c r="AH481" s="5">
        <v>4014662.16</v>
      </c>
      <c r="AI481" s="5">
        <v>13221.55</v>
      </c>
      <c r="AJ481" s="3">
        <v>51475</v>
      </c>
      <c r="AK481" s="5">
        <v>0</v>
      </c>
      <c r="AL481" s="5">
        <v>0</v>
      </c>
      <c r="AM481" s="5">
        <v>0</v>
      </c>
      <c r="AN481" s="5">
        <v>0</v>
      </c>
      <c r="AO481" t="s">
        <v>41</v>
      </c>
      <c r="AP481" t="s">
        <v>37</v>
      </c>
      <c r="AQ481" s="5">
        <v>4014662.16</v>
      </c>
      <c r="AR481" t="s">
        <v>38</v>
      </c>
      <c r="AS481">
        <f t="shared" si="123"/>
        <v>0</v>
      </c>
      <c r="AT481" t="str">
        <f t="shared" si="116"/>
        <v>0 Días</v>
      </c>
      <c r="AU481" t="e">
        <f>IF(AND(AC481=0,SUMIFS($H:$H,$A:$A,$A481,#REF!,#REF!)&lt;250000000),"Ordinaria",IF(AND(AC481=0,SUMIFS($H:$H,$A:$A,$A481,#REF!,#REF!)&gt;=250000000),"Preventiva",IF(AND(AC481&gt;0,AC481&lt;=30),"Persuasiva I",IF(AND(AC481&gt;30,AC481&lt;=60),"Persuasiva II",IF(AND(AC481&gt;60,AC481&lt;90),"Prejurídica","Jurídico")))))</f>
        <v>#REF!</v>
      </c>
      <c r="AV481">
        <f t="shared" si="117"/>
        <v>0</v>
      </c>
      <c r="AW481" t="str">
        <f>IFERROR(VLOOKUP(#REF!,#REF!,32,0),"Desembolsado")</f>
        <v>Desembolsado</v>
      </c>
      <c r="AX481" t="str">
        <f t="shared" si="118"/>
        <v>Otro</v>
      </c>
    </row>
    <row r="482" spans="1:50" x14ac:dyDescent="0.25">
      <c r="A482" s="3">
        <v>45169</v>
      </c>
      <c r="B482" s="1">
        <v>34204000205971</v>
      </c>
      <c r="C482" s="5">
        <v>465000000</v>
      </c>
      <c r="D482">
        <v>240</v>
      </c>
      <c r="E482" s="3">
        <v>44181</v>
      </c>
      <c r="F482" s="1">
        <f>_xlfn.DAYS(E482,A482)/30</f>
        <v>-32.93333333333333</v>
      </c>
      <c r="G482" s="1">
        <f t="shared" si="122"/>
        <v>207.06666666666666</v>
      </c>
      <c r="H482" s="5">
        <v>403405666</v>
      </c>
      <c r="I482" s="5" t="s">
        <v>52</v>
      </c>
      <c r="J482" s="6">
        <v>45077</v>
      </c>
      <c r="K482" s="7">
        <f>+_xlfn.DAYS(A482,J482)/30</f>
        <v>3.0666666666666669</v>
      </c>
      <c r="L482" s="7">
        <f>+_xlfn.DAYS(A482,E482)/30</f>
        <v>32.93333333333333</v>
      </c>
      <c r="M482" s="6">
        <v>32288</v>
      </c>
      <c r="N482" s="8">
        <f>+_xlfn.DAYS(A482,M482)/365</f>
        <v>35.290410958904111</v>
      </c>
      <c r="O482" s="8">
        <v>2733</v>
      </c>
      <c r="P482" s="6">
        <v>43378</v>
      </c>
      <c r="Q482" s="8">
        <f t="shared" si="112"/>
        <v>2.2305555555555556</v>
      </c>
      <c r="R482" s="8">
        <f t="shared" si="113"/>
        <v>4.7194444444444441</v>
      </c>
      <c r="S482" s="8" t="s">
        <v>66</v>
      </c>
      <c r="T482" s="9">
        <v>1.61E-2</v>
      </c>
      <c r="U482" s="5">
        <f t="shared" si="114"/>
        <v>1937500</v>
      </c>
      <c r="V482" s="5">
        <f t="shared" si="115"/>
        <v>541235.93521666666</v>
      </c>
      <c r="W482" s="10">
        <f t="shared" si="119"/>
        <v>2478735.9352166667</v>
      </c>
      <c r="X482" s="5">
        <v>1328548</v>
      </c>
      <c r="Y482">
        <v>0</v>
      </c>
      <c r="Z482" s="5">
        <v>0</v>
      </c>
      <c r="AA482" s="5">
        <v>404734214</v>
      </c>
      <c r="AB482">
        <v>0</v>
      </c>
      <c r="AC482">
        <v>0</v>
      </c>
      <c r="AD482">
        <v>0</v>
      </c>
      <c r="AE482" t="s">
        <v>34</v>
      </c>
      <c r="AF482" t="s">
        <v>34</v>
      </c>
      <c r="AG482" t="s">
        <v>41</v>
      </c>
      <c r="AH482" s="5">
        <v>4034056.66</v>
      </c>
      <c r="AI482" s="5">
        <v>13285.48</v>
      </c>
      <c r="AJ482" s="3">
        <v>51475</v>
      </c>
      <c r="AK482" s="5">
        <v>0</v>
      </c>
      <c r="AL482" s="5">
        <v>0</v>
      </c>
      <c r="AM482" s="5">
        <v>0</v>
      </c>
      <c r="AN482" s="5">
        <v>0</v>
      </c>
      <c r="AO482" t="s">
        <v>41</v>
      </c>
      <c r="AP482" t="s">
        <v>37</v>
      </c>
      <c r="AQ482" s="5">
        <v>4034056.66</v>
      </c>
      <c r="AR482" t="s">
        <v>38</v>
      </c>
      <c r="AS482">
        <f t="shared" si="123"/>
        <v>0</v>
      </c>
      <c r="AT482" t="str">
        <f t="shared" si="116"/>
        <v>0 Días</v>
      </c>
      <c r="AU482" t="e">
        <f>IF(AND(AC482=0,SUMIFS($H:$H,$A:$A,$A482,#REF!,#REF!)&lt;250000000),"Ordinaria",IF(AND(AC482=0,SUMIFS($H:$H,$A:$A,$A482,#REF!,#REF!)&gt;=250000000),"Preventiva",IF(AND(AC482&gt;0,AC482&lt;=30),"Persuasiva I",IF(AND(AC482&gt;30,AC482&lt;=60),"Persuasiva II",IF(AND(AC482&gt;60,AC482&lt;90),"Prejurídica","Jurídico")))))</f>
        <v>#REF!</v>
      </c>
      <c r="AV482">
        <f t="shared" si="117"/>
        <v>0</v>
      </c>
      <c r="AW482" t="str">
        <f>IFERROR(VLOOKUP(#REF!,#REF!,32,0),"Desembolsado")</f>
        <v>Desembolsado</v>
      </c>
      <c r="AX482" t="str">
        <f t="shared" si="118"/>
        <v>Otro</v>
      </c>
    </row>
    <row r="483" spans="1:50" x14ac:dyDescent="0.25">
      <c r="A483" s="3">
        <v>45138</v>
      </c>
      <c r="B483" s="1">
        <v>34204000205971</v>
      </c>
      <c r="C483" s="5">
        <v>465000000</v>
      </c>
      <c r="D483">
        <v>240</v>
      </c>
      <c r="E483" s="3">
        <v>44181</v>
      </c>
      <c r="F483" s="1">
        <f>_xlfn.DAYS(E483,A483)/30</f>
        <v>-31.9</v>
      </c>
      <c r="G483" s="1">
        <f t="shared" si="122"/>
        <v>208.1</v>
      </c>
      <c r="H483" s="5">
        <v>405345116</v>
      </c>
      <c r="I483" s="5" t="s">
        <v>52</v>
      </c>
      <c r="J483" s="6">
        <v>45077</v>
      </c>
      <c r="K483" s="7">
        <f>+_xlfn.DAYS(A483,J483)/30</f>
        <v>2.0333333333333332</v>
      </c>
      <c r="L483" s="7">
        <f>+_xlfn.DAYS(A483,E483)/30</f>
        <v>31.9</v>
      </c>
      <c r="M483" s="6">
        <v>32288</v>
      </c>
      <c r="N483" s="8">
        <f>+_xlfn.DAYS(A483,M483)/365</f>
        <v>35.205479452054796</v>
      </c>
      <c r="O483" s="8">
        <v>2733</v>
      </c>
      <c r="P483" s="6">
        <v>43378</v>
      </c>
      <c r="Q483" s="8">
        <f t="shared" si="112"/>
        <v>2.2305555555555556</v>
      </c>
      <c r="R483" s="8">
        <f t="shared" si="113"/>
        <v>4.7194444444444441</v>
      </c>
      <c r="S483" s="8" t="s">
        <v>66</v>
      </c>
      <c r="T483" s="9">
        <v>1.61E-2</v>
      </c>
      <c r="U483" s="5">
        <f t="shared" si="114"/>
        <v>1937500</v>
      </c>
      <c r="V483" s="5">
        <f t="shared" si="115"/>
        <v>543838.03063333326</v>
      </c>
      <c r="W483" s="10">
        <f t="shared" si="119"/>
        <v>2481338.0306333331</v>
      </c>
      <c r="X483" s="5">
        <v>1334939</v>
      </c>
      <c r="Y483">
        <v>0</v>
      </c>
      <c r="Z483" s="5">
        <v>0</v>
      </c>
      <c r="AA483" s="5">
        <v>406680055</v>
      </c>
      <c r="AB483">
        <v>0</v>
      </c>
      <c r="AC483">
        <v>0</v>
      </c>
      <c r="AD483">
        <v>0</v>
      </c>
      <c r="AE483" t="s">
        <v>34</v>
      </c>
      <c r="AF483" t="s">
        <v>34</v>
      </c>
      <c r="AG483" t="s">
        <v>41</v>
      </c>
      <c r="AH483" s="5">
        <v>4053451.16</v>
      </c>
      <c r="AI483" s="5">
        <v>13349.39</v>
      </c>
      <c r="AJ483" s="3">
        <v>51475</v>
      </c>
      <c r="AK483" s="5">
        <v>0</v>
      </c>
      <c r="AL483" s="5">
        <v>0</v>
      </c>
      <c r="AM483" s="5">
        <v>0</v>
      </c>
      <c r="AN483" s="5">
        <v>0</v>
      </c>
      <c r="AO483" t="s">
        <v>41</v>
      </c>
      <c r="AP483" t="s">
        <v>37</v>
      </c>
      <c r="AQ483" s="5">
        <v>4053451.16</v>
      </c>
      <c r="AR483" t="s">
        <v>38</v>
      </c>
      <c r="AS483">
        <f t="shared" si="123"/>
        <v>0</v>
      </c>
      <c r="AT483" t="str">
        <f t="shared" si="116"/>
        <v>0 Días</v>
      </c>
      <c r="AU483" t="e">
        <f>IF(AND(AC483=0,SUMIFS($H:$H,$A:$A,$A483,#REF!,#REF!)&lt;250000000),"Ordinaria",IF(AND(AC483=0,SUMIFS($H:$H,$A:$A,$A483,#REF!,#REF!)&gt;=250000000),"Preventiva",IF(AND(AC483&gt;0,AC483&lt;=30),"Persuasiva I",IF(AND(AC483&gt;30,AC483&lt;=60),"Persuasiva II",IF(AND(AC483&gt;60,AC483&lt;90),"Prejurídica","Jurídico")))))</f>
        <v>#REF!</v>
      </c>
      <c r="AV483">
        <f t="shared" si="117"/>
        <v>0</v>
      </c>
      <c r="AW483" t="str">
        <f>IFERROR(VLOOKUP(#REF!,#REF!,32,0),"Desembolsado")</f>
        <v>Desembolsado</v>
      </c>
      <c r="AX483" t="str">
        <f t="shared" si="118"/>
        <v>Otro</v>
      </c>
    </row>
    <row r="484" spans="1:50" x14ac:dyDescent="0.25">
      <c r="A484" s="3">
        <v>45107</v>
      </c>
      <c r="B484" s="1">
        <v>34204000205971</v>
      </c>
      <c r="C484" s="5">
        <v>465000000</v>
      </c>
      <c r="D484">
        <v>240</v>
      </c>
      <c r="E484" s="3">
        <v>44181</v>
      </c>
      <c r="F484" s="1">
        <f>_xlfn.DAYS(E484,A484)/30</f>
        <v>-30.866666666666667</v>
      </c>
      <c r="G484" s="1">
        <f t="shared" si="122"/>
        <v>209.13333333333333</v>
      </c>
      <c r="H484" s="5">
        <v>407284566</v>
      </c>
      <c r="I484" s="5" t="s">
        <v>52</v>
      </c>
      <c r="J484" s="6">
        <v>45077</v>
      </c>
      <c r="K484" s="7">
        <f>+_xlfn.DAYS(A484,J484)/30</f>
        <v>1</v>
      </c>
      <c r="L484" s="7">
        <f>+_xlfn.DAYS(A484,E484)/30</f>
        <v>30.866666666666667</v>
      </c>
      <c r="M484" s="6">
        <v>32288</v>
      </c>
      <c r="N484" s="8">
        <f>+_xlfn.DAYS(A484,M484)/365</f>
        <v>35.12054794520548</v>
      </c>
      <c r="O484" s="8">
        <v>2733</v>
      </c>
      <c r="P484" s="6">
        <v>43378</v>
      </c>
      <c r="Q484" s="8">
        <f t="shared" si="112"/>
        <v>2.2305555555555556</v>
      </c>
      <c r="R484" s="8">
        <f t="shared" si="113"/>
        <v>4.7194444444444441</v>
      </c>
      <c r="S484" s="8" t="s">
        <v>66</v>
      </c>
      <c r="T484" s="9">
        <v>1.61E-2</v>
      </c>
      <c r="U484" s="5">
        <f t="shared" si="114"/>
        <v>1937500</v>
      </c>
      <c r="V484" s="5">
        <f t="shared" si="115"/>
        <v>546440.12605000008</v>
      </c>
      <c r="W484" s="10">
        <f t="shared" si="119"/>
        <v>2483940.1260500001</v>
      </c>
      <c r="X484" s="5">
        <v>408190</v>
      </c>
      <c r="Y484">
        <v>0</v>
      </c>
      <c r="Z484" s="5">
        <v>0</v>
      </c>
      <c r="AA484" s="5">
        <v>407692756</v>
      </c>
      <c r="AB484">
        <v>2</v>
      </c>
      <c r="AC484">
        <v>15</v>
      </c>
      <c r="AD484">
        <v>0</v>
      </c>
      <c r="AE484" t="s">
        <v>34</v>
      </c>
      <c r="AF484" t="s">
        <v>34</v>
      </c>
      <c r="AG484" t="s">
        <v>41</v>
      </c>
      <c r="AH484" s="5">
        <v>4072845.66</v>
      </c>
      <c r="AI484" s="5">
        <v>4081.9</v>
      </c>
      <c r="AJ484" s="3">
        <v>51475</v>
      </c>
      <c r="AK484" s="5">
        <v>0</v>
      </c>
      <c r="AL484" s="5">
        <v>0</v>
      </c>
      <c r="AM484" s="5">
        <v>0</v>
      </c>
      <c r="AN484" s="5">
        <v>0</v>
      </c>
      <c r="AO484" t="s">
        <v>41</v>
      </c>
      <c r="AP484" t="s">
        <v>42</v>
      </c>
      <c r="AQ484" s="5">
        <v>4072845.66</v>
      </c>
      <c r="AR484" t="s">
        <v>38</v>
      </c>
      <c r="AS484">
        <f t="shared" si="123"/>
        <v>1</v>
      </c>
      <c r="AT484" t="str">
        <f t="shared" si="116"/>
        <v>1-30 Días</v>
      </c>
      <c r="AU484" t="e">
        <f>IF(AND(AC484=0,SUMIFS($H:$H,$A:$A,$A484,#REF!,#REF!)&lt;250000000),"Ordinaria",IF(AND(AC484=0,SUMIFS($H:$H,$A:$A,$A484,#REF!,#REF!)&gt;=250000000),"Preventiva",IF(AND(AC484&gt;0,AC484&lt;=30),"Persuasiva I",IF(AND(AC484&gt;30,AC484&lt;=60),"Persuasiva II",IF(AND(AC484&gt;60,AC484&lt;90),"Prejurídica","Jurídico")))))</f>
        <v>#REF!</v>
      </c>
      <c r="AV484">
        <f t="shared" si="117"/>
        <v>0</v>
      </c>
      <c r="AW484" t="str">
        <f>IFERROR(VLOOKUP(#REF!,#REF!,32,0),"Desembolsado")</f>
        <v>Desembolsado</v>
      </c>
      <c r="AX484" t="str">
        <f t="shared" si="118"/>
        <v>Otro</v>
      </c>
    </row>
    <row r="485" spans="1:50" x14ac:dyDescent="0.25">
      <c r="A485" s="3">
        <v>45351</v>
      </c>
      <c r="B485" s="1">
        <v>34204600206101</v>
      </c>
      <c r="C485" s="5">
        <v>706500000</v>
      </c>
      <c r="D485">
        <v>240</v>
      </c>
      <c r="E485" s="3">
        <v>44181</v>
      </c>
      <c r="F485" s="1">
        <f>_xlfn.DAYS(E485,A485)/30</f>
        <v>-39</v>
      </c>
      <c r="G485" s="1">
        <f t="shared" si="122"/>
        <v>201</v>
      </c>
      <c r="H485" s="5">
        <v>595574669</v>
      </c>
      <c r="I485" s="5" t="s">
        <v>52</v>
      </c>
      <c r="J485" s="6">
        <v>44554</v>
      </c>
      <c r="K485" s="7">
        <f>+_xlfn.DAYS(A485,J485)/30</f>
        <v>26.566666666666666</v>
      </c>
      <c r="L485" s="7">
        <f>+_xlfn.DAYS(A485,E485)/30</f>
        <v>39</v>
      </c>
      <c r="M485" s="6">
        <v>27634</v>
      </c>
      <c r="N485" s="8">
        <f>+_xlfn.DAYS(A485,M485)/365</f>
        <v>48.539726027397258</v>
      </c>
      <c r="O485" s="8">
        <v>14913</v>
      </c>
      <c r="P485" s="6">
        <v>43444</v>
      </c>
      <c r="Q485" s="8">
        <f t="shared" si="112"/>
        <v>2.0472222222222221</v>
      </c>
      <c r="R485" s="8">
        <f t="shared" si="113"/>
        <v>3.0833333333333335</v>
      </c>
      <c r="S485" s="8" t="s">
        <v>65</v>
      </c>
      <c r="T485" s="9">
        <v>1.61E-2</v>
      </c>
      <c r="U485" s="5">
        <f t="shared" si="114"/>
        <v>2943750</v>
      </c>
      <c r="V485" s="5">
        <f t="shared" si="115"/>
        <v>799062.68090833339</v>
      </c>
      <c r="W485" s="10">
        <f t="shared" si="119"/>
        <v>3742812.6809083335</v>
      </c>
      <c r="X485" s="5">
        <v>829831</v>
      </c>
      <c r="Y485">
        <v>0</v>
      </c>
      <c r="Z485" s="5">
        <v>698360</v>
      </c>
      <c r="AA485" s="5">
        <v>597102860</v>
      </c>
      <c r="AB485">
        <v>0</v>
      </c>
      <c r="AC485">
        <v>0</v>
      </c>
      <c r="AD485">
        <v>0</v>
      </c>
      <c r="AE485" t="s">
        <v>34</v>
      </c>
      <c r="AF485" t="s">
        <v>34</v>
      </c>
      <c r="AG485" t="s">
        <v>41</v>
      </c>
      <c r="AH485" s="5">
        <v>5955746.6900000004</v>
      </c>
      <c r="AI485" s="5">
        <v>8298.31</v>
      </c>
      <c r="AJ485" s="3">
        <v>51490</v>
      </c>
      <c r="AK485" s="5">
        <v>6983.6</v>
      </c>
      <c r="AL485" s="5">
        <v>0</v>
      </c>
      <c r="AM485" s="5">
        <v>0</v>
      </c>
      <c r="AN485" s="5">
        <v>0</v>
      </c>
      <c r="AO485" t="s">
        <v>41</v>
      </c>
      <c r="AP485" t="s">
        <v>37</v>
      </c>
      <c r="AQ485" s="5">
        <v>5955746.6900000004</v>
      </c>
      <c r="AR485" t="s">
        <v>38</v>
      </c>
      <c r="AT485" t="str">
        <f t="shared" si="116"/>
        <v>0 Días</v>
      </c>
      <c r="AU485" t="e">
        <f>IF(AND(AC485=0,SUMIFS($H:$H,$A:$A,$A485,#REF!,#REF!)&lt;250000000),"Ordinaria",IF(AND(AC485=0,SUMIFS($H:$H,$A:$A,$A485,#REF!,#REF!)&gt;=250000000),"Preventiva",IF(AND(AC485&gt;0,AC485&lt;=30),"Persuasiva I",IF(AND(AC485&gt;30,AC485&lt;=60),"Persuasiva II",IF(AND(AC485&gt;60,AC485&lt;90),"Prejurídica","Jurídico")))))</f>
        <v>#REF!</v>
      </c>
      <c r="AV485">
        <f t="shared" si="117"/>
        <v>0</v>
      </c>
      <c r="AW485" t="str">
        <f>IFERROR(VLOOKUP(#REF!,#REF!,32,0),"Desembolsado")</f>
        <v>Desembolsado</v>
      </c>
      <c r="AX485" t="str">
        <f t="shared" si="118"/>
        <v>Otro</v>
      </c>
    </row>
    <row r="486" spans="1:50" x14ac:dyDescent="0.25">
      <c r="A486" s="3">
        <v>45322</v>
      </c>
      <c r="B486" s="1">
        <v>34204600206101</v>
      </c>
      <c r="C486" s="5">
        <v>706500000</v>
      </c>
      <c r="D486">
        <v>240</v>
      </c>
      <c r="E486" s="3">
        <v>44181</v>
      </c>
      <c r="F486" s="1">
        <f>_xlfn.DAYS(E486,A486)/30</f>
        <v>-38.033333333333331</v>
      </c>
      <c r="G486" s="1">
        <f t="shared" si="122"/>
        <v>201.96666666666667</v>
      </c>
      <c r="H486" s="5">
        <v>598523059</v>
      </c>
      <c r="I486" s="5" t="s">
        <v>52</v>
      </c>
      <c r="J486" s="6">
        <v>44554</v>
      </c>
      <c r="K486" s="7">
        <f>+_xlfn.DAYS(A486,J486)/30</f>
        <v>25.6</v>
      </c>
      <c r="L486" s="7">
        <f>+_xlfn.DAYS(A486,E486)/30</f>
        <v>38.033333333333331</v>
      </c>
      <c r="M486" s="6">
        <v>27634</v>
      </c>
      <c r="N486" s="8">
        <f>+_xlfn.DAYS(A486,M486)/365</f>
        <v>48.460273972602742</v>
      </c>
      <c r="O486" s="8">
        <v>14913</v>
      </c>
      <c r="P486" s="6">
        <v>43444</v>
      </c>
      <c r="Q486" s="8">
        <f t="shared" si="112"/>
        <v>2.0472222222222221</v>
      </c>
      <c r="R486" s="8">
        <f t="shared" si="113"/>
        <v>3.0833333333333335</v>
      </c>
      <c r="S486" s="8" t="s">
        <v>65</v>
      </c>
      <c r="T486" s="9">
        <v>1.61E-2</v>
      </c>
      <c r="U486" s="5">
        <f t="shared" si="114"/>
        <v>2943750</v>
      </c>
      <c r="V486" s="5">
        <f t="shared" si="115"/>
        <v>803018.43749166664</v>
      </c>
      <c r="W486" s="10">
        <f t="shared" si="119"/>
        <v>3746768.4374916665</v>
      </c>
      <c r="X486" s="5">
        <v>833943</v>
      </c>
      <c r="Y486">
        <v>0</v>
      </c>
      <c r="Z486" s="5">
        <v>776088</v>
      </c>
      <c r="AA486" s="5">
        <v>600133090</v>
      </c>
      <c r="AB486">
        <v>0</v>
      </c>
      <c r="AC486">
        <v>0</v>
      </c>
      <c r="AD486">
        <v>0</v>
      </c>
      <c r="AE486" t="s">
        <v>34</v>
      </c>
      <c r="AF486" t="s">
        <v>34</v>
      </c>
      <c r="AG486" t="s">
        <v>41</v>
      </c>
      <c r="AH486" s="5">
        <v>5985230.5899999999</v>
      </c>
      <c r="AI486" s="5">
        <v>8339.43</v>
      </c>
      <c r="AJ486" s="3">
        <v>51490</v>
      </c>
      <c r="AK486" s="5">
        <v>7760.88</v>
      </c>
      <c r="AL486" s="5">
        <v>0</v>
      </c>
      <c r="AM486" s="5">
        <v>0</v>
      </c>
      <c r="AN486" s="5">
        <v>0</v>
      </c>
      <c r="AO486" t="s">
        <v>41</v>
      </c>
      <c r="AP486" t="s">
        <v>37</v>
      </c>
      <c r="AQ486" s="5">
        <v>5985230.5899999999</v>
      </c>
      <c r="AR486" t="s">
        <v>38</v>
      </c>
      <c r="AS486">
        <f t="shared" ref="AS486:AS496" si="124">IF(AC486&gt;=1,1,0)</f>
        <v>0</v>
      </c>
      <c r="AT486" t="str">
        <f t="shared" si="116"/>
        <v>0 Días</v>
      </c>
      <c r="AU486" t="e">
        <f>IF(AND(AC486=0,SUMIFS($H:$H,$A:$A,$A486,#REF!,#REF!)&lt;250000000),"Ordinaria",IF(AND(AC486=0,SUMIFS($H:$H,$A:$A,$A486,#REF!,#REF!)&gt;=250000000),"Preventiva",IF(AND(AC486&gt;0,AC486&lt;=30),"Persuasiva I",IF(AND(AC486&gt;30,AC486&lt;=60),"Persuasiva II",IF(AND(AC486&gt;60,AC486&lt;90),"Prejurídica","Jurídico")))))</f>
        <v>#REF!</v>
      </c>
      <c r="AV486">
        <f t="shared" si="117"/>
        <v>0</v>
      </c>
      <c r="AW486" t="str">
        <f>IFERROR(VLOOKUP(#REF!,#REF!,32,0),"Desembolsado")</f>
        <v>Desembolsado</v>
      </c>
      <c r="AX486" t="str">
        <f t="shared" si="118"/>
        <v>Otro</v>
      </c>
    </row>
    <row r="487" spans="1:50" x14ac:dyDescent="0.25">
      <c r="A487" s="3">
        <v>45291</v>
      </c>
      <c r="B487" s="1">
        <v>34204600206101</v>
      </c>
      <c r="C487" s="5">
        <v>706500000</v>
      </c>
      <c r="D487">
        <v>240</v>
      </c>
      <c r="E487" s="3">
        <v>44181</v>
      </c>
      <c r="F487" s="1">
        <f>_xlfn.DAYS(E487,A487)/30</f>
        <v>-37</v>
      </c>
      <c r="G487" s="1">
        <f t="shared" si="122"/>
        <v>203</v>
      </c>
      <c r="H487" s="5">
        <v>601471449</v>
      </c>
      <c r="I487" s="5" t="s">
        <v>52</v>
      </c>
      <c r="J487" s="6">
        <v>44554</v>
      </c>
      <c r="K487" s="7">
        <f>+_xlfn.DAYS(A487,J487)/30</f>
        <v>24.566666666666666</v>
      </c>
      <c r="L487" s="7">
        <f>+_xlfn.DAYS(A487,E487)/30</f>
        <v>37</v>
      </c>
      <c r="M487" s="6">
        <v>27634</v>
      </c>
      <c r="N487" s="8">
        <f>+_xlfn.DAYS(A487,M487)/365</f>
        <v>48.375342465753427</v>
      </c>
      <c r="O487" s="8">
        <v>14913</v>
      </c>
      <c r="P487" s="6">
        <v>43444</v>
      </c>
      <c r="Q487" s="8">
        <f t="shared" si="112"/>
        <v>2.0472222222222221</v>
      </c>
      <c r="R487" s="8">
        <f t="shared" si="113"/>
        <v>3.0833333333333335</v>
      </c>
      <c r="S487" s="8" t="s">
        <v>65</v>
      </c>
      <c r="T487" s="9">
        <v>1.61E-2</v>
      </c>
      <c r="U487" s="5">
        <f t="shared" si="114"/>
        <v>2943750</v>
      </c>
      <c r="V487" s="5">
        <f t="shared" si="115"/>
        <v>806974.19407500001</v>
      </c>
      <c r="W487" s="10">
        <f t="shared" si="119"/>
        <v>3750724.194075</v>
      </c>
      <c r="X487" s="5">
        <v>838049</v>
      </c>
      <c r="Y487">
        <v>0</v>
      </c>
      <c r="Z487" s="5">
        <v>853847</v>
      </c>
      <c r="AA487" s="5">
        <v>603163345</v>
      </c>
      <c r="AB487">
        <v>0</v>
      </c>
      <c r="AC487">
        <v>0</v>
      </c>
      <c r="AD487">
        <v>0</v>
      </c>
      <c r="AE487" t="s">
        <v>34</v>
      </c>
      <c r="AF487" t="s">
        <v>34</v>
      </c>
      <c r="AG487" t="s">
        <v>41</v>
      </c>
      <c r="AH487" s="5">
        <v>6014714.4900000002</v>
      </c>
      <c r="AI487" s="5">
        <v>8380.49</v>
      </c>
      <c r="AJ487" s="3">
        <v>51490</v>
      </c>
      <c r="AK487" s="5">
        <v>8538.4699999999993</v>
      </c>
      <c r="AL487" s="5">
        <v>0</v>
      </c>
      <c r="AM487" s="5">
        <v>0</v>
      </c>
      <c r="AN487" s="5">
        <v>0</v>
      </c>
      <c r="AO487" t="s">
        <v>41</v>
      </c>
      <c r="AP487" t="s">
        <v>37</v>
      </c>
      <c r="AQ487" s="5">
        <v>6014714.4900000002</v>
      </c>
      <c r="AR487" t="s">
        <v>38</v>
      </c>
      <c r="AS487">
        <f t="shared" si="124"/>
        <v>0</v>
      </c>
      <c r="AT487" t="str">
        <f t="shared" si="116"/>
        <v>0 Días</v>
      </c>
      <c r="AU487" t="e">
        <f>IF(AND(AC487=0,SUMIFS($H:$H,$A:$A,$A487,#REF!,#REF!)&lt;250000000),"Ordinaria",IF(AND(AC487=0,SUMIFS($H:$H,$A:$A,$A487,#REF!,#REF!)&gt;=250000000),"Preventiva",IF(AND(AC487&gt;0,AC487&lt;=30),"Persuasiva I",IF(AND(AC487&gt;30,AC487&lt;=60),"Persuasiva II",IF(AND(AC487&gt;60,AC487&lt;90),"Prejurídica","Jurídico")))))</f>
        <v>#REF!</v>
      </c>
      <c r="AV487">
        <f t="shared" si="117"/>
        <v>0</v>
      </c>
      <c r="AW487" t="str">
        <f>IFERROR(VLOOKUP(#REF!,#REF!,32,0),"Desembolsado")</f>
        <v>Desembolsado</v>
      </c>
      <c r="AX487" t="str">
        <f t="shared" si="118"/>
        <v>Otro</v>
      </c>
    </row>
    <row r="488" spans="1:50" x14ac:dyDescent="0.25">
      <c r="A488" s="3">
        <v>45260</v>
      </c>
      <c r="B488" s="1">
        <v>34204600206101</v>
      </c>
      <c r="C488" s="5">
        <v>706500000</v>
      </c>
      <c r="D488">
        <v>240</v>
      </c>
      <c r="E488" s="3">
        <v>44181</v>
      </c>
      <c r="F488" s="1">
        <f>_xlfn.DAYS(E488,A488)/30</f>
        <v>-35.966666666666669</v>
      </c>
      <c r="G488" s="1">
        <f t="shared" si="122"/>
        <v>204.03333333333333</v>
      </c>
      <c r="H488" s="5">
        <v>604419839</v>
      </c>
      <c r="I488" s="5" t="s">
        <v>52</v>
      </c>
      <c r="J488" s="6">
        <v>44554</v>
      </c>
      <c r="K488" s="7">
        <f>+_xlfn.DAYS(A488,J488)/30</f>
        <v>23.533333333333335</v>
      </c>
      <c r="L488" s="7">
        <f>+_xlfn.DAYS(A488,E488)/30</f>
        <v>35.966666666666669</v>
      </c>
      <c r="M488" s="6">
        <v>27634</v>
      </c>
      <c r="N488" s="8">
        <f>+_xlfn.DAYS(A488,M488)/365</f>
        <v>48.290410958904111</v>
      </c>
      <c r="O488" s="8">
        <v>14913</v>
      </c>
      <c r="P488" s="6">
        <v>43444</v>
      </c>
      <c r="Q488" s="8">
        <f t="shared" si="112"/>
        <v>2.0472222222222221</v>
      </c>
      <c r="R488" s="8">
        <f t="shared" si="113"/>
        <v>3.0833333333333335</v>
      </c>
      <c r="S488" s="8" t="s">
        <v>65</v>
      </c>
      <c r="T488" s="9">
        <v>1.61E-2</v>
      </c>
      <c r="U488" s="5">
        <f t="shared" si="114"/>
        <v>2943750</v>
      </c>
      <c r="V488" s="5">
        <f t="shared" si="115"/>
        <v>810929.95065833337</v>
      </c>
      <c r="W488" s="10">
        <f t="shared" si="119"/>
        <v>3754679.9506583335</v>
      </c>
      <c r="X488" s="5">
        <v>842160</v>
      </c>
      <c r="Y488">
        <v>0</v>
      </c>
      <c r="Z488" s="5">
        <v>0</v>
      </c>
      <c r="AA488" s="5">
        <v>605261999</v>
      </c>
      <c r="AB488">
        <v>0</v>
      </c>
      <c r="AC488">
        <v>0</v>
      </c>
      <c r="AD488">
        <v>0</v>
      </c>
      <c r="AE488" t="s">
        <v>34</v>
      </c>
      <c r="AF488" t="s">
        <v>34</v>
      </c>
      <c r="AG488" t="s">
        <v>41</v>
      </c>
      <c r="AH488" s="5">
        <v>6044198.3899999997</v>
      </c>
      <c r="AI488" s="5">
        <v>8421.6</v>
      </c>
      <c r="AJ488" s="3">
        <v>51490</v>
      </c>
      <c r="AK488" s="5">
        <v>0</v>
      </c>
      <c r="AL488" s="5">
        <v>0</v>
      </c>
      <c r="AM488" s="5">
        <v>0</v>
      </c>
      <c r="AN488" s="5">
        <v>0</v>
      </c>
      <c r="AO488" t="s">
        <v>41</v>
      </c>
      <c r="AP488" t="s">
        <v>37</v>
      </c>
      <c r="AQ488" s="5">
        <v>6044198.3899999997</v>
      </c>
      <c r="AR488" t="s">
        <v>38</v>
      </c>
      <c r="AS488">
        <f t="shared" si="124"/>
        <v>0</v>
      </c>
      <c r="AT488" t="str">
        <f t="shared" si="116"/>
        <v>0 Días</v>
      </c>
      <c r="AU488" t="e">
        <f>IF(AND(AC488=0,SUMIFS($H:$H,$A:$A,$A488,#REF!,#REF!)&lt;250000000),"Ordinaria",IF(AND(AC488=0,SUMIFS($H:$H,$A:$A,$A488,#REF!,#REF!)&gt;=250000000),"Preventiva",IF(AND(AC488&gt;0,AC488&lt;=30),"Persuasiva I",IF(AND(AC488&gt;30,AC488&lt;=60),"Persuasiva II",IF(AND(AC488&gt;60,AC488&lt;90),"Prejurídica","Jurídico")))))</f>
        <v>#REF!</v>
      </c>
      <c r="AV488">
        <f t="shared" si="117"/>
        <v>0</v>
      </c>
      <c r="AW488" t="str">
        <f>IFERROR(VLOOKUP(#REF!,#REF!,32,0),"Desembolsado")</f>
        <v>Desembolsado</v>
      </c>
      <c r="AX488" t="str">
        <f t="shared" si="118"/>
        <v>Otro</v>
      </c>
    </row>
    <row r="489" spans="1:50" x14ac:dyDescent="0.25">
      <c r="A489" s="3">
        <v>45230</v>
      </c>
      <c r="B489" s="1">
        <v>34204600206101</v>
      </c>
      <c r="C489" s="5">
        <v>706500000</v>
      </c>
      <c r="D489">
        <v>240</v>
      </c>
      <c r="E489" s="3">
        <v>44181</v>
      </c>
      <c r="F489" s="1">
        <f>_xlfn.DAYS(E489,A489)/30</f>
        <v>-34.966666666666669</v>
      </c>
      <c r="G489" s="1">
        <f t="shared" si="122"/>
        <v>205.03333333333333</v>
      </c>
      <c r="H489" s="5">
        <v>607368229</v>
      </c>
      <c r="I489" s="5" t="s">
        <v>52</v>
      </c>
      <c r="J489" s="6">
        <v>44554</v>
      </c>
      <c r="K489" s="7">
        <f>+_xlfn.DAYS(A489,J489)/30</f>
        <v>22.533333333333335</v>
      </c>
      <c r="L489" s="7">
        <f>+_xlfn.DAYS(A489,E489)/30</f>
        <v>34.966666666666669</v>
      </c>
      <c r="M489" s="6">
        <v>27634</v>
      </c>
      <c r="N489" s="8">
        <f>+_xlfn.DAYS(A489,M489)/365</f>
        <v>48.208219178082189</v>
      </c>
      <c r="O489" s="8">
        <v>14913</v>
      </c>
      <c r="P489" s="6">
        <v>43444</v>
      </c>
      <c r="Q489" s="8">
        <f t="shared" si="112"/>
        <v>2.0472222222222221</v>
      </c>
      <c r="R489" s="8">
        <f t="shared" si="113"/>
        <v>3.0833333333333335</v>
      </c>
      <c r="S489" s="8" t="s">
        <v>65</v>
      </c>
      <c r="T489" s="9">
        <v>1.61E-2</v>
      </c>
      <c r="U489" s="5">
        <f t="shared" si="114"/>
        <v>2943750</v>
      </c>
      <c r="V489" s="5">
        <f t="shared" si="115"/>
        <v>814885.70724166662</v>
      </c>
      <c r="W489" s="10">
        <f t="shared" si="119"/>
        <v>3758635.7072416665</v>
      </c>
      <c r="X489" s="5">
        <v>846265</v>
      </c>
      <c r="Y489">
        <v>0</v>
      </c>
      <c r="Z489" s="5">
        <v>0</v>
      </c>
      <c r="AA489" s="5">
        <v>608214494</v>
      </c>
      <c r="AB489">
        <v>0</v>
      </c>
      <c r="AC489">
        <v>0</v>
      </c>
      <c r="AD489">
        <v>0</v>
      </c>
      <c r="AE489" t="s">
        <v>34</v>
      </c>
      <c r="AF489" t="s">
        <v>34</v>
      </c>
      <c r="AG489" t="s">
        <v>41</v>
      </c>
      <c r="AH489" s="5">
        <v>6073682.29</v>
      </c>
      <c r="AI489" s="5">
        <v>8462.65</v>
      </c>
      <c r="AJ489" s="3">
        <v>51490</v>
      </c>
      <c r="AK489" s="5">
        <v>0</v>
      </c>
      <c r="AL489" s="5">
        <v>0</v>
      </c>
      <c r="AM489" s="5">
        <v>0</v>
      </c>
      <c r="AN489" s="5">
        <v>0</v>
      </c>
      <c r="AO489" t="s">
        <v>41</v>
      </c>
      <c r="AP489" t="s">
        <v>37</v>
      </c>
      <c r="AQ489" s="5">
        <v>6073682.29</v>
      </c>
      <c r="AR489" t="s">
        <v>38</v>
      </c>
      <c r="AS489">
        <f t="shared" si="124"/>
        <v>0</v>
      </c>
      <c r="AT489" t="str">
        <f t="shared" si="116"/>
        <v>0 Días</v>
      </c>
      <c r="AU489" t="e">
        <f>IF(AND(AC489=0,SUMIFS($H:$H,$A:$A,$A489,#REF!,#REF!)&lt;250000000),"Ordinaria",IF(AND(AC489=0,SUMIFS($H:$H,$A:$A,$A489,#REF!,#REF!)&gt;=250000000),"Preventiva",IF(AND(AC489&gt;0,AC489&lt;=30),"Persuasiva I",IF(AND(AC489&gt;30,AC489&lt;=60),"Persuasiva II",IF(AND(AC489&gt;60,AC489&lt;90),"Prejurídica","Jurídico")))))</f>
        <v>#REF!</v>
      </c>
      <c r="AV489">
        <f t="shared" si="117"/>
        <v>0</v>
      </c>
      <c r="AW489" t="str">
        <f>IFERROR(VLOOKUP(#REF!,#REF!,32,0),"Desembolsado")</f>
        <v>Desembolsado</v>
      </c>
      <c r="AX489" t="str">
        <f t="shared" si="118"/>
        <v>Otro</v>
      </c>
    </row>
    <row r="490" spans="1:50" x14ac:dyDescent="0.25">
      <c r="A490" s="3">
        <v>45199</v>
      </c>
      <c r="B490" s="1">
        <v>34204600206101</v>
      </c>
      <c r="C490" s="5">
        <v>706500000</v>
      </c>
      <c r="D490">
        <v>240</v>
      </c>
      <c r="E490" s="3">
        <v>44181</v>
      </c>
      <c r="F490" s="1">
        <f>_xlfn.DAYS(E490,A490)/30</f>
        <v>-33.93333333333333</v>
      </c>
      <c r="G490" s="1">
        <f t="shared" si="122"/>
        <v>206.06666666666666</v>
      </c>
      <c r="H490" s="5">
        <v>610316619</v>
      </c>
      <c r="I490" s="5" t="s">
        <v>52</v>
      </c>
      <c r="J490" s="6">
        <v>44554</v>
      </c>
      <c r="K490" s="7">
        <f>+_xlfn.DAYS(A490,J490)/30</f>
        <v>21.5</v>
      </c>
      <c r="L490" s="7">
        <f>+_xlfn.DAYS(A490,E490)/30</f>
        <v>33.93333333333333</v>
      </c>
      <c r="M490" s="6">
        <v>27634</v>
      </c>
      <c r="N490" s="8">
        <f>+_xlfn.DAYS(A490,M490)/365</f>
        <v>48.123287671232873</v>
      </c>
      <c r="O490" s="8">
        <v>14913</v>
      </c>
      <c r="P490" s="6">
        <v>43444</v>
      </c>
      <c r="Q490" s="8">
        <f t="shared" si="112"/>
        <v>2.0472222222222221</v>
      </c>
      <c r="R490" s="8">
        <f t="shared" si="113"/>
        <v>3.0833333333333335</v>
      </c>
      <c r="S490" s="8" t="s">
        <v>65</v>
      </c>
      <c r="T490" s="9">
        <v>1.61E-2</v>
      </c>
      <c r="U490" s="5">
        <f t="shared" si="114"/>
        <v>2943750</v>
      </c>
      <c r="V490" s="5">
        <f t="shared" si="115"/>
        <v>818841.46382499998</v>
      </c>
      <c r="W490" s="10">
        <f t="shared" si="119"/>
        <v>3762591.463825</v>
      </c>
      <c r="X490" s="5">
        <v>850376</v>
      </c>
      <c r="Y490">
        <v>0</v>
      </c>
      <c r="Z490" s="5">
        <v>0</v>
      </c>
      <c r="AA490" s="5">
        <v>611166995</v>
      </c>
      <c r="AB490">
        <v>0</v>
      </c>
      <c r="AC490">
        <v>0</v>
      </c>
      <c r="AD490">
        <v>0</v>
      </c>
      <c r="AE490" t="s">
        <v>34</v>
      </c>
      <c r="AF490" t="s">
        <v>34</v>
      </c>
      <c r="AG490" t="s">
        <v>41</v>
      </c>
      <c r="AH490" s="5">
        <v>6103166.1900000004</v>
      </c>
      <c r="AI490" s="5">
        <v>8503.76</v>
      </c>
      <c r="AJ490" s="3">
        <v>51490</v>
      </c>
      <c r="AK490" s="5">
        <v>0</v>
      </c>
      <c r="AL490" s="5">
        <v>0</v>
      </c>
      <c r="AM490" s="5">
        <v>0</v>
      </c>
      <c r="AN490" s="5">
        <v>0</v>
      </c>
      <c r="AO490" t="s">
        <v>41</v>
      </c>
      <c r="AP490" t="s">
        <v>37</v>
      </c>
      <c r="AQ490" s="5">
        <v>6103166.1900000004</v>
      </c>
      <c r="AR490" t="s">
        <v>38</v>
      </c>
      <c r="AS490">
        <f t="shared" si="124"/>
        <v>0</v>
      </c>
      <c r="AT490" t="str">
        <f t="shared" si="116"/>
        <v>0 Días</v>
      </c>
      <c r="AU490" t="e">
        <f>IF(AND(AC490=0,SUMIFS($H:$H,$A:$A,$A490,#REF!,#REF!)&lt;250000000),"Ordinaria",IF(AND(AC490=0,SUMIFS($H:$H,$A:$A,$A490,#REF!,#REF!)&gt;=250000000),"Preventiva",IF(AND(AC490&gt;0,AC490&lt;=30),"Persuasiva I",IF(AND(AC490&gt;30,AC490&lt;=60),"Persuasiva II",IF(AND(AC490&gt;60,AC490&lt;90),"Prejurídica","Jurídico")))))</f>
        <v>#REF!</v>
      </c>
      <c r="AV490">
        <f t="shared" si="117"/>
        <v>0</v>
      </c>
      <c r="AW490" t="str">
        <f>IFERROR(VLOOKUP(#REF!,#REF!,32,0),"Desembolsado")</f>
        <v>Desembolsado</v>
      </c>
      <c r="AX490" t="str">
        <f t="shared" si="118"/>
        <v>Otro</v>
      </c>
    </row>
    <row r="491" spans="1:50" x14ac:dyDescent="0.25">
      <c r="A491" s="3">
        <v>45169</v>
      </c>
      <c r="B491" s="1">
        <v>34204600206101</v>
      </c>
      <c r="C491" s="5">
        <v>706500000</v>
      </c>
      <c r="D491">
        <v>240</v>
      </c>
      <c r="E491" s="3">
        <v>44181</v>
      </c>
      <c r="F491" s="1">
        <f>_xlfn.DAYS(E491,A491)/30</f>
        <v>-32.93333333333333</v>
      </c>
      <c r="G491" s="1">
        <f t="shared" si="122"/>
        <v>207.06666666666666</v>
      </c>
      <c r="H491" s="5">
        <v>613265009</v>
      </c>
      <c r="I491" s="5" t="s">
        <v>52</v>
      </c>
      <c r="J491" s="6">
        <v>44554</v>
      </c>
      <c r="K491" s="7">
        <f>+_xlfn.DAYS(A491,J491)/30</f>
        <v>20.5</v>
      </c>
      <c r="L491" s="7">
        <f>+_xlfn.DAYS(A491,E491)/30</f>
        <v>32.93333333333333</v>
      </c>
      <c r="M491" s="6">
        <v>27634</v>
      </c>
      <c r="N491" s="8">
        <f>+_xlfn.DAYS(A491,M491)/365</f>
        <v>48.041095890410958</v>
      </c>
      <c r="O491" s="8">
        <v>14913</v>
      </c>
      <c r="P491" s="6">
        <v>43444</v>
      </c>
      <c r="Q491" s="8">
        <f t="shared" si="112"/>
        <v>2.0472222222222221</v>
      </c>
      <c r="R491" s="8">
        <f t="shared" si="113"/>
        <v>3.0833333333333335</v>
      </c>
      <c r="S491" s="8" t="s">
        <v>65</v>
      </c>
      <c r="T491" s="9">
        <v>1.61E-2</v>
      </c>
      <c r="U491" s="5">
        <f t="shared" si="114"/>
        <v>2943750</v>
      </c>
      <c r="V491" s="5">
        <f t="shared" si="115"/>
        <v>822797.22040833323</v>
      </c>
      <c r="W491" s="10">
        <f t="shared" si="119"/>
        <v>3766547.2204083335</v>
      </c>
      <c r="X491" s="5">
        <v>854481</v>
      </c>
      <c r="Y491">
        <v>0</v>
      </c>
      <c r="Z491" s="5">
        <v>0</v>
      </c>
      <c r="AA491" s="5">
        <v>614119490</v>
      </c>
      <c r="AB491">
        <v>0</v>
      </c>
      <c r="AC491">
        <v>0</v>
      </c>
      <c r="AD491">
        <v>0</v>
      </c>
      <c r="AE491" t="s">
        <v>34</v>
      </c>
      <c r="AF491" t="s">
        <v>34</v>
      </c>
      <c r="AG491" t="s">
        <v>41</v>
      </c>
      <c r="AH491" s="5">
        <v>6132650.0899999999</v>
      </c>
      <c r="AI491" s="5">
        <v>8544.81</v>
      </c>
      <c r="AJ491" s="3">
        <v>51490</v>
      </c>
      <c r="AK491" s="5">
        <v>0</v>
      </c>
      <c r="AL491" s="5">
        <v>0</v>
      </c>
      <c r="AM491" s="5">
        <v>0</v>
      </c>
      <c r="AN491" s="5">
        <v>0</v>
      </c>
      <c r="AO491" t="s">
        <v>41</v>
      </c>
      <c r="AP491" t="s">
        <v>37</v>
      </c>
      <c r="AQ491" s="5">
        <v>6132650.0899999999</v>
      </c>
      <c r="AR491" t="s">
        <v>38</v>
      </c>
      <c r="AS491">
        <f t="shared" si="124"/>
        <v>0</v>
      </c>
      <c r="AT491" t="str">
        <f t="shared" si="116"/>
        <v>0 Días</v>
      </c>
      <c r="AU491" t="e">
        <f>IF(AND(AC491=0,SUMIFS($H:$H,$A:$A,$A491,#REF!,#REF!)&lt;250000000),"Ordinaria",IF(AND(AC491=0,SUMIFS($H:$H,$A:$A,$A491,#REF!,#REF!)&gt;=250000000),"Preventiva",IF(AND(AC491&gt;0,AC491&lt;=30),"Persuasiva I",IF(AND(AC491&gt;30,AC491&lt;=60),"Persuasiva II",IF(AND(AC491&gt;60,AC491&lt;90),"Prejurídica","Jurídico")))))</f>
        <v>#REF!</v>
      </c>
      <c r="AV491">
        <f t="shared" si="117"/>
        <v>0</v>
      </c>
      <c r="AW491" t="str">
        <f>IFERROR(VLOOKUP(#REF!,#REF!,32,0),"Desembolsado")</f>
        <v>Desembolsado</v>
      </c>
      <c r="AX491" t="str">
        <f t="shared" si="118"/>
        <v>Otro</v>
      </c>
    </row>
    <row r="492" spans="1:50" x14ac:dyDescent="0.25">
      <c r="A492" s="3">
        <v>45138</v>
      </c>
      <c r="B492" s="1">
        <v>34204600206101</v>
      </c>
      <c r="C492" s="5">
        <v>706500000</v>
      </c>
      <c r="D492">
        <v>240</v>
      </c>
      <c r="E492" s="3">
        <v>44181</v>
      </c>
      <c r="F492" s="1">
        <f>_xlfn.DAYS(E492,A492)/30</f>
        <v>-31.9</v>
      </c>
      <c r="G492" s="1">
        <f t="shared" si="122"/>
        <v>208.1</v>
      </c>
      <c r="H492" s="5">
        <v>616213399</v>
      </c>
      <c r="I492" s="5" t="s">
        <v>52</v>
      </c>
      <c r="J492" s="6">
        <v>44554</v>
      </c>
      <c r="K492" s="7">
        <v>20</v>
      </c>
      <c r="L492" s="7">
        <f>+_xlfn.DAYS(A492,E492)/30</f>
        <v>31.9</v>
      </c>
      <c r="M492" s="6">
        <v>27634</v>
      </c>
      <c r="N492" s="8">
        <f>+_xlfn.DAYS(A492,M492)/365</f>
        <v>47.956164383561642</v>
      </c>
      <c r="O492" s="8">
        <v>14913</v>
      </c>
      <c r="P492" s="6">
        <v>43444</v>
      </c>
      <c r="Q492" s="8">
        <f t="shared" si="112"/>
        <v>2.0472222222222221</v>
      </c>
      <c r="R492" s="8">
        <f t="shared" si="113"/>
        <v>3.0833333333333335</v>
      </c>
      <c r="S492" s="8" t="s">
        <v>65</v>
      </c>
      <c r="T492" s="9">
        <v>1.61E-2</v>
      </c>
      <c r="U492" s="5">
        <f t="shared" si="114"/>
        <v>2943750</v>
      </c>
      <c r="V492" s="5">
        <f t="shared" si="115"/>
        <v>826752.97699166671</v>
      </c>
      <c r="W492" s="10">
        <f t="shared" si="119"/>
        <v>3770502.9769916665</v>
      </c>
      <c r="X492" s="5">
        <v>858592</v>
      </c>
      <c r="Y492">
        <v>0</v>
      </c>
      <c r="Z492" s="5">
        <v>0</v>
      </c>
      <c r="AA492" s="5">
        <v>617071991</v>
      </c>
      <c r="AB492">
        <v>0</v>
      </c>
      <c r="AC492">
        <v>0</v>
      </c>
      <c r="AD492">
        <v>0</v>
      </c>
      <c r="AE492" t="s">
        <v>34</v>
      </c>
      <c r="AF492" t="s">
        <v>34</v>
      </c>
      <c r="AG492" t="s">
        <v>41</v>
      </c>
      <c r="AH492" s="5">
        <v>6162133.9900000002</v>
      </c>
      <c r="AI492" s="5">
        <v>8585.92</v>
      </c>
      <c r="AJ492" s="3">
        <v>51490</v>
      </c>
      <c r="AK492" s="5">
        <v>0</v>
      </c>
      <c r="AL492" s="5">
        <v>0</v>
      </c>
      <c r="AM492" s="5">
        <v>0</v>
      </c>
      <c r="AN492" s="5">
        <v>0</v>
      </c>
      <c r="AO492" t="s">
        <v>41</v>
      </c>
      <c r="AP492" t="s">
        <v>37</v>
      </c>
      <c r="AQ492" s="5">
        <v>6162133.9900000002</v>
      </c>
      <c r="AR492" t="s">
        <v>38</v>
      </c>
      <c r="AS492">
        <f t="shared" si="124"/>
        <v>0</v>
      </c>
      <c r="AT492" t="str">
        <f t="shared" si="116"/>
        <v>0 Días</v>
      </c>
      <c r="AU492" t="e">
        <f>IF(AND(AC492=0,SUMIFS($H:$H,$A:$A,$A492,#REF!,#REF!)&lt;250000000),"Ordinaria",IF(AND(AC492=0,SUMIFS($H:$H,$A:$A,$A492,#REF!,#REF!)&gt;=250000000),"Preventiva",IF(AND(AC492&gt;0,AC492&lt;=30),"Persuasiva I",IF(AND(AC492&gt;30,AC492&lt;=60),"Persuasiva II",IF(AND(AC492&gt;60,AC492&lt;90),"Prejurídica","Jurídico")))))</f>
        <v>#REF!</v>
      </c>
      <c r="AV492">
        <f t="shared" si="117"/>
        <v>0</v>
      </c>
      <c r="AW492" t="str">
        <f>IFERROR(VLOOKUP(#REF!,#REF!,32,0),"Desembolsado")</f>
        <v>Desembolsado</v>
      </c>
      <c r="AX492" t="str">
        <f t="shared" si="118"/>
        <v>Otro</v>
      </c>
    </row>
    <row r="493" spans="1:50" x14ac:dyDescent="0.25">
      <c r="A493" s="3">
        <v>45107</v>
      </c>
      <c r="B493" s="1">
        <v>34204600206101</v>
      </c>
      <c r="C493" s="5">
        <v>706500000</v>
      </c>
      <c r="D493">
        <v>240</v>
      </c>
      <c r="E493" s="3">
        <v>44181</v>
      </c>
      <c r="F493" s="1">
        <f>_xlfn.DAYS(E493,A493)/30</f>
        <v>-30.866666666666667</v>
      </c>
      <c r="G493" s="1">
        <f t="shared" si="122"/>
        <v>209.13333333333333</v>
      </c>
      <c r="H493" s="5">
        <v>619161789</v>
      </c>
      <c r="I493" s="5" t="s">
        <v>52</v>
      </c>
      <c r="J493" s="6">
        <v>44554</v>
      </c>
      <c r="K493" s="7">
        <v>19.466666666666665</v>
      </c>
      <c r="L493" s="7">
        <f>+_xlfn.DAYS(A493,E493)/30</f>
        <v>30.866666666666667</v>
      </c>
      <c r="M493" s="6">
        <v>27634</v>
      </c>
      <c r="N493" s="8">
        <f>+_xlfn.DAYS(A493,M493)/365</f>
        <v>47.871232876712327</v>
      </c>
      <c r="O493" s="8">
        <v>14913</v>
      </c>
      <c r="P493" s="6">
        <v>43444</v>
      </c>
      <c r="Q493" s="8">
        <f t="shared" si="112"/>
        <v>2.0472222222222221</v>
      </c>
      <c r="R493" s="8">
        <f t="shared" si="113"/>
        <v>3.0833333333333335</v>
      </c>
      <c r="S493" s="8" t="s">
        <v>65</v>
      </c>
      <c r="T493" s="9">
        <v>1.61E-2</v>
      </c>
      <c r="U493" s="5">
        <f t="shared" si="114"/>
        <v>2943750</v>
      </c>
      <c r="V493" s="5">
        <f t="shared" si="115"/>
        <v>830708.73357499996</v>
      </c>
      <c r="W493" s="10">
        <f t="shared" si="119"/>
        <v>3774458.733575</v>
      </c>
      <c r="X493" s="5">
        <v>862697</v>
      </c>
      <c r="Y493">
        <v>0</v>
      </c>
      <c r="Z493" s="5">
        <v>0</v>
      </c>
      <c r="AA493" s="5">
        <v>620024486</v>
      </c>
      <c r="AB493">
        <v>0</v>
      </c>
      <c r="AC493">
        <v>0</v>
      </c>
      <c r="AD493">
        <v>0</v>
      </c>
      <c r="AE493" t="s">
        <v>34</v>
      </c>
      <c r="AF493" t="s">
        <v>34</v>
      </c>
      <c r="AG493" t="s">
        <v>41</v>
      </c>
      <c r="AH493" s="5">
        <v>6191617.8899999997</v>
      </c>
      <c r="AI493" s="5">
        <v>8626.9699999999993</v>
      </c>
      <c r="AJ493" s="3">
        <v>51490</v>
      </c>
      <c r="AK493" s="5">
        <v>0</v>
      </c>
      <c r="AL493" s="5">
        <v>0</v>
      </c>
      <c r="AM493" s="5">
        <v>0</v>
      </c>
      <c r="AN493" s="5">
        <v>0</v>
      </c>
      <c r="AO493" t="s">
        <v>41</v>
      </c>
      <c r="AP493" t="s">
        <v>37</v>
      </c>
      <c r="AQ493" s="5">
        <v>6191617.8899999997</v>
      </c>
      <c r="AR493" t="s">
        <v>38</v>
      </c>
      <c r="AS493">
        <f t="shared" si="124"/>
        <v>0</v>
      </c>
      <c r="AT493" t="str">
        <f t="shared" si="116"/>
        <v>0 Días</v>
      </c>
      <c r="AU493" t="e">
        <f>IF(AND(AC493=0,SUMIFS($H:$H,$A:$A,$A493,#REF!,#REF!)&lt;250000000),"Ordinaria",IF(AND(AC493=0,SUMIFS($H:$H,$A:$A,$A493,#REF!,#REF!)&gt;=250000000),"Preventiva",IF(AND(AC493&gt;0,AC493&lt;=30),"Persuasiva I",IF(AND(AC493&gt;30,AC493&lt;=60),"Persuasiva II",IF(AND(AC493&gt;60,AC493&lt;90),"Prejurídica","Jurídico")))))</f>
        <v>#REF!</v>
      </c>
      <c r="AV493">
        <f t="shared" si="117"/>
        <v>0</v>
      </c>
      <c r="AW493" t="str">
        <f>IFERROR(VLOOKUP(#REF!,#REF!,32,0),"Desembolsado")</f>
        <v>Desembolsado</v>
      </c>
      <c r="AX493" t="str">
        <f t="shared" si="118"/>
        <v>Otro</v>
      </c>
    </row>
    <row r="494" spans="1:50" x14ac:dyDescent="0.25">
      <c r="A494" s="3">
        <v>45077</v>
      </c>
      <c r="B494" s="1">
        <v>34204600206101</v>
      </c>
      <c r="C494" s="5">
        <v>706500000</v>
      </c>
      <c r="D494">
        <v>240</v>
      </c>
      <c r="E494" s="3">
        <v>44181</v>
      </c>
      <c r="F494" s="1">
        <f>_xlfn.DAYS(E494,A494)/30</f>
        <v>-29.866666666666667</v>
      </c>
      <c r="G494" s="1">
        <f t="shared" si="122"/>
        <v>210.13333333333333</v>
      </c>
      <c r="H494" s="5">
        <v>622110179</v>
      </c>
      <c r="I494" s="5" t="s">
        <v>52</v>
      </c>
      <c r="J494" s="6">
        <v>44554</v>
      </c>
      <c r="K494" s="7">
        <v>18.433333333333334</v>
      </c>
      <c r="L494" s="7">
        <f>+_xlfn.DAYS(A494,E494)/30</f>
        <v>29.866666666666667</v>
      </c>
      <c r="M494" s="6">
        <v>27634</v>
      </c>
      <c r="N494" s="8">
        <f>+_xlfn.DAYS(A494,M494)/365</f>
        <v>47.789041095890411</v>
      </c>
      <c r="O494" s="8">
        <v>14913</v>
      </c>
      <c r="P494" s="6">
        <v>43444</v>
      </c>
      <c r="Q494" s="8">
        <f t="shared" si="112"/>
        <v>2.0472222222222221</v>
      </c>
      <c r="R494" s="8">
        <f t="shared" si="113"/>
        <v>3.0833333333333335</v>
      </c>
      <c r="S494" s="8" t="s">
        <v>65</v>
      </c>
      <c r="T494" s="9">
        <v>1.61E-2</v>
      </c>
      <c r="U494" s="5">
        <f t="shared" si="114"/>
        <v>2943750</v>
      </c>
      <c r="V494" s="5">
        <f t="shared" si="115"/>
        <v>834664.49015833333</v>
      </c>
      <c r="W494" s="10">
        <f t="shared" si="119"/>
        <v>3778414.4901583334</v>
      </c>
      <c r="X494" s="5">
        <v>866809</v>
      </c>
      <c r="Y494">
        <v>0</v>
      </c>
      <c r="Z494" s="5">
        <v>0</v>
      </c>
      <c r="AA494" s="5">
        <v>622976988</v>
      </c>
      <c r="AB494">
        <v>0</v>
      </c>
      <c r="AC494">
        <v>0</v>
      </c>
      <c r="AD494">
        <v>0</v>
      </c>
      <c r="AE494" t="s">
        <v>34</v>
      </c>
      <c r="AF494" t="s">
        <v>34</v>
      </c>
      <c r="AG494" t="s">
        <v>41</v>
      </c>
      <c r="AH494" s="5">
        <v>6221101.79</v>
      </c>
      <c r="AI494" s="5">
        <v>8668.09</v>
      </c>
      <c r="AJ494" s="3">
        <v>51490</v>
      </c>
      <c r="AK494" s="5">
        <v>0</v>
      </c>
      <c r="AL494" s="5">
        <v>0</v>
      </c>
      <c r="AM494" s="5">
        <v>0</v>
      </c>
      <c r="AN494" s="5">
        <v>0</v>
      </c>
      <c r="AO494" t="s">
        <v>41</v>
      </c>
      <c r="AP494" t="s">
        <v>39</v>
      </c>
      <c r="AQ494" s="5">
        <v>6221101.79</v>
      </c>
      <c r="AR494" t="s">
        <v>38</v>
      </c>
      <c r="AS494">
        <f t="shared" si="124"/>
        <v>0</v>
      </c>
      <c r="AT494" t="str">
        <f t="shared" si="116"/>
        <v>0 Días</v>
      </c>
      <c r="AU494" t="e">
        <f>IF(AND(AC494=0,SUMIFS($H:$H,$A:$A,$A494,#REF!,#REF!)&lt;250000000),"Ordinaria",IF(AND(AC494=0,SUMIFS($H:$H,$A:$A,$A494,#REF!,#REF!)&gt;=250000000),"Preventiva",IF(AND(AC494&gt;0,AC494&lt;=30),"Persuasiva I",IF(AND(AC494&gt;30,AC494&lt;=60),"Persuasiva II",IF(AND(AC494&gt;60,AC494&lt;90),"Prejurídica","Jurídico")))))</f>
        <v>#REF!</v>
      </c>
      <c r="AV494">
        <f t="shared" si="117"/>
        <v>0</v>
      </c>
      <c r="AW494" t="str">
        <f>IFERROR(VLOOKUP(#REF!,#REF!,32,0),"Desembolsado")</f>
        <v>Desembolsado</v>
      </c>
      <c r="AX494" t="str">
        <f t="shared" si="118"/>
        <v>Otro</v>
      </c>
    </row>
    <row r="495" spans="1:50" x14ac:dyDescent="0.25">
      <c r="A495" s="3">
        <v>45046</v>
      </c>
      <c r="B495" s="1">
        <v>34204600206101</v>
      </c>
      <c r="C495" s="5">
        <v>706500000</v>
      </c>
      <c r="D495">
        <v>240</v>
      </c>
      <c r="E495" s="3">
        <v>44181</v>
      </c>
      <c r="F495" s="1">
        <f>_xlfn.DAYS(E495,A495)/30</f>
        <v>-28.833333333333332</v>
      </c>
      <c r="G495" s="1">
        <f t="shared" si="122"/>
        <v>211.16666666666666</v>
      </c>
      <c r="H495" s="5">
        <v>625058569</v>
      </c>
      <c r="I495" s="5" t="s">
        <v>52</v>
      </c>
      <c r="J495" s="6">
        <v>44554</v>
      </c>
      <c r="K495" s="7">
        <v>17.433333333333334</v>
      </c>
      <c r="L495" s="7">
        <f>+_xlfn.DAYS(A495,E495)/30</f>
        <v>28.833333333333332</v>
      </c>
      <c r="M495" s="6">
        <v>27634</v>
      </c>
      <c r="N495" s="8">
        <f>+_xlfn.DAYS(A495,M495)/365</f>
        <v>47.704109589041096</v>
      </c>
      <c r="O495" s="8">
        <v>14913</v>
      </c>
      <c r="P495" s="6">
        <v>43444</v>
      </c>
      <c r="Q495" s="8">
        <f t="shared" si="112"/>
        <v>2.0472222222222221</v>
      </c>
      <c r="R495" s="8">
        <f t="shared" si="113"/>
        <v>3.0833333333333335</v>
      </c>
      <c r="S495" s="8" t="s">
        <v>65</v>
      </c>
      <c r="T495" s="9">
        <v>1.61E-2</v>
      </c>
      <c r="U495" s="5">
        <f t="shared" si="114"/>
        <v>2943750</v>
      </c>
      <c r="V495" s="5">
        <f t="shared" si="115"/>
        <v>838620.24674166657</v>
      </c>
      <c r="W495" s="10">
        <f t="shared" si="119"/>
        <v>3782370.2467416665</v>
      </c>
      <c r="X495" s="5">
        <v>870914</v>
      </c>
      <c r="Y495">
        <v>0</v>
      </c>
      <c r="Z495" s="5">
        <v>0</v>
      </c>
      <c r="AA495" s="5">
        <v>625929483</v>
      </c>
      <c r="AB495">
        <v>0</v>
      </c>
      <c r="AC495">
        <v>0</v>
      </c>
      <c r="AD495">
        <v>0</v>
      </c>
      <c r="AE495" t="s">
        <v>34</v>
      </c>
      <c r="AF495" t="s">
        <v>34</v>
      </c>
      <c r="AG495" t="s">
        <v>41</v>
      </c>
      <c r="AH495" s="5">
        <v>6250585.6900000004</v>
      </c>
      <c r="AI495" s="5">
        <v>8709.14</v>
      </c>
      <c r="AJ495" s="3">
        <v>51490</v>
      </c>
      <c r="AK495" s="5">
        <v>0</v>
      </c>
      <c r="AL495" s="5">
        <v>0</v>
      </c>
      <c r="AM495" s="5">
        <v>0</v>
      </c>
      <c r="AN495" s="5">
        <v>0</v>
      </c>
      <c r="AO495" t="s">
        <v>41</v>
      </c>
      <c r="AP495" t="s">
        <v>39</v>
      </c>
      <c r="AQ495" s="5">
        <v>6250585.6900000004</v>
      </c>
      <c r="AR495" t="s">
        <v>38</v>
      </c>
      <c r="AS495">
        <f t="shared" si="124"/>
        <v>0</v>
      </c>
      <c r="AT495" t="str">
        <f t="shared" si="116"/>
        <v>0 Días</v>
      </c>
      <c r="AU495" t="e">
        <f>IF(AND(AC495=0,SUMIFS($H:$H,$A:$A,$A495,#REF!,#REF!)&lt;250000000),"Ordinaria",IF(AND(AC495=0,SUMIFS($H:$H,$A:$A,$A495,#REF!,#REF!)&gt;=250000000),"Preventiva",IF(AND(AC495&gt;0,AC495&lt;=30),"Persuasiva I",IF(AND(AC495&gt;30,AC495&lt;=60),"Persuasiva II",IF(AND(AC495&gt;60,AC495&lt;90),"Prejurídica","Jurídico")))))</f>
        <v>#REF!</v>
      </c>
      <c r="AV495">
        <f t="shared" si="117"/>
        <v>0</v>
      </c>
      <c r="AW495" t="str">
        <f>IFERROR(VLOOKUP(#REF!,#REF!,32,0),"Desembolsado")</f>
        <v>Desembolsado</v>
      </c>
      <c r="AX495" t="str">
        <f t="shared" si="118"/>
        <v>Otro</v>
      </c>
    </row>
    <row r="496" spans="1:50" x14ac:dyDescent="0.25">
      <c r="A496" s="3">
        <v>45016</v>
      </c>
      <c r="B496" s="1">
        <v>34204600206101</v>
      </c>
      <c r="C496" s="5">
        <v>706500000</v>
      </c>
      <c r="D496">
        <v>240</v>
      </c>
      <c r="E496" s="3">
        <v>44181</v>
      </c>
      <c r="F496" s="1">
        <f>_xlfn.DAYS(E496,A496)/30</f>
        <v>-27.833333333333332</v>
      </c>
      <c r="G496" s="1">
        <f t="shared" si="122"/>
        <v>212.16666666666666</v>
      </c>
      <c r="H496" s="5">
        <v>628006959</v>
      </c>
      <c r="I496" s="5" t="s">
        <v>52</v>
      </c>
      <c r="J496" s="6">
        <v>44554</v>
      </c>
      <c r="K496" s="7">
        <v>16.399999999999999</v>
      </c>
      <c r="L496" s="7">
        <f>+_xlfn.DAYS(A496,E496)/30</f>
        <v>27.833333333333332</v>
      </c>
      <c r="M496" s="6">
        <v>27634</v>
      </c>
      <c r="N496" s="8">
        <f>+_xlfn.DAYS(A496,M496)/365</f>
        <v>47.62191780821918</v>
      </c>
      <c r="O496" s="8">
        <v>14913</v>
      </c>
      <c r="P496" s="6">
        <v>43444</v>
      </c>
      <c r="Q496" s="8">
        <f t="shared" si="112"/>
        <v>2.0472222222222221</v>
      </c>
      <c r="R496" s="8">
        <f t="shared" si="113"/>
        <v>3.0833333333333335</v>
      </c>
      <c r="S496" s="8" t="s">
        <v>65</v>
      </c>
      <c r="T496" s="9">
        <v>1.61E-2</v>
      </c>
      <c r="U496" s="5">
        <f t="shared" si="114"/>
        <v>2943750</v>
      </c>
      <c r="V496" s="5">
        <f t="shared" si="115"/>
        <v>842576.00332499994</v>
      </c>
      <c r="W496" s="10">
        <f t="shared" si="119"/>
        <v>3786326.0033249999</v>
      </c>
      <c r="X496" s="5">
        <v>875027</v>
      </c>
      <c r="Y496">
        <v>0</v>
      </c>
      <c r="Z496" s="5">
        <v>0</v>
      </c>
      <c r="AA496" s="5">
        <v>628881986</v>
      </c>
      <c r="AB496">
        <v>0</v>
      </c>
      <c r="AC496">
        <v>0</v>
      </c>
      <c r="AD496">
        <v>0</v>
      </c>
      <c r="AE496" t="s">
        <v>34</v>
      </c>
      <c r="AF496" t="s">
        <v>34</v>
      </c>
      <c r="AG496" t="s">
        <v>41</v>
      </c>
      <c r="AH496" s="5">
        <v>6280069.5899999999</v>
      </c>
      <c r="AI496" s="5">
        <v>8750.27</v>
      </c>
      <c r="AJ496" s="3">
        <v>51490</v>
      </c>
      <c r="AK496" s="5">
        <v>0</v>
      </c>
      <c r="AL496" s="5">
        <v>0</v>
      </c>
      <c r="AM496" s="5">
        <v>0</v>
      </c>
      <c r="AN496" s="5">
        <v>0</v>
      </c>
      <c r="AO496" t="s">
        <v>41</v>
      </c>
      <c r="AP496" t="s">
        <v>39</v>
      </c>
      <c r="AQ496" s="5">
        <v>6280069.5899999999</v>
      </c>
      <c r="AR496" t="s">
        <v>38</v>
      </c>
      <c r="AS496">
        <f t="shared" si="124"/>
        <v>0</v>
      </c>
      <c r="AT496" t="str">
        <f t="shared" si="116"/>
        <v>0 Días</v>
      </c>
      <c r="AU496" t="e">
        <f>IF(AND(AC496=0,SUMIFS($H:$H,$A:$A,$A496,#REF!,#REF!)&lt;250000000),"Ordinaria",IF(AND(AC496=0,SUMIFS($H:$H,$A:$A,$A496,#REF!,#REF!)&gt;=250000000),"Preventiva",IF(AND(AC496&gt;0,AC496&lt;=30),"Persuasiva I",IF(AND(AC496&gt;30,AC496&lt;=60),"Persuasiva II",IF(AND(AC496&gt;60,AC496&lt;90),"Prejurídica","Jurídico")))))</f>
        <v>#REF!</v>
      </c>
      <c r="AV496">
        <f t="shared" si="117"/>
        <v>0</v>
      </c>
      <c r="AW496" t="str">
        <f>IFERROR(VLOOKUP(#REF!,#REF!,32,0),"Desembolsado")</f>
        <v>Desembolsado</v>
      </c>
      <c r="AX496" t="str">
        <f t="shared" si="118"/>
        <v>Otro</v>
      </c>
    </row>
    <row r="497" spans="1:50" x14ac:dyDescent="0.25">
      <c r="A497" s="3">
        <v>45351</v>
      </c>
      <c r="B497" s="1">
        <v>34204710205421</v>
      </c>
      <c r="C497" s="5">
        <v>350000000</v>
      </c>
      <c r="D497">
        <v>240</v>
      </c>
      <c r="E497" s="3">
        <v>44407</v>
      </c>
      <c r="F497" s="1">
        <f>_xlfn.DAYS(E497,A497)/30</f>
        <v>-31.466666666666665</v>
      </c>
      <c r="G497" s="1">
        <f t="shared" si="122"/>
        <v>208.53333333333333</v>
      </c>
      <c r="H497" s="5">
        <v>307547660</v>
      </c>
      <c r="I497" s="5" t="s">
        <v>52</v>
      </c>
      <c r="J497" s="6">
        <v>44505</v>
      </c>
      <c r="K497" s="7">
        <f>+_xlfn.DAYS(A497,J497)/30</f>
        <v>28.2</v>
      </c>
      <c r="L497" s="7">
        <f>+_xlfn.DAYS(A497,E497)/30</f>
        <v>31.466666666666665</v>
      </c>
      <c r="M497" s="6">
        <v>33198</v>
      </c>
      <c r="N497" s="8">
        <f>+_xlfn.DAYS(A497,M497)/365</f>
        <v>33.295890410958904</v>
      </c>
      <c r="O497" s="8">
        <v>5402</v>
      </c>
      <c r="P497" s="6">
        <v>43299</v>
      </c>
      <c r="Q497" s="8">
        <f t="shared" si="112"/>
        <v>3.0777777777777779</v>
      </c>
      <c r="R497" s="8">
        <f t="shared" si="113"/>
        <v>3.35</v>
      </c>
      <c r="S497" s="8" t="s">
        <v>66</v>
      </c>
      <c r="T497" s="9">
        <v>1.61E-2</v>
      </c>
      <c r="U497" s="5">
        <f t="shared" si="114"/>
        <v>1458333.3333333333</v>
      </c>
      <c r="V497" s="5">
        <f t="shared" si="115"/>
        <v>412626.44383333338</v>
      </c>
      <c r="W497" s="10">
        <f t="shared" si="119"/>
        <v>1870959.7771666667</v>
      </c>
      <c r="X497" s="5">
        <v>1595180</v>
      </c>
      <c r="Y497">
        <v>0</v>
      </c>
      <c r="Z497" s="5">
        <v>82827</v>
      </c>
      <c r="AA497" s="5">
        <v>309228368</v>
      </c>
      <c r="AB497">
        <v>1</v>
      </c>
      <c r="AC497">
        <v>10</v>
      </c>
      <c r="AD497">
        <v>0</v>
      </c>
      <c r="AE497" t="s">
        <v>34</v>
      </c>
      <c r="AF497" t="s">
        <v>34</v>
      </c>
      <c r="AG497" t="s">
        <v>41</v>
      </c>
      <c r="AH497" s="5">
        <v>3075476.6</v>
      </c>
      <c r="AI497" s="5">
        <v>15978.81</v>
      </c>
      <c r="AJ497" s="3">
        <v>51702</v>
      </c>
      <c r="AK497" s="5">
        <v>828.27</v>
      </c>
      <c r="AL497" s="5">
        <v>0</v>
      </c>
      <c r="AM497" s="5">
        <v>0</v>
      </c>
      <c r="AN497" s="5">
        <v>0</v>
      </c>
      <c r="AO497" t="s">
        <v>41</v>
      </c>
      <c r="AP497" t="s">
        <v>42</v>
      </c>
      <c r="AQ497" s="5">
        <v>3075476.6</v>
      </c>
      <c r="AR497" t="s">
        <v>38</v>
      </c>
      <c r="AT497" t="str">
        <f t="shared" si="116"/>
        <v>1-30 Días</v>
      </c>
      <c r="AU497" t="e">
        <f>IF(AND(AC497=0,SUMIFS($H:$H,$A:$A,$A497,#REF!,#REF!)&lt;250000000),"Ordinaria",IF(AND(AC497=0,SUMIFS($H:$H,$A:$A,$A497,#REF!,#REF!)&gt;=250000000),"Preventiva",IF(AND(AC497&gt;0,AC497&lt;=30),"Persuasiva I",IF(AND(AC497&gt;30,AC497&lt;=60),"Persuasiva II",IF(AND(AC497&gt;60,AC497&lt;90),"Prejurídica","Jurídico")))))</f>
        <v>#REF!</v>
      </c>
      <c r="AV497">
        <f t="shared" si="117"/>
        <v>0</v>
      </c>
      <c r="AW497" t="str">
        <f>IFERROR(VLOOKUP(#REF!,#REF!,32,0),"Desembolsado")</f>
        <v>Desembolsado</v>
      </c>
      <c r="AX497" t="str">
        <f t="shared" si="118"/>
        <v>Otro</v>
      </c>
    </row>
    <row r="498" spans="1:50" x14ac:dyDescent="0.25">
      <c r="A498" s="3">
        <v>45322</v>
      </c>
      <c r="B498" s="1">
        <v>34204710205421</v>
      </c>
      <c r="C498" s="5">
        <v>350000000</v>
      </c>
      <c r="D498">
        <v>240</v>
      </c>
      <c r="E498" s="3">
        <v>44407</v>
      </c>
      <c r="F498" s="1">
        <f>_xlfn.DAYS(E498,A498)/30</f>
        <v>-30.5</v>
      </c>
      <c r="G498" s="1">
        <f t="shared" si="122"/>
        <v>209.5</v>
      </c>
      <c r="H498" s="5">
        <v>307547660</v>
      </c>
      <c r="I498" s="5" t="s">
        <v>52</v>
      </c>
      <c r="J498" s="6">
        <v>44505</v>
      </c>
      <c r="K498" s="7">
        <f>+_xlfn.DAYS(A498,J498)/30</f>
        <v>27.233333333333334</v>
      </c>
      <c r="L498" s="7">
        <v>30</v>
      </c>
      <c r="M498" s="6">
        <v>33198</v>
      </c>
      <c r="N498" s="8">
        <f>+_xlfn.DAYS(A498,M498)/365</f>
        <v>33.216438356164382</v>
      </c>
      <c r="O498" s="8">
        <v>5402</v>
      </c>
      <c r="P498" s="6">
        <v>43299</v>
      </c>
      <c r="Q498" s="8">
        <f t="shared" si="112"/>
        <v>3.0777777777777779</v>
      </c>
      <c r="R498" s="8">
        <f t="shared" si="113"/>
        <v>3.35</v>
      </c>
      <c r="S498" s="8" t="s">
        <v>66</v>
      </c>
      <c r="T498" s="9">
        <v>1.61E-2</v>
      </c>
      <c r="U498" s="5">
        <f t="shared" si="114"/>
        <v>1458333.3333333333</v>
      </c>
      <c r="V498" s="5">
        <f t="shared" si="115"/>
        <v>412626.44383333338</v>
      </c>
      <c r="W498" s="10">
        <f t="shared" si="119"/>
        <v>1870959.7771666667</v>
      </c>
      <c r="X498" s="5">
        <v>428537</v>
      </c>
      <c r="Y498">
        <v>0</v>
      </c>
      <c r="Z498" s="5">
        <v>41512</v>
      </c>
      <c r="AA498" s="5">
        <v>308017709</v>
      </c>
      <c r="AB498">
        <v>0</v>
      </c>
      <c r="AC498">
        <v>0</v>
      </c>
      <c r="AD498">
        <v>0</v>
      </c>
      <c r="AE498" t="s">
        <v>34</v>
      </c>
      <c r="AF498" t="s">
        <v>34</v>
      </c>
      <c r="AG498" t="s">
        <v>41</v>
      </c>
      <c r="AH498" s="5">
        <v>3075476.6</v>
      </c>
      <c r="AI498" s="5">
        <v>4285.37</v>
      </c>
      <c r="AJ498" s="3">
        <v>51702</v>
      </c>
      <c r="AK498" s="5">
        <v>415.12</v>
      </c>
      <c r="AL498" s="5">
        <v>0</v>
      </c>
      <c r="AM498" s="5">
        <v>0</v>
      </c>
      <c r="AN498" s="5">
        <v>0</v>
      </c>
      <c r="AO498" t="s">
        <v>41</v>
      </c>
      <c r="AP498" t="s">
        <v>37</v>
      </c>
      <c r="AQ498" s="5">
        <v>3075476.6</v>
      </c>
      <c r="AR498" t="s">
        <v>38</v>
      </c>
      <c r="AS498">
        <f t="shared" ref="AS498:AS508" si="125">IF(AC498&gt;=1,1,0)</f>
        <v>0</v>
      </c>
      <c r="AT498" t="str">
        <f t="shared" si="116"/>
        <v>0 Días</v>
      </c>
      <c r="AU498" t="e">
        <f>IF(AND(AC498=0,SUMIFS($H:$H,$A:$A,$A498,#REF!,#REF!)&lt;250000000),"Ordinaria",IF(AND(AC498=0,SUMIFS($H:$H,$A:$A,$A498,#REF!,#REF!)&gt;=250000000),"Preventiva",IF(AND(AC498&gt;0,AC498&lt;=30),"Persuasiva I",IF(AND(AC498&gt;30,AC498&lt;=60),"Persuasiva II",IF(AND(AC498&gt;60,AC498&lt;90),"Prejurídica","Jurídico")))))</f>
        <v>#REF!</v>
      </c>
      <c r="AV498">
        <f t="shared" si="117"/>
        <v>0</v>
      </c>
      <c r="AW498" t="str">
        <f>IFERROR(VLOOKUP(#REF!,#REF!,32,0),"Desembolsado")</f>
        <v>Desembolsado</v>
      </c>
      <c r="AX498" t="str">
        <f t="shared" si="118"/>
        <v>Otro</v>
      </c>
    </row>
    <row r="499" spans="1:50" x14ac:dyDescent="0.25">
      <c r="A499" s="3">
        <v>45291</v>
      </c>
      <c r="B499" s="1">
        <v>34204710205421</v>
      </c>
      <c r="C499" s="5">
        <v>350000000</v>
      </c>
      <c r="D499">
        <v>240</v>
      </c>
      <c r="E499" s="3">
        <v>44407</v>
      </c>
      <c r="F499" s="1">
        <f>_xlfn.DAYS(E499,A499)/30</f>
        <v>-29.466666666666665</v>
      </c>
      <c r="G499" s="1">
        <f t="shared" si="122"/>
        <v>210.53333333333333</v>
      </c>
      <c r="H499" s="5">
        <v>309012986</v>
      </c>
      <c r="I499" s="5" t="s">
        <v>52</v>
      </c>
      <c r="J499" s="6">
        <v>44505</v>
      </c>
      <c r="K499" s="7">
        <f>+_xlfn.DAYS(A499,J499)/30</f>
        <v>26.2</v>
      </c>
      <c r="L499" s="7">
        <f>+_xlfn.DAYS(A499,E499)/30</f>
        <v>29.466666666666665</v>
      </c>
      <c r="M499" s="6">
        <v>33198</v>
      </c>
      <c r="N499" s="8">
        <f>+_xlfn.DAYS(A499,M499)/365</f>
        <v>33.131506849315066</v>
      </c>
      <c r="O499" s="8">
        <v>5402</v>
      </c>
      <c r="P499" s="6">
        <v>43299</v>
      </c>
      <c r="Q499" s="8">
        <f t="shared" si="112"/>
        <v>3.0777777777777779</v>
      </c>
      <c r="R499" s="8">
        <f t="shared" si="113"/>
        <v>3.35</v>
      </c>
      <c r="S499" s="8" t="s">
        <v>66</v>
      </c>
      <c r="T499" s="9">
        <v>1.61E-2</v>
      </c>
      <c r="U499" s="5">
        <f t="shared" si="114"/>
        <v>1458333.3333333333</v>
      </c>
      <c r="V499" s="5">
        <f t="shared" si="115"/>
        <v>414592.42288333329</v>
      </c>
      <c r="W499" s="10">
        <f t="shared" si="119"/>
        <v>1872925.7562166667</v>
      </c>
      <c r="X499" s="5">
        <v>430575</v>
      </c>
      <c r="Y499">
        <v>0</v>
      </c>
      <c r="Z499" s="5">
        <v>41724</v>
      </c>
      <c r="AA499" s="5">
        <v>309485285</v>
      </c>
      <c r="AB499">
        <v>0</v>
      </c>
      <c r="AC499">
        <v>0</v>
      </c>
      <c r="AD499">
        <v>0</v>
      </c>
      <c r="AE499" t="s">
        <v>34</v>
      </c>
      <c r="AF499" t="s">
        <v>34</v>
      </c>
      <c r="AG499" t="s">
        <v>41</v>
      </c>
      <c r="AH499" s="5">
        <v>3090129.86</v>
      </c>
      <c r="AI499" s="5">
        <v>4305.75</v>
      </c>
      <c r="AJ499" s="3">
        <v>51702</v>
      </c>
      <c r="AK499" s="5">
        <v>417.24</v>
      </c>
      <c r="AL499" s="5">
        <v>0</v>
      </c>
      <c r="AM499" s="5">
        <v>0</v>
      </c>
      <c r="AN499" s="5">
        <v>0</v>
      </c>
      <c r="AO499" t="s">
        <v>41</v>
      </c>
      <c r="AP499" t="s">
        <v>37</v>
      </c>
      <c r="AQ499" s="5">
        <v>3090129.86</v>
      </c>
      <c r="AR499" t="s">
        <v>38</v>
      </c>
      <c r="AS499">
        <f t="shared" si="125"/>
        <v>0</v>
      </c>
      <c r="AT499" t="str">
        <f t="shared" si="116"/>
        <v>0 Días</v>
      </c>
      <c r="AU499" t="e">
        <f>IF(AND(AC499=0,SUMIFS($H:$H,$A:$A,$A499,#REF!,#REF!)&lt;250000000),"Ordinaria",IF(AND(AC499=0,SUMIFS($H:$H,$A:$A,$A499,#REF!,#REF!)&gt;=250000000),"Preventiva",IF(AND(AC499&gt;0,AC499&lt;=30),"Persuasiva I",IF(AND(AC499&gt;30,AC499&lt;=60),"Persuasiva II",IF(AND(AC499&gt;60,AC499&lt;90),"Prejurídica","Jurídico")))))</f>
        <v>#REF!</v>
      </c>
      <c r="AV499">
        <f t="shared" si="117"/>
        <v>0</v>
      </c>
      <c r="AW499" t="str">
        <f>IFERROR(VLOOKUP(#REF!,#REF!,32,0),"Desembolsado")</f>
        <v>Desembolsado</v>
      </c>
      <c r="AX499" t="str">
        <f t="shared" si="118"/>
        <v>Otro</v>
      </c>
    </row>
    <row r="500" spans="1:50" x14ac:dyDescent="0.25">
      <c r="A500" s="3">
        <v>45260</v>
      </c>
      <c r="B500" s="1">
        <v>34204710205421</v>
      </c>
      <c r="C500" s="5">
        <v>350000000</v>
      </c>
      <c r="D500">
        <v>240</v>
      </c>
      <c r="E500" s="3">
        <v>44407</v>
      </c>
      <c r="F500" s="1">
        <f>_xlfn.DAYS(E500,A500)/30</f>
        <v>-28.433333333333334</v>
      </c>
      <c r="G500" s="1">
        <f t="shared" si="122"/>
        <v>211.56666666666666</v>
      </c>
      <c r="H500" s="5">
        <v>310476686</v>
      </c>
      <c r="I500" s="5" t="s">
        <v>52</v>
      </c>
      <c r="J500" s="6">
        <v>44505</v>
      </c>
      <c r="K500" s="7">
        <f>+_xlfn.DAYS(A500,J500)/30</f>
        <v>25.166666666666668</v>
      </c>
      <c r="L500" s="7">
        <f>+_xlfn.DAYS(A500,E500)/30</f>
        <v>28.433333333333334</v>
      </c>
      <c r="M500" s="6">
        <v>33198</v>
      </c>
      <c r="N500" s="8">
        <f>+_xlfn.DAYS(A500,M500)/365</f>
        <v>33.046575342465751</v>
      </c>
      <c r="O500" s="8">
        <v>5402</v>
      </c>
      <c r="P500" s="6">
        <v>43299</v>
      </c>
      <c r="Q500" s="8">
        <f t="shared" si="112"/>
        <v>3.0777777777777779</v>
      </c>
      <c r="R500" s="8">
        <f t="shared" si="113"/>
        <v>3.35</v>
      </c>
      <c r="S500" s="8" t="s">
        <v>66</v>
      </c>
      <c r="T500" s="9">
        <v>1.61E-2</v>
      </c>
      <c r="U500" s="5">
        <f t="shared" si="114"/>
        <v>1458333.3333333333</v>
      </c>
      <c r="V500" s="5">
        <f t="shared" si="115"/>
        <v>416556.22038333339</v>
      </c>
      <c r="W500" s="10">
        <f t="shared" si="119"/>
        <v>1874889.5537166665</v>
      </c>
      <c r="X500" s="5">
        <v>432614</v>
      </c>
      <c r="Y500">
        <v>0</v>
      </c>
      <c r="Z500" s="5">
        <v>0</v>
      </c>
      <c r="AA500" s="5">
        <v>310909300</v>
      </c>
      <c r="AB500">
        <v>0</v>
      </c>
      <c r="AC500">
        <v>0</v>
      </c>
      <c r="AD500">
        <v>0</v>
      </c>
      <c r="AE500" t="s">
        <v>34</v>
      </c>
      <c r="AF500" t="s">
        <v>34</v>
      </c>
      <c r="AG500" t="s">
        <v>41</v>
      </c>
      <c r="AH500" s="5">
        <v>3104766.86</v>
      </c>
      <c r="AI500" s="5">
        <v>4326.1400000000003</v>
      </c>
      <c r="AJ500" s="3">
        <v>51702</v>
      </c>
      <c r="AK500" s="5">
        <v>0</v>
      </c>
      <c r="AL500" s="5">
        <v>0</v>
      </c>
      <c r="AM500" s="5">
        <v>0</v>
      </c>
      <c r="AN500" s="5">
        <v>0</v>
      </c>
      <c r="AO500" t="s">
        <v>41</v>
      </c>
      <c r="AP500" t="s">
        <v>37</v>
      </c>
      <c r="AQ500" s="5">
        <v>3104766.86</v>
      </c>
      <c r="AR500" t="s">
        <v>38</v>
      </c>
      <c r="AS500">
        <f t="shared" si="125"/>
        <v>0</v>
      </c>
      <c r="AT500" t="str">
        <f t="shared" si="116"/>
        <v>0 Días</v>
      </c>
      <c r="AU500" t="e">
        <f>IF(AND(AC500=0,SUMIFS($H:$H,$A:$A,$A500,#REF!,#REF!)&lt;250000000),"Ordinaria",IF(AND(AC500=0,SUMIFS($H:$H,$A:$A,$A500,#REF!,#REF!)&gt;=250000000),"Preventiva",IF(AND(AC500&gt;0,AC500&lt;=30),"Persuasiva I",IF(AND(AC500&gt;30,AC500&lt;=60),"Persuasiva II",IF(AND(AC500&gt;60,AC500&lt;90),"Prejurídica","Jurídico")))))</f>
        <v>#REF!</v>
      </c>
      <c r="AV500">
        <f t="shared" si="117"/>
        <v>0</v>
      </c>
      <c r="AW500" t="str">
        <f>IFERROR(VLOOKUP(#REF!,#REF!,32,0),"Desembolsado")</f>
        <v>Desembolsado</v>
      </c>
      <c r="AX500" t="str">
        <f t="shared" si="118"/>
        <v>Otro</v>
      </c>
    </row>
    <row r="501" spans="1:50" x14ac:dyDescent="0.25">
      <c r="A501" s="3">
        <v>45230</v>
      </c>
      <c r="B501" s="1">
        <v>34204710205421</v>
      </c>
      <c r="C501" s="5">
        <v>350000000</v>
      </c>
      <c r="D501">
        <v>240</v>
      </c>
      <c r="E501" s="3">
        <v>44407</v>
      </c>
      <c r="F501" s="1">
        <f>_xlfn.DAYS(E501,A501)/30</f>
        <v>-27.433333333333334</v>
      </c>
      <c r="G501" s="1">
        <f t="shared" si="122"/>
        <v>212.56666666666666</v>
      </c>
      <c r="H501" s="5">
        <v>313405712</v>
      </c>
      <c r="I501" s="5" t="s">
        <v>52</v>
      </c>
      <c r="J501" s="6">
        <v>44505</v>
      </c>
      <c r="K501" s="7">
        <f>+_xlfn.DAYS(A501,J501)/30</f>
        <v>24.166666666666668</v>
      </c>
      <c r="L501" s="7">
        <f>+_xlfn.DAYS(A501,E501)/30</f>
        <v>27.433333333333334</v>
      </c>
      <c r="M501" s="6">
        <v>33198</v>
      </c>
      <c r="N501" s="8">
        <f>+_xlfn.DAYS(A501,M501)/365</f>
        <v>32.964383561643835</v>
      </c>
      <c r="O501" s="8">
        <v>5402</v>
      </c>
      <c r="P501" s="6">
        <v>43299</v>
      </c>
      <c r="Q501" s="8">
        <f t="shared" si="112"/>
        <v>3.0777777777777779</v>
      </c>
      <c r="R501" s="8">
        <f t="shared" si="113"/>
        <v>3.35</v>
      </c>
      <c r="S501" s="8" t="s">
        <v>66</v>
      </c>
      <c r="T501" s="9">
        <v>1.61E-2</v>
      </c>
      <c r="U501" s="5">
        <f t="shared" si="114"/>
        <v>1458333.3333333333</v>
      </c>
      <c r="V501" s="5">
        <f t="shared" si="115"/>
        <v>420485.99693333334</v>
      </c>
      <c r="W501" s="10">
        <f t="shared" si="119"/>
        <v>1878819.3302666666</v>
      </c>
      <c r="X501" s="5">
        <v>1625594</v>
      </c>
      <c r="Y501">
        <v>0</v>
      </c>
      <c r="Z501" s="5">
        <v>0</v>
      </c>
      <c r="AA501" s="5">
        <v>315034558</v>
      </c>
      <c r="AB501">
        <v>1</v>
      </c>
      <c r="AC501">
        <v>11</v>
      </c>
      <c r="AD501">
        <v>0</v>
      </c>
      <c r="AE501" t="s">
        <v>34</v>
      </c>
      <c r="AF501" t="s">
        <v>34</v>
      </c>
      <c r="AG501" t="s">
        <v>41</v>
      </c>
      <c r="AH501" s="5">
        <v>3134057.12</v>
      </c>
      <c r="AI501" s="5">
        <v>16288.46</v>
      </c>
      <c r="AJ501" s="3">
        <v>51702</v>
      </c>
      <c r="AK501" s="5">
        <v>0</v>
      </c>
      <c r="AL501" s="5">
        <v>0</v>
      </c>
      <c r="AM501" s="5">
        <v>0</v>
      </c>
      <c r="AN501" s="5">
        <v>0</v>
      </c>
      <c r="AO501" t="s">
        <v>41</v>
      </c>
      <c r="AP501" t="s">
        <v>42</v>
      </c>
      <c r="AQ501" s="5">
        <v>3134057.12</v>
      </c>
      <c r="AR501" t="s">
        <v>38</v>
      </c>
      <c r="AS501">
        <f t="shared" si="125"/>
        <v>1</v>
      </c>
      <c r="AT501" t="str">
        <f t="shared" si="116"/>
        <v>1-30 Días</v>
      </c>
      <c r="AU501" t="e">
        <f>IF(AND(AC501=0,SUMIFS($H:$H,$A:$A,$A501,#REF!,#REF!)&lt;250000000),"Ordinaria",IF(AND(AC501=0,SUMIFS($H:$H,$A:$A,$A501,#REF!,#REF!)&gt;=250000000),"Preventiva",IF(AND(AC501&gt;0,AC501&lt;=30),"Persuasiva I",IF(AND(AC501&gt;30,AC501&lt;=60),"Persuasiva II",IF(AND(AC501&gt;60,AC501&lt;90),"Prejurídica","Jurídico")))))</f>
        <v>#REF!</v>
      </c>
      <c r="AV501">
        <f t="shared" si="117"/>
        <v>0</v>
      </c>
      <c r="AW501" t="str">
        <f>IFERROR(VLOOKUP(#REF!,#REF!,32,0),"Desembolsado")</f>
        <v>Desembolsado</v>
      </c>
      <c r="AX501" t="str">
        <f t="shared" si="118"/>
        <v>Otro</v>
      </c>
    </row>
    <row r="502" spans="1:50" x14ac:dyDescent="0.25">
      <c r="A502" s="3">
        <v>45199</v>
      </c>
      <c r="B502" s="1">
        <v>34204710205421</v>
      </c>
      <c r="C502" s="5">
        <v>350000000</v>
      </c>
      <c r="D502">
        <v>240</v>
      </c>
      <c r="E502" s="3">
        <v>44407</v>
      </c>
      <c r="F502" s="1">
        <f>_xlfn.DAYS(E502,A502)/30</f>
        <v>-26.4</v>
      </c>
      <c r="G502" s="1">
        <f t="shared" si="122"/>
        <v>213.6</v>
      </c>
      <c r="H502" s="5">
        <v>314870225</v>
      </c>
      <c r="I502" s="5" t="s">
        <v>52</v>
      </c>
      <c r="J502" s="6">
        <v>44505</v>
      </c>
      <c r="K502" s="7">
        <f>+_xlfn.DAYS(A502,J502)/30</f>
        <v>23.133333333333333</v>
      </c>
      <c r="L502" s="7">
        <f>+_xlfn.DAYS(A502,E502)/30</f>
        <v>26.4</v>
      </c>
      <c r="M502" s="6">
        <v>33198</v>
      </c>
      <c r="N502" s="8">
        <f>+_xlfn.DAYS(A502,M502)/365</f>
        <v>32.87945205479452</v>
      </c>
      <c r="O502" s="8">
        <v>5402</v>
      </c>
      <c r="P502" s="6">
        <v>43299</v>
      </c>
      <c r="Q502" s="8">
        <f t="shared" si="112"/>
        <v>3.0777777777777779</v>
      </c>
      <c r="R502" s="8">
        <f t="shared" si="113"/>
        <v>3.35</v>
      </c>
      <c r="S502" s="8" t="s">
        <v>66</v>
      </c>
      <c r="T502" s="9">
        <v>1.61E-2</v>
      </c>
      <c r="U502" s="5">
        <f t="shared" si="114"/>
        <v>1458333.3333333333</v>
      </c>
      <c r="V502" s="5">
        <f t="shared" si="115"/>
        <v>422450.88520833332</v>
      </c>
      <c r="W502" s="10">
        <f t="shared" si="119"/>
        <v>1880784.2185416666</v>
      </c>
      <c r="X502" s="5">
        <v>1633198</v>
      </c>
      <c r="Y502">
        <v>0</v>
      </c>
      <c r="Z502" s="5">
        <v>0</v>
      </c>
      <c r="AA502" s="5">
        <v>316506404</v>
      </c>
      <c r="AB502">
        <v>1</v>
      </c>
      <c r="AC502">
        <v>10</v>
      </c>
      <c r="AD502">
        <v>0</v>
      </c>
      <c r="AE502" t="s">
        <v>34</v>
      </c>
      <c r="AF502" t="s">
        <v>34</v>
      </c>
      <c r="AG502" t="s">
        <v>41</v>
      </c>
      <c r="AH502" s="5">
        <v>3148702.25</v>
      </c>
      <c r="AI502" s="5">
        <v>16361.79</v>
      </c>
      <c r="AJ502" s="3">
        <v>51702</v>
      </c>
      <c r="AK502" s="5">
        <v>0</v>
      </c>
      <c r="AL502" s="5">
        <v>0</v>
      </c>
      <c r="AM502" s="5">
        <v>0</v>
      </c>
      <c r="AN502" s="5">
        <v>0</v>
      </c>
      <c r="AO502" t="s">
        <v>41</v>
      </c>
      <c r="AP502" t="s">
        <v>42</v>
      </c>
      <c r="AQ502" s="5">
        <v>3148702.25</v>
      </c>
      <c r="AR502" t="s">
        <v>38</v>
      </c>
      <c r="AS502">
        <f t="shared" si="125"/>
        <v>1</v>
      </c>
      <c r="AT502" t="str">
        <f t="shared" si="116"/>
        <v>1-30 Días</v>
      </c>
      <c r="AU502" t="e">
        <f>IF(AND(AC502=0,SUMIFS($H:$H,$A:$A,$A502,#REF!,#REF!)&lt;250000000),"Ordinaria",IF(AND(AC502=0,SUMIFS($H:$H,$A:$A,$A502,#REF!,#REF!)&gt;=250000000),"Preventiva",IF(AND(AC502&gt;0,AC502&lt;=30),"Persuasiva I",IF(AND(AC502&gt;30,AC502&lt;=60),"Persuasiva II",IF(AND(AC502&gt;60,AC502&lt;90),"Prejurídica","Jurídico")))))</f>
        <v>#REF!</v>
      </c>
      <c r="AV502">
        <f t="shared" si="117"/>
        <v>0</v>
      </c>
      <c r="AW502" t="str">
        <f>IFERROR(VLOOKUP(#REF!,#REF!,32,0),"Desembolsado")</f>
        <v>Desembolsado</v>
      </c>
      <c r="AX502" t="str">
        <f t="shared" si="118"/>
        <v>Otro</v>
      </c>
    </row>
    <row r="503" spans="1:50" x14ac:dyDescent="0.25">
      <c r="A503" s="3">
        <v>45169</v>
      </c>
      <c r="B503" s="1">
        <v>34204710205421</v>
      </c>
      <c r="C503" s="5">
        <v>350000000</v>
      </c>
      <c r="D503">
        <v>240</v>
      </c>
      <c r="E503" s="3">
        <v>44407</v>
      </c>
      <c r="F503" s="1">
        <f>_xlfn.DAYS(E503,A503)/30</f>
        <v>-25.4</v>
      </c>
      <c r="G503" s="1">
        <f t="shared" si="122"/>
        <v>214.6</v>
      </c>
      <c r="H503" s="5">
        <v>314870225</v>
      </c>
      <c r="I503" s="5" t="s">
        <v>52</v>
      </c>
      <c r="J503" s="6">
        <v>44505</v>
      </c>
      <c r="K503" s="7">
        <f>+_xlfn.DAYS(A503,J503)/30</f>
        <v>22.133333333333333</v>
      </c>
      <c r="L503" s="7">
        <f>+_xlfn.DAYS(A503,E503)/30</f>
        <v>25.4</v>
      </c>
      <c r="M503" s="6">
        <v>33198</v>
      </c>
      <c r="N503" s="8">
        <f>+_xlfn.DAYS(A503,M503)/365</f>
        <v>32.797260273972604</v>
      </c>
      <c r="O503" s="8">
        <v>5402</v>
      </c>
      <c r="P503" s="6">
        <v>43299</v>
      </c>
      <c r="Q503" s="8">
        <f t="shared" si="112"/>
        <v>3.0777777777777779</v>
      </c>
      <c r="R503" s="8">
        <f t="shared" si="113"/>
        <v>3.35</v>
      </c>
      <c r="S503" s="8" t="s">
        <v>66</v>
      </c>
      <c r="T503" s="9">
        <v>1.61E-2</v>
      </c>
      <c r="U503" s="5">
        <f t="shared" si="114"/>
        <v>1458333.3333333333</v>
      </c>
      <c r="V503" s="5">
        <f t="shared" si="115"/>
        <v>422450.88520833332</v>
      </c>
      <c r="W503" s="10">
        <f t="shared" si="119"/>
        <v>1880784.2185416666</v>
      </c>
      <c r="X503" s="5">
        <v>438727</v>
      </c>
      <c r="Y503">
        <v>0</v>
      </c>
      <c r="Z503" s="5">
        <v>0</v>
      </c>
      <c r="AA503" s="5">
        <v>315308952</v>
      </c>
      <c r="AB503">
        <v>0</v>
      </c>
      <c r="AC503">
        <v>0</v>
      </c>
      <c r="AD503">
        <v>0</v>
      </c>
      <c r="AE503" t="s">
        <v>34</v>
      </c>
      <c r="AF503" t="s">
        <v>34</v>
      </c>
      <c r="AG503" t="s">
        <v>41</v>
      </c>
      <c r="AH503" s="5">
        <v>3148702.25</v>
      </c>
      <c r="AI503" s="5">
        <v>4387.2700000000004</v>
      </c>
      <c r="AJ503" s="3">
        <v>51702</v>
      </c>
      <c r="AK503" s="5">
        <v>0</v>
      </c>
      <c r="AL503" s="5">
        <v>0</v>
      </c>
      <c r="AM503" s="5">
        <v>0</v>
      </c>
      <c r="AN503" s="5">
        <v>0</v>
      </c>
      <c r="AO503" t="s">
        <v>41</v>
      </c>
      <c r="AP503" t="s">
        <v>37</v>
      </c>
      <c r="AQ503" s="5">
        <v>3148702.25</v>
      </c>
      <c r="AR503" t="s">
        <v>38</v>
      </c>
      <c r="AS503">
        <f t="shared" si="125"/>
        <v>0</v>
      </c>
      <c r="AT503" t="str">
        <f t="shared" si="116"/>
        <v>0 Días</v>
      </c>
      <c r="AU503" t="e">
        <f>IF(AND(AC503=0,SUMIFS($H:$H,$A:$A,$A503,#REF!,#REF!)&lt;250000000),"Ordinaria",IF(AND(AC503=0,SUMIFS($H:$H,$A:$A,$A503,#REF!,#REF!)&gt;=250000000),"Preventiva",IF(AND(AC503&gt;0,AC503&lt;=30),"Persuasiva I",IF(AND(AC503&gt;30,AC503&lt;=60),"Persuasiva II",IF(AND(AC503&gt;60,AC503&lt;90),"Prejurídica","Jurídico")))))</f>
        <v>#REF!</v>
      </c>
      <c r="AV503">
        <f t="shared" si="117"/>
        <v>0</v>
      </c>
      <c r="AW503" t="str">
        <f>IFERROR(VLOOKUP(#REF!,#REF!,32,0),"Desembolsado")</f>
        <v>Desembolsado</v>
      </c>
      <c r="AX503" t="str">
        <f t="shared" si="118"/>
        <v>Otro</v>
      </c>
    </row>
    <row r="504" spans="1:50" x14ac:dyDescent="0.25">
      <c r="A504" s="3">
        <v>45138</v>
      </c>
      <c r="B504" s="1">
        <v>34204710205421</v>
      </c>
      <c r="C504" s="5">
        <v>350000000</v>
      </c>
      <c r="D504">
        <v>240</v>
      </c>
      <c r="E504" s="3">
        <v>44407</v>
      </c>
      <c r="F504" s="1">
        <f>_xlfn.DAYS(E504,A504)/30</f>
        <v>-24.366666666666667</v>
      </c>
      <c r="G504" s="1">
        <f t="shared" ref="G504:G535" si="126">+D504+F504</f>
        <v>215.63333333333333</v>
      </c>
      <c r="H504" s="5">
        <v>317799251</v>
      </c>
      <c r="I504" s="5" t="s">
        <v>52</v>
      </c>
      <c r="J504" s="6">
        <v>44505</v>
      </c>
      <c r="K504" s="7">
        <f>+_xlfn.DAYS(A504,J504)/30</f>
        <v>21.1</v>
      </c>
      <c r="L504" s="7">
        <f>+_xlfn.DAYS(A504,E504)/30</f>
        <v>24.366666666666667</v>
      </c>
      <c r="M504" s="6">
        <v>33198</v>
      </c>
      <c r="N504" s="8">
        <f>+_xlfn.DAYS(A504,M504)/365</f>
        <v>32.712328767123289</v>
      </c>
      <c r="O504" s="8">
        <v>5402</v>
      </c>
      <c r="P504" s="6">
        <v>43299</v>
      </c>
      <c r="Q504" s="8">
        <f t="shared" si="112"/>
        <v>3.0777777777777779</v>
      </c>
      <c r="R504" s="8">
        <f t="shared" si="113"/>
        <v>3.35</v>
      </c>
      <c r="S504" s="8" t="s">
        <v>66</v>
      </c>
      <c r="T504" s="9">
        <v>1.61E-2</v>
      </c>
      <c r="U504" s="5">
        <f t="shared" si="114"/>
        <v>1458333.3333333333</v>
      </c>
      <c r="V504" s="5">
        <f t="shared" si="115"/>
        <v>426380.66175833327</v>
      </c>
      <c r="W504" s="10">
        <f t="shared" si="119"/>
        <v>1884713.9950916665</v>
      </c>
      <c r="X504" s="5">
        <v>1648403</v>
      </c>
      <c r="Y504">
        <v>0</v>
      </c>
      <c r="Z504" s="5">
        <v>0</v>
      </c>
      <c r="AA504" s="5">
        <v>319450907</v>
      </c>
      <c r="AB504">
        <v>1</v>
      </c>
      <c r="AC504">
        <v>11</v>
      </c>
      <c r="AD504">
        <v>0</v>
      </c>
      <c r="AE504" t="s">
        <v>34</v>
      </c>
      <c r="AF504" t="s">
        <v>34</v>
      </c>
      <c r="AG504" t="s">
        <v>41</v>
      </c>
      <c r="AH504" s="5">
        <v>3177992.51</v>
      </c>
      <c r="AI504" s="5">
        <v>16516.560000000001</v>
      </c>
      <c r="AJ504" s="3">
        <v>51702</v>
      </c>
      <c r="AK504" s="5">
        <v>0</v>
      </c>
      <c r="AL504" s="5">
        <v>0</v>
      </c>
      <c r="AM504" s="5">
        <v>0</v>
      </c>
      <c r="AN504" s="5">
        <v>0</v>
      </c>
      <c r="AO504" t="s">
        <v>41</v>
      </c>
      <c r="AP504" t="s">
        <v>42</v>
      </c>
      <c r="AQ504" s="5">
        <v>3177992.51</v>
      </c>
      <c r="AR504" t="s">
        <v>38</v>
      </c>
      <c r="AS504">
        <f t="shared" si="125"/>
        <v>1</v>
      </c>
      <c r="AT504" t="str">
        <f t="shared" si="116"/>
        <v>1-30 Días</v>
      </c>
      <c r="AU504" t="e">
        <f>IF(AND(AC504=0,SUMIFS($H:$H,$A:$A,$A504,#REF!,#REF!)&lt;250000000),"Ordinaria",IF(AND(AC504=0,SUMIFS($H:$H,$A:$A,$A504,#REF!,#REF!)&gt;=250000000),"Preventiva",IF(AND(AC504&gt;0,AC504&lt;=30),"Persuasiva I",IF(AND(AC504&gt;30,AC504&lt;=60),"Persuasiva II",IF(AND(AC504&gt;60,AC504&lt;90),"Prejurídica","Jurídico")))))</f>
        <v>#REF!</v>
      </c>
      <c r="AV504">
        <f t="shared" si="117"/>
        <v>0</v>
      </c>
      <c r="AW504" t="str">
        <f>IFERROR(VLOOKUP(#REF!,#REF!,32,0),"Desembolsado")</f>
        <v>Desembolsado</v>
      </c>
      <c r="AX504" t="str">
        <f t="shared" si="118"/>
        <v>Otro</v>
      </c>
    </row>
    <row r="505" spans="1:50" x14ac:dyDescent="0.25">
      <c r="A505" s="3">
        <v>45107</v>
      </c>
      <c r="B505" s="1">
        <v>34204710205421</v>
      </c>
      <c r="C505" s="5">
        <v>350000000</v>
      </c>
      <c r="D505">
        <v>240</v>
      </c>
      <c r="E505" s="3">
        <v>44407</v>
      </c>
      <c r="F505" s="1">
        <f>_xlfn.DAYS(E505,A505)/30</f>
        <v>-23.333333333333332</v>
      </c>
      <c r="G505" s="1">
        <f t="shared" si="126"/>
        <v>216.66666666666666</v>
      </c>
      <c r="H505" s="5">
        <v>317799251</v>
      </c>
      <c r="I505" s="5" t="s">
        <v>52</v>
      </c>
      <c r="J505" s="6">
        <v>44505</v>
      </c>
      <c r="K505" s="7">
        <f>+_xlfn.DAYS(A505,J505)/30</f>
        <v>20.066666666666666</v>
      </c>
      <c r="L505" s="7">
        <f>+_xlfn.DAYS(A505,E505)/30</f>
        <v>23.333333333333332</v>
      </c>
      <c r="M505" s="6">
        <v>33198</v>
      </c>
      <c r="N505" s="8">
        <f>+_xlfn.DAYS(A505,M505)/365</f>
        <v>32.627397260273973</v>
      </c>
      <c r="O505" s="8">
        <v>5402</v>
      </c>
      <c r="P505" s="6">
        <v>43299</v>
      </c>
      <c r="Q505" s="8">
        <f t="shared" si="112"/>
        <v>3.0777777777777779</v>
      </c>
      <c r="R505" s="8">
        <f t="shared" si="113"/>
        <v>3.35</v>
      </c>
      <c r="S505" s="8" t="s">
        <v>66</v>
      </c>
      <c r="T505" s="9">
        <v>1.61E-2</v>
      </c>
      <c r="U505" s="5">
        <f t="shared" si="114"/>
        <v>1458333.3333333333</v>
      </c>
      <c r="V505" s="5">
        <f t="shared" si="115"/>
        <v>426380.66175833327</v>
      </c>
      <c r="W505" s="10">
        <f t="shared" si="119"/>
        <v>1884713.9950916665</v>
      </c>
      <c r="X505" s="5">
        <v>442802</v>
      </c>
      <c r="Y505">
        <v>0</v>
      </c>
      <c r="Z505" s="5">
        <v>0</v>
      </c>
      <c r="AA505" s="5">
        <v>318242053</v>
      </c>
      <c r="AB505">
        <v>0</v>
      </c>
      <c r="AC505">
        <v>0</v>
      </c>
      <c r="AD505">
        <v>0</v>
      </c>
      <c r="AE505" t="s">
        <v>34</v>
      </c>
      <c r="AF505" t="s">
        <v>34</v>
      </c>
      <c r="AG505" t="s">
        <v>41</v>
      </c>
      <c r="AH505" s="5">
        <v>3177992.51</v>
      </c>
      <c r="AI505" s="5">
        <v>4428.0200000000004</v>
      </c>
      <c r="AJ505" s="3">
        <v>51702</v>
      </c>
      <c r="AK505" s="5">
        <v>0</v>
      </c>
      <c r="AL505" s="5">
        <v>0</v>
      </c>
      <c r="AM505" s="5">
        <v>0</v>
      </c>
      <c r="AN505" s="5">
        <v>0</v>
      </c>
      <c r="AO505" t="s">
        <v>41</v>
      </c>
      <c r="AP505" t="s">
        <v>37</v>
      </c>
      <c r="AQ505" s="5">
        <v>3177992.51</v>
      </c>
      <c r="AR505" t="s">
        <v>38</v>
      </c>
      <c r="AS505">
        <f t="shared" si="125"/>
        <v>0</v>
      </c>
      <c r="AT505" t="str">
        <f t="shared" si="116"/>
        <v>0 Días</v>
      </c>
      <c r="AU505" t="e">
        <f>IF(AND(AC505=0,SUMIFS($H:$H,$A:$A,$A505,#REF!,#REF!)&lt;250000000),"Ordinaria",IF(AND(AC505=0,SUMIFS($H:$H,$A:$A,$A505,#REF!,#REF!)&gt;=250000000),"Preventiva",IF(AND(AC505&gt;0,AC505&lt;=30),"Persuasiva I",IF(AND(AC505&gt;30,AC505&lt;=60),"Persuasiva II",IF(AND(AC505&gt;60,AC505&lt;90),"Prejurídica","Jurídico")))))</f>
        <v>#REF!</v>
      </c>
      <c r="AV505">
        <f t="shared" si="117"/>
        <v>0</v>
      </c>
      <c r="AW505" t="str">
        <f>IFERROR(VLOOKUP(#REF!,#REF!,32,0),"Desembolsado")</f>
        <v>Desembolsado</v>
      </c>
      <c r="AX505" t="str">
        <f t="shared" si="118"/>
        <v>Otro</v>
      </c>
    </row>
    <row r="506" spans="1:50" x14ac:dyDescent="0.25">
      <c r="A506" s="3">
        <v>45077</v>
      </c>
      <c r="B506" s="1">
        <v>34204710205421</v>
      </c>
      <c r="C506" s="5">
        <v>350000000</v>
      </c>
      <c r="D506">
        <v>240</v>
      </c>
      <c r="E506" s="3">
        <v>44407</v>
      </c>
      <c r="F506" s="1">
        <f>_xlfn.DAYS(E506,A506)/30</f>
        <v>-22.333333333333332</v>
      </c>
      <c r="G506" s="1">
        <f t="shared" si="126"/>
        <v>217.66666666666666</v>
      </c>
      <c r="H506" s="5">
        <v>319263764</v>
      </c>
      <c r="I506" s="5" t="s">
        <v>52</v>
      </c>
      <c r="J506" s="6">
        <v>44505</v>
      </c>
      <c r="K506" s="7">
        <f>+_xlfn.DAYS(A506,J506)/30</f>
        <v>19.066666666666666</v>
      </c>
      <c r="L506" s="7">
        <f>+_xlfn.DAYS(A506,E506)/30</f>
        <v>22.333333333333332</v>
      </c>
      <c r="M506" s="6">
        <v>33198</v>
      </c>
      <c r="N506" s="8">
        <f>+_xlfn.DAYS(A506,M506)/365</f>
        <v>32.545205479452058</v>
      </c>
      <c r="O506" s="8">
        <v>5402</v>
      </c>
      <c r="P506" s="6">
        <v>43299</v>
      </c>
      <c r="Q506" s="8">
        <f t="shared" si="112"/>
        <v>3.0777777777777779</v>
      </c>
      <c r="R506" s="8">
        <f t="shared" si="113"/>
        <v>3.35</v>
      </c>
      <c r="S506" s="8" t="s">
        <v>66</v>
      </c>
      <c r="T506" s="9">
        <v>1.61E-2</v>
      </c>
      <c r="U506" s="5">
        <f t="shared" si="114"/>
        <v>1458333.3333333333</v>
      </c>
      <c r="V506" s="5">
        <f t="shared" si="115"/>
        <v>428345.5500333333</v>
      </c>
      <c r="W506" s="10">
        <f t="shared" si="119"/>
        <v>1886678.8833666665</v>
      </c>
      <c r="X506" s="5">
        <v>444840</v>
      </c>
      <c r="Y506">
        <v>0</v>
      </c>
      <c r="Z506" s="5">
        <v>0</v>
      </c>
      <c r="AA506" s="5">
        <v>319708604</v>
      </c>
      <c r="AB506">
        <v>0</v>
      </c>
      <c r="AC506">
        <v>0</v>
      </c>
      <c r="AD506">
        <v>0</v>
      </c>
      <c r="AE506" t="s">
        <v>34</v>
      </c>
      <c r="AF506" t="s">
        <v>34</v>
      </c>
      <c r="AG506" t="s">
        <v>41</v>
      </c>
      <c r="AH506" s="5">
        <v>3192637.64</v>
      </c>
      <c r="AI506" s="5">
        <v>4448.3999999999996</v>
      </c>
      <c r="AJ506" s="3">
        <v>51702</v>
      </c>
      <c r="AK506" s="5">
        <v>0</v>
      </c>
      <c r="AL506" s="5">
        <v>0</v>
      </c>
      <c r="AM506" s="5">
        <v>0</v>
      </c>
      <c r="AN506" s="5">
        <v>0</v>
      </c>
      <c r="AO506" t="s">
        <v>41</v>
      </c>
      <c r="AP506" t="s">
        <v>39</v>
      </c>
      <c r="AQ506" s="5">
        <v>3192637.64</v>
      </c>
      <c r="AR506" t="s">
        <v>38</v>
      </c>
      <c r="AS506">
        <f t="shared" si="125"/>
        <v>0</v>
      </c>
      <c r="AT506" t="str">
        <f t="shared" si="116"/>
        <v>0 Días</v>
      </c>
      <c r="AU506" t="e">
        <f>IF(AND(AC506=0,SUMIFS($H:$H,$A:$A,$A506,#REF!,#REF!)&lt;250000000),"Ordinaria",IF(AND(AC506=0,SUMIFS($H:$H,$A:$A,$A506,#REF!,#REF!)&gt;=250000000),"Preventiva",IF(AND(AC506&gt;0,AC506&lt;=30),"Persuasiva I",IF(AND(AC506&gt;30,AC506&lt;=60),"Persuasiva II",IF(AND(AC506&gt;60,AC506&lt;90),"Prejurídica","Jurídico")))))</f>
        <v>#REF!</v>
      </c>
      <c r="AV506">
        <f t="shared" si="117"/>
        <v>0</v>
      </c>
      <c r="AW506" t="str">
        <f>IFERROR(VLOOKUP(#REF!,#REF!,32,0),"Desembolsado")</f>
        <v>Desembolsado</v>
      </c>
      <c r="AX506" t="str">
        <f t="shared" si="118"/>
        <v>Otro</v>
      </c>
    </row>
    <row r="507" spans="1:50" x14ac:dyDescent="0.25">
      <c r="A507" s="3">
        <v>45046</v>
      </c>
      <c r="B507" s="1">
        <v>34204710205421</v>
      </c>
      <c r="C507" s="5">
        <v>350000000</v>
      </c>
      <c r="D507">
        <v>240</v>
      </c>
      <c r="E507" s="3">
        <v>44407</v>
      </c>
      <c r="F507" s="1">
        <f>_xlfn.DAYS(E507,A507)/30</f>
        <v>-21.3</v>
      </c>
      <c r="G507" s="1">
        <f t="shared" si="126"/>
        <v>218.7</v>
      </c>
      <c r="H507" s="5">
        <v>320728277</v>
      </c>
      <c r="I507" s="5" t="s">
        <v>52</v>
      </c>
      <c r="J507" s="6">
        <v>44505</v>
      </c>
      <c r="K507" s="7">
        <f>+_xlfn.DAYS(A507,J507)/30</f>
        <v>18.033333333333335</v>
      </c>
      <c r="L507" s="7">
        <f>+_xlfn.DAYS(A507,E507)/30</f>
        <v>21.3</v>
      </c>
      <c r="M507" s="6">
        <v>33198</v>
      </c>
      <c r="N507" s="8">
        <f>+_xlfn.DAYS(A507,M507)/365</f>
        <v>32.460273972602742</v>
      </c>
      <c r="O507" s="8">
        <v>5402</v>
      </c>
      <c r="P507" s="6">
        <v>43299</v>
      </c>
      <c r="Q507" s="8">
        <f t="shared" si="112"/>
        <v>3.0777777777777779</v>
      </c>
      <c r="R507" s="8">
        <f t="shared" si="113"/>
        <v>3.35</v>
      </c>
      <c r="S507" s="8" t="s">
        <v>66</v>
      </c>
      <c r="T507" s="9">
        <v>1.61E-2</v>
      </c>
      <c r="U507" s="5">
        <f t="shared" si="114"/>
        <v>1458333.3333333333</v>
      </c>
      <c r="V507" s="5">
        <f t="shared" si="115"/>
        <v>430310.4383083334</v>
      </c>
      <c r="W507" s="10">
        <f t="shared" si="119"/>
        <v>1888643.7716416665</v>
      </c>
      <c r="X507" s="5">
        <v>446881</v>
      </c>
      <c r="Y507">
        <v>0</v>
      </c>
      <c r="Z507" s="5">
        <v>0</v>
      </c>
      <c r="AA507" s="5">
        <v>321175158</v>
      </c>
      <c r="AB507">
        <v>0</v>
      </c>
      <c r="AC507">
        <v>0</v>
      </c>
      <c r="AD507">
        <v>0</v>
      </c>
      <c r="AE507" t="s">
        <v>34</v>
      </c>
      <c r="AF507" t="s">
        <v>34</v>
      </c>
      <c r="AG507" t="s">
        <v>41</v>
      </c>
      <c r="AH507" s="5">
        <v>3207282.77</v>
      </c>
      <c r="AI507" s="5">
        <v>4468.8100000000004</v>
      </c>
      <c r="AJ507" s="3">
        <v>51702</v>
      </c>
      <c r="AK507" s="5">
        <v>0</v>
      </c>
      <c r="AL507" s="5">
        <v>0</v>
      </c>
      <c r="AM507" s="5">
        <v>0</v>
      </c>
      <c r="AN507" s="5">
        <v>0</v>
      </c>
      <c r="AO507" t="s">
        <v>41</v>
      </c>
      <c r="AP507" t="s">
        <v>39</v>
      </c>
      <c r="AQ507" s="5">
        <v>3207282.77</v>
      </c>
      <c r="AR507" t="s">
        <v>38</v>
      </c>
      <c r="AS507">
        <f t="shared" si="125"/>
        <v>0</v>
      </c>
      <c r="AT507" t="str">
        <f t="shared" si="116"/>
        <v>0 Días</v>
      </c>
      <c r="AU507" t="e">
        <f>IF(AND(AC507=0,SUMIFS($H:$H,$A:$A,$A507,#REF!,#REF!)&lt;250000000),"Ordinaria",IF(AND(AC507=0,SUMIFS($H:$H,$A:$A,$A507,#REF!,#REF!)&gt;=250000000),"Preventiva",IF(AND(AC507&gt;0,AC507&lt;=30),"Persuasiva I",IF(AND(AC507&gt;30,AC507&lt;=60),"Persuasiva II",IF(AND(AC507&gt;60,AC507&lt;90),"Prejurídica","Jurídico")))))</f>
        <v>#REF!</v>
      </c>
      <c r="AV507">
        <f t="shared" si="117"/>
        <v>0</v>
      </c>
      <c r="AW507" t="str">
        <f>IFERROR(VLOOKUP(#REF!,#REF!,32,0),"Desembolsado")</f>
        <v>Desembolsado</v>
      </c>
      <c r="AX507" t="str">
        <f t="shared" si="118"/>
        <v>Otro</v>
      </c>
    </row>
    <row r="508" spans="1:50" x14ac:dyDescent="0.25">
      <c r="A508" s="3">
        <v>45016</v>
      </c>
      <c r="B508" s="1">
        <v>34204710205421</v>
      </c>
      <c r="C508" s="5">
        <v>350000000</v>
      </c>
      <c r="D508">
        <v>240</v>
      </c>
      <c r="E508" s="3">
        <v>44407</v>
      </c>
      <c r="F508" s="1">
        <f>_xlfn.DAYS(E508,A508)/30</f>
        <v>-20.3</v>
      </c>
      <c r="G508" s="1">
        <f t="shared" si="126"/>
        <v>219.7</v>
      </c>
      <c r="H508" s="5">
        <v>322192790</v>
      </c>
      <c r="I508" s="5" t="s">
        <v>52</v>
      </c>
      <c r="J508" s="6">
        <v>44505</v>
      </c>
      <c r="K508" s="7">
        <f>+_xlfn.DAYS(A508,J508)/30</f>
        <v>17.033333333333335</v>
      </c>
      <c r="L508" s="7">
        <f>+_xlfn.DAYS(A508,E508)/30</f>
        <v>20.3</v>
      </c>
      <c r="M508" s="6">
        <v>33198</v>
      </c>
      <c r="N508" s="8">
        <f>+_xlfn.DAYS(A508,M508)/365</f>
        <v>32.37808219178082</v>
      </c>
      <c r="O508" s="8">
        <v>5402</v>
      </c>
      <c r="P508" s="6">
        <v>43299</v>
      </c>
      <c r="Q508" s="8">
        <f t="shared" si="112"/>
        <v>3.0777777777777779</v>
      </c>
      <c r="R508" s="8">
        <f t="shared" si="113"/>
        <v>3.35</v>
      </c>
      <c r="S508" s="8" t="s">
        <v>66</v>
      </c>
      <c r="T508" s="9">
        <v>1.61E-2</v>
      </c>
      <c r="U508" s="5">
        <f t="shared" si="114"/>
        <v>1458333.3333333333</v>
      </c>
      <c r="V508" s="5">
        <f t="shared" si="115"/>
        <v>432275.32658333331</v>
      </c>
      <c r="W508" s="10">
        <f t="shared" si="119"/>
        <v>1890608.6599166666</v>
      </c>
      <c r="X508" s="5">
        <v>448921</v>
      </c>
      <c r="Y508">
        <v>0</v>
      </c>
      <c r="Z508" s="5">
        <v>0</v>
      </c>
      <c r="AA508" s="5">
        <v>322641711</v>
      </c>
      <c r="AB508">
        <v>0</v>
      </c>
      <c r="AC508">
        <v>0</v>
      </c>
      <c r="AD508">
        <v>0</v>
      </c>
      <c r="AE508" t="s">
        <v>34</v>
      </c>
      <c r="AF508" t="s">
        <v>34</v>
      </c>
      <c r="AG508" t="s">
        <v>41</v>
      </c>
      <c r="AH508" s="5">
        <v>3221927.9</v>
      </c>
      <c r="AI508" s="5">
        <v>4489.21</v>
      </c>
      <c r="AJ508" s="3">
        <v>51702</v>
      </c>
      <c r="AK508" s="5">
        <v>0</v>
      </c>
      <c r="AL508" s="5">
        <v>0</v>
      </c>
      <c r="AM508" s="5">
        <v>0</v>
      </c>
      <c r="AN508" s="5">
        <v>0</v>
      </c>
      <c r="AO508" t="s">
        <v>41</v>
      </c>
      <c r="AP508" t="s">
        <v>39</v>
      </c>
      <c r="AQ508" s="5">
        <v>3221927.9</v>
      </c>
      <c r="AR508" t="s">
        <v>38</v>
      </c>
      <c r="AS508">
        <f t="shared" si="125"/>
        <v>0</v>
      </c>
      <c r="AT508" t="str">
        <f t="shared" si="116"/>
        <v>0 Días</v>
      </c>
      <c r="AU508" t="e">
        <f>IF(AND(AC508=0,SUMIFS($H:$H,$A:$A,$A508,#REF!,#REF!)&lt;250000000),"Ordinaria",IF(AND(AC508=0,SUMIFS($H:$H,$A:$A,$A508,#REF!,#REF!)&gt;=250000000),"Preventiva",IF(AND(AC508&gt;0,AC508&lt;=30),"Persuasiva I",IF(AND(AC508&gt;30,AC508&lt;=60),"Persuasiva II",IF(AND(AC508&gt;60,AC508&lt;90),"Prejurídica","Jurídico")))))</f>
        <v>#REF!</v>
      </c>
      <c r="AV508">
        <f t="shared" si="117"/>
        <v>0</v>
      </c>
      <c r="AW508" t="str">
        <f>IFERROR(VLOOKUP(#REF!,#REF!,32,0),"Desembolsado")</f>
        <v>Desembolsado</v>
      </c>
      <c r="AX508" t="str">
        <f t="shared" si="118"/>
        <v>Otro</v>
      </c>
    </row>
    <row r="509" spans="1:50" x14ac:dyDescent="0.25">
      <c r="A509" s="3">
        <v>45351</v>
      </c>
      <c r="B509" s="1">
        <v>34204910204231</v>
      </c>
      <c r="C509" s="5">
        <v>352352414</v>
      </c>
      <c r="D509">
        <v>240</v>
      </c>
      <c r="E509" s="3">
        <v>44154</v>
      </c>
      <c r="F509" s="1">
        <f>_xlfn.DAYS(E509,A509)/30</f>
        <v>-39.9</v>
      </c>
      <c r="G509" s="1">
        <f t="shared" si="126"/>
        <v>200.1</v>
      </c>
      <c r="H509" s="5">
        <v>296548784</v>
      </c>
      <c r="I509" s="5" t="s">
        <v>52</v>
      </c>
      <c r="J509" s="6">
        <v>45247</v>
      </c>
      <c r="K509" s="7">
        <f>+_xlfn.DAYS(A509,J509)/30</f>
        <v>3.4666666666666668</v>
      </c>
      <c r="L509" s="7">
        <f>+_xlfn.DAYS(A509,E509)/30</f>
        <v>39.9</v>
      </c>
      <c r="M509" s="6">
        <v>32374</v>
      </c>
      <c r="N509" s="8">
        <f>+_xlfn.DAYS(A509,M509)/365</f>
        <v>35.553424657534244</v>
      </c>
      <c r="O509" s="8">
        <v>590</v>
      </c>
      <c r="P509" s="6">
        <v>43378</v>
      </c>
      <c r="Q509" s="8">
        <f t="shared" si="112"/>
        <v>2.1555555555555554</v>
      </c>
      <c r="R509" s="8">
        <f t="shared" si="113"/>
        <v>5.1916666666666664</v>
      </c>
      <c r="S509" s="8" t="s">
        <v>66</v>
      </c>
      <c r="T509" s="9">
        <v>1.61E-2</v>
      </c>
      <c r="U509" s="5">
        <f t="shared" si="114"/>
        <v>1468135.0583333333</v>
      </c>
      <c r="V509" s="5">
        <f t="shared" si="115"/>
        <v>397869.6185333333</v>
      </c>
      <c r="W509" s="10">
        <f t="shared" si="119"/>
        <v>1866004.6768666666</v>
      </c>
      <c r="X509" s="5">
        <v>766740</v>
      </c>
      <c r="Y509">
        <v>0</v>
      </c>
      <c r="Z509" s="5">
        <v>39736</v>
      </c>
      <c r="AA509" s="5">
        <v>297355260</v>
      </c>
      <c r="AB509">
        <v>0</v>
      </c>
      <c r="AC509">
        <v>0</v>
      </c>
      <c r="AD509">
        <v>0</v>
      </c>
      <c r="AE509" t="s">
        <v>34</v>
      </c>
      <c r="AF509" t="s">
        <v>34</v>
      </c>
      <c r="AG509" t="s">
        <v>41</v>
      </c>
      <c r="AH509" s="5">
        <v>2965487.84</v>
      </c>
      <c r="AI509" s="5">
        <v>7667.4</v>
      </c>
      <c r="AJ509" s="3">
        <v>51455</v>
      </c>
      <c r="AK509" s="5">
        <v>397.36</v>
      </c>
      <c r="AL509" s="5">
        <v>0</v>
      </c>
      <c r="AM509" s="5">
        <v>0</v>
      </c>
      <c r="AN509" s="5">
        <v>0</v>
      </c>
      <c r="AO509" t="s">
        <v>41</v>
      </c>
      <c r="AP509" t="s">
        <v>37</v>
      </c>
      <c r="AQ509" s="5">
        <v>2965487.84</v>
      </c>
      <c r="AR509" t="s">
        <v>38</v>
      </c>
      <c r="AT509" t="str">
        <f t="shared" si="116"/>
        <v>0 Días</v>
      </c>
      <c r="AU509" t="e">
        <f>IF(AND(AC509=0,SUMIFS($H:$H,$A:$A,$A509,#REF!,#REF!)&lt;250000000),"Ordinaria",IF(AND(AC509=0,SUMIFS($H:$H,$A:$A,$A509,#REF!,#REF!)&gt;=250000000),"Preventiva",IF(AND(AC509&gt;0,AC509&lt;=30),"Persuasiva I",IF(AND(AC509&gt;30,AC509&lt;=60),"Persuasiva II",IF(AND(AC509&gt;60,AC509&lt;90),"Prejurídica","Jurídico")))))</f>
        <v>#REF!</v>
      </c>
      <c r="AV509">
        <f t="shared" si="117"/>
        <v>0</v>
      </c>
      <c r="AW509" t="str">
        <f>IFERROR(VLOOKUP(#REF!,#REF!,32,0),"Desembolsado")</f>
        <v>Desembolsado</v>
      </c>
      <c r="AX509" t="str">
        <f t="shared" si="118"/>
        <v>Otro</v>
      </c>
    </row>
    <row r="510" spans="1:50" x14ac:dyDescent="0.25">
      <c r="A510" s="3">
        <v>45322</v>
      </c>
      <c r="B510" s="1">
        <v>34204910204231</v>
      </c>
      <c r="C510" s="5">
        <v>352352414</v>
      </c>
      <c r="D510">
        <v>240</v>
      </c>
      <c r="E510" s="3">
        <v>44154</v>
      </c>
      <c r="F510" s="1">
        <f>_xlfn.DAYS(E510,A510)/30</f>
        <v>-38.93333333333333</v>
      </c>
      <c r="G510" s="1">
        <f t="shared" si="126"/>
        <v>201.06666666666666</v>
      </c>
      <c r="H510" s="5">
        <v>298024151</v>
      </c>
      <c r="I510" s="5" t="s">
        <v>52</v>
      </c>
      <c r="J510" s="6">
        <v>45247</v>
      </c>
      <c r="K510" s="7">
        <v>2</v>
      </c>
      <c r="L510" s="7">
        <f>+_xlfn.DAYS(A510,E510)/30</f>
        <v>38.93333333333333</v>
      </c>
      <c r="M510" s="6">
        <v>32374</v>
      </c>
      <c r="N510" s="8">
        <f>+_xlfn.DAYS(A510,M510)/365</f>
        <v>35.473972602739728</v>
      </c>
      <c r="O510" s="8">
        <v>590</v>
      </c>
      <c r="P510" s="6">
        <v>43378</v>
      </c>
      <c r="Q510" s="8">
        <f t="shared" si="112"/>
        <v>2.1555555555555554</v>
      </c>
      <c r="R510" s="8">
        <f t="shared" si="113"/>
        <v>5.1916666666666664</v>
      </c>
      <c r="S510" s="8" t="s">
        <v>66</v>
      </c>
      <c r="T510" s="9">
        <v>1.61E-2</v>
      </c>
      <c r="U510" s="5">
        <f t="shared" si="114"/>
        <v>1468135.0583333333</v>
      </c>
      <c r="V510" s="5">
        <f t="shared" si="115"/>
        <v>399849.06925833336</v>
      </c>
      <c r="W510" s="10">
        <f t="shared" si="119"/>
        <v>1867984.1275916668</v>
      </c>
      <c r="X510" s="5">
        <v>770558</v>
      </c>
      <c r="Y510">
        <v>0</v>
      </c>
      <c r="Z510" s="5">
        <v>39934</v>
      </c>
      <c r="AA510" s="5">
        <v>298834643</v>
      </c>
      <c r="AB510">
        <v>0</v>
      </c>
      <c r="AC510">
        <v>0</v>
      </c>
      <c r="AD510">
        <v>0</v>
      </c>
      <c r="AE510" t="s">
        <v>34</v>
      </c>
      <c r="AF510" t="s">
        <v>34</v>
      </c>
      <c r="AG510" t="s">
        <v>41</v>
      </c>
      <c r="AH510" s="5">
        <v>2980241.51</v>
      </c>
      <c r="AI510" s="5">
        <v>7705.58</v>
      </c>
      <c r="AJ510" s="3">
        <v>51455</v>
      </c>
      <c r="AK510" s="5">
        <v>399.34</v>
      </c>
      <c r="AL510" s="5">
        <v>0</v>
      </c>
      <c r="AM510" s="5">
        <v>0</v>
      </c>
      <c r="AN510" s="5">
        <v>0</v>
      </c>
      <c r="AO510" t="s">
        <v>41</v>
      </c>
      <c r="AP510" t="s">
        <v>37</v>
      </c>
      <c r="AQ510" s="5">
        <v>2980241.51</v>
      </c>
      <c r="AR510" t="s">
        <v>38</v>
      </c>
      <c r="AS510">
        <f>IF(AC510&gt;=1,1,0)</f>
        <v>0</v>
      </c>
      <c r="AT510" t="str">
        <f t="shared" si="116"/>
        <v>0 Días</v>
      </c>
      <c r="AU510" t="e">
        <f>IF(AND(AC510=0,SUMIFS($H:$H,$A:$A,$A510,#REF!,#REF!)&lt;250000000),"Ordinaria",IF(AND(AC510=0,SUMIFS($H:$H,$A:$A,$A510,#REF!,#REF!)&gt;=250000000),"Preventiva",IF(AND(AC510&gt;0,AC510&lt;=30),"Persuasiva I",IF(AND(AC510&gt;30,AC510&lt;=60),"Persuasiva II",IF(AND(AC510&gt;60,AC510&lt;90),"Prejurídica","Jurídico")))))</f>
        <v>#REF!</v>
      </c>
      <c r="AV510">
        <f t="shared" si="117"/>
        <v>0</v>
      </c>
      <c r="AW510" t="str">
        <f>IFERROR(VLOOKUP(#REF!,#REF!,32,0),"Desembolsado")</f>
        <v>Desembolsado</v>
      </c>
      <c r="AX510" t="str">
        <f t="shared" si="118"/>
        <v>Otro</v>
      </c>
    </row>
    <row r="511" spans="1:50" x14ac:dyDescent="0.25">
      <c r="A511" s="3">
        <v>45291</v>
      </c>
      <c r="B511" s="1">
        <v>34204910204231</v>
      </c>
      <c r="C511" s="5">
        <v>352352414</v>
      </c>
      <c r="D511">
        <v>240</v>
      </c>
      <c r="E511" s="3">
        <v>44154</v>
      </c>
      <c r="F511" s="1">
        <f>_xlfn.DAYS(E511,A511)/30</f>
        <v>-37.9</v>
      </c>
      <c r="G511" s="1">
        <f t="shared" si="126"/>
        <v>202.1</v>
      </c>
      <c r="H511" s="5">
        <v>298024151</v>
      </c>
      <c r="I511" s="5" t="s">
        <v>52</v>
      </c>
      <c r="J511" s="6">
        <v>45247</v>
      </c>
      <c r="K511" s="7">
        <f>+_xlfn.DAYS(A511,J511)/30</f>
        <v>1.4666666666666666</v>
      </c>
      <c r="L511" s="7">
        <f>+_xlfn.DAYS(A511,E511)/30</f>
        <v>37.9</v>
      </c>
      <c r="M511" s="6">
        <v>32374</v>
      </c>
      <c r="N511" s="8">
        <f>+_xlfn.DAYS(A511,M511)/365</f>
        <v>35.389041095890413</v>
      </c>
      <c r="O511" s="8">
        <v>590</v>
      </c>
      <c r="P511" s="6">
        <v>43378</v>
      </c>
      <c r="Q511" s="8">
        <f t="shared" si="112"/>
        <v>2.1555555555555554</v>
      </c>
      <c r="R511" s="8">
        <f t="shared" si="113"/>
        <v>5.1916666666666664</v>
      </c>
      <c r="S511" s="8" t="s">
        <v>66</v>
      </c>
      <c r="T511" s="9">
        <v>1.61E-2</v>
      </c>
      <c r="U511" s="5">
        <f t="shared" si="114"/>
        <v>1468135.0583333333</v>
      </c>
      <c r="V511" s="5">
        <f t="shared" si="115"/>
        <v>399849.06925833336</v>
      </c>
      <c r="W511" s="10">
        <f t="shared" si="119"/>
        <v>1867984.1275916668</v>
      </c>
      <c r="X511" s="5">
        <v>889105</v>
      </c>
      <c r="Y511">
        <v>0</v>
      </c>
      <c r="Z511" s="5">
        <v>39858</v>
      </c>
      <c r="AA511" s="5">
        <v>298953114</v>
      </c>
      <c r="AB511">
        <v>0</v>
      </c>
      <c r="AC511">
        <v>0</v>
      </c>
      <c r="AD511">
        <v>0</v>
      </c>
      <c r="AE511" t="s">
        <v>34</v>
      </c>
      <c r="AF511" t="s">
        <v>34</v>
      </c>
      <c r="AG511" t="s">
        <v>41</v>
      </c>
      <c r="AH511" s="5">
        <v>2980241.51</v>
      </c>
      <c r="AI511" s="5">
        <v>8891.0499999999993</v>
      </c>
      <c r="AJ511" s="3">
        <v>51455</v>
      </c>
      <c r="AK511" s="5">
        <v>398.58</v>
      </c>
      <c r="AL511" s="5">
        <v>0</v>
      </c>
      <c r="AM511" s="5">
        <v>0</v>
      </c>
      <c r="AN511" s="5">
        <v>0</v>
      </c>
      <c r="AO511" t="s">
        <v>41</v>
      </c>
      <c r="AP511" t="s">
        <v>37</v>
      </c>
      <c r="AQ511" s="5">
        <v>2980241.51</v>
      </c>
      <c r="AR511" t="s">
        <v>38</v>
      </c>
      <c r="AS511">
        <f>IF(AC511&gt;=1,1,0)</f>
        <v>0</v>
      </c>
      <c r="AT511" t="str">
        <f t="shared" si="116"/>
        <v>0 Días</v>
      </c>
      <c r="AU511" t="e">
        <f>IF(AND(AC511=0,SUMIFS($H:$H,$A:$A,$A511,#REF!,#REF!)&lt;250000000),"Ordinaria",IF(AND(AC511=0,SUMIFS($H:$H,$A:$A,$A511,#REF!,#REF!)&gt;=250000000),"Preventiva",IF(AND(AC511&gt;0,AC511&lt;=30),"Persuasiva I",IF(AND(AC511&gt;30,AC511&lt;=60),"Persuasiva II",IF(AND(AC511&gt;60,AC511&lt;90),"Prejurídica","Jurídico")))))</f>
        <v>#REF!</v>
      </c>
      <c r="AV511">
        <f t="shared" si="117"/>
        <v>0</v>
      </c>
      <c r="AW511" t="str">
        <f>IFERROR(VLOOKUP(#REF!,#REF!,32,0),"Desembolsado")</f>
        <v>Desembolsado</v>
      </c>
      <c r="AX511" t="str">
        <f t="shared" si="118"/>
        <v>Otro</v>
      </c>
    </row>
    <row r="512" spans="1:50" x14ac:dyDescent="0.25">
      <c r="A512" s="3">
        <v>45260</v>
      </c>
      <c r="B512" s="1">
        <v>34204910204231</v>
      </c>
      <c r="C512" s="5">
        <v>352352414</v>
      </c>
      <c r="D512">
        <v>240</v>
      </c>
      <c r="E512" s="3">
        <v>44154</v>
      </c>
      <c r="F512" s="1">
        <f>_xlfn.DAYS(E512,A512)/30</f>
        <v>-36.866666666666667</v>
      </c>
      <c r="G512" s="1">
        <f t="shared" si="126"/>
        <v>203.13333333333333</v>
      </c>
      <c r="H512" s="5">
        <v>299499518</v>
      </c>
      <c r="I512" s="5" t="s">
        <v>52</v>
      </c>
      <c r="J512" s="6">
        <v>45247</v>
      </c>
      <c r="K512" s="7">
        <f>+_xlfn.DAYS(A512,J512)/30</f>
        <v>0.43333333333333335</v>
      </c>
      <c r="L512" s="7">
        <f>+_xlfn.DAYS(A512,E512)/30</f>
        <v>36.866666666666667</v>
      </c>
      <c r="M512" s="6">
        <v>32374</v>
      </c>
      <c r="N512" s="8">
        <f>+_xlfn.DAYS(A512,M512)/365</f>
        <v>35.304109589041097</v>
      </c>
      <c r="O512" s="8">
        <v>590</v>
      </c>
      <c r="P512" s="6">
        <v>43378</v>
      </c>
      <c r="Q512" s="8">
        <f t="shared" si="112"/>
        <v>2.1555555555555554</v>
      </c>
      <c r="R512" s="8">
        <f t="shared" si="113"/>
        <v>5.1916666666666664</v>
      </c>
      <c r="S512" s="8" t="s">
        <v>66</v>
      </c>
      <c r="T512" s="9">
        <v>1.61E-2</v>
      </c>
      <c r="U512" s="5">
        <f t="shared" si="114"/>
        <v>1468135.0583333333</v>
      </c>
      <c r="V512" s="5">
        <f t="shared" si="115"/>
        <v>401828.5199833333</v>
      </c>
      <c r="W512" s="10">
        <f t="shared" si="119"/>
        <v>1869963.5783166667</v>
      </c>
      <c r="X512" s="5">
        <v>443592</v>
      </c>
      <c r="Y512">
        <v>0</v>
      </c>
      <c r="Z512" s="5">
        <v>0</v>
      </c>
      <c r="AA512" s="5">
        <v>299943110</v>
      </c>
      <c r="AB512">
        <v>0</v>
      </c>
      <c r="AC512">
        <v>0</v>
      </c>
      <c r="AD512">
        <v>0</v>
      </c>
      <c r="AE512" t="s">
        <v>34</v>
      </c>
      <c r="AF512" t="s">
        <v>34</v>
      </c>
      <c r="AG512" t="s">
        <v>41</v>
      </c>
      <c r="AH512" s="5">
        <v>2994995.18</v>
      </c>
      <c r="AI512" s="5">
        <v>4435.92</v>
      </c>
      <c r="AJ512" s="3">
        <v>51455</v>
      </c>
      <c r="AK512" s="5">
        <v>0</v>
      </c>
      <c r="AL512" s="5">
        <v>0</v>
      </c>
      <c r="AM512" s="5">
        <v>0</v>
      </c>
      <c r="AN512" s="5">
        <v>0</v>
      </c>
      <c r="AO512" t="s">
        <v>41</v>
      </c>
      <c r="AP512" t="s">
        <v>37</v>
      </c>
      <c r="AQ512" s="5">
        <v>2994995.18</v>
      </c>
      <c r="AR512" t="s">
        <v>38</v>
      </c>
      <c r="AS512">
        <f>IF(AC512&gt;=1,1,0)</f>
        <v>0</v>
      </c>
      <c r="AT512" t="str">
        <f t="shared" si="116"/>
        <v>0 Días</v>
      </c>
      <c r="AU512" t="e">
        <f>IF(AND(AC512=0,SUMIFS($H:$H,$A:$A,$A512,#REF!,#REF!)&lt;250000000),"Ordinaria",IF(AND(AC512=0,SUMIFS($H:$H,$A:$A,$A512,#REF!,#REF!)&gt;=250000000),"Preventiva",IF(AND(AC512&gt;0,AC512&lt;=30),"Persuasiva I",IF(AND(AC512&gt;30,AC512&lt;=60),"Persuasiva II",IF(AND(AC512&gt;60,AC512&lt;90),"Prejurídica","Jurídico")))))</f>
        <v>#REF!</v>
      </c>
      <c r="AV512">
        <f t="shared" si="117"/>
        <v>0</v>
      </c>
      <c r="AW512" t="str">
        <f>IFERROR(VLOOKUP(#REF!,#REF!,32,0),"Desembolsado")</f>
        <v>Desembolsado</v>
      </c>
      <c r="AX512" t="str">
        <f t="shared" si="118"/>
        <v>Otro</v>
      </c>
    </row>
    <row r="513" spans="1:50" x14ac:dyDescent="0.25">
      <c r="A513" s="3">
        <v>45351</v>
      </c>
      <c r="B513" s="1">
        <v>34205000203561</v>
      </c>
      <c r="C513" s="5">
        <v>400000000</v>
      </c>
      <c r="D513">
        <v>240</v>
      </c>
      <c r="E513" s="3">
        <v>44120</v>
      </c>
      <c r="F513" s="1">
        <f>_xlfn.DAYS(E513,A513)/30</f>
        <v>-41.033333333333331</v>
      </c>
      <c r="G513" s="1">
        <f t="shared" si="126"/>
        <v>198.96666666666667</v>
      </c>
      <c r="H513" s="5">
        <v>339282263</v>
      </c>
      <c r="I513" s="5" t="s">
        <v>52</v>
      </c>
      <c r="J513" s="6">
        <v>44805</v>
      </c>
      <c r="K513" s="7">
        <f>+_xlfn.DAYS(A513,J513)/30</f>
        <v>18.2</v>
      </c>
      <c r="L513" s="7">
        <f>+_xlfn.DAYS(A513,E513)/30</f>
        <v>41.033333333333331</v>
      </c>
      <c r="M513" s="6">
        <v>31876</v>
      </c>
      <c r="N513" s="8">
        <f>+_xlfn.DAYS(A513,M513)/365</f>
        <v>36.917808219178085</v>
      </c>
      <c r="O513" s="8">
        <v>3801</v>
      </c>
      <c r="P513" s="6">
        <v>42970</v>
      </c>
      <c r="Q513" s="8">
        <f t="shared" si="112"/>
        <v>3.1944444444444446</v>
      </c>
      <c r="R513" s="8">
        <f t="shared" si="113"/>
        <v>5.0972222222222223</v>
      </c>
      <c r="S513" s="8" t="s">
        <v>66</v>
      </c>
      <c r="T513" s="9">
        <v>1.61E-2</v>
      </c>
      <c r="U513" s="5">
        <f t="shared" si="114"/>
        <v>1666666.6666666667</v>
      </c>
      <c r="V513" s="5">
        <f t="shared" si="115"/>
        <v>455203.7028583333</v>
      </c>
      <c r="W513" s="10">
        <f t="shared" si="119"/>
        <v>2121870.369525</v>
      </c>
      <c r="X513" s="5">
        <v>506109</v>
      </c>
      <c r="Y513">
        <v>0</v>
      </c>
      <c r="Z513" s="5">
        <v>539562</v>
      </c>
      <c r="AA513" s="5">
        <v>340327934</v>
      </c>
      <c r="AB513">
        <v>0</v>
      </c>
      <c r="AC513">
        <v>0</v>
      </c>
      <c r="AD513">
        <v>0</v>
      </c>
      <c r="AE513" t="s">
        <v>34</v>
      </c>
      <c r="AF513" t="s">
        <v>34</v>
      </c>
      <c r="AG513" t="s">
        <v>41</v>
      </c>
      <c r="AH513" s="5">
        <v>3392822.63</v>
      </c>
      <c r="AI513" s="5">
        <v>5061.09</v>
      </c>
      <c r="AJ513" s="3">
        <v>51425</v>
      </c>
      <c r="AK513" s="5">
        <v>5395.62</v>
      </c>
      <c r="AL513" s="5">
        <v>0</v>
      </c>
      <c r="AM513" s="5">
        <v>0</v>
      </c>
      <c r="AN513" s="5">
        <v>0</v>
      </c>
      <c r="AO513" t="s">
        <v>41</v>
      </c>
      <c r="AP513" t="s">
        <v>37</v>
      </c>
      <c r="AQ513" s="5">
        <v>3392822.63</v>
      </c>
      <c r="AR513" t="s">
        <v>38</v>
      </c>
      <c r="AT513" t="str">
        <f t="shared" si="116"/>
        <v>0 Días</v>
      </c>
      <c r="AU513" t="e">
        <f>IF(AND(AC513=0,SUMIFS($H:$H,$A:$A,$A513,#REF!,#REF!)&lt;250000000),"Ordinaria",IF(AND(AC513=0,SUMIFS($H:$H,$A:$A,$A513,#REF!,#REF!)&gt;=250000000),"Preventiva",IF(AND(AC513&gt;0,AC513&lt;=30),"Persuasiva I",IF(AND(AC513&gt;30,AC513&lt;=60),"Persuasiva II",IF(AND(AC513&gt;60,AC513&lt;90),"Prejurídica","Jurídico")))))</f>
        <v>#REF!</v>
      </c>
      <c r="AV513">
        <f t="shared" si="117"/>
        <v>0</v>
      </c>
      <c r="AW513" t="str">
        <f>IFERROR(VLOOKUP(#REF!,#REF!,32,0),"Desembolsado")</f>
        <v>Desembolsado</v>
      </c>
      <c r="AX513" t="str">
        <f t="shared" si="118"/>
        <v>Otro</v>
      </c>
    </row>
    <row r="514" spans="1:50" x14ac:dyDescent="0.25">
      <c r="A514" s="3">
        <v>45322</v>
      </c>
      <c r="B514" s="1">
        <v>34205000203561</v>
      </c>
      <c r="C514" s="5">
        <v>400000000</v>
      </c>
      <c r="D514">
        <v>240</v>
      </c>
      <c r="E514" s="3">
        <v>44120</v>
      </c>
      <c r="F514" s="1">
        <f>_xlfn.DAYS(E514,A514)/30</f>
        <v>-40.06666666666667</v>
      </c>
      <c r="G514" s="1">
        <f t="shared" si="126"/>
        <v>199.93333333333334</v>
      </c>
      <c r="H514" s="5">
        <v>340981349</v>
      </c>
      <c r="I514" s="5" t="s">
        <v>52</v>
      </c>
      <c r="J514" s="6">
        <v>44805</v>
      </c>
      <c r="K514" s="7">
        <f>+_xlfn.DAYS(A514,J514)/30</f>
        <v>17.233333333333334</v>
      </c>
      <c r="L514" s="7">
        <f>+_xlfn.DAYS(A514,E514)/30</f>
        <v>40.06666666666667</v>
      </c>
      <c r="M514" s="6">
        <v>31876</v>
      </c>
      <c r="N514" s="8">
        <f>+_xlfn.DAYS(A514,M514)/365</f>
        <v>36.838356164383562</v>
      </c>
      <c r="O514" s="8">
        <v>3801</v>
      </c>
      <c r="P514" s="6">
        <v>42970</v>
      </c>
      <c r="Q514" s="8">
        <f t="shared" ref="Q514:Q577" si="127">+_xlfn.DAYS(E514,P514)/360</f>
        <v>3.1944444444444446</v>
      </c>
      <c r="R514" s="8">
        <f t="shared" ref="R514:R577" si="128">+_xlfn.DAYS(J514,P514)/360</f>
        <v>5.0972222222222223</v>
      </c>
      <c r="S514" s="8" t="s">
        <v>66</v>
      </c>
      <c r="T514" s="9">
        <v>1.61E-2</v>
      </c>
      <c r="U514" s="5">
        <f t="shared" ref="U514:U577" si="129">C514/D514</f>
        <v>1666666.6666666667</v>
      </c>
      <c r="V514" s="5">
        <f t="shared" ref="V514:V577" si="130">H514*T514/360*30</f>
        <v>457483.30990833329</v>
      </c>
      <c r="W514" s="10">
        <f t="shared" si="119"/>
        <v>2124149.9765750002</v>
      </c>
      <c r="X514" s="5">
        <v>508635</v>
      </c>
      <c r="Y514">
        <v>0</v>
      </c>
      <c r="Z514" s="5">
        <v>601576</v>
      </c>
      <c r="AA514" s="5">
        <v>342091560</v>
      </c>
      <c r="AB514">
        <v>0</v>
      </c>
      <c r="AC514">
        <v>0</v>
      </c>
      <c r="AD514">
        <v>0</v>
      </c>
      <c r="AE514" t="s">
        <v>34</v>
      </c>
      <c r="AF514" t="s">
        <v>34</v>
      </c>
      <c r="AG514" t="s">
        <v>41</v>
      </c>
      <c r="AH514" s="5">
        <v>3409813.49</v>
      </c>
      <c r="AI514" s="5">
        <v>5086.3500000000004</v>
      </c>
      <c r="AJ514" s="3">
        <v>51425</v>
      </c>
      <c r="AK514" s="5">
        <v>6015.76</v>
      </c>
      <c r="AL514" s="5">
        <v>0</v>
      </c>
      <c r="AM514" s="5">
        <v>0</v>
      </c>
      <c r="AN514" s="5">
        <v>0</v>
      </c>
      <c r="AO514" t="s">
        <v>41</v>
      </c>
      <c r="AP514" t="s">
        <v>37</v>
      </c>
      <c r="AQ514" s="5">
        <v>3409813.49</v>
      </c>
      <c r="AR514" t="s">
        <v>38</v>
      </c>
      <c r="AS514">
        <f t="shared" ref="AS514:AS524" si="131">IF(AC514&gt;=1,1,0)</f>
        <v>0</v>
      </c>
      <c r="AT514" t="str">
        <f t="shared" ref="AT514:AT577" si="132">IF(AC514=0,"0 Días",IF(AND(AC514&gt;0,AC514&lt;=30),"1-30 Días",IF(AND(AC514&gt;30,AC514&lt;=60),"30-60 Días",IF(AND(AC514&gt;60,AC514&lt;90),"60-90 Días"," &gt; 90 Días"))))</f>
        <v>0 Días</v>
      </c>
      <c r="AU514" t="e">
        <f>IF(AND(AC514=0,SUMIFS($H:$H,$A:$A,$A514,#REF!,#REF!)&lt;250000000),"Ordinaria",IF(AND(AC514=0,SUMIFS($H:$H,$A:$A,$A514,#REF!,#REF!)&gt;=250000000),"Preventiva",IF(AND(AC514&gt;0,AC514&lt;=30),"Persuasiva I",IF(AND(AC514&gt;30,AC514&lt;=60),"Persuasiva II",IF(AND(AC514&gt;60,AC514&lt;90),"Prejurídica","Jurídico")))))</f>
        <v>#REF!</v>
      </c>
      <c r="AV514">
        <f t="shared" ref="AV514:AV577" si="133">IF(AND(AC514&gt;30,AC514&lt;=540),"MORA &gt;30 &lt;= 540 DIAS",0)</f>
        <v>0</v>
      </c>
      <c r="AW514" t="str">
        <f>IFERROR(VLOOKUP(#REF!,#REF!,32,0),"Desembolsado")</f>
        <v>Desembolsado</v>
      </c>
      <c r="AX514" t="str">
        <f t="shared" ref="AX514:AX577" si="134">IF(AND(AW514="Portafolio Cartera en Cobranza Ordinaria",AP514="Portafolio Cartera en Cobranza Ordinaria"),"Al Día",
IF(AND(AW514="Portafolio Cartera en Cobranza Preventiva",AP514="Portafolio Cartera en Cobranza Preventiva"),"Al Día",
IF(AND(AW514="Portafolio Cartera en Cobranza Ordinaria",AP514="Portafolio Cartera en Cobranza Persuasiva"),"Primera Mora",
IF(AND(AW514="Portafolio Cartera en Cobranza Preventiva",AP514="Portafolio Cartera en Cobranza Persuasiva"),"Primera Mora",
IF(AND(AW514="Portafolio Cartera en Cobranza Persuasiva",AP514="Portafolio Cartera en Cobranza Persuasiva"),"Normalizado",
IF(AND(AW514="Portafolio Cartera en Cobranza Persuasiva",AP514="Portafolio Cartera en Cobranza  Preventiva"),"Normalizado",
IF(AND(AW514="Portafolio Cartera en Cobranza Persuasiva",AP514="Portafolio Cartera en Cobranza Ordinaria"),"Normalizado",
IF(AND(AW514="Portafolio Cartera en Cobranza Persuasiva II",AP514="Portafolio Cartera en Cobranza Persuasiva"),"Normalizado",
IF(AND(AW514="Portafolio Cartera en Cobranza Persuasiva II",AP514="Portafolio Cartera en Cobranza  Preventiva"),"Normalizado",
IF(AND(AW514="Portafolio Cartera en Cobranza Persuasiva II",AP514="Portafolio Cartera en Cobranza Ordinaria"),"Normalizado",
IF(AND(AW514="Portafolio Cartera en Cobranza Prejurídica",AP514="Portafolio Cartera en Cobranza Persuasiva"),"Normalizado",
IF(AND(AW514="Portafolio Cartera en Cobranza Prejurídica",AP514="Portafolio Cartera en Cobranza Ordinaria"),"Normalizado",
IF(AND(AW514="Portafolio Cartera en Cobranza Prejurídica",AP514="Portafolio Cartera en Cobranza  Preventiva"),"Normalizado",
IF(AND(AW514="Portafolio Cartera en Cobranza Jurídica",AP514="Portafolio Cartera en Cobranza Persuasiva"),"Normalizado No Indicador",
IF(AND(AW514="Portafolio Cartera en Cobranza Jurídica",AP514="Portafolio Cartera en Cobranza Ordinaria"),"Normalizado No Indicador",
IF(AND(AW514="Portafolio Cartera en Cobranza Jurídica",AP514="Portafolio Cartera en Cobranza  Preventiva"),"Normalizado No Indicador",
"Otro"))))))))))))))))</f>
        <v>Otro</v>
      </c>
    </row>
    <row r="515" spans="1:50" x14ac:dyDescent="0.25">
      <c r="A515" s="3">
        <v>45291</v>
      </c>
      <c r="B515" s="1">
        <v>34205000203561</v>
      </c>
      <c r="C515" s="5">
        <v>400000000</v>
      </c>
      <c r="D515">
        <v>240</v>
      </c>
      <c r="E515" s="3">
        <v>44120</v>
      </c>
      <c r="F515" s="1">
        <f>_xlfn.DAYS(E515,A515)/30</f>
        <v>-39.033333333333331</v>
      </c>
      <c r="G515" s="1">
        <f t="shared" si="126"/>
        <v>200.96666666666667</v>
      </c>
      <c r="H515" s="5">
        <v>342685091</v>
      </c>
      <c r="I515" s="5" t="s">
        <v>52</v>
      </c>
      <c r="J515" s="6">
        <v>44805</v>
      </c>
      <c r="K515" s="7">
        <f>+_xlfn.DAYS(A515,J515)/30</f>
        <v>16.2</v>
      </c>
      <c r="L515" s="7">
        <f>+_xlfn.DAYS(A515,E515)/30</f>
        <v>39.033333333333331</v>
      </c>
      <c r="M515" s="6">
        <v>31876</v>
      </c>
      <c r="N515" s="8">
        <f>+_xlfn.DAYS(A515,M515)/365</f>
        <v>36.753424657534246</v>
      </c>
      <c r="O515" s="8">
        <v>3801</v>
      </c>
      <c r="P515" s="6">
        <v>42970</v>
      </c>
      <c r="Q515" s="8">
        <f t="shared" si="127"/>
        <v>3.1944444444444446</v>
      </c>
      <c r="R515" s="8">
        <f t="shared" si="128"/>
        <v>5.0972222222222223</v>
      </c>
      <c r="S515" s="8" t="s">
        <v>66</v>
      </c>
      <c r="T515" s="9">
        <v>1.61E-2</v>
      </c>
      <c r="U515" s="5">
        <f t="shared" si="129"/>
        <v>1666666.6666666667</v>
      </c>
      <c r="V515" s="5">
        <f t="shared" si="130"/>
        <v>459769.16375833331</v>
      </c>
      <c r="W515" s="10">
        <f t="shared" ref="W515:W578" si="135">+U515+V515</f>
        <v>2126435.8304249998</v>
      </c>
      <c r="X515" s="5">
        <v>511171</v>
      </c>
      <c r="Y515">
        <v>0</v>
      </c>
      <c r="Z515" s="5">
        <v>663464</v>
      </c>
      <c r="AA515" s="5">
        <v>343859726</v>
      </c>
      <c r="AB515">
        <v>0</v>
      </c>
      <c r="AC515">
        <v>0</v>
      </c>
      <c r="AD515">
        <v>0</v>
      </c>
      <c r="AE515" t="s">
        <v>34</v>
      </c>
      <c r="AF515" t="s">
        <v>34</v>
      </c>
      <c r="AG515" t="s">
        <v>41</v>
      </c>
      <c r="AH515" s="5">
        <v>3426850.91</v>
      </c>
      <c r="AI515" s="5">
        <v>5111.71</v>
      </c>
      <c r="AJ515" s="3">
        <v>51425</v>
      </c>
      <c r="AK515" s="5">
        <v>6634.64</v>
      </c>
      <c r="AL515" s="5">
        <v>0</v>
      </c>
      <c r="AM515" s="5">
        <v>0</v>
      </c>
      <c r="AN515" s="5">
        <v>0</v>
      </c>
      <c r="AO515" t="s">
        <v>41</v>
      </c>
      <c r="AP515" t="s">
        <v>37</v>
      </c>
      <c r="AQ515" s="5">
        <v>3426850.91</v>
      </c>
      <c r="AR515" t="s">
        <v>38</v>
      </c>
      <c r="AS515">
        <f t="shared" si="131"/>
        <v>0</v>
      </c>
      <c r="AT515" t="str">
        <f t="shared" si="132"/>
        <v>0 Días</v>
      </c>
      <c r="AU515" t="e">
        <f>IF(AND(AC515=0,SUMIFS($H:$H,$A:$A,$A515,#REF!,#REF!)&lt;250000000),"Ordinaria",IF(AND(AC515=0,SUMIFS($H:$H,$A:$A,$A515,#REF!,#REF!)&gt;=250000000),"Preventiva",IF(AND(AC515&gt;0,AC515&lt;=30),"Persuasiva I",IF(AND(AC515&gt;30,AC515&lt;=60),"Persuasiva II",IF(AND(AC515&gt;60,AC515&lt;90),"Prejurídica","Jurídico")))))</f>
        <v>#REF!</v>
      </c>
      <c r="AV515">
        <f t="shared" si="133"/>
        <v>0</v>
      </c>
      <c r="AW515" t="str">
        <f>IFERROR(VLOOKUP(#REF!,#REF!,32,0),"Desembolsado")</f>
        <v>Desembolsado</v>
      </c>
      <c r="AX515" t="str">
        <f t="shared" si="134"/>
        <v>Otro</v>
      </c>
    </row>
    <row r="516" spans="1:50" x14ac:dyDescent="0.25">
      <c r="A516" s="3">
        <v>45260</v>
      </c>
      <c r="B516" s="1">
        <v>34205000203561</v>
      </c>
      <c r="C516" s="5">
        <v>400000000</v>
      </c>
      <c r="D516">
        <v>240</v>
      </c>
      <c r="E516" s="3">
        <v>44120</v>
      </c>
      <c r="F516" s="1">
        <f>_xlfn.DAYS(E516,A516)/30</f>
        <v>-38</v>
      </c>
      <c r="G516" s="1">
        <f t="shared" si="126"/>
        <v>202</v>
      </c>
      <c r="H516" s="5">
        <v>344381552</v>
      </c>
      <c r="I516" s="5" t="s">
        <v>52</v>
      </c>
      <c r="J516" s="6">
        <v>44805</v>
      </c>
      <c r="K516" s="7">
        <f>+_xlfn.DAYS(A516,J516)/30</f>
        <v>15.166666666666666</v>
      </c>
      <c r="L516" s="7">
        <f>+_xlfn.DAYS(A516,E516)/30</f>
        <v>38</v>
      </c>
      <c r="M516" s="6">
        <v>31876</v>
      </c>
      <c r="N516" s="8">
        <f>+_xlfn.DAYS(A516,M516)/365</f>
        <v>36.668493150684931</v>
      </c>
      <c r="O516" s="8">
        <v>3801</v>
      </c>
      <c r="P516" s="6">
        <v>42970</v>
      </c>
      <c r="Q516" s="8">
        <f t="shared" si="127"/>
        <v>3.1944444444444446</v>
      </c>
      <c r="R516" s="8">
        <f t="shared" si="128"/>
        <v>5.0972222222222223</v>
      </c>
      <c r="S516" s="8" t="s">
        <v>66</v>
      </c>
      <c r="T516" s="9">
        <v>1.61E-2</v>
      </c>
      <c r="U516" s="5">
        <f t="shared" si="129"/>
        <v>1666666.6666666667</v>
      </c>
      <c r="V516" s="5">
        <f t="shared" si="130"/>
        <v>462045.24893333332</v>
      </c>
      <c r="W516" s="10">
        <f t="shared" si="135"/>
        <v>2128711.9155999999</v>
      </c>
      <c r="X516" s="5">
        <v>513705</v>
      </c>
      <c r="Y516">
        <v>0</v>
      </c>
      <c r="Z516" s="5">
        <v>0</v>
      </c>
      <c r="AA516" s="5">
        <v>344895257</v>
      </c>
      <c r="AB516">
        <v>0</v>
      </c>
      <c r="AC516">
        <v>0</v>
      </c>
      <c r="AD516">
        <v>0</v>
      </c>
      <c r="AE516" t="s">
        <v>34</v>
      </c>
      <c r="AF516" t="s">
        <v>34</v>
      </c>
      <c r="AG516" t="s">
        <v>41</v>
      </c>
      <c r="AH516" s="5">
        <v>3443815.52</v>
      </c>
      <c r="AI516" s="5">
        <v>5137.05</v>
      </c>
      <c r="AJ516" s="3">
        <v>51425</v>
      </c>
      <c r="AK516" s="5">
        <v>0</v>
      </c>
      <c r="AL516" s="5">
        <v>0</v>
      </c>
      <c r="AM516" s="5">
        <v>0</v>
      </c>
      <c r="AN516" s="5">
        <v>0</v>
      </c>
      <c r="AO516" t="s">
        <v>41</v>
      </c>
      <c r="AP516" t="s">
        <v>37</v>
      </c>
      <c r="AQ516" s="5">
        <v>3443815.52</v>
      </c>
      <c r="AR516" t="s">
        <v>38</v>
      </c>
      <c r="AS516">
        <f t="shared" si="131"/>
        <v>0</v>
      </c>
      <c r="AT516" t="str">
        <f t="shared" si="132"/>
        <v>0 Días</v>
      </c>
      <c r="AU516" t="e">
        <f>IF(AND(AC516=0,SUMIFS($H:$H,$A:$A,$A516,#REF!,#REF!)&lt;250000000),"Ordinaria",IF(AND(AC516=0,SUMIFS($H:$H,$A:$A,$A516,#REF!,#REF!)&gt;=250000000),"Preventiva",IF(AND(AC516&gt;0,AC516&lt;=30),"Persuasiva I",IF(AND(AC516&gt;30,AC516&lt;=60),"Persuasiva II",IF(AND(AC516&gt;60,AC516&lt;90),"Prejurídica","Jurídico")))))</f>
        <v>#REF!</v>
      </c>
      <c r="AV516">
        <f t="shared" si="133"/>
        <v>0</v>
      </c>
      <c r="AW516" t="str">
        <f>IFERROR(VLOOKUP(#REF!,#REF!,32,0),"Desembolsado")</f>
        <v>Desembolsado</v>
      </c>
      <c r="AX516" t="str">
        <f t="shared" si="134"/>
        <v>Otro</v>
      </c>
    </row>
    <row r="517" spans="1:50" x14ac:dyDescent="0.25">
      <c r="A517" s="3">
        <v>45230</v>
      </c>
      <c r="B517" s="1">
        <v>34205000203561</v>
      </c>
      <c r="C517" s="5">
        <v>400000000</v>
      </c>
      <c r="D517">
        <v>240</v>
      </c>
      <c r="E517" s="3">
        <v>44120</v>
      </c>
      <c r="F517" s="1">
        <f>_xlfn.DAYS(E517,A517)/30</f>
        <v>-37</v>
      </c>
      <c r="G517" s="1">
        <f t="shared" si="126"/>
        <v>203</v>
      </c>
      <c r="H517" s="5">
        <v>346065213</v>
      </c>
      <c r="I517" s="5" t="s">
        <v>52</v>
      </c>
      <c r="J517" s="6">
        <v>44805</v>
      </c>
      <c r="K517" s="7">
        <f>+_xlfn.DAYS(A517,J517)/30</f>
        <v>14.166666666666666</v>
      </c>
      <c r="L517" s="7">
        <f>+_xlfn.DAYS(A517,E517)/30</f>
        <v>37</v>
      </c>
      <c r="M517" s="6">
        <v>31876</v>
      </c>
      <c r="N517" s="8">
        <f>+_xlfn.DAYS(A517,M517)/365</f>
        <v>36.586301369863016</v>
      </c>
      <c r="O517" s="8">
        <v>3801</v>
      </c>
      <c r="P517" s="6">
        <v>42970</v>
      </c>
      <c r="Q517" s="8">
        <f t="shared" si="127"/>
        <v>3.1944444444444446</v>
      </c>
      <c r="R517" s="8">
        <f t="shared" si="128"/>
        <v>5.0972222222222223</v>
      </c>
      <c r="S517" s="8" t="s">
        <v>66</v>
      </c>
      <c r="T517" s="9">
        <v>1.61E-2</v>
      </c>
      <c r="U517" s="5">
        <f t="shared" si="129"/>
        <v>1666666.6666666667</v>
      </c>
      <c r="V517" s="5">
        <f t="shared" si="130"/>
        <v>464304.160775</v>
      </c>
      <c r="W517" s="10">
        <f t="shared" si="135"/>
        <v>2130970.8274416667</v>
      </c>
      <c r="X517" s="5">
        <v>516279</v>
      </c>
      <c r="Y517">
        <v>0</v>
      </c>
      <c r="Z517" s="5">
        <v>0</v>
      </c>
      <c r="AA517" s="5">
        <v>346581492</v>
      </c>
      <c r="AB517">
        <v>0</v>
      </c>
      <c r="AC517">
        <v>0</v>
      </c>
      <c r="AD517">
        <v>0</v>
      </c>
      <c r="AE517" t="s">
        <v>34</v>
      </c>
      <c r="AF517" t="s">
        <v>34</v>
      </c>
      <c r="AG517" t="s">
        <v>41</v>
      </c>
      <c r="AH517" s="5">
        <v>3460652.13</v>
      </c>
      <c r="AI517" s="5">
        <v>5162.79</v>
      </c>
      <c r="AJ517" s="3">
        <v>51425</v>
      </c>
      <c r="AK517" s="5">
        <v>0</v>
      </c>
      <c r="AL517" s="5">
        <v>0</v>
      </c>
      <c r="AM517" s="5">
        <v>0</v>
      </c>
      <c r="AN517" s="5">
        <v>0</v>
      </c>
      <c r="AO517" t="s">
        <v>41</v>
      </c>
      <c r="AP517" t="s">
        <v>37</v>
      </c>
      <c r="AQ517" s="5">
        <v>3460652.13</v>
      </c>
      <c r="AR517" t="s">
        <v>38</v>
      </c>
      <c r="AS517">
        <f t="shared" si="131"/>
        <v>0</v>
      </c>
      <c r="AT517" t="str">
        <f t="shared" si="132"/>
        <v>0 Días</v>
      </c>
      <c r="AU517" t="e">
        <f>IF(AND(AC517=0,SUMIFS($H:$H,$A:$A,$A517,#REF!,#REF!)&lt;250000000),"Ordinaria",IF(AND(AC517=0,SUMIFS($H:$H,$A:$A,$A517,#REF!,#REF!)&gt;=250000000),"Preventiva",IF(AND(AC517&gt;0,AC517&lt;=30),"Persuasiva I",IF(AND(AC517&gt;30,AC517&lt;=60),"Persuasiva II",IF(AND(AC517&gt;60,AC517&lt;90),"Prejurídica","Jurídico")))))</f>
        <v>#REF!</v>
      </c>
      <c r="AV517">
        <f t="shared" si="133"/>
        <v>0</v>
      </c>
      <c r="AW517" t="str">
        <f>IFERROR(VLOOKUP(#REF!,#REF!,32,0),"Desembolsado")</f>
        <v>Desembolsado</v>
      </c>
      <c r="AX517" t="str">
        <f t="shared" si="134"/>
        <v>Otro</v>
      </c>
    </row>
    <row r="518" spans="1:50" x14ac:dyDescent="0.25">
      <c r="A518" s="3">
        <v>45199</v>
      </c>
      <c r="B518" s="1">
        <v>34205000203561</v>
      </c>
      <c r="C518" s="5">
        <v>400000000</v>
      </c>
      <c r="D518">
        <v>240</v>
      </c>
      <c r="E518" s="3">
        <v>44120</v>
      </c>
      <c r="F518" s="1">
        <f>_xlfn.DAYS(E518,A518)/30</f>
        <v>-35.966666666666669</v>
      </c>
      <c r="G518" s="1">
        <f t="shared" si="126"/>
        <v>204.03333333333333</v>
      </c>
      <c r="H518" s="5">
        <v>347768848</v>
      </c>
      <c r="I518" s="5" t="s">
        <v>52</v>
      </c>
      <c r="J518" s="6">
        <v>44805</v>
      </c>
      <c r="K518" s="7">
        <f>+_xlfn.DAYS(A518,J518)/30</f>
        <v>13.133333333333333</v>
      </c>
      <c r="L518" s="7">
        <f>+_xlfn.DAYS(A518,E518)/30</f>
        <v>35.966666666666669</v>
      </c>
      <c r="M518" s="6">
        <v>31876</v>
      </c>
      <c r="N518" s="8">
        <f>+_xlfn.DAYS(A518,M518)/365</f>
        <v>36.5013698630137</v>
      </c>
      <c r="O518" s="8">
        <v>3801</v>
      </c>
      <c r="P518" s="6">
        <v>42970</v>
      </c>
      <c r="Q518" s="8">
        <f t="shared" si="127"/>
        <v>3.1944444444444446</v>
      </c>
      <c r="R518" s="8">
        <f t="shared" si="128"/>
        <v>5.0972222222222223</v>
      </c>
      <c r="S518" s="8" t="s">
        <v>66</v>
      </c>
      <c r="T518" s="9">
        <v>1.61E-2</v>
      </c>
      <c r="U518" s="5">
        <f t="shared" si="129"/>
        <v>1666666.6666666667</v>
      </c>
      <c r="V518" s="5">
        <f t="shared" si="130"/>
        <v>466589.87106666667</v>
      </c>
      <c r="W518" s="10">
        <f t="shared" si="135"/>
        <v>2133256.5377333332</v>
      </c>
      <c r="X518" s="5">
        <v>518815</v>
      </c>
      <c r="Y518">
        <v>0</v>
      </c>
      <c r="Z518" s="5">
        <v>0</v>
      </c>
      <c r="AA518" s="5">
        <v>348287663</v>
      </c>
      <c r="AB518">
        <v>0</v>
      </c>
      <c r="AC518">
        <v>0</v>
      </c>
      <c r="AD518">
        <v>0</v>
      </c>
      <c r="AE518" t="s">
        <v>34</v>
      </c>
      <c r="AF518" t="s">
        <v>34</v>
      </c>
      <c r="AG518" t="s">
        <v>41</v>
      </c>
      <c r="AH518" s="5">
        <v>3477688.48</v>
      </c>
      <c r="AI518" s="5">
        <v>5188.1499999999996</v>
      </c>
      <c r="AJ518" s="3">
        <v>51425</v>
      </c>
      <c r="AK518" s="5">
        <v>0</v>
      </c>
      <c r="AL518" s="5">
        <v>0</v>
      </c>
      <c r="AM518" s="5">
        <v>0</v>
      </c>
      <c r="AN518" s="5">
        <v>0</v>
      </c>
      <c r="AO518" t="s">
        <v>41</v>
      </c>
      <c r="AP518" t="s">
        <v>37</v>
      </c>
      <c r="AQ518" s="5">
        <v>3477688.48</v>
      </c>
      <c r="AR518" t="s">
        <v>38</v>
      </c>
      <c r="AS518">
        <f t="shared" si="131"/>
        <v>0</v>
      </c>
      <c r="AT518" t="str">
        <f t="shared" si="132"/>
        <v>0 Días</v>
      </c>
      <c r="AU518" t="e">
        <f>IF(AND(AC518=0,SUMIFS($H:$H,$A:$A,$A518,#REF!,#REF!)&lt;250000000),"Ordinaria",IF(AND(AC518=0,SUMIFS($H:$H,$A:$A,$A518,#REF!,#REF!)&gt;=250000000),"Preventiva",IF(AND(AC518&gt;0,AC518&lt;=30),"Persuasiva I",IF(AND(AC518&gt;30,AC518&lt;=60),"Persuasiva II",IF(AND(AC518&gt;60,AC518&lt;90),"Prejurídica","Jurídico")))))</f>
        <v>#REF!</v>
      </c>
      <c r="AV518">
        <f t="shared" si="133"/>
        <v>0</v>
      </c>
      <c r="AW518" t="str">
        <f>IFERROR(VLOOKUP(#REF!,#REF!,32,0),"Desembolsado")</f>
        <v>Desembolsado</v>
      </c>
      <c r="AX518" t="str">
        <f t="shared" si="134"/>
        <v>Otro</v>
      </c>
    </row>
    <row r="519" spans="1:50" x14ac:dyDescent="0.25">
      <c r="A519" s="3">
        <v>45169</v>
      </c>
      <c r="B519" s="1">
        <v>34205000203561</v>
      </c>
      <c r="C519" s="5">
        <v>400000000</v>
      </c>
      <c r="D519">
        <v>240</v>
      </c>
      <c r="E519" s="3">
        <v>44120</v>
      </c>
      <c r="F519" s="1">
        <f>_xlfn.DAYS(E519,A519)/30</f>
        <v>-34.966666666666669</v>
      </c>
      <c r="G519" s="1">
        <f t="shared" si="126"/>
        <v>205.03333333333333</v>
      </c>
      <c r="H519" s="5">
        <v>349466171</v>
      </c>
      <c r="I519" s="5" t="s">
        <v>52</v>
      </c>
      <c r="J519" s="6">
        <v>44805</v>
      </c>
      <c r="K519" s="7">
        <f>+_xlfn.DAYS(A519,J519)/30</f>
        <v>12.133333333333333</v>
      </c>
      <c r="L519" s="7">
        <f>+_xlfn.DAYS(A519,E519)/30</f>
        <v>34.966666666666669</v>
      </c>
      <c r="M519" s="6">
        <v>31876</v>
      </c>
      <c r="N519" s="8">
        <f>+_xlfn.DAYS(A519,M519)/365</f>
        <v>36.419178082191777</v>
      </c>
      <c r="O519" s="8">
        <v>3801</v>
      </c>
      <c r="P519" s="6">
        <v>42970</v>
      </c>
      <c r="Q519" s="8">
        <f t="shared" si="127"/>
        <v>3.1944444444444446</v>
      </c>
      <c r="R519" s="8">
        <f t="shared" si="128"/>
        <v>5.0972222222222223</v>
      </c>
      <c r="S519" s="8" t="s">
        <v>66</v>
      </c>
      <c r="T519" s="9">
        <v>1.61E-2</v>
      </c>
      <c r="U519" s="5">
        <f t="shared" si="129"/>
        <v>1666666.6666666667</v>
      </c>
      <c r="V519" s="5">
        <f t="shared" si="130"/>
        <v>468867.11275833333</v>
      </c>
      <c r="W519" s="10">
        <f t="shared" si="135"/>
        <v>2135533.7794249998</v>
      </c>
      <c r="X519" s="5">
        <v>521351</v>
      </c>
      <c r="Y519">
        <v>0</v>
      </c>
      <c r="Z519" s="5">
        <v>0</v>
      </c>
      <c r="AA519" s="5">
        <v>349987522</v>
      </c>
      <c r="AB519">
        <v>0</v>
      </c>
      <c r="AC519">
        <v>0</v>
      </c>
      <c r="AD519">
        <v>0</v>
      </c>
      <c r="AE519" t="s">
        <v>34</v>
      </c>
      <c r="AF519" t="s">
        <v>34</v>
      </c>
      <c r="AG519" t="s">
        <v>41</v>
      </c>
      <c r="AH519" s="5">
        <v>3494661.71</v>
      </c>
      <c r="AI519" s="5">
        <v>5213.51</v>
      </c>
      <c r="AJ519" s="3">
        <v>51425</v>
      </c>
      <c r="AK519" s="5">
        <v>0</v>
      </c>
      <c r="AL519" s="5">
        <v>0</v>
      </c>
      <c r="AM519" s="5">
        <v>0</v>
      </c>
      <c r="AN519" s="5">
        <v>0</v>
      </c>
      <c r="AO519" t="s">
        <v>41</v>
      </c>
      <c r="AP519" t="s">
        <v>37</v>
      </c>
      <c r="AQ519" s="5">
        <v>3494661.71</v>
      </c>
      <c r="AR519" t="s">
        <v>38</v>
      </c>
      <c r="AS519">
        <f t="shared" si="131"/>
        <v>0</v>
      </c>
      <c r="AT519" t="str">
        <f t="shared" si="132"/>
        <v>0 Días</v>
      </c>
      <c r="AU519" t="e">
        <f>IF(AND(AC519=0,SUMIFS($H:$H,$A:$A,$A519,#REF!,#REF!)&lt;250000000),"Ordinaria",IF(AND(AC519=0,SUMIFS($H:$H,$A:$A,$A519,#REF!,#REF!)&gt;=250000000),"Preventiva",IF(AND(AC519&gt;0,AC519&lt;=30),"Persuasiva I",IF(AND(AC519&gt;30,AC519&lt;=60),"Persuasiva II",IF(AND(AC519&gt;60,AC519&lt;90),"Prejurídica","Jurídico")))))</f>
        <v>#REF!</v>
      </c>
      <c r="AV519">
        <f t="shared" si="133"/>
        <v>0</v>
      </c>
      <c r="AW519" t="str">
        <f>IFERROR(VLOOKUP(#REF!,#REF!,32,0),"Desembolsado")</f>
        <v>Desembolsado</v>
      </c>
      <c r="AX519" t="str">
        <f t="shared" si="134"/>
        <v>Otro</v>
      </c>
    </row>
    <row r="520" spans="1:50" x14ac:dyDescent="0.25">
      <c r="A520" s="3">
        <v>45138</v>
      </c>
      <c r="B520" s="1">
        <v>34205000203561</v>
      </c>
      <c r="C520" s="5">
        <v>400000000</v>
      </c>
      <c r="D520">
        <v>240</v>
      </c>
      <c r="E520" s="3">
        <v>44120</v>
      </c>
      <c r="F520" s="1">
        <f>_xlfn.DAYS(E520,A520)/30</f>
        <v>-33.93333333333333</v>
      </c>
      <c r="G520" s="1">
        <f t="shared" si="126"/>
        <v>206.06666666666666</v>
      </c>
      <c r="H520" s="5">
        <v>352576935</v>
      </c>
      <c r="I520" s="5" t="s">
        <v>52</v>
      </c>
      <c r="J520" s="6">
        <v>44805</v>
      </c>
      <c r="K520" s="7">
        <f>+_xlfn.DAYS(A520,J520)/30</f>
        <v>11.1</v>
      </c>
      <c r="L520" s="7">
        <f>+_xlfn.DAYS(A520,E520)/30</f>
        <v>33.93333333333333</v>
      </c>
      <c r="M520" s="6">
        <v>31876</v>
      </c>
      <c r="N520" s="8">
        <f>+_xlfn.DAYS(A520,M520)/365</f>
        <v>36.334246575342469</v>
      </c>
      <c r="O520" s="8">
        <v>3801</v>
      </c>
      <c r="P520" s="6">
        <v>42970</v>
      </c>
      <c r="Q520" s="8">
        <f t="shared" si="127"/>
        <v>3.1944444444444446</v>
      </c>
      <c r="R520" s="8">
        <f t="shared" si="128"/>
        <v>5.0972222222222223</v>
      </c>
      <c r="S520" s="8" t="s">
        <v>66</v>
      </c>
      <c r="T520" s="9">
        <v>1.61E-2</v>
      </c>
      <c r="U520" s="5">
        <f t="shared" si="129"/>
        <v>1666666.6666666667</v>
      </c>
      <c r="V520" s="5">
        <f t="shared" si="130"/>
        <v>473040.72112499998</v>
      </c>
      <c r="W520" s="10">
        <f t="shared" si="135"/>
        <v>2139707.3877916667</v>
      </c>
      <c r="X520" s="5">
        <v>523864</v>
      </c>
      <c r="Y520">
        <v>0</v>
      </c>
      <c r="Z520" s="5">
        <v>0</v>
      </c>
      <c r="AA520" s="5">
        <v>353104083</v>
      </c>
      <c r="AB520">
        <v>1</v>
      </c>
      <c r="AC520">
        <v>15</v>
      </c>
      <c r="AD520">
        <v>0</v>
      </c>
      <c r="AE520" t="s">
        <v>34</v>
      </c>
      <c r="AF520" t="s">
        <v>34</v>
      </c>
      <c r="AG520" t="s">
        <v>41</v>
      </c>
      <c r="AH520" s="5">
        <v>3525769.35</v>
      </c>
      <c r="AI520" s="5">
        <v>5271.48</v>
      </c>
      <c r="AJ520" s="3">
        <v>51425</v>
      </c>
      <c r="AK520" s="5">
        <v>0</v>
      </c>
      <c r="AL520" s="5">
        <v>0</v>
      </c>
      <c r="AM520" s="5">
        <v>0</v>
      </c>
      <c r="AN520" s="5">
        <v>0</v>
      </c>
      <c r="AO520" t="s">
        <v>41</v>
      </c>
      <c r="AP520" t="s">
        <v>42</v>
      </c>
      <c r="AQ520" s="5">
        <v>3525769.35</v>
      </c>
      <c r="AR520" t="s">
        <v>38</v>
      </c>
      <c r="AS520">
        <f t="shared" si="131"/>
        <v>1</v>
      </c>
      <c r="AT520" t="str">
        <f t="shared" si="132"/>
        <v>1-30 Días</v>
      </c>
      <c r="AU520" t="e">
        <f>IF(AND(AC520=0,SUMIFS($H:$H,$A:$A,$A520,#REF!,#REF!)&lt;250000000),"Ordinaria",IF(AND(AC520=0,SUMIFS($H:$H,$A:$A,$A520,#REF!,#REF!)&gt;=250000000),"Preventiva",IF(AND(AC520&gt;0,AC520&lt;=30),"Persuasiva I",IF(AND(AC520&gt;30,AC520&lt;=60),"Persuasiva II",IF(AND(AC520&gt;60,AC520&lt;90),"Prejurídica","Jurídico")))))</f>
        <v>#REF!</v>
      </c>
      <c r="AV520">
        <f t="shared" si="133"/>
        <v>0</v>
      </c>
      <c r="AW520" t="str">
        <f>IFERROR(VLOOKUP(#REF!,#REF!,32,0),"Desembolsado")</f>
        <v>Desembolsado</v>
      </c>
      <c r="AX520" t="str">
        <f t="shared" si="134"/>
        <v>Otro</v>
      </c>
    </row>
    <row r="521" spans="1:50" x14ac:dyDescent="0.25">
      <c r="A521" s="3">
        <v>45107</v>
      </c>
      <c r="B521" s="1">
        <v>34205000203561</v>
      </c>
      <c r="C521" s="5">
        <v>400000000</v>
      </c>
      <c r="D521">
        <v>240</v>
      </c>
      <c r="E521" s="3">
        <v>44120</v>
      </c>
      <c r="F521" s="1">
        <f>_xlfn.DAYS(E521,A521)/30</f>
        <v>-32.9</v>
      </c>
      <c r="G521" s="1">
        <f t="shared" si="126"/>
        <v>207.1</v>
      </c>
      <c r="H521" s="5">
        <v>352853373</v>
      </c>
      <c r="I521" s="5" t="s">
        <v>52</v>
      </c>
      <c r="J521" s="6">
        <v>44805</v>
      </c>
      <c r="K521" s="7">
        <f>+_xlfn.DAYS(A521,J521)/30</f>
        <v>10.066666666666666</v>
      </c>
      <c r="L521" s="7">
        <f>+_xlfn.DAYS(A521,E521)/30</f>
        <v>32.9</v>
      </c>
      <c r="M521" s="6">
        <v>31876</v>
      </c>
      <c r="N521" s="8">
        <f>+_xlfn.DAYS(A521,M521)/365</f>
        <v>36.249315068493154</v>
      </c>
      <c r="O521" s="8">
        <v>3801</v>
      </c>
      <c r="P521" s="6">
        <v>42970</v>
      </c>
      <c r="Q521" s="8">
        <f t="shared" si="127"/>
        <v>3.1944444444444446</v>
      </c>
      <c r="R521" s="8">
        <f t="shared" si="128"/>
        <v>5.0972222222222223</v>
      </c>
      <c r="S521" s="8" t="s">
        <v>66</v>
      </c>
      <c r="T521" s="9">
        <v>1.61E-2</v>
      </c>
      <c r="U521" s="5">
        <f t="shared" si="129"/>
        <v>1666666.6666666667</v>
      </c>
      <c r="V521" s="5">
        <f t="shared" si="130"/>
        <v>473411.60877499997</v>
      </c>
      <c r="W521" s="10">
        <f t="shared" si="135"/>
        <v>2140078.2754416666</v>
      </c>
      <c r="X521" s="5">
        <v>526390</v>
      </c>
      <c r="Y521">
        <v>0</v>
      </c>
      <c r="Z521" s="5">
        <v>0</v>
      </c>
      <c r="AA521" s="5">
        <v>353379763</v>
      </c>
      <c r="AB521">
        <v>0</v>
      </c>
      <c r="AC521">
        <v>0</v>
      </c>
      <c r="AD521">
        <v>0</v>
      </c>
      <c r="AE521" t="s">
        <v>34</v>
      </c>
      <c r="AF521" t="s">
        <v>34</v>
      </c>
      <c r="AG521" t="s">
        <v>41</v>
      </c>
      <c r="AH521" s="5">
        <v>3528533.73</v>
      </c>
      <c r="AI521" s="5">
        <v>5263.9</v>
      </c>
      <c r="AJ521" s="3">
        <v>51425</v>
      </c>
      <c r="AK521" s="5">
        <v>0</v>
      </c>
      <c r="AL521" s="5">
        <v>0</v>
      </c>
      <c r="AM521" s="5">
        <v>0</v>
      </c>
      <c r="AN521" s="5">
        <v>0</v>
      </c>
      <c r="AO521" t="s">
        <v>41</v>
      </c>
      <c r="AP521" t="s">
        <v>37</v>
      </c>
      <c r="AQ521" s="5">
        <v>3528533.73</v>
      </c>
      <c r="AR521" t="s">
        <v>38</v>
      </c>
      <c r="AS521">
        <f t="shared" si="131"/>
        <v>0</v>
      </c>
      <c r="AT521" t="str">
        <f t="shared" si="132"/>
        <v>0 Días</v>
      </c>
      <c r="AU521" t="e">
        <f>IF(AND(AC521=0,SUMIFS($H:$H,$A:$A,$A521,#REF!,#REF!)&lt;250000000),"Ordinaria",IF(AND(AC521=0,SUMIFS($H:$H,$A:$A,$A521,#REF!,#REF!)&gt;=250000000),"Preventiva",IF(AND(AC521&gt;0,AC521&lt;=30),"Persuasiva I",IF(AND(AC521&gt;30,AC521&lt;=60),"Persuasiva II",IF(AND(AC521&gt;60,AC521&lt;90),"Prejurídica","Jurídico")))))</f>
        <v>#REF!</v>
      </c>
      <c r="AV521">
        <f t="shared" si="133"/>
        <v>0</v>
      </c>
      <c r="AW521" t="str">
        <f>IFERROR(VLOOKUP(#REF!,#REF!,32,0),"Desembolsado")</f>
        <v>Desembolsado</v>
      </c>
      <c r="AX521" t="str">
        <f t="shared" si="134"/>
        <v>Otro</v>
      </c>
    </row>
    <row r="522" spans="1:50" x14ac:dyDescent="0.25">
      <c r="A522" s="3">
        <v>45077</v>
      </c>
      <c r="B522" s="1">
        <v>34205000203561</v>
      </c>
      <c r="C522" s="5">
        <v>400000000</v>
      </c>
      <c r="D522">
        <v>240</v>
      </c>
      <c r="E522" s="3">
        <v>44120</v>
      </c>
      <c r="F522" s="1">
        <f>_xlfn.DAYS(E522,A522)/30</f>
        <v>-31.9</v>
      </c>
      <c r="G522" s="1">
        <f t="shared" si="126"/>
        <v>208.1</v>
      </c>
      <c r="H522" s="5">
        <v>354558006</v>
      </c>
      <c r="I522" s="5" t="s">
        <v>52</v>
      </c>
      <c r="J522" s="6">
        <v>44805</v>
      </c>
      <c r="K522" s="7">
        <f>+_xlfn.DAYS(A522,J522)/30</f>
        <v>9.0666666666666664</v>
      </c>
      <c r="L522" s="7">
        <f>+_xlfn.DAYS(A522,E522)/30</f>
        <v>31.9</v>
      </c>
      <c r="M522" s="6">
        <v>31876</v>
      </c>
      <c r="N522" s="8">
        <f>+_xlfn.DAYS(A522,M522)/365</f>
        <v>36.167123287671231</v>
      </c>
      <c r="O522" s="8">
        <v>3801</v>
      </c>
      <c r="P522" s="6">
        <v>42970</v>
      </c>
      <c r="Q522" s="8">
        <f t="shared" si="127"/>
        <v>3.1944444444444446</v>
      </c>
      <c r="R522" s="8">
        <f t="shared" si="128"/>
        <v>5.0972222222222223</v>
      </c>
      <c r="S522" s="8" t="s">
        <v>66</v>
      </c>
      <c r="T522" s="9">
        <v>1.61E-2</v>
      </c>
      <c r="U522" s="5">
        <f t="shared" si="129"/>
        <v>1666666.6666666667</v>
      </c>
      <c r="V522" s="5">
        <f t="shared" si="130"/>
        <v>475698.65804999997</v>
      </c>
      <c r="W522" s="10">
        <f t="shared" si="135"/>
        <v>2142365.3247166667</v>
      </c>
      <c r="X522" s="5">
        <v>528924</v>
      </c>
      <c r="Y522">
        <v>0</v>
      </c>
      <c r="Z522" s="5">
        <v>0</v>
      </c>
      <c r="AA522" s="5">
        <v>355086930</v>
      </c>
      <c r="AB522">
        <v>0</v>
      </c>
      <c r="AC522">
        <v>0</v>
      </c>
      <c r="AD522">
        <v>0</v>
      </c>
      <c r="AE522" t="s">
        <v>34</v>
      </c>
      <c r="AF522" t="s">
        <v>34</v>
      </c>
      <c r="AG522" t="s">
        <v>41</v>
      </c>
      <c r="AH522" s="5">
        <v>3545580.06</v>
      </c>
      <c r="AI522" s="5">
        <v>5289.24</v>
      </c>
      <c r="AJ522" s="3">
        <v>51425</v>
      </c>
      <c r="AK522" s="5">
        <v>0</v>
      </c>
      <c r="AL522" s="5">
        <v>0</v>
      </c>
      <c r="AM522" s="5">
        <v>0</v>
      </c>
      <c r="AN522" s="5">
        <v>0</v>
      </c>
      <c r="AO522" t="s">
        <v>41</v>
      </c>
      <c r="AP522" t="s">
        <v>39</v>
      </c>
      <c r="AQ522" s="5">
        <v>3545580.06</v>
      </c>
      <c r="AR522" t="s">
        <v>38</v>
      </c>
      <c r="AS522">
        <f t="shared" si="131"/>
        <v>0</v>
      </c>
      <c r="AT522" t="str">
        <f t="shared" si="132"/>
        <v>0 Días</v>
      </c>
      <c r="AU522" t="e">
        <f>IF(AND(AC522=0,SUMIFS($H:$H,$A:$A,$A522,#REF!,#REF!)&lt;250000000),"Ordinaria",IF(AND(AC522=0,SUMIFS($H:$H,$A:$A,$A522,#REF!,#REF!)&gt;=250000000),"Preventiva",IF(AND(AC522&gt;0,AC522&lt;=30),"Persuasiva I",IF(AND(AC522&gt;30,AC522&lt;=60),"Persuasiva II",IF(AND(AC522&gt;60,AC522&lt;90),"Prejurídica","Jurídico")))))</f>
        <v>#REF!</v>
      </c>
      <c r="AV522">
        <f t="shared" si="133"/>
        <v>0</v>
      </c>
      <c r="AW522" t="str">
        <f>IFERROR(VLOOKUP(#REF!,#REF!,32,0),"Desembolsado")</f>
        <v>Desembolsado</v>
      </c>
      <c r="AX522" t="str">
        <f t="shared" si="134"/>
        <v>Otro</v>
      </c>
    </row>
    <row r="523" spans="1:50" x14ac:dyDescent="0.25">
      <c r="A523" s="3">
        <v>45046</v>
      </c>
      <c r="B523" s="1">
        <v>34205000203561</v>
      </c>
      <c r="C523" s="5">
        <v>400000000</v>
      </c>
      <c r="D523">
        <v>240</v>
      </c>
      <c r="E523" s="3">
        <v>44120</v>
      </c>
      <c r="F523" s="1">
        <f>_xlfn.DAYS(E523,A523)/30</f>
        <v>-30.866666666666667</v>
      </c>
      <c r="G523" s="1">
        <f t="shared" si="126"/>
        <v>209.13333333333333</v>
      </c>
      <c r="H523" s="5">
        <v>356256718</v>
      </c>
      <c r="I523" s="5" t="s">
        <v>52</v>
      </c>
      <c r="J523" s="6">
        <v>44805</v>
      </c>
      <c r="K523" s="7">
        <f>+_xlfn.DAYS(A523,J523)/30</f>
        <v>8.0333333333333332</v>
      </c>
      <c r="L523" s="7">
        <f>+_xlfn.DAYS(A523,E523)/30</f>
        <v>30.866666666666667</v>
      </c>
      <c r="M523" s="6">
        <v>31876</v>
      </c>
      <c r="N523" s="8">
        <f>+_xlfn.DAYS(A523,M523)/365</f>
        <v>36.082191780821915</v>
      </c>
      <c r="O523" s="8">
        <v>3801</v>
      </c>
      <c r="P523" s="6">
        <v>42970</v>
      </c>
      <c r="Q523" s="8">
        <f t="shared" si="127"/>
        <v>3.1944444444444446</v>
      </c>
      <c r="R523" s="8">
        <f t="shared" si="128"/>
        <v>5.0972222222222223</v>
      </c>
      <c r="S523" s="8" t="s">
        <v>66</v>
      </c>
      <c r="T523" s="9">
        <v>1.61E-2</v>
      </c>
      <c r="U523" s="5">
        <f t="shared" si="129"/>
        <v>1666666.6666666667</v>
      </c>
      <c r="V523" s="5">
        <f t="shared" si="130"/>
        <v>477977.76331666659</v>
      </c>
      <c r="W523" s="10">
        <f t="shared" si="135"/>
        <v>2144644.4299833332</v>
      </c>
      <c r="X523" s="5">
        <v>531455</v>
      </c>
      <c r="Y523">
        <v>0</v>
      </c>
      <c r="Z523" s="5">
        <v>0</v>
      </c>
      <c r="AA523" s="5">
        <v>356788173</v>
      </c>
      <c r="AB523">
        <v>0</v>
      </c>
      <c r="AC523">
        <v>0</v>
      </c>
      <c r="AD523">
        <v>0</v>
      </c>
      <c r="AE523" t="s">
        <v>34</v>
      </c>
      <c r="AF523" t="s">
        <v>34</v>
      </c>
      <c r="AG523" t="s">
        <v>41</v>
      </c>
      <c r="AH523" s="5">
        <v>3562567.18</v>
      </c>
      <c r="AI523" s="5">
        <v>5314.55</v>
      </c>
      <c r="AJ523" s="3">
        <v>51425</v>
      </c>
      <c r="AK523" s="5">
        <v>0</v>
      </c>
      <c r="AL523" s="5">
        <v>0</v>
      </c>
      <c r="AM523" s="5">
        <v>0</v>
      </c>
      <c r="AN523" s="5">
        <v>0</v>
      </c>
      <c r="AO523" t="s">
        <v>41</v>
      </c>
      <c r="AP523" t="s">
        <v>39</v>
      </c>
      <c r="AQ523" s="5">
        <v>3562567.18</v>
      </c>
      <c r="AR523" t="s">
        <v>38</v>
      </c>
      <c r="AS523">
        <f t="shared" si="131"/>
        <v>0</v>
      </c>
      <c r="AT523" t="str">
        <f t="shared" si="132"/>
        <v>0 Días</v>
      </c>
      <c r="AU523" t="e">
        <f>IF(AND(AC523=0,SUMIFS($H:$H,$A:$A,$A523,#REF!,#REF!)&lt;250000000),"Ordinaria",IF(AND(AC523=0,SUMIFS($H:$H,$A:$A,$A523,#REF!,#REF!)&gt;=250000000),"Preventiva",IF(AND(AC523&gt;0,AC523&lt;=30),"Persuasiva I",IF(AND(AC523&gt;30,AC523&lt;=60),"Persuasiva II",IF(AND(AC523&gt;60,AC523&lt;90),"Prejurídica","Jurídico")))))</f>
        <v>#REF!</v>
      </c>
      <c r="AV523">
        <f t="shared" si="133"/>
        <v>0</v>
      </c>
      <c r="AW523" t="str">
        <f>IFERROR(VLOOKUP(#REF!,#REF!,32,0),"Desembolsado")</f>
        <v>Desembolsado</v>
      </c>
      <c r="AX523" t="str">
        <f t="shared" si="134"/>
        <v>Otro</v>
      </c>
    </row>
    <row r="524" spans="1:50" x14ac:dyDescent="0.25">
      <c r="A524" s="3">
        <v>45016</v>
      </c>
      <c r="B524" s="1">
        <v>34205000203561</v>
      </c>
      <c r="C524" s="5">
        <v>400000000</v>
      </c>
      <c r="D524">
        <v>240</v>
      </c>
      <c r="E524" s="3">
        <v>44120</v>
      </c>
      <c r="F524" s="1">
        <f>_xlfn.DAYS(E524,A524)/30</f>
        <v>-29.866666666666667</v>
      </c>
      <c r="G524" s="1">
        <f t="shared" si="126"/>
        <v>210.13333333333333</v>
      </c>
      <c r="H524" s="5">
        <v>357948383</v>
      </c>
      <c r="I524" s="5" t="s">
        <v>52</v>
      </c>
      <c r="J524" s="6">
        <v>44805</v>
      </c>
      <c r="K524" s="7">
        <f>+_xlfn.DAYS(A524,J524)/30</f>
        <v>7.0333333333333332</v>
      </c>
      <c r="L524" s="7">
        <f>+_xlfn.DAYS(A524,E524)/30</f>
        <v>29.866666666666667</v>
      </c>
      <c r="M524" s="6">
        <v>31876</v>
      </c>
      <c r="N524" s="8">
        <f>+_xlfn.DAYS(A524,M524)/365</f>
        <v>36</v>
      </c>
      <c r="O524" s="8">
        <v>3801</v>
      </c>
      <c r="P524" s="6">
        <v>42970</v>
      </c>
      <c r="Q524" s="8">
        <f t="shared" si="127"/>
        <v>3.1944444444444446</v>
      </c>
      <c r="R524" s="8">
        <f t="shared" si="128"/>
        <v>5.0972222222222223</v>
      </c>
      <c r="S524" s="8" t="s">
        <v>66</v>
      </c>
      <c r="T524" s="9">
        <v>1.61E-2</v>
      </c>
      <c r="U524" s="5">
        <f t="shared" si="129"/>
        <v>1666666.6666666667</v>
      </c>
      <c r="V524" s="5">
        <f t="shared" si="130"/>
        <v>480247.41385833331</v>
      </c>
      <c r="W524" s="10">
        <f t="shared" si="135"/>
        <v>2146914.0805250001</v>
      </c>
      <c r="X524" s="5">
        <v>533976</v>
      </c>
      <c r="Y524">
        <v>0</v>
      </c>
      <c r="Z524" s="5">
        <v>0</v>
      </c>
      <c r="AA524" s="5">
        <v>358482359</v>
      </c>
      <c r="AB524">
        <v>0</v>
      </c>
      <c r="AC524">
        <v>0</v>
      </c>
      <c r="AD524">
        <v>0</v>
      </c>
      <c r="AE524" t="s">
        <v>34</v>
      </c>
      <c r="AF524" t="s">
        <v>34</v>
      </c>
      <c r="AG524" t="s">
        <v>41</v>
      </c>
      <c r="AH524" s="5">
        <v>3579483.83</v>
      </c>
      <c r="AI524" s="5">
        <v>5339.76</v>
      </c>
      <c r="AJ524" s="3">
        <v>51425</v>
      </c>
      <c r="AK524" s="5">
        <v>0</v>
      </c>
      <c r="AL524" s="5">
        <v>0</v>
      </c>
      <c r="AM524" s="5">
        <v>0</v>
      </c>
      <c r="AN524" s="5">
        <v>0</v>
      </c>
      <c r="AO524" t="s">
        <v>41</v>
      </c>
      <c r="AP524" t="s">
        <v>39</v>
      </c>
      <c r="AQ524" s="5">
        <v>3579483.83</v>
      </c>
      <c r="AR524" t="s">
        <v>38</v>
      </c>
      <c r="AS524">
        <f t="shared" si="131"/>
        <v>0</v>
      </c>
      <c r="AT524" t="str">
        <f t="shared" si="132"/>
        <v>0 Días</v>
      </c>
      <c r="AU524" t="e">
        <f>IF(AND(AC524=0,SUMIFS($H:$H,$A:$A,$A524,#REF!,#REF!)&lt;250000000),"Ordinaria",IF(AND(AC524=0,SUMIFS($H:$H,$A:$A,$A524,#REF!,#REF!)&gt;=250000000),"Preventiva",IF(AND(AC524&gt;0,AC524&lt;=30),"Persuasiva I",IF(AND(AC524&gt;30,AC524&lt;=60),"Persuasiva II",IF(AND(AC524&gt;60,AC524&lt;90),"Prejurídica","Jurídico")))))</f>
        <v>#REF!</v>
      </c>
      <c r="AV524">
        <f t="shared" si="133"/>
        <v>0</v>
      </c>
      <c r="AW524" t="str">
        <f>IFERROR(VLOOKUP(#REF!,#REF!,32,0),"Desembolsado")</f>
        <v>Desembolsado</v>
      </c>
      <c r="AX524" t="str">
        <f t="shared" si="134"/>
        <v>Otro</v>
      </c>
    </row>
    <row r="525" spans="1:50" x14ac:dyDescent="0.25">
      <c r="A525" s="3">
        <v>45351</v>
      </c>
      <c r="B525" s="1">
        <v>34206200202371</v>
      </c>
      <c r="C525" s="5">
        <v>845000000</v>
      </c>
      <c r="D525">
        <v>240</v>
      </c>
      <c r="E525" s="3">
        <v>44083</v>
      </c>
      <c r="F525" s="1">
        <f>_xlfn.DAYS(E525,A525)/30</f>
        <v>-42.266666666666666</v>
      </c>
      <c r="G525" s="1">
        <f t="shared" si="126"/>
        <v>197.73333333333335</v>
      </c>
      <c r="H525" s="5">
        <v>694634779.98000002</v>
      </c>
      <c r="I525" s="5" t="s">
        <v>52</v>
      </c>
      <c r="J525" s="6">
        <v>44806</v>
      </c>
      <c r="K525" s="7">
        <f>+_xlfn.DAYS(A525,J525)/30</f>
        <v>18.166666666666668</v>
      </c>
      <c r="L525" s="7">
        <f>+_xlfn.DAYS(A525,E525)/30</f>
        <v>42.266666666666666</v>
      </c>
      <c r="M525" s="6">
        <v>29143</v>
      </c>
      <c r="N525" s="8">
        <f>+_xlfn.DAYS(A525,M525)/365</f>
        <v>44.405479452054792</v>
      </c>
      <c r="O525" s="8">
        <v>1897</v>
      </c>
      <c r="P525" s="6">
        <v>42887</v>
      </c>
      <c r="Q525" s="8">
        <f t="shared" si="127"/>
        <v>3.3222222222222224</v>
      </c>
      <c r="R525" s="8">
        <f t="shared" si="128"/>
        <v>5.3305555555555557</v>
      </c>
      <c r="S525" s="8" t="s">
        <v>72</v>
      </c>
      <c r="T525" s="9">
        <v>1.61E-2</v>
      </c>
      <c r="U525" s="5">
        <f t="shared" si="129"/>
        <v>3520833.3333333335</v>
      </c>
      <c r="V525" s="5">
        <f t="shared" si="130"/>
        <v>931968.3298065</v>
      </c>
      <c r="W525" s="10">
        <f t="shared" si="135"/>
        <v>4452801.6631398331</v>
      </c>
      <c r="X525" s="5">
        <v>1796024</v>
      </c>
      <c r="Y525">
        <v>0</v>
      </c>
      <c r="Z525" s="5">
        <v>93077</v>
      </c>
      <c r="AA525" s="5">
        <v>696523880.98000002</v>
      </c>
      <c r="AB525">
        <v>0</v>
      </c>
      <c r="AC525">
        <v>0</v>
      </c>
      <c r="AD525">
        <v>0</v>
      </c>
      <c r="AE525" t="s">
        <v>34</v>
      </c>
      <c r="AF525" t="s">
        <v>34</v>
      </c>
      <c r="AG525" t="s">
        <v>41</v>
      </c>
      <c r="AH525" s="5">
        <v>6946347.7999999998</v>
      </c>
      <c r="AI525" s="5">
        <v>17960.240000000002</v>
      </c>
      <c r="AJ525" s="3">
        <v>51379</v>
      </c>
      <c r="AK525" s="5">
        <v>930.77</v>
      </c>
      <c r="AL525" s="5">
        <v>0</v>
      </c>
      <c r="AM525" s="5">
        <v>0</v>
      </c>
      <c r="AN525" s="5">
        <v>0</v>
      </c>
      <c r="AO525" t="s">
        <v>41</v>
      </c>
      <c r="AP525" t="s">
        <v>37</v>
      </c>
      <c r="AQ525" s="5">
        <v>6946347.7999999998</v>
      </c>
      <c r="AR525" t="s">
        <v>38</v>
      </c>
      <c r="AT525" t="str">
        <f t="shared" si="132"/>
        <v>0 Días</v>
      </c>
      <c r="AU525" t="e">
        <f>IF(AND(AC525=0,SUMIFS($H:$H,$A:$A,$A525,#REF!,#REF!)&lt;250000000),"Ordinaria",IF(AND(AC525=0,SUMIFS($H:$H,$A:$A,$A525,#REF!,#REF!)&gt;=250000000),"Preventiva",IF(AND(AC525&gt;0,AC525&lt;=30),"Persuasiva I",IF(AND(AC525&gt;30,AC525&lt;=60),"Persuasiva II",IF(AND(AC525&gt;60,AC525&lt;90),"Prejurídica","Jurídico")))))</f>
        <v>#REF!</v>
      </c>
      <c r="AV525">
        <f t="shared" si="133"/>
        <v>0</v>
      </c>
      <c r="AW525" t="str">
        <f>IFERROR(VLOOKUP(#REF!,#REF!,32,0),"Desembolsado")</f>
        <v>Desembolsado</v>
      </c>
      <c r="AX525" t="str">
        <f t="shared" si="134"/>
        <v>Otro</v>
      </c>
    </row>
    <row r="526" spans="1:50" x14ac:dyDescent="0.25">
      <c r="A526" s="3">
        <v>45322</v>
      </c>
      <c r="B526" s="1">
        <v>34206200202371</v>
      </c>
      <c r="C526" s="5">
        <v>845000000</v>
      </c>
      <c r="D526">
        <v>240</v>
      </c>
      <c r="E526" s="3">
        <v>44083</v>
      </c>
      <c r="F526" s="1">
        <f>_xlfn.DAYS(E526,A526)/30</f>
        <v>-41.3</v>
      </c>
      <c r="G526" s="1">
        <f t="shared" si="126"/>
        <v>198.7</v>
      </c>
      <c r="H526" s="5">
        <v>698143035.98000002</v>
      </c>
      <c r="I526" s="5" t="s">
        <v>52</v>
      </c>
      <c r="J526" s="6">
        <v>44806</v>
      </c>
      <c r="K526" s="7">
        <f>+_xlfn.DAYS(A526,J526)/30</f>
        <v>17.2</v>
      </c>
      <c r="L526" s="7">
        <f>+_xlfn.DAYS(A526,E526)/30</f>
        <v>41.3</v>
      </c>
      <c r="M526" s="6">
        <v>29143</v>
      </c>
      <c r="N526" s="8">
        <f>+_xlfn.DAYS(A526,M526)/365</f>
        <v>44.326027397260276</v>
      </c>
      <c r="O526" s="8">
        <v>1897</v>
      </c>
      <c r="P526" s="6">
        <v>42887</v>
      </c>
      <c r="Q526" s="8">
        <f t="shared" si="127"/>
        <v>3.3222222222222224</v>
      </c>
      <c r="R526" s="8">
        <f t="shared" si="128"/>
        <v>5.3305555555555557</v>
      </c>
      <c r="S526" s="8" t="s">
        <v>72</v>
      </c>
      <c r="T526" s="9">
        <v>1.61E-2</v>
      </c>
      <c r="U526" s="5">
        <f t="shared" si="129"/>
        <v>3520833.3333333335</v>
      </c>
      <c r="V526" s="5">
        <f t="shared" si="130"/>
        <v>936675.23993983341</v>
      </c>
      <c r="W526" s="10">
        <f t="shared" si="135"/>
        <v>4457508.573273167</v>
      </c>
      <c r="X526" s="5">
        <v>1805081</v>
      </c>
      <c r="Y526">
        <v>0</v>
      </c>
      <c r="Z526" s="5">
        <v>93547</v>
      </c>
      <c r="AA526" s="5">
        <v>700041663.98000002</v>
      </c>
      <c r="AB526">
        <v>0</v>
      </c>
      <c r="AC526">
        <v>0</v>
      </c>
      <c r="AD526">
        <v>0</v>
      </c>
      <c r="AE526" t="s">
        <v>34</v>
      </c>
      <c r="AF526" t="s">
        <v>34</v>
      </c>
      <c r="AG526" t="s">
        <v>41</v>
      </c>
      <c r="AH526" s="5">
        <v>6981430.3600000003</v>
      </c>
      <c r="AI526" s="5">
        <v>18050.810000000001</v>
      </c>
      <c r="AJ526" s="3">
        <v>51379</v>
      </c>
      <c r="AK526" s="5">
        <v>935.47</v>
      </c>
      <c r="AL526" s="5">
        <v>0</v>
      </c>
      <c r="AM526" s="5">
        <v>0</v>
      </c>
      <c r="AN526" s="5">
        <v>0</v>
      </c>
      <c r="AO526" t="s">
        <v>41</v>
      </c>
      <c r="AP526" t="s">
        <v>37</v>
      </c>
      <c r="AQ526" s="5">
        <v>6981430.3600000003</v>
      </c>
      <c r="AR526" t="s">
        <v>38</v>
      </c>
      <c r="AS526">
        <f t="shared" ref="AS526:AS536" si="136">IF(AC526&gt;=1,1,0)</f>
        <v>0</v>
      </c>
      <c r="AT526" t="str">
        <f t="shared" si="132"/>
        <v>0 Días</v>
      </c>
      <c r="AU526" t="e">
        <f>IF(AND(AC526=0,SUMIFS($H:$H,$A:$A,$A526,#REF!,#REF!)&lt;250000000),"Ordinaria",IF(AND(AC526=0,SUMIFS($H:$H,$A:$A,$A526,#REF!,#REF!)&gt;=250000000),"Preventiva",IF(AND(AC526&gt;0,AC526&lt;=30),"Persuasiva I",IF(AND(AC526&gt;30,AC526&lt;=60),"Persuasiva II",IF(AND(AC526&gt;60,AC526&lt;90),"Prejurídica","Jurídico")))))</f>
        <v>#REF!</v>
      </c>
      <c r="AV526">
        <f t="shared" si="133"/>
        <v>0</v>
      </c>
      <c r="AW526" t="str">
        <f>IFERROR(VLOOKUP(#REF!,#REF!,32,0),"Desembolsado")</f>
        <v>Desembolsado</v>
      </c>
      <c r="AX526" t="str">
        <f t="shared" si="134"/>
        <v>Otro</v>
      </c>
    </row>
    <row r="527" spans="1:50" x14ac:dyDescent="0.25">
      <c r="A527" s="3">
        <v>45291</v>
      </c>
      <c r="B527" s="1">
        <v>34206200202371</v>
      </c>
      <c r="C527" s="5">
        <v>845000000</v>
      </c>
      <c r="D527">
        <v>240</v>
      </c>
      <c r="E527" s="3">
        <v>44083</v>
      </c>
      <c r="F527" s="1">
        <f>_xlfn.DAYS(E527,A527)/30</f>
        <v>-40.266666666666666</v>
      </c>
      <c r="G527" s="1">
        <f t="shared" si="126"/>
        <v>199.73333333333335</v>
      </c>
      <c r="H527" s="5">
        <v>701651291.98000002</v>
      </c>
      <c r="I527" s="5" t="s">
        <v>52</v>
      </c>
      <c r="J527" s="6">
        <v>44806</v>
      </c>
      <c r="K527" s="7">
        <f>+_xlfn.DAYS(A527,J527)/30</f>
        <v>16.166666666666668</v>
      </c>
      <c r="L527" s="7">
        <f>+_xlfn.DAYS(A527,E527)/30</f>
        <v>40.266666666666666</v>
      </c>
      <c r="M527" s="6">
        <v>29143</v>
      </c>
      <c r="N527" s="8">
        <f>+_xlfn.DAYS(A527,M527)/365</f>
        <v>44.241095890410961</v>
      </c>
      <c r="O527" s="8">
        <v>1897</v>
      </c>
      <c r="P527" s="6">
        <v>42887</v>
      </c>
      <c r="Q527" s="8">
        <f t="shared" si="127"/>
        <v>3.3222222222222224</v>
      </c>
      <c r="R527" s="8">
        <f t="shared" si="128"/>
        <v>5.3305555555555557</v>
      </c>
      <c r="S527" s="8" t="s">
        <v>72</v>
      </c>
      <c r="T527" s="9">
        <v>1.61E-2</v>
      </c>
      <c r="U527" s="5">
        <f t="shared" si="129"/>
        <v>3520833.3333333335</v>
      </c>
      <c r="V527" s="5">
        <f t="shared" si="130"/>
        <v>941382.1500731667</v>
      </c>
      <c r="W527" s="10">
        <f t="shared" si="135"/>
        <v>4462215.4834065</v>
      </c>
      <c r="X527" s="5">
        <v>1814154</v>
      </c>
      <c r="Y527">
        <v>0</v>
      </c>
      <c r="Z527" s="5">
        <v>94045</v>
      </c>
      <c r="AA527" s="5">
        <v>703559490.98000002</v>
      </c>
      <c r="AB527">
        <v>0</v>
      </c>
      <c r="AC527">
        <v>0</v>
      </c>
      <c r="AD527">
        <v>0</v>
      </c>
      <c r="AE527" t="s">
        <v>34</v>
      </c>
      <c r="AF527" t="s">
        <v>34</v>
      </c>
      <c r="AG527" t="s">
        <v>41</v>
      </c>
      <c r="AH527" s="5">
        <v>7016512.9199999999</v>
      </c>
      <c r="AI527" s="5">
        <v>18141.54</v>
      </c>
      <c r="AJ527" s="3">
        <v>51379</v>
      </c>
      <c r="AK527" s="5">
        <v>940.45</v>
      </c>
      <c r="AL527" s="5">
        <v>0</v>
      </c>
      <c r="AM527" s="5">
        <v>0</v>
      </c>
      <c r="AN527" s="5">
        <v>0</v>
      </c>
      <c r="AO527" t="s">
        <v>41</v>
      </c>
      <c r="AP527" t="s">
        <v>37</v>
      </c>
      <c r="AQ527" s="5">
        <v>7016512.9199999999</v>
      </c>
      <c r="AR527" t="s">
        <v>38</v>
      </c>
      <c r="AS527">
        <f t="shared" si="136"/>
        <v>0</v>
      </c>
      <c r="AT527" t="str">
        <f t="shared" si="132"/>
        <v>0 Días</v>
      </c>
      <c r="AU527" t="e">
        <f>IF(AND(AC527=0,SUMIFS($H:$H,$A:$A,$A527,#REF!,#REF!)&lt;250000000),"Ordinaria",IF(AND(AC527=0,SUMIFS($H:$H,$A:$A,$A527,#REF!,#REF!)&gt;=250000000),"Preventiva",IF(AND(AC527&gt;0,AC527&lt;=30),"Persuasiva I",IF(AND(AC527&gt;30,AC527&lt;=60),"Persuasiva II",IF(AND(AC527&gt;60,AC527&lt;90),"Prejurídica","Jurídico")))))</f>
        <v>#REF!</v>
      </c>
      <c r="AV527">
        <f t="shared" si="133"/>
        <v>0</v>
      </c>
      <c r="AW527" t="str">
        <f>IFERROR(VLOOKUP(#REF!,#REF!,32,0),"Desembolsado")</f>
        <v>Desembolsado</v>
      </c>
      <c r="AX527" t="str">
        <f t="shared" si="134"/>
        <v>Otro</v>
      </c>
    </row>
    <row r="528" spans="1:50" x14ac:dyDescent="0.25">
      <c r="A528" s="3">
        <v>45260</v>
      </c>
      <c r="B528" s="1">
        <v>34206200202371</v>
      </c>
      <c r="C528" s="5">
        <v>845000000</v>
      </c>
      <c r="D528">
        <v>240</v>
      </c>
      <c r="E528" s="3">
        <v>44083</v>
      </c>
      <c r="F528" s="1">
        <f>_xlfn.DAYS(E528,A528)/30</f>
        <v>-39.233333333333334</v>
      </c>
      <c r="G528" s="1">
        <f t="shared" si="126"/>
        <v>200.76666666666665</v>
      </c>
      <c r="H528" s="5">
        <v>705126924.98000002</v>
      </c>
      <c r="I528" s="5" t="s">
        <v>52</v>
      </c>
      <c r="J528" s="6">
        <v>44806</v>
      </c>
      <c r="K528" s="7">
        <f>+_xlfn.DAYS(A528,J528)/30</f>
        <v>15.133333333333333</v>
      </c>
      <c r="L528" s="7">
        <f>+_xlfn.DAYS(A528,E528)/30</f>
        <v>39.233333333333334</v>
      </c>
      <c r="M528" s="6">
        <v>29143</v>
      </c>
      <c r="N528" s="8">
        <f>+_xlfn.DAYS(A528,M528)/365</f>
        <v>44.156164383561645</v>
      </c>
      <c r="O528" s="8">
        <v>1897</v>
      </c>
      <c r="P528" s="6">
        <v>42887</v>
      </c>
      <c r="Q528" s="8">
        <f t="shared" si="127"/>
        <v>3.3222222222222224</v>
      </c>
      <c r="R528" s="8">
        <f t="shared" si="128"/>
        <v>5.3305555555555557</v>
      </c>
      <c r="S528" s="8" t="s">
        <v>72</v>
      </c>
      <c r="T528" s="9">
        <v>1.61E-2</v>
      </c>
      <c r="U528" s="5">
        <f t="shared" si="129"/>
        <v>3520833.3333333335</v>
      </c>
      <c r="V528" s="5">
        <f t="shared" si="130"/>
        <v>946045.29101483338</v>
      </c>
      <c r="W528" s="10">
        <f t="shared" si="135"/>
        <v>4466878.6243481673</v>
      </c>
      <c r="X528" s="5">
        <v>1823150</v>
      </c>
      <c r="Y528">
        <v>0</v>
      </c>
      <c r="Z528" s="5">
        <v>0</v>
      </c>
      <c r="AA528" s="5">
        <v>706950074.98000002</v>
      </c>
      <c r="AB528">
        <v>0</v>
      </c>
      <c r="AC528">
        <v>0</v>
      </c>
      <c r="AD528">
        <v>0</v>
      </c>
      <c r="AE528" t="s">
        <v>34</v>
      </c>
      <c r="AF528" t="s">
        <v>34</v>
      </c>
      <c r="AG528" t="s">
        <v>41</v>
      </c>
      <c r="AH528" s="5">
        <v>7051269.25</v>
      </c>
      <c r="AI528" s="5">
        <v>18231.5</v>
      </c>
      <c r="AJ528" s="3">
        <v>51379</v>
      </c>
      <c r="AK528" s="5">
        <v>0</v>
      </c>
      <c r="AL528" s="5">
        <v>0</v>
      </c>
      <c r="AM528" s="5">
        <v>0</v>
      </c>
      <c r="AN528" s="5">
        <v>0</v>
      </c>
      <c r="AO528" t="s">
        <v>41</v>
      </c>
      <c r="AP528" t="s">
        <v>37</v>
      </c>
      <c r="AQ528" s="5">
        <v>7051269.25</v>
      </c>
      <c r="AR528" t="s">
        <v>38</v>
      </c>
      <c r="AS528">
        <f t="shared" si="136"/>
        <v>0</v>
      </c>
      <c r="AT528" t="str">
        <f t="shared" si="132"/>
        <v>0 Días</v>
      </c>
      <c r="AU528" t="e">
        <f>IF(AND(AC528=0,SUMIFS($H:$H,$A:$A,$A528,#REF!,#REF!)&lt;250000000),"Ordinaria",IF(AND(AC528=0,SUMIFS($H:$H,$A:$A,$A528,#REF!,#REF!)&gt;=250000000),"Preventiva",IF(AND(AC528&gt;0,AC528&lt;=30),"Persuasiva I",IF(AND(AC528&gt;30,AC528&lt;=60),"Persuasiva II",IF(AND(AC528&gt;60,AC528&lt;90),"Prejurídica","Jurídico")))))</f>
        <v>#REF!</v>
      </c>
      <c r="AV528">
        <f t="shared" si="133"/>
        <v>0</v>
      </c>
      <c r="AW528" t="str">
        <f>IFERROR(VLOOKUP(#REF!,#REF!,32,0),"Desembolsado")</f>
        <v>Desembolsado</v>
      </c>
      <c r="AX528" t="str">
        <f t="shared" si="134"/>
        <v>Otro</v>
      </c>
    </row>
    <row r="529" spans="1:50" x14ac:dyDescent="0.25">
      <c r="A529" s="3">
        <v>45230</v>
      </c>
      <c r="B529" s="1">
        <v>34206200202371</v>
      </c>
      <c r="C529" s="5">
        <v>845000000</v>
      </c>
      <c r="D529">
        <v>240</v>
      </c>
      <c r="E529" s="3">
        <v>44083</v>
      </c>
      <c r="F529" s="1">
        <f>_xlfn.DAYS(E529,A529)/30</f>
        <v>-38.233333333333334</v>
      </c>
      <c r="G529" s="1">
        <f t="shared" si="126"/>
        <v>201.76666666666665</v>
      </c>
      <c r="H529" s="5">
        <v>708667803.98000002</v>
      </c>
      <c r="I529" s="5" t="s">
        <v>52</v>
      </c>
      <c r="J529" s="6">
        <v>44806</v>
      </c>
      <c r="K529" s="7">
        <f>+_xlfn.DAYS(A529,J529)/30</f>
        <v>14.133333333333333</v>
      </c>
      <c r="L529" s="7">
        <f>+_xlfn.DAYS(A529,E529)/30</f>
        <v>38.233333333333334</v>
      </c>
      <c r="M529" s="6">
        <v>29143</v>
      </c>
      <c r="N529" s="8">
        <f>+_xlfn.DAYS(A529,M529)/365</f>
        <v>44.073972602739723</v>
      </c>
      <c r="O529" s="8">
        <v>1897</v>
      </c>
      <c r="P529" s="6">
        <v>42887</v>
      </c>
      <c r="Q529" s="8">
        <f t="shared" si="127"/>
        <v>3.3222222222222224</v>
      </c>
      <c r="R529" s="8">
        <f t="shared" si="128"/>
        <v>5.3305555555555557</v>
      </c>
      <c r="S529" s="8" t="s">
        <v>72</v>
      </c>
      <c r="T529" s="9">
        <v>1.61E-2</v>
      </c>
      <c r="U529" s="5">
        <f t="shared" si="129"/>
        <v>3520833.3333333335</v>
      </c>
      <c r="V529" s="5">
        <f t="shared" si="130"/>
        <v>950795.97033983329</v>
      </c>
      <c r="W529" s="10">
        <f t="shared" si="135"/>
        <v>4471629.3036731668</v>
      </c>
      <c r="X529" s="5">
        <v>1832298</v>
      </c>
      <c r="Y529">
        <v>0</v>
      </c>
      <c r="Z529" s="5">
        <v>0</v>
      </c>
      <c r="AA529" s="5">
        <v>710500101.98000002</v>
      </c>
      <c r="AB529">
        <v>0</v>
      </c>
      <c r="AC529">
        <v>0</v>
      </c>
      <c r="AD529">
        <v>0</v>
      </c>
      <c r="AE529" t="s">
        <v>34</v>
      </c>
      <c r="AF529" t="s">
        <v>34</v>
      </c>
      <c r="AG529" t="s">
        <v>41</v>
      </c>
      <c r="AH529" s="5">
        <v>7086678.04</v>
      </c>
      <c r="AI529" s="5">
        <v>18322.98</v>
      </c>
      <c r="AJ529" s="3">
        <v>51379</v>
      </c>
      <c r="AK529" s="5">
        <v>0</v>
      </c>
      <c r="AL529" s="5">
        <v>0</v>
      </c>
      <c r="AM529" s="5">
        <v>0</v>
      </c>
      <c r="AN529" s="5">
        <v>0</v>
      </c>
      <c r="AO529" t="s">
        <v>41</v>
      </c>
      <c r="AP529" t="s">
        <v>37</v>
      </c>
      <c r="AQ529" s="5">
        <v>7086678.04</v>
      </c>
      <c r="AR529" t="s">
        <v>38</v>
      </c>
      <c r="AS529">
        <f t="shared" si="136"/>
        <v>0</v>
      </c>
      <c r="AT529" t="str">
        <f t="shared" si="132"/>
        <v>0 Días</v>
      </c>
      <c r="AU529" t="e">
        <f>IF(AND(AC529=0,SUMIFS($H:$H,$A:$A,$A529,#REF!,#REF!)&lt;250000000),"Ordinaria",IF(AND(AC529=0,SUMIFS($H:$H,$A:$A,$A529,#REF!,#REF!)&gt;=250000000),"Preventiva",IF(AND(AC529&gt;0,AC529&lt;=30),"Persuasiva I",IF(AND(AC529&gt;30,AC529&lt;=60),"Persuasiva II",IF(AND(AC529&gt;60,AC529&lt;90),"Prejurídica","Jurídico")))))</f>
        <v>#REF!</v>
      </c>
      <c r="AV529">
        <f t="shared" si="133"/>
        <v>0</v>
      </c>
      <c r="AW529" t="str">
        <f>IFERROR(VLOOKUP(#REF!,#REF!,32,0),"Desembolsado")</f>
        <v>Desembolsado</v>
      </c>
      <c r="AX529" t="str">
        <f t="shared" si="134"/>
        <v>Otro</v>
      </c>
    </row>
    <row r="530" spans="1:50" x14ac:dyDescent="0.25">
      <c r="A530" s="3">
        <v>45199</v>
      </c>
      <c r="B530" s="1">
        <v>34206200202371</v>
      </c>
      <c r="C530" s="5">
        <v>845000000</v>
      </c>
      <c r="D530">
        <v>240</v>
      </c>
      <c r="E530" s="3">
        <v>44083</v>
      </c>
      <c r="F530" s="1">
        <f>_xlfn.DAYS(E530,A530)/30</f>
        <v>-37.200000000000003</v>
      </c>
      <c r="G530" s="1">
        <f t="shared" si="126"/>
        <v>202.8</v>
      </c>
      <c r="H530" s="5">
        <v>712176059.98000002</v>
      </c>
      <c r="I530" s="5" t="s">
        <v>52</v>
      </c>
      <c r="J530" s="6">
        <v>44806</v>
      </c>
      <c r="K530" s="7">
        <f>+_xlfn.DAYS(A530,J530)/30</f>
        <v>13.1</v>
      </c>
      <c r="L530" s="7">
        <f>+_xlfn.DAYS(A530,E530)/30</f>
        <v>37.200000000000003</v>
      </c>
      <c r="M530" s="6">
        <v>29143</v>
      </c>
      <c r="N530" s="8">
        <f>+_xlfn.DAYS(A530,M530)/365</f>
        <v>43.989041095890414</v>
      </c>
      <c r="O530" s="8">
        <v>1897</v>
      </c>
      <c r="P530" s="6">
        <v>42887</v>
      </c>
      <c r="Q530" s="8">
        <f t="shared" si="127"/>
        <v>3.3222222222222224</v>
      </c>
      <c r="R530" s="8">
        <f t="shared" si="128"/>
        <v>5.3305555555555557</v>
      </c>
      <c r="S530" s="8" t="s">
        <v>72</v>
      </c>
      <c r="T530" s="9">
        <v>1.61E-2</v>
      </c>
      <c r="U530" s="5">
        <f t="shared" si="129"/>
        <v>3520833.3333333335</v>
      </c>
      <c r="V530" s="5">
        <f t="shared" si="130"/>
        <v>955502.8804731667</v>
      </c>
      <c r="W530" s="10">
        <f t="shared" si="135"/>
        <v>4476336.2138065007</v>
      </c>
      <c r="X530" s="5">
        <v>1841372</v>
      </c>
      <c r="Y530">
        <v>0</v>
      </c>
      <c r="Z530" s="5">
        <v>0</v>
      </c>
      <c r="AA530" s="5">
        <v>714017431.98000002</v>
      </c>
      <c r="AB530">
        <v>0</v>
      </c>
      <c r="AC530">
        <v>0</v>
      </c>
      <c r="AD530">
        <v>0</v>
      </c>
      <c r="AE530" t="s">
        <v>34</v>
      </c>
      <c r="AF530" t="s">
        <v>34</v>
      </c>
      <c r="AG530" t="s">
        <v>41</v>
      </c>
      <c r="AH530" s="5">
        <v>7121760.5999999996</v>
      </c>
      <c r="AI530" s="5">
        <v>18413.72</v>
      </c>
      <c r="AJ530" s="3">
        <v>51379</v>
      </c>
      <c r="AK530" s="5">
        <v>0</v>
      </c>
      <c r="AL530" s="5">
        <v>0</v>
      </c>
      <c r="AM530" s="5">
        <v>0</v>
      </c>
      <c r="AN530" s="5">
        <v>0</v>
      </c>
      <c r="AO530" t="s">
        <v>41</v>
      </c>
      <c r="AP530" t="s">
        <v>37</v>
      </c>
      <c r="AQ530" s="5">
        <v>7121760.5999999996</v>
      </c>
      <c r="AR530" t="s">
        <v>38</v>
      </c>
      <c r="AS530">
        <f t="shared" si="136"/>
        <v>0</v>
      </c>
      <c r="AT530" t="str">
        <f t="shared" si="132"/>
        <v>0 Días</v>
      </c>
      <c r="AU530" t="e">
        <f>IF(AND(AC530=0,SUMIFS($H:$H,$A:$A,$A530,#REF!,#REF!)&lt;250000000),"Ordinaria",IF(AND(AC530=0,SUMIFS($H:$H,$A:$A,$A530,#REF!,#REF!)&gt;=250000000),"Preventiva",IF(AND(AC530&gt;0,AC530&lt;=30),"Persuasiva I",IF(AND(AC530&gt;30,AC530&lt;=60),"Persuasiva II",IF(AND(AC530&gt;60,AC530&lt;90),"Prejurídica","Jurídico")))))</f>
        <v>#REF!</v>
      </c>
      <c r="AV530">
        <f t="shared" si="133"/>
        <v>0</v>
      </c>
      <c r="AW530" t="str">
        <f>IFERROR(VLOOKUP(#REF!,#REF!,32,0),"Desembolsado")</f>
        <v>Desembolsado</v>
      </c>
      <c r="AX530" t="str">
        <f t="shared" si="134"/>
        <v>Otro</v>
      </c>
    </row>
    <row r="531" spans="1:50" x14ac:dyDescent="0.25">
      <c r="A531" s="3">
        <v>45169</v>
      </c>
      <c r="B531" s="1">
        <v>34206200202371</v>
      </c>
      <c r="C531" s="5">
        <v>845000000</v>
      </c>
      <c r="D531">
        <v>240</v>
      </c>
      <c r="E531" s="3">
        <v>44083</v>
      </c>
      <c r="F531" s="1">
        <f>_xlfn.DAYS(E531,A531)/30</f>
        <v>-36.200000000000003</v>
      </c>
      <c r="G531" s="1">
        <f t="shared" si="126"/>
        <v>203.8</v>
      </c>
      <c r="H531" s="5">
        <v>715684315.98000002</v>
      </c>
      <c r="I531" s="5" t="s">
        <v>52</v>
      </c>
      <c r="J531" s="6">
        <v>44806</v>
      </c>
      <c r="K531" s="7">
        <f>+_xlfn.DAYS(A531,J531)/30</f>
        <v>12.1</v>
      </c>
      <c r="L531" s="7">
        <f>+_xlfn.DAYS(A531,E531)/30</f>
        <v>36.200000000000003</v>
      </c>
      <c r="M531" s="6">
        <v>29143</v>
      </c>
      <c r="N531" s="8">
        <f>+_xlfn.DAYS(A531,M531)/365</f>
        <v>43.906849315068492</v>
      </c>
      <c r="O531" s="8">
        <v>1897</v>
      </c>
      <c r="P531" s="6">
        <v>42887</v>
      </c>
      <c r="Q531" s="8">
        <f t="shared" si="127"/>
        <v>3.3222222222222224</v>
      </c>
      <c r="R531" s="8">
        <f t="shared" si="128"/>
        <v>5.3305555555555557</v>
      </c>
      <c r="S531" s="8" t="s">
        <v>72</v>
      </c>
      <c r="T531" s="9">
        <v>1.61E-2</v>
      </c>
      <c r="U531" s="5">
        <f t="shared" si="129"/>
        <v>3520833.3333333335</v>
      </c>
      <c r="V531" s="5">
        <f t="shared" si="130"/>
        <v>960209.7906065</v>
      </c>
      <c r="W531" s="10">
        <f t="shared" si="135"/>
        <v>4481043.1239398336</v>
      </c>
      <c r="X531" s="5">
        <v>1850442</v>
      </c>
      <c r="Y531">
        <v>0</v>
      </c>
      <c r="Z531" s="5">
        <v>0</v>
      </c>
      <c r="AA531" s="5">
        <v>717534757.98000002</v>
      </c>
      <c r="AB531">
        <v>0</v>
      </c>
      <c r="AC531">
        <v>0</v>
      </c>
      <c r="AD531">
        <v>0</v>
      </c>
      <c r="AE531" t="s">
        <v>34</v>
      </c>
      <c r="AF531" t="s">
        <v>34</v>
      </c>
      <c r="AG531" t="s">
        <v>41</v>
      </c>
      <c r="AH531" s="5">
        <v>7156843.1600000001</v>
      </c>
      <c r="AI531" s="5">
        <v>18504.419999999998</v>
      </c>
      <c r="AJ531" s="3">
        <v>51379</v>
      </c>
      <c r="AK531" s="5">
        <v>0</v>
      </c>
      <c r="AL531" s="5">
        <v>0</v>
      </c>
      <c r="AM531" s="5">
        <v>0</v>
      </c>
      <c r="AN531" s="5">
        <v>0</v>
      </c>
      <c r="AO531" t="s">
        <v>41</v>
      </c>
      <c r="AP531" t="s">
        <v>37</v>
      </c>
      <c r="AQ531" s="5">
        <v>7156843.1600000001</v>
      </c>
      <c r="AR531" t="s">
        <v>38</v>
      </c>
      <c r="AS531">
        <f t="shared" si="136"/>
        <v>0</v>
      </c>
      <c r="AT531" t="str">
        <f t="shared" si="132"/>
        <v>0 Días</v>
      </c>
      <c r="AU531" t="e">
        <f>IF(AND(AC531=0,SUMIFS($H:$H,$A:$A,$A531,#REF!,#REF!)&lt;250000000),"Ordinaria",IF(AND(AC531=0,SUMIFS($H:$H,$A:$A,$A531,#REF!,#REF!)&gt;=250000000),"Preventiva",IF(AND(AC531&gt;0,AC531&lt;=30),"Persuasiva I",IF(AND(AC531&gt;30,AC531&lt;=60),"Persuasiva II",IF(AND(AC531&gt;60,AC531&lt;90),"Prejurídica","Jurídico")))))</f>
        <v>#REF!</v>
      </c>
      <c r="AV531">
        <f t="shared" si="133"/>
        <v>0</v>
      </c>
      <c r="AW531" t="str">
        <f>IFERROR(VLOOKUP(#REF!,#REF!,32,0),"Desembolsado")</f>
        <v>Desembolsado</v>
      </c>
      <c r="AX531" t="str">
        <f t="shared" si="134"/>
        <v>Otro</v>
      </c>
    </row>
    <row r="532" spans="1:50" x14ac:dyDescent="0.25">
      <c r="A532" s="3">
        <v>45138</v>
      </c>
      <c r="B532" s="1">
        <v>34206200202371</v>
      </c>
      <c r="C532" s="5">
        <v>845000000</v>
      </c>
      <c r="D532">
        <v>240</v>
      </c>
      <c r="E532" s="3">
        <v>44083</v>
      </c>
      <c r="F532" s="1">
        <f>_xlfn.DAYS(E532,A532)/30</f>
        <v>-35.166666666666664</v>
      </c>
      <c r="G532" s="1">
        <f t="shared" si="126"/>
        <v>204.83333333333334</v>
      </c>
      <c r="H532" s="5">
        <v>719192571.98000002</v>
      </c>
      <c r="I532" s="5" t="s">
        <v>52</v>
      </c>
      <c r="J532" s="6">
        <v>44806</v>
      </c>
      <c r="K532" s="7">
        <f>+_xlfn.DAYS(A532,J532)/30</f>
        <v>11.066666666666666</v>
      </c>
      <c r="L532" s="7">
        <f>+_xlfn.DAYS(A532,E532)/30</f>
        <v>35.166666666666664</v>
      </c>
      <c r="M532" s="6">
        <v>29143</v>
      </c>
      <c r="N532" s="8">
        <f>+_xlfn.DAYS(A532,M532)/365</f>
        <v>43.821917808219176</v>
      </c>
      <c r="O532" s="8">
        <v>1897</v>
      </c>
      <c r="P532" s="6">
        <v>42887</v>
      </c>
      <c r="Q532" s="8">
        <f t="shared" si="127"/>
        <v>3.3222222222222224</v>
      </c>
      <c r="R532" s="8">
        <f t="shared" si="128"/>
        <v>5.3305555555555557</v>
      </c>
      <c r="S532" s="8" t="s">
        <v>72</v>
      </c>
      <c r="T532" s="9">
        <v>1.61E-2</v>
      </c>
      <c r="U532" s="5">
        <f t="shared" si="129"/>
        <v>3520833.3333333335</v>
      </c>
      <c r="V532" s="5">
        <f t="shared" si="130"/>
        <v>964916.70073983341</v>
      </c>
      <c r="W532" s="10">
        <f t="shared" si="135"/>
        <v>4485750.0340731665</v>
      </c>
      <c r="X532" s="5">
        <v>1859522</v>
      </c>
      <c r="Y532">
        <v>0</v>
      </c>
      <c r="Z532" s="5">
        <v>0</v>
      </c>
      <c r="AA532" s="5">
        <v>721052093.98000002</v>
      </c>
      <c r="AB532">
        <v>0</v>
      </c>
      <c r="AC532">
        <v>0</v>
      </c>
      <c r="AD532">
        <v>0</v>
      </c>
      <c r="AE532" t="s">
        <v>34</v>
      </c>
      <c r="AF532" t="s">
        <v>34</v>
      </c>
      <c r="AG532" t="s">
        <v>41</v>
      </c>
      <c r="AH532" s="5">
        <v>7191925.7199999997</v>
      </c>
      <c r="AI532" s="5">
        <v>18595.22</v>
      </c>
      <c r="AJ532" s="3">
        <v>51379</v>
      </c>
      <c r="AK532" s="5">
        <v>0</v>
      </c>
      <c r="AL532" s="5">
        <v>0</v>
      </c>
      <c r="AM532" s="5">
        <v>0</v>
      </c>
      <c r="AN532" s="5">
        <v>0</v>
      </c>
      <c r="AO532" t="s">
        <v>41</v>
      </c>
      <c r="AP532" t="s">
        <v>37</v>
      </c>
      <c r="AQ532" s="5">
        <v>7191925.7199999997</v>
      </c>
      <c r="AR532" t="s">
        <v>38</v>
      </c>
      <c r="AS532">
        <f t="shared" si="136"/>
        <v>0</v>
      </c>
      <c r="AT532" t="str">
        <f t="shared" si="132"/>
        <v>0 Días</v>
      </c>
      <c r="AU532" t="e">
        <f>IF(AND(AC532=0,SUMIFS($H:$H,$A:$A,$A532,#REF!,#REF!)&lt;250000000),"Ordinaria",IF(AND(AC532=0,SUMIFS($H:$H,$A:$A,$A532,#REF!,#REF!)&gt;=250000000),"Preventiva",IF(AND(AC532&gt;0,AC532&lt;=30),"Persuasiva I",IF(AND(AC532&gt;30,AC532&lt;=60),"Persuasiva II",IF(AND(AC532&gt;60,AC532&lt;90),"Prejurídica","Jurídico")))))</f>
        <v>#REF!</v>
      </c>
      <c r="AV532">
        <f t="shared" si="133"/>
        <v>0</v>
      </c>
      <c r="AW532" t="str">
        <f>IFERROR(VLOOKUP(#REF!,#REF!,32,0),"Desembolsado")</f>
        <v>Desembolsado</v>
      </c>
      <c r="AX532" t="str">
        <f t="shared" si="134"/>
        <v>Otro</v>
      </c>
    </row>
    <row r="533" spans="1:50" x14ac:dyDescent="0.25">
      <c r="A533" s="3">
        <v>45107</v>
      </c>
      <c r="B533" s="1">
        <v>34206200202371</v>
      </c>
      <c r="C533" s="5">
        <v>845000000</v>
      </c>
      <c r="D533">
        <v>240</v>
      </c>
      <c r="E533" s="3">
        <v>44083</v>
      </c>
      <c r="F533" s="1">
        <f>_xlfn.DAYS(E533,A533)/30</f>
        <v>-34.133333333333333</v>
      </c>
      <c r="G533" s="1">
        <f t="shared" si="126"/>
        <v>205.86666666666667</v>
      </c>
      <c r="H533" s="5">
        <v>722700827.98000002</v>
      </c>
      <c r="I533" s="5" t="s">
        <v>52</v>
      </c>
      <c r="J533" s="6">
        <v>44806</v>
      </c>
      <c r="K533" s="7">
        <f>+_xlfn.DAYS(A533,J533)/30</f>
        <v>10.033333333333333</v>
      </c>
      <c r="L533" s="7">
        <f>+_xlfn.DAYS(A533,E533)/30</f>
        <v>34.133333333333333</v>
      </c>
      <c r="M533" s="6">
        <v>29143</v>
      </c>
      <c r="N533" s="8">
        <f>+_xlfn.DAYS(A533,M533)/365</f>
        <v>43.736986301369861</v>
      </c>
      <c r="O533" s="8">
        <v>1897</v>
      </c>
      <c r="P533" s="6">
        <v>42887</v>
      </c>
      <c r="Q533" s="8">
        <f t="shared" si="127"/>
        <v>3.3222222222222224</v>
      </c>
      <c r="R533" s="8">
        <f t="shared" si="128"/>
        <v>5.3305555555555557</v>
      </c>
      <c r="S533" s="8" t="s">
        <v>72</v>
      </c>
      <c r="T533" s="9">
        <v>1.61E-2</v>
      </c>
      <c r="U533" s="5">
        <f t="shared" si="129"/>
        <v>3520833.3333333335</v>
      </c>
      <c r="V533" s="5">
        <f t="shared" si="130"/>
        <v>969623.6108731667</v>
      </c>
      <c r="W533" s="10">
        <f t="shared" si="135"/>
        <v>4490456.9442065004</v>
      </c>
      <c r="X533" s="5">
        <v>1868589</v>
      </c>
      <c r="Y533">
        <v>0</v>
      </c>
      <c r="Z533" s="5">
        <v>0</v>
      </c>
      <c r="AA533" s="5">
        <v>724569416.98000002</v>
      </c>
      <c r="AB533">
        <v>0</v>
      </c>
      <c r="AC533">
        <v>0</v>
      </c>
      <c r="AD533">
        <v>0</v>
      </c>
      <c r="AE533" t="s">
        <v>34</v>
      </c>
      <c r="AF533" t="s">
        <v>34</v>
      </c>
      <c r="AG533" t="s">
        <v>41</v>
      </c>
      <c r="AH533" s="5">
        <v>7227008.2800000003</v>
      </c>
      <c r="AI533" s="5">
        <v>18685.89</v>
      </c>
      <c r="AJ533" s="3">
        <v>51379</v>
      </c>
      <c r="AK533" s="5">
        <v>0</v>
      </c>
      <c r="AL533" s="5">
        <v>0</v>
      </c>
      <c r="AM533" s="5">
        <v>0</v>
      </c>
      <c r="AN533" s="5">
        <v>0</v>
      </c>
      <c r="AO533" t="s">
        <v>41</v>
      </c>
      <c r="AP533" t="s">
        <v>37</v>
      </c>
      <c r="AQ533" s="5">
        <v>7227008.2800000003</v>
      </c>
      <c r="AR533" t="s">
        <v>38</v>
      </c>
      <c r="AS533">
        <f t="shared" si="136"/>
        <v>0</v>
      </c>
      <c r="AT533" t="str">
        <f t="shared" si="132"/>
        <v>0 Días</v>
      </c>
      <c r="AU533" t="e">
        <f>IF(AND(AC533=0,SUMIFS($H:$H,$A:$A,$A533,#REF!,#REF!)&lt;250000000),"Ordinaria",IF(AND(AC533=0,SUMIFS($H:$H,$A:$A,$A533,#REF!,#REF!)&gt;=250000000),"Preventiva",IF(AND(AC533&gt;0,AC533&lt;=30),"Persuasiva I",IF(AND(AC533&gt;30,AC533&lt;=60),"Persuasiva II",IF(AND(AC533&gt;60,AC533&lt;90),"Prejurídica","Jurídico")))))</f>
        <v>#REF!</v>
      </c>
      <c r="AV533">
        <f t="shared" si="133"/>
        <v>0</v>
      </c>
      <c r="AW533" t="str">
        <f>IFERROR(VLOOKUP(#REF!,#REF!,32,0),"Desembolsado")</f>
        <v>Desembolsado</v>
      </c>
      <c r="AX533" t="str">
        <f t="shared" si="134"/>
        <v>Otro</v>
      </c>
    </row>
    <row r="534" spans="1:50" x14ac:dyDescent="0.25">
      <c r="A534" s="3">
        <v>45077</v>
      </c>
      <c r="B534" s="1">
        <v>34206200202371</v>
      </c>
      <c r="C534" s="5">
        <v>845000000</v>
      </c>
      <c r="D534">
        <v>240</v>
      </c>
      <c r="E534" s="3">
        <v>44083</v>
      </c>
      <c r="F534" s="1">
        <f>_xlfn.DAYS(E534,A534)/30</f>
        <v>-33.133333333333333</v>
      </c>
      <c r="G534" s="1">
        <f t="shared" si="126"/>
        <v>206.86666666666667</v>
      </c>
      <c r="H534" s="5">
        <v>726208088.98000002</v>
      </c>
      <c r="I534" s="5" t="s">
        <v>52</v>
      </c>
      <c r="J534" s="6">
        <v>44806</v>
      </c>
      <c r="K534" s="7">
        <f>+_xlfn.DAYS(A534,J534)/30</f>
        <v>9.0333333333333332</v>
      </c>
      <c r="L534" s="7">
        <f>+_xlfn.DAYS(A534,E534)/30</f>
        <v>33.133333333333333</v>
      </c>
      <c r="M534" s="6">
        <v>29143</v>
      </c>
      <c r="N534" s="8">
        <f>+_xlfn.DAYS(A534,M534)/365</f>
        <v>43.654794520547945</v>
      </c>
      <c r="O534" s="8">
        <v>1897</v>
      </c>
      <c r="P534" s="6">
        <v>42887</v>
      </c>
      <c r="Q534" s="8">
        <f t="shared" si="127"/>
        <v>3.3222222222222224</v>
      </c>
      <c r="R534" s="8">
        <f t="shared" si="128"/>
        <v>5.3305555555555557</v>
      </c>
      <c r="S534" s="8" t="s">
        <v>72</v>
      </c>
      <c r="T534" s="9">
        <v>1.61E-2</v>
      </c>
      <c r="U534" s="5">
        <f t="shared" si="129"/>
        <v>3520833.3333333335</v>
      </c>
      <c r="V534" s="5">
        <f t="shared" si="130"/>
        <v>974329.18604816659</v>
      </c>
      <c r="W534" s="10">
        <f t="shared" si="135"/>
        <v>4495162.5193814998</v>
      </c>
      <c r="X534" s="5">
        <v>1877646</v>
      </c>
      <c r="Y534">
        <v>0</v>
      </c>
      <c r="Z534" s="5">
        <v>0</v>
      </c>
      <c r="AA534" s="5">
        <v>728085734.98000002</v>
      </c>
      <c r="AB534">
        <v>0</v>
      </c>
      <c r="AC534">
        <v>0</v>
      </c>
      <c r="AD534">
        <v>0</v>
      </c>
      <c r="AE534" t="s">
        <v>34</v>
      </c>
      <c r="AF534" t="s">
        <v>34</v>
      </c>
      <c r="AG534" t="s">
        <v>41</v>
      </c>
      <c r="AH534" s="5">
        <v>7262080.8899999997</v>
      </c>
      <c r="AI534" s="5">
        <v>18776.46</v>
      </c>
      <c r="AJ534" s="3">
        <v>51379</v>
      </c>
      <c r="AK534" s="5">
        <v>0</v>
      </c>
      <c r="AL534" s="5">
        <v>0</v>
      </c>
      <c r="AM534" s="5">
        <v>0</v>
      </c>
      <c r="AN534" s="5">
        <v>0</v>
      </c>
      <c r="AO534" t="s">
        <v>41</v>
      </c>
      <c r="AP534" t="s">
        <v>39</v>
      </c>
      <c r="AQ534" s="5">
        <v>7262080.8899999997</v>
      </c>
      <c r="AR534" t="s">
        <v>38</v>
      </c>
      <c r="AS534">
        <f t="shared" si="136"/>
        <v>0</v>
      </c>
      <c r="AT534" t="str">
        <f t="shared" si="132"/>
        <v>0 Días</v>
      </c>
      <c r="AU534" t="e">
        <f>IF(AND(AC534=0,SUMIFS($H:$H,$A:$A,$A534,#REF!,#REF!)&lt;250000000),"Ordinaria",IF(AND(AC534=0,SUMIFS($H:$H,$A:$A,$A534,#REF!,#REF!)&gt;=250000000),"Preventiva",IF(AND(AC534&gt;0,AC534&lt;=30),"Persuasiva I",IF(AND(AC534&gt;30,AC534&lt;=60),"Persuasiva II",IF(AND(AC534&gt;60,AC534&lt;90),"Prejurídica","Jurídico")))))</f>
        <v>#REF!</v>
      </c>
      <c r="AV534">
        <f t="shared" si="133"/>
        <v>0</v>
      </c>
      <c r="AW534" t="str">
        <f>IFERROR(VLOOKUP(#REF!,#REF!,32,0),"Desembolsado")</f>
        <v>Desembolsado</v>
      </c>
      <c r="AX534" t="str">
        <f t="shared" si="134"/>
        <v>Otro</v>
      </c>
    </row>
    <row r="535" spans="1:50" x14ac:dyDescent="0.25">
      <c r="A535" s="3">
        <v>45046</v>
      </c>
      <c r="B535" s="1">
        <v>34206200202371</v>
      </c>
      <c r="C535" s="5">
        <v>845000000</v>
      </c>
      <c r="D535">
        <v>240</v>
      </c>
      <c r="E535" s="3">
        <v>44083</v>
      </c>
      <c r="F535" s="1">
        <f>_xlfn.DAYS(E535,A535)/30</f>
        <v>-32.1</v>
      </c>
      <c r="G535" s="1">
        <f t="shared" si="126"/>
        <v>207.9</v>
      </c>
      <c r="H535" s="5">
        <v>729717339.98000002</v>
      </c>
      <c r="I535" s="5" t="s">
        <v>52</v>
      </c>
      <c r="J535" s="6">
        <v>44806</v>
      </c>
      <c r="K535" s="7">
        <f>+_xlfn.DAYS(A535,J535)/30</f>
        <v>8</v>
      </c>
      <c r="L535" s="7">
        <f>+_xlfn.DAYS(A535,E535)/30</f>
        <v>32.1</v>
      </c>
      <c r="M535" s="6">
        <v>29143</v>
      </c>
      <c r="N535" s="8">
        <f>+_xlfn.DAYS(A535,M535)/365</f>
        <v>43.56986301369863</v>
      </c>
      <c r="O535" s="8">
        <v>1897</v>
      </c>
      <c r="P535" s="6">
        <v>42887</v>
      </c>
      <c r="Q535" s="8">
        <f t="shared" si="127"/>
        <v>3.3222222222222224</v>
      </c>
      <c r="R535" s="8">
        <f t="shared" si="128"/>
        <v>5.3305555555555557</v>
      </c>
      <c r="S535" s="8" t="s">
        <v>72</v>
      </c>
      <c r="T535" s="9">
        <v>1.61E-2</v>
      </c>
      <c r="U535" s="5">
        <f t="shared" si="129"/>
        <v>3520833.3333333335</v>
      </c>
      <c r="V535" s="5">
        <f t="shared" si="130"/>
        <v>979037.43113983329</v>
      </c>
      <c r="W535" s="10">
        <f t="shared" si="135"/>
        <v>4499870.7644731663</v>
      </c>
      <c r="X535" s="5">
        <v>1886721</v>
      </c>
      <c r="Y535">
        <v>0</v>
      </c>
      <c r="Z535" s="5">
        <v>0</v>
      </c>
      <c r="AA535" s="5">
        <v>731604060.98000002</v>
      </c>
      <c r="AB535">
        <v>0</v>
      </c>
      <c r="AC535">
        <v>0</v>
      </c>
      <c r="AD535">
        <v>0</v>
      </c>
      <c r="AE535" t="s">
        <v>34</v>
      </c>
      <c r="AF535" t="s">
        <v>34</v>
      </c>
      <c r="AG535" t="s">
        <v>41</v>
      </c>
      <c r="AH535" s="5">
        <v>7297173.4000000004</v>
      </c>
      <c r="AI535" s="5">
        <v>18867.21</v>
      </c>
      <c r="AJ535" s="3">
        <v>51379</v>
      </c>
      <c r="AK535" s="5">
        <v>0</v>
      </c>
      <c r="AL535" s="5">
        <v>0</v>
      </c>
      <c r="AM535" s="5">
        <v>0</v>
      </c>
      <c r="AN535" s="5">
        <v>0</v>
      </c>
      <c r="AO535" t="s">
        <v>41</v>
      </c>
      <c r="AP535" t="s">
        <v>39</v>
      </c>
      <c r="AQ535" s="5">
        <v>7297173.4000000004</v>
      </c>
      <c r="AR535" t="s">
        <v>38</v>
      </c>
      <c r="AS535">
        <f t="shared" si="136"/>
        <v>0</v>
      </c>
      <c r="AT535" t="str">
        <f t="shared" si="132"/>
        <v>0 Días</v>
      </c>
      <c r="AU535" t="e">
        <f>IF(AND(AC535=0,SUMIFS($H:$H,$A:$A,$A535,#REF!,#REF!)&lt;250000000),"Ordinaria",IF(AND(AC535=0,SUMIFS($H:$H,$A:$A,$A535,#REF!,#REF!)&gt;=250000000),"Preventiva",IF(AND(AC535&gt;0,AC535&lt;=30),"Persuasiva I",IF(AND(AC535&gt;30,AC535&lt;=60),"Persuasiva II",IF(AND(AC535&gt;60,AC535&lt;90),"Prejurídica","Jurídico")))))</f>
        <v>#REF!</v>
      </c>
      <c r="AV535">
        <f t="shared" si="133"/>
        <v>0</v>
      </c>
      <c r="AW535" t="str">
        <f>IFERROR(VLOOKUP(#REF!,#REF!,32,0),"Desembolsado")</f>
        <v>Desembolsado</v>
      </c>
      <c r="AX535" t="str">
        <f t="shared" si="134"/>
        <v>Otro</v>
      </c>
    </row>
    <row r="536" spans="1:50" x14ac:dyDescent="0.25">
      <c r="A536" s="3">
        <v>45016</v>
      </c>
      <c r="B536" s="1">
        <v>34206200202371</v>
      </c>
      <c r="C536" s="5">
        <v>845000000</v>
      </c>
      <c r="D536">
        <v>240</v>
      </c>
      <c r="E536" s="3">
        <v>44083</v>
      </c>
      <c r="F536" s="1">
        <f>_xlfn.DAYS(E536,A536)/30</f>
        <v>-31.1</v>
      </c>
      <c r="G536" s="1">
        <f t="shared" ref="G536:G548" si="137">+D536+F536</f>
        <v>208.9</v>
      </c>
      <c r="H536" s="5">
        <v>733225595.98000002</v>
      </c>
      <c r="I536" s="5" t="s">
        <v>52</v>
      </c>
      <c r="J536" s="6">
        <v>44806</v>
      </c>
      <c r="K536" s="7">
        <f>+_xlfn.DAYS(A536,J536)/30</f>
        <v>7</v>
      </c>
      <c r="L536" s="7">
        <f>+_xlfn.DAYS(A536,E536)/30</f>
        <v>31.1</v>
      </c>
      <c r="M536" s="6">
        <v>29143</v>
      </c>
      <c r="N536" s="8">
        <f>+_xlfn.DAYS(A536,M536)/365</f>
        <v>43.487671232876714</v>
      </c>
      <c r="O536" s="8">
        <v>1897</v>
      </c>
      <c r="P536" s="6">
        <v>42887</v>
      </c>
      <c r="Q536" s="8">
        <f t="shared" si="127"/>
        <v>3.3222222222222224</v>
      </c>
      <c r="R536" s="8">
        <f t="shared" si="128"/>
        <v>5.3305555555555557</v>
      </c>
      <c r="S536" s="8" t="s">
        <v>72</v>
      </c>
      <c r="T536" s="9">
        <v>1.61E-2</v>
      </c>
      <c r="U536" s="5">
        <f t="shared" si="129"/>
        <v>3520833.3333333335</v>
      </c>
      <c r="V536" s="5">
        <f t="shared" si="130"/>
        <v>983744.3412731667</v>
      </c>
      <c r="W536" s="10">
        <f t="shared" si="135"/>
        <v>4504577.6746065002</v>
      </c>
      <c r="X536" s="5">
        <v>1895800</v>
      </c>
      <c r="Y536">
        <v>0</v>
      </c>
      <c r="Z536" s="5">
        <v>0</v>
      </c>
      <c r="AA536" s="5">
        <v>735121395.98000002</v>
      </c>
      <c r="AB536">
        <v>0</v>
      </c>
      <c r="AC536">
        <v>0</v>
      </c>
      <c r="AD536">
        <v>0</v>
      </c>
      <c r="AE536" t="s">
        <v>34</v>
      </c>
      <c r="AF536" t="s">
        <v>34</v>
      </c>
      <c r="AG536" t="s">
        <v>41</v>
      </c>
      <c r="AH536" s="5">
        <v>7332255.96</v>
      </c>
      <c r="AI536" s="5">
        <v>18958</v>
      </c>
      <c r="AJ536" s="3">
        <v>51379</v>
      </c>
      <c r="AK536" s="5">
        <v>0</v>
      </c>
      <c r="AL536" s="5">
        <v>0</v>
      </c>
      <c r="AM536" s="5">
        <v>0</v>
      </c>
      <c r="AN536" s="5">
        <v>0</v>
      </c>
      <c r="AO536" t="s">
        <v>41</v>
      </c>
      <c r="AP536" t="s">
        <v>39</v>
      </c>
      <c r="AQ536" s="5">
        <v>7332255.96</v>
      </c>
      <c r="AR536" t="s">
        <v>38</v>
      </c>
      <c r="AS536">
        <f t="shared" si="136"/>
        <v>0</v>
      </c>
      <c r="AT536" t="str">
        <f t="shared" si="132"/>
        <v>0 Días</v>
      </c>
      <c r="AU536" t="e">
        <f>IF(AND(AC536=0,SUMIFS($H:$H,$A:$A,$A536,#REF!,#REF!)&lt;250000000),"Ordinaria",IF(AND(AC536=0,SUMIFS($H:$H,$A:$A,$A536,#REF!,#REF!)&gt;=250000000),"Preventiva",IF(AND(AC536&gt;0,AC536&lt;=30),"Persuasiva I",IF(AND(AC536&gt;30,AC536&lt;=60),"Persuasiva II",IF(AND(AC536&gt;60,AC536&lt;90),"Prejurídica","Jurídico")))))</f>
        <v>#REF!</v>
      </c>
      <c r="AV536">
        <f t="shared" si="133"/>
        <v>0</v>
      </c>
      <c r="AW536" t="str">
        <f>IFERROR(VLOOKUP(#REF!,#REF!,32,0),"Desembolsado")</f>
        <v>Desembolsado</v>
      </c>
      <c r="AX536" t="str">
        <f t="shared" si="134"/>
        <v>Otro</v>
      </c>
    </row>
    <row r="537" spans="1:50" x14ac:dyDescent="0.25">
      <c r="A537" s="3">
        <v>45351</v>
      </c>
      <c r="B537" s="1">
        <v>34211000207211</v>
      </c>
      <c r="C537" s="5">
        <v>804822235</v>
      </c>
      <c r="D537">
        <v>240</v>
      </c>
      <c r="E537" s="3">
        <v>44236</v>
      </c>
      <c r="F537" s="1">
        <f>_xlfn.DAYS(E537,A537)/30</f>
        <v>-37.166666666666664</v>
      </c>
      <c r="G537" s="1">
        <f t="shared" si="137"/>
        <v>202.83333333333334</v>
      </c>
      <c r="H537" s="5">
        <v>684279104</v>
      </c>
      <c r="I537" s="5" t="s">
        <v>52</v>
      </c>
      <c r="J537" s="6">
        <v>44805</v>
      </c>
      <c r="K537" s="7">
        <f>+_xlfn.DAYS(A537,J537)/30</f>
        <v>18.2</v>
      </c>
      <c r="L537" s="7">
        <f>+_xlfn.DAYS(A537,E537)/30</f>
        <v>37.166666666666664</v>
      </c>
      <c r="M537" s="6">
        <v>26840</v>
      </c>
      <c r="N537" s="8">
        <f>+_xlfn.DAYS(A537,M537)/365</f>
        <v>50.715068493150682</v>
      </c>
      <c r="O537" s="8">
        <v>18292</v>
      </c>
      <c r="P537" s="6">
        <v>43427</v>
      </c>
      <c r="Q537" s="8">
        <f t="shared" si="127"/>
        <v>2.2472222222222222</v>
      </c>
      <c r="R537" s="8">
        <f t="shared" si="128"/>
        <v>3.8277777777777779</v>
      </c>
      <c r="S537" s="8" t="s">
        <v>74</v>
      </c>
      <c r="T537" s="9">
        <v>1.61E-2</v>
      </c>
      <c r="U537" s="5">
        <f t="shared" si="129"/>
        <v>3353425.9791666665</v>
      </c>
      <c r="V537" s="5">
        <f t="shared" si="130"/>
        <v>918074.46453333332</v>
      </c>
      <c r="W537" s="10">
        <f t="shared" si="135"/>
        <v>4271500.4436999997</v>
      </c>
      <c r="X537" s="5">
        <v>2253520</v>
      </c>
      <c r="Y537">
        <v>0</v>
      </c>
      <c r="Z537" s="5">
        <v>91737</v>
      </c>
      <c r="AA537" s="5">
        <v>686624361</v>
      </c>
      <c r="AB537">
        <v>0</v>
      </c>
      <c r="AC537">
        <v>0</v>
      </c>
      <c r="AD537">
        <v>0</v>
      </c>
      <c r="AE537" t="s">
        <v>34</v>
      </c>
      <c r="AF537" t="s">
        <v>34</v>
      </c>
      <c r="AG537" t="s">
        <v>41</v>
      </c>
      <c r="AH537" s="5">
        <v>6842791.04</v>
      </c>
      <c r="AI537" s="5">
        <v>22535.200000000001</v>
      </c>
      <c r="AJ537" s="3">
        <v>51506</v>
      </c>
      <c r="AK537" s="5">
        <v>917.37</v>
      </c>
      <c r="AL537" s="5">
        <v>0</v>
      </c>
      <c r="AM537" s="5">
        <v>0</v>
      </c>
      <c r="AN537" s="5">
        <v>0</v>
      </c>
      <c r="AO537" t="s">
        <v>41</v>
      </c>
      <c r="AP537" t="s">
        <v>37</v>
      </c>
      <c r="AQ537" s="5">
        <v>6842791.04</v>
      </c>
      <c r="AR537" t="s">
        <v>38</v>
      </c>
      <c r="AT537" t="str">
        <f t="shared" si="132"/>
        <v>0 Días</v>
      </c>
      <c r="AU537" t="e">
        <f>IF(AND(AC537=0,SUMIFS($H:$H,$A:$A,$A537,#REF!,#REF!)&lt;250000000),"Ordinaria",IF(AND(AC537=0,SUMIFS($H:$H,$A:$A,$A537,#REF!,#REF!)&gt;=250000000),"Preventiva",IF(AND(AC537&gt;0,AC537&lt;=30),"Persuasiva I",IF(AND(AC537&gt;30,AC537&lt;=60),"Persuasiva II",IF(AND(AC537&gt;60,AC537&lt;90),"Prejurídica","Jurídico")))))</f>
        <v>#REF!</v>
      </c>
      <c r="AV537">
        <f t="shared" si="133"/>
        <v>0</v>
      </c>
      <c r="AW537" t="str">
        <f>IFERROR(VLOOKUP(#REF!,#REF!,32,0),"Desembolsado")</f>
        <v>Desembolsado</v>
      </c>
      <c r="AX537" t="str">
        <f t="shared" si="134"/>
        <v>Otro</v>
      </c>
    </row>
    <row r="538" spans="1:50" x14ac:dyDescent="0.25">
      <c r="A538" s="3">
        <v>45322</v>
      </c>
      <c r="B538" s="1">
        <v>34211000207211</v>
      </c>
      <c r="C538" s="5">
        <v>804822235</v>
      </c>
      <c r="D538">
        <v>240</v>
      </c>
      <c r="E538" s="3">
        <v>44236</v>
      </c>
      <c r="F538" s="1">
        <f>_xlfn.DAYS(E538,A538)/30</f>
        <v>-36.200000000000003</v>
      </c>
      <c r="G538" s="1">
        <f t="shared" si="137"/>
        <v>203.8</v>
      </c>
      <c r="H538" s="5">
        <v>687651595</v>
      </c>
      <c r="I538" s="5" t="s">
        <v>52</v>
      </c>
      <c r="J538" s="6">
        <v>44805</v>
      </c>
      <c r="K538" s="7">
        <f>+_xlfn.DAYS(A538,J538)/30</f>
        <v>17.233333333333334</v>
      </c>
      <c r="L538" s="7">
        <f>+_xlfn.DAYS(A538,E538)/30</f>
        <v>36.200000000000003</v>
      </c>
      <c r="M538" s="6">
        <v>26840</v>
      </c>
      <c r="N538" s="8">
        <f>+_xlfn.DAYS(A538,M538)/365</f>
        <v>50.635616438356166</v>
      </c>
      <c r="O538" s="8">
        <v>18292</v>
      </c>
      <c r="P538" s="6">
        <v>43427</v>
      </c>
      <c r="Q538" s="8">
        <f t="shared" si="127"/>
        <v>2.2472222222222222</v>
      </c>
      <c r="R538" s="8">
        <f t="shared" si="128"/>
        <v>3.8277777777777779</v>
      </c>
      <c r="S538" s="8" t="s">
        <v>74</v>
      </c>
      <c r="T538" s="9">
        <v>1.61E-2</v>
      </c>
      <c r="U538" s="5">
        <f t="shared" si="129"/>
        <v>3353425.9791666665</v>
      </c>
      <c r="V538" s="5">
        <f t="shared" si="130"/>
        <v>922599.22329166671</v>
      </c>
      <c r="W538" s="10">
        <f t="shared" si="135"/>
        <v>4276025.2024583332</v>
      </c>
      <c r="X538" s="5">
        <v>2264629</v>
      </c>
      <c r="Y538">
        <v>0</v>
      </c>
      <c r="Z538" s="5">
        <v>92189</v>
      </c>
      <c r="AA538" s="5">
        <v>690008413</v>
      </c>
      <c r="AB538">
        <v>0</v>
      </c>
      <c r="AC538">
        <v>0</v>
      </c>
      <c r="AD538">
        <v>0</v>
      </c>
      <c r="AE538" t="s">
        <v>34</v>
      </c>
      <c r="AF538" t="s">
        <v>34</v>
      </c>
      <c r="AG538" t="s">
        <v>41</v>
      </c>
      <c r="AH538" s="5">
        <v>6876515.9500000002</v>
      </c>
      <c r="AI538" s="5">
        <v>22646.29</v>
      </c>
      <c r="AJ538" s="3">
        <v>51506</v>
      </c>
      <c r="AK538" s="5">
        <v>921.89</v>
      </c>
      <c r="AL538" s="5">
        <v>0</v>
      </c>
      <c r="AM538" s="5">
        <v>0</v>
      </c>
      <c r="AN538" s="5">
        <v>0</v>
      </c>
      <c r="AO538" t="s">
        <v>41</v>
      </c>
      <c r="AP538" t="s">
        <v>37</v>
      </c>
      <c r="AQ538" s="5">
        <v>6876515.9500000002</v>
      </c>
      <c r="AR538" t="s">
        <v>38</v>
      </c>
      <c r="AS538">
        <f t="shared" ref="AS538:AS548" si="138">IF(AC538&gt;=1,1,0)</f>
        <v>0</v>
      </c>
      <c r="AT538" t="str">
        <f t="shared" si="132"/>
        <v>0 Días</v>
      </c>
      <c r="AU538" t="e">
        <f>IF(AND(AC538=0,SUMIFS($H:$H,$A:$A,$A538,#REF!,#REF!)&lt;250000000),"Ordinaria",IF(AND(AC538=0,SUMIFS($H:$H,$A:$A,$A538,#REF!,#REF!)&gt;=250000000),"Preventiva",IF(AND(AC538&gt;0,AC538&lt;=30),"Persuasiva I",IF(AND(AC538&gt;30,AC538&lt;=60),"Persuasiva II",IF(AND(AC538&gt;60,AC538&lt;90),"Prejurídica","Jurídico")))))</f>
        <v>#REF!</v>
      </c>
      <c r="AV538">
        <f t="shared" si="133"/>
        <v>0</v>
      </c>
      <c r="AW538" t="str">
        <f>IFERROR(VLOOKUP(#REF!,#REF!,32,0),"Desembolsado")</f>
        <v>Desembolsado</v>
      </c>
      <c r="AX538" t="str">
        <f t="shared" si="134"/>
        <v>Otro</v>
      </c>
    </row>
    <row r="539" spans="1:50" x14ac:dyDescent="0.25">
      <c r="A539" s="3">
        <v>45291</v>
      </c>
      <c r="B539" s="1">
        <v>34211000207211</v>
      </c>
      <c r="C539" s="5">
        <v>804822235</v>
      </c>
      <c r="D539">
        <v>240</v>
      </c>
      <c r="E539" s="3">
        <v>44236</v>
      </c>
      <c r="F539" s="1">
        <f>_xlfn.DAYS(E539,A539)/30</f>
        <v>-35.166666666666664</v>
      </c>
      <c r="G539" s="1">
        <f t="shared" si="137"/>
        <v>204.83333333333334</v>
      </c>
      <c r="H539" s="5">
        <v>691022436</v>
      </c>
      <c r="I539" s="5" t="s">
        <v>52</v>
      </c>
      <c r="J539" s="6">
        <v>44805</v>
      </c>
      <c r="K539" s="7">
        <f>+_xlfn.DAYS(A539,J539)/30</f>
        <v>16.2</v>
      </c>
      <c r="L539" s="7">
        <f>+_xlfn.DAYS(A539,E539)/30</f>
        <v>35.166666666666664</v>
      </c>
      <c r="M539" s="6">
        <v>26840</v>
      </c>
      <c r="N539" s="8">
        <f>+_xlfn.DAYS(A539,M539)/365</f>
        <v>50.550684931506851</v>
      </c>
      <c r="O539" s="8">
        <v>18292</v>
      </c>
      <c r="P539" s="6">
        <v>43427</v>
      </c>
      <c r="Q539" s="8">
        <f t="shared" si="127"/>
        <v>2.2472222222222222</v>
      </c>
      <c r="R539" s="8">
        <f t="shared" si="128"/>
        <v>3.8277777777777779</v>
      </c>
      <c r="S539" s="8" t="s">
        <v>74</v>
      </c>
      <c r="T539" s="9">
        <v>1.61E-2</v>
      </c>
      <c r="U539" s="5">
        <f t="shared" si="129"/>
        <v>3353425.9791666665</v>
      </c>
      <c r="V539" s="5">
        <f t="shared" si="130"/>
        <v>927121.7683</v>
      </c>
      <c r="W539" s="10">
        <f t="shared" si="135"/>
        <v>4280547.7474666666</v>
      </c>
      <c r="X539" s="5">
        <v>2275722</v>
      </c>
      <c r="Y539">
        <v>0</v>
      </c>
      <c r="Z539" s="5">
        <v>92676</v>
      </c>
      <c r="AA539" s="5">
        <v>693390834</v>
      </c>
      <c r="AB539">
        <v>0</v>
      </c>
      <c r="AC539">
        <v>0</v>
      </c>
      <c r="AD539">
        <v>0</v>
      </c>
      <c r="AE539" t="s">
        <v>34</v>
      </c>
      <c r="AF539" t="s">
        <v>34</v>
      </c>
      <c r="AG539" t="s">
        <v>41</v>
      </c>
      <c r="AH539" s="5">
        <v>6910224.3600000003</v>
      </c>
      <c r="AI539" s="5">
        <v>22757.22</v>
      </c>
      <c r="AJ539" s="3">
        <v>51506</v>
      </c>
      <c r="AK539" s="5">
        <v>926.76</v>
      </c>
      <c r="AL539" s="5">
        <v>0</v>
      </c>
      <c r="AM539" s="5">
        <v>0</v>
      </c>
      <c r="AN539" s="5">
        <v>0</v>
      </c>
      <c r="AO539" t="s">
        <v>41</v>
      </c>
      <c r="AP539" t="s">
        <v>37</v>
      </c>
      <c r="AQ539" s="5">
        <v>6910224.3600000003</v>
      </c>
      <c r="AR539" t="s">
        <v>38</v>
      </c>
      <c r="AS539">
        <f t="shared" si="138"/>
        <v>0</v>
      </c>
      <c r="AT539" t="str">
        <f t="shared" si="132"/>
        <v>0 Días</v>
      </c>
      <c r="AU539" t="e">
        <f>IF(AND(AC539=0,SUMIFS($H:$H,$A:$A,$A539,#REF!,#REF!)&lt;250000000),"Ordinaria",IF(AND(AC539=0,SUMIFS($H:$H,$A:$A,$A539,#REF!,#REF!)&gt;=250000000),"Preventiva",IF(AND(AC539&gt;0,AC539&lt;=30),"Persuasiva I",IF(AND(AC539&gt;30,AC539&lt;=60),"Persuasiva II",IF(AND(AC539&gt;60,AC539&lt;90),"Prejurídica","Jurídico")))))</f>
        <v>#REF!</v>
      </c>
      <c r="AV539">
        <f t="shared" si="133"/>
        <v>0</v>
      </c>
      <c r="AW539" t="str">
        <f>IFERROR(VLOOKUP(#REF!,#REF!,32,0),"Desembolsado")</f>
        <v>Desembolsado</v>
      </c>
      <c r="AX539" t="str">
        <f t="shared" si="134"/>
        <v>Otro</v>
      </c>
    </row>
    <row r="540" spans="1:50" x14ac:dyDescent="0.25">
      <c r="A540" s="3">
        <v>45260</v>
      </c>
      <c r="B540" s="1">
        <v>34211000207211</v>
      </c>
      <c r="C540" s="5">
        <v>804822235</v>
      </c>
      <c r="D540">
        <v>240</v>
      </c>
      <c r="E540" s="3">
        <v>44236</v>
      </c>
      <c r="F540" s="1">
        <f>_xlfn.DAYS(E540,A540)/30</f>
        <v>-34.133333333333333</v>
      </c>
      <c r="G540" s="1">
        <f t="shared" si="137"/>
        <v>205.86666666666667</v>
      </c>
      <c r="H540" s="5">
        <v>694393276</v>
      </c>
      <c r="I540" s="5" t="s">
        <v>52</v>
      </c>
      <c r="J540" s="6">
        <v>44805</v>
      </c>
      <c r="K540" s="7">
        <f>+_xlfn.DAYS(A540,J540)/30</f>
        <v>15.166666666666666</v>
      </c>
      <c r="L540" s="7">
        <f>+_xlfn.DAYS(A540,E540)/30</f>
        <v>34.133333333333333</v>
      </c>
      <c r="M540" s="6">
        <v>26840</v>
      </c>
      <c r="N540" s="8">
        <f>+_xlfn.DAYS(A540,M540)/365</f>
        <v>50.465753424657535</v>
      </c>
      <c r="O540" s="8">
        <v>18292</v>
      </c>
      <c r="P540" s="6">
        <v>43427</v>
      </c>
      <c r="Q540" s="8">
        <f t="shared" si="127"/>
        <v>2.2472222222222222</v>
      </c>
      <c r="R540" s="8">
        <f t="shared" si="128"/>
        <v>3.8277777777777779</v>
      </c>
      <c r="S540" s="8" t="s">
        <v>74</v>
      </c>
      <c r="T540" s="9">
        <v>1.61E-2</v>
      </c>
      <c r="U540" s="5">
        <f t="shared" si="129"/>
        <v>3353425.9791666665</v>
      </c>
      <c r="V540" s="5">
        <f t="shared" si="130"/>
        <v>931644.3119666666</v>
      </c>
      <c r="W540" s="10">
        <f t="shared" si="135"/>
        <v>4285070.291133333</v>
      </c>
      <c r="X540" s="5">
        <v>2286817</v>
      </c>
      <c r="Y540">
        <v>0</v>
      </c>
      <c r="Z540" s="5">
        <v>0</v>
      </c>
      <c r="AA540" s="5">
        <v>696680093</v>
      </c>
      <c r="AB540">
        <v>0</v>
      </c>
      <c r="AC540">
        <v>0</v>
      </c>
      <c r="AD540">
        <v>0</v>
      </c>
      <c r="AE540" t="s">
        <v>34</v>
      </c>
      <c r="AF540" t="s">
        <v>34</v>
      </c>
      <c r="AG540" t="s">
        <v>41</v>
      </c>
      <c r="AH540" s="5">
        <v>6943932.7599999998</v>
      </c>
      <c r="AI540" s="5">
        <v>22868.17</v>
      </c>
      <c r="AJ540" s="3">
        <v>51506</v>
      </c>
      <c r="AK540" s="5">
        <v>0</v>
      </c>
      <c r="AL540" s="5">
        <v>0</v>
      </c>
      <c r="AM540" s="5">
        <v>0</v>
      </c>
      <c r="AN540" s="5">
        <v>0</v>
      </c>
      <c r="AO540" t="s">
        <v>41</v>
      </c>
      <c r="AP540" t="s">
        <v>37</v>
      </c>
      <c r="AQ540" s="5">
        <v>6943932.7599999998</v>
      </c>
      <c r="AR540" t="s">
        <v>38</v>
      </c>
      <c r="AS540">
        <f t="shared" si="138"/>
        <v>0</v>
      </c>
      <c r="AT540" t="str">
        <f t="shared" si="132"/>
        <v>0 Días</v>
      </c>
      <c r="AU540" t="e">
        <f>IF(AND(AC540=0,SUMIFS($H:$H,$A:$A,$A540,#REF!,#REF!)&lt;250000000),"Ordinaria",IF(AND(AC540=0,SUMIFS($H:$H,$A:$A,$A540,#REF!,#REF!)&gt;=250000000),"Preventiva",IF(AND(AC540&gt;0,AC540&lt;=30),"Persuasiva I",IF(AND(AC540&gt;30,AC540&lt;=60),"Persuasiva II",IF(AND(AC540&gt;60,AC540&lt;90),"Prejurídica","Jurídico")))))</f>
        <v>#REF!</v>
      </c>
      <c r="AV540">
        <f t="shared" si="133"/>
        <v>0</v>
      </c>
      <c r="AW540" t="str">
        <f>IFERROR(VLOOKUP(#REF!,#REF!,32,0),"Desembolsado")</f>
        <v>Desembolsado</v>
      </c>
      <c r="AX540" t="str">
        <f t="shared" si="134"/>
        <v>Otro</v>
      </c>
    </row>
    <row r="541" spans="1:50" x14ac:dyDescent="0.25">
      <c r="A541" s="3">
        <v>45230</v>
      </c>
      <c r="B541" s="1">
        <v>34211000207211</v>
      </c>
      <c r="C541" s="5">
        <v>804822235</v>
      </c>
      <c r="D541">
        <v>240</v>
      </c>
      <c r="E541" s="3">
        <v>44236</v>
      </c>
      <c r="F541" s="1">
        <f>_xlfn.DAYS(E541,A541)/30</f>
        <v>-33.133333333333333</v>
      </c>
      <c r="G541" s="1">
        <f t="shared" si="137"/>
        <v>206.86666666666667</v>
      </c>
      <c r="H541" s="5">
        <v>697764118</v>
      </c>
      <c r="I541" s="5" t="s">
        <v>52</v>
      </c>
      <c r="J541" s="6">
        <v>44805</v>
      </c>
      <c r="K541" s="7">
        <f>+_xlfn.DAYS(A541,J541)/30</f>
        <v>14.166666666666666</v>
      </c>
      <c r="L541" s="7">
        <f>+_xlfn.DAYS(A541,E541)/30</f>
        <v>33.133333333333333</v>
      </c>
      <c r="M541" s="6">
        <v>26840</v>
      </c>
      <c r="N541" s="8">
        <f>+_xlfn.DAYS(A541,M541)/365</f>
        <v>50.38356164383562</v>
      </c>
      <c r="O541" s="8">
        <v>18292</v>
      </c>
      <c r="P541" s="6">
        <v>43427</v>
      </c>
      <c r="Q541" s="8">
        <f t="shared" si="127"/>
        <v>2.2472222222222222</v>
      </c>
      <c r="R541" s="8">
        <f t="shared" si="128"/>
        <v>3.8277777777777779</v>
      </c>
      <c r="S541" s="8" t="s">
        <v>74</v>
      </c>
      <c r="T541" s="9">
        <v>1.61E-2</v>
      </c>
      <c r="U541" s="5">
        <f t="shared" si="129"/>
        <v>3353425.9791666665</v>
      </c>
      <c r="V541" s="5">
        <f t="shared" si="130"/>
        <v>936166.85831666656</v>
      </c>
      <c r="W541" s="10">
        <f t="shared" si="135"/>
        <v>4289592.8374833334</v>
      </c>
      <c r="X541" s="5">
        <v>2297927</v>
      </c>
      <c r="Y541">
        <v>0</v>
      </c>
      <c r="Z541" s="5">
        <v>0</v>
      </c>
      <c r="AA541" s="5">
        <v>700062045</v>
      </c>
      <c r="AB541">
        <v>0</v>
      </c>
      <c r="AC541">
        <v>0</v>
      </c>
      <c r="AD541">
        <v>0</v>
      </c>
      <c r="AE541" t="s">
        <v>34</v>
      </c>
      <c r="AF541" t="s">
        <v>34</v>
      </c>
      <c r="AG541" t="s">
        <v>41</v>
      </c>
      <c r="AH541" s="5">
        <v>6977641.1799999997</v>
      </c>
      <c r="AI541" s="5">
        <v>22979.27</v>
      </c>
      <c r="AJ541" s="3">
        <v>51506</v>
      </c>
      <c r="AK541" s="5">
        <v>0</v>
      </c>
      <c r="AL541" s="5">
        <v>0</v>
      </c>
      <c r="AM541" s="5">
        <v>0</v>
      </c>
      <c r="AN541" s="5">
        <v>0</v>
      </c>
      <c r="AO541" t="s">
        <v>41</v>
      </c>
      <c r="AP541" t="s">
        <v>37</v>
      </c>
      <c r="AQ541" s="5">
        <v>6977641.1799999997</v>
      </c>
      <c r="AR541" t="s">
        <v>38</v>
      </c>
      <c r="AS541">
        <f t="shared" si="138"/>
        <v>0</v>
      </c>
      <c r="AT541" t="str">
        <f t="shared" si="132"/>
        <v>0 Días</v>
      </c>
      <c r="AU541" t="e">
        <f>IF(AND(AC541=0,SUMIFS($H:$H,$A:$A,$A541,#REF!,#REF!)&lt;250000000),"Ordinaria",IF(AND(AC541=0,SUMIFS($H:$H,$A:$A,$A541,#REF!,#REF!)&gt;=250000000),"Preventiva",IF(AND(AC541&gt;0,AC541&lt;=30),"Persuasiva I",IF(AND(AC541&gt;30,AC541&lt;=60),"Persuasiva II",IF(AND(AC541&gt;60,AC541&lt;90),"Prejurídica","Jurídico")))))</f>
        <v>#REF!</v>
      </c>
      <c r="AV541">
        <f t="shared" si="133"/>
        <v>0</v>
      </c>
      <c r="AW541" t="str">
        <f>IFERROR(VLOOKUP(#REF!,#REF!,32,0),"Desembolsado")</f>
        <v>Desembolsado</v>
      </c>
      <c r="AX541" t="str">
        <f t="shared" si="134"/>
        <v>Otro</v>
      </c>
    </row>
    <row r="542" spans="1:50" x14ac:dyDescent="0.25">
      <c r="A542" s="3">
        <v>45199</v>
      </c>
      <c r="B542" s="1">
        <v>34211000207211</v>
      </c>
      <c r="C542" s="5">
        <v>804822235</v>
      </c>
      <c r="D542">
        <v>240</v>
      </c>
      <c r="E542" s="3">
        <v>44236</v>
      </c>
      <c r="F542" s="1">
        <f>_xlfn.DAYS(E542,A542)/30</f>
        <v>-32.1</v>
      </c>
      <c r="G542" s="1">
        <f t="shared" si="137"/>
        <v>207.9</v>
      </c>
      <c r="H542" s="5">
        <v>704396453</v>
      </c>
      <c r="I542" s="5" t="s">
        <v>52</v>
      </c>
      <c r="J542" s="6">
        <v>44805</v>
      </c>
      <c r="K542" s="7">
        <f>+_xlfn.DAYS(A542,J542)/30</f>
        <v>13.133333333333333</v>
      </c>
      <c r="L542" s="7">
        <f>+_xlfn.DAYS(A542,E542)/30</f>
        <v>32.1</v>
      </c>
      <c r="M542" s="6">
        <v>26840</v>
      </c>
      <c r="N542" s="8">
        <f>+_xlfn.DAYS(A542,M542)/365</f>
        <v>50.298630136986304</v>
      </c>
      <c r="O542" s="8">
        <v>18292</v>
      </c>
      <c r="P542" s="6">
        <v>43427</v>
      </c>
      <c r="Q542" s="8">
        <f t="shared" si="127"/>
        <v>2.2472222222222222</v>
      </c>
      <c r="R542" s="8">
        <f t="shared" si="128"/>
        <v>3.8277777777777779</v>
      </c>
      <c r="S542" s="8" t="s">
        <v>74</v>
      </c>
      <c r="T542" s="9">
        <v>1.61E-2</v>
      </c>
      <c r="U542" s="5">
        <f t="shared" si="129"/>
        <v>3353425.9791666665</v>
      </c>
      <c r="V542" s="5">
        <f t="shared" si="130"/>
        <v>945065.24110833334</v>
      </c>
      <c r="W542" s="10">
        <f t="shared" si="135"/>
        <v>4298491.2202749997</v>
      </c>
      <c r="X542" s="5">
        <v>2309036</v>
      </c>
      <c r="Y542">
        <v>0</v>
      </c>
      <c r="Z542" s="5">
        <v>0</v>
      </c>
      <c r="AA542" s="5">
        <v>706720586</v>
      </c>
      <c r="AB542">
        <v>1</v>
      </c>
      <c r="AC542">
        <v>25</v>
      </c>
      <c r="AD542">
        <v>0</v>
      </c>
      <c r="AE542" t="s">
        <v>34</v>
      </c>
      <c r="AF542" t="s">
        <v>34</v>
      </c>
      <c r="AG542" t="s">
        <v>41</v>
      </c>
      <c r="AH542" s="5">
        <v>7043964.5300000003</v>
      </c>
      <c r="AI542" s="5">
        <v>23241.33</v>
      </c>
      <c r="AJ542" s="3">
        <v>51506</v>
      </c>
      <c r="AK542" s="5">
        <v>0</v>
      </c>
      <c r="AL542" s="5">
        <v>0</v>
      </c>
      <c r="AM542" s="5">
        <v>0</v>
      </c>
      <c r="AN542" s="5">
        <v>0</v>
      </c>
      <c r="AO542" t="s">
        <v>41</v>
      </c>
      <c r="AP542" t="s">
        <v>42</v>
      </c>
      <c r="AQ542" s="5">
        <v>7043964.5300000003</v>
      </c>
      <c r="AR542" t="s">
        <v>38</v>
      </c>
      <c r="AS542">
        <f t="shared" si="138"/>
        <v>1</v>
      </c>
      <c r="AT542" t="str">
        <f t="shared" si="132"/>
        <v>1-30 Días</v>
      </c>
      <c r="AU542" t="e">
        <f>IF(AND(AC542=0,SUMIFS($H:$H,$A:$A,$A542,#REF!,#REF!)&lt;250000000),"Ordinaria",IF(AND(AC542=0,SUMIFS($H:$H,$A:$A,$A542,#REF!,#REF!)&gt;=250000000),"Preventiva",IF(AND(AC542&gt;0,AC542&lt;=30),"Persuasiva I",IF(AND(AC542&gt;30,AC542&lt;=60),"Persuasiva II",IF(AND(AC542&gt;60,AC542&lt;90),"Prejurídica","Jurídico")))))</f>
        <v>#REF!</v>
      </c>
      <c r="AV542">
        <f t="shared" si="133"/>
        <v>0</v>
      </c>
      <c r="AW542" t="str">
        <f>IFERROR(VLOOKUP(#REF!,#REF!,32,0),"Desembolsado")</f>
        <v>Desembolsado</v>
      </c>
      <c r="AX542" t="str">
        <f t="shared" si="134"/>
        <v>Otro</v>
      </c>
    </row>
    <row r="543" spans="1:50" x14ac:dyDescent="0.25">
      <c r="A543" s="3">
        <v>45169</v>
      </c>
      <c r="B543" s="1">
        <v>34211000207211</v>
      </c>
      <c r="C543" s="5">
        <v>804822235</v>
      </c>
      <c r="D543">
        <v>240</v>
      </c>
      <c r="E543" s="3">
        <v>44236</v>
      </c>
      <c r="F543" s="1">
        <f>_xlfn.DAYS(E543,A543)/30</f>
        <v>-31.1</v>
      </c>
      <c r="G543" s="1">
        <f t="shared" si="137"/>
        <v>208.9</v>
      </c>
      <c r="H543" s="5">
        <v>707867025</v>
      </c>
      <c r="I543" s="5" t="s">
        <v>52</v>
      </c>
      <c r="J543" s="6">
        <v>44805</v>
      </c>
      <c r="K543" s="7">
        <f>+_xlfn.DAYS(A543,J543)/30</f>
        <v>12.133333333333333</v>
      </c>
      <c r="L543" s="7">
        <f>+_xlfn.DAYS(A543,E543)/30</f>
        <v>31.1</v>
      </c>
      <c r="M543" s="6">
        <v>26840</v>
      </c>
      <c r="N543" s="8">
        <f>+_xlfn.DAYS(A543,M543)/365</f>
        <v>50.216438356164382</v>
      </c>
      <c r="O543" s="8">
        <v>18292</v>
      </c>
      <c r="P543" s="6">
        <v>43427</v>
      </c>
      <c r="Q543" s="8">
        <f t="shared" si="127"/>
        <v>2.2472222222222222</v>
      </c>
      <c r="R543" s="8">
        <f t="shared" si="128"/>
        <v>3.8277777777777779</v>
      </c>
      <c r="S543" s="8" t="s">
        <v>74</v>
      </c>
      <c r="T543" s="9">
        <v>1.61E-2</v>
      </c>
      <c r="U543" s="5">
        <f t="shared" si="129"/>
        <v>3353425.9791666665</v>
      </c>
      <c r="V543" s="5">
        <f t="shared" si="130"/>
        <v>949721.59187499993</v>
      </c>
      <c r="W543" s="10">
        <f t="shared" si="135"/>
        <v>4303147.571041666</v>
      </c>
      <c r="X543" s="5">
        <v>2320146</v>
      </c>
      <c r="Y543">
        <v>0</v>
      </c>
      <c r="Z543" s="5">
        <v>0</v>
      </c>
      <c r="AA543" s="5">
        <v>710200856</v>
      </c>
      <c r="AB543">
        <v>1</v>
      </c>
      <c r="AC543">
        <v>26</v>
      </c>
      <c r="AD543">
        <v>0</v>
      </c>
      <c r="AE543" t="s">
        <v>34</v>
      </c>
      <c r="AF543" t="s">
        <v>34</v>
      </c>
      <c r="AG543" t="s">
        <v>41</v>
      </c>
      <c r="AH543" s="5">
        <v>7078670.25</v>
      </c>
      <c r="AI543" s="5">
        <v>23338.31</v>
      </c>
      <c r="AJ543" s="3">
        <v>51506</v>
      </c>
      <c r="AK543" s="5">
        <v>0</v>
      </c>
      <c r="AL543" s="5">
        <v>0</v>
      </c>
      <c r="AM543" s="5">
        <v>0</v>
      </c>
      <c r="AN543" s="5">
        <v>0</v>
      </c>
      <c r="AO543" t="s">
        <v>41</v>
      </c>
      <c r="AP543" t="s">
        <v>42</v>
      </c>
      <c r="AQ543" s="5">
        <v>7078670.25</v>
      </c>
      <c r="AR543" t="s">
        <v>38</v>
      </c>
      <c r="AS543">
        <f t="shared" si="138"/>
        <v>1</v>
      </c>
      <c r="AT543" t="str">
        <f t="shared" si="132"/>
        <v>1-30 Días</v>
      </c>
      <c r="AU543" t="e">
        <f>IF(AND(AC543=0,SUMIFS($H:$H,$A:$A,$A543,#REF!,#REF!)&lt;250000000),"Ordinaria",IF(AND(AC543=0,SUMIFS($H:$H,$A:$A,$A543,#REF!,#REF!)&gt;=250000000),"Preventiva",IF(AND(AC543&gt;0,AC543&lt;=30),"Persuasiva I",IF(AND(AC543&gt;30,AC543&lt;=60),"Persuasiva II",IF(AND(AC543&gt;60,AC543&lt;90),"Prejurídica","Jurídico")))))</f>
        <v>#REF!</v>
      </c>
      <c r="AV543">
        <f t="shared" si="133"/>
        <v>0</v>
      </c>
      <c r="AW543" t="str">
        <f>IFERROR(VLOOKUP(#REF!,#REF!,32,0),"Desembolsado")</f>
        <v>Desembolsado</v>
      </c>
      <c r="AX543" t="str">
        <f t="shared" si="134"/>
        <v>Otro</v>
      </c>
    </row>
    <row r="544" spans="1:50" x14ac:dyDescent="0.25">
      <c r="A544" s="3">
        <v>45138</v>
      </c>
      <c r="B544" s="1">
        <v>34211000207211</v>
      </c>
      <c r="C544" s="5">
        <v>804822235</v>
      </c>
      <c r="D544">
        <v>240</v>
      </c>
      <c r="E544" s="3">
        <v>44236</v>
      </c>
      <c r="F544" s="1">
        <f>_xlfn.DAYS(E544,A544)/30</f>
        <v>-30.066666666666666</v>
      </c>
      <c r="G544" s="1">
        <f t="shared" si="137"/>
        <v>209.93333333333334</v>
      </c>
      <c r="H544" s="5">
        <v>711246858</v>
      </c>
      <c r="I544" s="5" t="s">
        <v>52</v>
      </c>
      <c r="J544" s="6">
        <v>44805</v>
      </c>
      <c r="K544" s="7">
        <f>+_xlfn.DAYS(A544,J544)/30</f>
        <v>11.1</v>
      </c>
      <c r="L544" s="7">
        <f>+_xlfn.DAYS(A544,E544)/30</f>
        <v>30.066666666666666</v>
      </c>
      <c r="M544" s="6">
        <v>26840</v>
      </c>
      <c r="N544" s="8">
        <f>+_xlfn.DAYS(A544,M544)/365</f>
        <v>50.131506849315066</v>
      </c>
      <c r="O544" s="8">
        <v>18292</v>
      </c>
      <c r="P544" s="6">
        <v>43427</v>
      </c>
      <c r="Q544" s="8">
        <f t="shared" si="127"/>
        <v>2.2472222222222222</v>
      </c>
      <c r="R544" s="8">
        <f t="shared" si="128"/>
        <v>3.8277777777777779</v>
      </c>
      <c r="S544" s="8" t="s">
        <v>74</v>
      </c>
      <c r="T544" s="9">
        <v>1.61E-2</v>
      </c>
      <c r="U544" s="5">
        <f t="shared" si="129"/>
        <v>3353425.9791666665</v>
      </c>
      <c r="V544" s="5">
        <f t="shared" si="130"/>
        <v>954256.20114999998</v>
      </c>
      <c r="W544" s="10">
        <f t="shared" si="135"/>
        <v>4307682.1803166661</v>
      </c>
      <c r="X544" s="5">
        <v>5033992</v>
      </c>
      <c r="Y544">
        <v>0</v>
      </c>
      <c r="Z544" s="5">
        <v>0</v>
      </c>
      <c r="AA544" s="5">
        <v>716297694</v>
      </c>
      <c r="AB544">
        <v>1</v>
      </c>
      <c r="AC544">
        <v>26</v>
      </c>
      <c r="AD544">
        <v>0</v>
      </c>
      <c r="AE544" t="s">
        <v>34</v>
      </c>
      <c r="AF544" t="s">
        <v>34</v>
      </c>
      <c r="AG544" t="s">
        <v>41</v>
      </c>
      <c r="AH544" s="5">
        <v>7112468.5800000001</v>
      </c>
      <c r="AI544" s="5">
        <v>50508.36</v>
      </c>
      <c r="AJ544" s="3">
        <v>51506</v>
      </c>
      <c r="AK544" s="5">
        <v>0</v>
      </c>
      <c r="AL544" s="5">
        <v>0</v>
      </c>
      <c r="AM544" s="5">
        <v>0</v>
      </c>
      <c r="AN544" s="5">
        <v>0</v>
      </c>
      <c r="AO544" t="s">
        <v>41</v>
      </c>
      <c r="AP544" t="s">
        <v>42</v>
      </c>
      <c r="AQ544" s="5">
        <v>7112468.5800000001</v>
      </c>
      <c r="AR544" t="s">
        <v>38</v>
      </c>
      <c r="AS544">
        <f t="shared" si="138"/>
        <v>1</v>
      </c>
      <c r="AT544" t="str">
        <f t="shared" si="132"/>
        <v>1-30 Días</v>
      </c>
      <c r="AU544" t="e">
        <f>IF(AND(AC544=0,SUMIFS($H:$H,$A:$A,$A544,#REF!,#REF!)&lt;250000000),"Ordinaria",IF(AND(AC544=0,SUMIFS($H:$H,$A:$A,$A544,#REF!,#REF!)&gt;=250000000),"Preventiva",IF(AND(AC544&gt;0,AC544&lt;=30),"Persuasiva I",IF(AND(AC544&gt;30,AC544&lt;=60),"Persuasiva II",IF(AND(AC544&gt;60,AC544&lt;90),"Prejurídica","Jurídico")))))</f>
        <v>#REF!</v>
      </c>
      <c r="AV544">
        <f t="shared" si="133"/>
        <v>0</v>
      </c>
      <c r="AW544" t="str">
        <f>IFERROR(VLOOKUP(#REF!,#REF!,32,0),"Desembolsado")</f>
        <v>Desembolsado</v>
      </c>
      <c r="AX544" t="str">
        <f t="shared" si="134"/>
        <v>Otro</v>
      </c>
    </row>
    <row r="545" spans="1:50" x14ac:dyDescent="0.25">
      <c r="A545" s="3">
        <v>45107</v>
      </c>
      <c r="B545" s="1">
        <v>34211000207211</v>
      </c>
      <c r="C545" s="5">
        <v>804822235</v>
      </c>
      <c r="D545">
        <v>240</v>
      </c>
      <c r="E545" s="3">
        <v>44236</v>
      </c>
      <c r="F545" s="1">
        <f>_xlfn.DAYS(E545,A545)/30</f>
        <v>-29.033333333333335</v>
      </c>
      <c r="G545" s="1">
        <f t="shared" si="137"/>
        <v>210.96666666666667</v>
      </c>
      <c r="H545" s="5">
        <v>714613321</v>
      </c>
      <c r="I545" s="5" t="s">
        <v>52</v>
      </c>
      <c r="J545" s="6">
        <v>44805</v>
      </c>
      <c r="K545" s="7">
        <f>+_xlfn.DAYS(A545,J545)/30</f>
        <v>10.066666666666666</v>
      </c>
      <c r="L545" s="7">
        <f>+_xlfn.DAYS(A545,E545)/30</f>
        <v>29.033333333333335</v>
      </c>
      <c r="M545" s="6">
        <v>26840</v>
      </c>
      <c r="N545" s="8">
        <f>+_xlfn.DAYS(A545,M545)/365</f>
        <v>50.046575342465751</v>
      </c>
      <c r="O545" s="8">
        <v>18292</v>
      </c>
      <c r="P545" s="6">
        <v>43427</v>
      </c>
      <c r="Q545" s="8">
        <f t="shared" si="127"/>
        <v>2.2472222222222222</v>
      </c>
      <c r="R545" s="8">
        <f t="shared" si="128"/>
        <v>3.8277777777777779</v>
      </c>
      <c r="S545" s="8" t="s">
        <v>74</v>
      </c>
      <c r="T545" s="9">
        <v>1.61E-2</v>
      </c>
      <c r="U545" s="5">
        <f t="shared" si="129"/>
        <v>3353425.9791666665</v>
      </c>
      <c r="V545" s="5">
        <f t="shared" si="130"/>
        <v>958772.87234166672</v>
      </c>
      <c r="W545" s="10">
        <f t="shared" si="135"/>
        <v>4312198.8515083333</v>
      </c>
      <c r="X545" s="5">
        <v>5057888</v>
      </c>
      <c r="Y545">
        <v>0</v>
      </c>
      <c r="Z545" s="5">
        <v>0</v>
      </c>
      <c r="AA545" s="5">
        <v>719687407</v>
      </c>
      <c r="AB545">
        <v>1</v>
      </c>
      <c r="AC545">
        <v>25</v>
      </c>
      <c r="AD545">
        <v>0</v>
      </c>
      <c r="AE545" t="s">
        <v>34</v>
      </c>
      <c r="AF545" t="s">
        <v>34</v>
      </c>
      <c r="AG545" t="s">
        <v>41</v>
      </c>
      <c r="AH545" s="5">
        <v>7146133.21</v>
      </c>
      <c r="AI545" s="5">
        <v>50740.86</v>
      </c>
      <c r="AJ545" s="3">
        <v>51506</v>
      </c>
      <c r="AK545" s="5">
        <v>0</v>
      </c>
      <c r="AL545" s="5">
        <v>0</v>
      </c>
      <c r="AM545" s="5">
        <v>0</v>
      </c>
      <c r="AN545" s="5">
        <v>0</v>
      </c>
      <c r="AO545" t="s">
        <v>41</v>
      </c>
      <c r="AP545" t="s">
        <v>42</v>
      </c>
      <c r="AQ545" s="5">
        <v>7146133.21</v>
      </c>
      <c r="AR545" t="s">
        <v>38</v>
      </c>
      <c r="AS545">
        <f t="shared" si="138"/>
        <v>1</v>
      </c>
      <c r="AT545" t="str">
        <f t="shared" si="132"/>
        <v>1-30 Días</v>
      </c>
      <c r="AU545" t="e">
        <f>IF(AND(AC545=0,SUMIFS($H:$H,$A:$A,$A545,#REF!,#REF!)&lt;250000000),"Ordinaria",IF(AND(AC545=0,SUMIFS($H:$H,$A:$A,$A545,#REF!,#REF!)&gt;=250000000),"Preventiva",IF(AND(AC545&gt;0,AC545&lt;=30),"Persuasiva I",IF(AND(AC545&gt;30,AC545&lt;=60),"Persuasiva II",IF(AND(AC545&gt;60,AC545&lt;90),"Prejurídica","Jurídico")))))</f>
        <v>#REF!</v>
      </c>
      <c r="AV545">
        <f t="shared" si="133"/>
        <v>0</v>
      </c>
      <c r="AW545" t="str">
        <f>IFERROR(VLOOKUP(#REF!,#REF!,32,0),"Desembolsado")</f>
        <v>Desembolsado</v>
      </c>
      <c r="AX545" t="str">
        <f t="shared" si="134"/>
        <v>Otro</v>
      </c>
    </row>
    <row r="546" spans="1:50" x14ac:dyDescent="0.25">
      <c r="A546" s="3">
        <v>45077</v>
      </c>
      <c r="B546" s="1">
        <v>34211000207211</v>
      </c>
      <c r="C546" s="5">
        <v>804822235</v>
      </c>
      <c r="D546">
        <v>240</v>
      </c>
      <c r="E546" s="3">
        <v>44236</v>
      </c>
      <c r="F546" s="1">
        <f>_xlfn.DAYS(E546,A546)/30</f>
        <v>-28.033333333333335</v>
      </c>
      <c r="G546" s="1">
        <f t="shared" si="137"/>
        <v>211.96666666666667</v>
      </c>
      <c r="H546" s="5">
        <v>714613321</v>
      </c>
      <c r="I546" s="5" t="s">
        <v>52</v>
      </c>
      <c r="J546" s="6">
        <v>44805</v>
      </c>
      <c r="K546" s="7">
        <f>+_xlfn.DAYS(A546,J546)/30</f>
        <v>9.0666666666666664</v>
      </c>
      <c r="L546" s="7">
        <f>+_xlfn.DAYS(A546,E546)/30</f>
        <v>28.033333333333335</v>
      </c>
      <c r="M546" s="6">
        <v>26840</v>
      </c>
      <c r="N546" s="8">
        <f>+_xlfn.DAYS(A546,M546)/365</f>
        <v>49.964383561643835</v>
      </c>
      <c r="O546" s="8">
        <v>18292</v>
      </c>
      <c r="P546" s="6">
        <v>43427</v>
      </c>
      <c r="Q546" s="8">
        <f t="shared" si="127"/>
        <v>2.2472222222222222</v>
      </c>
      <c r="R546" s="8">
        <f t="shared" si="128"/>
        <v>3.8277777777777779</v>
      </c>
      <c r="S546" s="8" t="s">
        <v>74</v>
      </c>
      <c r="T546" s="9">
        <v>1.61E-2</v>
      </c>
      <c r="U546" s="5">
        <f t="shared" si="129"/>
        <v>3353425.9791666665</v>
      </c>
      <c r="V546" s="5">
        <f t="shared" si="130"/>
        <v>958772.87234166672</v>
      </c>
      <c r="W546" s="10">
        <f t="shared" si="135"/>
        <v>4312198.8515083333</v>
      </c>
      <c r="X546" s="5">
        <v>2353448</v>
      </c>
      <c r="Y546">
        <v>0</v>
      </c>
      <c r="Z546" s="5">
        <v>0</v>
      </c>
      <c r="AA546" s="5">
        <v>716966769</v>
      </c>
      <c r="AB546">
        <v>0</v>
      </c>
      <c r="AC546">
        <v>0</v>
      </c>
      <c r="AD546">
        <v>0</v>
      </c>
      <c r="AE546" t="s">
        <v>34</v>
      </c>
      <c r="AF546" t="s">
        <v>34</v>
      </c>
      <c r="AG546" t="s">
        <v>41</v>
      </c>
      <c r="AH546" s="5">
        <v>7146133.21</v>
      </c>
      <c r="AI546" s="5">
        <v>23534.48</v>
      </c>
      <c r="AJ546" s="3">
        <v>51506</v>
      </c>
      <c r="AK546" s="5">
        <v>0</v>
      </c>
      <c r="AL546" s="5">
        <v>0</v>
      </c>
      <c r="AM546" s="5">
        <v>0</v>
      </c>
      <c r="AN546" s="5">
        <v>0</v>
      </c>
      <c r="AO546" t="s">
        <v>41</v>
      </c>
      <c r="AP546" t="s">
        <v>39</v>
      </c>
      <c r="AQ546" s="5">
        <v>7146133.21</v>
      </c>
      <c r="AR546" t="s">
        <v>38</v>
      </c>
      <c r="AS546">
        <f t="shared" si="138"/>
        <v>0</v>
      </c>
      <c r="AT546" t="str">
        <f t="shared" si="132"/>
        <v>0 Días</v>
      </c>
      <c r="AU546" t="e">
        <f>IF(AND(AC546=0,SUMIFS($H:$H,$A:$A,$A546,#REF!,#REF!)&lt;250000000),"Ordinaria",IF(AND(AC546=0,SUMIFS($H:$H,$A:$A,$A546,#REF!,#REF!)&gt;=250000000),"Preventiva",IF(AND(AC546&gt;0,AC546&lt;=30),"Persuasiva I",IF(AND(AC546&gt;30,AC546&lt;=60),"Persuasiva II",IF(AND(AC546&gt;60,AC546&lt;90),"Prejurídica","Jurídico")))))</f>
        <v>#REF!</v>
      </c>
      <c r="AV546">
        <f t="shared" si="133"/>
        <v>0</v>
      </c>
      <c r="AW546" t="str">
        <f>IFERROR(VLOOKUP(#REF!,#REF!,32,0),"Desembolsado")</f>
        <v>Desembolsado</v>
      </c>
      <c r="AX546" t="str">
        <f t="shared" si="134"/>
        <v>Otro</v>
      </c>
    </row>
    <row r="547" spans="1:50" x14ac:dyDescent="0.25">
      <c r="A547" s="3">
        <v>45046</v>
      </c>
      <c r="B547" s="1">
        <v>34211000207211</v>
      </c>
      <c r="C547" s="5">
        <v>804822235</v>
      </c>
      <c r="D547">
        <v>240</v>
      </c>
      <c r="E547" s="3">
        <v>44236</v>
      </c>
      <c r="F547" s="1">
        <f>_xlfn.DAYS(E547,A547)/30</f>
        <v>-27</v>
      </c>
      <c r="G547" s="1">
        <f t="shared" si="137"/>
        <v>213</v>
      </c>
      <c r="H547" s="5">
        <v>721360003</v>
      </c>
      <c r="I547" s="5" t="s">
        <v>52</v>
      </c>
      <c r="J547" s="6">
        <v>44805</v>
      </c>
      <c r="K547" s="7">
        <f>+_xlfn.DAYS(A547,J547)/30</f>
        <v>8.0333333333333332</v>
      </c>
      <c r="L547" s="7">
        <f>+_xlfn.DAYS(A547,E547)/30</f>
        <v>27</v>
      </c>
      <c r="M547" s="6">
        <v>26840</v>
      </c>
      <c r="N547" s="8">
        <f>+_xlfn.DAYS(A547,M547)/365</f>
        <v>49.87945205479452</v>
      </c>
      <c r="O547" s="8">
        <v>18292</v>
      </c>
      <c r="P547" s="6">
        <v>43427</v>
      </c>
      <c r="Q547" s="8">
        <f t="shared" si="127"/>
        <v>2.2472222222222222</v>
      </c>
      <c r="R547" s="8">
        <f t="shared" si="128"/>
        <v>3.8277777777777779</v>
      </c>
      <c r="S547" s="8" t="s">
        <v>74</v>
      </c>
      <c r="T547" s="9">
        <v>1.61E-2</v>
      </c>
      <c r="U547" s="5">
        <f t="shared" si="129"/>
        <v>3353425.9791666665</v>
      </c>
      <c r="V547" s="5">
        <f t="shared" si="130"/>
        <v>967824.67069166666</v>
      </c>
      <c r="W547" s="10">
        <f t="shared" si="135"/>
        <v>4321250.6498583332</v>
      </c>
      <c r="X547" s="5">
        <v>5105727</v>
      </c>
      <c r="Y547">
        <v>0</v>
      </c>
      <c r="Z547" s="5">
        <v>0</v>
      </c>
      <c r="AA547" s="5">
        <v>726481955</v>
      </c>
      <c r="AB547">
        <v>1</v>
      </c>
      <c r="AC547">
        <v>25</v>
      </c>
      <c r="AD547">
        <v>0</v>
      </c>
      <c r="AE547" t="s">
        <v>34</v>
      </c>
      <c r="AF547" t="s">
        <v>34</v>
      </c>
      <c r="AG547" t="s">
        <v>41</v>
      </c>
      <c r="AH547" s="5">
        <v>7213600.0300000003</v>
      </c>
      <c r="AI547" s="5">
        <v>51219.519999999997</v>
      </c>
      <c r="AJ547" s="3">
        <v>51532</v>
      </c>
      <c r="AK547" s="5">
        <v>0</v>
      </c>
      <c r="AL547" s="5">
        <v>0</v>
      </c>
      <c r="AM547" s="5">
        <v>0</v>
      </c>
      <c r="AN547" s="5">
        <v>0</v>
      </c>
      <c r="AO547" t="s">
        <v>41</v>
      </c>
      <c r="AP547" t="s">
        <v>42</v>
      </c>
      <c r="AQ547" s="5">
        <v>7213600.0300000003</v>
      </c>
      <c r="AR547" t="s">
        <v>38</v>
      </c>
      <c r="AS547">
        <f t="shared" si="138"/>
        <v>1</v>
      </c>
      <c r="AT547" t="str">
        <f t="shared" si="132"/>
        <v>1-30 Días</v>
      </c>
      <c r="AU547" t="e">
        <f>IF(AND(AC547=0,SUMIFS($H:$H,$A:$A,$A547,#REF!,#REF!)&lt;250000000),"Ordinaria",IF(AND(AC547=0,SUMIFS($H:$H,$A:$A,$A547,#REF!,#REF!)&gt;=250000000),"Preventiva",IF(AND(AC547&gt;0,AC547&lt;=30),"Persuasiva I",IF(AND(AC547&gt;30,AC547&lt;=60),"Persuasiva II",IF(AND(AC547&gt;60,AC547&lt;90),"Prejurídica","Jurídico")))))</f>
        <v>#REF!</v>
      </c>
      <c r="AV547">
        <f t="shared" si="133"/>
        <v>0</v>
      </c>
      <c r="AW547" t="str">
        <f>IFERROR(VLOOKUP(#REF!,#REF!,32,0),"Desembolsado")</f>
        <v>Desembolsado</v>
      </c>
      <c r="AX547" t="str">
        <f t="shared" si="134"/>
        <v>Otro</v>
      </c>
    </row>
    <row r="548" spans="1:50" x14ac:dyDescent="0.25">
      <c r="A548" s="3">
        <v>45016</v>
      </c>
      <c r="B548" s="1">
        <v>34211000207211</v>
      </c>
      <c r="C548" s="5">
        <v>804822235</v>
      </c>
      <c r="D548">
        <v>240</v>
      </c>
      <c r="E548" s="3">
        <v>44236</v>
      </c>
      <c r="F548" s="1">
        <f>_xlfn.DAYS(E548,A548)/30</f>
        <v>-26</v>
      </c>
      <c r="G548" s="1">
        <f t="shared" si="137"/>
        <v>214</v>
      </c>
      <c r="H548" s="5">
        <v>721360003</v>
      </c>
      <c r="I548" s="5" t="s">
        <v>52</v>
      </c>
      <c r="J548" s="6">
        <v>44805</v>
      </c>
      <c r="K548" s="7">
        <f>+_xlfn.DAYS(A548,J548)/30</f>
        <v>7.0333333333333332</v>
      </c>
      <c r="L548" s="7">
        <f>+_xlfn.DAYS(A548,E548)/30</f>
        <v>26</v>
      </c>
      <c r="M548" s="6">
        <v>26840</v>
      </c>
      <c r="N548" s="8">
        <f>+_xlfn.DAYS(A548,M548)/365</f>
        <v>49.797260273972604</v>
      </c>
      <c r="O548" s="8">
        <v>18292</v>
      </c>
      <c r="P548" s="6">
        <v>43427</v>
      </c>
      <c r="Q548" s="8">
        <f t="shared" si="127"/>
        <v>2.2472222222222222</v>
      </c>
      <c r="R548" s="8">
        <f t="shared" si="128"/>
        <v>3.8277777777777779</v>
      </c>
      <c r="S548" s="8" t="s">
        <v>74</v>
      </c>
      <c r="T548" s="9">
        <v>1.61E-2</v>
      </c>
      <c r="U548" s="5">
        <f t="shared" si="129"/>
        <v>3353425.9791666665</v>
      </c>
      <c r="V548" s="5">
        <f t="shared" si="130"/>
        <v>967824.67069166666</v>
      </c>
      <c r="W548" s="10">
        <f t="shared" si="135"/>
        <v>4321250.6498583332</v>
      </c>
      <c r="X548" s="5">
        <v>2375664</v>
      </c>
      <c r="Y548">
        <v>0</v>
      </c>
      <c r="Z548" s="5">
        <v>0</v>
      </c>
      <c r="AA548" s="5">
        <v>723735667</v>
      </c>
      <c r="AB548">
        <v>0</v>
      </c>
      <c r="AC548">
        <v>0</v>
      </c>
      <c r="AD548">
        <v>0</v>
      </c>
      <c r="AE548" t="s">
        <v>34</v>
      </c>
      <c r="AF548" t="s">
        <v>34</v>
      </c>
      <c r="AG548" t="s">
        <v>41</v>
      </c>
      <c r="AH548" s="5">
        <v>7213600.0300000003</v>
      </c>
      <c r="AI548" s="5">
        <v>23756.639999999999</v>
      </c>
      <c r="AJ548" s="3">
        <v>51532</v>
      </c>
      <c r="AK548" s="5">
        <v>0</v>
      </c>
      <c r="AL548" s="5">
        <v>0</v>
      </c>
      <c r="AM548" s="5">
        <v>0</v>
      </c>
      <c r="AN548" s="5">
        <v>0</v>
      </c>
      <c r="AO548" t="s">
        <v>41</v>
      </c>
      <c r="AP548" t="s">
        <v>39</v>
      </c>
      <c r="AQ548" s="5">
        <v>7213600.0300000003</v>
      </c>
      <c r="AR548" t="s">
        <v>38</v>
      </c>
      <c r="AS548">
        <f t="shared" si="138"/>
        <v>0</v>
      </c>
      <c r="AT548" t="str">
        <f t="shared" si="132"/>
        <v>0 Días</v>
      </c>
      <c r="AU548" t="e">
        <f>IF(AND(AC548=0,SUMIFS($H:$H,$A:$A,$A548,#REF!,#REF!)&lt;250000000),"Ordinaria",IF(AND(AC548=0,SUMIFS($H:$H,$A:$A,$A548,#REF!,#REF!)&gt;=250000000),"Preventiva",IF(AND(AC548&gt;0,AC548&lt;=30),"Persuasiva I",IF(AND(AC548&gt;30,AC548&lt;=60),"Persuasiva II",IF(AND(AC548&gt;60,AC548&lt;90),"Prejurídica","Jurídico")))))</f>
        <v>#REF!</v>
      </c>
      <c r="AV548">
        <f t="shared" si="133"/>
        <v>0</v>
      </c>
      <c r="AW548" t="str">
        <f>IFERROR(VLOOKUP(#REF!,#REF!,32,0),"Desembolsado")</f>
        <v>Desembolsado</v>
      </c>
      <c r="AX548" t="str">
        <f t="shared" si="134"/>
        <v>Otro</v>
      </c>
    </row>
    <row r="549" spans="1:50" x14ac:dyDescent="0.25">
      <c r="A549" s="3">
        <v>45351</v>
      </c>
      <c r="B549" s="1">
        <v>34211000213491</v>
      </c>
      <c r="C549" s="5">
        <v>30000000</v>
      </c>
      <c r="D549">
        <v>48</v>
      </c>
      <c r="E549" s="3">
        <v>44495</v>
      </c>
      <c r="F549" s="1">
        <f>_xlfn.DAYS(E549,A549)/30</f>
        <v>-28.533333333333335</v>
      </c>
      <c r="G549" s="1">
        <v>20</v>
      </c>
      <c r="H549" s="5">
        <v>12837997</v>
      </c>
      <c r="I549" s="5" t="s">
        <v>52</v>
      </c>
      <c r="J549" s="6">
        <v>44805</v>
      </c>
      <c r="K549" s="7">
        <f>+_xlfn.DAYS(A549,J549)/30</f>
        <v>18.2</v>
      </c>
      <c r="L549" s="7">
        <f>+_xlfn.DAYS(A549,E549)/30</f>
        <v>28.533333333333335</v>
      </c>
      <c r="M549" s="6">
        <v>26840</v>
      </c>
      <c r="N549" s="8">
        <f>+_xlfn.DAYS(A549,M549)/365</f>
        <v>50.715068493150682</v>
      </c>
      <c r="O549" s="8">
        <v>14430</v>
      </c>
      <c r="P549" s="6">
        <v>43427</v>
      </c>
      <c r="Q549" s="8">
        <f t="shared" si="127"/>
        <v>2.9666666666666668</v>
      </c>
      <c r="R549" s="8">
        <f t="shared" si="128"/>
        <v>3.8277777777777779</v>
      </c>
      <c r="S549" s="8" t="s">
        <v>75</v>
      </c>
      <c r="T549" s="9">
        <v>5.9299999999999999E-2</v>
      </c>
      <c r="U549" s="5">
        <f t="shared" si="129"/>
        <v>625000</v>
      </c>
      <c r="V549" s="5">
        <f t="shared" si="130"/>
        <v>63441.101841666663</v>
      </c>
      <c r="W549" s="10">
        <f t="shared" si="135"/>
        <v>688441.10184166662</v>
      </c>
      <c r="X549" s="5">
        <v>55004</v>
      </c>
      <c r="Y549">
        <v>0</v>
      </c>
      <c r="Z549" s="5">
        <v>1722</v>
      </c>
      <c r="AA549" s="5">
        <v>12894723</v>
      </c>
      <c r="AB549">
        <v>0</v>
      </c>
      <c r="AC549">
        <v>0</v>
      </c>
      <c r="AD549">
        <v>0</v>
      </c>
      <c r="AE549" t="s">
        <v>34</v>
      </c>
      <c r="AF549" t="s">
        <v>34</v>
      </c>
      <c r="AG549" t="s">
        <v>35</v>
      </c>
      <c r="AH549" s="5">
        <v>107839</v>
      </c>
      <c r="AI549" s="5">
        <v>462</v>
      </c>
      <c r="AJ549" s="3">
        <v>45935</v>
      </c>
      <c r="AK549" s="5">
        <v>14</v>
      </c>
      <c r="AL549" s="5">
        <v>91407.28</v>
      </c>
      <c r="AM549" s="5">
        <v>392.18</v>
      </c>
      <c r="AN549" s="5">
        <v>13</v>
      </c>
      <c r="AO549" t="s">
        <v>36</v>
      </c>
      <c r="AP549" t="s">
        <v>37</v>
      </c>
      <c r="AQ549" s="5">
        <v>0</v>
      </c>
      <c r="AR549" t="s">
        <v>38</v>
      </c>
      <c r="AT549" t="str">
        <f t="shared" si="132"/>
        <v>0 Días</v>
      </c>
      <c r="AU549" t="e">
        <f>IF(AND(AC549=0,SUMIFS($H:$H,$A:$A,$A549,#REF!,#REF!)&lt;250000000),"Ordinaria",IF(AND(AC549=0,SUMIFS($H:$H,$A:$A,$A549,#REF!,#REF!)&gt;=250000000),"Preventiva",IF(AND(AC549&gt;0,AC549&lt;=30),"Persuasiva I",IF(AND(AC549&gt;30,AC549&lt;=60),"Persuasiva II",IF(AND(AC549&gt;60,AC549&lt;90),"Prejurídica","Jurídico")))))</f>
        <v>#REF!</v>
      </c>
      <c r="AV549">
        <f t="shared" si="133"/>
        <v>0</v>
      </c>
      <c r="AW549" t="str">
        <f>IFERROR(VLOOKUP(#REF!,#REF!,32,0),"Desembolsado")</f>
        <v>Desembolsado</v>
      </c>
      <c r="AX549" t="str">
        <f t="shared" si="134"/>
        <v>Otro</v>
      </c>
    </row>
    <row r="550" spans="1:50" x14ac:dyDescent="0.25">
      <c r="A550" s="3">
        <v>45322</v>
      </c>
      <c r="B550" s="1">
        <v>34211000213491</v>
      </c>
      <c r="C550" s="5">
        <v>30000000</v>
      </c>
      <c r="D550">
        <v>48</v>
      </c>
      <c r="E550" s="3">
        <v>44495</v>
      </c>
      <c r="F550" s="1">
        <f>_xlfn.DAYS(E550,A550)/30</f>
        <v>-27.566666666666666</v>
      </c>
      <c r="G550" s="1">
        <v>21</v>
      </c>
      <c r="H550" s="5">
        <v>13479526</v>
      </c>
      <c r="I550" s="5" t="s">
        <v>52</v>
      </c>
      <c r="J550" s="6">
        <v>44805</v>
      </c>
      <c r="K550" s="7">
        <f>+_xlfn.DAYS(A550,J550)/30</f>
        <v>17.233333333333334</v>
      </c>
      <c r="L550" s="7">
        <f>+_xlfn.DAYS(A550,E550)/30</f>
        <v>27.566666666666666</v>
      </c>
      <c r="M550" s="6">
        <v>26840</v>
      </c>
      <c r="N550" s="8">
        <f>+_xlfn.DAYS(A550,M550)/365</f>
        <v>50.635616438356166</v>
      </c>
      <c r="O550" s="8">
        <v>14430</v>
      </c>
      <c r="P550" s="6">
        <v>43427</v>
      </c>
      <c r="Q550" s="8">
        <f t="shared" si="127"/>
        <v>2.9666666666666668</v>
      </c>
      <c r="R550" s="8">
        <f t="shared" si="128"/>
        <v>3.8277777777777779</v>
      </c>
      <c r="S550" s="8" t="s">
        <v>75</v>
      </c>
      <c r="T550" s="9">
        <v>5.9299999999999999E-2</v>
      </c>
      <c r="U550" s="5">
        <f t="shared" si="129"/>
        <v>625000</v>
      </c>
      <c r="V550" s="5">
        <f t="shared" si="130"/>
        <v>66611.324316666665</v>
      </c>
      <c r="W550" s="10">
        <f t="shared" si="135"/>
        <v>691611.32431666669</v>
      </c>
      <c r="X550" s="5">
        <v>57748</v>
      </c>
      <c r="Y550">
        <v>0</v>
      </c>
      <c r="Z550" s="5">
        <v>1808</v>
      </c>
      <c r="AA550" s="5">
        <v>13539082</v>
      </c>
      <c r="AB550">
        <v>0</v>
      </c>
      <c r="AC550">
        <v>0</v>
      </c>
      <c r="AD550">
        <v>0</v>
      </c>
      <c r="AE550" t="s">
        <v>34</v>
      </c>
      <c r="AF550" t="s">
        <v>34</v>
      </c>
      <c r="AG550" t="s">
        <v>35</v>
      </c>
      <c r="AH550" s="5">
        <v>113228</v>
      </c>
      <c r="AI550" s="5">
        <v>485</v>
      </c>
      <c r="AJ550" s="3">
        <v>45935</v>
      </c>
      <c r="AK550" s="5">
        <v>15</v>
      </c>
      <c r="AL550" s="5">
        <v>95975</v>
      </c>
      <c r="AM550" s="5">
        <v>411.75</v>
      </c>
      <c r="AN550" s="5">
        <v>13.19</v>
      </c>
      <c r="AO550" t="s">
        <v>36</v>
      </c>
      <c r="AP550" t="s">
        <v>37</v>
      </c>
      <c r="AQ550" s="5">
        <v>0</v>
      </c>
      <c r="AR550" t="s">
        <v>38</v>
      </c>
      <c r="AS550">
        <f t="shared" ref="AS550:AS560" si="139">IF(AC550&gt;=1,1,0)</f>
        <v>0</v>
      </c>
      <c r="AT550" t="str">
        <f t="shared" si="132"/>
        <v>0 Días</v>
      </c>
      <c r="AU550" t="e">
        <f>IF(AND(AC550=0,SUMIFS($H:$H,$A:$A,$A550,#REF!,#REF!)&lt;250000000),"Ordinaria",IF(AND(AC550=0,SUMIFS($H:$H,$A:$A,$A550,#REF!,#REF!)&gt;=250000000),"Preventiva",IF(AND(AC550&gt;0,AC550&lt;=30),"Persuasiva I",IF(AND(AC550&gt;30,AC550&lt;=60),"Persuasiva II",IF(AND(AC550&gt;60,AC550&lt;90),"Prejurídica","Jurídico")))))</f>
        <v>#REF!</v>
      </c>
      <c r="AV550">
        <f t="shared" si="133"/>
        <v>0</v>
      </c>
      <c r="AW550" t="str">
        <f>IFERROR(VLOOKUP(#REF!,#REF!,32,0),"Desembolsado")</f>
        <v>Desembolsado</v>
      </c>
      <c r="AX550" t="str">
        <f t="shared" si="134"/>
        <v>Otro</v>
      </c>
    </row>
    <row r="551" spans="1:50" x14ac:dyDescent="0.25">
      <c r="A551" s="3">
        <v>45291</v>
      </c>
      <c r="B551" s="1">
        <v>34211000213491</v>
      </c>
      <c r="C551" s="5">
        <v>30000000</v>
      </c>
      <c r="D551">
        <v>48</v>
      </c>
      <c r="E551" s="3">
        <v>44495</v>
      </c>
      <c r="F551" s="1">
        <f>_xlfn.DAYS(E551,A551)/30</f>
        <v>-26.533333333333335</v>
      </c>
      <c r="G551" s="1">
        <v>22</v>
      </c>
      <c r="H551" s="5">
        <v>14121620</v>
      </c>
      <c r="I551" s="5" t="s">
        <v>52</v>
      </c>
      <c r="J551" s="6">
        <v>44805</v>
      </c>
      <c r="K551" s="7">
        <f>+_xlfn.DAYS(A551,J551)/30</f>
        <v>16.2</v>
      </c>
      <c r="L551" s="7">
        <f>+_xlfn.DAYS(A551,E551)/30</f>
        <v>26.533333333333335</v>
      </c>
      <c r="M551" s="6">
        <v>26840</v>
      </c>
      <c r="N551" s="8">
        <f>+_xlfn.DAYS(A551,M551)/365</f>
        <v>50.550684931506851</v>
      </c>
      <c r="O551" s="8">
        <v>14430</v>
      </c>
      <c r="P551" s="6">
        <v>43427</v>
      </c>
      <c r="Q551" s="8">
        <f t="shared" si="127"/>
        <v>2.9666666666666668</v>
      </c>
      <c r="R551" s="8">
        <f t="shared" si="128"/>
        <v>3.8277777777777779</v>
      </c>
      <c r="S551" s="8" t="s">
        <v>75</v>
      </c>
      <c r="T551" s="9">
        <v>5.9299999999999999E-2</v>
      </c>
      <c r="U551" s="5">
        <f t="shared" si="129"/>
        <v>625000</v>
      </c>
      <c r="V551" s="5">
        <f t="shared" si="130"/>
        <v>69784.338833333328</v>
      </c>
      <c r="W551" s="10">
        <f t="shared" si="135"/>
        <v>694784.33883333334</v>
      </c>
      <c r="X551" s="5">
        <v>60503</v>
      </c>
      <c r="Y551">
        <v>0</v>
      </c>
      <c r="Z551" s="5">
        <v>1895</v>
      </c>
      <c r="AA551" s="5">
        <v>14184018</v>
      </c>
      <c r="AB551">
        <v>0</v>
      </c>
      <c r="AC551">
        <v>0</v>
      </c>
      <c r="AD551">
        <v>0</v>
      </c>
      <c r="AE551" t="s">
        <v>34</v>
      </c>
      <c r="AF551" t="s">
        <v>34</v>
      </c>
      <c r="AG551" t="s">
        <v>35</v>
      </c>
      <c r="AH551" s="5">
        <v>146865</v>
      </c>
      <c r="AI551" s="5">
        <v>508</v>
      </c>
      <c r="AJ551" s="3">
        <v>45935</v>
      </c>
      <c r="AK551" s="5">
        <v>16</v>
      </c>
      <c r="AL551" s="5">
        <v>100546.75</v>
      </c>
      <c r="AM551" s="5">
        <v>431.39</v>
      </c>
      <c r="AN551" s="5">
        <v>13.82</v>
      </c>
      <c r="AO551" t="s">
        <v>36</v>
      </c>
      <c r="AP551" t="s">
        <v>37</v>
      </c>
      <c r="AQ551" s="5">
        <v>0</v>
      </c>
      <c r="AR551" t="s">
        <v>38</v>
      </c>
      <c r="AS551">
        <f t="shared" si="139"/>
        <v>0</v>
      </c>
      <c r="AT551" t="str">
        <f t="shared" si="132"/>
        <v>0 Días</v>
      </c>
      <c r="AU551" t="e">
        <f>IF(AND(AC551=0,SUMIFS($H:$H,$A:$A,$A551,#REF!,#REF!)&lt;250000000),"Ordinaria",IF(AND(AC551=0,SUMIFS($H:$H,$A:$A,$A551,#REF!,#REF!)&gt;=250000000),"Preventiva",IF(AND(AC551&gt;0,AC551&lt;=30),"Persuasiva I",IF(AND(AC551&gt;30,AC551&lt;=60),"Persuasiva II",IF(AND(AC551&gt;60,AC551&lt;90),"Prejurídica","Jurídico")))))</f>
        <v>#REF!</v>
      </c>
      <c r="AV551">
        <f t="shared" si="133"/>
        <v>0</v>
      </c>
      <c r="AW551" t="str">
        <f>IFERROR(VLOOKUP(#REF!,#REF!,32,0),"Desembolsado")</f>
        <v>Desembolsado</v>
      </c>
      <c r="AX551" t="str">
        <f t="shared" si="134"/>
        <v>Otro</v>
      </c>
    </row>
    <row r="552" spans="1:50" x14ac:dyDescent="0.25">
      <c r="A552" s="3">
        <v>45260</v>
      </c>
      <c r="B552" s="1">
        <v>34211000213491</v>
      </c>
      <c r="C552" s="5">
        <v>30000000</v>
      </c>
      <c r="D552">
        <v>48</v>
      </c>
      <c r="E552" s="3">
        <v>44495</v>
      </c>
      <c r="F552" s="1">
        <f>_xlfn.DAYS(E552,A552)/30</f>
        <v>-25.5</v>
      </c>
      <c r="G552" s="1">
        <f t="shared" ref="G552:G583" si="140">+D552+F552</f>
        <v>22.5</v>
      </c>
      <c r="H552" s="5">
        <v>14763504</v>
      </c>
      <c r="I552" s="5" t="s">
        <v>52</v>
      </c>
      <c r="J552" s="6">
        <v>44805</v>
      </c>
      <c r="K552" s="7">
        <f>+_xlfn.DAYS(A552,J552)/30</f>
        <v>15.166666666666666</v>
      </c>
      <c r="L552" s="7">
        <f>+_xlfn.DAYS(A552,E552)/30</f>
        <v>25.5</v>
      </c>
      <c r="M552" s="6">
        <v>26840</v>
      </c>
      <c r="N552" s="8">
        <f>+_xlfn.DAYS(A552,M552)/365</f>
        <v>50.465753424657535</v>
      </c>
      <c r="O552" s="8">
        <v>14430</v>
      </c>
      <c r="P552" s="6">
        <v>43427</v>
      </c>
      <c r="Q552" s="8">
        <f t="shared" si="127"/>
        <v>2.9666666666666668</v>
      </c>
      <c r="R552" s="8">
        <f t="shared" si="128"/>
        <v>3.8277777777777779</v>
      </c>
      <c r="S552" s="8" t="s">
        <v>75</v>
      </c>
      <c r="T552" s="9">
        <v>5.9299999999999999E-2</v>
      </c>
      <c r="U552" s="5">
        <f t="shared" si="129"/>
        <v>625000</v>
      </c>
      <c r="V552" s="5">
        <f t="shared" si="130"/>
        <v>72956.315600000002</v>
      </c>
      <c r="W552" s="10">
        <f t="shared" si="135"/>
        <v>697956.31559999997</v>
      </c>
      <c r="X552" s="5">
        <v>63254</v>
      </c>
      <c r="Y552">
        <v>0</v>
      </c>
      <c r="Z552" s="5">
        <v>1981</v>
      </c>
      <c r="AA552" s="5">
        <v>14828739</v>
      </c>
      <c r="AB552">
        <v>0</v>
      </c>
      <c r="AC552">
        <v>0</v>
      </c>
      <c r="AD552">
        <v>0</v>
      </c>
      <c r="AE552" t="s">
        <v>34</v>
      </c>
      <c r="AF552" t="s">
        <v>34</v>
      </c>
      <c r="AG552" t="s">
        <v>35</v>
      </c>
      <c r="AH552" s="5">
        <v>153540</v>
      </c>
      <c r="AI552" s="5">
        <v>531</v>
      </c>
      <c r="AJ552" s="3">
        <v>45935</v>
      </c>
      <c r="AK552" s="5">
        <v>17</v>
      </c>
      <c r="AL552" s="5">
        <v>105117</v>
      </c>
      <c r="AM552" s="5">
        <v>451</v>
      </c>
      <c r="AN552" s="5">
        <v>14.45</v>
      </c>
      <c r="AO552" t="s">
        <v>36</v>
      </c>
      <c r="AP552" t="s">
        <v>37</v>
      </c>
      <c r="AQ552" s="5">
        <v>0</v>
      </c>
      <c r="AR552" t="s">
        <v>38</v>
      </c>
      <c r="AS552">
        <f t="shared" si="139"/>
        <v>0</v>
      </c>
      <c r="AT552" t="str">
        <f t="shared" si="132"/>
        <v>0 Días</v>
      </c>
      <c r="AU552" t="e">
        <f>IF(AND(AC552=0,SUMIFS($H:$H,$A:$A,$A552,#REF!,#REF!)&lt;250000000),"Ordinaria",IF(AND(AC552=0,SUMIFS($H:$H,$A:$A,$A552,#REF!,#REF!)&gt;=250000000),"Preventiva",IF(AND(AC552&gt;0,AC552&lt;=30),"Persuasiva I",IF(AND(AC552&gt;30,AC552&lt;=60),"Persuasiva II",IF(AND(AC552&gt;60,AC552&lt;90),"Prejurídica","Jurídico")))))</f>
        <v>#REF!</v>
      </c>
      <c r="AV552">
        <f t="shared" si="133"/>
        <v>0</v>
      </c>
      <c r="AW552" t="str">
        <f>IFERROR(VLOOKUP(#REF!,#REF!,32,0),"Desembolsado")</f>
        <v>Desembolsado</v>
      </c>
      <c r="AX552" t="str">
        <f t="shared" si="134"/>
        <v>Otro</v>
      </c>
    </row>
    <row r="553" spans="1:50" x14ac:dyDescent="0.25">
      <c r="A553" s="3">
        <v>45230</v>
      </c>
      <c r="B553" s="1">
        <v>34211000213491</v>
      </c>
      <c r="C553" s="5">
        <v>30000000</v>
      </c>
      <c r="D553">
        <v>48</v>
      </c>
      <c r="E553" s="3">
        <v>44495</v>
      </c>
      <c r="F553" s="1">
        <f>_xlfn.DAYS(E553,A553)/30</f>
        <v>-24.5</v>
      </c>
      <c r="G553" s="1">
        <f t="shared" si="140"/>
        <v>23.5</v>
      </c>
      <c r="H553" s="5">
        <v>15405399</v>
      </c>
      <c r="I553" s="5" t="s">
        <v>52</v>
      </c>
      <c r="J553" s="6">
        <v>44805</v>
      </c>
      <c r="K553" s="7">
        <f>+_xlfn.DAYS(A553,J553)/30</f>
        <v>14.166666666666666</v>
      </c>
      <c r="L553" s="7">
        <f>+_xlfn.DAYS(A553,E553)/30</f>
        <v>24.5</v>
      </c>
      <c r="M553" s="6">
        <v>26840</v>
      </c>
      <c r="N553" s="8">
        <f>+_xlfn.DAYS(A553,M553)/365</f>
        <v>50.38356164383562</v>
      </c>
      <c r="O553" s="8">
        <v>14430</v>
      </c>
      <c r="P553" s="6">
        <v>43427</v>
      </c>
      <c r="Q553" s="8">
        <f t="shared" si="127"/>
        <v>2.9666666666666668</v>
      </c>
      <c r="R553" s="8">
        <f t="shared" si="128"/>
        <v>3.8277777777777779</v>
      </c>
      <c r="S553" s="8" t="s">
        <v>75</v>
      </c>
      <c r="T553" s="9">
        <v>5.9299999999999999E-2</v>
      </c>
      <c r="U553" s="5">
        <f t="shared" si="129"/>
        <v>625000</v>
      </c>
      <c r="V553" s="5">
        <f t="shared" si="130"/>
        <v>76128.346724999996</v>
      </c>
      <c r="W553" s="10">
        <f t="shared" si="135"/>
        <v>701128.34672499995</v>
      </c>
      <c r="X553" s="5">
        <v>65999</v>
      </c>
      <c r="Y553">
        <v>0</v>
      </c>
      <c r="Z553" s="5">
        <v>2066</v>
      </c>
      <c r="AA553" s="5">
        <v>15473464</v>
      </c>
      <c r="AB553">
        <v>0</v>
      </c>
      <c r="AC553">
        <v>0</v>
      </c>
      <c r="AD553">
        <v>0</v>
      </c>
      <c r="AE553" t="s">
        <v>34</v>
      </c>
      <c r="AF553" t="s">
        <v>34</v>
      </c>
      <c r="AG553" t="s">
        <v>35</v>
      </c>
      <c r="AH553" s="5">
        <v>160216</v>
      </c>
      <c r="AI553" s="5">
        <v>554</v>
      </c>
      <c r="AJ553" s="3">
        <v>45935</v>
      </c>
      <c r="AK553" s="5">
        <v>17</v>
      </c>
      <c r="AL553" s="5">
        <v>109687.08</v>
      </c>
      <c r="AM553" s="5">
        <v>470.2</v>
      </c>
      <c r="AN553" s="5">
        <v>15.07</v>
      </c>
      <c r="AO553" t="s">
        <v>36</v>
      </c>
      <c r="AP553" t="s">
        <v>37</v>
      </c>
      <c r="AQ553" s="5">
        <v>0</v>
      </c>
      <c r="AR553" t="s">
        <v>38</v>
      </c>
      <c r="AS553">
        <f t="shared" si="139"/>
        <v>0</v>
      </c>
      <c r="AT553" t="str">
        <f t="shared" si="132"/>
        <v>0 Días</v>
      </c>
      <c r="AU553" t="e">
        <f>IF(AND(AC553=0,SUMIFS($H:$H,$A:$A,$A553,#REF!,#REF!)&lt;250000000),"Ordinaria",IF(AND(AC553=0,SUMIFS($H:$H,$A:$A,$A553,#REF!,#REF!)&gt;=250000000),"Preventiva",IF(AND(AC553&gt;0,AC553&lt;=30),"Persuasiva I",IF(AND(AC553&gt;30,AC553&lt;=60),"Persuasiva II",IF(AND(AC553&gt;60,AC553&lt;90),"Prejurídica","Jurídico")))))</f>
        <v>#REF!</v>
      </c>
      <c r="AV553">
        <f t="shared" si="133"/>
        <v>0</v>
      </c>
      <c r="AW553" t="str">
        <f>IFERROR(VLOOKUP(#REF!,#REF!,32,0),"Desembolsado")</f>
        <v>Desembolsado</v>
      </c>
      <c r="AX553" t="str">
        <f t="shared" si="134"/>
        <v>Otro</v>
      </c>
    </row>
    <row r="554" spans="1:50" x14ac:dyDescent="0.25">
      <c r="A554" s="3">
        <v>45199</v>
      </c>
      <c r="B554" s="1">
        <v>34211000213491</v>
      </c>
      <c r="C554" s="5">
        <v>30000000</v>
      </c>
      <c r="D554">
        <v>48</v>
      </c>
      <c r="E554" s="3">
        <v>44495</v>
      </c>
      <c r="F554" s="1">
        <f>_xlfn.DAYS(E554,A554)/30</f>
        <v>-23.466666666666665</v>
      </c>
      <c r="G554" s="1">
        <f t="shared" si="140"/>
        <v>24.533333333333335</v>
      </c>
      <c r="H554" s="5">
        <v>16690187</v>
      </c>
      <c r="I554" s="5" t="s">
        <v>52</v>
      </c>
      <c r="J554" s="6">
        <v>44805</v>
      </c>
      <c r="K554" s="7">
        <f>+_xlfn.DAYS(A554,J554)/30</f>
        <v>13.133333333333333</v>
      </c>
      <c r="L554" s="7">
        <v>24</v>
      </c>
      <c r="M554" s="6">
        <v>26840</v>
      </c>
      <c r="N554" s="8">
        <f>+_xlfn.DAYS(A554,M554)/365</f>
        <v>50.298630136986304</v>
      </c>
      <c r="O554" s="8">
        <v>14430</v>
      </c>
      <c r="P554" s="6">
        <v>43427</v>
      </c>
      <c r="Q554" s="8">
        <f t="shared" si="127"/>
        <v>2.9666666666666668</v>
      </c>
      <c r="R554" s="8">
        <f t="shared" si="128"/>
        <v>3.8277777777777779</v>
      </c>
      <c r="S554" s="8" t="s">
        <v>75</v>
      </c>
      <c r="T554" s="9">
        <v>5.9299999999999999E-2</v>
      </c>
      <c r="U554" s="5">
        <f t="shared" si="129"/>
        <v>625000</v>
      </c>
      <c r="V554" s="5">
        <f t="shared" si="130"/>
        <v>82477.340758333332</v>
      </c>
      <c r="W554" s="10">
        <f t="shared" si="135"/>
        <v>707477.34075833333</v>
      </c>
      <c r="X554" s="5">
        <v>68743</v>
      </c>
      <c r="Y554">
        <v>0</v>
      </c>
      <c r="Z554" s="5">
        <v>2239</v>
      </c>
      <c r="AA554" s="5">
        <v>16776644</v>
      </c>
      <c r="AB554">
        <v>1</v>
      </c>
      <c r="AC554">
        <v>25</v>
      </c>
      <c r="AD554">
        <v>0</v>
      </c>
      <c r="AE554" t="s">
        <v>34</v>
      </c>
      <c r="AF554" t="s">
        <v>34</v>
      </c>
      <c r="AG554" t="s">
        <v>35</v>
      </c>
      <c r="AH554" s="5">
        <v>173578</v>
      </c>
      <c r="AI554" s="5">
        <v>707</v>
      </c>
      <c r="AJ554" s="3">
        <v>45935</v>
      </c>
      <c r="AK554" s="5">
        <v>19</v>
      </c>
      <c r="AL554" s="5">
        <v>118834.82</v>
      </c>
      <c r="AM554" s="5">
        <v>600</v>
      </c>
      <c r="AN554" s="5">
        <v>16.329999999999998</v>
      </c>
      <c r="AO554" t="s">
        <v>36</v>
      </c>
      <c r="AP554" t="s">
        <v>42</v>
      </c>
      <c r="AQ554" s="5">
        <v>0</v>
      </c>
      <c r="AR554" t="s">
        <v>38</v>
      </c>
      <c r="AS554">
        <f t="shared" si="139"/>
        <v>1</v>
      </c>
      <c r="AT554" t="str">
        <f t="shared" si="132"/>
        <v>1-30 Días</v>
      </c>
      <c r="AU554" t="e">
        <f>IF(AND(AC554=0,SUMIFS($H:$H,$A:$A,$A554,#REF!,#REF!)&lt;250000000),"Ordinaria",IF(AND(AC554=0,SUMIFS($H:$H,$A:$A,$A554,#REF!,#REF!)&gt;=250000000),"Preventiva",IF(AND(AC554&gt;0,AC554&lt;=30),"Persuasiva I",IF(AND(AC554&gt;30,AC554&lt;=60),"Persuasiva II",IF(AND(AC554&gt;60,AC554&lt;90),"Prejurídica","Jurídico")))))</f>
        <v>#REF!</v>
      </c>
      <c r="AV554">
        <f t="shared" si="133"/>
        <v>0</v>
      </c>
      <c r="AW554" t="str">
        <f>IFERROR(VLOOKUP(#REF!,#REF!,32,0),"Desembolsado")</f>
        <v>Desembolsado</v>
      </c>
      <c r="AX554" t="str">
        <f t="shared" si="134"/>
        <v>Otro</v>
      </c>
    </row>
    <row r="555" spans="1:50" x14ac:dyDescent="0.25">
      <c r="A555" s="3">
        <v>45169</v>
      </c>
      <c r="B555" s="1">
        <v>34211000213491</v>
      </c>
      <c r="C555" s="5">
        <v>30000000</v>
      </c>
      <c r="D555">
        <v>48</v>
      </c>
      <c r="E555" s="3">
        <v>44495</v>
      </c>
      <c r="F555" s="1">
        <f>_xlfn.DAYS(E555,A555)/30</f>
        <v>-22.466666666666665</v>
      </c>
      <c r="G555" s="1">
        <f t="shared" si="140"/>
        <v>25.533333333333335</v>
      </c>
      <c r="H555" s="5">
        <v>17327876</v>
      </c>
      <c r="I555" s="5" t="s">
        <v>52</v>
      </c>
      <c r="J555" s="6">
        <v>44805</v>
      </c>
      <c r="K555" s="7">
        <f>+_xlfn.DAYS(A555,J555)/30</f>
        <v>12.133333333333333</v>
      </c>
      <c r="L555" s="7">
        <v>23.466666666666665</v>
      </c>
      <c r="M555" s="6">
        <v>26840</v>
      </c>
      <c r="N555" s="8">
        <f>+_xlfn.DAYS(A555,M555)/365</f>
        <v>50.216438356164382</v>
      </c>
      <c r="O555" s="8">
        <v>14430</v>
      </c>
      <c r="P555" s="6">
        <v>43427</v>
      </c>
      <c r="Q555" s="8">
        <f t="shared" si="127"/>
        <v>2.9666666666666668</v>
      </c>
      <c r="R555" s="8">
        <f t="shared" si="128"/>
        <v>3.8277777777777779</v>
      </c>
      <c r="S555" s="8" t="s">
        <v>75</v>
      </c>
      <c r="T555" s="9">
        <v>5.9299999999999999E-2</v>
      </c>
      <c r="U555" s="5">
        <f t="shared" si="129"/>
        <v>625000</v>
      </c>
      <c r="V555" s="5">
        <f t="shared" si="130"/>
        <v>85628.587233333325</v>
      </c>
      <c r="W555" s="10">
        <f t="shared" si="135"/>
        <v>710628.58723333338</v>
      </c>
      <c r="X555" s="5">
        <v>71498</v>
      </c>
      <c r="Y555">
        <v>0</v>
      </c>
      <c r="Z555" s="5">
        <v>2325</v>
      </c>
      <c r="AA555" s="5">
        <v>17415520</v>
      </c>
      <c r="AB555">
        <v>1</v>
      </c>
      <c r="AC555">
        <v>26</v>
      </c>
      <c r="AD555">
        <v>0</v>
      </c>
      <c r="AE555" t="s">
        <v>34</v>
      </c>
      <c r="AF555" t="s">
        <v>34</v>
      </c>
      <c r="AG555" t="s">
        <v>35</v>
      </c>
      <c r="AH555" s="5">
        <v>180210</v>
      </c>
      <c r="AI555" s="5">
        <v>717</v>
      </c>
      <c r="AJ555" s="3">
        <v>45961</v>
      </c>
      <c r="AK555" s="5">
        <v>20</v>
      </c>
      <c r="AL555" s="5">
        <v>123375.19</v>
      </c>
      <c r="AM555" s="5">
        <v>607.79</v>
      </c>
      <c r="AN555" s="5">
        <v>16.96</v>
      </c>
      <c r="AO555" t="s">
        <v>36</v>
      </c>
      <c r="AP555" t="s">
        <v>42</v>
      </c>
      <c r="AQ555" s="5">
        <v>0</v>
      </c>
      <c r="AR555" t="s">
        <v>38</v>
      </c>
      <c r="AS555">
        <f t="shared" si="139"/>
        <v>1</v>
      </c>
      <c r="AT555" t="str">
        <f t="shared" si="132"/>
        <v>1-30 Días</v>
      </c>
      <c r="AU555" t="e">
        <f>IF(AND(AC555=0,SUMIFS($H:$H,$A:$A,$A555,#REF!,#REF!)&lt;250000000),"Ordinaria",IF(AND(AC555=0,SUMIFS($H:$H,$A:$A,$A555,#REF!,#REF!)&gt;=250000000),"Preventiva",IF(AND(AC555&gt;0,AC555&lt;=30),"Persuasiva I",IF(AND(AC555&gt;30,AC555&lt;=60),"Persuasiva II",IF(AND(AC555&gt;60,AC555&lt;90),"Prejurídica","Jurídico")))))</f>
        <v>#REF!</v>
      </c>
      <c r="AV555">
        <f t="shared" si="133"/>
        <v>0</v>
      </c>
      <c r="AW555" t="str">
        <f>IFERROR(VLOOKUP(#REF!,#REF!,32,0),"Desembolsado")</f>
        <v>Desembolsado</v>
      </c>
      <c r="AX555" t="str">
        <f t="shared" si="134"/>
        <v>Otro</v>
      </c>
    </row>
    <row r="556" spans="1:50" x14ac:dyDescent="0.25">
      <c r="A556" s="3">
        <v>45138</v>
      </c>
      <c r="B556" s="1">
        <v>34211000213491</v>
      </c>
      <c r="C556" s="5">
        <v>30000000</v>
      </c>
      <c r="D556">
        <v>48</v>
      </c>
      <c r="E556" s="3">
        <v>44495</v>
      </c>
      <c r="F556" s="1">
        <f>_xlfn.DAYS(E556,A556)/30</f>
        <v>-21.433333333333334</v>
      </c>
      <c r="G556" s="1">
        <f t="shared" si="140"/>
        <v>26.566666666666666</v>
      </c>
      <c r="H556" s="5">
        <v>17972328</v>
      </c>
      <c r="I556" s="5" t="s">
        <v>52</v>
      </c>
      <c r="J556" s="6">
        <v>44805</v>
      </c>
      <c r="K556" s="7">
        <f>+_xlfn.DAYS(A556,J556)/30</f>
        <v>11.1</v>
      </c>
      <c r="L556" s="7">
        <v>22.466666666666665</v>
      </c>
      <c r="M556" s="6">
        <v>26840</v>
      </c>
      <c r="N556" s="8">
        <f>+_xlfn.DAYS(A556,M556)/365</f>
        <v>50.131506849315066</v>
      </c>
      <c r="O556" s="8">
        <v>14430</v>
      </c>
      <c r="P556" s="6">
        <v>43427</v>
      </c>
      <c r="Q556" s="8">
        <f t="shared" si="127"/>
        <v>2.9666666666666668</v>
      </c>
      <c r="R556" s="8">
        <f t="shared" si="128"/>
        <v>3.8277777777777779</v>
      </c>
      <c r="S556" s="8" t="s">
        <v>75</v>
      </c>
      <c r="T556" s="9">
        <v>5.9299999999999999E-2</v>
      </c>
      <c r="U556" s="5">
        <f t="shared" si="129"/>
        <v>625000</v>
      </c>
      <c r="V556" s="5">
        <f t="shared" si="130"/>
        <v>88813.254199999996</v>
      </c>
      <c r="W556" s="10">
        <f t="shared" si="135"/>
        <v>713813.25419999997</v>
      </c>
      <c r="X556" s="5">
        <v>163061</v>
      </c>
      <c r="Y556">
        <v>0</v>
      </c>
      <c r="Z556" s="5">
        <v>4936</v>
      </c>
      <c r="AA556" s="5">
        <v>18157647</v>
      </c>
      <c r="AB556">
        <v>1</v>
      </c>
      <c r="AC556">
        <v>26</v>
      </c>
      <c r="AD556">
        <v>0</v>
      </c>
      <c r="AE556" t="s">
        <v>34</v>
      </c>
      <c r="AF556" t="s">
        <v>34</v>
      </c>
      <c r="AG556" t="s">
        <v>35</v>
      </c>
      <c r="AH556" s="5">
        <v>186913</v>
      </c>
      <c r="AI556" s="5">
        <v>1515</v>
      </c>
      <c r="AJ556" s="3">
        <v>45961</v>
      </c>
      <c r="AK556" s="5">
        <v>41</v>
      </c>
      <c r="AL556" s="5">
        <v>127963.71</v>
      </c>
      <c r="AM556" s="5">
        <v>1285</v>
      </c>
      <c r="AN556" s="5">
        <v>36</v>
      </c>
      <c r="AO556" t="s">
        <v>36</v>
      </c>
      <c r="AP556" t="s">
        <v>42</v>
      </c>
      <c r="AQ556" s="5">
        <v>0</v>
      </c>
      <c r="AR556" t="s">
        <v>38</v>
      </c>
      <c r="AS556">
        <f t="shared" si="139"/>
        <v>1</v>
      </c>
      <c r="AT556" t="str">
        <f t="shared" si="132"/>
        <v>1-30 Días</v>
      </c>
      <c r="AU556" t="e">
        <f>IF(AND(AC556=0,SUMIFS($H:$H,$A:$A,$A556,#REF!,#REF!)&lt;250000000),"Ordinaria",IF(AND(AC556=0,SUMIFS($H:$H,$A:$A,$A556,#REF!,#REF!)&gt;=250000000),"Preventiva",IF(AND(AC556&gt;0,AC556&lt;=30),"Persuasiva I",IF(AND(AC556&gt;30,AC556&lt;=60),"Persuasiva II",IF(AND(AC556&gt;60,AC556&lt;90),"Prejurídica","Jurídico")))))</f>
        <v>#REF!</v>
      </c>
      <c r="AV556">
        <f t="shared" si="133"/>
        <v>0</v>
      </c>
      <c r="AW556" t="str">
        <f>IFERROR(VLOOKUP(#REF!,#REF!,32,0),"Desembolsado")</f>
        <v>Desembolsado</v>
      </c>
      <c r="AX556" t="str">
        <f t="shared" si="134"/>
        <v>Otro</v>
      </c>
    </row>
    <row r="557" spans="1:50" x14ac:dyDescent="0.25">
      <c r="A557" s="3">
        <v>45107</v>
      </c>
      <c r="B557" s="1">
        <v>34211000213491</v>
      </c>
      <c r="C557" s="5">
        <v>30000000</v>
      </c>
      <c r="D557">
        <v>48</v>
      </c>
      <c r="E557" s="3">
        <v>44495</v>
      </c>
      <c r="F557" s="1">
        <f>_xlfn.DAYS(E557,A557)/30</f>
        <v>-20.399999999999999</v>
      </c>
      <c r="G557" s="1">
        <f t="shared" si="140"/>
        <v>27.6</v>
      </c>
      <c r="H557" s="5">
        <v>18608841</v>
      </c>
      <c r="I557" s="5" t="s">
        <v>52</v>
      </c>
      <c r="J557" s="6">
        <v>44805</v>
      </c>
      <c r="K557" s="7">
        <f>+_xlfn.DAYS(A557,J557)/30</f>
        <v>10.066666666666666</v>
      </c>
      <c r="L557" s="7">
        <v>21.433333333333334</v>
      </c>
      <c r="M557" s="6">
        <v>26840</v>
      </c>
      <c r="N557" s="8">
        <f>+_xlfn.DAYS(A557,M557)/365</f>
        <v>50.046575342465751</v>
      </c>
      <c r="O557" s="8">
        <v>14430</v>
      </c>
      <c r="P557" s="6">
        <v>43427</v>
      </c>
      <c r="Q557" s="8">
        <f t="shared" si="127"/>
        <v>2.9666666666666668</v>
      </c>
      <c r="R557" s="8">
        <f t="shared" si="128"/>
        <v>3.8277777777777779</v>
      </c>
      <c r="S557" s="8" t="s">
        <v>75</v>
      </c>
      <c r="T557" s="9">
        <v>5.9299999999999999E-2</v>
      </c>
      <c r="U557" s="5">
        <f t="shared" si="129"/>
        <v>625000</v>
      </c>
      <c r="V557" s="5">
        <f t="shared" si="130"/>
        <v>91958.689274999997</v>
      </c>
      <c r="W557" s="10">
        <f t="shared" si="135"/>
        <v>716958.68927500001</v>
      </c>
      <c r="X557" s="5">
        <v>168949</v>
      </c>
      <c r="Y557">
        <v>0</v>
      </c>
      <c r="Z557" s="5">
        <v>5009</v>
      </c>
      <c r="AA557" s="5">
        <v>18799530</v>
      </c>
      <c r="AB557">
        <v>1</v>
      </c>
      <c r="AC557">
        <v>25</v>
      </c>
      <c r="AD557">
        <v>0</v>
      </c>
      <c r="AE557" t="s">
        <v>34</v>
      </c>
      <c r="AF557" t="s">
        <v>34</v>
      </c>
      <c r="AG557" t="s">
        <v>35</v>
      </c>
      <c r="AH557" s="5">
        <v>193532</v>
      </c>
      <c r="AI557" s="5">
        <v>1560</v>
      </c>
      <c r="AJ557" s="3">
        <v>45961</v>
      </c>
      <c r="AK557" s="5">
        <v>42</v>
      </c>
      <c r="AL557" s="5">
        <v>132495.71</v>
      </c>
      <c r="AM557" s="5">
        <v>1322</v>
      </c>
      <c r="AN557" s="5">
        <v>36</v>
      </c>
      <c r="AO557" t="s">
        <v>36</v>
      </c>
      <c r="AP557" t="s">
        <v>42</v>
      </c>
      <c r="AQ557" s="5">
        <v>0</v>
      </c>
      <c r="AR557" t="s">
        <v>38</v>
      </c>
      <c r="AS557">
        <f t="shared" si="139"/>
        <v>1</v>
      </c>
      <c r="AT557" t="str">
        <f t="shared" si="132"/>
        <v>1-30 Días</v>
      </c>
      <c r="AU557" t="e">
        <f>IF(AND(AC557=0,SUMIFS($H:$H,$A:$A,$A557,#REF!,#REF!)&lt;250000000),"Ordinaria",IF(AND(AC557=0,SUMIFS($H:$H,$A:$A,$A557,#REF!,#REF!)&gt;=250000000),"Preventiva",IF(AND(AC557&gt;0,AC557&lt;=30),"Persuasiva I",IF(AND(AC557&gt;30,AC557&lt;=60),"Persuasiva II",IF(AND(AC557&gt;60,AC557&lt;90),"Prejurídica","Jurídico")))))</f>
        <v>#REF!</v>
      </c>
      <c r="AV557">
        <f t="shared" si="133"/>
        <v>0</v>
      </c>
      <c r="AW557" t="str">
        <f>IFERROR(VLOOKUP(#REF!,#REF!,32,0),"Desembolsado")</f>
        <v>Desembolsado</v>
      </c>
      <c r="AX557" t="str">
        <f t="shared" si="134"/>
        <v>Otro</v>
      </c>
    </row>
    <row r="558" spans="1:50" x14ac:dyDescent="0.25">
      <c r="A558" s="3">
        <v>45077</v>
      </c>
      <c r="B558" s="1">
        <v>34211000213491</v>
      </c>
      <c r="C558" s="5">
        <v>30000000</v>
      </c>
      <c r="D558">
        <v>48</v>
      </c>
      <c r="E558" s="3">
        <v>44495</v>
      </c>
      <c r="F558" s="1">
        <f>_xlfn.DAYS(E558,A558)/30</f>
        <v>-19.399999999999999</v>
      </c>
      <c r="G558" s="1">
        <f t="shared" si="140"/>
        <v>28.6</v>
      </c>
      <c r="H558" s="5">
        <v>18608841</v>
      </c>
      <c r="I558" s="5" t="s">
        <v>52</v>
      </c>
      <c r="J558" s="6">
        <v>44805</v>
      </c>
      <c r="K558" s="7">
        <f>+_xlfn.DAYS(A558,J558)/30</f>
        <v>9.0666666666666664</v>
      </c>
      <c r="L558" s="7">
        <v>20.399999999999999</v>
      </c>
      <c r="M558" s="6">
        <v>26840</v>
      </c>
      <c r="N558" s="8">
        <f>+_xlfn.DAYS(A558,M558)/365</f>
        <v>49.964383561643835</v>
      </c>
      <c r="O558" s="8">
        <v>14430</v>
      </c>
      <c r="P558" s="6">
        <v>43427</v>
      </c>
      <c r="Q558" s="8">
        <f t="shared" si="127"/>
        <v>2.9666666666666668</v>
      </c>
      <c r="R558" s="8">
        <f t="shared" si="128"/>
        <v>3.8277777777777779</v>
      </c>
      <c r="S558" s="8" t="s">
        <v>75</v>
      </c>
      <c r="T558" s="9">
        <v>5.9299999999999999E-2</v>
      </c>
      <c r="U558" s="5">
        <f t="shared" si="129"/>
        <v>625000</v>
      </c>
      <c r="V558" s="5">
        <f t="shared" si="130"/>
        <v>91958.689274999997</v>
      </c>
      <c r="W558" s="10">
        <f t="shared" si="135"/>
        <v>716958.68927500001</v>
      </c>
      <c r="X558" s="5">
        <v>79707</v>
      </c>
      <c r="Y558">
        <v>0</v>
      </c>
      <c r="Z558" s="5">
        <v>2498</v>
      </c>
      <c r="AA558" s="5">
        <v>18691046</v>
      </c>
      <c r="AB558">
        <v>0</v>
      </c>
      <c r="AC558">
        <v>0</v>
      </c>
      <c r="AD558">
        <v>0</v>
      </c>
      <c r="AE558" t="s">
        <v>34</v>
      </c>
      <c r="AF558" t="s">
        <v>34</v>
      </c>
      <c r="AG558" t="s">
        <v>35</v>
      </c>
      <c r="AH558" s="5">
        <v>156314</v>
      </c>
      <c r="AI558" s="5">
        <v>670</v>
      </c>
      <c r="AJ558" s="3">
        <v>45961</v>
      </c>
      <c r="AK558" s="5">
        <v>21</v>
      </c>
      <c r="AL558" s="5">
        <v>132495.71</v>
      </c>
      <c r="AM558" s="5">
        <v>567.47</v>
      </c>
      <c r="AN558" s="5">
        <v>18</v>
      </c>
      <c r="AO558" t="s">
        <v>36</v>
      </c>
      <c r="AP558" t="s">
        <v>39</v>
      </c>
      <c r="AQ558" s="5">
        <v>0</v>
      </c>
      <c r="AR558" t="s">
        <v>38</v>
      </c>
      <c r="AS558">
        <f t="shared" si="139"/>
        <v>0</v>
      </c>
      <c r="AT558" t="str">
        <f t="shared" si="132"/>
        <v>0 Días</v>
      </c>
      <c r="AU558" t="e">
        <f>IF(AND(AC558=0,SUMIFS($H:$H,$A:$A,$A558,#REF!,#REF!)&lt;250000000),"Ordinaria",IF(AND(AC558=0,SUMIFS($H:$H,$A:$A,$A558,#REF!,#REF!)&gt;=250000000),"Preventiva",IF(AND(AC558&gt;0,AC558&lt;=30),"Persuasiva I",IF(AND(AC558&gt;30,AC558&lt;=60),"Persuasiva II",IF(AND(AC558&gt;60,AC558&lt;90),"Prejurídica","Jurídico")))))</f>
        <v>#REF!</v>
      </c>
      <c r="AV558">
        <f t="shared" si="133"/>
        <v>0</v>
      </c>
      <c r="AW558" t="str">
        <f>IFERROR(VLOOKUP(#REF!,#REF!,32,0),"Desembolsado")</f>
        <v>Desembolsado</v>
      </c>
      <c r="AX558" t="str">
        <f t="shared" si="134"/>
        <v>Otro</v>
      </c>
    </row>
    <row r="559" spans="1:50" x14ac:dyDescent="0.25">
      <c r="A559" s="3">
        <v>45046</v>
      </c>
      <c r="B559" s="1">
        <v>34211000213491</v>
      </c>
      <c r="C559" s="5">
        <v>30000000</v>
      </c>
      <c r="D559">
        <v>48</v>
      </c>
      <c r="E559" s="3">
        <v>44495</v>
      </c>
      <c r="F559" s="1">
        <f>_xlfn.DAYS(E559,A559)/30</f>
        <v>-18.366666666666667</v>
      </c>
      <c r="G559" s="1">
        <f t="shared" si="140"/>
        <v>29.633333333333333</v>
      </c>
      <c r="H559" s="5">
        <v>19898621</v>
      </c>
      <c r="I559" s="5" t="s">
        <v>52</v>
      </c>
      <c r="J559" s="6">
        <v>44805</v>
      </c>
      <c r="K559" s="7">
        <f>+_xlfn.DAYS(A559,J559)/30</f>
        <v>8.0333333333333332</v>
      </c>
      <c r="L559" s="7">
        <v>19.399999999999999</v>
      </c>
      <c r="M559" s="6">
        <v>26840</v>
      </c>
      <c r="N559" s="8">
        <f>+_xlfn.DAYS(A559,M559)/365</f>
        <v>49.87945205479452</v>
      </c>
      <c r="O559" s="8">
        <v>14430</v>
      </c>
      <c r="P559" s="6">
        <v>43427</v>
      </c>
      <c r="Q559" s="8">
        <f t="shared" si="127"/>
        <v>2.9666666666666668</v>
      </c>
      <c r="R559" s="8">
        <f t="shared" si="128"/>
        <v>3.8277777777777779</v>
      </c>
      <c r="S559" s="8" t="s">
        <v>75</v>
      </c>
      <c r="T559" s="9">
        <v>5.9299999999999999E-2</v>
      </c>
      <c r="U559" s="5">
        <f t="shared" si="129"/>
        <v>625000</v>
      </c>
      <c r="V559" s="5">
        <f t="shared" si="130"/>
        <v>98332.352108333333</v>
      </c>
      <c r="W559" s="10">
        <f t="shared" si="135"/>
        <v>723332.35210833338</v>
      </c>
      <c r="X559" s="5">
        <v>180800</v>
      </c>
      <c r="Y559">
        <v>0</v>
      </c>
      <c r="Z559" s="5">
        <v>5354</v>
      </c>
      <c r="AA559" s="5">
        <v>20102444</v>
      </c>
      <c r="AB559">
        <v>1</v>
      </c>
      <c r="AC559">
        <v>25</v>
      </c>
      <c r="AD559">
        <v>0</v>
      </c>
      <c r="AE559" t="s">
        <v>34</v>
      </c>
      <c r="AF559" t="s">
        <v>34</v>
      </c>
      <c r="AG559" t="s">
        <v>35</v>
      </c>
      <c r="AH559" s="5">
        <v>167148</v>
      </c>
      <c r="AI559" s="5">
        <v>1667</v>
      </c>
      <c r="AJ559" s="3">
        <v>45961</v>
      </c>
      <c r="AK559" s="5">
        <v>45</v>
      </c>
      <c r="AL559" s="5">
        <v>141679</v>
      </c>
      <c r="AM559" s="5">
        <v>1413</v>
      </c>
      <c r="AN559" s="5">
        <v>38</v>
      </c>
      <c r="AO559" t="s">
        <v>36</v>
      </c>
      <c r="AP559" t="s">
        <v>42</v>
      </c>
      <c r="AQ559" s="5">
        <v>0</v>
      </c>
      <c r="AR559" t="s">
        <v>38</v>
      </c>
      <c r="AS559">
        <f t="shared" si="139"/>
        <v>1</v>
      </c>
      <c r="AT559" t="str">
        <f t="shared" si="132"/>
        <v>1-30 Días</v>
      </c>
      <c r="AU559" t="e">
        <f>IF(AND(AC559=0,SUMIFS($H:$H,$A:$A,$A559,#REF!,#REF!)&lt;250000000),"Ordinaria",IF(AND(AC559=0,SUMIFS($H:$H,$A:$A,$A559,#REF!,#REF!)&gt;=250000000),"Preventiva",IF(AND(AC559&gt;0,AC559&lt;=30),"Persuasiva I",IF(AND(AC559&gt;30,AC559&lt;=60),"Persuasiva II",IF(AND(AC559&gt;60,AC559&lt;90),"Prejurídica","Jurídico")))))</f>
        <v>#REF!</v>
      </c>
      <c r="AV559">
        <f t="shared" si="133"/>
        <v>0</v>
      </c>
      <c r="AW559" t="str">
        <f>IFERROR(VLOOKUP(#REF!,#REF!,32,0),"Desembolsado")</f>
        <v>Desembolsado</v>
      </c>
      <c r="AX559" t="str">
        <f t="shared" si="134"/>
        <v>Otro</v>
      </c>
    </row>
    <row r="560" spans="1:50" x14ac:dyDescent="0.25">
      <c r="A560" s="3">
        <v>45016</v>
      </c>
      <c r="B560" s="1">
        <v>34211000213491</v>
      </c>
      <c r="C560" s="5">
        <v>30000000</v>
      </c>
      <c r="D560">
        <v>48</v>
      </c>
      <c r="E560" s="3">
        <v>44495</v>
      </c>
      <c r="F560" s="1">
        <f>_xlfn.DAYS(E560,A560)/30</f>
        <v>-17.366666666666667</v>
      </c>
      <c r="G560" s="1">
        <f t="shared" si="140"/>
        <v>30.633333333333333</v>
      </c>
      <c r="H560" s="5">
        <v>19898621</v>
      </c>
      <c r="I560" s="5" t="s">
        <v>52</v>
      </c>
      <c r="J560" s="6">
        <v>44805</v>
      </c>
      <c r="K560" s="7">
        <f>+_xlfn.DAYS(A560,J560)/30</f>
        <v>7.0333333333333332</v>
      </c>
      <c r="L560" s="7">
        <f>+_xlfn.DAYS(A560,E560)/30</f>
        <v>17.366666666666667</v>
      </c>
      <c r="M560" s="6">
        <v>26840</v>
      </c>
      <c r="N560" s="8">
        <f>+_xlfn.DAYS(A560,M560)/365</f>
        <v>49.797260273972604</v>
      </c>
      <c r="O560" s="8">
        <v>14430</v>
      </c>
      <c r="P560" s="6">
        <v>43427</v>
      </c>
      <c r="Q560" s="8">
        <f t="shared" si="127"/>
        <v>2.9666666666666668</v>
      </c>
      <c r="R560" s="8">
        <f t="shared" si="128"/>
        <v>3.8277777777777779</v>
      </c>
      <c r="S560" s="8" t="s">
        <v>75</v>
      </c>
      <c r="T560" s="9">
        <v>5.9299999999999999E-2</v>
      </c>
      <c r="U560" s="5">
        <f t="shared" si="129"/>
        <v>625000</v>
      </c>
      <c r="V560" s="5">
        <f t="shared" si="130"/>
        <v>98332.352108333333</v>
      </c>
      <c r="W560" s="10">
        <f t="shared" si="135"/>
        <v>723332.35210833338</v>
      </c>
      <c r="X560" s="5">
        <v>85217</v>
      </c>
      <c r="Y560">
        <v>0</v>
      </c>
      <c r="Z560" s="5">
        <v>2670</v>
      </c>
      <c r="AA560" s="5">
        <v>19986508</v>
      </c>
      <c r="AB560">
        <v>0</v>
      </c>
      <c r="AC560">
        <v>0</v>
      </c>
      <c r="AD560">
        <v>0</v>
      </c>
      <c r="AE560" t="s">
        <v>34</v>
      </c>
      <c r="AF560" t="s">
        <v>34</v>
      </c>
      <c r="AG560" t="s">
        <v>35</v>
      </c>
      <c r="AH560" s="5">
        <v>167148</v>
      </c>
      <c r="AI560" s="5">
        <v>716</v>
      </c>
      <c r="AJ560" s="3">
        <v>45961</v>
      </c>
      <c r="AK560" s="5">
        <v>22</v>
      </c>
      <c r="AL560" s="5">
        <v>141679</v>
      </c>
      <c r="AM560" s="5">
        <v>607</v>
      </c>
      <c r="AN560" s="5">
        <v>19.190000000000001</v>
      </c>
      <c r="AO560" t="s">
        <v>36</v>
      </c>
      <c r="AP560" t="s">
        <v>39</v>
      </c>
      <c r="AQ560" s="5">
        <v>0</v>
      </c>
      <c r="AR560" t="s">
        <v>38</v>
      </c>
      <c r="AS560">
        <f t="shared" si="139"/>
        <v>0</v>
      </c>
      <c r="AT560" t="str">
        <f t="shared" si="132"/>
        <v>0 Días</v>
      </c>
      <c r="AU560" t="e">
        <f>IF(AND(AC560=0,SUMIFS($H:$H,$A:$A,$A560,#REF!,#REF!)&lt;250000000),"Ordinaria",IF(AND(AC560=0,SUMIFS($H:$H,$A:$A,$A560,#REF!,#REF!)&gt;=250000000),"Preventiva",IF(AND(AC560&gt;0,AC560&lt;=30),"Persuasiva I",IF(AND(AC560&gt;30,AC560&lt;=60),"Persuasiva II",IF(AND(AC560&gt;60,AC560&lt;90),"Prejurídica","Jurídico")))))</f>
        <v>#REF!</v>
      </c>
      <c r="AV560">
        <f t="shared" si="133"/>
        <v>0</v>
      </c>
      <c r="AW560" t="str">
        <f>IFERROR(VLOOKUP(#REF!,#REF!,32,0),"Desembolsado")</f>
        <v>Desembolsado</v>
      </c>
      <c r="AX560" t="str">
        <f t="shared" si="134"/>
        <v>Otro</v>
      </c>
    </row>
    <row r="561" spans="1:50" x14ac:dyDescent="0.25">
      <c r="A561" s="3">
        <v>45351</v>
      </c>
      <c r="B561" s="1">
        <v>34212050212281</v>
      </c>
      <c r="C561" s="5">
        <v>20000000</v>
      </c>
      <c r="D561">
        <v>48</v>
      </c>
      <c r="E561" s="3">
        <v>44442</v>
      </c>
      <c r="F561" s="1">
        <f>_xlfn.DAYS(E561,A561)/30</f>
        <v>-30.3</v>
      </c>
      <c r="G561" s="1">
        <f t="shared" si="140"/>
        <v>17.7</v>
      </c>
      <c r="H561" s="5">
        <v>7777781</v>
      </c>
      <c r="I561" s="5" t="s">
        <v>53</v>
      </c>
      <c r="J561" s="6">
        <v>45047</v>
      </c>
      <c r="K561" s="7">
        <f>+_xlfn.DAYS(A561,J561)/30</f>
        <v>10.133333333333333</v>
      </c>
      <c r="L561" s="7">
        <f>+_xlfn.DAYS(A561,E561)/30</f>
        <v>30.3</v>
      </c>
      <c r="M561" s="6">
        <v>28092</v>
      </c>
      <c r="N561" s="8">
        <f>+_xlfn.DAYS(A561,M561)/365</f>
        <v>47.284931506849318</v>
      </c>
      <c r="O561" s="8">
        <v>2547</v>
      </c>
      <c r="P561" s="6">
        <v>40695</v>
      </c>
      <c r="Q561" s="8">
        <f t="shared" si="127"/>
        <v>10.408333333333333</v>
      </c>
      <c r="R561" s="8">
        <f t="shared" si="128"/>
        <v>12.088888888888889</v>
      </c>
      <c r="S561" s="8" t="s">
        <v>71</v>
      </c>
      <c r="T561" s="9">
        <v>2.9600000000000001E-2</v>
      </c>
      <c r="U561" s="5">
        <f t="shared" si="129"/>
        <v>416666.66666666669</v>
      </c>
      <c r="V561" s="5">
        <f t="shared" si="130"/>
        <v>19185.193133333334</v>
      </c>
      <c r="W561" s="10">
        <f t="shared" si="135"/>
        <v>435851.85980000003</v>
      </c>
      <c r="X561" s="5">
        <v>16626</v>
      </c>
      <c r="Y561">
        <v>0</v>
      </c>
      <c r="Z561" s="5">
        <v>1042</v>
      </c>
      <c r="AA561" s="5">
        <v>7795449</v>
      </c>
      <c r="AB561">
        <v>0</v>
      </c>
      <c r="AC561">
        <v>0</v>
      </c>
      <c r="AD561">
        <v>0</v>
      </c>
      <c r="AE561" t="s">
        <v>34</v>
      </c>
      <c r="AF561" t="s">
        <v>34</v>
      </c>
      <c r="AG561" t="s">
        <v>35</v>
      </c>
      <c r="AH561" s="5">
        <v>98000</v>
      </c>
      <c r="AI561" s="5">
        <v>209</v>
      </c>
      <c r="AJ561" s="3">
        <v>45900</v>
      </c>
      <c r="AK561" s="5">
        <v>13</v>
      </c>
      <c r="AL561" s="5">
        <v>83067.360000000001</v>
      </c>
      <c r="AM561" s="5">
        <v>178.3</v>
      </c>
      <c r="AN561" s="5">
        <v>11.53</v>
      </c>
      <c r="AO561" t="s">
        <v>36</v>
      </c>
      <c r="AP561" t="s">
        <v>37</v>
      </c>
      <c r="AQ561" s="5">
        <v>0</v>
      </c>
      <c r="AR561" t="s">
        <v>38</v>
      </c>
      <c r="AT561" t="str">
        <f t="shared" si="132"/>
        <v>0 Días</v>
      </c>
      <c r="AU561" t="e">
        <f>IF(AND(AC561=0,SUMIFS($H:$H,$A:$A,$A561,#REF!,#REF!)&lt;250000000),"Ordinaria",IF(AND(AC561=0,SUMIFS($H:$H,$A:$A,$A561,#REF!,#REF!)&gt;=250000000),"Preventiva",IF(AND(AC561&gt;0,AC561&lt;=30),"Persuasiva I",IF(AND(AC561&gt;30,AC561&lt;=60),"Persuasiva II",IF(AND(AC561&gt;60,AC561&lt;90),"Prejurídica","Jurídico")))))</f>
        <v>#REF!</v>
      </c>
      <c r="AV561">
        <f t="shared" si="133"/>
        <v>0</v>
      </c>
      <c r="AW561" t="str">
        <f>IFERROR(VLOOKUP(#REF!,#REF!,32,0),"Desembolsado")</f>
        <v>Desembolsado</v>
      </c>
      <c r="AX561" t="str">
        <f t="shared" si="134"/>
        <v>Otro</v>
      </c>
    </row>
    <row r="562" spans="1:50" x14ac:dyDescent="0.25">
      <c r="A562" s="3">
        <v>45322</v>
      </c>
      <c r="B562" s="1">
        <v>34212050212281</v>
      </c>
      <c r="C562" s="5">
        <v>20000000</v>
      </c>
      <c r="D562">
        <v>48</v>
      </c>
      <c r="E562" s="3">
        <v>44442</v>
      </c>
      <c r="F562" s="1">
        <f>_xlfn.DAYS(E562,A562)/30</f>
        <v>-29.333333333333332</v>
      </c>
      <c r="G562" s="1">
        <f t="shared" si="140"/>
        <v>18.666666666666668</v>
      </c>
      <c r="H562" s="5">
        <v>8209888</v>
      </c>
      <c r="I562" s="5" t="s">
        <v>53</v>
      </c>
      <c r="J562" s="6">
        <v>45047</v>
      </c>
      <c r="K562" s="7">
        <f>+_xlfn.DAYS(A562,J562)/30</f>
        <v>9.1666666666666661</v>
      </c>
      <c r="L562" s="7">
        <f>+_xlfn.DAYS(A562,E562)/30</f>
        <v>29.333333333333332</v>
      </c>
      <c r="M562" s="6">
        <v>28092</v>
      </c>
      <c r="N562" s="8">
        <f>+_xlfn.DAYS(A562,M562)/365</f>
        <v>47.205479452054796</v>
      </c>
      <c r="O562" s="8">
        <v>2547</v>
      </c>
      <c r="P562" s="6">
        <v>40695</v>
      </c>
      <c r="Q562" s="8">
        <f t="shared" si="127"/>
        <v>10.408333333333333</v>
      </c>
      <c r="R562" s="8">
        <f t="shared" si="128"/>
        <v>12.088888888888889</v>
      </c>
      <c r="S562" s="8" t="s">
        <v>71</v>
      </c>
      <c r="T562" s="9">
        <v>2.9600000000000001E-2</v>
      </c>
      <c r="U562" s="5">
        <f t="shared" si="129"/>
        <v>416666.66666666669</v>
      </c>
      <c r="V562" s="5">
        <f t="shared" si="130"/>
        <v>20251.057066666668</v>
      </c>
      <c r="W562" s="10">
        <f t="shared" si="135"/>
        <v>436917.72373333335</v>
      </c>
      <c r="X562" s="5">
        <v>17550</v>
      </c>
      <c r="Y562">
        <v>0</v>
      </c>
      <c r="Z562" s="5">
        <v>1100</v>
      </c>
      <c r="AA562" s="5">
        <v>8228538</v>
      </c>
      <c r="AB562">
        <v>0</v>
      </c>
      <c r="AC562">
        <v>0</v>
      </c>
      <c r="AD562">
        <v>0</v>
      </c>
      <c r="AE562" t="s">
        <v>34</v>
      </c>
      <c r="AF562" t="s">
        <v>34</v>
      </c>
      <c r="AG562" t="s">
        <v>35</v>
      </c>
      <c r="AH562" s="5">
        <v>103445</v>
      </c>
      <c r="AI562" s="5">
        <v>221</v>
      </c>
      <c r="AJ562" s="3">
        <v>45900</v>
      </c>
      <c r="AK562" s="5">
        <v>14</v>
      </c>
      <c r="AL562" s="5">
        <v>87682.3</v>
      </c>
      <c r="AM562" s="5">
        <v>188.21</v>
      </c>
      <c r="AN562" s="5">
        <v>12.17</v>
      </c>
      <c r="AO562" t="s">
        <v>36</v>
      </c>
      <c r="AP562" t="s">
        <v>37</v>
      </c>
      <c r="AQ562" s="5">
        <v>0</v>
      </c>
      <c r="AR562" t="s">
        <v>38</v>
      </c>
      <c r="AS562">
        <f t="shared" ref="AS562:AS570" si="141">IF(AC562&gt;=1,1,0)</f>
        <v>0</v>
      </c>
      <c r="AT562" t="str">
        <f t="shared" si="132"/>
        <v>0 Días</v>
      </c>
      <c r="AU562" t="e">
        <f>IF(AND(AC562=0,SUMIFS($H:$H,$A:$A,$A562,#REF!,#REF!)&lt;250000000),"Ordinaria",IF(AND(AC562=0,SUMIFS($H:$H,$A:$A,$A562,#REF!,#REF!)&gt;=250000000),"Preventiva",IF(AND(AC562&gt;0,AC562&lt;=30),"Persuasiva I",IF(AND(AC562&gt;30,AC562&lt;=60),"Persuasiva II",IF(AND(AC562&gt;60,AC562&lt;90),"Prejurídica","Jurídico")))))</f>
        <v>#REF!</v>
      </c>
      <c r="AV562">
        <f t="shared" si="133"/>
        <v>0</v>
      </c>
      <c r="AW562" t="str">
        <f>IFERROR(VLOOKUP(#REF!,#REF!,32,0),"Desembolsado")</f>
        <v>Desembolsado</v>
      </c>
      <c r="AX562" t="str">
        <f t="shared" si="134"/>
        <v>Otro</v>
      </c>
    </row>
    <row r="563" spans="1:50" x14ac:dyDescent="0.25">
      <c r="A563" s="3">
        <v>45291</v>
      </c>
      <c r="B563" s="1">
        <v>34212050212281</v>
      </c>
      <c r="C563" s="5">
        <v>20000000</v>
      </c>
      <c r="D563">
        <v>48</v>
      </c>
      <c r="E563" s="3">
        <v>44442</v>
      </c>
      <c r="F563" s="1">
        <f>_xlfn.DAYS(E563,A563)/30</f>
        <v>-28.3</v>
      </c>
      <c r="G563" s="1">
        <f t="shared" si="140"/>
        <v>19.7</v>
      </c>
      <c r="H563" s="5">
        <v>8641987</v>
      </c>
      <c r="I563" s="5" t="s">
        <v>53</v>
      </c>
      <c r="J563" s="6">
        <v>45047</v>
      </c>
      <c r="K563" s="7">
        <f>+_xlfn.DAYS(A563,J563)/30</f>
        <v>8.1333333333333329</v>
      </c>
      <c r="L563" s="7">
        <f>+_xlfn.DAYS(A563,E563)/30</f>
        <v>28.3</v>
      </c>
      <c r="M563" s="6">
        <v>28092</v>
      </c>
      <c r="N563" s="8">
        <f>+_xlfn.DAYS(A563,M563)/365</f>
        <v>47.12054794520548</v>
      </c>
      <c r="O563" s="8">
        <v>2547</v>
      </c>
      <c r="P563" s="6">
        <v>40695</v>
      </c>
      <c r="Q563" s="8">
        <f t="shared" si="127"/>
        <v>10.408333333333333</v>
      </c>
      <c r="R563" s="8">
        <f t="shared" si="128"/>
        <v>12.088888888888889</v>
      </c>
      <c r="S563" s="8" t="s">
        <v>71</v>
      </c>
      <c r="T563" s="9">
        <v>2.9600000000000001E-2</v>
      </c>
      <c r="U563" s="5">
        <f t="shared" si="129"/>
        <v>416666.66666666669</v>
      </c>
      <c r="V563" s="5">
        <f t="shared" si="130"/>
        <v>21316.901266666668</v>
      </c>
      <c r="W563" s="10">
        <f t="shared" si="135"/>
        <v>437983.56793333334</v>
      </c>
      <c r="X563" s="5">
        <v>18480</v>
      </c>
      <c r="Y563">
        <v>0</v>
      </c>
      <c r="Z563" s="5">
        <v>1158</v>
      </c>
      <c r="AA563" s="5">
        <v>8661625</v>
      </c>
      <c r="AB563">
        <v>0</v>
      </c>
      <c r="AC563">
        <v>0</v>
      </c>
      <c r="AD563">
        <v>0</v>
      </c>
      <c r="AE563" t="s">
        <v>34</v>
      </c>
      <c r="AF563" t="s">
        <v>34</v>
      </c>
      <c r="AG563" t="s">
        <v>35</v>
      </c>
      <c r="AH563" s="5">
        <v>134815</v>
      </c>
      <c r="AI563" s="5">
        <v>233</v>
      </c>
      <c r="AJ563" s="3">
        <v>45900</v>
      </c>
      <c r="AK563" s="5">
        <v>15</v>
      </c>
      <c r="AL563" s="5">
        <v>92297.15</v>
      </c>
      <c r="AM563" s="5">
        <v>198.18</v>
      </c>
      <c r="AN563" s="5">
        <v>12.81</v>
      </c>
      <c r="AO563" t="s">
        <v>36</v>
      </c>
      <c r="AP563" t="s">
        <v>37</v>
      </c>
      <c r="AQ563" s="5">
        <v>0</v>
      </c>
      <c r="AR563" t="s">
        <v>38</v>
      </c>
      <c r="AS563">
        <f t="shared" si="141"/>
        <v>0</v>
      </c>
      <c r="AT563" t="str">
        <f t="shared" si="132"/>
        <v>0 Días</v>
      </c>
      <c r="AU563" t="e">
        <f>IF(AND(AC563=0,SUMIFS($H:$H,$A:$A,$A563,#REF!,#REF!)&lt;250000000),"Ordinaria",IF(AND(AC563=0,SUMIFS($H:$H,$A:$A,$A563,#REF!,#REF!)&gt;=250000000),"Preventiva",IF(AND(AC563&gt;0,AC563&lt;=30),"Persuasiva I",IF(AND(AC563&gt;30,AC563&lt;=60),"Persuasiva II",IF(AND(AC563&gt;60,AC563&lt;90),"Prejurídica","Jurídico")))))</f>
        <v>#REF!</v>
      </c>
      <c r="AV563">
        <f t="shared" si="133"/>
        <v>0</v>
      </c>
      <c r="AW563" t="str">
        <f>IFERROR(VLOOKUP(#REF!,#REF!,32,0),"Desembolsado")</f>
        <v>Desembolsado</v>
      </c>
      <c r="AX563" t="str">
        <f t="shared" si="134"/>
        <v>Otro</v>
      </c>
    </row>
    <row r="564" spans="1:50" x14ac:dyDescent="0.25">
      <c r="A564" s="3">
        <v>45260</v>
      </c>
      <c r="B564" s="1">
        <v>34212050212281</v>
      </c>
      <c r="C564" s="5">
        <v>20000000</v>
      </c>
      <c r="D564">
        <v>48</v>
      </c>
      <c r="E564" s="3">
        <v>44442</v>
      </c>
      <c r="F564" s="1">
        <f>_xlfn.DAYS(E564,A564)/30</f>
        <v>-27.266666666666666</v>
      </c>
      <c r="G564" s="1">
        <f t="shared" si="140"/>
        <v>20.733333333333334</v>
      </c>
      <c r="H564" s="5">
        <v>9074086</v>
      </c>
      <c r="I564" s="5" t="s">
        <v>53</v>
      </c>
      <c r="J564" s="6">
        <v>45047</v>
      </c>
      <c r="K564" s="7">
        <f>+_xlfn.DAYS(A564,J564)/30</f>
        <v>7.1</v>
      </c>
      <c r="L564" s="7">
        <f>+_xlfn.DAYS(A564,E564)/30</f>
        <v>27.266666666666666</v>
      </c>
      <c r="M564" s="6">
        <v>28092</v>
      </c>
      <c r="N564" s="8">
        <f>+_xlfn.DAYS(A564,M564)/365</f>
        <v>47.035616438356165</v>
      </c>
      <c r="O564" s="8">
        <v>2547</v>
      </c>
      <c r="P564" s="6">
        <v>40695</v>
      </c>
      <c r="Q564" s="8">
        <f t="shared" si="127"/>
        <v>10.408333333333333</v>
      </c>
      <c r="R564" s="8">
        <f t="shared" si="128"/>
        <v>12.088888888888889</v>
      </c>
      <c r="S564" s="8" t="s">
        <v>71</v>
      </c>
      <c r="T564" s="9">
        <v>2.9600000000000001E-2</v>
      </c>
      <c r="U564" s="5">
        <f t="shared" si="129"/>
        <v>416666.66666666669</v>
      </c>
      <c r="V564" s="5">
        <f t="shared" si="130"/>
        <v>22382.745466666671</v>
      </c>
      <c r="W564" s="10">
        <f t="shared" si="135"/>
        <v>439049.41213333333</v>
      </c>
      <c r="X564" s="5">
        <v>19396</v>
      </c>
      <c r="Y564">
        <v>0</v>
      </c>
      <c r="Z564" s="5">
        <v>1215</v>
      </c>
      <c r="AA564" s="5">
        <v>9094697</v>
      </c>
      <c r="AB564">
        <v>0</v>
      </c>
      <c r="AC564">
        <v>0</v>
      </c>
      <c r="AD564">
        <v>0</v>
      </c>
      <c r="AE564" t="s">
        <v>34</v>
      </c>
      <c r="AF564" t="s">
        <v>34</v>
      </c>
      <c r="AG564" t="s">
        <v>35</v>
      </c>
      <c r="AH564" s="5">
        <v>141555</v>
      </c>
      <c r="AI564" s="5">
        <v>244</v>
      </c>
      <c r="AJ564" s="3">
        <v>45900</v>
      </c>
      <c r="AK564" s="5">
        <v>15</v>
      </c>
      <c r="AL564" s="5">
        <v>96912</v>
      </c>
      <c r="AM564" s="5">
        <v>208</v>
      </c>
      <c r="AN564" s="5">
        <v>13.44</v>
      </c>
      <c r="AO564" t="s">
        <v>36</v>
      </c>
      <c r="AP564" t="s">
        <v>37</v>
      </c>
      <c r="AQ564" s="5">
        <v>0</v>
      </c>
      <c r="AR564" t="s">
        <v>38</v>
      </c>
      <c r="AS564">
        <f t="shared" si="141"/>
        <v>0</v>
      </c>
      <c r="AT564" t="str">
        <f t="shared" si="132"/>
        <v>0 Días</v>
      </c>
      <c r="AU564" t="e">
        <f>IF(AND(AC564=0,SUMIFS($H:$H,$A:$A,$A564,#REF!,#REF!)&lt;250000000),"Ordinaria",IF(AND(AC564=0,SUMIFS($H:$H,$A:$A,$A564,#REF!,#REF!)&gt;=250000000),"Preventiva",IF(AND(AC564&gt;0,AC564&lt;=30),"Persuasiva I",IF(AND(AC564&gt;30,AC564&lt;=60),"Persuasiva II",IF(AND(AC564&gt;60,AC564&lt;90),"Prejurídica","Jurídico")))))</f>
        <v>#REF!</v>
      </c>
      <c r="AV564">
        <f t="shared" si="133"/>
        <v>0</v>
      </c>
      <c r="AW564" t="str">
        <f>IFERROR(VLOOKUP(#REF!,#REF!,32,0),"Desembolsado")</f>
        <v>Desembolsado</v>
      </c>
      <c r="AX564" t="str">
        <f t="shared" si="134"/>
        <v>Otro</v>
      </c>
    </row>
    <row r="565" spans="1:50" x14ac:dyDescent="0.25">
      <c r="A565" s="3">
        <v>45230</v>
      </c>
      <c r="B565" s="1">
        <v>34212050212281</v>
      </c>
      <c r="C565" s="5">
        <v>20000000</v>
      </c>
      <c r="D565">
        <v>48</v>
      </c>
      <c r="E565" s="3">
        <v>44442</v>
      </c>
      <c r="F565" s="1">
        <f>_xlfn.DAYS(E565,A565)/30</f>
        <v>-26.266666666666666</v>
      </c>
      <c r="G565" s="1">
        <f t="shared" si="140"/>
        <v>21.733333333333334</v>
      </c>
      <c r="H565" s="5">
        <v>9506185</v>
      </c>
      <c r="I565" s="5" t="s">
        <v>53</v>
      </c>
      <c r="J565" s="6">
        <v>45047</v>
      </c>
      <c r="K565" s="7">
        <f>+_xlfn.DAYS(A565,J565)/30</f>
        <v>6.1</v>
      </c>
      <c r="L565" s="7">
        <f>+_xlfn.DAYS(A565,E565)/30</f>
        <v>26.266666666666666</v>
      </c>
      <c r="M565" s="6">
        <v>28092</v>
      </c>
      <c r="N565" s="8">
        <f>+_xlfn.DAYS(A565,M565)/365</f>
        <v>46.953424657534249</v>
      </c>
      <c r="O565" s="8">
        <v>2547</v>
      </c>
      <c r="P565" s="6">
        <v>40695</v>
      </c>
      <c r="Q565" s="8">
        <f t="shared" si="127"/>
        <v>10.408333333333333</v>
      </c>
      <c r="R565" s="8">
        <f t="shared" si="128"/>
        <v>12.088888888888889</v>
      </c>
      <c r="S565" s="8" t="s">
        <v>71</v>
      </c>
      <c r="T565" s="9">
        <v>2.9600000000000001E-2</v>
      </c>
      <c r="U565" s="5">
        <f t="shared" si="129"/>
        <v>416666.66666666669</v>
      </c>
      <c r="V565" s="5">
        <f t="shared" si="130"/>
        <v>23448.589666666667</v>
      </c>
      <c r="W565" s="10">
        <f t="shared" si="135"/>
        <v>440115.25633333332</v>
      </c>
      <c r="X565" s="5">
        <v>20327</v>
      </c>
      <c r="Y565">
        <v>0</v>
      </c>
      <c r="Z565" s="5">
        <v>1273</v>
      </c>
      <c r="AA565" s="5">
        <v>9527785</v>
      </c>
      <c r="AB565">
        <v>0</v>
      </c>
      <c r="AC565">
        <v>0</v>
      </c>
      <c r="AD565">
        <v>0</v>
      </c>
      <c r="AE565" t="s">
        <v>34</v>
      </c>
      <c r="AF565" t="s">
        <v>34</v>
      </c>
      <c r="AG565" t="s">
        <v>35</v>
      </c>
      <c r="AH565" s="5">
        <v>148297</v>
      </c>
      <c r="AI565" s="5">
        <v>256</v>
      </c>
      <c r="AJ565" s="3">
        <v>45900</v>
      </c>
      <c r="AK565" s="5">
        <v>16</v>
      </c>
      <c r="AL565" s="5">
        <v>101526.48</v>
      </c>
      <c r="AM565" s="5">
        <v>217.43</v>
      </c>
      <c r="AN565" s="5">
        <v>14.08</v>
      </c>
      <c r="AO565" t="s">
        <v>36</v>
      </c>
      <c r="AP565" t="s">
        <v>37</v>
      </c>
      <c r="AQ565" s="5">
        <v>0</v>
      </c>
      <c r="AR565" t="s">
        <v>38</v>
      </c>
      <c r="AS565">
        <f t="shared" si="141"/>
        <v>0</v>
      </c>
      <c r="AT565" t="str">
        <f t="shared" si="132"/>
        <v>0 Días</v>
      </c>
      <c r="AU565" t="e">
        <f>IF(AND(AC565=0,SUMIFS($H:$H,$A:$A,$A565,#REF!,#REF!)&lt;250000000),"Ordinaria",IF(AND(AC565=0,SUMIFS($H:$H,$A:$A,$A565,#REF!,#REF!)&gt;=250000000),"Preventiva",IF(AND(AC565&gt;0,AC565&lt;=30),"Persuasiva I",IF(AND(AC565&gt;30,AC565&lt;=60),"Persuasiva II",IF(AND(AC565&gt;60,AC565&lt;90),"Prejurídica","Jurídico")))))</f>
        <v>#REF!</v>
      </c>
      <c r="AV565">
        <f t="shared" si="133"/>
        <v>0</v>
      </c>
      <c r="AW565" t="str">
        <f>IFERROR(VLOOKUP(#REF!,#REF!,32,0),"Desembolsado")</f>
        <v>Desembolsado</v>
      </c>
      <c r="AX565" t="str">
        <f t="shared" si="134"/>
        <v>Otro</v>
      </c>
    </row>
    <row r="566" spans="1:50" x14ac:dyDescent="0.25">
      <c r="A566" s="3">
        <v>45199</v>
      </c>
      <c r="B566" s="1">
        <v>34212050212281</v>
      </c>
      <c r="C566" s="5">
        <v>20000000</v>
      </c>
      <c r="D566">
        <v>48</v>
      </c>
      <c r="E566" s="3">
        <v>44442</v>
      </c>
      <c r="F566" s="1">
        <f>_xlfn.DAYS(E566,A566)/30</f>
        <v>-25.233333333333334</v>
      </c>
      <c r="G566" s="1">
        <f t="shared" si="140"/>
        <v>22.766666666666666</v>
      </c>
      <c r="H566" s="5">
        <v>9938284</v>
      </c>
      <c r="I566" s="5" t="s">
        <v>53</v>
      </c>
      <c r="J566" s="6">
        <v>45047</v>
      </c>
      <c r="K566" s="7">
        <f>+_xlfn.DAYS(A566,J566)/30</f>
        <v>5.0666666666666664</v>
      </c>
      <c r="L566" s="7">
        <f>+_xlfn.DAYS(A566,E566)/30</f>
        <v>25.233333333333334</v>
      </c>
      <c r="M566" s="6">
        <v>28092</v>
      </c>
      <c r="N566" s="8">
        <f>+_xlfn.DAYS(A566,M566)/365</f>
        <v>46.868493150684934</v>
      </c>
      <c r="O566" s="8">
        <v>2547</v>
      </c>
      <c r="P566" s="6">
        <v>40695</v>
      </c>
      <c r="Q566" s="8">
        <f t="shared" si="127"/>
        <v>10.408333333333333</v>
      </c>
      <c r="R566" s="8">
        <f t="shared" si="128"/>
        <v>12.088888888888889</v>
      </c>
      <c r="S566" s="8" t="s">
        <v>71</v>
      </c>
      <c r="T566" s="9">
        <v>2.9600000000000001E-2</v>
      </c>
      <c r="U566" s="5">
        <f t="shared" si="129"/>
        <v>416666.66666666669</v>
      </c>
      <c r="V566" s="5">
        <f t="shared" si="130"/>
        <v>24514.433866666666</v>
      </c>
      <c r="W566" s="10">
        <f t="shared" si="135"/>
        <v>441181.10053333337</v>
      </c>
      <c r="X566" s="5">
        <v>21242</v>
      </c>
      <c r="Y566">
        <v>0</v>
      </c>
      <c r="Z566" s="5">
        <v>1331</v>
      </c>
      <c r="AA566" s="5">
        <v>9960857</v>
      </c>
      <c r="AB566">
        <v>0</v>
      </c>
      <c r="AC566">
        <v>0</v>
      </c>
      <c r="AD566">
        <v>0</v>
      </c>
      <c r="AE566" t="s">
        <v>34</v>
      </c>
      <c r="AF566" t="s">
        <v>34</v>
      </c>
      <c r="AG566" t="s">
        <v>35</v>
      </c>
      <c r="AH566" s="5">
        <v>155037</v>
      </c>
      <c r="AI566" s="5">
        <v>268</v>
      </c>
      <c r="AJ566" s="3">
        <v>45900</v>
      </c>
      <c r="AK566" s="5">
        <v>17</v>
      </c>
      <c r="AL566" s="5">
        <v>106141.32</v>
      </c>
      <c r="AM566" s="5">
        <v>227.22</v>
      </c>
      <c r="AN566" s="5">
        <v>14.72</v>
      </c>
      <c r="AO566" t="s">
        <v>36</v>
      </c>
      <c r="AP566" t="s">
        <v>37</v>
      </c>
      <c r="AQ566" s="5">
        <v>0</v>
      </c>
      <c r="AR566" t="s">
        <v>38</v>
      </c>
      <c r="AS566">
        <f t="shared" si="141"/>
        <v>0</v>
      </c>
      <c r="AT566" t="str">
        <f t="shared" si="132"/>
        <v>0 Días</v>
      </c>
      <c r="AU566" t="e">
        <f>IF(AND(AC566=0,SUMIFS($H:$H,$A:$A,$A566,#REF!,#REF!)&lt;250000000),"Ordinaria",IF(AND(AC566=0,SUMIFS($H:$H,$A:$A,$A566,#REF!,#REF!)&gt;=250000000),"Preventiva",IF(AND(AC566&gt;0,AC566&lt;=30),"Persuasiva I",IF(AND(AC566&gt;30,AC566&lt;=60),"Persuasiva II",IF(AND(AC566&gt;60,AC566&lt;90),"Prejurídica","Jurídico")))))</f>
        <v>#REF!</v>
      </c>
      <c r="AV566">
        <f t="shared" si="133"/>
        <v>0</v>
      </c>
      <c r="AW566" t="str">
        <f>IFERROR(VLOOKUP(#REF!,#REF!,32,0),"Desembolsado")</f>
        <v>Desembolsado</v>
      </c>
      <c r="AX566" t="str">
        <f t="shared" si="134"/>
        <v>Otro</v>
      </c>
    </row>
    <row r="567" spans="1:50" x14ac:dyDescent="0.25">
      <c r="A567" s="3">
        <v>45169</v>
      </c>
      <c r="B567" s="1">
        <v>34212050212281</v>
      </c>
      <c r="C567" s="5">
        <v>20000000</v>
      </c>
      <c r="D567">
        <v>48</v>
      </c>
      <c r="E567" s="3">
        <v>44442</v>
      </c>
      <c r="F567" s="1">
        <f>_xlfn.DAYS(E567,A567)/30</f>
        <v>-24.233333333333334</v>
      </c>
      <c r="G567" s="1">
        <f t="shared" si="140"/>
        <v>23.766666666666666</v>
      </c>
      <c r="H567" s="5">
        <v>10370383</v>
      </c>
      <c r="I567" s="5" t="s">
        <v>53</v>
      </c>
      <c r="J567" s="6">
        <v>45047</v>
      </c>
      <c r="K567" s="7">
        <f>+_xlfn.DAYS(A567,J567)/30</f>
        <v>4.0666666666666664</v>
      </c>
      <c r="L567" s="7">
        <f>+_xlfn.DAYS(A567,E567)/30</f>
        <v>24.233333333333334</v>
      </c>
      <c r="M567" s="6">
        <v>28092</v>
      </c>
      <c r="N567" s="8">
        <f>+_xlfn.DAYS(A567,M567)/365</f>
        <v>46.786301369863011</v>
      </c>
      <c r="O567" s="8">
        <v>2547</v>
      </c>
      <c r="P567" s="6">
        <v>40695</v>
      </c>
      <c r="Q567" s="8">
        <f t="shared" si="127"/>
        <v>10.408333333333333</v>
      </c>
      <c r="R567" s="8">
        <f t="shared" si="128"/>
        <v>12.088888888888889</v>
      </c>
      <c r="S567" s="8" t="s">
        <v>71</v>
      </c>
      <c r="T567" s="9">
        <v>2.9600000000000001E-2</v>
      </c>
      <c r="U567" s="5">
        <f t="shared" si="129"/>
        <v>416666.66666666669</v>
      </c>
      <c r="V567" s="5">
        <f t="shared" si="130"/>
        <v>25580.278066666666</v>
      </c>
      <c r="W567" s="10">
        <f t="shared" si="135"/>
        <v>442246.94473333337</v>
      </c>
      <c r="X567" s="5">
        <v>22174</v>
      </c>
      <c r="Y567">
        <v>0</v>
      </c>
      <c r="Z567" s="5">
        <v>1389</v>
      </c>
      <c r="AA567" s="5">
        <v>10393946</v>
      </c>
      <c r="AB567">
        <v>0</v>
      </c>
      <c r="AC567">
        <v>0</v>
      </c>
      <c r="AD567">
        <v>0</v>
      </c>
      <c r="AE567" t="s">
        <v>34</v>
      </c>
      <c r="AF567" t="s">
        <v>34</v>
      </c>
      <c r="AG567" t="s">
        <v>35</v>
      </c>
      <c r="AH567" s="5">
        <v>161778</v>
      </c>
      <c r="AI567" s="5">
        <v>279</v>
      </c>
      <c r="AJ567" s="3">
        <v>45900</v>
      </c>
      <c r="AK567" s="5">
        <v>18</v>
      </c>
      <c r="AL567" s="5">
        <v>110756.16</v>
      </c>
      <c r="AM567" s="5">
        <v>237.19</v>
      </c>
      <c r="AN567" s="5">
        <v>15.36</v>
      </c>
      <c r="AO567" t="s">
        <v>36</v>
      </c>
      <c r="AP567" t="s">
        <v>37</v>
      </c>
      <c r="AQ567" s="5">
        <v>0</v>
      </c>
      <c r="AR567" t="s">
        <v>38</v>
      </c>
      <c r="AS567">
        <f t="shared" si="141"/>
        <v>0</v>
      </c>
      <c r="AT567" t="str">
        <f t="shared" si="132"/>
        <v>0 Días</v>
      </c>
      <c r="AU567" t="e">
        <f>IF(AND(AC567=0,SUMIFS($H:$H,$A:$A,$A567,#REF!,#REF!)&lt;250000000),"Ordinaria",IF(AND(AC567=0,SUMIFS($H:$H,$A:$A,$A567,#REF!,#REF!)&gt;=250000000),"Preventiva",IF(AND(AC567&gt;0,AC567&lt;=30),"Persuasiva I",IF(AND(AC567&gt;30,AC567&lt;=60),"Persuasiva II",IF(AND(AC567&gt;60,AC567&lt;90),"Prejurídica","Jurídico")))))</f>
        <v>#REF!</v>
      </c>
      <c r="AV567">
        <f t="shared" si="133"/>
        <v>0</v>
      </c>
      <c r="AW567" t="str">
        <f>IFERROR(VLOOKUP(#REF!,#REF!,32,0),"Desembolsado")</f>
        <v>Desembolsado</v>
      </c>
      <c r="AX567" t="str">
        <f t="shared" si="134"/>
        <v>Otro</v>
      </c>
    </row>
    <row r="568" spans="1:50" x14ac:dyDescent="0.25">
      <c r="A568" s="3">
        <v>45138</v>
      </c>
      <c r="B568" s="1">
        <v>34212050212281</v>
      </c>
      <c r="C568" s="5">
        <v>20000000</v>
      </c>
      <c r="D568">
        <v>48</v>
      </c>
      <c r="E568" s="3">
        <v>44442</v>
      </c>
      <c r="F568" s="1">
        <f>_xlfn.DAYS(E568,A568)/30</f>
        <v>-23.2</v>
      </c>
      <c r="G568" s="1">
        <f t="shared" si="140"/>
        <v>24.8</v>
      </c>
      <c r="H568" s="5">
        <v>10802482</v>
      </c>
      <c r="I568" s="5" t="s">
        <v>53</v>
      </c>
      <c r="J568" s="6">
        <v>45047</v>
      </c>
      <c r="K568" s="7">
        <f>+_xlfn.DAYS(A568,J568)/30</f>
        <v>3.0333333333333332</v>
      </c>
      <c r="L568" s="7">
        <f>+_xlfn.DAYS(A568,E568)/30</f>
        <v>23.2</v>
      </c>
      <c r="M568" s="6">
        <v>28092</v>
      </c>
      <c r="N568" s="8">
        <f>+_xlfn.DAYS(A568,M568)/365</f>
        <v>46.701369863013696</v>
      </c>
      <c r="O568" s="8">
        <v>2547</v>
      </c>
      <c r="P568" s="6">
        <v>40695</v>
      </c>
      <c r="Q568" s="8">
        <f t="shared" si="127"/>
        <v>10.408333333333333</v>
      </c>
      <c r="R568" s="8">
        <f t="shared" si="128"/>
        <v>12.088888888888889</v>
      </c>
      <c r="S568" s="8" t="s">
        <v>71</v>
      </c>
      <c r="T568" s="9">
        <v>2.9600000000000001E-2</v>
      </c>
      <c r="U568" s="5">
        <f t="shared" si="129"/>
        <v>416666.66666666669</v>
      </c>
      <c r="V568" s="5">
        <f t="shared" si="130"/>
        <v>26646.122266666669</v>
      </c>
      <c r="W568" s="10">
        <f t="shared" si="135"/>
        <v>443312.78893333336</v>
      </c>
      <c r="X568" s="5">
        <v>23091</v>
      </c>
      <c r="Y568">
        <v>0</v>
      </c>
      <c r="Z568" s="5">
        <v>1447</v>
      </c>
      <c r="AA568" s="5">
        <v>10827020</v>
      </c>
      <c r="AB568">
        <v>0</v>
      </c>
      <c r="AC568">
        <v>0</v>
      </c>
      <c r="AD568">
        <v>0</v>
      </c>
      <c r="AE568" t="s">
        <v>34</v>
      </c>
      <c r="AF568" t="s">
        <v>34</v>
      </c>
      <c r="AG568" t="s">
        <v>35</v>
      </c>
      <c r="AH568" s="5">
        <v>168518</v>
      </c>
      <c r="AI568" s="5">
        <v>291</v>
      </c>
      <c r="AJ568" s="3">
        <v>45900</v>
      </c>
      <c r="AK568" s="5">
        <v>18</v>
      </c>
      <c r="AL568" s="5">
        <v>115371</v>
      </c>
      <c r="AM568" s="5">
        <v>247</v>
      </c>
      <c r="AN568" s="5">
        <v>16</v>
      </c>
      <c r="AO568" t="s">
        <v>36</v>
      </c>
      <c r="AP568" t="s">
        <v>37</v>
      </c>
      <c r="AQ568" s="5">
        <v>0</v>
      </c>
      <c r="AR568" t="s">
        <v>38</v>
      </c>
      <c r="AS568">
        <f t="shared" si="141"/>
        <v>0</v>
      </c>
      <c r="AT568" t="str">
        <f t="shared" si="132"/>
        <v>0 Días</v>
      </c>
      <c r="AU568" t="e">
        <f>IF(AND(AC568=0,SUMIFS($H:$H,$A:$A,$A568,#REF!,#REF!)&lt;250000000),"Ordinaria",IF(AND(AC568=0,SUMIFS($H:$H,$A:$A,$A568,#REF!,#REF!)&gt;=250000000),"Preventiva",IF(AND(AC568&gt;0,AC568&lt;=30),"Persuasiva I",IF(AND(AC568&gt;30,AC568&lt;=60),"Persuasiva II",IF(AND(AC568&gt;60,AC568&lt;90),"Prejurídica","Jurídico")))))</f>
        <v>#REF!</v>
      </c>
      <c r="AV568">
        <f t="shared" si="133"/>
        <v>0</v>
      </c>
      <c r="AW568" t="str">
        <f>IFERROR(VLOOKUP(#REF!,#REF!,32,0),"Desembolsado")</f>
        <v>Desembolsado</v>
      </c>
      <c r="AX568" t="str">
        <f t="shared" si="134"/>
        <v>Otro</v>
      </c>
    </row>
    <row r="569" spans="1:50" x14ac:dyDescent="0.25">
      <c r="A569" s="3">
        <v>45107</v>
      </c>
      <c r="B569" s="1">
        <v>34212050212281</v>
      </c>
      <c r="C569" s="5">
        <v>20000000</v>
      </c>
      <c r="D569">
        <v>48</v>
      </c>
      <c r="E569" s="3">
        <v>44442</v>
      </c>
      <c r="F569" s="1">
        <f>_xlfn.DAYS(E569,A569)/30</f>
        <v>-22.166666666666668</v>
      </c>
      <c r="G569" s="1">
        <f t="shared" si="140"/>
        <v>25.833333333333332</v>
      </c>
      <c r="H569" s="5">
        <v>11234574</v>
      </c>
      <c r="I569" s="5" t="s">
        <v>53</v>
      </c>
      <c r="J569" s="6">
        <v>45047</v>
      </c>
      <c r="K569" s="7">
        <f>+_xlfn.DAYS(A569,J569)/30</f>
        <v>2</v>
      </c>
      <c r="L569" s="7">
        <f>+_xlfn.DAYS(A569,E569)/30</f>
        <v>22.166666666666668</v>
      </c>
      <c r="M569" s="6">
        <v>28092</v>
      </c>
      <c r="N569" s="8">
        <f>+_xlfn.DAYS(A569,M569)/365</f>
        <v>46.61643835616438</v>
      </c>
      <c r="O569" s="8">
        <v>2547</v>
      </c>
      <c r="P569" s="6">
        <v>40695</v>
      </c>
      <c r="Q569" s="8">
        <f t="shared" si="127"/>
        <v>10.408333333333333</v>
      </c>
      <c r="R569" s="8">
        <f t="shared" si="128"/>
        <v>12.088888888888889</v>
      </c>
      <c r="S569" s="8" t="s">
        <v>71</v>
      </c>
      <c r="T569" s="9">
        <v>2.9600000000000001E-2</v>
      </c>
      <c r="U569" s="5">
        <f t="shared" si="129"/>
        <v>416666.66666666669</v>
      </c>
      <c r="V569" s="5">
        <f t="shared" si="130"/>
        <v>27711.949200000003</v>
      </c>
      <c r="W569" s="10">
        <f t="shared" si="135"/>
        <v>444378.61586666666</v>
      </c>
      <c r="X569" s="5">
        <v>24017</v>
      </c>
      <c r="Y569">
        <v>0</v>
      </c>
      <c r="Z569" s="5">
        <v>1505</v>
      </c>
      <c r="AA569" s="5">
        <v>11260096</v>
      </c>
      <c r="AB569">
        <v>0</v>
      </c>
      <c r="AC569">
        <v>0</v>
      </c>
      <c r="AD569">
        <v>0</v>
      </c>
      <c r="AE569" t="s">
        <v>34</v>
      </c>
      <c r="AF569" t="s">
        <v>34</v>
      </c>
      <c r="AG569" t="s">
        <v>35</v>
      </c>
      <c r="AH569" s="5">
        <v>175260</v>
      </c>
      <c r="AI569" s="5">
        <v>303</v>
      </c>
      <c r="AJ569" s="3">
        <v>45900</v>
      </c>
      <c r="AK569" s="5">
        <v>19</v>
      </c>
      <c r="AL569" s="5">
        <v>119985</v>
      </c>
      <c r="AM569" s="5">
        <v>256.52999999999997</v>
      </c>
      <c r="AN569" s="5">
        <v>16</v>
      </c>
      <c r="AO569" t="s">
        <v>36</v>
      </c>
      <c r="AP569" t="s">
        <v>37</v>
      </c>
      <c r="AQ569" s="5">
        <v>0</v>
      </c>
      <c r="AR569" t="s">
        <v>38</v>
      </c>
      <c r="AS569">
        <f t="shared" si="141"/>
        <v>0</v>
      </c>
      <c r="AT569" t="str">
        <f t="shared" si="132"/>
        <v>0 Días</v>
      </c>
      <c r="AU569" t="e">
        <f>IF(AND(AC569=0,SUMIFS($H:$H,$A:$A,$A569,#REF!,#REF!)&lt;250000000),"Ordinaria",IF(AND(AC569=0,SUMIFS($H:$H,$A:$A,$A569,#REF!,#REF!)&gt;=250000000),"Preventiva",IF(AND(AC569&gt;0,AC569&lt;=30),"Persuasiva I",IF(AND(AC569&gt;30,AC569&lt;=60),"Persuasiva II",IF(AND(AC569&gt;60,AC569&lt;90),"Prejurídica","Jurídico")))))</f>
        <v>#REF!</v>
      </c>
      <c r="AV569">
        <f t="shared" si="133"/>
        <v>0</v>
      </c>
      <c r="AW569" t="str">
        <f>IFERROR(VLOOKUP(#REF!,#REF!,32,0),"Desembolsado")</f>
        <v>Desembolsado</v>
      </c>
      <c r="AX569" t="str">
        <f t="shared" si="134"/>
        <v>Otro</v>
      </c>
    </row>
    <row r="570" spans="1:50" x14ac:dyDescent="0.25">
      <c r="A570" s="3">
        <v>45077</v>
      </c>
      <c r="B570" s="1">
        <v>34212050212281</v>
      </c>
      <c r="C570" s="5">
        <v>20000000</v>
      </c>
      <c r="D570">
        <v>48</v>
      </c>
      <c r="E570" s="3">
        <v>44442</v>
      </c>
      <c r="F570" s="1">
        <f>_xlfn.DAYS(E570,A570)/30</f>
        <v>-21.166666666666668</v>
      </c>
      <c r="G570" s="1">
        <f t="shared" si="140"/>
        <v>26.833333333333332</v>
      </c>
      <c r="H570" s="5">
        <v>11234581</v>
      </c>
      <c r="I570" s="5" t="s">
        <v>53</v>
      </c>
      <c r="J570" s="6">
        <v>45047</v>
      </c>
      <c r="K570" s="7">
        <f>+_xlfn.DAYS(A570,J570)/30</f>
        <v>1</v>
      </c>
      <c r="L570" s="7">
        <f>+_xlfn.DAYS(A570,E570)/30</f>
        <v>21.166666666666668</v>
      </c>
      <c r="M570" s="6">
        <v>28092</v>
      </c>
      <c r="N570" s="8">
        <f>+_xlfn.DAYS(A570,M570)/365</f>
        <v>46.534246575342465</v>
      </c>
      <c r="O570" s="8">
        <v>2547</v>
      </c>
      <c r="P570" s="6">
        <v>40695</v>
      </c>
      <c r="Q570" s="8">
        <f t="shared" si="127"/>
        <v>10.408333333333333</v>
      </c>
      <c r="R570" s="8">
        <f t="shared" si="128"/>
        <v>12.088888888888889</v>
      </c>
      <c r="S570" s="8" t="s">
        <v>71</v>
      </c>
      <c r="T570" s="9">
        <v>2.9600000000000001E-2</v>
      </c>
      <c r="U570" s="5">
        <f t="shared" si="129"/>
        <v>416666.66666666669</v>
      </c>
      <c r="V570" s="5">
        <f t="shared" si="130"/>
        <v>27711.966466666669</v>
      </c>
      <c r="W570" s="10">
        <f t="shared" si="135"/>
        <v>444378.63313333335</v>
      </c>
      <c r="X570" s="5">
        <v>27712</v>
      </c>
      <c r="Y570">
        <v>0</v>
      </c>
      <c r="Z570" s="5">
        <v>1503</v>
      </c>
      <c r="AA570" s="5">
        <v>11263796</v>
      </c>
      <c r="AB570">
        <v>0</v>
      </c>
      <c r="AC570">
        <v>0</v>
      </c>
      <c r="AD570">
        <v>0</v>
      </c>
      <c r="AE570" t="s">
        <v>34</v>
      </c>
      <c r="AF570" t="s">
        <v>34</v>
      </c>
      <c r="AG570" t="s">
        <v>35</v>
      </c>
      <c r="AH570" s="5">
        <v>141556</v>
      </c>
      <c r="AI570" s="5">
        <v>349</v>
      </c>
      <c r="AJ570" s="3">
        <v>45900</v>
      </c>
      <c r="AK570" s="5">
        <v>19</v>
      </c>
      <c r="AL570" s="5">
        <v>119985</v>
      </c>
      <c r="AM570" s="5">
        <v>296</v>
      </c>
      <c r="AN570" s="5">
        <v>16</v>
      </c>
      <c r="AO570" t="s">
        <v>36</v>
      </c>
      <c r="AP570" t="s">
        <v>37</v>
      </c>
      <c r="AQ570" s="5">
        <v>0</v>
      </c>
      <c r="AR570" t="s">
        <v>38</v>
      </c>
      <c r="AS570">
        <f t="shared" si="141"/>
        <v>0</v>
      </c>
      <c r="AT570" t="str">
        <f t="shared" si="132"/>
        <v>0 Días</v>
      </c>
      <c r="AU570" t="e">
        <f>IF(AND(AC570=0,SUMIFS($H:$H,$A:$A,$A570,#REF!,#REF!)&lt;250000000),"Ordinaria",IF(AND(AC570=0,SUMIFS($H:$H,$A:$A,$A570,#REF!,#REF!)&gt;=250000000),"Preventiva",IF(AND(AC570&gt;0,AC570&lt;=30),"Persuasiva I",IF(AND(AC570&gt;30,AC570&lt;=60),"Persuasiva II",IF(AND(AC570&gt;60,AC570&lt;90),"Prejurídica","Jurídico")))))</f>
        <v>#REF!</v>
      </c>
      <c r="AV570">
        <f t="shared" si="133"/>
        <v>0</v>
      </c>
      <c r="AW570" t="str">
        <f>IFERROR(VLOOKUP(#REF!,#REF!,32,0),"Desembolsado")</f>
        <v>Desembolsado</v>
      </c>
      <c r="AX570" t="str">
        <f t="shared" si="134"/>
        <v>Otro</v>
      </c>
    </row>
    <row r="571" spans="1:50" x14ac:dyDescent="0.25">
      <c r="A571" s="3">
        <v>45351</v>
      </c>
      <c r="B571" s="1">
        <v>34213550206571</v>
      </c>
      <c r="C571" s="5">
        <v>527500000</v>
      </c>
      <c r="D571">
        <v>240</v>
      </c>
      <c r="E571" s="3">
        <v>44230</v>
      </c>
      <c r="F571" s="1">
        <f>_xlfn.DAYS(E571,A571)/30</f>
        <v>-37.366666666666667</v>
      </c>
      <c r="G571" s="1">
        <f t="shared" si="140"/>
        <v>202.63333333333333</v>
      </c>
      <c r="H571" s="5">
        <v>447956099</v>
      </c>
      <c r="I571" s="5" t="s">
        <v>53</v>
      </c>
      <c r="J571" s="6">
        <v>44456</v>
      </c>
      <c r="K571" s="7">
        <f>+_xlfn.DAYS(A571,J571)/30</f>
        <v>29.833333333333332</v>
      </c>
      <c r="L571" s="7">
        <f>+_xlfn.DAYS(A571,E571)/30</f>
        <v>37.366666666666667</v>
      </c>
      <c r="M571" s="6">
        <v>31168</v>
      </c>
      <c r="N571" s="8">
        <f>+_xlfn.DAYS(A571,M571)/365</f>
        <v>38.857534246575341</v>
      </c>
      <c r="O571" s="8">
        <v>1501</v>
      </c>
      <c r="P571" s="6">
        <v>43397</v>
      </c>
      <c r="Q571" s="8">
        <f t="shared" si="127"/>
        <v>2.3138888888888891</v>
      </c>
      <c r="R571" s="8">
        <f t="shared" si="128"/>
        <v>2.9416666666666669</v>
      </c>
      <c r="S571" s="8" t="s">
        <v>66</v>
      </c>
      <c r="T571" s="9">
        <v>1.61E-2</v>
      </c>
      <c r="U571" s="5">
        <f t="shared" si="129"/>
        <v>2197916.6666666665</v>
      </c>
      <c r="V571" s="5">
        <f t="shared" si="130"/>
        <v>601007.7661583334</v>
      </c>
      <c r="W571" s="10">
        <f t="shared" si="135"/>
        <v>2798924.432825</v>
      </c>
      <c r="X571" s="5">
        <v>218999</v>
      </c>
      <c r="Y571">
        <v>0</v>
      </c>
      <c r="Z571" s="5">
        <v>513206</v>
      </c>
      <c r="AA571" s="5">
        <v>448688304</v>
      </c>
      <c r="AB571">
        <v>0</v>
      </c>
      <c r="AC571">
        <v>0</v>
      </c>
      <c r="AD571">
        <v>0</v>
      </c>
      <c r="AE571" t="s">
        <v>34</v>
      </c>
      <c r="AF571" t="s">
        <v>34</v>
      </c>
      <c r="AG571" t="s">
        <v>41</v>
      </c>
      <c r="AH571" s="5">
        <v>4479560.99</v>
      </c>
      <c r="AI571" s="5">
        <v>2189.9899999999998</v>
      </c>
      <c r="AJ571" s="3">
        <v>51521</v>
      </c>
      <c r="AK571" s="5">
        <v>5132.0600000000004</v>
      </c>
      <c r="AL571" s="5">
        <v>0</v>
      </c>
      <c r="AM571" s="5">
        <v>0</v>
      </c>
      <c r="AN571" s="5">
        <v>0</v>
      </c>
      <c r="AO571" t="s">
        <v>41</v>
      </c>
      <c r="AP571" t="s">
        <v>37</v>
      </c>
      <c r="AQ571" s="5">
        <v>4479560.99</v>
      </c>
      <c r="AR571" t="s">
        <v>38</v>
      </c>
      <c r="AT571" t="str">
        <f t="shared" si="132"/>
        <v>0 Días</v>
      </c>
      <c r="AU571" t="e">
        <f>IF(AND(AC571=0,SUMIFS($H:$H,$A:$A,$A571,#REF!,#REF!)&lt;250000000),"Ordinaria",IF(AND(AC571=0,SUMIFS($H:$H,$A:$A,$A571,#REF!,#REF!)&gt;=250000000),"Preventiva",IF(AND(AC571&gt;0,AC571&lt;=30),"Persuasiva I",IF(AND(AC571&gt;30,AC571&lt;=60),"Persuasiva II",IF(AND(AC571&gt;60,AC571&lt;90),"Prejurídica","Jurídico")))))</f>
        <v>#REF!</v>
      </c>
      <c r="AV571">
        <f t="shared" si="133"/>
        <v>0</v>
      </c>
      <c r="AW571" t="str">
        <f>IFERROR(VLOOKUP(#REF!,#REF!,32,0),"Desembolsado")</f>
        <v>Desembolsado</v>
      </c>
      <c r="AX571" t="str">
        <f t="shared" si="134"/>
        <v>Otro</v>
      </c>
    </row>
    <row r="572" spans="1:50" x14ac:dyDescent="0.25">
      <c r="A572" s="3">
        <v>45322</v>
      </c>
      <c r="B572" s="1">
        <v>34213550206571</v>
      </c>
      <c r="C572" s="5">
        <v>527500000</v>
      </c>
      <c r="D572">
        <v>240</v>
      </c>
      <c r="E572" s="3">
        <v>44230</v>
      </c>
      <c r="F572" s="1">
        <f>_xlfn.DAYS(E572,A572)/30</f>
        <v>-36.4</v>
      </c>
      <c r="G572" s="1">
        <f t="shared" si="140"/>
        <v>203.6</v>
      </c>
      <c r="H572" s="5">
        <v>450162779</v>
      </c>
      <c r="I572" s="5" t="s">
        <v>53</v>
      </c>
      <c r="J572" s="6">
        <v>44456</v>
      </c>
      <c r="K572" s="7">
        <f>+_xlfn.DAYS(A572,J572)/30</f>
        <v>28.866666666666667</v>
      </c>
      <c r="L572" s="7">
        <f>+_xlfn.DAYS(A572,E572)/30</f>
        <v>36.4</v>
      </c>
      <c r="M572" s="6">
        <v>31168</v>
      </c>
      <c r="N572" s="8">
        <f>+_xlfn.DAYS(A572,M572)/365</f>
        <v>38.778082191780825</v>
      </c>
      <c r="O572" s="8">
        <v>1501</v>
      </c>
      <c r="P572" s="6">
        <v>43397</v>
      </c>
      <c r="Q572" s="8">
        <f t="shared" si="127"/>
        <v>2.3138888888888891</v>
      </c>
      <c r="R572" s="8">
        <f t="shared" si="128"/>
        <v>2.9416666666666669</v>
      </c>
      <c r="S572" s="8" t="s">
        <v>66</v>
      </c>
      <c r="T572" s="9">
        <v>1.61E-2</v>
      </c>
      <c r="U572" s="5">
        <f t="shared" si="129"/>
        <v>2197916.6666666665</v>
      </c>
      <c r="V572" s="5">
        <f t="shared" si="130"/>
        <v>603968.39515833324</v>
      </c>
      <c r="W572" s="10">
        <f t="shared" si="135"/>
        <v>2801885.0618249997</v>
      </c>
      <c r="X572" s="5">
        <v>220078</v>
      </c>
      <c r="Y572">
        <v>0</v>
      </c>
      <c r="Z572" s="5">
        <v>570161</v>
      </c>
      <c r="AA572" s="5">
        <v>450953018</v>
      </c>
      <c r="AB572">
        <v>0</v>
      </c>
      <c r="AC572">
        <v>0</v>
      </c>
      <c r="AD572">
        <v>0</v>
      </c>
      <c r="AE572" t="s">
        <v>34</v>
      </c>
      <c r="AF572" t="s">
        <v>34</v>
      </c>
      <c r="AG572" t="s">
        <v>41</v>
      </c>
      <c r="AH572" s="5">
        <v>4501627.79</v>
      </c>
      <c r="AI572" s="5">
        <v>2200.7800000000002</v>
      </c>
      <c r="AJ572" s="3">
        <v>51521</v>
      </c>
      <c r="AK572" s="5">
        <v>5701.61</v>
      </c>
      <c r="AL572" s="5">
        <v>0</v>
      </c>
      <c r="AM572" s="5">
        <v>0</v>
      </c>
      <c r="AN572" s="5">
        <v>0</v>
      </c>
      <c r="AO572" t="s">
        <v>41</v>
      </c>
      <c r="AP572" t="s">
        <v>37</v>
      </c>
      <c r="AQ572" s="5">
        <v>4501627.79</v>
      </c>
      <c r="AR572" t="s">
        <v>38</v>
      </c>
      <c r="AS572">
        <f t="shared" ref="AS572:AS582" si="142">IF(AC572&gt;=1,1,0)</f>
        <v>0</v>
      </c>
      <c r="AT572" t="str">
        <f t="shared" si="132"/>
        <v>0 Días</v>
      </c>
      <c r="AU572" t="e">
        <f>IF(AND(AC572=0,SUMIFS($H:$H,$A:$A,$A572,#REF!,#REF!)&lt;250000000),"Ordinaria",IF(AND(AC572=0,SUMIFS($H:$H,$A:$A,$A572,#REF!,#REF!)&gt;=250000000),"Preventiva",IF(AND(AC572&gt;0,AC572&lt;=30),"Persuasiva I",IF(AND(AC572&gt;30,AC572&lt;=60),"Persuasiva II",IF(AND(AC572&gt;60,AC572&lt;90),"Prejurídica","Jurídico")))))</f>
        <v>#REF!</v>
      </c>
      <c r="AV572">
        <f t="shared" si="133"/>
        <v>0</v>
      </c>
      <c r="AW572" t="str">
        <f>IFERROR(VLOOKUP(#REF!,#REF!,32,0),"Desembolsado")</f>
        <v>Desembolsado</v>
      </c>
      <c r="AX572" t="str">
        <f t="shared" si="134"/>
        <v>Otro</v>
      </c>
    </row>
    <row r="573" spans="1:50" x14ac:dyDescent="0.25">
      <c r="A573" s="3">
        <v>45291</v>
      </c>
      <c r="B573" s="1">
        <v>34213550206571</v>
      </c>
      <c r="C573" s="5">
        <v>527500000</v>
      </c>
      <c r="D573">
        <v>240</v>
      </c>
      <c r="E573" s="3">
        <v>44230</v>
      </c>
      <c r="F573" s="1">
        <f>_xlfn.DAYS(E573,A573)/30</f>
        <v>-35.366666666666667</v>
      </c>
      <c r="G573" s="1">
        <f t="shared" si="140"/>
        <v>204.63333333333333</v>
      </c>
      <c r="H573" s="5">
        <v>452369459</v>
      </c>
      <c r="I573" s="5" t="s">
        <v>53</v>
      </c>
      <c r="J573" s="6">
        <v>44456</v>
      </c>
      <c r="K573" s="7">
        <f>+_xlfn.DAYS(A573,J573)/30</f>
        <v>27.833333333333332</v>
      </c>
      <c r="L573" s="7">
        <f>+_xlfn.DAYS(A573,E573)/30</f>
        <v>35.366666666666667</v>
      </c>
      <c r="M573" s="6">
        <v>31168</v>
      </c>
      <c r="N573" s="8">
        <f>+_xlfn.DAYS(A573,M573)/365</f>
        <v>38.69315068493151</v>
      </c>
      <c r="O573" s="8">
        <v>1501</v>
      </c>
      <c r="P573" s="6">
        <v>43397</v>
      </c>
      <c r="Q573" s="8">
        <f t="shared" si="127"/>
        <v>2.3138888888888891</v>
      </c>
      <c r="R573" s="8">
        <f t="shared" si="128"/>
        <v>2.9416666666666669</v>
      </c>
      <c r="S573" s="8" t="s">
        <v>66</v>
      </c>
      <c r="T573" s="9">
        <v>1.61E-2</v>
      </c>
      <c r="U573" s="5">
        <f t="shared" si="129"/>
        <v>2197916.6666666665</v>
      </c>
      <c r="V573" s="5">
        <f t="shared" si="130"/>
        <v>606929.02415833331</v>
      </c>
      <c r="W573" s="10">
        <f t="shared" si="135"/>
        <v>2804845.6908249999</v>
      </c>
      <c r="X573" s="5">
        <v>221157</v>
      </c>
      <c r="Y573">
        <v>0</v>
      </c>
      <c r="Z573" s="5">
        <v>627125</v>
      </c>
      <c r="AA573" s="5">
        <v>453217741</v>
      </c>
      <c r="AB573">
        <v>0</v>
      </c>
      <c r="AC573">
        <v>0</v>
      </c>
      <c r="AD573">
        <v>0</v>
      </c>
      <c r="AE573" t="s">
        <v>34</v>
      </c>
      <c r="AF573" t="s">
        <v>34</v>
      </c>
      <c r="AG573" t="s">
        <v>41</v>
      </c>
      <c r="AH573" s="5">
        <v>4523694.59</v>
      </c>
      <c r="AI573" s="5">
        <v>2211.5700000000002</v>
      </c>
      <c r="AJ573" s="3">
        <v>51521</v>
      </c>
      <c r="AK573" s="5">
        <v>6271.25</v>
      </c>
      <c r="AL573" s="5">
        <v>0</v>
      </c>
      <c r="AM573" s="5">
        <v>0</v>
      </c>
      <c r="AN573" s="5">
        <v>0</v>
      </c>
      <c r="AO573" t="s">
        <v>41</v>
      </c>
      <c r="AP573" t="s">
        <v>37</v>
      </c>
      <c r="AQ573" s="5">
        <v>4523694.59</v>
      </c>
      <c r="AR573" t="s">
        <v>38</v>
      </c>
      <c r="AS573">
        <f t="shared" si="142"/>
        <v>0</v>
      </c>
      <c r="AT573" t="str">
        <f t="shared" si="132"/>
        <v>0 Días</v>
      </c>
      <c r="AU573" t="e">
        <f>IF(AND(AC573=0,SUMIFS($H:$H,$A:$A,$A573,#REF!,#REF!)&lt;250000000),"Ordinaria",IF(AND(AC573=0,SUMIFS($H:$H,$A:$A,$A573,#REF!,#REF!)&gt;=250000000),"Preventiva",IF(AND(AC573&gt;0,AC573&lt;=30),"Persuasiva I",IF(AND(AC573&gt;30,AC573&lt;=60),"Persuasiva II",IF(AND(AC573&gt;60,AC573&lt;90),"Prejurídica","Jurídico")))))</f>
        <v>#REF!</v>
      </c>
      <c r="AV573">
        <f t="shared" si="133"/>
        <v>0</v>
      </c>
      <c r="AW573" t="str">
        <f>IFERROR(VLOOKUP(#REF!,#REF!,32,0),"Desembolsado")</f>
        <v>Desembolsado</v>
      </c>
      <c r="AX573" t="str">
        <f t="shared" si="134"/>
        <v>Otro</v>
      </c>
    </row>
    <row r="574" spans="1:50" x14ac:dyDescent="0.25">
      <c r="A574" s="3">
        <v>45260</v>
      </c>
      <c r="B574" s="1">
        <v>34213550206571</v>
      </c>
      <c r="C574" s="5">
        <v>527500000</v>
      </c>
      <c r="D574">
        <v>240</v>
      </c>
      <c r="E574" s="3">
        <v>44230</v>
      </c>
      <c r="F574" s="1">
        <f>_xlfn.DAYS(E574,A574)/30</f>
        <v>-34.333333333333336</v>
      </c>
      <c r="G574" s="1">
        <f t="shared" si="140"/>
        <v>205.66666666666666</v>
      </c>
      <c r="H574" s="5">
        <v>454575129</v>
      </c>
      <c r="I574" s="5" t="s">
        <v>53</v>
      </c>
      <c r="J574" s="6">
        <v>44456</v>
      </c>
      <c r="K574" s="7">
        <f>+_xlfn.DAYS(A574,J574)/30</f>
        <v>26.8</v>
      </c>
      <c r="L574" s="7">
        <f>+_xlfn.DAYS(A574,E574)/30</f>
        <v>34.333333333333336</v>
      </c>
      <c r="M574" s="6">
        <v>31168</v>
      </c>
      <c r="N574" s="8">
        <f>+_xlfn.DAYS(A574,M574)/365</f>
        <v>38.608219178082194</v>
      </c>
      <c r="O574" s="8">
        <v>1501</v>
      </c>
      <c r="P574" s="6">
        <v>43397</v>
      </c>
      <c r="Q574" s="8">
        <f t="shared" si="127"/>
        <v>2.3138888888888891</v>
      </c>
      <c r="R574" s="8">
        <f t="shared" si="128"/>
        <v>2.9416666666666669</v>
      </c>
      <c r="S574" s="8" t="s">
        <v>66</v>
      </c>
      <c r="T574" s="9">
        <v>1.61E-2</v>
      </c>
      <c r="U574" s="5">
        <f t="shared" si="129"/>
        <v>2197916.6666666665</v>
      </c>
      <c r="V574" s="5">
        <f t="shared" si="130"/>
        <v>609888.29807500006</v>
      </c>
      <c r="W574" s="10">
        <f t="shared" si="135"/>
        <v>2807804.9647416668</v>
      </c>
      <c r="X574" s="5">
        <v>222237</v>
      </c>
      <c r="Y574">
        <v>0</v>
      </c>
      <c r="Z574" s="5">
        <v>0</v>
      </c>
      <c r="AA574" s="5">
        <v>454797366</v>
      </c>
      <c r="AB574">
        <v>0</v>
      </c>
      <c r="AC574">
        <v>0</v>
      </c>
      <c r="AD574">
        <v>0</v>
      </c>
      <c r="AE574" t="s">
        <v>34</v>
      </c>
      <c r="AF574" t="s">
        <v>34</v>
      </c>
      <c r="AG574" t="s">
        <v>41</v>
      </c>
      <c r="AH574" s="5">
        <v>4545751.29</v>
      </c>
      <c r="AI574" s="5">
        <v>2222.37</v>
      </c>
      <c r="AJ574" s="3">
        <v>51521</v>
      </c>
      <c r="AK574" s="5">
        <v>0</v>
      </c>
      <c r="AL574" s="5">
        <v>0</v>
      </c>
      <c r="AM574" s="5">
        <v>0</v>
      </c>
      <c r="AN574" s="5">
        <v>0</v>
      </c>
      <c r="AO574" t="s">
        <v>41</v>
      </c>
      <c r="AP574" t="s">
        <v>37</v>
      </c>
      <c r="AQ574" s="5">
        <v>4545751.29</v>
      </c>
      <c r="AR574" t="s">
        <v>38</v>
      </c>
      <c r="AS574">
        <f t="shared" si="142"/>
        <v>0</v>
      </c>
      <c r="AT574" t="str">
        <f t="shared" si="132"/>
        <v>0 Días</v>
      </c>
      <c r="AU574" t="e">
        <f>IF(AND(AC574=0,SUMIFS($H:$H,$A:$A,$A574,#REF!,#REF!)&lt;250000000),"Ordinaria",IF(AND(AC574=0,SUMIFS($H:$H,$A:$A,$A574,#REF!,#REF!)&gt;=250000000),"Preventiva",IF(AND(AC574&gt;0,AC574&lt;=30),"Persuasiva I",IF(AND(AC574&gt;30,AC574&lt;=60),"Persuasiva II",IF(AND(AC574&gt;60,AC574&lt;90),"Prejurídica","Jurídico")))))</f>
        <v>#REF!</v>
      </c>
      <c r="AV574">
        <f t="shared" si="133"/>
        <v>0</v>
      </c>
      <c r="AW574" t="str">
        <f>IFERROR(VLOOKUP(#REF!,#REF!,32,0),"Desembolsado")</f>
        <v>Desembolsado</v>
      </c>
      <c r="AX574" t="str">
        <f t="shared" si="134"/>
        <v>Otro</v>
      </c>
    </row>
    <row r="575" spans="1:50" x14ac:dyDescent="0.25">
      <c r="A575" s="3">
        <v>45230</v>
      </c>
      <c r="B575" s="1">
        <v>34213550206571</v>
      </c>
      <c r="C575" s="5">
        <v>527500000</v>
      </c>
      <c r="D575">
        <v>240</v>
      </c>
      <c r="E575" s="3">
        <v>44230</v>
      </c>
      <c r="F575" s="1">
        <f>_xlfn.DAYS(E575,A575)/30</f>
        <v>-33.333333333333336</v>
      </c>
      <c r="G575" s="1">
        <f t="shared" si="140"/>
        <v>206.66666666666666</v>
      </c>
      <c r="H575" s="5">
        <v>456782819</v>
      </c>
      <c r="I575" s="5" t="s">
        <v>53</v>
      </c>
      <c r="J575" s="6">
        <v>44456</v>
      </c>
      <c r="K575" s="7">
        <f>+_xlfn.DAYS(A575,J575)/30</f>
        <v>25.8</v>
      </c>
      <c r="L575" s="7">
        <f>+_xlfn.DAYS(A575,E575)/30</f>
        <v>33.333333333333336</v>
      </c>
      <c r="M575" s="6">
        <v>31168</v>
      </c>
      <c r="N575" s="8">
        <f>+_xlfn.DAYS(A575,M575)/365</f>
        <v>38.526027397260272</v>
      </c>
      <c r="O575" s="8">
        <v>1501</v>
      </c>
      <c r="P575" s="6">
        <v>43397</v>
      </c>
      <c r="Q575" s="8">
        <f t="shared" si="127"/>
        <v>2.3138888888888891</v>
      </c>
      <c r="R575" s="8">
        <f t="shared" si="128"/>
        <v>2.9416666666666669</v>
      </c>
      <c r="S575" s="8" t="s">
        <v>66</v>
      </c>
      <c r="T575" s="9">
        <v>1.61E-2</v>
      </c>
      <c r="U575" s="5">
        <f t="shared" si="129"/>
        <v>2197916.6666666665</v>
      </c>
      <c r="V575" s="5">
        <f t="shared" si="130"/>
        <v>612850.28215833334</v>
      </c>
      <c r="W575" s="10">
        <f t="shared" si="135"/>
        <v>2810766.9488249999</v>
      </c>
      <c r="X575" s="5">
        <v>223313</v>
      </c>
      <c r="Y575">
        <v>0</v>
      </c>
      <c r="Z575" s="5">
        <v>0</v>
      </c>
      <c r="AA575" s="5">
        <v>457006132</v>
      </c>
      <c r="AB575">
        <v>0</v>
      </c>
      <c r="AC575">
        <v>0</v>
      </c>
      <c r="AD575">
        <v>0</v>
      </c>
      <c r="AE575" t="s">
        <v>34</v>
      </c>
      <c r="AF575" t="s">
        <v>34</v>
      </c>
      <c r="AG575" t="s">
        <v>41</v>
      </c>
      <c r="AH575" s="5">
        <v>4567828.1900000004</v>
      </c>
      <c r="AI575" s="5">
        <v>2233.13</v>
      </c>
      <c r="AJ575" s="3">
        <v>51521</v>
      </c>
      <c r="AK575" s="5">
        <v>0</v>
      </c>
      <c r="AL575" s="5">
        <v>0</v>
      </c>
      <c r="AM575" s="5">
        <v>0</v>
      </c>
      <c r="AN575" s="5">
        <v>0</v>
      </c>
      <c r="AO575" t="s">
        <v>41</v>
      </c>
      <c r="AP575" t="s">
        <v>37</v>
      </c>
      <c r="AQ575" s="5">
        <v>4567828.1900000004</v>
      </c>
      <c r="AR575" t="s">
        <v>38</v>
      </c>
      <c r="AS575">
        <f t="shared" si="142"/>
        <v>0</v>
      </c>
      <c r="AT575" t="str">
        <f t="shared" si="132"/>
        <v>0 Días</v>
      </c>
      <c r="AU575" t="e">
        <f>IF(AND(AC575=0,SUMIFS($H:$H,$A:$A,$A575,#REF!,#REF!)&lt;250000000),"Ordinaria",IF(AND(AC575=0,SUMIFS($H:$H,$A:$A,$A575,#REF!,#REF!)&gt;=250000000),"Preventiva",IF(AND(AC575&gt;0,AC575&lt;=30),"Persuasiva I",IF(AND(AC575&gt;30,AC575&lt;=60),"Persuasiva II",IF(AND(AC575&gt;60,AC575&lt;90),"Prejurídica","Jurídico")))))</f>
        <v>#REF!</v>
      </c>
      <c r="AV575">
        <f t="shared" si="133"/>
        <v>0</v>
      </c>
      <c r="AW575" t="str">
        <f>IFERROR(VLOOKUP(#REF!,#REF!,32,0),"Desembolsado")</f>
        <v>Desembolsado</v>
      </c>
      <c r="AX575" t="str">
        <f t="shared" si="134"/>
        <v>Otro</v>
      </c>
    </row>
    <row r="576" spans="1:50" x14ac:dyDescent="0.25">
      <c r="A576" s="3">
        <v>45199</v>
      </c>
      <c r="B576" s="1">
        <v>34213550206571</v>
      </c>
      <c r="C576" s="5">
        <v>527500000</v>
      </c>
      <c r="D576">
        <v>240</v>
      </c>
      <c r="E576" s="3">
        <v>44230</v>
      </c>
      <c r="F576" s="1">
        <f>_xlfn.DAYS(E576,A576)/30</f>
        <v>-32.299999999999997</v>
      </c>
      <c r="G576" s="1">
        <f t="shared" si="140"/>
        <v>207.7</v>
      </c>
      <c r="H576" s="5">
        <v>458989643</v>
      </c>
      <c r="I576" s="5" t="s">
        <v>53</v>
      </c>
      <c r="J576" s="6">
        <v>44456</v>
      </c>
      <c r="K576" s="7">
        <f>+_xlfn.DAYS(A576,J576)/30</f>
        <v>24.766666666666666</v>
      </c>
      <c r="L576" s="7">
        <f>+_xlfn.DAYS(A576,E576)/30</f>
        <v>32.299999999999997</v>
      </c>
      <c r="M576" s="6">
        <v>31168</v>
      </c>
      <c r="N576" s="8">
        <f>+_xlfn.DAYS(A576,M576)/365</f>
        <v>38.441095890410956</v>
      </c>
      <c r="O576" s="8">
        <v>1501</v>
      </c>
      <c r="P576" s="6">
        <v>43397</v>
      </c>
      <c r="Q576" s="8">
        <f t="shared" si="127"/>
        <v>2.3138888888888891</v>
      </c>
      <c r="R576" s="8">
        <f t="shared" si="128"/>
        <v>2.9416666666666669</v>
      </c>
      <c r="S576" s="8" t="s">
        <v>66</v>
      </c>
      <c r="T576" s="9">
        <v>1.61E-2</v>
      </c>
      <c r="U576" s="5">
        <f t="shared" si="129"/>
        <v>2197916.6666666665</v>
      </c>
      <c r="V576" s="5">
        <f t="shared" si="130"/>
        <v>615811.10435833328</v>
      </c>
      <c r="W576" s="10">
        <f t="shared" si="135"/>
        <v>2813727.7710249997</v>
      </c>
      <c r="X576" s="5">
        <v>224406</v>
      </c>
      <c r="Y576">
        <v>0</v>
      </c>
      <c r="Z576" s="5">
        <v>0</v>
      </c>
      <c r="AA576" s="5">
        <v>459214049</v>
      </c>
      <c r="AB576">
        <v>0</v>
      </c>
      <c r="AC576">
        <v>0</v>
      </c>
      <c r="AD576">
        <v>0</v>
      </c>
      <c r="AE576" t="s">
        <v>34</v>
      </c>
      <c r="AF576" t="s">
        <v>34</v>
      </c>
      <c r="AG576" t="s">
        <v>41</v>
      </c>
      <c r="AH576" s="5">
        <v>4589896.43</v>
      </c>
      <c r="AI576" s="5">
        <v>2244.06</v>
      </c>
      <c r="AJ576" s="3">
        <v>51521</v>
      </c>
      <c r="AK576" s="5">
        <v>0</v>
      </c>
      <c r="AL576" s="5">
        <v>0</v>
      </c>
      <c r="AM576" s="5">
        <v>0</v>
      </c>
      <c r="AN576" s="5">
        <v>0</v>
      </c>
      <c r="AO576" t="s">
        <v>41</v>
      </c>
      <c r="AP576" t="s">
        <v>37</v>
      </c>
      <c r="AQ576" s="5">
        <v>4589896.43</v>
      </c>
      <c r="AR576" t="s">
        <v>38</v>
      </c>
      <c r="AS576">
        <f t="shared" si="142"/>
        <v>0</v>
      </c>
      <c r="AT576" t="str">
        <f t="shared" si="132"/>
        <v>0 Días</v>
      </c>
      <c r="AU576" t="e">
        <f>IF(AND(AC576=0,SUMIFS($H:$H,$A:$A,$A576,#REF!,#REF!)&lt;250000000),"Ordinaria",IF(AND(AC576=0,SUMIFS($H:$H,$A:$A,$A576,#REF!,#REF!)&gt;=250000000),"Preventiva",IF(AND(AC576&gt;0,AC576&lt;=30),"Persuasiva I",IF(AND(AC576&gt;30,AC576&lt;=60),"Persuasiva II",IF(AND(AC576&gt;60,AC576&lt;90),"Prejurídica","Jurídico")))))</f>
        <v>#REF!</v>
      </c>
      <c r="AV576">
        <f t="shared" si="133"/>
        <v>0</v>
      </c>
      <c r="AW576" t="str">
        <f>IFERROR(VLOOKUP(#REF!,#REF!,32,0),"Desembolsado")</f>
        <v>Desembolsado</v>
      </c>
      <c r="AX576" t="str">
        <f t="shared" si="134"/>
        <v>Otro</v>
      </c>
    </row>
    <row r="577" spans="1:50" x14ac:dyDescent="0.25">
      <c r="A577" s="3">
        <v>45169</v>
      </c>
      <c r="B577" s="1">
        <v>34213550206571</v>
      </c>
      <c r="C577" s="5">
        <v>527500000</v>
      </c>
      <c r="D577">
        <v>240</v>
      </c>
      <c r="E577" s="3">
        <v>44230</v>
      </c>
      <c r="F577" s="1">
        <f>_xlfn.DAYS(E577,A577)/30</f>
        <v>-31.3</v>
      </c>
      <c r="G577" s="1">
        <f t="shared" si="140"/>
        <v>208.7</v>
      </c>
      <c r="H577" s="5">
        <v>461196179</v>
      </c>
      <c r="I577" s="5" t="s">
        <v>53</v>
      </c>
      <c r="J577" s="6">
        <v>44456</v>
      </c>
      <c r="K577" s="7">
        <f>+_xlfn.DAYS(A577,J577)/30</f>
        <v>23.766666666666666</v>
      </c>
      <c r="L577" s="7">
        <f>+_xlfn.DAYS(A577,E577)/30</f>
        <v>31.3</v>
      </c>
      <c r="M577" s="6">
        <v>31168</v>
      </c>
      <c r="N577" s="8">
        <f>+_xlfn.DAYS(A577,M577)/365</f>
        <v>38.358904109589041</v>
      </c>
      <c r="O577" s="8">
        <v>1501</v>
      </c>
      <c r="P577" s="6">
        <v>43397</v>
      </c>
      <c r="Q577" s="8">
        <f t="shared" si="127"/>
        <v>2.3138888888888891</v>
      </c>
      <c r="R577" s="8">
        <f t="shared" si="128"/>
        <v>2.9416666666666669</v>
      </c>
      <c r="S577" s="8" t="s">
        <v>66</v>
      </c>
      <c r="T577" s="9">
        <v>1.61E-2</v>
      </c>
      <c r="U577" s="5">
        <f t="shared" si="129"/>
        <v>2197916.6666666665</v>
      </c>
      <c r="V577" s="5">
        <f t="shared" si="130"/>
        <v>618771.54015833326</v>
      </c>
      <c r="W577" s="10">
        <f t="shared" si="135"/>
        <v>2816688.2068249998</v>
      </c>
      <c r="X577" s="5">
        <v>225476</v>
      </c>
      <c r="Y577">
        <v>0</v>
      </c>
      <c r="Z577" s="5">
        <v>0</v>
      </c>
      <c r="AA577" s="5">
        <v>461421655</v>
      </c>
      <c r="AB577">
        <v>0</v>
      </c>
      <c r="AC577">
        <v>0</v>
      </c>
      <c r="AD577">
        <v>0</v>
      </c>
      <c r="AE577" t="s">
        <v>34</v>
      </c>
      <c r="AF577" t="s">
        <v>34</v>
      </c>
      <c r="AG577" t="s">
        <v>41</v>
      </c>
      <c r="AH577" s="5">
        <v>4611961.79</v>
      </c>
      <c r="AI577" s="5">
        <v>2254.7600000000002</v>
      </c>
      <c r="AJ577" s="3">
        <v>51521</v>
      </c>
      <c r="AK577" s="5">
        <v>0</v>
      </c>
      <c r="AL577" s="5">
        <v>0</v>
      </c>
      <c r="AM577" s="5">
        <v>0</v>
      </c>
      <c r="AN577" s="5">
        <v>0</v>
      </c>
      <c r="AO577" t="s">
        <v>41</v>
      </c>
      <c r="AP577" t="s">
        <v>37</v>
      </c>
      <c r="AQ577" s="5">
        <v>4611961.79</v>
      </c>
      <c r="AR577" t="s">
        <v>38</v>
      </c>
      <c r="AS577">
        <f t="shared" si="142"/>
        <v>0</v>
      </c>
      <c r="AT577" t="str">
        <f t="shared" si="132"/>
        <v>0 Días</v>
      </c>
      <c r="AU577" t="e">
        <f>IF(AND(AC577=0,SUMIFS($H:$H,$A:$A,$A577,#REF!,#REF!)&lt;250000000),"Ordinaria",IF(AND(AC577=0,SUMIFS($H:$H,$A:$A,$A577,#REF!,#REF!)&gt;=250000000),"Preventiva",IF(AND(AC577&gt;0,AC577&lt;=30),"Persuasiva I",IF(AND(AC577&gt;30,AC577&lt;=60),"Persuasiva II",IF(AND(AC577&gt;60,AC577&lt;90),"Prejurídica","Jurídico")))))</f>
        <v>#REF!</v>
      </c>
      <c r="AV577">
        <f t="shared" si="133"/>
        <v>0</v>
      </c>
      <c r="AW577" t="str">
        <f>IFERROR(VLOOKUP(#REF!,#REF!,32,0),"Desembolsado")</f>
        <v>Desembolsado</v>
      </c>
      <c r="AX577" t="str">
        <f t="shared" si="134"/>
        <v>Otro</v>
      </c>
    </row>
    <row r="578" spans="1:50" x14ac:dyDescent="0.25">
      <c r="A578" s="3">
        <v>45138</v>
      </c>
      <c r="B578" s="1">
        <v>34213550206571</v>
      </c>
      <c r="C578" s="5">
        <v>527500000</v>
      </c>
      <c r="D578">
        <v>240</v>
      </c>
      <c r="E578" s="3">
        <v>44230</v>
      </c>
      <c r="F578" s="1">
        <f>_xlfn.DAYS(E578,A578)/30</f>
        <v>-30.266666666666666</v>
      </c>
      <c r="G578" s="1">
        <f t="shared" si="140"/>
        <v>209.73333333333335</v>
      </c>
      <c r="H578" s="5">
        <v>463402859</v>
      </c>
      <c r="I578" s="5" t="s">
        <v>53</v>
      </c>
      <c r="J578" s="6">
        <v>44456</v>
      </c>
      <c r="K578" s="7">
        <f>+_xlfn.DAYS(A578,J578)/30</f>
        <v>22.733333333333334</v>
      </c>
      <c r="L578" s="7">
        <f>+_xlfn.DAYS(A578,E578)/30</f>
        <v>30.266666666666666</v>
      </c>
      <c r="M578" s="6">
        <v>31168</v>
      </c>
      <c r="N578" s="8">
        <f>+_xlfn.DAYS(A578,M578)/365</f>
        <v>38.273972602739725</v>
      </c>
      <c r="O578" s="8">
        <v>1501</v>
      </c>
      <c r="P578" s="6">
        <v>43397</v>
      </c>
      <c r="Q578" s="8">
        <f t="shared" ref="Q578:Q641" si="143">+_xlfn.DAYS(E578,P578)/360</f>
        <v>2.3138888888888891</v>
      </c>
      <c r="R578" s="8">
        <f t="shared" ref="R578:R641" si="144">+_xlfn.DAYS(J578,P578)/360</f>
        <v>2.9416666666666669</v>
      </c>
      <c r="S578" s="8" t="s">
        <v>66</v>
      </c>
      <c r="T578" s="9">
        <v>1.61E-2</v>
      </c>
      <c r="U578" s="5">
        <f t="shared" ref="U578:U641" si="145">C578/D578</f>
        <v>2197916.6666666665</v>
      </c>
      <c r="V578" s="5">
        <f t="shared" ref="V578:V641" si="146">H578*T578/360*30</f>
        <v>621732.16915833333</v>
      </c>
      <c r="W578" s="10">
        <f t="shared" si="135"/>
        <v>2819648.835825</v>
      </c>
      <c r="X578" s="5">
        <v>226554</v>
      </c>
      <c r="Y578">
        <v>0</v>
      </c>
      <c r="Z578" s="5">
        <v>0</v>
      </c>
      <c r="AA578" s="5">
        <v>463629413</v>
      </c>
      <c r="AB578">
        <v>0</v>
      </c>
      <c r="AC578">
        <v>0</v>
      </c>
      <c r="AD578">
        <v>0</v>
      </c>
      <c r="AE578" t="s">
        <v>34</v>
      </c>
      <c r="AF578" t="s">
        <v>34</v>
      </c>
      <c r="AG578" t="s">
        <v>41</v>
      </c>
      <c r="AH578" s="5">
        <v>4634028.59</v>
      </c>
      <c r="AI578" s="5">
        <v>2265.54</v>
      </c>
      <c r="AJ578" s="3">
        <v>51521</v>
      </c>
      <c r="AK578" s="5">
        <v>0</v>
      </c>
      <c r="AL578" s="5">
        <v>0</v>
      </c>
      <c r="AM578" s="5">
        <v>0</v>
      </c>
      <c r="AN578" s="5">
        <v>0</v>
      </c>
      <c r="AO578" t="s">
        <v>41</v>
      </c>
      <c r="AP578" t="s">
        <v>37</v>
      </c>
      <c r="AQ578" s="5">
        <v>4634028.59</v>
      </c>
      <c r="AR578" t="s">
        <v>38</v>
      </c>
      <c r="AS578">
        <f t="shared" si="142"/>
        <v>0</v>
      </c>
      <c r="AT578" t="str">
        <f t="shared" ref="AT578:AT641" si="147">IF(AC578=0,"0 Días",IF(AND(AC578&gt;0,AC578&lt;=30),"1-30 Días",IF(AND(AC578&gt;30,AC578&lt;=60),"30-60 Días",IF(AND(AC578&gt;60,AC578&lt;90),"60-90 Días"," &gt; 90 Días"))))</f>
        <v>0 Días</v>
      </c>
      <c r="AU578" t="e">
        <f>IF(AND(AC578=0,SUMIFS($H:$H,$A:$A,$A578,#REF!,#REF!)&lt;250000000),"Ordinaria",IF(AND(AC578=0,SUMIFS($H:$H,$A:$A,$A578,#REF!,#REF!)&gt;=250000000),"Preventiva",IF(AND(AC578&gt;0,AC578&lt;=30),"Persuasiva I",IF(AND(AC578&gt;30,AC578&lt;=60),"Persuasiva II",IF(AND(AC578&gt;60,AC578&lt;90),"Prejurídica","Jurídico")))))</f>
        <v>#REF!</v>
      </c>
      <c r="AV578">
        <f t="shared" ref="AV578:AV641" si="148">IF(AND(AC578&gt;30,AC578&lt;=540),"MORA &gt;30 &lt;= 540 DIAS",0)</f>
        <v>0</v>
      </c>
      <c r="AW578" t="str">
        <f>IFERROR(VLOOKUP(#REF!,#REF!,32,0),"Desembolsado")</f>
        <v>Desembolsado</v>
      </c>
      <c r="AX578" t="str">
        <f t="shared" ref="AX578:AX641" si="149">IF(AND(AW578="Portafolio Cartera en Cobranza Ordinaria",AP578="Portafolio Cartera en Cobranza Ordinaria"),"Al Día",
IF(AND(AW578="Portafolio Cartera en Cobranza Preventiva",AP578="Portafolio Cartera en Cobranza Preventiva"),"Al Día",
IF(AND(AW578="Portafolio Cartera en Cobranza Ordinaria",AP578="Portafolio Cartera en Cobranza Persuasiva"),"Primera Mora",
IF(AND(AW578="Portafolio Cartera en Cobranza Preventiva",AP578="Portafolio Cartera en Cobranza Persuasiva"),"Primera Mora",
IF(AND(AW578="Portafolio Cartera en Cobranza Persuasiva",AP578="Portafolio Cartera en Cobranza Persuasiva"),"Normalizado",
IF(AND(AW578="Portafolio Cartera en Cobranza Persuasiva",AP578="Portafolio Cartera en Cobranza  Preventiva"),"Normalizado",
IF(AND(AW578="Portafolio Cartera en Cobranza Persuasiva",AP578="Portafolio Cartera en Cobranza Ordinaria"),"Normalizado",
IF(AND(AW578="Portafolio Cartera en Cobranza Persuasiva II",AP578="Portafolio Cartera en Cobranza Persuasiva"),"Normalizado",
IF(AND(AW578="Portafolio Cartera en Cobranza Persuasiva II",AP578="Portafolio Cartera en Cobranza  Preventiva"),"Normalizado",
IF(AND(AW578="Portafolio Cartera en Cobranza Persuasiva II",AP578="Portafolio Cartera en Cobranza Ordinaria"),"Normalizado",
IF(AND(AW578="Portafolio Cartera en Cobranza Prejurídica",AP578="Portafolio Cartera en Cobranza Persuasiva"),"Normalizado",
IF(AND(AW578="Portafolio Cartera en Cobranza Prejurídica",AP578="Portafolio Cartera en Cobranza Ordinaria"),"Normalizado",
IF(AND(AW578="Portafolio Cartera en Cobranza Prejurídica",AP578="Portafolio Cartera en Cobranza  Preventiva"),"Normalizado",
IF(AND(AW578="Portafolio Cartera en Cobranza Jurídica",AP578="Portafolio Cartera en Cobranza Persuasiva"),"Normalizado No Indicador",
IF(AND(AW578="Portafolio Cartera en Cobranza Jurídica",AP578="Portafolio Cartera en Cobranza Ordinaria"),"Normalizado No Indicador",
IF(AND(AW578="Portafolio Cartera en Cobranza Jurídica",AP578="Portafolio Cartera en Cobranza  Preventiva"),"Normalizado No Indicador",
"Otro"))))))))))))))))</f>
        <v>Otro</v>
      </c>
    </row>
    <row r="579" spans="1:50" x14ac:dyDescent="0.25">
      <c r="A579" s="3">
        <v>45107</v>
      </c>
      <c r="B579" s="1">
        <v>34213550206571</v>
      </c>
      <c r="C579" s="5">
        <v>527500000</v>
      </c>
      <c r="D579">
        <v>240</v>
      </c>
      <c r="E579" s="3">
        <v>44230</v>
      </c>
      <c r="F579" s="1">
        <f>_xlfn.DAYS(E579,A579)/30</f>
        <v>-29.233333333333334</v>
      </c>
      <c r="G579" s="1">
        <f t="shared" si="140"/>
        <v>210.76666666666665</v>
      </c>
      <c r="H579" s="5">
        <v>465609536</v>
      </c>
      <c r="I579" s="5" t="s">
        <v>53</v>
      </c>
      <c r="J579" s="6">
        <v>44456</v>
      </c>
      <c r="K579" s="7">
        <f>+_xlfn.DAYS(A579,J579)/30</f>
        <v>21.7</v>
      </c>
      <c r="L579" s="7">
        <f>+_xlfn.DAYS(A579,E579)/30</f>
        <v>29.233333333333334</v>
      </c>
      <c r="M579" s="6">
        <v>31168</v>
      </c>
      <c r="N579" s="8">
        <f>+_xlfn.DAYS(A579,M579)/365</f>
        <v>38.18904109589041</v>
      </c>
      <c r="O579" s="8">
        <v>1501</v>
      </c>
      <c r="P579" s="6">
        <v>43397</v>
      </c>
      <c r="Q579" s="8">
        <f t="shared" si="143"/>
        <v>2.3138888888888891</v>
      </c>
      <c r="R579" s="8">
        <f t="shared" si="144"/>
        <v>2.9416666666666669</v>
      </c>
      <c r="S579" s="8" t="s">
        <v>66</v>
      </c>
      <c r="T579" s="9">
        <v>1.61E-2</v>
      </c>
      <c r="U579" s="5">
        <f t="shared" si="145"/>
        <v>2197916.6666666665</v>
      </c>
      <c r="V579" s="5">
        <f t="shared" si="146"/>
        <v>624692.79413333337</v>
      </c>
      <c r="W579" s="10">
        <f t="shared" ref="W579:W642" si="150">+U579+V579</f>
        <v>2822609.4608</v>
      </c>
      <c r="X579" s="5">
        <v>227636</v>
      </c>
      <c r="Y579">
        <v>0</v>
      </c>
      <c r="Z579" s="5">
        <v>0</v>
      </c>
      <c r="AA579" s="5">
        <v>465837172</v>
      </c>
      <c r="AB579">
        <v>0</v>
      </c>
      <c r="AC579">
        <v>0</v>
      </c>
      <c r="AD579">
        <v>0</v>
      </c>
      <c r="AE579" t="s">
        <v>34</v>
      </c>
      <c r="AF579" t="s">
        <v>34</v>
      </c>
      <c r="AG579" t="s">
        <v>41</v>
      </c>
      <c r="AH579" s="5">
        <v>4656095.3600000003</v>
      </c>
      <c r="AI579" s="5">
        <v>2276.36</v>
      </c>
      <c r="AJ579" s="3">
        <v>51521</v>
      </c>
      <c r="AK579" s="5">
        <v>0</v>
      </c>
      <c r="AL579" s="5">
        <v>0</v>
      </c>
      <c r="AM579" s="5">
        <v>0</v>
      </c>
      <c r="AN579" s="5">
        <v>0</v>
      </c>
      <c r="AO579" t="s">
        <v>41</v>
      </c>
      <c r="AP579" t="s">
        <v>37</v>
      </c>
      <c r="AQ579" s="5">
        <v>4656095.3600000003</v>
      </c>
      <c r="AR579" t="s">
        <v>38</v>
      </c>
      <c r="AS579">
        <f t="shared" si="142"/>
        <v>0</v>
      </c>
      <c r="AT579" t="str">
        <f t="shared" si="147"/>
        <v>0 Días</v>
      </c>
      <c r="AU579" t="e">
        <f>IF(AND(AC579=0,SUMIFS($H:$H,$A:$A,$A579,#REF!,#REF!)&lt;250000000),"Ordinaria",IF(AND(AC579=0,SUMIFS($H:$H,$A:$A,$A579,#REF!,#REF!)&gt;=250000000),"Preventiva",IF(AND(AC579&gt;0,AC579&lt;=30),"Persuasiva I",IF(AND(AC579&gt;30,AC579&lt;=60),"Persuasiva II",IF(AND(AC579&gt;60,AC579&lt;90),"Prejurídica","Jurídico")))))</f>
        <v>#REF!</v>
      </c>
      <c r="AV579">
        <f t="shared" si="148"/>
        <v>0</v>
      </c>
      <c r="AW579" t="str">
        <f>IFERROR(VLOOKUP(#REF!,#REF!,32,0),"Desembolsado")</f>
        <v>Desembolsado</v>
      </c>
      <c r="AX579" t="str">
        <f t="shared" si="149"/>
        <v>Otro</v>
      </c>
    </row>
    <row r="580" spans="1:50" x14ac:dyDescent="0.25">
      <c r="A580" s="3">
        <v>45077</v>
      </c>
      <c r="B580" s="1">
        <v>34213550206571</v>
      </c>
      <c r="C580" s="5">
        <v>527500000</v>
      </c>
      <c r="D580">
        <v>240</v>
      </c>
      <c r="E580" s="3">
        <v>44230</v>
      </c>
      <c r="F580" s="1">
        <f>_xlfn.DAYS(E580,A580)/30</f>
        <v>-28.233333333333334</v>
      </c>
      <c r="G580" s="1">
        <f t="shared" si="140"/>
        <v>211.76666666666665</v>
      </c>
      <c r="H580" s="5">
        <v>467816219</v>
      </c>
      <c r="I580" s="5" t="s">
        <v>53</v>
      </c>
      <c r="J580" s="6">
        <v>44456</v>
      </c>
      <c r="K580" s="7">
        <f>+_xlfn.DAYS(A580,J580)/30</f>
        <v>20.7</v>
      </c>
      <c r="L580" s="7">
        <f>+_xlfn.DAYS(A580,E580)/30</f>
        <v>28.233333333333334</v>
      </c>
      <c r="M580" s="6">
        <v>31168</v>
      </c>
      <c r="N580" s="8">
        <f>+_xlfn.DAYS(A580,M580)/365</f>
        <v>38.106849315068494</v>
      </c>
      <c r="O580" s="8">
        <v>1501</v>
      </c>
      <c r="P580" s="6">
        <v>43397</v>
      </c>
      <c r="Q580" s="8">
        <f t="shared" si="143"/>
        <v>2.3138888888888891</v>
      </c>
      <c r="R580" s="8">
        <f t="shared" si="144"/>
        <v>2.9416666666666669</v>
      </c>
      <c r="S580" s="8" t="s">
        <v>66</v>
      </c>
      <c r="T580" s="9">
        <v>1.61E-2</v>
      </c>
      <c r="U580" s="5">
        <f t="shared" si="145"/>
        <v>2197916.6666666665</v>
      </c>
      <c r="V580" s="5">
        <f t="shared" si="146"/>
        <v>627653.42715833336</v>
      </c>
      <c r="W580" s="10">
        <f t="shared" si="150"/>
        <v>2825570.0938249999</v>
      </c>
      <c r="X580" s="5">
        <v>228712</v>
      </c>
      <c r="Y580">
        <v>0</v>
      </c>
      <c r="Z580" s="5">
        <v>0</v>
      </c>
      <c r="AA580" s="5">
        <v>468044931</v>
      </c>
      <c r="AB580">
        <v>0</v>
      </c>
      <c r="AC580">
        <v>0</v>
      </c>
      <c r="AD580">
        <v>0</v>
      </c>
      <c r="AE580" t="s">
        <v>34</v>
      </c>
      <c r="AF580" t="s">
        <v>34</v>
      </c>
      <c r="AG580" t="s">
        <v>41</v>
      </c>
      <c r="AH580" s="5">
        <v>4678162.1900000004</v>
      </c>
      <c r="AI580" s="5">
        <v>2287.12</v>
      </c>
      <c r="AJ580" s="3">
        <v>51521</v>
      </c>
      <c r="AK580" s="5">
        <v>0</v>
      </c>
      <c r="AL580" s="5">
        <v>0</v>
      </c>
      <c r="AM580" s="5">
        <v>0</v>
      </c>
      <c r="AN580" s="5">
        <v>0</v>
      </c>
      <c r="AO580" t="s">
        <v>41</v>
      </c>
      <c r="AP580" t="s">
        <v>39</v>
      </c>
      <c r="AQ580" s="5">
        <v>4678162.1900000004</v>
      </c>
      <c r="AR580" t="s">
        <v>38</v>
      </c>
      <c r="AS580">
        <f t="shared" si="142"/>
        <v>0</v>
      </c>
      <c r="AT580" t="str">
        <f t="shared" si="147"/>
        <v>0 Días</v>
      </c>
      <c r="AU580" t="e">
        <f>IF(AND(AC580=0,SUMIFS($H:$H,$A:$A,$A580,#REF!,#REF!)&lt;250000000),"Ordinaria",IF(AND(AC580=0,SUMIFS($H:$H,$A:$A,$A580,#REF!,#REF!)&gt;=250000000),"Preventiva",IF(AND(AC580&gt;0,AC580&lt;=30),"Persuasiva I",IF(AND(AC580&gt;30,AC580&lt;=60),"Persuasiva II",IF(AND(AC580&gt;60,AC580&lt;90),"Prejurídica","Jurídico")))))</f>
        <v>#REF!</v>
      </c>
      <c r="AV580">
        <f t="shared" si="148"/>
        <v>0</v>
      </c>
      <c r="AW580" t="str">
        <f>IFERROR(VLOOKUP(#REF!,#REF!,32,0),"Desembolsado")</f>
        <v>Desembolsado</v>
      </c>
      <c r="AX580" t="str">
        <f t="shared" si="149"/>
        <v>Otro</v>
      </c>
    </row>
    <row r="581" spans="1:50" x14ac:dyDescent="0.25">
      <c r="A581" s="3">
        <v>45046</v>
      </c>
      <c r="B581" s="1">
        <v>34213550206571</v>
      </c>
      <c r="C581" s="5">
        <v>527500000</v>
      </c>
      <c r="D581">
        <v>240</v>
      </c>
      <c r="E581" s="3">
        <v>44230</v>
      </c>
      <c r="F581" s="1">
        <f>_xlfn.DAYS(E581,A581)/30</f>
        <v>-27.2</v>
      </c>
      <c r="G581" s="1">
        <f t="shared" si="140"/>
        <v>212.8</v>
      </c>
      <c r="H581" s="5">
        <v>470022899</v>
      </c>
      <c r="I581" s="5" t="s">
        <v>53</v>
      </c>
      <c r="J581" s="6">
        <v>44456</v>
      </c>
      <c r="K581" s="7">
        <f>+_xlfn.DAYS(A581,J581)/30</f>
        <v>19.666666666666668</v>
      </c>
      <c r="L581" s="7">
        <f>+_xlfn.DAYS(A581,E581)/30</f>
        <v>27.2</v>
      </c>
      <c r="M581" s="6">
        <v>31168</v>
      </c>
      <c r="N581" s="8">
        <f>+_xlfn.DAYS(A581,M581)/365</f>
        <v>38.021917808219179</v>
      </c>
      <c r="O581" s="8">
        <v>1501</v>
      </c>
      <c r="P581" s="6">
        <v>43397</v>
      </c>
      <c r="Q581" s="8">
        <f t="shared" si="143"/>
        <v>2.3138888888888891</v>
      </c>
      <c r="R581" s="8">
        <f t="shared" si="144"/>
        <v>2.9416666666666669</v>
      </c>
      <c r="S581" s="8" t="s">
        <v>66</v>
      </c>
      <c r="T581" s="9">
        <v>1.61E-2</v>
      </c>
      <c r="U581" s="5">
        <f t="shared" si="145"/>
        <v>2197916.6666666665</v>
      </c>
      <c r="V581" s="5">
        <f t="shared" si="146"/>
        <v>630614.05615833332</v>
      </c>
      <c r="W581" s="10">
        <f t="shared" si="150"/>
        <v>2828530.7228250001</v>
      </c>
      <c r="X581" s="5">
        <v>229790</v>
      </c>
      <c r="Y581">
        <v>0</v>
      </c>
      <c r="Z581" s="5">
        <v>0</v>
      </c>
      <c r="AA581" s="5">
        <v>470252689</v>
      </c>
      <c r="AB581">
        <v>0</v>
      </c>
      <c r="AC581">
        <v>0</v>
      </c>
      <c r="AD581">
        <v>0</v>
      </c>
      <c r="AE581" t="s">
        <v>34</v>
      </c>
      <c r="AF581" t="s">
        <v>34</v>
      </c>
      <c r="AG581" t="s">
        <v>41</v>
      </c>
      <c r="AH581" s="5">
        <v>4700228.99</v>
      </c>
      <c r="AI581" s="5">
        <v>2297.9</v>
      </c>
      <c r="AJ581" s="3">
        <v>51521</v>
      </c>
      <c r="AK581" s="5">
        <v>0</v>
      </c>
      <c r="AL581" s="5">
        <v>0</v>
      </c>
      <c r="AM581" s="5">
        <v>0</v>
      </c>
      <c r="AN581" s="5">
        <v>0</v>
      </c>
      <c r="AO581" t="s">
        <v>41</v>
      </c>
      <c r="AP581" t="s">
        <v>39</v>
      </c>
      <c r="AQ581" s="5">
        <v>4700228.99</v>
      </c>
      <c r="AR581" t="s">
        <v>38</v>
      </c>
      <c r="AS581">
        <f t="shared" si="142"/>
        <v>0</v>
      </c>
      <c r="AT581" t="str">
        <f t="shared" si="147"/>
        <v>0 Días</v>
      </c>
      <c r="AU581" t="e">
        <f>IF(AND(AC581=0,SUMIFS($H:$H,$A:$A,$A581,#REF!,#REF!)&lt;250000000),"Ordinaria",IF(AND(AC581=0,SUMIFS($H:$H,$A:$A,$A581,#REF!,#REF!)&gt;=250000000),"Preventiva",IF(AND(AC581&gt;0,AC581&lt;=30),"Persuasiva I",IF(AND(AC581&gt;30,AC581&lt;=60),"Persuasiva II",IF(AND(AC581&gt;60,AC581&lt;90),"Prejurídica","Jurídico")))))</f>
        <v>#REF!</v>
      </c>
      <c r="AV581">
        <f t="shared" si="148"/>
        <v>0</v>
      </c>
      <c r="AW581" t="str">
        <f>IFERROR(VLOOKUP(#REF!,#REF!,32,0),"Desembolsado")</f>
        <v>Desembolsado</v>
      </c>
      <c r="AX581" t="str">
        <f t="shared" si="149"/>
        <v>Otro</v>
      </c>
    </row>
    <row r="582" spans="1:50" x14ac:dyDescent="0.25">
      <c r="A582" s="3">
        <v>45016</v>
      </c>
      <c r="B582" s="1">
        <v>34213550206571</v>
      </c>
      <c r="C582" s="5">
        <v>527500000</v>
      </c>
      <c r="D582">
        <v>240</v>
      </c>
      <c r="E582" s="3">
        <v>44230</v>
      </c>
      <c r="F582" s="1">
        <f>_xlfn.DAYS(E582,A582)/30</f>
        <v>-26.2</v>
      </c>
      <c r="G582" s="1">
        <f t="shared" si="140"/>
        <v>213.8</v>
      </c>
      <c r="H582" s="5">
        <v>472230299</v>
      </c>
      <c r="I582" s="5" t="s">
        <v>53</v>
      </c>
      <c r="J582" s="6">
        <v>44456</v>
      </c>
      <c r="K582" s="7">
        <f>+_xlfn.DAYS(A582,J582)/30</f>
        <v>18.666666666666668</v>
      </c>
      <c r="L582" s="7">
        <f>+_xlfn.DAYS(A582,E582)/30</f>
        <v>26.2</v>
      </c>
      <c r="M582" s="6">
        <v>31168</v>
      </c>
      <c r="N582" s="8">
        <f>+_xlfn.DAYS(A582,M582)/365</f>
        <v>37.939726027397263</v>
      </c>
      <c r="O582" s="8">
        <v>1501</v>
      </c>
      <c r="P582" s="6">
        <v>43397</v>
      </c>
      <c r="Q582" s="8">
        <f t="shared" si="143"/>
        <v>2.3138888888888891</v>
      </c>
      <c r="R582" s="8">
        <f t="shared" si="144"/>
        <v>2.9416666666666669</v>
      </c>
      <c r="S582" s="8" t="s">
        <v>66</v>
      </c>
      <c r="T582" s="9">
        <v>1.61E-2</v>
      </c>
      <c r="U582" s="5">
        <f t="shared" si="145"/>
        <v>2197916.6666666665</v>
      </c>
      <c r="V582" s="5">
        <f t="shared" si="146"/>
        <v>633575.65115833329</v>
      </c>
      <c r="W582" s="10">
        <f t="shared" si="150"/>
        <v>2831492.3178249998</v>
      </c>
      <c r="X582" s="5">
        <v>230868</v>
      </c>
      <c r="Y582">
        <v>0</v>
      </c>
      <c r="Z582" s="5">
        <v>0</v>
      </c>
      <c r="AA582" s="5">
        <v>472461167</v>
      </c>
      <c r="AB582">
        <v>0</v>
      </c>
      <c r="AC582">
        <v>0</v>
      </c>
      <c r="AD582">
        <v>0</v>
      </c>
      <c r="AE582" t="s">
        <v>34</v>
      </c>
      <c r="AF582" t="s">
        <v>34</v>
      </c>
      <c r="AG582" t="s">
        <v>41</v>
      </c>
      <c r="AH582" s="5">
        <v>4722302.99</v>
      </c>
      <c r="AI582" s="5">
        <v>2308.6799999999998</v>
      </c>
      <c r="AJ582" s="3">
        <v>51521</v>
      </c>
      <c r="AK582" s="5">
        <v>0</v>
      </c>
      <c r="AL582" s="5">
        <v>0</v>
      </c>
      <c r="AM582" s="5">
        <v>0</v>
      </c>
      <c r="AN582" s="5">
        <v>0</v>
      </c>
      <c r="AO582" t="s">
        <v>41</v>
      </c>
      <c r="AP582" t="s">
        <v>39</v>
      </c>
      <c r="AQ582" s="5">
        <v>4722302.99</v>
      </c>
      <c r="AR582" t="s">
        <v>38</v>
      </c>
      <c r="AS582">
        <f t="shared" si="142"/>
        <v>0</v>
      </c>
      <c r="AT582" t="str">
        <f t="shared" si="147"/>
        <v>0 Días</v>
      </c>
      <c r="AU582" t="e">
        <f>IF(AND(AC582=0,SUMIFS($H:$H,$A:$A,$A582,#REF!,#REF!)&lt;250000000),"Ordinaria",IF(AND(AC582=0,SUMIFS($H:$H,$A:$A,$A582,#REF!,#REF!)&gt;=250000000),"Preventiva",IF(AND(AC582&gt;0,AC582&lt;=30),"Persuasiva I",IF(AND(AC582&gt;30,AC582&lt;=60),"Persuasiva II",IF(AND(AC582&gt;60,AC582&lt;90),"Prejurídica","Jurídico")))))</f>
        <v>#REF!</v>
      </c>
      <c r="AV582">
        <f t="shared" si="148"/>
        <v>0</v>
      </c>
      <c r="AW582" t="str">
        <f>IFERROR(VLOOKUP(#REF!,#REF!,32,0),"Desembolsado")</f>
        <v>Desembolsado</v>
      </c>
      <c r="AX582" t="str">
        <f t="shared" si="149"/>
        <v>Otro</v>
      </c>
    </row>
    <row r="583" spans="1:50" x14ac:dyDescent="0.25">
      <c r="A583" s="3">
        <v>45351</v>
      </c>
      <c r="B583" s="1">
        <v>34213550208711</v>
      </c>
      <c r="C583" s="5">
        <v>595000000</v>
      </c>
      <c r="D583">
        <v>240</v>
      </c>
      <c r="E583" s="3">
        <v>44364</v>
      </c>
      <c r="F583" s="1">
        <f>_xlfn.DAYS(E583,A583)/30</f>
        <v>-32.9</v>
      </c>
      <c r="G583" s="1">
        <f t="shared" si="140"/>
        <v>207.1</v>
      </c>
      <c r="H583" s="5">
        <v>516754572</v>
      </c>
      <c r="I583" s="5" t="s">
        <v>53</v>
      </c>
      <c r="J583" s="6">
        <v>44449</v>
      </c>
      <c r="K583" s="7">
        <f>+_xlfn.DAYS(A583,J583)/30</f>
        <v>30.066666666666666</v>
      </c>
      <c r="L583" s="7">
        <f>+_xlfn.DAYS(A583,E583)/30</f>
        <v>32.9</v>
      </c>
      <c r="M583" s="6">
        <v>30291</v>
      </c>
      <c r="N583" s="8">
        <f>+_xlfn.DAYS(A583,M583)/365</f>
        <v>41.260273972602739</v>
      </c>
      <c r="O583" s="8">
        <v>2560</v>
      </c>
      <c r="P583" s="6">
        <v>43299</v>
      </c>
      <c r="Q583" s="8">
        <f t="shared" si="143"/>
        <v>2.9583333333333335</v>
      </c>
      <c r="R583" s="8">
        <f t="shared" si="144"/>
        <v>3.1944444444444446</v>
      </c>
      <c r="S583" s="8" t="s">
        <v>66</v>
      </c>
      <c r="T583" s="9">
        <v>1.61E-2</v>
      </c>
      <c r="U583" s="5">
        <f t="shared" si="145"/>
        <v>2479166.6666666665</v>
      </c>
      <c r="V583" s="5">
        <f t="shared" si="146"/>
        <v>693312.38410000002</v>
      </c>
      <c r="W583" s="10">
        <f t="shared" si="150"/>
        <v>3172479.0507666664</v>
      </c>
      <c r="X583" s="5">
        <v>252637</v>
      </c>
      <c r="Y583">
        <v>0</v>
      </c>
      <c r="Z583" s="5">
        <v>69124</v>
      </c>
      <c r="AA583" s="5">
        <v>517076333</v>
      </c>
      <c r="AB583">
        <v>0</v>
      </c>
      <c r="AC583">
        <v>0</v>
      </c>
      <c r="AD583">
        <v>0</v>
      </c>
      <c r="AE583" t="s">
        <v>34</v>
      </c>
      <c r="AF583" t="s">
        <v>34</v>
      </c>
      <c r="AG583" t="s">
        <v>41</v>
      </c>
      <c r="AH583" s="5">
        <v>5167545.72</v>
      </c>
      <c r="AI583" s="5">
        <v>2526.37</v>
      </c>
      <c r="AJ583" s="3">
        <v>51667</v>
      </c>
      <c r="AK583" s="5">
        <v>691.24</v>
      </c>
      <c r="AL583" s="5">
        <v>0</v>
      </c>
      <c r="AM583" s="5">
        <v>0</v>
      </c>
      <c r="AN583" s="5">
        <v>0</v>
      </c>
      <c r="AO583" t="s">
        <v>41</v>
      </c>
      <c r="AP583" t="s">
        <v>37</v>
      </c>
      <c r="AQ583" s="5">
        <v>5167545.72</v>
      </c>
      <c r="AR583" t="s">
        <v>38</v>
      </c>
      <c r="AT583" t="str">
        <f t="shared" si="147"/>
        <v>0 Días</v>
      </c>
      <c r="AU583" t="e">
        <f>IF(AND(AC583=0,SUMIFS($H:$H,$A:$A,$A583,#REF!,#REF!)&lt;250000000),"Ordinaria",IF(AND(AC583=0,SUMIFS($H:$H,$A:$A,$A583,#REF!,#REF!)&gt;=250000000),"Preventiva",IF(AND(AC583&gt;0,AC583&lt;=30),"Persuasiva I",IF(AND(AC583&gt;30,AC583&lt;=60),"Persuasiva II",IF(AND(AC583&gt;60,AC583&lt;90),"Prejurídica","Jurídico")))))</f>
        <v>#REF!</v>
      </c>
      <c r="AV583">
        <f t="shared" si="148"/>
        <v>0</v>
      </c>
      <c r="AW583" t="str">
        <f>IFERROR(VLOOKUP(#REF!,#REF!,32,0),"Desembolsado")</f>
        <v>Desembolsado</v>
      </c>
      <c r="AX583" t="str">
        <f t="shared" si="149"/>
        <v>Otro</v>
      </c>
    </row>
    <row r="584" spans="1:50" x14ac:dyDescent="0.25">
      <c r="A584" s="3">
        <v>45322</v>
      </c>
      <c r="B584" s="1">
        <v>34213550208711</v>
      </c>
      <c r="C584" s="5">
        <v>595000000</v>
      </c>
      <c r="D584">
        <v>240</v>
      </c>
      <c r="E584" s="3">
        <v>44364</v>
      </c>
      <c r="F584" s="1">
        <f>_xlfn.DAYS(E584,A584)/30</f>
        <v>-31.933333333333334</v>
      </c>
      <c r="G584" s="1">
        <f t="shared" ref="G584:G615" si="151">+D584+F584</f>
        <v>208.06666666666666</v>
      </c>
      <c r="H584" s="5">
        <v>519238969</v>
      </c>
      <c r="I584" s="5" t="s">
        <v>53</v>
      </c>
      <c r="J584" s="6">
        <v>44449</v>
      </c>
      <c r="K584" s="7">
        <f>+_xlfn.DAYS(A584,J584)/30</f>
        <v>29.1</v>
      </c>
      <c r="L584" s="7">
        <f>+_xlfn.DAYS(A584,E584)/30</f>
        <v>31.933333333333334</v>
      </c>
      <c r="M584" s="6">
        <v>30291</v>
      </c>
      <c r="N584" s="8">
        <f>+_xlfn.DAYS(A584,M584)/365</f>
        <v>41.180821917808217</v>
      </c>
      <c r="O584" s="8">
        <v>2560</v>
      </c>
      <c r="P584" s="6">
        <v>43299</v>
      </c>
      <c r="Q584" s="8">
        <f t="shared" si="143"/>
        <v>2.9583333333333335</v>
      </c>
      <c r="R584" s="8">
        <f t="shared" si="144"/>
        <v>3.1944444444444446</v>
      </c>
      <c r="S584" s="8" t="s">
        <v>66</v>
      </c>
      <c r="T584" s="9">
        <v>1.61E-2</v>
      </c>
      <c r="U584" s="5">
        <f t="shared" si="145"/>
        <v>2479166.6666666665</v>
      </c>
      <c r="V584" s="5">
        <f t="shared" si="146"/>
        <v>696645.61674166669</v>
      </c>
      <c r="W584" s="10">
        <f t="shared" si="150"/>
        <v>3175812.2834083331</v>
      </c>
      <c r="X584" s="5">
        <v>253849</v>
      </c>
      <c r="Y584">
        <v>0</v>
      </c>
      <c r="Z584" s="5">
        <v>69456</v>
      </c>
      <c r="AA584" s="5">
        <v>519562274</v>
      </c>
      <c r="AB584">
        <v>0</v>
      </c>
      <c r="AC584">
        <v>0</v>
      </c>
      <c r="AD584">
        <v>0</v>
      </c>
      <c r="AE584" t="s">
        <v>34</v>
      </c>
      <c r="AF584" t="s">
        <v>34</v>
      </c>
      <c r="AG584" t="s">
        <v>41</v>
      </c>
      <c r="AH584" s="5">
        <v>5192389.6900000004</v>
      </c>
      <c r="AI584" s="5">
        <v>2538.4899999999998</v>
      </c>
      <c r="AJ584" s="3">
        <v>51667</v>
      </c>
      <c r="AK584" s="5">
        <v>694.56</v>
      </c>
      <c r="AL584" s="5">
        <v>0</v>
      </c>
      <c r="AM584" s="5">
        <v>0</v>
      </c>
      <c r="AN584" s="5">
        <v>0</v>
      </c>
      <c r="AO584" t="s">
        <v>41</v>
      </c>
      <c r="AP584" t="s">
        <v>37</v>
      </c>
      <c r="AQ584" s="5">
        <v>5192389.6900000004</v>
      </c>
      <c r="AR584" t="s">
        <v>38</v>
      </c>
      <c r="AS584">
        <f t="shared" ref="AS584:AS594" si="152">IF(AC584&gt;=1,1,0)</f>
        <v>0</v>
      </c>
      <c r="AT584" t="str">
        <f t="shared" si="147"/>
        <v>0 Días</v>
      </c>
      <c r="AU584" t="e">
        <f>IF(AND(AC584=0,SUMIFS($H:$H,$A:$A,$A584,#REF!,#REF!)&lt;250000000),"Ordinaria",IF(AND(AC584=0,SUMIFS($H:$H,$A:$A,$A584,#REF!,#REF!)&gt;=250000000),"Preventiva",IF(AND(AC584&gt;0,AC584&lt;=30),"Persuasiva I",IF(AND(AC584&gt;30,AC584&lt;=60),"Persuasiva II",IF(AND(AC584&gt;60,AC584&lt;90),"Prejurídica","Jurídico")))))</f>
        <v>#REF!</v>
      </c>
      <c r="AV584">
        <f t="shared" si="148"/>
        <v>0</v>
      </c>
      <c r="AW584" t="str">
        <f>IFERROR(VLOOKUP(#REF!,#REF!,32,0),"Desembolsado")</f>
        <v>Desembolsado</v>
      </c>
      <c r="AX584" t="str">
        <f t="shared" si="149"/>
        <v>Otro</v>
      </c>
    </row>
    <row r="585" spans="1:50" x14ac:dyDescent="0.25">
      <c r="A585" s="3">
        <v>45291</v>
      </c>
      <c r="B585" s="1">
        <v>34213550208711</v>
      </c>
      <c r="C585" s="5">
        <v>595000000</v>
      </c>
      <c r="D585">
        <v>240</v>
      </c>
      <c r="E585" s="3">
        <v>44364</v>
      </c>
      <c r="F585" s="1">
        <f>_xlfn.DAYS(E585,A585)/30</f>
        <v>-30.9</v>
      </c>
      <c r="G585" s="1">
        <f t="shared" si="151"/>
        <v>209.1</v>
      </c>
      <c r="H585" s="5">
        <v>521723366</v>
      </c>
      <c r="I585" s="5" t="s">
        <v>53</v>
      </c>
      <c r="J585" s="6">
        <v>44449</v>
      </c>
      <c r="K585" s="7">
        <f>+_xlfn.DAYS(A585,J585)/30</f>
        <v>28.066666666666666</v>
      </c>
      <c r="L585" s="7">
        <f>+_xlfn.DAYS(A585,E585)/30</f>
        <v>30.9</v>
      </c>
      <c r="M585" s="6">
        <v>30291</v>
      </c>
      <c r="N585" s="8">
        <f>+_xlfn.DAYS(A585,M585)/365</f>
        <v>41.095890410958901</v>
      </c>
      <c r="O585" s="8">
        <v>2560</v>
      </c>
      <c r="P585" s="6">
        <v>43299</v>
      </c>
      <c r="Q585" s="8">
        <f t="shared" si="143"/>
        <v>2.9583333333333335</v>
      </c>
      <c r="R585" s="8">
        <f t="shared" si="144"/>
        <v>3.1944444444444446</v>
      </c>
      <c r="S585" s="8" t="s">
        <v>66</v>
      </c>
      <c r="T585" s="9">
        <v>1.61E-2</v>
      </c>
      <c r="U585" s="5">
        <f t="shared" si="145"/>
        <v>2479166.6666666665</v>
      </c>
      <c r="V585" s="5">
        <f t="shared" si="146"/>
        <v>699978.84938333335</v>
      </c>
      <c r="W585" s="10">
        <f t="shared" si="150"/>
        <v>3179145.5160499997</v>
      </c>
      <c r="X585" s="5">
        <v>255066</v>
      </c>
      <c r="Y585">
        <v>0</v>
      </c>
      <c r="Z585" s="5">
        <v>69798</v>
      </c>
      <c r="AA585" s="5">
        <v>522048230</v>
      </c>
      <c r="AB585">
        <v>0</v>
      </c>
      <c r="AC585">
        <v>0</v>
      </c>
      <c r="AD585">
        <v>0</v>
      </c>
      <c r="AE585" t="s">
        <v>34</v>
      </c>
      <c r="AF585" t="s">
        <v>34</v>
      </c>
      <c r="AG585" t="s">
        <v>41</v>
      </c>
      <c r="AH585" s="5">
        <v>5217233.66</v>
      </c>
      <c r="AI585" s="5">
        <v>2550.66</v>
      </c>
      <c r="AJ585" s="3">
        <v>51667</v>
      </c>
      <c r="AK585" s="5">
        <v>697.98</v>
      </c>
      <c r="AL585" s="5">
        <v>0</v>
      </c>
      <c r="AM585" s="5">
        <v>0</v>
      </c>
      <c r="AN585" s="5">
        <v>0</v>
      </c>
      <c r="AO585" t="s">
        <v>41</v>
      </c>
      <c r="AP585" t="s">
        <v>37</v>
      </c>
      <c r="AQ585" s="5">
        <v>5217233.66</v>
      </c>
      <c r="AR585" t="s">
        <v>38</v>
      </c>
      <c r="AS585">
        <f t="shared" si="152"/>
        <v>0</v>
      </c>
      <c r="AT585" t="str">
        <f t="shared" si="147"/>
        <v>0 Días</v>
      </c>
      <c r="AU585" t="e">
        <f>IF(AND(AC585=0,SUMIFS($H:$H,$A:$A,$A585,#REF!,#REF!)&lt;250000000),"Ordinaria",IF(AND(AC585=0,SUMIFS($H:$H,$A:$A,$A585,#REF!,#REF!)&gt;=250000000),"Preventiva",IF(AND(AC585&gt;0,AC585&lt;=30),"Persuasiva I",IF(AND(AC585&gt;30,AC585&lt;=60),"Persuasiva II",IF(AND(AC585&gt;60,AC585&lt;90),"Prejurídica","Jurídico")))))</f>
        <v>#REF!</v>
      </c>
      <c r="AV585">
        <f t="shared" si="148"/>
        <v>0</v>
      </c>
      <c r="AW585" t="str">
        <f>IFERROR(VLOOKUP(#REF!,#REF!,32,0),"Desembolsado")</f>
        <v>Desembolsado</v>
      </c>
      <c r="AX585" t="str">
        <f t="shared" si="149"/>
        <v>Otro</v>
      </c>
    </row>
    <row r="586" spans="1:50" x14ac:dyDescent="0.25">
      <c r="A586" s="3">
        <v>45260</v>
      </c>
      <c r="B586" s="1">
        <v>34213550208711</v>
      </c>
      <c r="C586" s="5">
        <v>595000000</v>
      </c>
      <c r="D586">
        <v>240</v>
      </c>
      <c r="E586" s="3">
        <v>44364</v>
      </c>
      <c r="F586" s="1">
        <f>_xlfn.DAYS(E586,A586)/30</f>
        <v>-29.866666666666667</v>
      </c>
      <c r="G586" s="1">
        <f t="shared" si="151"/>
        <v>210.13333333333333</v>
      </c>
      <c r="H586" s="5">
        <v>524207763</v>
      </c>
      <c r="I586" s="5" t="s">
        <v>53</v>
      </c>
      <c r="J586" s="6">
        <v>44449</v>
      </c>
      <c r="K586" s="7">
        <f>+_xlfn.DAYS(A586,J586)/30</f>
        <v>27.033333333333335</v>
      </c>
      <c r="L586" s="7">
        <f>+_xlfn.DAYS(A586,E586)/30</f>
        <v>29.866666666666667</v>
      </c>
      <c r="M586" s="6">
        <v>30291</v>
      </c>
      <c r="N586" s="8">
        <f>+_xlfn.DAYS(A586,M586)/365</f>
        <v>41.010958904109586</v>
      </c>
      <c r="O586" s="8">
        <v>2560</v>
      </c>
      <c r="P586" s="6">
        <v>43299</v>
      </c>
      <c r="Q586" s="8">
        <f t="shared" si="143"/>
        <v>2.9583333333333335</v>
      </c>
      <c r="R586" s="8">
        <f t="shared" si="144"/>
        <v>3.1944444444444446</v>
      </c>
      <c r="S586" s="8" t="s">
        <v>66</v>
      </c>
      <c r="T586" s="9">
        <v>1.61E-2</v>
      </c>
      <c r="U586" s="5">
        <f t="shared" si="145"/>
        <v>2479166.6666666665</v>
      </c>
      <c r="V586" s="5">
        <f t="shared" si="146"/>
        <v>703312.08202500001</v>
      </c>
      <c r="W586" s="10">
        <f t="shared" si="150"/>
        <v>3182478.7486916664</v>
      </c>
      <c r="X586" s="5">
        <v>256278</v>
      </c>
      <c r="Y586">
        <v>0</v>
      </c>
      <c r="Z586" s="5">
        <v>0</v>
      </c>
      <c r="AA586" s="5">
        <v>524464041</v>
      </c>
      <c r="AB586">
        <v>0</v>
      </c>
      <c r="AC586">
        <v>0</v>
      </c>
      <c r="AD586">
        <v>0</v>
      </c>
      <c r="AE586" t="s">
        <v>34</v>
      </c>
      <c r="AF586" t="s">
        <v>34</v>
      </c>
      <c r="AG586" t="s">
        <v>41</v>
      </c>
      <c r="AH586" s="5">
        <v>5242077.63</v>
      </c>
      <c r="AI586" s="5">
        <v>2562.7800000000002</v>
      </c>
      <c r="AJ586" s="3">
        <v>51667</v>
      </c>
      <c r="AK586" s="5">
        <v>0</v>
      </c>
      <c r="AL586" s="5">
        <v>0</v>
      </c>
      <c r="AM586" s="5">
        <v>0</v>
      </c>
      <c r="AN586" s="5">
        <v>0</v>
      </c>
      <c r="AO586" t="s">
        <v>41</v>
      </c>
      <c r="AP586" t="s">
        <v>37</v>
      </c>
      <c r="AQ586" s="5">
        <v>5242077.63</v>
      </c>
      <c r="AR586" t="s">
        <v>38</v>
      </c>
      <c r="AS586">
        <f t="shared" si="152"/>
        <v>0</v>
      </c>
      <c r="AT586" t="str">
        <f t="shared" si="147"/>
        <v>0 Días</v>
      </c>
      <c r="AU586" t="e">
        <f>IF(AND(AC586=0,SUMIFS($H:$H,$A:$A,$A586,#REF!,#REF!)&lt;250000000),"Ordinaria",IF(AND(AC586=0,SUMIFS($H:$H,$A:$A,$A586,#REF!,#REF!)&gt;=250000000),"Preventiva",IF(AND(AC586&gt;0,AC586&lt;=30),"Persuasiva I",IF(AND(AC586&gt;30,AC586&lt;=60),"Persuasiva II",IF(AND(AC586&gt;60,AC586&lt;90),"Prejurídica","Jurídico")))))</f>
        <v>#REF!</v>
      </c>
      <c r="AV586">
        <f t="shared" si="148"/>
        <v>0</v>
      </c>
      <c r="AW586" t="str">
        <f>IFERROR(VLOOKUP(#REF!,#REF!,32,0),"Desembolsado")</f>
        <v>Desembolsado</v>
      </c>
      <c r="AX586" t="str">
        <f t="shared" si="149"/>
        <v>Otro</v>
      </c>
    </row>
    <row r="587" spans="1:50" x14ac:dyDescent="0.25">
      <c r="A587" s="3">
        <v>45230</v>
      </c>
      <c r="B587" s="1">
        <v>34213550208711</v>
      </c>
      <c r="C587" s="5">
        <v>595000000</v>
      </c>
      <c r="D587">
        <v>240</v>
      </c>
      <c r="E587" s="3">
        <v>44364</v>
      </c>
      <c r="F587" s="1">
        <f>_xlfn.DAYS(E587,A587)/30</f>
        <v>-28.866666666666667</v>
      </c>
      <c r="G587" s="1">
        <f t="shared" si="151"/>
        <v>211.13333333333333</v>
      </c>
      <c r="H587" s="5">
        <v>526692160</v>
      </c>
      <c r="I587" s="5" t="s">
        <v>53</v>
      </c>
      <c r="J587" s="6">
        <v>44449</v>
      </c>
      <c r="K587" s="7">
        <f>+_xlfn.DAYS(A587,J587)/30</f>
        <v>26.033333333333335</v>
      </c>
      <c r="L587" s="7">
        <f>+_xlfn.DAYS(A587,E587)/30</f>
        <v>28.866666666666667</v>
      </c>
      <c r="M587" s="6">
        <v>30291</v>
      </c>
      <c r="N587" s="8">
        <f>+_xlfn.DAYS(A587,M587)/365</f>
        <v>40.92876712328767</v>
      </c>
      <c r="O587" s="8">
        <v>2560</v>
      </c>
      <c r="P587" s="6">
        <v>43299</v>
      </c>
      <c r="Q587" s="8">
        <f t="shared" si="143"/>
        <v>2.9583333333333335</v>
      </c>
      <c r="R587" s="8">
        <f t="shared" si="144"/>
        <v>3.1944444444444446</v>
      </c>
      <c r="S587" s="8" t="s">
        <v>66</v>
      </c>
      <c r="T587" s="9">
        <v>1.61E-2</v>
      </c>
      <c r="U587" s="5">
        <f t="shared" si="145"/>
        <v>2479166.6666666665</v>
      </c>
      <c r="V587" s="5">
        <f t="shared" si="146"/>
        <v>706645.31466666679</v>
      </c>
      <c r="W587" s="10">
        <f t="shared" si="150"/>
        <v>3185811.9813333331</v>
      </c>
      <c r="X587" s="5">
        <v>257497</v>
      </c>
      <c r="Y587">
        <v>0</v>
      </c>
      <c r="Z587" s="5">
        <v>0</v>
      </c>
      <c r="AA587" s="5">
        <v>526949657</v>
      </c>
      <c r="AB587">
        <v>0</v>
      </c>
      <c r="AC587">
        <v>0</v>
      </c>
      <c r="AD587">
        <v>0</v>
      </c>
      <c r="AE587" t="s">
        <v>34</v>
      </c>
      <c r="AF587" t="s">
        <v>34</v>
      </c>
      <c r="AG587" t="s">
        <v>41</v>
      </c>
      <c r="AH587" s="5">
        <v>5266921.5999999996</v>
      </c>
      <c r="AI587" s="5">
        <v>2574.9699999999998</v>
      </c>
      <c r="AJ587" s="3">
        <v>51667</v>
      </c>
      <c r="AK587" s="5">
        <v>0</v>
      </c>
      <c r="AL587" s="5">
        <v>0</v>
      </c>
      <c r="AM587" s="5">
        <v>0</v>
      </c>
      <c r="AN587" s="5">
        <v>0</v>
      </c>
      <c r="AO587" t="s">
        <v>41</v>
      </c>
      <c r="AP587" t="s">
        <v>37</v>
      </c>
      <c r="AQ587" s="5">
        <v>5266921.5999999996</v>
      </c>
      <c r="AR587" t="s">
        <v>38</v>
      </c>
      <c r="AS587">
        <f t="shared" si="152"/>
        <v>0</v>
      </c>
      <c r="AT587" t="str">
        <f t="shared" si="147"/>
        <v>0 Días</v>
      </c>
      <c r="AU587" t="e">
        <f>IF(AND(AC587=0,SUMIFS($H:$H,$A:$A,$A587,#REF!,#REF!)&lt;250000000),"Ordinaria",IF(AND(AC587=0,SUMIFS($H:$H,$A:$A,$A587,#REF!,#REF!)&gt;=250000000),"Preventiva",IF(AND(AC587&gt;0,AC587&lt;=30),"Persuasiva I",IF(AND(AC587&gt;30,AC587&lt;=60),"Persuasiva II",IF(AND(AC587&gt;60,AC587&lt;90),"Prejurídica","Jurídico")))))</f>
        <v>#REF!</v>
      </c>
      <c r="AV587">
        <f t="shared" si="148"/>
        <v>0</v>
      </c>
      <c r="AW587" t="str">
        <f>IFERROR(VLOOKUP(#REF!,#REF!,32,0),"Desembolsado")</f>
        <v>Desembolsado</v>
      </c>
      <c r="AX587" t="str">
        <f t="shared" si="149"/>
        <v>Otro</v>
      </c>
    </row>
    <row r="588" spans="1:50" x14ac:dyDescent="0.25">
      <c r="A588" s="3">
        <v>45199</v>
      </c>
      <c r="B588" s="1">
        <v>34213550208711</v>
      </c>
      <c r="C588" s="5">
        <v>595000000</v>
      </c>
      <c r="D588">
        <v>240</v>
      </c>
      <c r="E588" s="3">
        <v>44364</v>
      </c>
      <c r="F588" s="1">
        <f>_xlfn.DAYS(E588,A588)/30</f>
        <v>-27.833333333333332</v>
      </c>
      <c r="G588" s="1">
        <f t="shared" si="151"/>
        <v>212.16666666666666</v>
      </c>
      <c r="H588" s="5">
        <v>529176557</v>
      </c>
      <c r="I588" s="5" t="s">
        <v>53</v>
      </c>
      <c r="J588" s="6">
        <v>44449</v>
      </c>
      <c r="K588" s="7">
        <f>+_xlfn.DAYS(A588,J588)/30</f>
        <v>25</v>
      </c>
      <c r="L588" s="7">
        <f>+_xlfn.DAYS(A588,E588)/30</f>
        <v>27.833333333333332</v>
      </c>
      <c r="M588" s="6">
        <v>30291</v>
      </c>
      <c r="N588" s="8">
        <f>+_xlfn.DAYS(A588,M588)/365</f>
        <v>40.843835616438355</v>
      </c>
      <c r="O588" s="8">
        <v>2560</v>
      </c>
      <c r="P588" s="6">
        <v>43299</v>
      </c>
      <c r="Q588" s="8">
        <f t="shared" si="143"/>
        <v>2.9583333333333335</v>
      </c>
      <c r="R588" s="8">
        <f t="shared" si="144"/>
        <v>3.1944444444444446</v>
      </c>
      <c r="S588" s="8" t="s">
        <v>66</v>
      </c>
      <c r="T588" s="9">
        <v>1.61E-2</v>
      </c>
      <c r="U588" s="5">
        <f t="shared" si="145"/>
        <v>2479166.6666666665</v>
      </c>
      <c r="V588" s="5">
        <f t="shared" si="146"/>
        <v>709978.54730833333</v>
      </c>
      <c r="W588" s="10">
        <f t="shared" si="150"/>
        <v>3189145.2139749997</v>
      </c>
      <c r="X588" s="5">
        <v>258709</v>
      </c>
      <c r="Y588">
        <v>0</v>
      </c>
      <c r="Z588" s="5">
        <v>0</v>
      </c>
      <c r="AA588" s="5">
        <v>529435266</v>
      </c>
      <c r="AB588">
        <v>0</v>
      </c>
      <c r="AC588">
        <v>0</v>
      </c>
      <c r="AD588">
        <v>0</v>
      </c>
      <c r="AE588" t="s">
        <v>34</v>
      </c>
      <c r="AF588" t="s">
        <v>34</v>
      </c>
      <c r="AG588" t="s">
        <v>41</v>
      </c>
      <c r="AH588" s="5">
        <v>5291765.57</v>
      </c>
      <c r="AI588" s="5">
        <v>2587.09</v>
      </c>
      <c r="AJ588" s="3">
        <v>51667</v>
      </c>
      <c r="AK588" s="5">
        <v>0</v>
      </c>
      <c r="AL588" s="5">
        <v>0</v>
      </c>
      <c r="AM588" s="5">
        <v>0</v>
      </c>
      <c r="AN588" s="5">
        <v>0</v>
      </c>
      <c r="AO588" t="s">
        <v>41</v>
      </c>
      <c r="AP588" t="s">
        <v>37</v>
      </c>
      <c r="AQ588" s="5">
        <v>5291765.57</v>
      </c>
      <c r="AR588" t="s">
        <v>38</v>
      </c>
      <c r="AS588">
        <f t="shared" si="152"/>
        <v>0</v>
      </c>
      <c r="AT588" t="str">
        <f t="shared" si="147"/>
        <v>0 Días</v>
      </c>
      <c r="AU588" t="e">
        <f>IF(AND(AC588=0,SUMIFS($H:$H,$A:$A,$A588,#REF!,#REF!)&lt;250000000),"Ordinaria",IF(AND(AC588=0,SUMIFS($H:$H,$A:$A,$A588,#REF!,#REF!)&gt;=250000000),"Preventiva",IF(AND(AC588&gt;0,AC588&lt;=30),"Persuasiva I",IF(AND(AC588&gt;30,AC588&lt;=60),"Persuasiva II",IF(AND(AC588&gt;60,AC588&lt;90),"Prejurídica","Jurídico")))))</f>
        <v>#REF!</v>
      </c>
      <c r="AV588">
        <f t="shared" si="148"/>
        <v>0</v>
      </c>
      <c r="AW588" t="str">
        <f>IFERROR(VLOOKUP(#REF!,#REF!,32,0),"Desembolsado")</f>
        <v>Desembolsado</v>
      </c>
      <c r="AX588" t="str">
        <f t="shared" si="149"/>
        <v>Otro</v>
      </c>
    </row>
    <row r="589" spans="1:50" x14ac:dyDescent="0.25">
      <c r="A589" s="3">
        <v>45169</v>
      </c>
      <c r="B589" s="1">
        <v>34213550208711</v>
      </c>
      <c r="C589" s="5">
        <v>595000000</v>
      </c>
      <c r="D589">
        <v>240</v>
      </c>
      <c r="E589" s="3">
        <v>44364</v>
      </c>
      <c r="F589" s="1">
        <f>_xlfn.DAYS(E589,A589)/30</f>
        <v>-26.833333333333332</v>
      </c>
      <c r="G589" s="1">
        <f t="shared" si="151"/>
        <v>213.16666666666666</v>
      </c>
      <c r="H589" s="5">
        <v>531660954</v>
      </c>
      <c r="I589" s="5" t="s">
        <v>53</v>
      </c>
      <c r="J589" s="6">
        <v>44449</v>
      </c>
      <c r="K589" s="7">
        <f>+_xlfn.DAYS(A589,J589)/30</f>
        <v>24</v>
      </c>
      <c r="L589" s="7">
        <f>+_xlfn.DAYS(A589,E589)/30</f>
        <v>26.833333333333332</v>
      </c>
      <c r="M589" s="6">
        <v>30291</v>
      </c>
      <c r="N589" s="8">
        <f>+_xlfn.DAYS(A589,M589)/365</f>
        <v>40.761643835616439</v>
      </c>
      <c r="O589" s="8">
        <v>2560</v>
      </c>
      <c r="P589" s="6">
        <v>43299</v>
      </c>
      <c r="Q589" s="8">
        <f t="shared" si="143"/>
        <v>2.9583333333333335</v>
      </c>
      <c r="R589" s="8">
        <f t="shared" si="144"/>
        <v>3.1944444444444446</v>
      </c>
      <c r="S589" s="8" t="s">
        <v>66</v>
      </c>
      <c r="T589" s="9">
        <v>1.61E-2</v>
      </c>
      <c r="U589" s="5">
        <f t="shared" si="145"/>
        <v>2479166.6666666665</v>
      </c>
      <c r="V589" s="5">
        <f t="shared" si="146"/>
        <v>713311.77995</v>
      </c>
      <c r="W589" s="10">
        <f t="shared" si="150"/>
        <v>3192478.4466166664</v>
      </c>
      <c r="X589" s="5">
        <v>259921</v>
      </c>
      <c r="Y589">
        <v>0</v>
      </c>
      <c r="Z589" s="5">
        <v>0</v>
      </c>
      <c r="AA589" s="5">
        <v>531920875</v>
      </c>
      <c r="AB589">
        <v>0</v>
      </c>
      <c r="AC589">
        <v>0</v>
      </c>
      <c r="AD589">
        <v>0</v>
      </c>
      <c r="AE589" t="s">
        <v>34</v>
      </c>
      <c r="AF589" t="s">
        <v>34</v>
      </c>
      <c r="AG589" t="s">
        <v>41</v>
      </c>
      <c r="AH589" s="5">
        <v>5316609.54</v>
      </c>
      <c r="AI589" s="5">
        <v>2599.21</v>
      </c>
      <c r="AJ589" s="3">
        <v>51667</v>
      </c>
      <c r="AK589" s="5">
        <v>0</v>
      </c>
      <c r="AL589" s="5">
        <v>0</v>
      </c>
      <c r="AM589" s="5">
        <v>0</v>
      </c>
      <c r="AN589" s="5">
        <v>0</v>
      </c>
      <c r="AO589" t="s">
        <v>41</v>
      </c>
      <c r="AP589" t="s">
        <v>37</v>
      </c>
      <c r="AQ589" s="5">
        <v>5316609.54</v>
      </c>
      <c r="AR589" t="s">
        <v>38</v>
      </c>
      <c r="AS589">
        <f t="shared" si="152"/>
        <v>0</v>
      </c>
      <c r="AT589" t="str">
        <f t="shared" si="147"/>
        <v>0 Días</v>
      </c>
      <c r="AU589" t="e">
        <f>IF(AND(AC589=0,SUMIFS($H:$H,$A:$A,$A589,#REF!,#REF!)&lt;250000000),"Ordinaria",IF(AND(AC589=0,SUMIFS($H:$H,$A:$A,$A589,#REF!,#REF!)&gt;=250000000),"Preventiva",IF(AND(AC589&gt;0,AC589&lt;=30),"Persuasiva I",IF(AND(AC589&gt;30,AC589&lt;=60),"Persuasiva II",IF(AND(AC589&gt;60,AC589&lt;90),"Prejurídica","Jurídico")))))</f>
        <v>#REF!</v>
      </c>
      <c r="AV589">
        <f t="shared" si="148"/>
        <v>0</v>
      </c>
      <c r="AW589" t="str">
        <f>IFERROR(VLOOKUP(#REF!,#REF!,32,0),"Desembolsado")</f>
        <v>Desembolsado</v>
      </c>
      <c r="AX589" t="str">
        <f t="shared" si="149"/>
        <v>Otro</v>
      </c>
    </row>
    <row r="590" spans="1:50" x14ac:dyDescent="0.25">
      <c r="A590" s="3">
        <v>45138</v>
      </c>
      <c r="B590" s="1">
        <v>34213550208711</v>
      </c>
      <c r="C590" s="5">
        <v>595000000</v>
      </c>
      <c r="D590">
        <v>240</v>
      </c>
      <c r="E590" s="3">
        <v>44364</v>
      </c>
      <c r="F590" s="1">
        <f>_xlfn.DAYS(E590,A590)/30</f>
        <v>-25.8</v>
      </c>
      <c r="G590" s="1">
        <f t="shared" si="151"/>
        <v>214.2</v>
      </c>
      <c r="H590" s="5">
        <v>534145351</v>
      </c>
      <c r="I590" s="5" t="s">
        <v>53</v>
      </c>
      <c r="J590" s="6">
        <v>44449</v>
      </c>
      <c r="K590" s="7">
        <f>+_xlfn.DAYS(A590,J590)/30</f>
        <v>22.966666666666665</v>
      </c>
      <c r="L590" s="7">
        <f>+_xlfn.DAYS(A590,E590)/30</f>
        <v>25.8</v>
      </c>
      <c r="M590" s="6">
        <v>30291</v>
      </c>
      <c r="N590" s="8">
        <f>+_xlfn.DAYS(A590,M590)/365</f>
        <v>40.676712328767124</v>
      </c>
      <c r="O590" s="8">
        <v>2560</v>
      </c>
      <c r="P590" s="6">
        <v>43299</v>
      </c>
      <c r="Q590" s="8">
        <f t="shared" si="143"/>
        <v>2.9583333333333335</v>
      </c>
      <c r="R590" s="8">
        <f t="shared" si="144"/>
        <v>3.1944444444444446</v>
      </c>
      <c r="S590" s="8" t="s">
        <v>66</v>
      </c>
      <c r="T590" s="9">
        <v>1.61E-2</v>
      </c>
      <c r="U590" s="5">
        <f t="shared" si="145"/>
        <v>2479166.6666666665</v>
      </c>
      <c r="V590" s="5">
        <f t="shared" si="146"/>
        <v>716645.01259166666</v>
      </c>
      <c r="W590" s="10">
        <f t="shared" si="150"/>
        <v>3195811.6792583331</v>
      </c>
      <c r="X590" s="5">
        <v>261139</v>
      </c>
      <c r="Y590">
        <v>0</v>
      </c>
      <c r="Z590" s="5">
        <v>0</v>
      </c>
      <c r="AA590" s="5">
        <v>534406490</v>
      </c>
      <c r="AB590">
        <v>0</v>
      </c>
      <c r="AC590">
        <v>0</v>
      </c>
      <c r="AD590">
        <v>0</v>
      </c>
      <c r="AE590" t="s">
        <v>34</v>
      </c>
      <c r="AF590" t="s">
        <v>34</v>
      </c>
      <c r="AG590" t="s">
        <v>41</v>
      </c>
      <c r="AH590" s="5">
        <v>5341453.51</v>
      </c>
      <c r="AI590" s="5">
        <v>2611.39</v>
      </c>
      <c r="AJ590" s="3">
        <v>51667</v>
      </c>
      <c r="AK590" s="5">
        <v>0</v>
      </c>
      <c r="AL590" s="5">
        <v>0</v>
      </c>
      <c r="AM590" s="5">
        <v>0</v>
      </c>
      <c r="AN590" s="5">
        <v>0</v>
      </c>
      <c r="AO590" t="s">
        <v>41</v>
      </c>
      <c r="AP590" t="s">
        <v>37</v>
      </c>
      <c r="AQ590" s="5">
        <v>5341453.51</v>
      </c>
      <c r="AR590" t="s">
        <v>38</v>
      </c>
      <c r="AS590">
        <f t="shared" si="152"/>
        <v>0</v>
      </c>
      <c r="AT590" t="str">
        <f t="shared" si="147"/>
        <v>0 Días</v>
      </c>
      <c r="AU590" t="e">
        <f>IF(AND(AC590=0,SUMIFS($H:$H,$A:$A,$A590,#REF!,#REF!)&lt;250000000),"Ordinaria",IF(AND(AC590=0,SUMIFS($H:$H,$A:$A,$A590,#REF!,#REF!)&gt;=250000000),"Preventiva",IF(AND(AC590&gt;0,AC590&lt;=30),"Persuasiva I",IF(AND(AC590&gt;30,AC590&lt;=60),"Persuasiva II",IF(AND(AC590&gt;60,AC590&lt;90),"Prejurídica","Jurídico")))))</f>
        <v>#REF!</v>
      </c>
      <c r="AV590">
        <f t="shared" si="148"/>
        <v>0</v>
      </c>
      <c r="AW590" t="str">
        <f>IFERROR(VLOOKUP(#REF!,#REF!,32,0),"Desembolsado")</f>
        <v>Desembolsado</v>
      </c>
      <c r="AX590" t="str">
        <f t="shared" si="149"/>
        <v>Otro</v>
      </c>
    </row>
    <row r="591" spans="1:50" x14ac:dyDescent="0.25">
      <c r="A591" s="3">
        <v>45107</v>
      </c>
      <c r="B591" s="1">
        <v>34213550208711</v>
      </c>
      <c r="C591" s="5">
        <v>595000000</v>
      </c>
      <c r="D591">
        <v>240</v>
      </c>
      <c r="E591" s="3">
        <v>44364</v>
      </c>
      <c r="F591" s="1">
        <f>_xlfn.DAYS(E591,A591)/30</f>
        <v>-24.766666666666666</v>
      </c>
      <c r="G591" s="1">
        <f t="shared" si="151"/>
        <v>215.23333333333335</v>
      </c>
      <c r="H591" s="5">
        <v>536629748</v>
      </c>
      <c r="I591" s="5" t="s">
        <v>53</v>
      </c>
      <c r="J591" s="6">
        <v>44449</v>
      </c>
      <c r="K591" s="7">
        <f>+_xlfn.DAYS(A591,J591)/30</f>
        <v>21.933333333333334</v>
      </c>
      <c r="L591" s="7">
        <f>+_xlfn.DAYS(A591,E591)/30</f>
        <v>24.766666666666666</v>
      </c>
      <c r="M591" s="6">
        <v>30291</v>
      </c>
      <c r="N591" s="8">
        <f>+_xlfn.DAYS(A591,M591)/365</f>
        <v>40.591780821917808</v>
      </c>
      <c r="O591" s="8">
        <v>2560</v>
      </c>
      <c r="P591" s="6">
        <v>43299</v>
      </c>
      <c r="Q591" s="8">
        <f t="shared" si="143"/>
        <v>2.9583333333333335</v>
      </c>
      <c r="R591" s="8">
        <f t="shared" si="144"/>
        <v>3.1944444444444446</v>
      </c>
      <c r="S591" s="8" t="s">
        <v>66</v>
      </c>
      <c r="T591" s="9">
        <v>1.61E-2</v>
      </c>
      <c r="U591" s="5">
        <f t="shared" si="145"/>
        <v>2479166.6666666665</v>
      </c>
      <c r="V591" s="5">
        <f t="shared" si="146"/>
        <v>719978.24523333344</v>
      </c>
      <c r="W591" s="10">
        <f t="shared" si="150"/>
        <v>3199144.9118999997</v>
      </c>
      <c r="X591" s="5">
        <v>262351</v>
      </c>
      <c r="Y591">
        <v>0</v>
      </c>
      <c r="Z591" s="5">
        <v>0</v>
      </c>
      <c r="AA591" s="5">
        <v>536892099</v>
      </c>
      <c r="AB591">
        <v>0</v>
      </c>
      <c r="AC591">
        <v>0</v>
      </c>
      <c r="AD591">
        <v>0</v>
      </c>
      <c r="AE591" t="s">
        <v>34</v>
      </c>
      <c r="AF591" t="s">
        <v>34</v>
      </c>
      <c r="AG591" t="s">
        <v>41</v>
      </c>
      <c r="AH591" s="5">
        <v>5366297.4800000004</v>
      </c>
      <c r="AI591" s="5">
        <v>2623.51</v>
      </c>
      <c r="AJ591" s="3">
        <v>51667</v>
      </c>
      <c r="AK591" s="5">
        <v>0</v>
      </c>
      <c r="AL591" s="5">
        <v>0</v>
      </c>
      <c r="AM591" s="5">
        <v>0</v>
      </c>
      <c r="AN591" s="5">
        <v>0</v>
      </c>
      <c r="AO591" t="s">
        <v>41</v>
      </c>
      <c r="AP591" t="s">
        <v>37</v>
      </c>
      <c r="AQ591" s="5">
        <v>5366297.4800000004</v>
      </c>
      <c r="AR591" t="s">
        <v>38</v>
      </c>
      <c r="AS591">
        <f t="shared" si="152"/>
        <v>0</v>
      </c>
      <c r="AT591" t="str">
        <f t="shared" si="147"/>
        <v>0 Días</v>
      </c>
      <c r="AU591" t="e">
        <f>IF(AND(AC591=0,SUMIFS($H:$H,$A:$A,$A591,#REF!,#REF!)&lt;250000000),"Ordinaria",IF(AND(AC591=0,SUMIFS($H:$H,$A:$A,$A591,#REF!,#REF!)&gt;=250000000),"Preventiva",IF(AND(AC591&gt;0,AC591&lt;=30),"Persuasiva I",IF(AND(AC591&gt;30,AC591&lt;=60),"Persuasiva II",IF(AND(AC591&gt;60,AC591&lt;90),"Prejurídica","Jurídico")))))</f>
        <v>#REF!</v>
      </c>
      <c r="AV591">
        <f t="shared" si="148"/>
        <v>0</v>
      </c>
      <c r="AW591" t="str">
        <f>IFERROR(VLOOKUP(#REF!,#REF!,32,0),"Desembolsado")</f>
        <v>Desembolsado</v>
      </c>
      <c r="AX591" t="str">
        <f t="shared" si="149"/>
        <v>Otro</v>
      </c>
    </row>
    <row r="592" spans="1:50" x14ac:dyDescent="0.25">
      <c r="A592" s="3">
        <v>45077</v>
      </c>
      <c r="B592" s="1">
        <v>34213550208711</v>
      </c>
      <c r="C592" s="5">
        <v>595000000</v>
      </c>
      <c r="D592">
        <v>240</v>
      </c>
      <c r="E592" s="3">
        <v>44364</v>
      </c>
      <c r="F592" s="1">
        <f>_xlfn.DAYS(E592,A592)/30</f>
        <v>-23.766666666666666</v>
      </c>
      <c r="G592" s="1">
        <f t="shared" si="151"/>
        <v>216.23333333333335</v>
      </c>
      <c r="H592" s="5">
        <v>539114145</v>
      </c>
      <c r="I592" s="5" t="s">
        <v>53</v>
      </c>
      <c r="J592" s="6">
        <v>44449</v>
      </c>
      <c r="K592" s="7">
        <f>+_xlfn.DAYS(A592,J592)/30</f>
        <v>20.933333333333334</v>
      </c>
      <c r="L592" s="7">
        <f>+_xlfn.DAYS(A592,E592)/30</f>
        <v>23.766666666666666</v>
      </c>
      <c r="M592" s="6">
        <v>30291</v>
      </c>
      <c r="N592" s="8">
        <f>+_xlfn.DAYS(A592,M592)/365</f>
        <v>40.509589041095893</v>
      </c>
      <c r="O592" s="8">
        <v>2560</v>
      </c>
      <c r="P592" s="6">
        <v>43299</v>
      </c>
      <c r="Q592" s="8">
        <f t="shared" si="143"/>
        <v>2.9583333333333335</v>
      </c>
      <c r="R592" s="8">
        <f t="shared" si="144"/>
        <v>3.1944444444444446</v>
      </c>
      <c r="S592" s="8" t="s">
        <v>66</v>
      </c>
      <c r="T592" s="9">
        <v>1.61E-2</v>
      </c>
      <c r="U592" s="5">
        <f t="shared" si="145"/>
        <v>2479166.6666666665</v>
      </c>
      <c r="V592" s="5">
        <f t="shared" si="146"/>
        <v>723311.47787499998</v>
      </c>
      <c r="W592" s="10">
        <f t="shared" si="150"/>
        <v>3202478.1445416664</v>
      </c>
      <c r="X592" s="5">
        <v>263569</v>
      </c>
      <c r="Y592">
        <v>0</v>
      </c>
      <c r="Z592" s="5">
        <v>0</v>
      </c>
      <c r="AA592" s="5">
        <v>539377714</v>
      </c>
      <c r="AB592">
        <v>0</v>
      </c>
      <c r="AC592">
        <v>0</v>
      </c>
      <c r="AD592">
        <v>0</v>
      </c>
      <c r="AE592" t="s">
        <v>34</v>
      </c>
      <c r="AF592" t="s">
        <v>34</v>
      </c>
      <c r="AG592" t="s">
        <v>41</v>
      </c>
      <c r="AH592" s="5">
        <v>5391141.4500000002</v>
      </c>
      <c r="AI592" s="5">
        <v>2635.69</v>
      </c>
      <c r="AJ592" s="3">
        <v>51667</v>
      </c>
      <c r="AK592" s="5">
        <v>0</v>
      </c>
      <c r="AL592" s="5">
        <v>0</v>
      </c>
      <c r="AM592" s="5">
        <v>0</v>
      </c>
      <c r="AN592" s="5">
        <v>0</v>
      </c>
      <c r="AO592" t="s">
        <v>41</v>
      </c>
      <c r="AP592" t="s">
        <v>39</v>
      </c>
      <c r="AQ592" s="5">
        <v>5391141.4500000002</v>
      </c>
      <c r="AR592" t="s">
        <v>38</v>
      </c>
      <c r="AS592">
        <f t="shared" si="152"/>
        <v>0</v>
      </c>
      <c r="AT592" t="str">
        <f t="shared" si="147"/>
        <v>0 Días</v>
      </c>
      <c r="AU592" t="e">
        <f>IF(AND(AC592=0,SUMIFS($H:$H,$A:$A,$A592,#REF!,#REF!)&lt;250000000),"Ordinaria",IF(AND(AC592=0,SUMIFS($H:$H,$A:$A,$A592,#REF!,#REF!)&gt;=250000000),"Preventiva",IF(AND(AC592&gt;0,AC592&lt;=30),"Persuasiva I",IF(AND(AC592&gt;30,AC592&lt;=60),"Persuasiva II",IF(AND(AC592&gt;60,AC592&lt;90),"Prejurídica","Jurídico")))))</f>
        <v>#REF!</v>
      </c>
      <c r="AV592">
        <f t="shared" si="148"/>
        <v>0</v>
      </c>
      <c r="AW592" t="str">
        <f>IFERROR(VLOOKUP(#REF!,#REF!,32,0),"Desembolsado")</f>
        <v>Desembolsado</v>
      </c>
      <c r="AX592" t="str">
        <f t="shared" si="149"/>
        <v>Otro</v>
      </c>
    </row>
    <row r="593" spans="1:50" x14ac:dyDescent="0.25">
      <c r="A593" s="3">
        <v>45046</v>
      </c>
      <c r="B593" s="1">
        <v>34213550208711</v>
      </c>
      <c r="C593" s="5">
        <v>595000000</v>
      </c>
      <c r="D593">
        <v>240</v>
      </c>
      <c r="E593" s="3">
        <v>44364</v>
      </c>
      <c r="F593" s="1">
        <f>_xlfn.DAYS(E593,A593)/30</f>
        <v>-22.733333333333334</v>
      </c>
      <c r="G593" s="1">
        <f t="shared" si="151"/>
        <v>217.26666666666665</v>
      </c>
      <c r="H593" s="5">
        <v>541598542</v>
      </c>
      <c r="I593" s="5" t="s">
        <v>53</v>
      </c>
      <c r="J593" s="6">
        <v>44449</v>
      </c>
      <c r="K593" s="7">
        <f>+_xlfn.DAYS(A593,J593)/30</f>
        <v>19.899999999999999</v>
      </c>
      <c r="L593" s="7">
        <f>+_xlfn.DAYS(A593,E593)/30</f>
        <v>22.733333333333334</v>
      </c>
      <c r="M593" s="6">
        <v>30291</v>
      </c>
      <c r="N593" s="8">
        <f>+_xlfn.DAYS(A593,M593)/365</f>
        <v>40.424657534246577</v>
      </c>
      <c r="O593" s="8">
        <v>2560</v>
      </c>
      <c r="P593" s="6">
        <v>43299</v>
      </c>
      <c r="Q593" s="8">
        <f t="shared" si="143"/>
        <v>2.9583333333333335</v>
      </c>
      <c r="R593" s="8">
        <f t="shared" si="144"/>
        <v>3.1944444444444446</v>
      </c>
      <c r="S593" s="8" t="s">
        <v>66</v>
      </c>
      <c r="T593" s="9">
        <v>1.61E-2</v>
      </c>
      <c r="U593" s="5">
        <f t="shared" si="145"/>
        <v>2479166.6666666665</v>
      </c>
      <c r="V593" s="5">
        <f t="shared" si="146"/>
        <v>726644.71051666664</v>
      </c>
      <c r="W593" s="10">
        <f t="shared" si="150"/>
        <v>3205811.377183333</v>
      </c>
      <c r="X593" s="5">
        <v>264781</v>
      </c>
      <c r="Y593">
        <v>0</v>
      </c>
      <c r="Z593" s="5">
        <v>0</v>
      </c>
      <c r="AA593" s="5">
        <v>541863323</v>
      </c>
      <c r="AB593">
        <v>0</v>
      </c>
      <c r="AC593">
        <v>0</v>
      </c>
      <c r="AD593">
        <v>0</v>
      </c>
      <c r="AE593" t="s">
        <v>34</v>
      </c>
      <c r="AF593" t="s">
        <v>34</v>
      </c>
      <c r="AG593" t="s">
        <v>41</v>
      </c>
      <c r="AH593" s="5">
        <v>5415985.4199999999</v>
      </c>
      <c r="AI593" s="5">
        <v>2647.81</v>
      </c>
      <c r="AJ593" s="3">
        <v>51667</v>
      </c>
      <c r="AK593" s="5">
        <v>0</v>
      </c>
      <c r="AL593" s="5">
        <v>0</v>
      </c>
      <c r="AM593" s="5">
        <v>0</v>
      </c>
      <c r="AN593" s="5">
        <v>0</v>
      </c>
      <c r="AO593" t="s">
        <v>41</v>
      </c>
      <c r="AP593" t="s">
        <v>39</v>
      </c>
      <c r="AQ593" s="5">
        <v>5415985.4199999999</v>
      </c>
      <c r="AR593" t="s">
        <v>38</v>
      </c>
      <c r="AS593">
        <f t="shared" si="152"/>
        <v>0</v>
      </c>
      <c r="AT593" t="str">
        <f t="shared" si="147"/>
        <v>0 Días</v>
      </c>
      <c r="AU593" t="e">
        <f>IF(AND(AC593=0,SUMIFS($H:$H,$A:$A,$A593,#REF!,#REF!)&lt;250000000),"Ordinaria",IF(AND(AC593=0,SUMIFS($H:$H,$A:$A,$A593,#REF!,#REF!)&gt;=250000000),"Preventiva",IF(AND(AC593&gt;0,AC593&lt;=30),"Persuasiva I",IF(AND(AC593&gt;30,AC593&lt;=60),"Persuasiva II",IF(AND(AC593&gt;60,AC593&lt;90),"Prejurídica","Jurídico")))))</f>
        <v>#REF!</v>
      </c>
      <c r="AV593">
        <f t="shared" si="148"/>
        <v>0</v>
      </c>
      <c r="AW593" t="str">
        <f>IFERROR(VLOOKUP(#REF!,#REF!,32,0),"Desembolsado")</f>
        <v>Desembolsado</v>
      </c>
      <c r="AX593" t="str">
        <f t="shared" si="149"/>
        <v>Otro</v>
      </c>
    </row>
    <row r="594" spans="1:50" x14ac:dyDescent="0.25">
      <c r="A594" s="3">
        <v>45016</v>
      </c>
      <c r="B594" s="1">
        <v>34213550208711</v>
      </c>
      <c r="C594" s="5">
        <v>595000000</v>
      </c>
      <c r="D594">
        <v>240</v>
      </c>
      <c r="E594" s="3">
        <v>44364</v>
      </c>
      <c r="F594" s="1">
        <f>_xlfn.DAYS(E594,A594)/30</f>
        <v>-21.733333333333334</v>
      </c>
      <c r="G594" s="1">
        <f t="shared" si="151"/>
        <v>218.26666666666665</v>
      </c>
      <c r="H594" s="5">
        <v>544082939</v>
      </c>
      <c r="I594" s="5" t="s">
        <v>53</v>
      </c>
      <c r="J594" s="6">
        <v>44449</v>
      </c>
      <c r="K594" s="7">
        <f>+_xlfn.DAYS(A594,J594)/30</f>
        <v>18.899999999999999</v>
      </c>
      <c r="L594" s="7">
        <f>+_xlfn.DAYS(A594,E594)/30</f>
        <v>21.733333333333334</v>
      </c>
      <c r="M594" s="6">
        <v>30291</v>
      </c>
      <c r="N594" s="8">
        <f>+_xlfn.DAYS(A594,M594)/365</f>
        <v>40.342465753424655</v>
      </c>
      <c r="O594" s="8">
        <v>2560</v>
      </c>
      <c r="P594" s="6">
        <v>43299</v>
      </c>
      <c r="Q594" s="8">
        <f t="shared" si="143"/>
        <v>2.9583333333333335</v>
      </c>
      <c r="R594" s="8">
        <f t="shared" si="144"/>
        <v>3.1944444444444446</v>
      </c>
      <c r="S594" s="8" t="s">
        <v>66</v>
      </c>
      <c r="T594" s="9">
        <v>1.61E-2</v>
      </c>
      <c r="U594" s="5">
        <f t="shared" si="145"/>
        <v>2479166.6666666665</v>
      </c>
      <c r="V594" s="5">
        <f t="shared" si="146"/>
        <v>729977.94315833342</v>
      </c>
      <c r="W594" s="10">
        <f t="shared" si="150"/>
        <v>3209144.6098250002</v>
      </c>
      <c r="X594" s="5">
        <v>265992</v>
      </c>
      <c r="Y594">
        <v>0</v>
      </c>
      <c r="Z594" s="5">
        <v>0</v>
      </c>
      <c r="AA594" s="5">
        <v>544348931</v>
      </c>
      <c r="AB594">
        <v>0</v>
      </c>
      <c r="AC594">
        <v>0</v>
      </c>
      <c r="AD594">
        <v>0</v>
      </c>
      <c r="AE594" t="s">
        <v>34</v>
      </c>
      <c r="AF594" t="s">
        <v>34</v>
      </c>
      <c r="AG594" t="s">
        <v>41</v>
      </c>
      <c r="AH594" s="5">
        <v>5440829.3899999997</v>
      </c>
      <c r="AI594" s="5">
        <v>2659.92</v>
      </c>
      <c r="AJ594" s="3">
        <v>51667</v>
      </c>
      <c r="AK594" s="5">
        <v>0</v>
      </c>
      <c r="AL594" s="5">
        <v>0</v>
      </c>
      <c r="AM594" s="5">
        <v>0</v>
      </c>
      <c r="AN594" s="5">
        <v>0</v>
      </c>
      <c r="AO594" t="s">
        <v>41</v>
      </c>
      <c r="AP594" t="s">
        <v>39</v>
      </c>
      <c r="AQ594" s="5">
        <v>5440829.3899999997</v>
      </c>
      <c r="AR594" t="s">
        <v>38</v>
      </c>
      <c r="AS594">
        <f t="shared" si="152"/>
        <v>0</v>
      </c>
      <c r="AT594" t="str">
        <f t="shared" si="147"/>
        <v>0 Días</v>
      </c>
      <c r="AU594" t="e">
        <f>IF(AND(AC594=0,SUMIFS($H:$H,$A:$A,$A594,#REF!,#REF!)&lt;250000000),"Ordinaria",IF(AND(AC594=0,SUMIFS($H:$H,$A:$A,$A594,#REF!,#REF!)&gt;=250000000),"Preventiva",IF(AND(AC594&gt;0,AC594&lt;=30),"Persuasiva I",IF(AND(AC594&gt;30,AC594&lt;=60),"Persuasiva II",IF(AND(AC594&gt;60,AC594&lt;90),"Prejurídica","Jurídico")))))</f>
        <v>#REF!</v>
      </c>
      <c r="AV594">
        <f t="shared" si="148"/>
        <v>0</v>
      </c>
      <c r="AW594" t="str">
        <f>IFERROR(VLOOKUP(#REF!,#REF!,32,0),"Desembolsado")</f>
        <v>Desembolsado</v>
      </c>
      <c r="AX594" t="str">
        <f t="shared" si="149"/>
        <v>Otro</v>
      </c>
    </row>
    <row r="595" spans="1:50" x14ac:dyDescent="0.25">
      <c r="A595" s="3">
        <v>45351</v>
      </c>
      <c r="B595" s="1">
        <v>34214710213811</v>
      </c>
      <c r="C595" s="5">
        <v>464000000</v>
      </c>
      <c r="D595">
        <v>240</v>
      </c>
      <c r="E595" s="3">
        <v>44533</v>
      </c>
      <c r="F595" s="1">
        <f>_xlfn.DAYS(E595,A595)/30</f>
        <v>-27.266666666666666</v>
      </c>
      <c r="G595" s="1">
        <f t="shared" si="151"/>
        <v>212.73333333333335</v>
      </c>
      <c r="H595" s="5">
        <v>418605634</v>
      </c>
      <c r="I595" s="5" t="s">
        <v>52</v>
      </c>
      <c r="J595" s="6">
        <v>45038</v>
      </c>
      <c r="K595" s="7">
        <f>+_xlfn.DAYS(A595,J595)/30</f>
        <v>10.433333333333334</v>
      </c>
      <c r="L595" s="7">
        <f>+_xlfn.DAYS(A595,E595)/30</f>
        <v>27.266666666666666</v>
      </c>
      <c r="M595" s="6">
        <v>31599</v>
      </c>
      <c r="N595" s="8">
        <f>+_xlfn.DAYS(A595,M595)/365</f>
        <v>37.676712328767124</v>
      </c>
      <c r="O595" s="8">
        <v>1069</v>
      </c>
      <c r="P595" s="6">
        <v>43147</v>
      </c>
      <c r="Q595" s="8">
        <f t="shared" si="143"/>
        <v>3.85</v>
      </c>
      <c r="R595" s="8">
        <f t="shared" si="144"/>
        <v>5.2527777777777782</v>
      </c>
      <c r="S595" s="8" t="s">
        <v>66</v>
      </c>
      <c r="T595" s="9">
        <v>3.5799999999999998E-2</v>
      </c>
      <c r="U595" s="5">
        <f t="shared" si="145"/>
        <v>1933333.3333333333</v>
      </c>
      <c r="V595" s="5">
        <f t="shared" si="146"/>
        <v>1248840.1414333335</v>
      </c>
      <c r="W595" s="10">
        <f t="shared" si="150"/>
        <v>3182173.474766667</v>
      </c>
      <c r="X595" s="5">
        <v>1082328</v>
      </c>
      <c r="Y595">
        <v>0</v>
      </c>
      <c r="Z595" s="5">
        <v>398873</v>
      </c>
      <c r="AA595" s="5">
        <v>420086835</v>
      </c>
      <c r="AB595">
        <v>0</v>
      </c>
      <c r="AC595">
        <v>0</v>
      </c>
      <c r="AD595">
        <v>0</v>
      </c>
      <c r="AE595" t="s">
        <v>34</v>
      </c>
      <c r="AF595" t="s">
        <v>34</v>
      </c>
      <c r="AG595" t="s">
        <v>41</v>
      </c>
      <c r="AH595" s="5">
        <v>4186056.34</v>
      </c>
      <c r="AI595" s="5">
        <v>10823.28</v>
      </c>
      <c r="AJ595" s="3">
        <v>51810</v>
      </c>
      <c r="AK595" s="5">
        <v>3988.73</v>
      </c>
      <c r="AL595" s="5">
        <v>0</v>
      </c>
      <c r="AM595" s="5">
        <v>0</v>
      </c>
      <c r="AN595" s="5">
        <v>0</v>
      </c>
      <c r="AO595" t="s">
        <v>41</v>
      </c>
      <c r="AP595" t="s">
        <v>37</v>
      </c>
      <c r="AQ595" s="5">
        <v>4186056.34</v>
      </c>
      <c r="AR595" t="s">
        <v>38</v>
      </c>
      <c r="AT595" t="str">
        <f t="shared" si="147"/>
        <v>0 Días</v>
      </c>
      <c r="AU595" t="e">
        <f>IF(AND(AC595=0,SUMIFS($H:$H,$A:$A,$A595,#REF!,#REF!)&lt;250000000),"Ordinaria",IF(AND(AC595=0,SUMIFS($H:$H,$A:$A,$A595,#REF!,#REF!)&gt;=250000000),"Preventiva",IF(AND(AC595&gt;0,AC595&lt;=30),"Persuasiva I",IF(AND(AC595&gt;30,AC595&lt;=60),"Persuasiva II",IF(AND(AC595&gt;60,AC595&lt;90),"Prejurídica","Jurídico")))))</f>
        <v>#REF!</v>
      </c>
      <c r="AV595">
        <f t="shared" si="148"/>
        <v>0</v>
      </c>
      <c r="AW595" t="str">
        <f>IFERROR(VLOOKUP(#REF!,#REF!,32,0),"Desembolsado")</f>
        <v>Desembolsado</v>
      </c>
      <c r="AX595" t="str">
        <f t="shared" si="149"/>
        <v>Otro</v>
      </c>
    </row>
    <row r="596" spans="1:50" x14ac:dyDescent="0.25">
      <c r="A596" s="3">
        <v>45322</v>
      </c>
      <c r="B596" s="1">
        <v>34214710213811</v>
      </c>
      <c r="C596" s="5">
        <v>464000000</v>
      </c>
      <c r="D596">
        <v>240</v>
      </c>
      <c r="E596" s="3">
        <v>44533</v>
      </c>
      <c r="F596" s="1">
        <f>_xlfn.DAYS(E596,A596)/30</f>
        <v>-26.3</v>
      </c>
      <c r="G596" s="1">
        <f t="shared" si="151"/>
        <v>213.7</v>
      </c>
      <c r="H596" s="5">
        <v>418605634</v>
      </c>
      <c r="I596" s="5" t="s">
        <v>52</v>
      </c>
      <c r="J596" s="6">
        <v>45038</v>
      </c>
      <c r="K596" s="7">
        <f>+_xlfn.DAYS(A596,J596)/30</f>
        <v>9.4666666666666668</v>
      </c>
      <c r="L596" s="7">
        <f>+_xlfn.DAYS(A596,E596)/30</f>
        <v>26.3</v>
      </c>
      <c r="M596" s="6">
        <v>31599</v>
      </c>
      <c r="N596" s="8">
        <f>+_xlfn.DAYS(A596,M596)/365</f>
        <v>37.597260273972601</v>
      </c>
      <c r="O596" s="8">
        <v>1069</v>
      </c>
      <c r="P596" s="6">
        <v>43147</v>
      </c>
      <c r="Q596" s="8">
        <f t="shared" si="143"/>
        <v>3.85</v>
      </c>
      <c r="R596" s="8">
        <f t="shared" si="144"/>
        <v>5.2527777777777782</v>
      </c>
      <c r="S596" s="8" t="s">
        <v>66</v>
      </c>
      <c r="T596" s="9">
        <v>3.5799999999999998E-2</v>
      </c>
      <c r="U596" s="5">
        <f t="shared" si="145"/>
        <v>1933333.3333333333</v>
      </c>
      <c r="V596" s="5">
        <f t="shared" si="146"/>
        <v>1248840.1414333335</v>
      </c>
      <c r="W596" s="10">
        <f t="shared" si="150"/>
        <v>3182173.474766667</v>
      </c>
      <c r="X596" s="5">
        <v>0</v>
      </c>
      <c r="Y596">
        <v>0</v>
      </c>
      <c r="Z596" s="5">
        <v>342736</v>
      </c>
      <c r="AA596" s="5">
        <v>418948370</v>
      </c>
      <c r="AB596">
        <v>0</v>
      </c>
      <c r="AC596">
        <v>0</v>
      </c>
      <c r="AD596">
        <v>0</v>
      </c>
      <c r="AE596" t="s">
        <v>34</v>
      </c>
      <c r="AF596" t="s">
        <v>34</v>
      </c>
      <c r="AG596" t="s">
        <v>41</v>
      </c>
      <c r="AH596" s="5">
        <v>4186056.34</v>
      </c>
      <c r="AI596" s="5">
        <v>0</v>
      </c>
      <c r="AJ596" s="3">
        <v>51810</v>
      </c>
      <c r="AK596" s="5">
        <v>3427.36</v>
      </c>
      <c r="AL596" s="5">
        <v>0</v>
      </c>
      <c r="AM596" s="5">
        <v>0</v>
      </c>
      <c r="AN596" s="5">
        <v>0</v>
      </c>
      <c r="AO596" t="s">
        <v>41</v>
      </c>
      <c r="AP596" t="s">
        <v>37</v>
      </c>
      <c r="AQ596" s="5">
        <v>4186056.34</v>
      </c>
      <c r="AR596" t="s">
        <v>38</v>
      </c>
      <c r="AS596">
        <f t="shared" ref="AS596:AS605" si="153">IF(AC596&gt;=1,1,0)</f>
        <v>0</v>
      </c>
      <c r="AT596" t="str">
        <f t="shared" si="147"/>
        <v>0 Días</v>
      </c>
      <c r="AU596" t="e">
        <f>IF(AND(AC596=0,SUMIFS($H:$H,$A:$A,$A596,#REF!,#REF!)&lt;250000000),"Ordinaria",IF(AND(AC596=0,SUMIFS($H:$H,$A:$A,$A596,#REF!,#REF!)&gt;=250000000),"Preventiva",IF(AND(AC596&gt;0,AC596&lt;=30),"Persuasiva I",IF(AND(AC596&gt;30,AC596&lt;=60),"Persuasiva II",IF(AND(AC596&gt;60,AC596&lt;90),"Prejurídica","Jurídico")))))</f>
        <v>#REF!</v>
      </c>
      <c r="AV596">
        <f t="shared" si="148"/>
        <v>0</v>
      </c>
      <c r="AW596" t="str">
        <f>IFERROR(VLOOKUP(#REF!,#REF!,32,0),"Desembolsado")</f>
        <v>Desembolsado</v>
      </c>
      <c r="AX596" t="str">
        <f t="shared" si="149"/>
        <v>Otro</v>
      </c>
    </row>
    <row r="597" spans="1:50" x14ac:dyDescent="0.25">
      <c r="A597" s="3">
        <v>45291</v>
      </c>
      <c r="B597" s="1">
        <v>34214710213811</v>
      </c>
      <c r="C597" s="5">
        <v>464000000</v>
      </c>
      <c r="D597">
        <v>240</v>
      </c>
      <c r="E597" s="3">
        <v>44533</v>
      </c>
      <c r="F597" s="1">
        <f>_xlfn.DAYS(E597,A597)/30</f>
        <v>-25.266666666666666</v>
      </c>
      <c r="G597" s="1">
        <f t="shared" si="151"/>
        <v>214.73333333333335</v>
      </c>
      <c r="H597" s="5">
        <v>420570919</v>
      </c>
      <c r="I597" s="5" t="s">
        <v>52</v>
      </c>
      <c r="J597" s="6">
        <v>45038</v>
      </c>
      <c r="K597" s="7">
        <f>+_xlfn.DAYS(A597,J597)/30</f>
        <v>8.4333333333333336</v>
      </c>
      <c r="L597" s="7">
        <f>+_xlfn.DAYS(A597,E597)/30</f>
        <v>25.266666666666666</v>
      </c>
      <c r="M597" s="6">
        <v>31599</v>
      </c>
      <c r="N597" s="8">
        <f>+_xlfn.DAYS(A597,M597)/365</f>
        <v>37.512328767123286</v>
      </c>
      <c r="O597" s="8">
        <v>1069</v>
      </c>
      <c r="P597" s="6">
        <v>43147</v>
      </c>
      <c r="Q597" s="8">
        <f t="shared" si="143"/>
        <v>3.85</v>
      </c>
      <c r="R597" s="8">
        <f t="shared" si="144"/>
        <v>5.2527777777777782</v>
      </c>
      <c r="S597" s="8" t="s">
        <v>66</v>
      </c>
      <c r="T597" s="9">
        <v>3.5799999999999998E-2</v>
      </c>
      <c r="U597" s="5">
        <f t="shared" si="145"/>
        <v>1933333.3333333333</v>
      </c>
      <c r="V597" s="5">
        <f t="shared" si="146"/>
        <v>1254703.2416833334</v>
      </c>
      <c r="W597" s="10">
        <f t="shared" si="150"/>
        <v>3188036.5750166667</v>
      </c>
      <c r="X597" s="5">
        <v>0</v>
      </c>
      <c r="Y597">
        <v>0</v>
      </c>
      <c r="Z597" s="5">
        <v>385578</v>
      </c>
      <c r="AA597" s="5">
        <v>420956497</v>
      </c>
      <c r="AB597">
        <v>0</v>
      </c>
      <c r="AC597">
        <v>0</v>
      </c>
      <c r="AD597">
        <v>0</v>
      </c>
      <c r="AE597" t="s">
        <v>34</v>
      </c>
      <c r="AF597" t="s">
        <v>34</v>
      </c>
      <c r="AG597" t="s">
        <v>41</v>
      </c>
      <c r="AH597" s="5">
        <v>4205709.1900000004</v>
      </c>
      <c r="AI597" s="5">
        <v>0</v>
      </c>
      <c r="AJ597" s="3">
        <v>51810</v>
      </c>
      <c r="AK597" s="5">
        <v>3855.78</v>
      </c>
      <c r="AL597" s="5">
        <v>0</v>
      </c>
      <c r="AM597" s="5">
        <v>0</v>
      </c>
      <c r="AN597" s="5">
        <v>0</v>
      </c>
      <c r="AO597" t="s">
        <v>41</v>
      </c>
      <c r="AP597" t="s">
        <v>37</v>
      </c>
      <c r="AQ597" s="5">
        <v>4205709.1900000004</v>
      </c>
      <c r="AR597" t="s">
        <v>38</v>
      </c>
      <c r="AS597">
        <f t="shared" si="153"/>
        <v>0</v>
      </c>
      <c r="AT597" t="str">
        <f t="shared" si="147"/>
        <v>0 Días</v>
      </c>
      <c r="AU597" t="e">
        <f>IF(AND(AC597=0,SUMIFS($H:$H,$A:$A,$A597,#REF!,#REF!)&lt;250000000),"Ordinaria",IF(AND(AC597=0,SUMIFS($H:$H,$A:$A,$A597,#REF!,#REF!)&gt;=250000000),"Preventiva",IF(AND(AC597&gt;0,AC597&lt;=30),"Persuasiva I",IF(AND(AC597&gt;30,AC597&lt;=60),"Persuasiva II",IF(AND(AC597&gt;60,AC597&lt;90),"Prejurídica","Jurídico")))))</f>
        <v>#REF!</v>
      </c>
      <c r="AV597">
        <f t="shared" si="148"/>
        <v>0</v>
      </c>
      <c r="AW597" t="str">
        <f>IFERROR(VLOOKUP(#REF!,#REF!,32,0),"Desembolsado")</f>
        <v>Desembolsado</v>
      </c>
      <c r="AX597" t="str">
        <f t="shared" si="149"/>
        <v>Otro</v>
      </c>
    </row>
    <row r="598" spans="1:50" x14ac:dyDescent="0.25">
      <c r="A598" s="3">
        <v>45260</v>
      </c>
      <c r="B598" s="1">
        <v>34214710213811</v>
      </c>
      <c r="C598" s="5">
        <v>464000000</v>
      </c>
      <c r="D598">
        <v>240</v>
      </c>
      <c r="E598" s="3">
        <v>44533</v>
      </c>
      <c r="F598" s="1">
        <f>_xlfn.DAYS(E598,A598)/30</f>
        <v>-24.233333333333334</v>
      </c>
      <c r="G598" s="1">
        <f t="shared" si="151"/>
        <v>215.76666666666665</v>
      </c>
      <c r="H598" s="5">
        <v>424501489</v>
      </c>
      <c r="I598" s="5" t="s">
        <v>52</v>
      </c>
      <c r="J598" s="6">
        <v>45038</v>
      </c>
      <c r="K598" s="7">
        <f>+_xlfn.DAYS(A598,J598)/30</f>
        <v>7.4</v>
      </c>
      <c r="L598" s="7">
        <f>+_xlfn.DAYS(A598,E598)/30</f>
        <v>24.233333333333334</v>
      </c>
      <c r="M598" s="6">
        <v>31599</v>
      </c>
      <c r="N598" s="8">
        <f>+_xlfn.DAYS(A598,M598)/365</f>
        <v>37.42739726027397</v>
      </c>
      <c r="O598" s="8">
        <v>1069</v>
      </c>
      <c r="P598" s="6">
        <v>43147</v>
      </c>
      <c r="Q598" s="8">
        <f t="shared" si="143"/>
        <v>3.85</v>
      </c>
      <c r="R598" s="8">
        <f t="shared" si="144"/>
        <v>5.2527777777777782</v>
      </c>
      <c r="S598" s="8" t="s">
        <v>66</v>
      </c>
      <c r="T598" s="9">
        <v>3.5799999999999998E-2</v>
      </c>
      <c r="U598" s="5">
        <f t="shared" si="145"/>
        <v>1933333.3333333333</v>
      </c>
      <c r="V598" s="5">
        <f t="shared" si="146"/>
        <v>1266429.4421833334</v>
      </c>
      <c r="W598" s="10">
        <f t="shared" si="150"/>
        <v>3199762.7755166665</v>
      </c>
      <c r="X598" s="5">
        <v>1097568</v>
      </c>
      <c r="Y598">
        <v>0</v>
      </c>
      <c r="Z598" s="5">
        <v>0</v>
      </c>
      <c r="AA598" s="5">
        <v>425599057</v>
      </c>
      <c r="AB598">
        <v>0</v>
      </c>
      <c r="AC598">
        <v>0</v>
      </c>
      <c r="AD598">
        <v>0</v>
      </c>
      <c r="AE598" t="s">
        <v>34</v>
      </c>
      <c r="AF598" t="s">
        <v>34</v>
      </c>
      <c r="AG598" t="s">
        <v>41</v>
      </c>
      <c r="AH598" s="5">
        <v>4245014.8899999997</v>
      </c>
      <c r="AI598" s="5">
        <v>10975.68</v>
      </c>
      <c r="AJ598" s="3">
        <v>51810</v>
      </c>
      <c r="AK598" s="5">
        <v>0</v>
      </c>
      <c r="AL598" s="5">
        <v>0</v>
      </c>
      <c r="AM598" s="5">
        <v>0</v>
      </c>
      <c r="AN598" s="5">
        <v>0</v>
      </c>
      <c r="AO598" t="s">
        <v>41</v>
      </c>
      <c r="AP598" t="s">
        <v>37</v>
      </c>
      <c r="AQ598" s="5">
        <v>4245014.8899999997</v>
      </c>
      <c r="AR598" t="s">
        <v>38</v>
      </c>
      <c r="AS598">
        <f t="shared" si="153"/>
        <v>0</v>
      </c>
      <c r="AT598" t="str">
        <f t="shared" si="147"/>
        <v>0 Días</v>
      </c>
      <c r="AU598" t="e">
        <f>IF(AND(AC598=0,SUMIFS($H:$H,$A:$A,$A598,#REF!,#REF!)&lt;250000000),"Ordinaria",IF(AND(AC598=0,SUMIFS($H:$H,$A:$A,$A598,#REF!,#REF!)&gt;=250000000),"Preventiva",IF(AND(AC598&gt;0,AC598&lt;=30),"Persuasiva I",IF(AND(AC598&gt;30,AC598&lt;=60),"Persuasiva II",IF(AND(AC598&gt;60,AC598&lt;90),"Prejurídica","Jurídico")))))</f>
        <v>#REF!</v>
      </c>
      <c r="AV598">
        <f t="shared" si="148"/>
        <v>0</v>
      </c>
      <c r="AW598" t="str">
        <f>IFERROR(VLOOKUP(#REF!,#REF!,32,0),"Desembolsado")</f>
        <v>Desembolsado</v>
      </c>
      <c r="AX598" t="str">
        <f t="shared" si="149"/>
        <v>Otro</v>
      </c>
    </row>
    <row r="599" spans="1:50" x14ac:dyDescent="0.25">
      <c r="A599" s="3">
        <v>45230</v>
      </c>
      <c r="B599" s="1">
        <v>34214710213811</v>
      </c>
      <c r="C599" s="5">
        <v>464000000</v>
      </c>
      <c r="D599">
        <v>240</v>
      </c>
      <c r="E599" s="3">
        <v>44533</v>
      </c>
      <c r="F599" s="1">
        <f>_xlfn.DAYS(E599,A599)/30</f>
        <v>-23.233333333333334</v>
      </c>
      <c r="G599" s="1">
        <f t="shared" si="151"/>
        <v>216.76666666666665</v>
      </c>
      <c r="H599" s="5">
        <v>424501489</v>
      </c>
      <c r="I599" s="5" t="s">
        <v>52</v>
      </c>
      <c r="J599" s="6">
        <v>45038</v>
      </c>
      <c r="K599" s="7">
        <f>+_xlfn.DAYS(A599,J599)/30</f>
        <v>6.4</v>
      </c>
      <c r="L599" s="7">
        <f>+_xlfn.DAYS(A599,E599)/30</f>
        <v>23.233333333333334</v>
      </c>
      <c r="M599" s="6">
        <v>31599</v>
      </c>
      <c r="N599" s="8">
        <f>+_xlfn.DAYS(A599,M599)/365</f>
        <v>37.345205479452055</v>
      </c>
      <c r="O599" s="8">
        <v>1069</v>
      </c>
      <c r="P599" s="6">
        <v>43147</v>
      </c>
      <c r="Q599" s="8">
        <f t="shared" si="143"/>
        <v>3.85</v>
      </c>
      <c r="R599" s="8">
        <f t="shared" si="144"/>
        <v>5.2527777777777782</v>
      </c>
      <c r="S599" s="8" t="s">
        <v>66</v>
      </c>
      <c r="T599" s="9">
        <v>3.5799999999999998E-2</v>
      </c>
      <c r="U599" s="5">
        <f t="shared" si="145"/>
        <v>1933333.3333333333</v>
      </c>
      <c r="V599" s="5">
        <f t="shared" si="146"/>
        <v>1266429.4421833334</v>
      </c>
      <c r="W599" s="10">
        <f t="shared" si="150"/>
        <v>3199762.7755166665</v>
      </c>
      <c r="X599" s="5">
        <v>0</v>
      </c>
      <c r="Y599">
        <v>0</v>
      </c>
      <c r="Z599" s="5">
        <v>0</v>
      </c>
      <c r="AA599" s="5">
        <v>424501489</v>
      </c>
      <c r="AB599">
        <v>0</v>
      </c>
      <c r="AC599">
        <v>0</v>
      </c>
      <c r="AD599">
        <v>0</v>
      </c>
      <c r="AE599" t="s">
        <v>34</v>
      </c>
      <c r="AF599" t="s">
        <v>34</v>
      </c>
      <c r="AG599" t="s">
        <v>41</v>
      </c>
      <c r="AH599" s="5">
        <v>4245014.8899999997</v>
      </c>
      <c r="AI599" s="5">
        <v>0</v>
      </c>
      <c r="AJ599" s="3">
        <v>51810</v>
      </c>
      <c r="AK599" s="5">
        <v>0</v>
      </c>
      <c r="AL599" s="5">
        <v>0</v>
      </c>
      <c r="AM599" s="5">
        <v>0</v>
      </c>
      <c r="AN599" s="5">
        <v>0</v>
      </c>
      <c r="AO599" t="s">
        <v>41</v>
      </c>
      <c r="AP599" t="s">
        <v>37</v>
      </c>
      <c r="AQ599" s="5">
        <v>4245014.8899999997</v>
      </c>
      <c r="AR599" t="s">
        <v>38</v>
      </c>
      <c r="AS599">
        <f t="shared" si="153"/>
        <v>0</v>
      </c>
      <c r="AT599" t="str">
        <f t="shared" si="147"/>
        <v>0 Días</v>
      </c>
      <c r="AU599" t="e">
        <f>IF(AND(AC599=0,SUMIFS($H:$H,$A:$A,$A599,#REF!,#REF!)&lt;250000000),"Ordinaria",IF(AND(AC599=0,SUMIFS($H:$H,$A:$A,$A599,#REF!,#REF!)&gt;=250000000),"Preventiva",IF(AND(AC599&gt;0,AC599&lt;=30),"Persuasiva I",IF(AND(AC599&gt;30,AC599&lt;=60),"Persuasiva II",IF(AND(AC599&gt;60,AC599&lt;90),"Prejurídica","Jurídico")))))</f>
        <v>#REF!</v>
      </c>
      <c r="AV599">
        <f t="shared" si="148"/>
        <v>0</v>
      </c>
      <c r="AW599" t="str">
        <f>IFERROR(VLOOKUP(#REF!,#REF!,32,0),"Desembolsado")</f>
        <v>Desembolsado</v>
      </c>
      <c r="AX599" t="str">
        <f t="shared" si="149"/>
        <v>Otro</v>
      </c>
    </row>
    <row r="600" spans="1:50" x14ac:dyDescent="0.25">
      <c r="A600" s="3">
        <v>45199</v>
      </c>
      <c r="B600" s="1">
        <v>34214710213811</v>
      </c>
      <c r="C600" s="5">
        <v>464000000</v>
      </c>
      <c r="D600">
        <v>240</v>
      </c>
      <c r="E600" s="3">
        <v>44533</v>
      </c>
      <c r="F600" s="1">
        <f>_xlfn.DAYS(E600,A600)/30</f>
        <v>-22.2</v>
      </c>
      <c r="G600" s="1">
        <f t="shared" si="151"/>
        <v>217.8</v>
      </c>
      <c r="H600" s="5">
        <v>428432059</v>
      </c>
      <c r="I600" s="5" t="s">
        <v>52</v>
      </c>
      <c r="J600" s="6">
        <v>45038</v>
      </c>
      <c r="K600" s="7">
        <f>+_xlfn.DAYS(A600,J600)/30</f>
        <v>5.3666666666666663</v>
      </c>
      <c r="L600" s="7">
        <f>+_xlfn.DAYS(A600,E600)/30</f>
        <v>22.2</v>
      </c>
      <c r="M600" s="6">
        <v>31599</v>
      </c>
      <c r="N600" s="8">
        <f>+_xlfn.DAYS(A600,M600)/365</f>
        <v>37.260273972602739</v>
      </c>
      <c r="O600" s="8">
        <v>1069</v>
      </c>
      <c r="P600" s="6">
        <v>43147</v>
      </c>
      <c r="Q600" s="8">
        <f t="shared" si="143"/>
        <v>3.85</v>
      </c>
      <c r="R600" s="8">
        <f t="shared" si="144"/>
        <v>5.2527777777777782</v>
      </c>
      <c r="S600" s="8" t="s">
        <v>66</v>
      </c>
      <c r="T600" s="9">
        <v>3.5799999999999998E-2</v>
      </c>
      <c r="U600" s="5">
        <f t="shared" si="145"/>
        <v>1933333.3333333333</v>
      </c>
      <c r="V600" s="5">
        <f t="shared" si="146"/>
        <v>1278155.6426833333</v>
      </c>
      <c r="W600" s="10">
        <f t="shared" si="150"/>
        <v>3211488.9760166667</v>
      </c>
      <c r="X600" s="5">
        <v>1107733</v>
      </c>
      <c r="Y600">
        <v>0</v>
      </c>
      <c r="Z600" s="5">
        <v>0</v>
      </c>
      <c r="AA600" s="5">
        <v>429539792</v>
      </c>
      <c r="AB600">
        <v>0</v>
      </c>
      <c r="AC600">
        <v>0</v>
      </c>
      <c r="AD600">
        <v>0</v>
      </c>
      <c r="AE600" t="s">
        <v>34</v>
      </c>
      <c r="AF600" t="s">
        <v>34</v>
      </c>
      <c r="AG600" t="s">
        <v>41</v>
      </c>
      <c r="AH600" s="5">
        <v>4284320.59</v>
      </c>
      <c r="AI600" s="5">
        <v>11077.33</v>
      </c>
      <c r="AJ600" s="3">
        <v>51810</v>
      </c>
      <c r="AK600" s="5">
        <v>0</v>
      </c>
      <c r="AL600" s="5">
        <v>0</v>
      </c>
      <c r="AM600" s="5">
        <v>0</v>
      </c>
      <c r="AN600" s="5">
        <v>0</v>
      </c>
      <c r="AO600" t="s">
        <v>41</v>
      </c>
      <c r="AP600" t="s">
        <v>37</v>
      </c>
      <c r="AQ600" s="5">
        <v>4284320.59</v>
      </c>
      <c r="AR600" t="s">
        <v>38</v>
      </c>
      <c r="AS600">
        <f t="shared" si="153"/>
        <v>0</v>
      </c>
      <c r="AT600" t="str">
        <f t="shared" si="147"/>
        <v>0 Días</v>
      </c>
      <c r="AU600" t="e">
        <f>IF(AND(AC600=0,SUMIFS($H:$H,$A:$A,$A600,#REF!,#REF!)&lt;250000000),"Ordinaria",IF(AND(AC600=0,SUMIFS($H:$H,$A:$A,$A600,#REF!,#REF!)&gt;=250000000),"Preventiva",IF(AND(AC600&gt;0,AC600&lt;=30),"Persuasiva I",IF(AND(AC600&gt;30,AC600&lt;=60),"Persuasiva II",IF(AND(AC600&gt;60,AC600&lt;90),"Prejurídica","Jurídico")))))</f>
        <v>#REF!</v>
      </c>
      <c r="AV600">
        <f t="shared" si="148"/>
        <v>0</v>
      </c>
      <c r="AW600" t="str">
        <f>IFERROR(VLOOKUP(#REF!,#REF!,32,0),"Desembolsado")</f>
        <v>Desembolsado</v>
      </c>
      <c r="AX600" t="str">
        <f t="shared" si="149"/>
        <v>Otro</v>
      </c>
    </row>
    <row r="601" spans="1:50" x14ac:dyDescent="0.25">
      <c r="A601" s="3">
        <v>45169</v>
      </c>
      <c r="B601" s="1">
        <v>34214710213811</v>
      </c>
      <c r="C601" s="5">
        <v>464000000</v>
      </c>
      <c r="D601">
        <v>240</v>
      </c>
      <c r="E601" s="3">
        <v>44533</v>
      </c>
      <c r="F601" s="1">
        <f>_xlfn.DAYS(E601,A601)/30</f>
        <v>-21.2</v>
      </c>
      <c r="G601" s="1">
        <f t="shared" si="151"/>
        <v>218.8</v>
      </c>
      <c r="H601" s="5">
        <v>430397344</v>
      </c>
      <c r="I601" s="5" t="s">
        <v>52</v>
      </c>
      <c r="J601" s="6">
        <v>45038</v>
      </c>
      <c r="K601" s="7">
        <f>+_xlfn.DAYS(A601,J601)/30</f>
        <v>4.3666666666666663</v>
      </c>
      <c r="L601" s="7">
        <f>+_xlfn.DAYS(A601,E601)/30</f>
        <v>21.2</v>
      </c>
      <c r="M601" s="6">
        <v>31599</v>
      </c>
      <c r="N601" s="8">
        <f>+_xlfn.DAYS(A601,M601)/365</f>
        <v>37.178082191780824</v>
      </c>
      <c r="O601" s="8">
        <v>1069</v>
      </c>
      <c r="P601" s="6">
        <v>43147</v>
      </c>
      <c r="Q601" s="8">
        <f t="shared" si="143"/>
        <v>3.85</v>
      </c>
      <c r="R601" s="8">
        <f t="shared" si="144"/>
        <v>5.2527777777777782</v>
      </c>
      <c r="S601" s="8" t="s">
        <v>66</v>
      </c>
      <c r="T601" s="9">
        <v>3.5799999999999998E-2</v>
      </c>
      <c r="U601" s="5">
        <f t="shared" si="145"/>
        <v>1933333.3333333333</v>
      </c>
      <c r="V601" s="5">
        <f t="shared" si="146"/>
        <v>1284018.7429333332</v>
      </c>
      <c r="W601" s="10">
        <f t="shared" si="150"/>
        <v>3217352.0762666664</v>
      </c>
      <c r="X601" s="5">
        <v>1112822</v>
      </c>
      <c r="Y601">
        <v>0</v>
      </c>
      <c r="Z601" s="5">
        <v>0</v>
      </c>
      <c r="AA601" s="5">
        <v>431510166</v>
      </c>
      <c r="AB601">
        <v>0</v>
      </c>
      <c r="AC601">
        <v>0</v>
      </c>
      <c r="AD601">
        <v>0</v>
      </c>
      <c r="AE601" t="s">
        <v>34</v>
      </c>
      <c r="AF601" t="s">
        <v>34</v>
      </c>
      <c r="AG601" t="s">
        <v>41</v>
      </c>
      <c r="AH601" s="5">
        <v>4303973.4400000004</v>
      </c>
      <c r="AI601" s="5">
        <v>11128.22</v>
      </c>
      <c r="AJ601" s="3">
        <v>51810</v>
      </c>
      <c r="AK601" s="5">
        <v>0</v>
      </c>
      <c r="AL601" s="5">
        <v>0</v>
      </c>
      <c r="AM601" s="5">
        <v>0</v>
      </c>
      <c r="AN601" s="5">
        <v>0</v>
      </c>
      <c r="AO601" t="s">
        <v>41</v>
      </c>
      <c r="AP601" t="s">
        <v>37</v>
      </c>
      <c r="AQ601" s="5">
        <v>4303973.4400000004</v>
      </c>
      <c r="AR601" t="s">
        <v>38</v>
      </c>
      <c r="AS601">
        <f t="shared" si="153"/>
        <v>0</v>
      </c>
      <c r="AT601" t="str">
        <f t="shared" si="147"/>
        <v>0 Días</v>
      </c>
      <c r="AU601" t="e">
        <f>IF(AND(AC601=0,SUMIFS($H:$H,$A:$A,$A601,#REF!,#REF!)&lt;250000000),"Ordinaria",IF(AND(AC601=0,SUMIFS($H:$H,$A:$A,$A601,#REF!,#REF!)&gt;=250000000),"Preventiva",IF(AND(AC601&gt;0,AC601&lt;=30),"Persuasiva I",IF(AND(AC601&gt;30,AC601&lt;=60),"Persuasiva II",IF(AND(AC601&gt;60,AC601&lt;90),"Prejurídica","Jurídico")))))</f>
        <v>#REF!</v>
      </c>
      <c r="AV601">
        <f t="shared" si="148"/>
        <v>0</v>
      </c>
      <c r="AW601" t="str">
        <f>IFERROR(VLOOKUP(#REF!,#REF!,32,0),"Desembolsado")</f>
        <v>Desembolsado</v>
      </c>
      <c r="AX601" t="str">
        <f t="shared" si="149"/>
        <v>Otro</v>
      </c>
    </row>
    <row r="602" spans="1:50" x14ac:dyDescent="0.25">
      <c r="A602" s="3">
        <v>45138</v>
      </c>
      <c r="B602" s="1">
        <v>34214710213811</v>
      </c>
      <c r="C602" s="5">
        <v>464000000</v>
      </c>
      <c r="D602">
        <v>240</v>
      </c>
      <c r="E602" s="3">
        <v>44533</v>
      </c>
      <c r="F602" s="1">
        <f>_xlfn.DAYS(E602,A602)/30</f>
        <v>-20.166666666666668</v>
      </c>
      <c r="G602" s="1">
        <f t="shared" si="151"/>
        <v>219.83333333333334</v>
      </c>
      <c r="H602" s="5">
        <v>430397344</v>
      </c>
      <c r="I602" s="5" t="s">
        <v>52</v>
      </c>
      <c r="J602" s="6">
        <v>45038</v>
      </c>
      <c r="K602" s="7">
        <f>+_xlfn.DAYS(A602,J602)/30</f>
        <v>3.3333333333333335</v>
      </c>
      <c r="L602" s="7">
        <f>+_xlfn.DAYS(A602,E602)/30</f>
        <v>20.166666666666668</v>
      </c>
      <c r="M602" s="6">
        <v>31599</v>
      </c>
      <c r="N602" s="8">
        <f>+_xlfn.DAYS(A602,M602)/365</f>
        <v>37.093150684931508</v>
      </c>
      <c r="O602" s="8">
        <v>1069</v>
      </c>
      <c r="P602" s="6">
        <v>43147</v>
      </c>
      <c r="Q602" s="8">
        <f t="shared" si="143"/>
        <v>3.85</v>
      </c>
      <c r="R602" s="8">
        <f t="shared" si="144"/>
        <v>5.2527777777777782</v>
      </c>
      <c r="S602" s="8" t="s">
        <v>66</v>
      </c>
      <c r="T602" s="9">
        <v>3.5799999999999998E-2</v>
      </c>
      <c r="U602" s="5">
        <f t="shared" si="145"/>
        <v>1933333.3333333333</v>
      </c>
      <c r="V602" s="5">
        <f t="shared" si="146"/>
        <v>1284018.7429333332</v>
      </c>
      <c r="W602" s="10">
        <f t="shared" si="150"/>
        <v>3217352.0762666664</v>
      </c>
      <c r="X602" s="5">
        <v>0</v>
      </c>
      <c r="Y602">
        <v>0</v>
      </c>
      <c r="Z602" s="5">
        <v>0</v>
      </c>
      <c r="AA602" s="5">
        <v>430397344</v>
      </c>
      <c r="AB602">
        <v>0</v>
      </c>
      <c r="AC602">
        <v>0</v>
      </c>
      <c r="AD602">
        <v>0</v>
      </c>
      <c r="AE602" t="s">
        <v>34</v>
      </c>
      <c r="AF602" t="s">
        <v>34</v>
      </c>
      <c r="AG602" t="s">
        <v>41</v>
      </c>
      <c r="AH602" s="5">
        <v>4303973.4400000004</v>
      </c>
      <c r="AI602" s="5">
        <v>0</v>
      </c>
      <c r="AJ602" s="3">
        <v>51810</v>
      </c>
      <c r="AK602" s="5">
        <v>0</v>
      </c>
      <c r="AL602" s="5">
        <v>0</v>
      </c>
      <c r="AM602" s="5">
        <v>0</v>
      </c>
      <c r="AN602" s="5">
        <v>0</v>
      </c>
      <c r="AO602" t="s">
        <v>41</v>
      </c>
      <c r="AP602" t="s">
        <v>37</v>
      </c>
      <c r="AQ602" s="5">
        <v>4303973.4400000004</v>
      </c>
      <c r="AR602" t="s">
        <v>38</v>
      </c>
      <c r="AS602">
        <f t="shared" si="153"/>
        <v>0</v>
      </c>
      <c r="AT602" t="str">
        <f t="shared" si="147"/>
        <v>0 Días</v>
      </c>
      <c r="AU602" t="e">
        <f>IF(AND(AC602=0,SUMIFS($H:$H,$A:$A,$A602,#REF!,#REF!)&lt;250000000),"Ordinaria",IF(AND(AC602=0,SUMIFS($H:$H,$A:$A,$A602,#REF!,#REF!)&gt;=250000000),"Preventiva",IF(AND(AC602&gt;0,AC602&lt;=30),"Persuasiva I",IF(AND(AC602&gt;30,AC602&lt;=60),"Persuasiva II",IF(AND(AC602&gt;60,AC602&lt;90),"Prejurídica","Jurídico")))))</f>
        <v>#REF!</v>
      </c>
      <c r="AV602">
        <f t="shared" si="148"/>
        <v>0</v>
      </c>
      <c r="AW602" t="str">
        <f>IFERROR(VLOOKUP(#REF!,#REF!,32,0),"Desembolsado")</f>
        <v>Desembolsado</v>
      </c>
      <c r="AX602" t="str">
        <f t="shared" si="149"/>
        <v>Otro</v>
      </c>
    </row>
    <row r="603" spans="1:50" x14ac:dyDescent="0.25">
      <c r="A603" s="3">
        <v>45107</v>
      </c>
      <c r="B603" s="1">
        <v>34214710213811</v>
      </c>
      <c r="C603" s="5">
        <v>464000000</v>
      </c>
      <c r="D603">
        <v>240</v>
      </c>
      <c r="E603" s="3">
        <v>44533</v>
      </c>
      <c r="F603" s="1">
        <f>_xlfn.DAYS(E603,A603)/30</f>
        <v>-19.133333333333333</v>
      </c>
      <c r="G603" s="1">
        <f t="shared" si="151"/>
        <v>220.86666666666667</v>
      </c>
      <c r="H603" s="5">
        <v>432362647</v>
      </c>
      <c r="I603" s="5" t="s">
        <v>52</v>
      </c>
      <c r="J603" s="6">
        <v>45038</v>
      </c>
      <c r="K603" s="7">
        <f>+_xlfn.DAYS(A603,J603)/30</f>
        <v>2.2999999999999998</v>
      </c>
      <c r="L603" s="7">
        <f>+_xlfn.DAYS(A603,E603)/30</f>
        <v>19.133333333333333</v>
      </c>
      <c r="M603" s="6">
        <v>31599</v>
      </c>
      <c r="N603" s="8">
        <f>+_xlfn.DAYS(A603,M603)/365</f>
        <v>37.008219178082193</v>
      </c>
      <c r="O603" s="8">
        <v>1069</v>
      </c>
      <c r="P603" s="6">
        <v>43147</v>
      </c>
      <c r="Q603" s="8">
        <f t="shared" si="143"/>
        <v>3.85</v>
      </c>
      <c r="R603" s="8">
        <f t="shared" si="144"/>
        <v>5.2527777777777782</v>
      </c>
      <c r="S603" s="8" t="s">
        <v>66</v>
      </c>
      <c r="T603" s="9">
        <v>3.5799999999999998E-2</v>
      </c>
      <c r="U603" s="5">
        <f t="shared" si="145"/>
        <v>1933333.3333333333</v>
      </c>
      <c r="V603" s="5">
        <f t="shared" si="146"/>
        <v>1289881.8968833333</v>
      </c>
      <c r="W603" s="10">
        <f t="shared" si="150"/>
        <v>3223215.2302166666</v>
      </c>
      <c r="X603" s="5">
        <v>1289882</v>
      </c>
      <c r="Y603">
        <v>0</v>
      </c>
      <c r="Z603" s="5">
        <v>0</v>
      </c>
      <c r="AA603" s="5">
        <v>433652529</v>
      </c>
      <c r="AB603">
        <v>0</v>
      </c>
      <c r="AC603">
        <v>0</v>
      </c>
      <c r="AD603">
        <v>0</v>
      </c>
      <c r="AE603" t="s">
        <v>34</v>
      </c>
      <c r="AF603" t="s">
        <v>34</v>
      </c>
      <c r="AG603" t="s">
        <v>41</v>
      </c>
      <c r="AH603" s="5">
        <v>4323626.47</v>
      </c>
      <c r="AI603" s="5">
        <v>12898.82</v>
      </c>
      <c r="AJ603" s="3">
        <v>51810</v>
      </c>
      <c r="AK603" s="5">
        <v>0</v>
      </c>
      <c r="AL603" s="5">
        <v>0</v>
      </c>
      <c r="AM603" s="5">
        <v>0</v>
      </c>
      <c r="AN603" s="5">
        <v>0</v>
      </c>
      <c r="AO603" t="s">
        <v>41</v>
      </c>
      <c r="AP603" t="s">
        <v>37</v>
      </c>
      <c r="AQ603" s="5">
        <v>4323626.47</v>
      </c>
      <c r="AR603" t="s">
        <v>38</v>
      </c>
      <c r="AS603">
        <f t="shared" si="153"/>
        <v>0</v>
      </c>
      <c r="AT603" t="str">
        <f t="shared" si="147"/>
        <v>0 Días</v>
      </c>
      <c r="AU603" t="e">
        <f>IF(AND(AC603=0,SUMIFS($H:$H,$A:$A,$A603,#REF!,#REF!)&lt;250000000),"Ordinaria",IF(AND(AC603=0,SUMIFS($H:$H,$A:$A,$A603,#REF!,#REF!)&gt;=250000000),"Preventiva",IF(AND(AC603&gt;0,AC603&lt;=30),"Persuasiva I",IF(AND(AC603&gt;30,AC603&lt;=60),"Persuasiva II",IF(AND(AC603&gt;60,AC603&lt;90),"Prejurídica","Jurídico")))))</f>
        <v>#REF!</v>
      </c>
      <c r="AV603">
        <f t="shared" si="148"/>
        <v>0</v>
      </c>
      <c r="AW603" t="str">
        <f>IFERROR(VLOOKUP(#REF!,#REF!,32,0),"Desembolsado")</f>
        <v>Desembolsado</v>
      </c>
      <c r="AX603" t="str">
        <f t="shared" si="149"/>
        <v>Otro</v>
      </c>
    </row>
    <row r="604" spans="1:50" x14ac:dyDescent="0.25">
      <c r="A604" s="3">
        <v>45077</v>
      </c>
      <c r="B604" s="1">
        <v>34214710213811</v>
      </c>
      <c r="C604" s="5">
        <v>464000000</v>
      </c>
      <c r="D604">
        <v>240</v>
      </c>
      <c r="E604" s="3">
        <v>44533</v>
      </c>
      <c r="F604" s="1">
        <f>_xlfn.DAYS(E604,A604)/30</f>
        <v>-18.133333333333333</v>
      </c>
      <c r="G604" s="1">
        <f t="shared" si="151"/>
        <v>221.86666666666667</v>
      </c>
      <c r="H604" s="5">
        <v>434386582</v>
      </c>
      <c r="I604" s="5" t="s">
        <v>52</v>
      </c>
      <c r="J604" s="6">
        <v>45038</v>
      </c>
      <c r="K604" s="7">
        <f>+_xlfn.DAYS(A604,J604)/30</f>
        <v>1.3</v>
      </c>
      <c r="L604" s="7">
        <f>+_xlfn.DAYS(A604,E604)/30</f>
        <v>18.133333333333333</v>
      </c>
      <c r="M604" s="6">
        <v>31599</v>
      </c>
      <c r="N604" s="8">
        <f>+_xlfn.DAYS(A604,M604)/365</f>
        <v>36.926027397260277</v>
      </c>
      <c r="O604" s="8">
        <v>1069</v>
      </c>
      <c r="P604" s="6">
        <v>43147</v>
      </c>
      <c r="Q604" s="8">
        <f t="shared" si="143"/>
        <v>3.85</v>
      </c>
      <c r="R604" s="8">
        <f t="shared" si="144"/>
        <v>5.2527777777777782</v>
      </c>
      <c r="S604" s="8" t="s">
        <v>66</v>
      </c>
      <c r="T604" s="9">
        <v>3.5799999999999998E-2</v>
      </c>
      <c r="U604" s="5">
        <f t="shared" si="145"/>
        <v>1933333.3333333333</v>
      </c>
      <c r="V604" s="5">
        <f t="shared" si="146"/>
        <v>1295919.9696333332</v>
      </c>
      <c r="W604" s="10">
        <f t="shared" si="150"/>
        <v>3229253.3029666664</v>
      </c>
      <c r="X604" s="5">
        <v>0</v>
      </c>
      <c r="Y604">
        <v>0</v>
      </c>
      <c r="Z604" s="5">
        <v>0</v>
      </c>
      <c r="AA604" s="5">
        <v>434386582</v>
      </c>
      <c r="AB604">
        <v>0</v>
      </c>
      <c r="AC604">
        <v>0</v>
      </c>
      <c r="AD604">
        <v>0</v>
      </c>
      <c r="AE604" t="s">
        <v>34</v>
      </c>
      <c r="AF604" t="s">
        <v>34</v>
      </c>
      <c r="AG604" t="s">
        <v>41</v>
      </c>
      <c r="AH604" s="5">
        <v>4343865.82</v>
      </c>
      <c r="AI604" s="5">
        <v>0</v>
      </c>
      <c r="AJ604" s="3">
        <v>51835</v>
      </c>
      <c r="AK604" s="5">
        <v>0</v>
      </c>
      <c r="AL604" s="5">
        <v>0</v>
      </c>
      <c r="AM604" s="5">
        <v>0</v>
      </c>
      <c r="AN604" s="5">
        <v>0</v>
      </c>
      <c r="AO604" t="s">
        <v>41</v>
      </c>
      <c r="AP604" t="s">
        <v>39</v>
      </c>
      <c r="AQ604" s="5">
        <v>4343865.82</v>
      </c>
      <c r="AR604" t="s">
        <v>38</v>
      </c>
      <c r="AS604">
        <f t="shared" si="153"/>
        <v>0</v>
      </c>
      <c r="AT604" t="str">
        <f t="shared" si="147"/>
        <v>0 Días</v>
      </c>
      <c r="AU604" t="e">
        <f>IF(AND(AC604=0,SUMIFS($H:$H,$A:$A,$A604,#REF!,#REF!)&lt;250000000),"Ordinaria",IF(AND(AC604=0,SUMIFS($H:$H,$A:$A,$A604,#REF!,#REF!)&gt;=250000000),"Preventiva",IF(AND(AC604&gt;0,AC604&lt;=30),"Persuasiva I",IF(AND(AC604&gt;30,AC604&lt;=60),"Persuasiva II",IF(AND(AC604&gt;60,AC604&lt;90),"Prejurídica","Jurídico")))))</f>
        <v>#REF!</v>
      </c>
      <c r="AV604">
        <f t="shared" si="148"/>
        <v>0</v>
      </c>
      <c r="AW604" t="str">
        <f>IFERROR(VLOOKUP(#REF!,#REF!,32,0),"Desembolsado")</f>
        <v>Desembolsado</v>
      </c>
      <c r="AX604" t="str">
        <f t="shared" si="149"/>
        <v>Otro</v>
      </c>
    </row>
    <row r="605" spans="1:50" x14ac:dyDescent="0.25">
      <c r="A605" s="3">
        <v>45046</v>
      </c>
      <c r="B605" s="1">
        <v>34214710213811</v>
      </c>
      <c r="C605" s="5">
        <v>464000000</v>
      </c>
      <c r="D605">
        <v>240</v>
      </c>
      <c r="E605" s="3">
        <v>44533</v>
      </c>
      <c r="F605" s="1">
        <f>_xlfn.DAYS(E605,A605)/30</f>
        <v>-17.100000000000001</v>
      </c>
      <c r="G605" s="1">
        <f t="shared" si="151"/>
        <v>222.9</v>
      </c>
      <c r="H605" s="5">
        <v>436293199</v>
      </c>
      <c r="I605" s="5" t="s">
        <v>52</v>
      </c>
      <c r="J605" s="6">
        <v>45038</v>
      </c>
      <c r="K605" s="7">
        <f>+_xlfn.DAYS(A605,J605)/30</f>
        <v>0.26666666666666666</v>
      </c>
      <c r="L605" s="7">
        <f>+_xlfn.DAYS(A605,E605)/30</f>
        <v>17.100000000000001</v>
      </c>
      <c r="M605" s="6">
        <v>31599</v>
      </c>
      <c r="N605" s="8">
        <f>+_xlfn.DAYS(A605,M605)/365</f>
        <v>36.841095890410962</v>
      </c>
      <c r="O605" s="8">
        <v>1069</v>
      </c>
      <c r="P605" s="6">
        <v>43147</v>
      </c>
      <c r="Q605" s="8">
        <f t="shared" si="143"/>
        <v>3.85</v>
      </c>
      <c r="R605" s="8">
        <f t="shared" si="144"/>
        <v>5.2527777777777782</v>
      </c>
      <c r="S605" s="8" t="s">
        <v>66</v>
      </c>
      <c r="T605" s="9">
        <v>3.5799999999999998E-2</v>
      </c>
      <c r="U605" s="5">
        <f t="shared" si="145"/>
        <v>1933333.3333333333</v>
      </c>
      <c r="V605" s="5">
        <f t="shared" si="146"/>
        <v>1301608.0436833333</v>
      </c>
      <c r="W605" s="10">
        <f t="shared" si="150"/>
        <v>3234941.3770166663</v>
      </c>
      <c r="X605" s="5">
        <v>390482</v>
      </c>
      <c r="Y605">
        <v>0</v>
      </c>
      <c r="Z605" s="5">
        <v>0</v>
      </c>
      <c r="AA605" s="5">
        <v>436683681</v>
      </c>
      <c r="AB605">
        <v>0</v>
      </c>
      <c r="AC605">
        <v>0</v>
      </c>
      <c r="AD605">
        <v>0</v>
      </c>
      <c r="AE605" t="s">
        <v>34</v>
      </c>
      <c r="AF605" t="s">
        <v>34</v>
      </c>
      <c r="AG605" t="s">
        <v>41</v>
      </c>
      <c r="AH605" s="5">
        <v>4362931.99</v>
      </c>
      <c r="AI605" s="5">
        <v>3904.82</v>
      </c>
      <c r="AJ605" s="3">
        <v>51835</v>
      </c>
      <c r="AK605" s="5">
        <v>0</v>
      </c>
      <c r="AL605" s="5">
        <v>0</v>
      </c>
      <c r="AM605" s="5">
        <v>0</v>
      </c>
      <c r="AN605" s="5">
        <v>0</v>
      </c>
      <c r="AO605" t="s">
        <v>41</v>
      </c>
      <c r="AP605" t="s">
        <v>39</v>
      </c>
      <c r="AQ605" s="5">
        <v>4362931.99</v>
      </c>
      <c r="AR605" t="s">
        <v>38</v>
      </c>
      <c r="AS605">
        <f t="shared" si="153"/>
        <v>0</v>
      </c>
      <c r="AT605" t="str">
        <f t="shared" si="147"/>
        <v>0 Días</v>
      </c>
      <c r="AU605" t="e">
        <f>IF(AND(AC605=0,SUMIFS($H:$H,$A:$A,$A605,#REF!,#REF!)&lt;250000000),"Ordinaria",IF(AND(AC605=0,SUMIFS($H:$H,$A:$A,$A605,#REF!,#REF!)&gt;=250000000),"Preventiva",IF(AND(AC605&gt;0,AC605&lt;=30),"Persuasiva I",IF(AND(AC605&gt;30,AC605&lt;=60),"Persuasiva II",IF(AND(AC605&gt;60,AC605&lt;90),"Prejurídica","Jurídico")))))</f>
        <v>#REF!</v>
      </c>
      <c r="AV605">
        <f t="shared" si="148"/>
        <v>0</v>
      </c>
      <c r="AW605" t="str">
        <f>IFERROR(VLOOKUP(#REF!,#REF!,32,0),"Desembolsado")</f>
        <v>Desembolsado</v>
      </c>
      <c r="AX605" t="str">
        <f t="shared" si="149"/>
        <v>Otro</v>
      </c>
    </row>
    <row r="606" spans="1:50" x14ac:dyDescent="0.25">
      <c r="A606" s="3">
        <v>45351</v>
      </c>
      <c r="B606" s="1">
        <v>34214910209341</v>
      </c>
      <c r="C606" s="5">
        <v>39000000</v>
      </c>
      <c r="D606">
        <v>84</v>
      </c>
      <c r="E606" s="3">
        <v>44369</v>
      </c>
      <c r="F606" s="1">
        <f>_xlfn.DAYS(E606,A606)/30</f>
        <v>-32.733333333333334</v>
      </c>
      <c r="G606" s="1">
        <f t="shared" si="151"/>
        <v>51.266666666666666</v>
      </c>
      <c r="H606" s="5">
        <v>24589940</v>
      </c>
      <c r="I606" s="5" t="s">
        <v>52</v>
      </c>
      <c r="J606" s="6">
        <v>45247</v>
      </c>
      <c r="K606" s="7">
        <f>+_xlfn.DAYS(A606,J606)/30</f>
        <v>3.4666666666666668</v>
      </c>
      <c r="L606" s="7">
        <f>+_xlfn.DAYS(A606,E606)/30</f>
        <v>32.733333333333334</v>
      </c>
      <c r="M606" s="6">
        <v>32374</v>
      </c>
      <c r="N606" s="8">
        <f>+_xlfn.DAYS(A606,M606)/365</f>
        <v>35.553424657534244</v>
      </c>
      <c r="O606" s="8">
        <v>2340</v>
      </c>
      <c r="P606" s="6">
        <v>43378</v>
      </c>
      <c r="Q606" s="8">
        <f t="shared" si="143"/>
        <v>2.7527777777777778</v>
      </c>
      <c r="R606" s="8">
        <f t="shared" si="144"/>
        <v>5.1916666666666664</v>
      </c>
      <c r="S606" s="8" t="s">
        <v>66</v>
      </c>
      <c r="T606" s="9">
        <v>2.9600000000000001E-2</v>
      </c>
      <c r="U606" s="5">
        <f t="shared" si="145"/>
        <v>464285.71428571426</v>
      </c>
      <c r="V606" s="5">
        <f t="shared" si="146"/>
        <v>60655.185333333342</v>
      </c>
      <c r="W606" s="10">
        <f t="shared" si="150"/>
        <v>524940.89961904765</v>
      </c>
      <c r="X606" s="5">
        <v>87906</v>
      </c>
      <c r="Y606">
        <v>0</v>
      </c>
      <c r="Z606" s="5">
        <v>2391475</v>
      </c>
      <c r="AA606" s="5">
        <v>27069321</v>
      </c>
      <c r="AB606">
        <v>0</v>
      </c>
      <c r="AC606">
        <v>0</v>
      </c>
      <c r="AD606">
        <v>0</v>
      </c>
      <c r="AE606" t="s">
        <v>34</v>
      </c>
      <c r="AF606" t="s">
        <v>34</v>
      </c>
      <c r="AG606" t="s">
        <v>35</v>
      </c>
      <c r="AH606" s="5">
        <v>119261</v>
      </c>
      <c r="AI606" s="5">
        <v>426</v>
      </c>
      <c r="AJ606" s="3">
        <v>46919</v>
      </c>
      <c r="AK606" s="5">
        <v>11599</v>
      </c>
      <c r="AL606" s="5">
        <v>218851.07</v>
      </c>
      <c r="AM606" s="5">
        <v>783.11</v>
      </c>
      <c r="AN606" s="5">
        <v>21284.05</v>
      </c>
      <c r="AO606" t="s">
        <v>40</v>
      </c>
      <c r="AP606" t="s">
        <v>37</v>
      </c>
      <c r="AQ606" s="5">
        <v>0</v>
      </c>
      <c r="AR606" t="s">
        <v>38</v>
      </c>
      <c r="AT606" t="str">
        <f t="shared" si="147"/>
        <v>0 Días</v>
      </c>
      <c r="AU606" t="e">
        <f>IF(AND(AC606=0,SUMIFS($H:$H,$A:$A,$A606,#REF!,#REF!)&lt;250000000),"Ordinaria",IF(AND(AC606=0,SUMIFS($H:$H,$A:$A,$A606,#REF!,#REF!)&gt;=250000000),"Preventiva",IF(AND(AC606&gt;0,AC606&lt;=30),"Persuasiva I",IF(AND(AC606&gt;30,AC606&lt;=60),"Persuasiva II",IF(AND(AC606&gt;60,AC606&lt;90),"Prejurídica","Jurídico")))))</f>
        <v>#REF!</v>
      </c>
      <c r="AV606">
        <f t="shared" si="148"/>
        <v>0</v>
      </c>
      <c r="AW606" t="str">
        <f>IFERROR(VLOOKUP(#REF!,#REF!,32,0),"Desembolsado")</f>
        <v>Desembolsado</v>
      </c>
      <c r="AX606" t="str">
        <f t="shared" si="149"/>
        <v>Otro</v>
      </c>
    </row>
    <row r="607" spans="1:50" x14ac:dyDescent="0.25">
      <c r="A607" s="3">
        <v>45322</v>
      </c>
      <c r="B607" s="1">
        <v>34214910209341</v>
      </c>
      <c r="C607" s="5">
        <v>39000000</v>
      </c>
      <c r="D607">
        <v>84</v>
      </c>
      <c r="E607" s="3">
        <v>44369</v>
      </c>
      <c r="F607" s="1">
        <f>_xlfn.DAYS(E607,A607)/30</f>
        <v>-31.766666666666666</v>
      </c>
      <c r="G607" s="1">
        <f t="shared" si="151"/>
        <v>52.233333333333334</v>
      </c>
      <c r="H607" s="5">
        <v>25022965</v>
      </c>
      <c r="I607" s="5" t="s">
        <v>52</v>
      </c>
      <c r="J607" s="6">
        <v>45247</v>
      </c>
      <c r="K607" s="7">
        <f>+_xlfn.DAYS(A607,J607)/30</f>
        <v>2.5</v>
      </c>
      <c r="L607" s="7">
        <f>+_xlfn.DAYS(A607,E607)/30</f>
        <v>31.766666666666666</v>
      </c>
      <c r="M607" s="6">
        <v>32374</v>
      </c>
      <c r="N607" s="8">
        <f>+_xlfn.DAYS(A607,M607)/365</f>
        <v>35.473972602739728</v>
      </c>
      <c r="O607" s="8">
        <v>2340</v>
      </c>
      <c r="P607" s="6">
        <v>43378</v>
      </c>
      <c r="Q607" s="8">
        <f t="shared" si="143"/>
        <v>2.7527777777777778</v>
      </c>
      <c r="R607" s="8">
        <f t="shared" si="144"/>
        <v>5.1916666666666664</v>
      </c>
      <c r="S607" s="8" t="s">
        <v>66</v>
      </c>
      <c r="T607" s="9">
        <v>2.9600000000000001E-2</v>
      </c>
      <c r="U607" s="5">
        <f t="shared" si="145"/>
        <v>464285.71428571426</v>
      </c>
      <c r="V607" s="5">
        <f t="shared" si="146"/>
        <v>61723.313666666676</v>
      </c>
      <c r="W607" s="10">
        <f t="shared" si="150"/>
        <v>526009.02795238094</v>
      </c>
      <c r="X607" s="5">
        <v>89457</v>
      </c>
      <c r="Y607">
        <v>0</v>
      </c>
      <c r="Z607" s="5">
        <v>2988577</v>
      </c>
      <c r="AA607" s="5">
        <v>28100999</v>
      </c>
      <c r="AB607">
        <v>0</v>
      </c>
      <c r="AC607">
        <v>0</v>
      </c>
      <c r="AD607">
        <v>0</v>
      </c>
      <c r="AE607" t="s">
        <v>34</v>
      </c>
      <c r="AF607" t="s">
        <v>34</v>
      </c>
      <c r="AG607" t="s">
        <v>35</v>
      </c>
      <c r="AH607" s="5">
        <v>121361</v>
      </c>
      <c r="AI607" s="5">
        <v>434</v>
      </c>
      <c r="AJ607" s="3">
        <v>46919</v>
      </c>
      <c r="AK607" s="5">
        <v>14495</v>
      </c>
      <c r="AL607" s="5">
        <v>222705</v>
      </c>
      <c r="AM607" s="5">
        <v>796.93</v>
      </c>
      <c r="AN607" s="5">
        <v>26598.240000000002</v>
      </c>
      <c r="AO607" t="s">
        <v>40</v>
      </c>
      <c r="AP607" t="s">
        <v>37</v>
      </c>
      <c r="AQ607" s="5">
        <v>0</v>
      </c>
      <c r="AR607" t="s">
        <v>38</v>
      </c>
      <c r="AS607">
        <f>IF(AC607&gt;=1,1,0)</f>
        <v>0</v>
      </c>
      <c r="AT607" t="str">
        <f t="shared" si="147"/>
        <v>0 Días</v>
      </c>
      <c r="AU607" t="e">
        <f>IF(AND(AC607=0,SUMIFS($H:$H,$A:$A,$A607,#REF!,#REF!)&lt;250000000),"Ordinaria",IF(AND(AC607=0,SUMIFS($H:$H,$A:$A,$A607,#REF!,#REF!)&gt;=250000000),"Preventiva",IF(AND(AC607&gt;0,AC607&lt;=30),"Persuasiva I",IF(AND(AC607&gt;30,AC607&lt;=60),"Persuasiva II",IF(AND(AC607&gt;60,AC607&lt;90),"Prejurídica","Jurídico")))))</f>
        <v>#REF!</v>
      </c>
      <c r="AV607">
        <f t="shared" si="148"/>
        <v>0</v>
      </c>
      <c r="AW607" t="str">
        <f>IFERROR(VLOOKUP(#REF!,#REF!,32,0),"Desembolsado")</f>
        <v>Desembolsado</v>
      </c>
      <c r="AX607" t="str">
        <f t="shared" si="149"/>
        <v>Otro</v>
      </c>
    </row>
    <row r="608" spans="1:50" x14ac:dyDescent="0.25">
      <c r="A608" s="3">
        <v>45291</v>
      </c>
      <c r="B608" s="1">
        <v>34214910209341</v>
      </c>
      <c r="C608" s="5">
        <v>39000000</v>
      </c>
      <c r="D608">
        <v>84</v>
      </c>
      <c r="E608" s="3">
        <v>44369</v>
      </c>
      <c r="F608" s="1">
        <f>_xlfn.DAYS(E608,A608)/30</f>
        <v>-30.733333333333334</v>
      </c>
      <c r="G608" s="1">
        <f t="shared" si="151"/>
        <v>53.266666666666666</v>
      </c>
      <c r="H608" s="5">
        <v>25062823</v>
      </c>
      <c r="I608" s="5" t="s">
        <v>52</v>
      </c>
      <c r="J608" s="6">
        <v>45247</v>
      </c>
      <c r="K608" s="7">
        <f>+_xlfn.DAYS(A608,J608)/30</f>
        <v>1.4666666666666666</v>
      </c>
      <c r="L608" s="7">
        <f>+_xlfn.DAYS(A608,E608)/30</f>
        <v>30.733333333333334</v>
      </c>
      <c r="M608" s="6">
        <v>32374</v>
      </c>
      <c r="N608" s="8">
        <f>+_xlfn.DAYS(A608,M608)/365</f>
        <v>35.389041095890413</v>
      </c>
      <c r="O608" s="8">
        <v>2340</v>
      </c>
      <c r="P608" s="6">
        <v>43378</v>
      </c>
      <c r="Q608" s="8">
        <f t="shared" si="143"/>
        <v>2.7527777777777778</v>
      </c>
      <c r="R608" s="8">
        <f t="shared" si="144"/>
        <v>5.1916666666666664</v>
      </c>
      <c r="S608" s="8" t="s">
        <v>66</v>
      </c>
      <c r="T608" s="9">
        <v>2.9600000000000001E-2</v>
      </c>
      <c r="U608" s="5">
        <f t="shared" si="145"/>
        <v>464285.71428571426</v>
      </c>
      <c r="V608" s="5">
        <f t="shared" si="146"/>
        <v>61821.630066666665</v>
      </c>
      <c r="W608" s="10">
        <f t="shared" si="150"/>
        <v>526107.34435238095</v>
      </c>
      <c r="X608" s="5">
        <v>103384</v>
      </c>
      <c r="Y608">
        <v>0</v>
      </c>
      <c r="Z608" s="5">
        <v>3585631</v>
      </c>
      <c r="AA608" s="5">
        <v>28751838</v>
      </c>
      <c r="AB608">
        <v>0</v>
      </c>
      <c r="AC608">
        <v>0</v>
      </c>
      <c r="AD608">
        <v>0</v>
      </c>
      <c r="AE608" t="s">
        <v>34</v>
      </c>
      <c r="AF608" t="s">
        <v>34</v>
      </c>
      <c r="AG608" t="s">
        <v>35</v>
      </c>
      <c r="AH608" s="5">
        <v>184212</v>
      </c>
      <c r="AI608" s="5">
        <v>501</v>
      </c>
      <c r="AJ608" s="3">
        <v>46919</v>
      </c>
      <c r="AK608" s="5">
        <v>17390</v>
      </c>
      <c r="AL608" s="5">
        <v>223059.34</v>
      </c>
      <c r="AM608" s="5">
        <v>921</v>
      </c>
      <c r="AN608" s="5">
        <v>31912</v>
      </c>
      <c r="AO608" t="s">
        <v>40</v>
      </c>
      <c r="AP608" t="s">
        <v>37</v>
      </c>
      <c r="AQ608" s="5">
        <v>0</v>
      </c>
      <c r="AR608" t="s">
        <v>38</v>
      </c>
      <c r="AS608">
        <f>IF(AC608&gt;=1,1,0)</f>
        <v>0</v>
      </c>
      <c r="AT608" t="str">
        <f t="shared" si="147"/>
        <v>0 Días</v>
      </c>
      <c r="AU608" t="e">
        <f>IF(AND(AC608=0,SUMIFS($H:$H,$A:$A,$A608,#REF!,#REF!)&lt;250000000),"Ordinaria",IF(AND(AC608=0,SUMIFS($H:$H,$A:$A,$A608,#REF!,#REF!)&gt;=250000000),"Preventiva",IF(AND(AC608&gt;0,AC608&lt;=30),"Persuasiva I",IF(AND(AC608&gt;30,AC608&lt;=60),"Persuasiva II",IF(AND(AC608&gt;60,AC608&lt;90),"Prejurídica","Jurídico")))))</f>
        <v>#REF!</v>
      </c>
      <c r="AV608">
        <f t="shared" si="148"/>
        <v>0</v>
      </c>
      <c r="AW608" t="str">
        <f>IFERROR(VLOOKUP(#REF!,#REF!,32,0),"Desembolsado")</f>
        <v>Desembolsado</v>
      </c>
      <c r="AX608" t="str">
        <f t="shared" si="149"/>
        <v>Otro</v>
      </c>
    </row>
    <row r="609" spans="1:50" x14ac:dyDescent="0.25">
      <c r="A609" s="3">
        <v>45260</v>
      </c>
      <c r="B609" s="1">
        <v>34214910209341</v>
      </c>
      <c r="C609" s="5">
        <v>39000000</v>
      </c>
      <c r="D609">
        <v>84</v>
      </c>
      <c r="E609" s="3">
        <v>44369</v>
      </c>
      <c r="F609" s="1">
        <f>_xlfn.DAYS(E609,A609)/30</f>
        <v>-29.7</v>
      </c>
      <c r="G609" s="1">
        <f t="shared" si="151"/>
        <v>54.3</v>
      </c>
      <c r="H609" s="5">
        <v>25535706</v>
      </c>
      <c r="I609" s="5" t="s">
        <v>52</v>
      </c>
      <c r="J609" s="6">
        <v>45247</v>
      </c>
      <c r="K609" s="7">
        <f>+_xlfn.DAYS(A609,J609)/30</f>
        <v>0.43333333333333335</v>
      </c>
      <c r="L609" s="7">
        <f>+_xlfn.DAYS(A609,E609)/30</f>
        <v>29.7</v>
      </c>
      <c r="M609" s="6">
        <v>32374</v>
      </c>
      <c r="N609" s="8">
        <f>+_xlfn.DAYS(A609,M609)/365</f>
        <v>35.304109589041097</v>
      </c>
      <c r="O609" s="8">
        <v>2340</v>
      </c>
      <c r="P609" s="6">
        <v>43378</v>
      </c>
      <c r="Q609" s="8">
        <f t="shared" si="143"/>
        <v>2.7527777777777778</v>
      </c>
      <c r="R609" s="8">
        <f t="shared" si="144"/>
        <v>5.1916666666666664</v>
      </c>
      <c r="S609" s="8" t="s">
        <v>66</v>
      </c>
      <c r="T609" s="9">
        <v>2.9600000000000001E-2</v>
      </c>
      <c r="U609" s="5">
        <f t="shared" si="145"/>
        <v>464285.71428571426</v>
      </c>
      <c r="V609" s="5">
        <f t="shared" si="146"/>
        <v>62988.074800000002</v>
      </c>
      <c r="W609" s="10">
        <f t="shared" si="150"/>
        <v>527273.78908571426</v>
      </c>
      <c r="X609" s="5">
        <v>53355</v>
      </c>
      <c r="Y609">
        <v>0</v>
      </c>
      <c r="Z609" s="5">
        <v>119449</v>
      </c>
      <c r="AA609" s="5">
        <v>25708510</v>
      </c>
      <c r="AB609">
        <v>0</v>
      </c>
      <c r="AC609">
        <v>0</v>
      </c>
      <c r="AD609">
        <v>0</v>
      </c>
      <c r="AE609" t="s">
        <v>34</v>
      </c>
      <c r="AF609" t="s">
        <v>34</v>
      </c>
      <c r="AG609" t="s">
        <v>35</v>
      </c>
      <c r="AH609" s="5">
        <v>187687</v>
      </c>
      <c r="AI609" s="5">
        <v>259</v>
      </c>
      <c r="AJ609" s="3">
        <v>46919</v>
      </c>
      <c r="AK609" s="5">
        <v>579</v>
      </c>
      <c r="AL609" s="5">
        <v>227268</v>
      </c>
      <c r="AM609" s="5">
        <v>475</v>
      </c>
      <c r="AN609" s="5">
        <v>1063</v>
      </c>
      <c r="AO609" t="s">
        <v>40</v>
      </c>
      <c r="AP609" t="s">
        <v>37</v>
      </c>
      <c r="AQ609" s="5">
        <v>0</v>
      </c>
      <c r="AR609" t="s">
        <v>38</v>
      </c>
      <c r="AS609">
        <f>IF(AC609&gt;=1,1,0)</f>
        <v>0</v>
      </c>
      <c r="AT609" t="str">
        <f t="shared" si="147"/>
        <v>0 Días</v>
      </c>
      <c r="AU609" t="e">
        <f>IF(AND(AC609=0,SUMIFS($H:$H,$A:$A,$A609,#REF!,#REF!)&lt;250000000),"Ordinaria",IF(AND(AC609=0,SUMIFS($H:$H,$A:$A,$A609,#REF!,#REF!)&gt;=250000000),"Preventiva",IF(AND(AC609&gt;0,AC609&lt;=30),"Persuasiva I",IF(AND(AC609&gt;30,AC609&lt;=60),"Persuasiva II",IF(AND(AC609&gt;60,AC609&lt;90),"Prejurídica","Jurídico")))))</f>
        <v>#REF!</v>
      </c>
      <c r="AV609">
        <f t="shared" si="148"/>
        <v>0</v>
      </c>
      <c r="AW609" t="str">
        <f>IFERROR(VLOOKUP(#REF!,#REF!,32,0),"Desembolsado")</f>
        <v>Desembolsado</v>
      </c>
      <c r="AX609" t="str">
        <f t="shared" si="149"/>
        <v>Otro</v>
      </c>
    </row>
    <row r="610" spans="1:50" x14ac:dyDescent="0.25">
      <c r="A610" s="3">
        <v>45351</v>
      </c>
      <c r="B610" s="1">
        <v>34214910209751</v>
      </c>
      <c r="C610" s="5">
        <v>27000000</v>
      </c>
      <c r="D610">
        <v>84</v>
      </c>
      <c r="E610" s="3">
        <v>44386</v>
      </c>
      <c r="F610" s="1">
        <f>_xlfn.DAYS(E610,A610)/30</f>
        <v>-32.166666666666664</v>
      </c>
      <c r="G610" s="1">
        <f t="shared" si="151"/>
        <v>51.833333333333336</v>
      </c>
      <c r="H610" s="5">
        <v>16946432</v>
      </c>
      <c r="I610" s="5" t="s">
        <v>54</v>
      </c>
      <c r="J610" s="6">
        <v>44680</v>
      </c>
      <c r="K610" s="7">
        <f>+_xlfn.DAYS(A610,J610)/30</f>
        <v>22.366666666666667</v>
      </c>
      <c r="L610" s="7">
        <f>+_xlfn.DAYS(A610,E610)/30</f>
        <v>32.166666666666664</v>
      </c>
      <c r="M610" s="6">
        <v>22928</v>
      </c>
      <c r="N610" s="8">
        <f>+_xlfn.DAYS(A610,M610)/365</f>
        <v>61.43287671232877</v>
      </c>
      <c r="O610" s="8">
        <v>0</v>
      </c>
      <c r="P610" s="6">
        <v>37186</v>
      </c>
      <c r="Q610" s="8">
        <f t="shared" si="143"/>
        <v>20</v>
      </c>
      <c r="R610" s="8">
        <f t="shared" si="144"/>
        <v>20.816666666666666</v>
      </c>
      <c r="S610" s="8" t="s">
        <v>80</v>
      </c>
      <c r="T610" s="9">
        <v>2.9600000000000001E-2</v>
      </c>
      <c r="U610" s="5">
        <f t="shared" si="145"/>
        <v>321428.57142857142</v>
      </c>
      <c r="V610" s="5">
        <f t="shared" si="146"/>
        <v>41801.198933333333</v>
      </c>
      <c r="W610" s="10">
        <f t="shared" si="150"/>
        <v>363229.77036190475</v>
      </c>
      <c r="X610" s="5">
        <v>36222</v>
      </c>
      <c r="Y610">
        <v>0</v>
      </c>
      <c r="Z610" s="5">
        <v>2272</v>
      </c>
      <c r="AA610" s="5">
        <v>16984926</v>
      </c>
      <c r="AB610">
        <v>0</v>
      </c>
      <c r="AC610">
        <v>0</v>
      </c>
      <c r="AD610">
        <v>0</v>
      </c>
      <c r="AE610" t="s">
        <v>34</v>
      </c>
      <c r="AF610" t="s">
        <v>34</v>
      </c>
      <c r="AG610" t="s">
        <v>35</v>
      </c>
      <c r="AH610" s="5">
        <v>82190</v>
      </c>
      <c r="AI610" s="5">
        <v>176</v>
      </c>
      <c r="AJ610" s="3">
        <v>46909</v>
      </c>
      <c r="AK610" s="5">
        <v>11</v>
      </c>
      <c r="AL610" s="5">
        <v>150823.85999999999</v>
      </c>
      <c r="AM610" s="5">
        <v>323.04000000000002</v>
      </c>
      <c r="AN610" s="5">
        <v>20.64</v>
      </c>
      <c r="AO610" t="s">
        <v>40</v>
      </c>
      <c r="AP610" t="s">
        <v>37</v>
      </c>
      <c r="AQ610" s="5">
        <v>0</v>
      </c>
      <c r="AR610" t="s">
        <v>38</v>
      </c>
      <c r="AT610" t="str">
        <f t="shared" si="147"/>
        <v>0 Días</v>
      </c>
      <c r="AU610" t="e">
        <f>IF(AND(AC610=0,SUMIFS($H:$H,$A:$A,$A610,#REF!,#REF!)&lt;250000000),"Ordinaria",IF(AND(AC610=0,SUMIFS($H:$H,$A:$A,$A610,#REF!,#REF!)&gt;=250000000),"Preventiva",IF(AND(AC610&gt;0,AC610&lt;=30),"Persuasiva I",IF(AND(AC610&gt;30,AC610&lt;=60),"Persuasiva II",IF(AND(AC610&gt;60,AC610&lt;90),"Prejurídica","Jurídico")))))</f>
        <v>#REF!</v>
      </c>
      <c r="AV610">
        <f t="shared" si="148"/>
        <v>0</v>
      </c>
      <c r="AW610" t="str">
        <f>IFERROR(VLOOKUP(#REF!,#REF!,32,0),"Desembolsado")</f>
        <v>Desembolsado</v>
      </c>
      <c r="AX610" t="str">
        <f t="shared" si="149"/>
        <v>Otro</v>
      </c>
    </row>
    <row r="611" spans="1:50" x14ac:dyDescent="0.25">
      <c r="A611" s="3">
        <v>45322</v>
      </c>
      <c r="B611" s="1">
        <v>34214910209751</v>
      </c>
      <c r="C611" s="5">
        <v>27000000</v>
      </c>
      <c r="D611">
        <v>84</v>
      </c>
      <c r="E611" s="3">
        <v>44386</v>
      </c>
      <c r="F611" s="1">
        <f>_xlfn.DAYS(E611,A611)/30</f>
        <v>-31.2</v>
      </c>
      <c r="G611" s="1">
        <f t="shared" si="151"/>
        <v>52.8</v>
      </c>
      <c r="H611" s="5">
        <v>17272325</v>
      </c>
      <c r="I611" s="5" t="s">
        <v>54</v>
      </c>
      <c r="J611" s="6">
        <v>44680</v>
      </c>
      <c r="K611" s="7">
        <f>+_xlfn.DAYS(A611,J611)/30</f>
        <v>21.4</v>
      </c>
      <c r="L611" s="7">
        <f>+_xlfn.DAYS(A611,E611)/30</f>
        <v>31.2</v>
      </c>
      <c r="M611" s="6">
        <v>22928</v>
      </c>
      <c r="N611" s="8">
        <f>+_xlfn.DAYS(A611,M611)/365</f>
        <v>61.353424657534248</v>
      </c>
      <c r="O611" s="8">
        <v>0</v>
      </c>
      <c r="P611" s="6">
        <v>37186</v>
      </c>
      <c r="Q611" s="8">
        <f t="shared" si="143"/>
        <v>20</v>
      </c>
      <c r="R611" s="8">
        <f t="shared" si="144"/>
        <v>20.816666666666666</v>
      </c>
      <c r="S611" s="8" t="s">
        <v>80</v>
      </c>
      <c r="T611" s="9">
        <v>2.9600000000000001E-2</v>
      </c>
      <c r="U611" s="5">
        <f t="shared" si="145"/>
        <v>321428.57142857142</v>
      </c>
      <c r="V611" s="5">
        <f t="shared" si="146"/>
        <v>42605.068333333329</v>
      </c>
      <c r="W611" s="10">
        <f t="shared" si="150"/>
        <v>364033.63976190472</v>
      </c>
      <c r="X611" s="5">
        <v>36924</v>
      </c>
      <c r="Y611">
        <v>0</v>
      </c>
      <c r="Z611" s="5">
        <v>2316</v>
      </c>
      <c r="AA611" s="5">
        <v>17311565</v>
      </c>
      <c r="AB611">
        <v>0</v>
      </c>
      <c r="AC611">
        <v>0</v>
      </c>
      <c r="AD611">
        <v>0</v>
      </c>
      <c r="AE611" t="s">
        <v>34</v>
      </c>
      <c r="AF611" t="s">
        <v>34</v>
      </c>
      <c r="AG611" t="s">
        <v>35</v>
      </c>
      <c r="AH611" s="5">
        <v>83771</v>
      </c>
      <c r="AI611" s="5">
        <v>179</v>
      </c>
      <c r="AJ611" s="3">
        <v>46909</v>
      </c>
      <c r="AK611" s="5">
        <v>11</v>
      </c>
      <c r="AL611" s="5">
        <v>153724.32</v>
      </c>
      <c r="AM611" s="5">
        <v>329.3</v>
      </c>
      <c r="AN611" s="5">
        <v>21.04</v>
      </c>
      <c r="AO611" t="s">
        <v>40</v>
      </c>
      <c r="AP611" t="s">
        <v>37</v>
      </c>
      <c r="AQ611" s="5">
        <v>0</v>
      </c>
      <c r="AR611" t="s">
        <v>38</v>
      </c>
      <c r="AS611">
        <f t="shared" ref="AS611:AS621" si="154">IF(AC611&gt;=1,1,0)</f>
        <v>0</v>
      </c>
      <c r="AT611" t="str">
        <f t="shared" si="147"/>
        <v>0 Días</v>
      </c>
      <c r="AU611" t="e">
        <f>IF(AND(AC611=0,SUMIFS($H:$H,$A:$A,$A611,#REF!,#REF!)&lt;250000000),"Ordinaria",IF(AND(AC611=0,SUMIFS($H:$H,$A:$A,$A611,#REF!,#REF!)&gt;=250000000),"Preventiva",IF(AND(AC611&gt;0,AC611&lt;=30),"Persuasiva I",IF(AND(AC611&gt;30,AC611&lt;=60),"Persuasiva II",IF(AND(AC611&gt;60,AC611&lt;90),"Prejurídica","Jurídico")))))</f>
        <v>#REF!</v>
      </c>
      <c r="AV611">
        <f t="shared" si="148"/>
        <v>0</v>
      </c>
      <c r="AW611" t="str">
        <f>IFERROR(VLOOKUP(#REF!,#REF!,32,0),"Desembolsado")</f>
        <v>Desembolsado</v>
      </c>
      <c r="AX611" t="str">
        <f t="shared" si="149"/>
        <v>Otro</v>
      </c>
    </row>
    <row r="612" spans="1:50" x14ac:dyDescent="0.25">
      <c r="A612" s="3">
        <v>45291</v>
      </c>
      <c r="B612" s="1">
        <v>34214910209751</v>
      </c>
      <c r="C612" s="5">
        <v>27000000</v>
      </c>
      <c r="D612">
        <v>84</v>
      </c>
      <c r="E612" s="3">
        <v>44386</v>
      </c>
      <c r="F612" s="1">
        <f>_xlfn.DAYS(E612,A612)/30</f>
        <v>-30.166666666666668</v>
      </c>
      <c r="G612" s="1">
        <f t="shared" si="151"/>
        <v>53.833333333333329</v>
      </c>
      <c r="H612" s="5">
        <v>17598218</v>
      </c>
      <c r="I612" s="5" t="s">
        <v>54</v>
      </c>
      <c r="J612" s="6">
        <v>44680</v>
      </c>
      <c r="K612" s="7">
        <f>+_xlfn.DAYS(A612,J612)/30</f>
        <v>20.366666666666667</v>
      </c>
      <c r="L612" s="7">
        <f>+_xlfn.DAYS(A612,E612)/30</f>
        <v>30.166666666666668</v>
      </c>
      <c r="M612" s="6">
        <v>22928</v>
      </c>
      <c r="N612" s="8">
        <f>+_xlfn.DAYS(A612,M612)/365</f>
        <v>61.268493150684932</v>
      </c>
      <c r="O612" s="8">
        <v>0</v>
      </c>
      <c r="P612" s="6">
        <v>37186</v>
      </c>
      <c r="Q612" s="8">
        <f t="shared" si="143"/>
        <v>20</v>
      </c>
      <c r="R612" s="8">
        <f t="shared" si="144"/>
        <v>20.816666666666666</v>
      </c>
      <c r="S612" s="8" t="s">
        <v>80</v>
      </c>
      <c r="T612" s="9">
        <v>2.9600000000000001E-2</v>
      </c>
      <c r="U612" s="5">
        <f t="shared" si="145"/>
        <v>321428.57142857142</v>
      </c>
      <c r="V612" s="5">
        <f t="shared" si="146"/>
        <v>43408.937733333332</v>
      </c>
      <c r="W612" s="10">
        <f t="shared" si="150"/>
        <v>364837.50916190475</v>
      </c>
      <c r="X612" s="5">
        <v>37625</v>
      </c>
      <c r="Y612">
        <v>0</v>
      </c>
      <c r="Z612" s="5">
        <v>2360</v>
      </c>
      <c r="AA612" s="5">
        <v>17638203</v>
      </c>
      <c r="AB612">
        <v>0</v>
      </c>
      <c r="AC612">
        <v>0</v>
      </c>
      <c r="AD612">
        <v>0</v>
      </c>
      <c r="AE612" t="s">
        <v>34</v>
      </c>
      <c r="AF612" t="s">
        <v>34</v>
      </c>
      <c r="AG612" t="s">
        <v>35</v>
      </c>
      <c r="AH612" s="5">
        <v>129347</v>
      </c>
      <c r="AI612" s="5">
        <v>182</v>
      </c>
      <c r="AJ612" s="3">
        <v>46909</v>
      </c>
      <c r="AK612" s="5">
        <v>11</v>
      </c>
      <c r="AL612" s="5">
        <v>156624.78</v>
      </c>
      <c r="AM612" s="5">
        <v>335.55</v>
      </c>
      <c r="AN612" s="5">
        <v>21.44</v>
      </c>
      <c r="AO612" t="s">
        <v>40</v>
      </c>
      <c r="AP612" t="s">
        <v>37</v>
      </c>
      <c r="AQ612" s="5">
        <v>0</v>
      </c>
      <c r="AR612" t="s">
        <v>38</v>
      </c>
      <c r="AS612">
        <f t="shared" si="154"/>
        <v>0</v>
      </c>
      <c r="AT612" t="str">
        <f t="shared" si="147"/>
        <v>0 Días</v>
      </c>
      <c r="AU612" t="e">
        <f>IF(AND(AC612=0,SUMIFS($H:$H,$A:$A,$A612,#REF!,#REF!)&lt;250000000),"Ordinaria",IF(AND(AC612=0,SUMIFS($H:$H,$A:$A,$A612,#REF!,#REF!)&gt;=250000000),"Preventiva",IF(AND(AC612&gt;0,AC612&lt;=30),"Persuasiva I",IF(AND(AC612&gt;30,AC612&lt;=60),"Persuasiva II",IF(AND(AC612&gt;60,AC612&lt;90),"Prejurídica","Jurídico")))))</f>
        <v>#REF!</v>
      </c>
      <c r="AV612">
        <f t="shared" si="148"/>
        <v>0</v>
      </c>
      <c r="AW612" t="str">
        <f>IFERROR(VLOOKUP(#REF!,#REF!,32,0),"Desembolsado")</f>
        <v>Desembolsado</v>
      </c>
      <c r="AX612" t="str">
        <f t="shared" si="149"/>
        <v>Otro</v>
      </c>
    </row>
    <row r="613" spans="1:50" x14ac:dyDescent="0.25">
      <c r="A613" s="3">
        <v>45260</v>
      </c>
      <c r="B613" s="1">
        <v>34214910209751</v>
      </c>
      <c r="C613" s="5">
        <v>27000000</v>
      </c>
      <c r="D613">
        <v>84</v>
      </c>
      <c r="E613" s="3">
        <v>44386</v>
      </c>
      <c r="F613" s="1">
        <f>_xlfn.DAYS(E613,A613)/30</f>
        <v>-29.133333333333333</v>
      </c>
      <c r="G613" s="1">
        <f t="shared" si="151"/>
        <v>54.866666666666667</v>
      </c>
      <c r="H613" s="5">
        <v>17924111</v>
      </c>
      <c r="I613" s="5" t="s">
        <v>54</v>
      </c>
      <c r="J613" s="6">
        <v>44680</v>
      </c>
      <c r="K613" s="7">
        <f>+_xlfn.DAYS(A613,J613)/30</f>
        <v>19.333333333333332</v>
      </c>
      <c r="L613" s="7">
        <f>+_xlfn.DAYS(A613,E613)/30</f>
        <v>29.133333333333333</v>
      </c>
      <c r="M613" s="6">
        <v>22928</v>
      </c>
      <c r="N613" s="8">
        <f>+_xlfn.DAYS(A613,M613)/365</f>
        <v>61.183561643835617</v>
      </c>
      <c r="O613" s="8">
        <v>0</v>
      </c>
      <c r="P613" s="6">
        <v>37186</v>
      </c>
      <c r="Q613" s="8">
        <f t="shared" si="143"/>
        <v>20</v>
      </c>
      <c r="R613" s="8">
        <f t="shared" si="144"/>
        <v>20.816666666666666</v>
      </c>
      <c r="S613" s="8" t="s">
        <v>80</v>
      </c>
      <c r="T613" s="9">
        <v>2.9600000000000001E-2</v>
      </c>
      <c r="U613" s="5">
        <f t="shared" si="145"/>
        <v>321428.57142857142</v>
      </c>
      <c r="V613" s="5">
        <f t="shared" si="146"/>
        <v>44212.807133333336</v>
      </c>
      <c r="W613" s="10">
        <f t="shared" si="150"/>
        <v>365641.37856190477</v>
      </c>
      <c r="X613" s="5">
        <v>38321</v>
      </c>
      <c r="Y613">
        <v>0</v>
      </c>
      <c r="Z613" s="5">
        <v>2403</v>
      </c>
      <c r="AA613" s="5">
        <v>17964835</v>
      </c>
      <c r="AB613">
        <v>0</v>
      </c>
      <c r="AC613">
        <v>0</v>
      </c>
      <c r="AD613">
        <v>0</v>
      </c>
      <c r="AE613" t="s">
        <v>34</v>
      </c>
      <c r="AF613" t="s">
        <v>34</v>
      </c>
      <c r="AG613" t="s">
        <v>35</v>
      </c>
      <c r="AH613" s="5">
        <v>131742</v>
      </c>
      <c r="AI613" s="5">
        <v>186</v>
      </c>
      <c r="AJ613" s="3">
        <v>46909</v>
      </c>
      <c r="AK613" s="5">
        <v>12</v>
      </c>
      <c r="AL613" s="5">
        <v>159525.24</v>
      </c>
      <c r="AM613" s="5">
        <v>341.76</v>
      </c>
      <c r="AN613" s="5">
        <v>21.83</v>
      </c>
      <c r="AO613" t="s">
        <v>40</v>
      </c>
      <c r="AP613" t="s">
        <v>37</v>
      </c>
      <c r="AQ613" s="5">
        <v>0</v>
      </c>
      <c r="AR613" t="s">
        <v>38</v>
      </c>
      <c r="AS613">
        <f t="shared" si="154"/>
        <v>0</v>
      </c>
      <c r="AT613" t="str">
        <f t="shared" si="147"/>
        <v>0 Días</v>
      </c>
      <c r="AU613" t="e">
        <f>IF(AND(AC613=0,SUMIFS($H:$H,$A:$A,$A613,#REF!,#REF!)&lt;250000000),"Ordinaria",IF(AND(AC613=0,SUMIFS($H:$H,$A:$A,$A613,#REF!,#REF!)&gt;=250000000),"Preventiva",IF(AND(AC613&gt;0,AC613&lt;=30),"Persuasiva I",IF(AND(AC613&gt;30,AC613&lt;=60),"Persuasiva II",IF(AND(AC613&gt;60,AC613&lt;90),"Prejurídica","Jurídico")))))</f>
        <v>#REF!</v>
      </c>
      <c r="AV613">
        <f t="shared" si="148"/>
        <v>0</v>
      </c>
      <c r="AW613" t="str">
        <f>IFERROR(VLOOKUP(#REF!,#REF!,32,0),"Desembolsado")</f>
        <v>Desembolsado</v>
      </c>
      <c r="AX613" t="str">
        <f t="shared" si="149"/>
        <v>Otro</v>
      </c>
    </row>
    <row r="614" spans="1:50" x14ac:dyDescent="0.25">
      <c r="A614" s="3">
        <v>45230</v>
      </c>
      <c r="B614" s="1">
        <v>34214910209751</v>
      </c>
      <c r="C614" s="5">
        <v>27000000</v>
      </c>
      <c r="D614">
        <v>84</v>
      </c>
      <c r="E614" s="3">
        <v>44386</v>
      </c>
      <c r="F614" s="1">
        <f>_xlfn.DAYS(E614,A614)/30</f>
        <v>-28.133333333333333</v>
      </c>
      <c r="G614" s="1">
        <f t="shared" si="151"/>
        <v>55.866666666666667</v>
      </c>
      <c r="H614" s="5">
        <v>18250004</v>
      </c>
      <c r="I614" s="5" t="s">
        <v>54</v>
      </c>
      <c r="J614" s="6">
        <v>44680</v>
      </c>
      <c r="K614" s="7">
        <f>+_xlfn.DAYS(A614,J614)/30</f>
        <v>18.333333333333332</v>
      </c>
      <c r="L614" s="7">
        <f>+_xlfn.DAYS(A614,E614)/30</f>
        <v>28.133333333333333</v>
      </c>
      <c r="M614" s="6">
        <v>22928</v>
      </c>
      <c r="N614" s="8">
        <f>+_xlfn.DAYS(A614,M614)/365</f>
        <v>61.101369863013701</v>
      </c>
      <c r="O614" s="8">
        <v>0</v>
      </c>
      <c r="P614" s="6">
        <v>37186</v>
      </c>
      <c r="Q614" s="8">
        <f t="shared" si="143"/>
        <v>20</v>
      </c>
      <c r="R614" s="8">
        <f t="shared" si="144"/>
        <v>20.816666666666666</v>
      </c>
      <c r="S614" s="8" t="s">
        <v>80</v>
      </c>
      <c r="T614" s="9">
        <v>2.9600000000000001E-2</v>
      </c>
      <c r="U614" s="5">
        <f t="shared" si="145"/>
        <v>321428.57142857142</v>
      </c>
      <c r="V614" s="5">
        <f t="shared" si="146"/>
        <v>45016.676533333331</v>
      </c>
      <c r="W614" s="10">
        <f t="shared" si="150"/>
        <v>366445.24796190474</v>
      </c>
      <c r="X614" s="5">
        <v>39021</v>
      </c>
      <c r="Y614">
        <v>0</v>
      </c>
      <c r="Z614" s="5">
        <v>2446</v>
      </c>
      <c r="AA614" s="5">
        <v>18291471</v>
      </c>
      <c r="AB614">
        <v>0</v>
      </c>
      <c r="AC614">
        <v>0</v>
      </c>
      <c r="AD614">
        <v>0</v>
      </c>
      <c r="AE614" t="s">
        <v>34</v>
      </c>
      <c r="AF614" t="s">
        <v>34</v>
      </c>
      <c r="AG614" t="s">
        <v>35</v>
      </c>
      <c r="AH614" s="5">
        <v>134138</v>
      </c>
      <c r="AI614" s="5">
        <v>189</v>
      </c>
      <c r="AJ614" s="3">
        <v>46909</v>
      </c>
      <c r="AK614" s="5">
        <v>12</v>
      </c>
      <c r="AL614" s="5">
        <v>162425.70000000001</v>
      </c>
      <c r="AM614" s="5">
        <v>348</v>
      </c>
      <c r="AN614" s="5">
        <v>22.22</v>
      </c>
      <c r="AO614" t="s">
        <v>40</v>
      </c>
      <c r="AP614" t="s">
        <v>37</v>
      </c>
      <c r="AQ614" s="5">
        <v>0</v>
      </c>
      <c r="AR614" t="s">
        <v>38</v>
      </c>
      <c r="AS614">
        <f t="shared" si="154"/>
        <v>0</v>
      </c>
      <c r="AT614" t="str">
        <f t="shared" si="147"/>
        <v>0 Días</v>
      </c>
      <c r="AU614" t="e">
        <f>IF(AND(AC614=0,SUMIFS($H:$H,$A:$A,$A614,#REF!,#REF!)&lt;250000000),"Ordinaria",IF(AND(AC614=0,SUMIFS($H:$H,$A:$A,$A614,#REF!,#REF!)&gt;=250000000),"Preventiva",IF(AND(AC614&gt;0,AC614&lt;=30),"Persuasiva I",IF(AND(AC614&gt;30,AC614&lt;=60),"Persuasiva II",IF(AND(AC614&gt;60,AC614&lt;90),"Prejurídica","Jurídico")))))</f>
        <v>#REF!</v>
      </c>
      <c r="AV614">
        <f t="shared" si="148"/>
        <v>0</v>
      </c>
      <c r="AW614" t="str">
        <f>IFERROR(VLOOKUP(#REF!,#REF!,32,0),"Desembolsado")</f>
        <v>Desembolsado</v>
      </c>
      <c r="AX614" t="str">
        <f t="shared" si="149"/>
        <v>Otro</v>
      </c>
    </row>
    <row r="615" spans="1:50" x14ac:dyDescent="0.25">
      <c r="A615" s="3">
        <v>45199</v>
      </c>
      <c r="B615" s="1">
        <v>34214910209751</v>
      </c>
      <c r="C615" s="5">
        <v>27000000</v>
      </c>
      <c r="D615">
        <v>84</v>
      </c>
      <c r="E615" s="3">
        <v>44386</v>
      </c>
      <c r="F615" s="1">
        <f>_xlfn.DAYS(E615,A615)/30</f>
        <v>-27.1</v>
      </c>
      <c r="G615" s="1">
        <f t="shared" si="151"/>
        <v>56.9</v>
      </c>
      <c r="H615" s="5">
        <v>18575897</v>
      </c>
      <c r="I615" s="5" t="s">
        <v>54</v>
      </c>
      <c r="J615" s="6">
        <v>44680</v>
      </c>
      <c r="K615" s="7">
        <f>+_xlfn.DAYS(A615,J615)/30</f>
        <v>17.3</v>
      </c>
      <c r="L615" s="7">
        <f>+_xlfn.DAYS(A615,E615)/30</f>
        <v>27.1</v>
      </c>
      <c r="M615" s="6">
        <v>22928</v>
      </c>
      <c r="N615" s="8">
        <f>+_xlfn.DAYS(A615,M615)/365</f>
        <v>61.016438356164386</v>
      </c>
      <c r="O615" s="8">
        <v>0</v>
      </c>
      <c r="P615" s="6">
        <v>37186</v>
      </c>
      <c r="Q615" s="8">
        <f t="shared" si="143"/>
        <v>20</v>
      </c>
      <c r="R615" s="8">
        <f t="shared" si="144"/>
        <v>20.816666666666666</v>
      </c>
      <c r="S615" s="8" t="s">
        <v>80</v>
      </c>
      <c r="T615" s="9">
        <v>2.9600000000000001E-2</v>
      </c>
      <c r="U615" s="5">
        <f t="shared" si="145"/>
        <v>321428.57142857142</v>
      </c>
      <c r="V615" s="5">
        <f t="shared" si="146"/>
        <v>45820.545933333335</v>
      </c>
      <c r="W615" s="10">
        <f t="shared" si="150"/>
        <v>367249.11736190476</v>
      </c>
      <c r="X615" s="5">
        <v>39705</v>
      </c>
      <c r="Y615">
        <v>0</v>
      </c>
      <c r="Z615" s="5">
        <v>2490</v>
      </c>
      <c r="AA615" s="5">
        <v>18618092</v>
      </c>
      <c r="AB615">
        <v>0</v>
      </c>
      <c r="AC615">
        <v>0</v>
      </c>
      <c r="AD615">
        <v>0</v>
      </c>
      <c r="AE615" t="s">
        <v>34</v>
      </c>
      <c r="AF615" t="s">
        <v>34</v>
      </c>
      <c r="AG615" t="s">
        <v>35</v>
      </c>
      <c r="AH615" s="5">
        <v>136533</v>
      </c>
      <c r="AI615" s="5">
        <v>193</v>
      </c>
      <c r="AJ615" s="3">
        <v>46909</v>
      </c>
      <c r="AK615" s="5">
        <v>12</v>
      </c>
      <c r="AL615" s="5">
        <v>165326.16</v>
      </c>
      <c r="AM615" s="5">
        <v>353.93</v>
      </c>
      <c r="AN615" s="5">
        <v>22.62</v>
      </c>
      <c r="AO615" t="s">
        <v>40</v>
      </c>
      <c r="AP615" t="s">
        <v>37</v>
      </c>
      <c r="AQ615" s="5">
        <v>0</v>
      </c>
      <c r="AR615" t="s">
        <v>38</v>
      </c>
      <c r="AS615">
        <f t="shared" si="154"/>
        <v>0</v>
      </c>
      <c r="AT615" t="str">
        <f t="shared" si="147"/>
        <v>0 Días</v>
      </c>
      <c r="AU615" t="e">
        <f>IF(AND(AC615=0,SUMIFS($H:$H,$A:$A,$A615,#REF!,#REF!)&lt;250000000),"Ordinaria",IF(AND(AC615=0,SUMIFS($H:$H,$A:$A,$A615,#REF!,#REF!)&gt;=250000000),"Preventiva",IF(AND(AC615&gt;0,AC615&lt;=30),"Persuasiva I",IF(AND(AC615&gt;30,AC615&lt;=60),"Persuasiva II",IF(AND(AC615&gt;60,AC615&lt;90),"Prejurídica","Jurídico")))))</f>
        <v>#REF!</v>
      </c>
      <c r="AV615">
        <f t="shared" si="148"/>
        <v>0</v>
      </c>
      <c r="AW615" t="str">
        <f>IFERROR(VLOOKUP(#REF!,#REF!,32,0),"Desembolsado")</f>
        <v>Desembolsado</v>
      </c>
      <c r="AX615" t="str">
        <f t="shared" si="149"/>
        <v>Otro</v>
      </c>
    </row>
    <row r="616" spans="1:50" x14ac:dyDescent="0.25">
      <c r="A616" s="3">
        <v>45169</v>
      </c>
      <c r="B616" s="1">
        <v>34214910209751</v>
      </c>
      <c r="C616" s="5">
        <v>27000000</v>
      </c>
      <c r="D616">
        <v>84</v>
      </c>
      <c r="E616" s="3">
        <v>44386</v>
      </c>
      <c r="F616" s="1">
        <f>_xlfn.DAYS(E616,A616)/30</f>
        <v>-26.1</v>
      </c>
      <c r="G616" s="1">
        <f t="shared" ref="G616:G647" si="155">+D616+F616</f>
        <v>57.9</v>
      </c>
      <c r="H616" s="5">
        <v>18898790</v>
      </c>
      <c r="I616" s="5" t="s">
        <v>54</v>
      </c>
      <c r="J616" s="6">
        <v>44680</v>
      </c>
      <c r="K616" s="7">
        <f>+_xlfn.DAYS(A616,J616)/30</f>
        <v>16.3</v>
      </c>
      <c r="L616" s="7">
        <f>+_xlfn.DAYS(A616,E616)/30</f>
        <v>26.1</v>
      </c>
      <c r="M616" s="6">
        <v>22928</v>
      </c>
      <c r="N616" s="8">
        <f>+_xlfn.DAYS(A616,M616)/365</f>
        <v>60.934246575342463</v>
      </c>
      <c r="O616" s="8">
        <v>0</v>
      </c>
      <c r="P616" s="6">
        <v>37186</v>
      </c>
      <c r="Q616" s="8">
        <f t="shared" si="143"/>
        <v>20</v>
      </c>
      <c r="R616" s="8">
        <f t="shared" si="144"/>
        <v>20.816666666666666</v>
      </c>
      <c r="S616" s="8" t="s">
        <v>80</v>
      </c>
      <c r="T616" s="9">
        <v>2.9600000000000001E-2</v>
      </c>
      <c r="U616" s="5">
        <f t="shared" si="145"/>
        <v>321428.57142857142</v>
      </c>
      <c r="V616" s="5">
        <f t="shared" si="146"/>
        <v>46617.015333333336</v>
      </c>
      <c r="W616" s="10">
        <f t="shared" si="150"/>
        <v>368045.58676190476</v>
      </c>
      <c r="X616" s="5">
        <v>40404</v>
      </c>
      <c r="Y616">
        <v>0</v>
      </c>
      <c r="Z616" s="5">
        <v>2533</v>
      </c>
      <c r="AA616" s="5">
        <v>18941727</v>
      </c>
      <c r="AB616">
        <v>0</v>
      </c>
      <c r="AC616">
        <v>0</v>
      </c>
      <c r="AD616">
        <v>0</v>
      </c>
      <c r="AE616" t="s">
        <v>34</v>
      </c>
      <c r="AF616" t="s">
        <v>34</v>
      </c>
      <c r="AG616" t="s">
        <v>35</v>
      </c>
      <c r="AH616" s="5">
        <v>138906</v>
      </c>
      <c r="AI616" s="5">
        <v>196</v>
      </c>
      <c r="AJ616" s="3">
        <v>46909</v>
      </c>
      <c r="AK616" s="5">
        <v>12</v>
      </c>
      <c r="AL616" s="5">
        <v>168199.92</v>
      </c>
      <c r="AM616" s="5">
        <v>360.16</v>
      </c>
      <c r="AN616" s="5">
        <v>23.01</v>
      </c>
      <c r="AO616" t="s">
        <v>40</v>
      </c>
      <c r="AP616" t="s">
        <v>37</v>
      </c>
      <c r="AQ616" s="5">
        <v>0</v>
      </c>
      <c r="AR616" t="s">
        <v>38</v>
      </c>
      <c r="AS616">
        <f t="shared" si="154"/>
        <v>0</v>
      </c>
      <c r="AT616" t="str">
        <f t="shared" si="147"/>
        <v>0 Días</v>
      </c>
      <c r="AU616" t="e">
        <f>IF(AND(AC616=0,SUMIFS($H:$H,$A:$A,$A616,#REF!,#REF!)&lt;250000000),"Ordinaria",IF(AND(AC616=0,SUMIFS($H:$H,$A:$A,$A616,#REF!,#REF!)&gt;=250000000),"Preventiva",IF(AND(AC616&gt;0,AC616&lt;=30),"Persuasiva I",IF(AND(AC616&gt;30,AC616&lt;=60),"Persuasiva II",IF(AND(AC616&gt;60,AC616&lt;90),"Prejurídica","Jurídico")))))</f>
        <v>#REF!</v>
      </c>
      <c r="AV616">
        <f t="shared" si="148"/>
        <v>0</v>
      </c>
      <c r="AW616" t="str">
        <f>IFERROR(VLOOKUP(#REF!,#REF!,32,0),"Desembolsado")</f>
        <v>Desembolsado</v>
      </c>
      <c r="AX616" t="str">
        <f t="shared" si="149"/>
        <v>Otro</v>
      </c>
    </row>
    <row r="617" spans="1:50" x14ac:dyDescent="0.25">
      <c r="A617" s="3">
        <v>45138</v>
      </c>
      <c r="B617" s="1">
        <v>34214910209751</v>
      </c>
      <c r="C617" s="5">
        <v>27000000</v>
      </c>
      <c r="D617">
        <v>84</v>
      </c>
      <c r="E617" s="3">
        <v>44386</v>
      </c>
      <c r="F617" s="1">
        <f>_xlfn.DAYS(E617,A617)/30</f>
        <v>-25.066666666666666</v>
      </c>
      <c r="G617" s="1">
        <f t="shared" si="155"/>
        <v>58.933333333333337</v>
      </c>
      <c r="H617" s="5">
        <v>19227683</v>
      </c>
      <c r="I617" s="5" t="s">
        <v>54</v>
      </c>
      <c r="J617" s="6">
        <v>44680</v>
      </c>
      <c r="K617" s="7">
        <f>+_xlfn.DAYS(A617,J617)/30</f>
        <v>15.266666666666667</v>
      </c>
      <c r="L617" s="7">
        <f>+_xlfn.DAYS(A617,E617)/30</f>
        <v>25.066666666666666</v>
      </c>
      <c r="M617" s="6">
        <v>22928</v>
      </c>
      <c r="N617" s="8">
        <f>+_xlfn.DAYS(A617,M617)/365</f>
        <v>60.849315068493148</v>
      </c>
      <c r="O617" s="8">
        <v>0</v>
      </c>
      <c r="P617" s="6">
        <v>37186</v>
      </c>
      <c r="Q617" s="8">
        <f t="shared" si="143"/>
        <v>20</v>
      </c>
      <c r="R617" s="8">
        <f t="shared" si="144"/>
        <v>20.816666666666666</v>
      </c>
      <c r="S617" s="8" t="s">
        <v>80</v>
      </c>
      <c r="T617" s="9">
        <v>2.9600000000000001E-2</v>
      </c>
      <c r="U617" s="5">
        <f t="shared" si="145"/>
        <v>321428.57142857142</v>
      </c>
      <c r="V617" s="5">
        <f t="shared" si="146"/>
        <v>47428.284733333334</v>
      </c>
      <c r="W617" s="10">
        <f t="shared" si="150"/>
        <v>368856.85616190475</v>
      </c>
      <c r="X617" s="5">
        <v>41118</v>
      </c>
      <c r="Y617">
        <v>0</v>
      </c>
      <c r="Z617" s="5">
        <v>2578</v>
      </c>
      <c r="AA617" s="5">
        <v>19271379</v>
      </c>
      <c r="AB617">
        <v>0</v>
      </c>
      <c r="AC617">
        <v>0</v>
      </c>
      <c r="AD617">
        <v>0</v>
      </c>
      <c r="AE617" t="s">
        <v>34</v>
      </c>
      <c r="AF617" t="s">
        <v>34</v>
      </c>
      <c r="AG617" t="s">
        <v>35</v>
      </c>
      <c r="AH617" s="5">
        <v>141323</v>
      </c>
      <c r="AI617" s="5">
        <v>199</v>
      </c>
      <c r="AJ617" s="3">
        <v>46909</v>
      </c>
      <c r="AK617" s="5">
        <v>13</v>
      </c>
      <c r="AL617" s="5">
        <v>171127.08</v>
      </c>
      <c r="AM617" s="5">
        <v>366.52</v>
      </c>
      <c r="AN617" s="5">
        <v>23.42</v>
      </c>
      <c r="AO617" t="s">
        <v>40</v>
      </c>
      <c r="AP617" t="s">
        <v>37</v>
      </c>
      <c r="AQ617" s="5">
        <v>0</v>
      </c>
      <c r="AR617" t="s">
        <v>38</v>
      </c>
      <c r="AS617">
        <f t="shared" si="154"/>
        <v>0</v>
      </c>
      <c r="AT617" t="str">
        <f t="shared" si="147"/>
        <v>0 Días</v>
      </c>
      <c r="AU617" t="e">
        <f>IF(AND(AC617=0,SUMIFS($H:$H,$A:$A,$A617,#REF!,#REF!)&lt;250000000),"Ordinaria",IF(AND(AC617=0,SUMIFS($H:$H,$A:$A,$A617,#REF!,#REF!)&gt;=250000000),"Preventiva",IF(AND(AC617&gt;0,AC617&lt;=30),"Persuasiva I",IF(AND(AC617&gt;30,AC617&lt;=60),"Persuasiva II",IF(AND(AC617&gt;60,AC617&lt;90),"Prejurídica","Jurídico")))))</f>
        <v>#REF!</v>
      </c>
      <c r="AV617">
        <f t="shared" si="148"/>
        <v>0</v>
      </c>
      <c r="AW617" t="str">
        <f>IFERROR(VLOOKUP(#REF!,#REF!,32,0),"Desembolsado")</f>
        <v>Desembolsado</v>
      </c>
      <c r="AX617" t="str">
        <f t="shared" si="149"/>
        <v>Otro</v>
      </c>
    </row>
    <row r="618" spans="1:50" x14ac:dyDescent="0.25">
      <c r="A618" s="3">
        <v>45107</v>
      </c>
      <c r="B618" s="1">
        <v>34214910209751</v>
      </c>
      <c r="C618" s="5">
        <v>27000000</v>
      </c>
      <c r="D618">
        <v>84</v>
      </c>
      <c r="E618" s="3">
        <v>44386</v>
      </c>
      <c r="F618" s="1">
        <f>_xlfn.DAYS(E618,A618)/30</f>
        <v>-24.033333333333335</v>
      </c>
      <c r="G618" s="1">
        <f t="shared" si="155"/>
        <v>59.966666666666669</v>
      </c>
      <c r="H618" s="5">
        <v>19553576</v>
      </c>
      <c r="I618" s="5" t="s">
        <v>54</v>
      </c>
      <c r="J618" s="6">
        <v>44680</v>
      </c>
      <c r="K618" s="7">
        <f>+_xlfn.DAYS(A618,J618)/30</f>
        <v>14.233333333333333</v>
      </c>
      <c r="L618" s="7">
        <f>+_xlfn.DAYS(A618,E618)/30</f>
        <v>24.033333333333335</v>
      </c>
      <c r="M618" s="6">
        <v>22928</v>
      </c>
      <c r="N618" s="8">
        <f>+_xlfn.DAYS(A618,M618)/365</f>
        <v>60.764383561643832</v>
      </c>
      <c r="O618" s="8">
        <v>0</v>
      </c>
      <c r="P618" s="6">
        <v>37186</v>
      </c>
      <c r="Q618" s="8">
        <f t="shared" si="143"/>
        <v>20</v>
      </c>
      <c r="R618" s="8">
        <f t="shared" si="144"/>
        <v>20.816666666666666</v>
      </c>
      <c r="S618" s="8" t="s">
        <v>80</v>
      </c>
      <c r="T618" s="9">
        <v>2.9600000000000001E-2</v>
      </c>
      <c r="U618" s="5">
        <f t="shared" si="145"/>
        <v>321428.57142857142</v>
      </c>
      <c r="V618" s="5">
        <f t="shared" si="146"/>
        <v>48232.154133333337</v>
      </c>
      <c r="W618" s="10">
        <f t="shared" si="150"/>
        <v>369660.72556190478</v>
      </c>
      <c r="X618" s="5">
        <v>41813</v>
      </c>
      <c r="Y618">
        <v>0</v>
      </c>
      <c r="Z618" s="5">
        <v>2621</v>
      </c>
      <c r="AA618" s="5">
        <v>19598010</v>
      </c>
      <c r="AB618">
        <v>0</v>
      </c>
      <c r="AC618">
        <v>0</v>
      </c>
      <c r="AD618">
        <v>0</v>
      </c>
      <c r="AE618" t="s">
        <v>34</v>
      </c>
      <c r="AF618" t="s">
        <v>34</v>
      </c>
      <c r="AG618" t="s">
        <v>35</v>
      </c>
      <c r="AH618" s="5">
        <v>143719</v>
      </c>
      <c r="AI618" s="5">
        <v>203</v>
      </c>
      <c r="AJ618" s="3">
        <v>46909</v>
      </c>
      <c r="AK618" s="5">
        <v>13</v>
      </c>
      <c r="AL618" s="5">
        <v>174027.54</v>
      </c>
      <c r="AM618" s="5">
        <v>372.72</v>
      </c>
      <c r="AN618" s="5">
        <v>23.81</v>
      </c>
      <c r="AO618" t="s">
        <v>40</v>
      </c>
      <c r="AP618" t="s">
        <v>37</v>
      </c>
      <c r="AQ618" s="5">
        <v>0</v>
      </c>
      <c r="AR618" t="s">
        <v>38</v>
      </c>
      <c r="AS618">
        <f t="shared" si="154"/>
        <v>0</v>
      </c>
      <c r="AT618" t="str">
        <f t="shared" si="147"/>
        <v>0 Días</v>
      </c>
      <c r="AU618" t="e">
        <f>IF(AND(AC618=0,SUMIFS($H:$H,$A:$A,$A618,#REF!,#REF!)&lt;250000000),"Ordinaria",IF(AND(AC618=0,SUMIFS($H:$H,$A:$A,$A618,#REF!,#REF!)&gt;=250000000),"Preventiva",IF(AND(AC618&gt;0,AC618&lt;=30),"Persuasiva I",IF(AND(AC618&gt;30,AC618&lt;=60),"Persuasiva II",IF(AND(AC618&gt;60,AC618&lt;90),"Prejurídica","Jurídico")))))</f>
        <v>#REF!</v>
      </c>
      <c r="AV618">
        <f t="shared" si="148"/>
        <v>0</v>
      </c>
      <c r="AW618" t="str">
        <f>IFERROR(VLOOKUP(#REF!,#REF!,32,0),"Desembolsado")</f>
        <v>Desembolsado</v>
      </c>
      <c r="AX618" t="str">
        <f t="shared" si="149"/>
        <v>Otro</v>
      </c>
    </row>
    <row r="619" spans="1:50" x14ac:dyDescent="0.25">
      <c r="A619" s="3">
        <v>45077</v>
      </c>
      <c r="B619" s="1">
        <v>34214910209751</v>
      </c>
      <c r="C619" s="5">
        <v>27000000</v>
      </c>
      <c r="D619">
        <v>84</v>
      </c>
      <c r="E619" s="3">
        <v>44386</v>
      </c>
      <c r="F619" s="1">
        <f>_xlfn.DAYS(E619,A619)/30</f>
        <v>-23.033333333333335</v>
      </c>
      <c r="G619" s="1">
        <f t="shared" si="155"/>
        <v>60.966666666666669</v>
      </c>
      <c r="H619" s="5">
        <v>19879469</v>
      </c>
      <c r="I619" s="5" t="s">
        <v>54</v>
      </c>
      <c r="J619" s="6">
        <v>44680</v>
      </c>
      <c r="K619" s="7">
        <f>+_xlfn.DAYS(A619,J619)/30</f>
        <v>13.233333333333333</v>
      </c>
      <c r="L619" s="7">
        <f>+_xlfn.DAYS(A619,E619)/30</f>
        <v>23.033333333333335</v>
      </c>
      <c r="M619" s="6">
        <v>22928</v>
      </c>
      <c r="N619" s="8">
        <f>+_xlfn.DAYS(A619,M619)/365</f>
        <v>60.682191780821917</v>
      </c>
      <c r="O619" s="8">
        <v>0</v>
      </c>
      <c r="P619" s="6">
        <v>37186</v>
      </c>
      <c r="Q619" s="8">
        <f t="shared" si="143"/>
        <v>20</v>
      </c>
      <c r="R619" s="8">
        <f t="shared" si="144"/>
        <v>20.816666666666666</v>
      </c>
      <c r="S619" s="8" t="s">
        <v>80</v>
      </c>
      <c r="T619" s="9">
        <v>2.9600000000000001E-2</v>
      </c>
      <c r="U619" s="5">
        <f t="shared" si="145"/>
        <v>321428.57142857142</v>
      </c>
      <c r="V619" s="5">
        <f t="shared" si="146"/>
        <v>49036.023533333333</v>
      </c>
      <c r="W619" s="10">
        <f t="shared" si="150"/>
        <v>370464.59496190475</v>
      </c>
      <c r="X619" s="5">
        <v>42505</v>
      </c>
      <c r="Y619">
        <v>0</v>
      </c>
      <c r="Z619" s="5">
        <v>2665</v>
      </c>
      <c r="AA619" s="5">
        <v>19924639</v>
      </c>
      <c r="AB619">
        <v>0</v>
      </c>
      <c r="AC619">
        <v>0</v>
      </c>
      <c r="AD619">
        <v>0</v>
      </c>
      <c r="AE619" t="s">
        <v>34</v>
      </c>
      <c r="AF619" t="s">
        <v>34</v>
      </c>
      <c r="AG619" t="s">
        <v>35</v>
      </c>
      <c r="AH619" s="5">
        <v>96415</v>
      </c>
      <c r="AI619" s="5">
        <v>206</v>
      </c>
      <c r="AJ619" s="3">
        <v>46909</v>
      </c>
      <c r="AK619" s="5">
        <v>13</v>
      </c>
      <c r="AL619" s="5">
        <v>176928</v>
      </c>
      <c r="AM619" s="5">
        <v>378.89</v>
      </c>
      <c r="AN619" s="5">
        <v>24.21</v>
      </c>
      <c r="AO619" t="s">
        <v>40</v>
      </c>
      <c r="AP619" t="s">
        <v>37</v>
      </c>
      <c r="AQ619" s="5">
        <v>0</v>
      </c>
      <c r="AR619" t="s">
        <v>38</v>
      </c>
      <c r="AS619">
        <f t="shared" si="154"/>
        <v>0</v>
      </c>
      <c r="AT619" t="str">
        <f t="shared" si="147"/>
        <v>0 Días</v>
      </c>
      <c r="AU619" t="e">
        <f>IF(AND(AC619=0,SUMIFS($H:$H,$A:$A,$A619,#REF!,#REF!)&lt;250000000),"Ordinaria",IF(AND(AC619=0,SUMIFS($H:$H,$A:$A,$A619,#REF!,#REF!)&gt;=250000000),"Preventiva",IF(AND(AC619&gt;0,AC619&lt;=30),"Persuasiva I",IF(AND(AC619&gt;30,AC619&lt;=60),"Persuasiva II",IF(AND(AC619&gt;60,AC619&lt;90),"Prejurídica","Jurídico")))))</f>
        <v>#REF!</v>
      </c>
      <c r="AV619">
        <f t="shared" si="148"/>
        <v>0</v>
      </c>
      <c r="AW619" t="str">
        <f>IFERROR(VLOOKUP(#REF!,#REF!,32,0),"Desembolsado")</f>
        <v>Desembolsado</v>
      </c>
      <c r="AX619" t="str">
        <f t="shared" si="149"/>
        <v>Otro</v>
      </c>
    </row>
    <row r="620" spans="1:50" x14ac:dyDescent="0.25">
      <c r="A620" s="3">
        <v>45046</v>
      </c>
      <c r="B620" s="1">
        <v>34214910209751</v>
      </c>
      <c r="C620" s="5">
        <v>27000000</v>
      </c>
      <c r="D620">
        <v>84</v>
      </c>
      <c r="E620" s="3">
        <v>44386</v>
      </c>
      <c r="F620" s="1">
        <f>_xlfn.DAYS(E620,A620)/30</f>
        <v>-22</v>
      </c>
      <c r="G620" s="1">
        <f t="shared" si="155"/>
        <v>62</v>
      </c>
      <c r="H620" s="5">
        <v>20204651</v>
      </c>
      <c r="I620" s="5" t="s">
        <v>54</v>
      </c>
      <c r="J620" s="6">
        <v>44680</v>
      </c>
      <c r="K620" s="7">
        <f>+_xlfn.DAYS(A620,J620)/30</f>
        <v>12.2</v>
      </c>
      <c r="L620" s="7">
        <f>+_xlfn.DAYS(A620,E620)/30</f>
        <v>22</v>
      </c>
      <c r="M620" s="6">
        <v>22928</v>
      </c>
      <c r="N620" s="8">
        <f>+_xlfn.DAYS(A620,M620)/365</f>
        <v>60.597260273972601</v>
      </c>
      <c r="O620" s="8">
        <v>0</v>
      </c>
      <c r="P620" s="6">
        <v>37186</v>
      </c>
      <c r="Q620" s="8">
        <f t="shared" si="143"/>
        <v>20</v>
      </c>
      <c r="R620" s="8">
        <f t="shared" si="144"/>
        <v>20.816666666666666</v>
      </c>
      <c r="S620" s="8" t="s">
        <v>80</v>
      </c>
      <c r="T620" s="9">
        <v>2.9600000000000001E-2</v>
      </c>
      <c r="U620" s="5">
        <f t="shared" si="145"/>
        <v>321428.57142857142</v>
      </c>
      <c r="V620" s="5">
        <f t="shared" si="146"/>
        <v>49838.13913333333</v>
      </c>
      <c r="W620" s="10">
        <f t="shared" si="150"/>
        <v>371266.71056190477</v>
      </c>
      <c r="X620" s="5">
        <v>43190</v>
      </c>
      <c r="Y620">
        <v>0</v>
      </c>
      <c r="Z620" s="5">
        <v>2708</v>
      </c>
      <c r="AA620" s="5">
        <v>20250549</v>
      </c>
      <c r="AB620">
        <v>0</v>
      </c>
      <c r="AC620">
        <v>0</v>
      </c>
      <c r="AD620">
        <v>0</v>
      </c>
      <c r="AE620" t="s">
        <v>34</v>
      </c>
      <c r="AF620" t="s">
        <v>34</v>
      </c>
      <c r="AG620" t="s">
        <v>35</v>
      </c>
      <c r="AH620" s="5">
        <v>97993</v>
      </c>
      <c r="AI620" s="5">
        <v>209</v>
      </c>
      <c r="AJ620" s="3">
        <v>46909</v>
      </c>
      <c r="AK620" s="5">
        <v>13</v>
      </c>
      <c r="AL620" s="5">
        <v>179821.92</v>
      </c>
      <c r="AM620" s="5">
        <v>385</v>
      </c>
      <c r="AN620" s="5">
        <v>24.6</v>
      </c>
      <c r="AO620" t="s">
        <v>40</v>
      </c>
      <c r="AP620" t="s">
        <v>37</v>
      </c>
      <c r="AQ620" s="5">
        <v>0</v>
      </c>
      <c r="AR620" t="s">
        <v>38</v>
      </c>
      <c r="AS620">
        <f t="shared" si="154"/>
        <v>0</v>
      </c>
      <c r="AT620" t="str">
        <f t="shared" si="147"/>
        <v>0 Días</v>
      </c>
      <c r="AU620" t="e">
        <f>IF(AND(AC620=0,SUMIFS($H:$H,$A:$A,$A620,#REF!,#REF!)&lt;250000000),"Ordinaria",IF(AND(AC620=0,SUMIFS($H:$H,$A:$A,$A620,#REF!,#REF!)&gt;=250000000),"Preventiva",IF(AND(AC620&gt;0,AC620&lt;=30),"Persuasiva I",IF(AND(AC620&gt;30,AC620&lt;=60),"Persuasiva II",IF(AND(AC620&gt;60,AC620&lt;90),"Prejurídica","Jurídico")))))</f>
        <v>#REF!</v>
      </c>
      <c r="AV620">
        <f t="shared" si="148"/>
        <v>0</v>
      </c>
      <c r="AW620" t="str">
        <f>IFERROR(VLOOKUP(#REF!,#REF!,32,0),"Desembolsado")</f>
        <v>Desembolsado</v>
      </c>
      <c r="AX620" t="str">
        <f t="shared" si="149"/>
        <v>Otro</v>
      </c>
    </row>
    <row r="621" spans="1:50" x14ac:dyDescent="0.25">
      <c r="A621" s="3">
        <v>45016</v>
      </c>
      <c r="B621" s="1">
        <v>34214910209751</v>
      </c>
      <c r="C621" s="5">
        <v>27000000</v>
      </c>
      <c r="D621">
        <v>84</v>
      </c>
      <c r="E621" s="3">
        <v>44386</v>
      </c>
      <c r="F621" s="1">
        <f>_xlfn.DAYS(E621,A621)/30</f>
        <v>-21</v>
      </c>
      <c r="G621" s="1">
        <f t="shared" si="155"/>
        <v>63</v>
      </c>
      <c r="H621" s="5">
        <v>20531255</v>
      </c>
      <c r="I621" s="5" t="s">
        <v>54</v>
      </c>
      <c r="J621" s="6">
        <v>44680</v>
      </c>
      <c r="K621" s="7">
        <f>+_xlfn.DAYS(A621,J621)/30</f>
        <v>11.2</v>
      </c>
      <c r="L621" s="7">
        <f>+_xlfn.DAYS(A621,E621)/30</f>
        <v>21</v>
      </c>
      <c r="M621" s="6">
        <v>22928</v>
      </c>
      <c r="N621" s="8">
        <f>+_xlfn.DAYS(A621,M621)/365</f>
        <v>60.515068493150686</v>
      </c>
      <c r="O621" s="8">
        <v>0</v>
      </c>
      <c r="P621" s="6">
        <v>37186</v>
      </c>
      <c r="Q621" s="8">
        <f t="shared" si="143"/>
        <v>20</v>
      </c>
      <c r="R621" s="8">
        <f t="shared" si="144"/>
        <v>20.816666666666666</v>
      </c>
      <c r="S621" s="8" t="s">
        <v>80</v>
      </c>
      <c r="T621" s="9">
        <v>2.9600000000000001E-2</v>
      </c>
      <c r="U621" s="5">
        <f t="shared" si="145"/>
        <v>321428.57142857142</v>
      </c>
      <c r="V621" s="5">
        <f t="shared" si="146"/>
        <v>50643.762333333332</v>
      </c>
      <c r="W621" s="10">
        <f t="shared" si="150"/>
        <v>372072.33376190474</v>
      </c>
      <c r="X621" s="5">
        <v>43889</v>
      </c>
      <c r="Y621">
        <v>0</v>
      </c>
      <c r="Z621" s="5">
        <v>2752</v>
      </c>
      <c r="AA621" s="5">
        <v>20577896</v>
      </c>
      <c r="AB621">
        <v>0</v>
      </c>
      <c r="AC621">
        <v>0</v>
      </c>
      <c r="AD621">
        <v>0</v>
      </c>
      <c r="AE621" t="s">
        <v>34</v>
      </c>
      <c r="AF621" t="s">
        <v>34</v>
      </c>
      <c r="AG621" t="s">
        <v>35</v>
      </c>
      <c r="AH621" s="5">
        <v>99577</v>
      </c>
      <c r="AI621" s="5">
        <v>213</v>
      </c>
      <c r="AJ621" s="3">
        <v>46909</v>
      </c>
      <c r="AK621" s="5">
        <v>13</v>
      </c>
      <c r="AL621" s="5">
        <v>182728.7</v>
      </c>
      <c r="AM621" s="5">
        <v>391.17</v>
      </c>
      <c r="AN621" s="5">
        <v>25</v>
      </c>
      <c r="AO621" t="s">
        <v>40</v>
      </c>
      <c r="AP621" t="s">
        <v>37</v>
      </c>
      <c r="AQ621" s="5">
        <v>0</v>
      </c>
      <c r="AR621" t="s">
        <v>38</v>
      </c>
      <c r="AS621">
        <f t="shared" si="154"/>
        <v>0</v>
      </c>
      <c r="AT621" t="str">
        <f t="shared" si="147"/>
        <v>0 Días</v>
      </c>
      <c r="AU621" t="e">
        <f>IF(AND(AC621=0,SUMIFS($H:$H,$A:$A,$A621,#REF!,#REF!)&lt;250000000),"Ordinaria",IF(AND(AC621=0,SUMIFS($H:$H,$A:$A,$A621,#REF!,#REF!)&gt;=250000000),"Preventiva",IF(AND(AC621&gt;0,AC621&lt;=30),"Persuasiva I",IF(AND(AC621&gt;30,AC621&lt;=60),"Persuasiva II",IF(AND(AC621&gt;60,AC621&lt;90),"Prejurídica","Jurídico")))))</f>
        <v>#REF!</v>
      </c>
      <c r="AV621">
        <f t="shared" si="148"/>
        <v>0</v>
      </c>
      <c r="AW621" t="str">
        <f>IFERROR(VLOOKUP(#REF!,#REF!,32,0),"Desembolsado")</f>
        <v>Desembolsado</v>
      </c>
      <c r="AX621" t="str">
        <f t="shared" si="149"/>
        <v>Otro</v>
      </c>
    </row>
    <row r="622" spans="1:50" x14ac:dyDescent="0.25">
      <c r="A622" s="3">
        <v>45351</v>
      </c>
      <c r="B622" s="1">
        <v>34214920210711</v>
      </c>
      <c r="C622" s="5">
        <v>72600000</v>
      </c>
      <c r="D622">
        <v>48</v>
      </c>
      <c r="E622" s="3">
        <v>44393</v>
      </c>
      <c r="F622" s="1">
        <f>_xlfn.DAYS(E622,A622)/30</f>
        <v>-31.933333333333334</v>
      </c>
      <c r="G622" s="1">
        <f t="shared" si="155"/>
        <v>16.066666666666666</v>
      </c>
      <c r="H622" s="5">
        <v>26468750</v>
      </c>
      <c r="I622" s="5" t="s">
        <v>53</v>
      </c>
      <c r="J622" s="6">
        <v>45321</v>
      </c>
      <c r="K622" s="7">
        <f>+_xlfn.DAYS(A622,J622)/30</f>
        <v>1</v>
      </c>
      <c r="L622" s="7">
        <f>+_xlfn.DAYS(A622,E622)/30</f>
        <v>31.933333333333334</v>
      </c>
      <c r="M622" s="6">
        <v>30089</v>
      </c>
      <c r="N622" s="8">
        <f>+_xlfn.DAYS(A622,M622)/365</f>
        <v>41.813698630136983</v>
      </c>
      <c r="O622" s="8">
        <v>3850</v>
      </c>
      <c r="P622" s="6">
        <v>43620</v>
      </c>
      <c r="Q622" s="8">
        <f t="shared" si="143"/>
        <v>2.1472222222222221</v>
      </c>
      <c r="R622" s="8">
        <f t="shared" si="144"/>
        <v>4.7249999999999996</v>
      </c>
      <c r="S622" s="8" t="s">
        <v>66</v>
      </c>
      <c r="T622" s="9">
        <v>2.9600000000000001E-2</v>
      </c>
      <c r="U622" s="5">
        <f t="shared" si="145"/>
        <v>1512500</v>
      </c>
      <c r="V622" s="5">
        <f t="shared" si="146"/>
        <v>65289.583333333328</v>
      </c>
      <c r="W622" s="10">
        <f t="shared" si="150"/>
        <v>1577789.5833333333</v>
      </c>
      <c r="X622" s="5">
        <v>67466</v>
      </c>
      <c r="Y622">
        <v>0</v>
      </c>
      <c r="Z622" s="5">
        <v>3547</v>
      </c>
      <c r="AA622" s="5">
        <v>26539763</v>
      </c>
      <c r="AB622">
        <v>0</v>
      </c>
      <c r="AC622">
        <v>0</v>
      </c>
      <c r="AD622">
        <v>0</v>
      </c>
      <c r="AE622" t="s">
        <v>34</v>
      </c>
      <c r="AF622" t="s">
        <v>34</v>
      </c>
      <c r="AG622" t="s">
        <v>35</v>
      </c>
      <c r="AH622" s="5">
        <v>333506</v>
      </c>
      <c r="AI622" s="5">
        <v>850</v>
      </c>
      <c r="AJ622" s="3">
        <v>45853</v>
      </c>
      <c r="AK622" s="5">
        <v>45</v>
      </c>
      <c r="AL622" s="5">
        <v>282687</v>
      </c>
      <c r="AM622" s="5">
        <v>721</v>
      </c>
      <c r="AN622" s="5">
        <v>38</v>
      </c>
      <c r="AO622" t="s">
        <v>36</v>
      </c>
      <c r="AP622" t="s">
        <v>37</v>
      </c>
      <c r="AQ622" s="5">
        <v>0</v>
      </c>
      <c r="AR622" t="s">
        <v>38</v>
      </c>
      <c r="AT622" t="str">
        <f t="shared" si="147"/>
        <v>0 Días</v>
      </c>
      <c r="AU622" t="e">
        <f>IF(AND(AC622=0,SUMIFS($H:$H,$A:$A,$A622,#REF!,#REF!)&lt;250000000),"Ordinaria",IF(AND(AC622=0,SUMIFS($H:$H,$A:$A,$A622,#REF!,#REF!)&gt;=250000000),"Preventiva",IF(AND(AC622&gt;0,AC622&lt;=30),"Persuasiva I",IF(AND(AC622&gt;30,AC622&lt;=60),"Persuasiva II",IF(AND(AC622&gt;60,AC622&lt;90),"Prejurídica","Jurídico")))))</f>
        <v>#REF!</v>
      </c>
      <c r="AV622">
        <f t="shared" si="148"/>
        <v>0</v>
      </c>
      <c r="AW622" t="str">
        <f>IFERROR(VLOOKUP(#REF!,#REF!,32,0),"Desembolsado")</f>
        <v>Desembolsado</v>
      </c>
      <c r="AX622" t="str">
        <f t="shared" si="149"/>
        <v>Otro</v>
      </c>
    </row>
    <row r="623" spans="1:50" x14ac:dyDescent="0.25">
      <c r="A623" s="3">
        <v>45322</v>
      </c>
      <c r="B623" s="1">
        <v>34214920210711</v>
      </c>
      <c r="C623" s="5">
        <v>72600000</v>
      </c>
      <c r="D623">
        <v>48</v>
      </c>
      <c r="E623" s="3">
        <v>44393</v>
      </c>
      <c r="F623" s="1">
        <f>_xlfn.DAYS(E623,A623)/30</f>
        <v>-30.966666666666665</v>
      </c>
      <c r="G623" s="1">
        <f t="shared" si="155"/>
        <v>17.033333333333335</v>
      </c>
      <c r="H623" s="5">
        <v>26468750</v>
      </c>
      <c r="I623" s="5" t="s">
        <v>53</v>
      </c>
      <c r="J623" s="6">
        <v>45321</v>
      </c>
      <c r="K623" s="7">
        <f>+_xlfn.DAYS(A623,J623)/30</f>
        <v>3.3333333333333333E-2</v>
      </c>
      <c r="L623" s="7">
        <f>+_xlfn.DAYS(A623,E623)/30</f>
        <v>30.966666666666665</v>
      </c>
      <c r="M623" s="6">
        <v>30089</v>
      </c>
      <c r="N623" s="8">
        <f>+_xlfn.DAYS(A623,M623)/365</f>
        <v>41.734246575342468</v>
      </c>
      <c r="O623" s="8">
        <v>3850</v>
      </c>
      <c r="P623" s="6">
        <v>43620</v>
      </c>
      <c r="Q623" s="8">
        <f t="shared" si="143"/>
        <v>2.1472222222222221</v>
      </c>
      <c r="R623" s="8">
        <f t="shared" si="144"/>
        <v>4.7249999999999996</v>
      </c>
      <c r="S623" s="8" t="s">
        <v>66</v>
      </c>
      <c r="T623" s="9">
        <v>2.9600000000000001E-2</v>
      </c>
      <c r="U623" s="5">
        <f t="shared" si="145"/>
        <v>1512500</v>
      </c>
      <c r="V623" s="5">
        <f t="shared" si="146"/>
        <v>65289.583333333328</v>
      </c>
      <c r="W623" s="10">
        <f t="shared" si="150"/>
        <v>1577789.5833333333</v>
      </c>
      <c r="X623" s="5">
        <v>2176</v>
      </c>
      <c r="Y623">
        <v>0</v>
      </c>
      <c r="Z623" s="5">
        <v>0</v>
      </c>
      <c r="AA623" s="5">
        <v>26470926</v>
      </c>
      <c r="AB623">
        <v>0</v>
      </c>
      <c r="AC623">
        <v>0</v>
      </c>
      <c r="AD623">
        <v>0</v>
      </c>
      <c r="AE623" t="s">
        <v>34</v>
      </c>
      <c r="AF623" t="s">
        <v>34</v>
      </c>
      <c r="AG623" t="s">
        <v>35</v>
      </c>
      <c r="AH623" s="5">
        <v>333506</v>
      </c>
      <c r="AI623" s="5">
        <v>27</v>
      </c>
      <c r="AJ623" s="3">
        <v>45853</v>
      </c>
      <c r="AK623" s="5">
        <v>0</v>
      </c>
      <c r="AL623" s="5">
        <v>282687</v>
      </c>
      <c r="AM623" s="5">
        <v>24</v>
      </c>
      <c r="AN623" s="5">
        <v>0</v>
      </c>
      <c r="AO623" t="s">
        <v>36</v>
      </c>
      <c r="AP623" t="s">
        <v>37</v>
      </c>
      <c r="AQ623" s="5">
        <v>0</v>
      </c>
      <c r="AR623" t="s">
        <v>38</v>
      </c>
      <c r="AS623">
        <f>IF(AC623&gt;=1,1,0)</f>
        <v>0</v>
      </c>
      <c r="AT623" t="str">
        <f t="shared" si="147"/>
        <v>0 Días</v>
      </c>
      <c r="AU623" t="e">
        <f>IF(AND(AC623=0,SUMIFS($H:$H,$A:$A,$A623,#REF!,#REF!)&lt;250000000),"Ordinaria",IF(AND(AC623=0,SUMIFS($H:$H,$A:$A,$A623,#REF!,#REF!)&gt;=250000000),"Preventiva",IF(AND(AC623&gt;0,AC623&lt;=30),"Persuasiva I",IF(AND(AC623&gt;30,AC623&lt;=60),"Persuasiva II",IF(AND(AC623&gt;60,AC623&lt;90),"Prejurídica","Jurídico")))))</f>
        <v>#REF!</v>
      </c>
      <c r="AV623">
        <f t="shared" si="148"/>
        <v>0</v>
      </c>
      <c r="AW623" t="str">
        <f>IFERROR(VLOOKUP(#REF!,#REF!,32,0),"Desembolsado")</f>
        <v>Desembolsado</v>
      </c>
      <c r="AX623" t="str">
        <f t="shared" si="149"/>
        <v>Otro</v>
      </c>
    </row>
    <row r="624" spans="1:50" x14ac:dyDescent="0.25">
      <c r="A624" s="3">
        <v>45351</v>
      </c>
      <c r="B624" s="1">
        <v>34215000213781</v>
      </c>
      <c r="C624" s="5">
        <v>950000000</v>
      </c>
      <c r="D624">
        <v>240</v>
      </c>
      <c r="E624" s="3">
        <v>44629</v>
      </c>
      <c r="F624" s="1">
        <f>_xlfn.DAYS(E624,A624)/30</f>
        <v>-24.066666666666666</v>
      </c>
      <c r="G624" s="1">
        <f t="shared" si="155"/>
        <v>215.93333333333334</v>
      </c>
      <c r="H624" s="5">
        <v>860607598</v>
      </c>
      <c r="I624" s="5" t="s">
        <v>52</v>
      </c>
      <c r="J624" s="6">
        <v>44949</v>
      </c>
      <c r="K624" s="7">
        <f>+_xlfn.DAYS(A624,J624)/30</f>
        <v>13.4</v>
      </c>
      <c r="L624" s="7">
        <f>+_xlfn.DAYS(A624,E624)/30</f>
        <v>24.066666666666666</v>
      </c>
      <c r="M624" s="6">
        <v>31319</v>
      </c>
      <c r="N624" s="8">
        <f>+_xlfn.DAYS(A624,M624)/365</f>
        <v>38.443835616438356</v>
      </c>
      <c r="O624" s="8">
        <v>6735</v>
      </c>
      <c r="P624" s="6">
        <v>43759</v>
      </c>
      <c r="Q624" s="8">
        <f t="shared" si="143"/>
        <v>2.4166666666666665</v>
      </c>
      <c r="R624" s="8">
        <f t="shared" si="144"/>
        <v>3.3055555555555554</v>
      </c>
      <c r="S624" s="8" t="s">
        <v>76</v>
      </c>
      <c r="T624" s="9">
        <v>1.61E-2</v>
      </c>
      <c r="U624" s="5">
        <f t="shared" si="145"/>
        <v>3958333.3333333335</v>
      </c>
      <c r="V624" s="5">
        <f t="shared" si="146"/>
        <v>1154648.5273166667</v>
      </c>
      <c r="W624" s="10">
        <f t="shared" si="150"/>
        <v>5112981.8606500002</v>
      </c>
      <c r="X624" s="5">
        <v>994486</v>
      </c>
      <c r="Y624">
        <v>0</v>
      </c>
      <c r="Z624" s="5">
        <v>115196</v>
      </c>
      <c r="AA624" s="5">
        <v>861717280</v>
      </c>
      <c r="AB624">
        <v>0</v>
      </c>
      <c r="AC624">
        <v>0</v>
      </c>
      <c r="AD624">
        <v>0</v>
      </c>
      <c r="AE624" t="s">
        <v>34</v>
      </c>
      <c r="AF624" t="s">
        <v>34</v>
      </c>
      <c r="AG624" t="s">
        <v>41</v>
      </c>
      <c r="AH624" s="5">
        <v>8606075.9800000004</v>
      </c>
      <c r="AI624" s="5">
        <v>9944.86</v>
      </c>
      <c r="AJ624" s="3">
        <v>51925</v>
      </c>
      <c r="AK624" s="5">
        <v>1151.96</v>
      </c>
      <c r="AL624" s="5">
        <v>0</v>
      </c>
      <c r="AM624" s="5">
        <v>0</v>
      </c>
      <c r="AN624" s="5">
        <v>0</v>
      </c>
      <c r="AO624" t="s">
        <v>41</v>
      </c>
      <c r="AP624" t="s">
        <v>37</v>
      </c>
      <c r="AQ624" s="5">
        <v>8606075.9800000004</v>
      </c>
      <c r="AR624" t="s">
        <v>38</v>
      </c>
      <c r="AT624" t="str">
        <f t="shared" si="147"/>
        <v>0 Días</v>
      </c>
      <c r="AU624" t="e">
        <f>IF(AND(AC624=0,SUMIFS($H:$H,$A:$A,$A624,#REF!,#REF!)&lt;250000000),"Ordinaria",IF(AND(AC624=0,SUMIFS($H:$H,$A:$A,$A624,#REF!,#REF!)&gt;=250000000),"Preventiva",IF(AND(AC624&gt;0,AC624&lt;=30),"Persuasiva I",IF(AND(AC624&gt;30,AC624&lt;=60),"Persuasiva II",IF(AND(AC624&gt;60,AC624&lt;90),"Prejurídica","Jurídico")))))</f>
        <v>#REF!</v>
      </c>
      <c r="AV624">
        <f t="shared" si="148"/>
        <v>0</v>
      </c>
      <c r="AW624" t="str">
        <f>IFERROR(VLOOKUP(#REF!,#REF!,32,0),"Desembolsado")</f>
        <v>Desembolsado</v>
      </c>
      <c r="AX624" t="str">
        <f t="shared" si="149"/>
        <v>Otro</v>
      </c>
    </row>
    <row r="625" spans="1:50" x14ac:dyDescent="0.25">
      <c r="A625" s="3">
        <v>45322</v>
      </c>
      <c r="B625" s="1">
        <v>34215000213781</v>
      </c>
      <c r="C625" s="5">
        <v>950000000</v>
      </c>
      <c r="D625">
        <v>240</v>
      </c>
      <c r="E625" s="3">
        <v>44629</v>
      </c>
      <c r="F625" s="1">
        <f>_xlfn.DAYS(E625,A625)/30</f>
        <v>-23.1</v>
      </c>
      <c r="G625" s="1">
        <f t="shared" si="155"/>
        <v>216.9</v>
      </c>
      <c r="H625" s="5">
        <v>861824582</v>
      </c>
      <c r="I625" s="5" t="s">
        <v>52</v>
      </c>
      <c r="J625" s="6">
        <v>44949</v>
      </c>
      <c r="K625" s="7">
        <f>+_xlfn.DAYS(A625,J625)/30</f>
        <v>12.433333333333334</v>
      </c>
      <c r="L625" s="7">
        <f>+_xlfn.DAYS(A625,E625)/30</f>
        <v>23.1</v>
      </c>
      <c r="M625" s="6">
        <v>31319</v>
      </c>
      <c r="N625" s="8">
        <f>+_xlfn.DAYS(A625,M625)/365</f>
        <v>38.364383561643834</v>
      </c>
      <c r="O625" s="8">
        <v>6735</v>
      </c>
      <c r="P625" s="6">
        <v>43759</v>
      </c>
      <c r="Q625" s="8">
        <f t="shared" si="143"/>
        <v>2.4166666666666665</v>
      </c>
      <c r="R625" s="8">
        <f t="shared" si="144"/>
        <v>3.3055555555555554</v>
      </c>
      <c r="S625" s="8" t="s">
        <v>76</v>
      </c>
      <c r="T625" s="9">
        <v>1.61E-2</v>
      </c>
      <c r="U625" s="5">
        <f t="shared" si="145"/>
        <v>3958333.3333333335</v>
      </c>
      <c r="V625" s="5">
        <f t="shared" si="146"/>
        <v>1156281.3141833334</v>
      </c>
      <c r="W625" s="10">
        <f t="shared" si="150"/>
        <v>5114614.6475166669</v>
      </c>
      <c r="X625" s="5">
        <v>0</v>
      </c>
      <c r="Y625">
        <v>0</v>
      </c>
      <c r="Z625" s="5">
        <v>115262</v>
      </c>
      <c r="AA625" s="5">
        <v>861939844</v>
      </c>
      <c r="AB625">
        <v>0</v>
      </c>
      <c r="AC625">
        <v>0</v>
      </c>
      <c r="AD625">
        <v>0</v>
      </c>
      <c r="AE625" t="s">
        <v>34</v>
      </c>
      <c r="AF625" t="s">
        <v>34</v>
      </c>
      <c r="AG625" t="s">
        <v>41</v>
      </c>
      <c r="AH625" s="5">
        <v>8618245.8200000003</v>
      </c>
      <c r="AI625" s="5">
        <v>0</v>
      </c>
      <c r="AJ625" s="3">
        <v>51925</v>
      </c>
      <c r="AK625" s="5">
        <v>1152.6199999999999</v>
      </c>
      <c r="AL625" s="5">
        <v>0</v>
      </c>
      <c r="AM625" s="5">
        <v>0</v>
      </c>
      <c r="AN625" s="5">
        <v>0</v>
      </c>
      <c r="AO625" t="s">
        <v>41</v>
      </c>
      <c r="AP625" t="s">
        <v>37</v>
      </c>
      <c r="AQ625" s="5">
        <v>8618245.8200000003</v>
      </c>
      <c r="AR625" t="s">
        <v>38</v>
      </c>
      <c r="AS625">
        <f t="shared" ref="AS625:AS635" si="156">IF(AC625&gt;=1,1,0)</f>
        <v>0</v>
      </c>
      <c r="AT625" t="str">
        <f t="shared" si="147"/>
        <v>0 Días</v>
      </c>
      <c r="AU625" t="e">
        <f>IF(AND(AC625=0,SUMIFS($H:$H,$A:$A,$A625,#REF!,#REF!)&lt;250000000),"Ordinaria",IF(AND(AC625=0,SUMIFS($H:$H,$A:$A,$A625,#REF!,#REF!)&gt;=250000000),"Preventiva",IF(AND(AC625&gt;0,AC625&lt;=30),"Persuasiva I",IF(AND(AC625&gt;30,AC625&lt;=60),"Persuasiva II",IF(AND(AC625&gt;60,AC625&lt;90),"Prejurídica","Jurídico")))))</f>
        <v>#REF!</v>
      </c>
      <c r="AV625">
        <f t="shared" si="148"/>
        <v>0</v>
      </c>
      <c r="AW625" t="str">
        <f>IFERROR(VLOOKUP(#REF!,#REF!,32,0),"Desembolsado")</f>
        <v>Desembolsado</v>
      </c>
      <c r="AX625" t="str">
        <f t="shared" si="149"/>
        <v>Otro</v>
      </c>
    </row>
    <row r="626" spans="1:50" x14ac:dyDescent="0.25">
      <c r="A626" s="3">
        <v>45291</v>
      </c>
      <c r="B626" s="1">
        <v>34215000213781</v>
      </c>
      <c r="C626" s="5">
        <v>950000000</v>
      </c>
      <c r="D626">
        <v>240</v>
      </c>
      <c r="E626" s="3">
        <v>44629</v>
      </c>
      <c r="F626" s="1">
        <f>_xlfn.DAYS(E626,A626)/30</f>
        <v>-22.066666666666666</v>
      </c>
      <c r="G626" s="1">
        <f t="shared" si="155"/>
        <v>217.93333333333334</v>
      </c>
      <c r="H626" s="5">
        <v>861824582</v>
      </c>
      <c r="I626" s="5" t="s">
        <v>52</v>
      </c>
      <c r="J626" s="6">
        <v>44949</v>
      </c>
      <c r="K626" s="7">
        <f>+_xlfn.DAYS(A626,J626)/30</f>
        <v>11.4</v>
      </c>
      <c r="L626" s="7">
        <f>+_xlfn.DAYS(A626,E626)/30</f>
        <v>22.066666666666666</v>
      </c>
      <c r="M626" s="6">
        <v>31319</v>
      </c>
      <c r="N626" s="8">
        <f>+_xlfn.DAYS(A626,M626)/365</f>
        <v>38.279452054794518</v>
      </c>
      <c r="O626" s="8">
        <v>6735</v>
      </c>
      <c r="P626" s="6">
        <v>43759</v>
      </c>
      <c r="Q626" s="8">
        <f t="shared" si="143"/>
        <v>2.4166666666666665</v>
      </c>
      <c r="R626" s="8">
        <f t="shared" si="144"/>
        <v>3.3055555555555554</v>
      </c>
      <c r="S626" s="8" t="s">
        <v>76</v>
      </c>
      <c r="T626" s="9">
        <v>1.61E-2</v>
      </c>
      <c r="U626" s="5">
        <f t="shared" si="145"/>
        <v>3958333.3333333335</v>
      </c>
      <c r="V626" s="5">
        <f t="shared" si="146"/>
        <v>1156281.3141833334</v>
      </c>
      <c r="W626" s="10">
        <f t="shared" si="150"/>
        <v>5114614.6475166669</v>
      </c>
      <c r="X626" s="5">
        <v>0</v>
      </c>
      <c r="Y626">
        <v>0</v>
      </c>
      <c r="Z626" s="5">
        <v>115262</v>
      </c>
      <c r="AA626" s="5">
        <v>861939844</v>
      </c>
      <c r="AB626">
        <v>0</v>
      </c>
      <c r="AC626">
        <v>0</v>
      </c>
      <c r="AD626">
        <v>0</v>
      </c>
      <c r="AE626" t="s">
        <v>34</v>
      </c>
      <c r="AF626" t="s">
        <v>34</v>
      </c>
      <c r="AG626" t="s">
        <v>41</v>
      </c>
      <c r="AH626" s="5">
        <v>8618245.8200000003</v>
      </c>
      <c r="AI626" s="5">
        <v>0</v>
      </c>
      <c r="AJ626" s="3">
        <v>51925</v>
      </c>
      <c r="AK626" s="5">
        <v>1152.6199999999999</v>
      </c>
      <c r="AL626" s="5">
        <v>0</v>
      </c>
      <c r="AM626" s="5">
        <v>0</v>
      </c>
      <c r="AN626" s="5">
        <v>0</v>
      </c>
      <c r="AO626" t="s">
        <v>41</v>
      </c>
      <c r="AP626" t="s">
        <v>37</v>
      </c>
      <c r="AQ626" s="5">
        <v>8618245.8200000003</v>
      </c>
      <c r="AR626" t="s">
        <v>38</v>
      </c>
      <c r="AS626">
        <f t="shared" si="156"/>
        <v>0</v>
      </c>
      <c r="AT626" t="str">
        <f t="shared" si="147"/>
        <v>0 Días</v>
      </c>
      <c r="AU626" t="e">
        <f>IF(AND(AC626=0,SUMIFS($H:$H,$A:$A,$A626,#REF!,#REF!)&lt;250000000),"Ordinaria",IF(AND(AC626=0,SUMIFS($H:$H,$A:$A,$A626,#REF!,#REF!)&gt;=250000000),"Preventiva",IF(AND(AC626&gt;0,AC626&lt;=30),"Persuasiva I",IF(AND(AC626&gt;30,AC626&lt;=60),"Persuasiva II",IF(AND(AC626&gt;60,AC626&lt;90),"Prejurídica","Jurídico")))))</f>
        <v>#REF!</v>
      </c>
      <c r="AV626">
        <f t="shared" si="148"/>
        <v>0</v>
      </c>
      <c r="AW626" t="str">
        <f>IFERROR(VLOOKUP(#REF!,#REF!,32,0),"Desembolsado")</f>
        <v>Desembolsado</v>
      </c>
      <c r="AX626" t="str">
        <f t="shared" si="149"/>
        <v>Otro</v>
      </c>
    </row>
    <row r="627" spans="1:50" x14ac:dyDescent="0.25">
      <c r="A627" s="3">
        <v>45260</v>
      </c>
      <c r="B627" s="1">
        <v>34215000213781</v>
      </c>
      <c r="C627" s="5">
        <v>950000000</v>
      </c>
      <c r="D627">
        <v>240</v>
      </c>
      <c r="E627" s="3">
        <v>44629</v>
      </c>
      <c r="F627" s="1">
        <f>_xlfn.DAYS(E627,A627)/30</f>
        <v>-21.033333333333335</v>
      </c>
      <c r="G627" s="1">
        <f t="shared" si="155"/>
        <v>218.96666666666667</v>
      </c>
      <c r="H627" s="5">
        <v>861824582</v>
      </c>
      <c r="I627" s="5" t="s">
        <v>52</v>
      </c>
      <c r="J627" s="6">
        <v>44949</v>
      </c>
      <c r="K627" s="7">
        <f>+_xlfn.DAYS(A627,J627)/30</f>
        <v>10.366666666666667</v>
      </c>
      <c r="L627" s="7">
        <f>+_xlfn.DAYS(A627,E627)/30</f>
        <v>21.033333333333335</v>
      </c>
      <c r="M627" s="6">
        <v>31319</v>
      </c>
      <c r="N627" s="8">
        <f>+_xlfn.DAYS(A627,M627)/365</f>
        <v>38.194520547945203</v>
      </c>
      <c r="O627" s="8">
        <v>6735</v>
      </c>
      <c r="P627" s="6">
        <v>43759</v>
      </c>
      <c r="Q627" s="8">
        <f t="shared" si="143"/>
        <v>2.4166666666666665</v>
      </c>
      <c r="R627" s="8">
        <f t="shared" si="144"/>
        <v>3.3055555555555554</v>
      </c>
      <c r="S627" s="8" t="s">
        <v>76</v>
      </c>
      <c r="T627" s="9">
        <v>1.61E-2</v>
      </c>
      <c r="U627" s="5">
        <f t="shared" si="145"/>
        <v>3958333.3333333335</v>
      </c>
      <c r="V627" s="5">
        <f t="shared" si="146"/>
        <v>1156281.3141833334</v>
      </c>
      <c r="W627" s="10">
        <f t="shared" si="150"/>
        <v>5114614.6475166669</v>
      </c>
      <c r="X627" s="5">
        <v>0</v>
      </c>
      <c r="Y627">
        <v>0</v>
      </c>
      <c r="Z627" s="5">
        <v>0</v>
      </c>
      <c r="AA627" s="5">
        <v>861824582</v>
      </c>
      <c r="AB627">
        <v>0</v>
      </c>
      <c r="AC627">
        <v>0</v>
      </c>
      <c r="AD627">
        <v>0</v>
      </c>
      <c r="AE627" t="s">
        <v>34</v>
      </c>
      <c r="AF627" t="s">
        <v>34</v>
      </c>
      <c r="AG627" t="s">
        <v>41</v>
      </c>
      <c r="AH627" s="5">
        <v>8618245.8200000003</v>
      </c>
      <c r="AI627" s="5">
        <v>0</v>
      </c>
      <c r="AJ627" s="3">
        <v>51925</v>
      </c>
      <c r="AK627" s="5">
        <v>0</v>
      </c>
      <c r="AL627" s="5">
        <v>0</v>
      </c>
      <c r="AM627" s="5">
        <v>0</v>
      </c>
      <c r="AN627" s="5">
        <v>0</v>
      </c>
      <c r="AO627" t="s">
        <v>41</v>
      </c>
      <c r="AP627" t="s">
        <v>37</v>
      </c>
      <c r="AQ627" s="5">
        <v>8618245.8200000003</v>
      </c>
      <c r="AR627" t="s">
        <v>38</v>
      </c>
      <c r="AS627">
        <f t="shared" si="156"/>
        <v>0</v>
      </c>
      <c r="AT627" t="str">
        <f t="shared" si="147"/>
        <v>0 Días</v>
      </c>
      <c r="AU627" t="e">
        <f>IF(AND(AC627=0,SUMIFS($H:$H,$A:$A,$A627,#REF!,#REF!)&lt;250000000),"Ordinaria",IF(AND(AC627=0,SUMIFS($H:$H,$A:$A,$A627,#REF!,#REF!)&gt;=250000000),"Preventiva",IF(AND(AC627&gt;0,AC627&lt;=30),"Persuasiva I",IF(AND(AC627&gt;30,AC627&lt;=60),"Persuasiva II",IF(AND(AC627&gt;60,AC627&lt;90),"Prejurídica","Jurídico")))))</f>
        <v>#REF!</v>
      </c>
      <c r="AV627">
        <f t="shared" si="148"/>
        <v>0</v>
      </c>
      <c r="AW627" t="str">
        <f>IFERROR(VLOOKUP(#REF!,#REF!,32,0),"Desembolsado")</f>
        <v>Desembolsado</v>
      </c>
      <c r="AX627" t="str">
        <f t="shared" si="149"/>
        <v>Otro</v>
      </c>
    </row>
    <row r="628" spans="1:50" x14ac:dyDescent="0.25">
      <c r="A628" s="3">
        <v>45230</v>
      </c>
      <c r="B628" s="1">
        <v>34215000213781</v>
      </c>
      <c r="C628" s="5">
        <v>950000000</v>
      </c>
      <c r="D628">
        <v>240</v>
      </c>
      <c r="E628" s="3">
        <v>44629</v>
      </c>
      <c r="F628" s="1">
        <f>_xlfn.DAYS(E628,A628)/30</f>
        <v>-20.033333333333335</v>
      </c>
      <c r="G628" s="1">
        <f t="shared" si="155"/>
        <v>219.96666666666667</v>
      </c>
      <c r="H628" s="5">
        <v>861824582</v>
      </c>
      <c r="I628" s="5" t="s">
        <v>52</v>
      </c>
      <c r="J628" s="6">
        <v>44949</v>
      </c>
      <c r="K628" s="7">
        <f>+_xlfn.DAYS(A628,J628)/30</f>
        <v>9.3666666666666671</v>
      </c>
      <c r="L628" s="7">
        <f>+_xlfn.DAYS(A628,E628)/30</f>
        <v>20.033333333333335</v>
      </c>
      <c r="M628" s="6">
        <v>31319</v>
      </c>
      <c r="N628" s="8">
        <f>+_xlfn.DAYS(A628,M628)/365</f>
        <v>38.112328767123287</v>
      </c>
      <c r="O628" s="8">
        <v>6735</v>
      </c>
      <c r="P628" s="6">
        <v>43759</v>
      </c>
      <c r="Q628" s="8">
        <f t="shared" si="143"/>
        <v>2.4166666666666665</v>
      </c>
      <c r="R628" s="8">
        <f t="shared" si="144"/>
        <v>3.3055555555555554</v>
      </c>
      <c r="S628" s="8" t="s">
        <v>76</v>
      </c>
      <c r="T628" s="9">
        <v>1.61E-2</v>
      </c>
      <c r="U628" s="5">
        <f t="shared" si="145"/>
        <v>3958333.3333333335</v>
      </c>
      <c r="V628" s="5">
        <f t="shared" si="146"/>
        <v>1156281.3141833334</v>
      </c>
      <c r="W628" s="10">
        <f t="shared" si="150"/>
        <v>5114614.6475166669</v>
      </c>
      <c r="X628" s="5">
        <v>0</v>
      </c>
      <c r="Y628">
        <v>0</v>
      </c>
      <c r="Z628" s="5">
        <v>0</v>
      </c>
      <c r="AA628" s="5">
        <v>861824582</v>
      </c>
      <c r="AB628">
        <v>0</v>
      </c>
      <c r="AC628">
        <v>0</v>
      </c>
      <c r="AD628">
        <v>0</v>
      </c>
      <c r="AE628" t="s">
        <v>34</v>
      </c>
      <c r="AF628" t="s">
        <v>34</v>
      </c>
      <c r="AG628" t="s">
        <v>41</v>
      </c>
      <c r="AH628" s="5">
        <v>8618245.8200000003</v>
      </c>
      <c r="AI628" s="5">
        <v>0</v>
      </c>
      <c r="AJ628" s="3">
        <v>51925</v>
      </c>
      <c r="AK628" s="5">
        <v>0</v>
      </c>
      <c r="AL628" s="5">
        <v>0</v>
      </c>
      <c r="AM628" s="5">
        <v>0</v>
      </c>
      <c r="AN628" s="5">
        <v>0</v>
      </c>
      <c r="AO628" t="s">
        <v>41</v>
      </c>
      <c r="AP628" t="s">
        <v>37</v>
      </c>
      <c r="AQ628" s="5">
        <v>8618245.8200000003</v>
      </c>
      <c r="AR628" t="s">
        <v>38</v>
      </c>
      <c r="AS628">
        <f t="shared" si="156"/>
        <v>0</v>
      </c>
      <c r="AT628" t="str">
        <f t="shared" si="147"/>
        <v>0 Días</v>
      </c>
      <c r="AU628" t="e">
        <f>IF(AND(AC628=0,SUMIFS($H:$H,$A:$A,$A628,#REF!,#REF!)&lt;250000000),"Ordinaria",IF(AND(AC628=0,SUMIFS($H:$H,$A:$A,$A628,#REF!,#REF!)&gt;=250000000),"Preventiva",IF(AND(AC628&gt;0,AC628&lt;=30),"Persuasiva I",IF(AND(AC628&gt;30,AC628&lt;=60),"Persuasiva II",IF(AND(AC628&gt;60,AC628&lt;90),"Prejurídica","Jurídico")))))</f>
        <v>#REF!</v>
      </c>
      <c r="AV628">
        <f t="shared" si="148"/>
        <v>0</v>
      </c>
      <c r="AW628" t="str">
        <f>IFERROR(VLOOKUP(#REF!,#REF!,32,0),"Desembolsado")</f>
        <v>Desembolsado</v>
      </c>
      <c r="AX628" t="str">
        <f t="shared" si="149"/>
        <v>Otro</v>
      </c>
    </row>
    <row r="629" spans="1:50" x14ac:dyDescent="0.25">
      <c r="A629" s="3">
        <v>45199</v>
      </c>
      <c r="B629" s="1">
        <v>34215000213781</v>
      </c>
      <c r="C629" s="5">
        <v>950000000</v>
      </c>
      <c r="D629">
        <v>240</v>
      </c>
      <c r="E629" s="3">
        <v>44629</v>
      </c>
      <c r="F629" s="1">
        <f>_xlfn.DAYS(E629,A629)/30</f>
        <v>-19</v>
      </c>
      <c r="G629" s="1">
        <f t="shared" si="155"/>
        <v>221</v>
      </c>
      <c r="H629" s="5">
        <v>861825320</v>
      </c>
      <c r="I629" s="5" t="s">
        <v>52</v>
      </c>
      <c r="J629" s="6">
        <v>44949</v>
      </c>
      <c r="K629" s="7">
        <f>+_xlfn.DAYS(A629,J629)/30</f>
        <v>8.3333333333333339</v>
      </c>
      <c r="L629" s="7">
        <f>+_xlfn.DAYS(A629,E629)/30</f>
        <v>19</v>
      </c>
      <c r="M629" s="6">
        <v>31319</v>
      </c>
      <c r="N629" s="8">
        <f>+_xlfn.DAYS(A629,M629)/365</f>
        <v>38.027397260273972</v>
      </c>
      <c r="O629" s="8">
        <v>6735</v>
      </c>
      <c r="P629" s="6">
        <v>43759</v>
      </c>
      <c r="Q629" s="8">
        <f t="shared" si="143"/>
        <v>2.4166666666666665</v>
      </c>
      <c r="R629" s="8">
        <f t="shared" si="144"/>
        <v>3.3055555555555554</v>
      </c>
      <c r="S629" s="8" t="s">
        <v>76</v>
      </c>
      <c r="T629" s="9">
        <v>1.61E-2</v>
      </c>
      <c r="U629" s="5">
        <f t="shared" si="145"/>
        <v>3958333.3333333335</v>
      </c>
      <c r="V629" s="5">
        <f t="shared" si="146"/>
        <v>1156282.3043333332</v>
      </c>
      <c r="W629" s="10">
        <f t="shared" si="150"/>
        <v>5114615.6376666669</v>
      </c>
      <c r="X629" s="5">
        <v>0</v>
      </c>
      <c r="Y629">
        <v>0</v>
      </c>
      <c r="Z629" s="5">
        <v>0</v>
      </c>
      <c r="AA629" s="5">
        <v>861825320</v>
      </c>
      <c r="AB629">
        <v>0</v>
      </c>
      <c r="AC629">
        <v>0</v>
      </c>
      <c r="AD629">
        <v>0</v>
      </c>
      <c r="AE629" t="s">
        <v>34</v>
      </c>
      <c r="AF629" t="s">
        <v>34</v>
      </c>
      <c r="AG629" t="s">
        <v>41</v>
      </c>
      <c r="AH629" s="5">
        <v>8618253.1999999993</v>
      </c>
      <c r="AI629" s="5">
        <v>0</v>
      </c>
      <c r="AJ629" s="3">
        <v>51925</v>
      </c>
      <c r="AK629" s="5">
        <v>0</v>
      </c>
      <c r="AL629" s="5">
        <v>0</v>
      </c>
      <c r="AM629" s="5">
        <v>0</v>
      </c>
      <c r="AN629" s="5">
        <v>0</v>
      </c>
      <c r="AO629" t="s">
        <v>41</v>
      </c>
      <c r="AP629" t="s">
        <v>37</v>
      </c>
      <c r="AQ629" s="5">
        <v>8618253.1999999993</v>
      </c>
      <c r="AR629" t="s">
        <v>38</v>
      </c>
      <c r="AS629">
        <f t="shared" si="156"/>
        <v>0</v>
      </c>
      <c r="AT629" t="str">
        <f t="shared" si="147"/>
        <v>0 Días</v>
      </c>
      <c r="AU629" t="e">
        <f>IF(AND(AC629=0,SUMIFS($H:$H,$A:$A,$A629,#REF!,#REF!)&lt;250000000),"Ordinaria",IF(AND(AC629=0,SUMIFS($H:$H,$A:$A,$A629,#REF!,#REF!)&gt;=250000000),"Preventiva",IF(AND(AC629&gt;0,AC629&lt;=30),"Persuasiva I",IF(AND(AC629&gt;30,AC629&lt;=60),"Persuasiva II",IF(AND(AC629&gt;60,AC629&lt;90),"Prejurídica","Jurídico")))))</f>
        <v>#REF!</v>
      </c>
      <c r="AV629">
        <f t="shared" si="148"/>
        <v>0</v>
      </c>
      <c r="AW629" t="str">
        <f>IFERROR(VLOOKUP(#REF!,#REF!,32,0),"Desembolsado")</f>
        <v>Desembolsado</v>
      </c>
      <c r="AX629" t="str">
        <f t="shared" si="149"/>
        <v>Otro</v>
      </c>
    </row>
    <row r="630" spans="1:50" x14ac:dyDescent="0.25">
      <c r="A630" s="3">
        <v>45169</v>
      </c>
      <c r="B630" s="1">
        <v>34215000213781</v>
      </c>
      <c r="C630" s="5">
        <v>950000000</v>
      </c>
      <c r="D630">
        <v>240</v>
      </c>
      <c r="E630" s="3">
        <v>44629</v>
      </c>
      <c r="F630" s="1">
        <f>_xlfn.DAYS(E630,A630)/30</f>
        <v>-18</v>
      </c>
      <c r="G630" s="1">
        <f t="shared" si="155"/>
        <v>222</v>
      </c>
      <c r="H630" s="5">
        <v>861826058</v>
      </c>
      <c r="I630" s="5" t="s">
        <v>52</v>
      </c>
      <c r="J630" s="6">
        <v>44949</v>
      </c>
      <c r="K630" s="7">
        <f>+_xlfn.DAYS(A630,J630)/30</f>
        <v>7.333333333333333</v>
      </c>
      <c r="L630" s="7">
        <f>+_xlfn.DAYS(A630,E630)/30</f>
        <v>18</v>
      </c>
      <c r="M630" s="6">
        <v>31319</v>
      </c>
      <c r="N630" s="8">
        <f>+_xlfn.DAYS(A630,M630)/365</f>
        <v>37.945205479452056</v>
      </c>
      <c r="O630" s="8">
        <v>6735</v>
      </c>
      <c r="P630" s="6">
        <v>43759</v>
      </c>
      <c r="Q630" s="8">
        <f t="shared" si="143"/>
        <v>2.4166666666666665</v>
      </c>
      <c r="R630" s="8">
        <f t="shared" si="144"/>
        <v>3.3055555555555554</v>
      </c>
      <c r="S630" s="8" t="s">
        <v>76</v>
      </c>
      <c r="T630" s="9">
        <v>1.61E-2</v>
      </c>
      <c r="U630" s="5">
        <f t="shared" si="145"/>
        <v>3958333.3333333335</v>
      </c>
      <c r="V630" s="5">
        <f t="shared" si="146"/>
        <v>1156283.2944833334</v>
      </c>
      <c r="W630" s="10">
        <f t="shared" si="150"/>
        <v>5114616.6278166668</v>
      </c>
      <c r="X630" s="5">
        <v>0</v>
      </c>
      <c r="Y630">
        <v>0</v>
      </c>
      <c r="Z630" s="5">
        <v>0</v>
      </c>
      <c r="AA630" s="5">
        <v>861826058</v>
      </c>
      <c r="AB630">
        <v>0</v>
      </c>
      <c r="AC630">
        <v>0</v>
      </c>
      <c r="AD630">
        <v>0</v>
      </c>
      <c r="AE630" t="s">
        <v>34</v>
      </c>
      <c r="AF630" t="s">
        <v>34</v>
      </c>
      <c r="AG630" t="s">
        <v>41</v>
      </c>
      <c r="AH630" s="5">
        <v>8618260.5800000001</v>
      </c>
      <c r="AI630" s="5">
        <v>0</v>
      </c>
      <c r="AJ630" s="3">
        <v>51925</v>
      </c>
      <c r="AK630" s="5">
        <v>0</v>
      </c>
      <c r="AL630" s="5">
        <v>0</v>
      </c>
      <c r="AM630" s="5">
        <v>0</v>
      </c>
      <c r="AN630" s="5">
        <v>0</v>
      </c>
      <c r="AO630" t="s">
        <v>41</v>
      </c>
      <c r="AP630" t="s">
        <v>37</v>
      </c>
      <c r="AQ630" s="5">
        <v>8618260.5800000001</v>
      </c>
      <c r="AR630" t="s">
        <v>38</v>
      </c>
      <c r="AS630">
        <f t="shared" si="156"/>
        <v>0</v>
      </c>
      <c r="AT630" t="str">
        <f t="shared" si="147"/>
        <v>0 Días</v>
      </c>
      <c r="AU630" t="e">
        <f>IF(AND(AC630=0,SUMIFS($H:$H,$A:$A,$A630,#REF!,#REF!)&lt;250000000),"Ordinaria",IF(AND(AC630=0,SUMIFS($H:$H,$A:$A,$A630,#REF!,#REF!)&gt;=250000000),"Preventiva",IF(AND(AC630&gt;0,AC630&lt;=30),"Persuasiva I",IF(AND(AC630&gt;30,AC630&lt;=60),"Persuasiva II",IF(AND(AC630&gt;60,AC630&lt;90),"Prejurídica","Jurídico")))))</f>
        <v>#REF!</v>
      </c>
      <c r="AV630">
        <f t="shared" si="148"/>
        <v>0</v>
      </c>
      <c r="AW630" t="str">
        <f>IFERROR(VLOOKUP(#REF!,#REF!,32,0),"Desembolsado")</f>
        <v>Desembolsado</v>
      </c>
      <c r="AX630" t="str">
        <f t="shared" si="149"/>
        <v>Otro</v>
      </c>
    </row>
    <row r="631" spans="1:50" x14ac:dyDescent="0.25">
      <c r="A631" s="3">
        <v>45138</v>
      </c>
      <c r="B631" s="1">
        <v>34215000213781</v>
      </c>
      <c r="C631" s="5">
        <v>950000000</v>
      </c>
      <c r="D631">
        <v>240</v>
      </c>
      <c r="E631" s="3">
        <v>44629</v>
      </c>
      <c r="F631" s="1">
        <f>_xlfn.DAYS(E631,A631)/30</f>
        <v>-16.966666666666665</v>
      </c>
      <c r="G631" s="1">
        <f t="shared" si="155"/>
        <v>223.03333333333333</v>
      </c>
      <c r="H631" s="5">
        <v>861826780</v>
      </c>
      <c r="I631" s="5" t="s">
        <v>52</v>
      </c>
      <c r="J631" s="6">
        <v>44949</v>
      </c>
      <c r="K631" s="7">
        <f>+_xlfn.DAYS(A631,J631)/30</f>
        <v>6.3</v>
      </c>
      <c r="L631" s="7">
        <f>+_xlfn.DAYS(A631,E631)/30</f>
        <v>16.966666666666665</v>
      </c>
      <c r="M631" s="6">
        <v>31319</v>
      </c>
      <c r="N631" s="8">
        <f>+_xlfn.DAYS(A631,M631)/365</f>
        <v>37.860273972602741</v>
      </c>
      <c r="O631" s="8">
        <v>6735</v>
      </c>
      <c r="P631" s="6">
        <v>43759</v>
      </c>
      <c r="Q631" s="8">
        <f t="shared" si="143"/>
        <v>2.4166666666666665</v>
      </c>
      <c r="R631" s="8">
        <f t="shared" si="144"/>
        <v>3.3055555555555554</v>
      </c>
      <c r="S631" s="8" t="s">
        <v>76</v>
      </c>
      <c r="T631" s="9">
        <v>1.61E-2</v>
      </c>
      <c r="U631" s="5">
        <f t="shared" si="145"/>
        <v>3958333.3333333335</v>
      </c>
      <c r="V631" s="5">
        <f t="shared" si="146"/>
        <v>1156284.2631666665</v>
      </c>
      <c r="W631" s="10">
        <f t="shared" si="150"/>
        <v>5114617.5965</v>
      </c>
      <c r="X631" s="5">
        <v>0</v>
      </c>
      <c r="Y631">
        <v>0</v>
      </c>
      <c r="Z631" s="5">
        <v>0</v>
      </c>
      <c r="AA631" s="5">
        <v>861826780</v>
      </c>
      <c r="AB631">
        <v>0</v>
      </c>
      <c r="AC631">
        <v>0</v>
      </c>
      <c r="AD631">
        <v>0</v>
      </c>
      <c r="AE631" t="s">
        <v>34</v>
      </c>
      <c r="AF631" t="s">
        <v>34</v>
      </c>
      <c r="AG631" t="s">
        <v>41</v>
      </c>
      <c r="AH631" s="5">
        <v>8618267.8000000007</v>
      </c>
      <c r="AI631" s="5">
        <v>0</v>
      </c>
      <c r="AJ631" s="3">
        <v>51925</v>
      </c>
      <c r="AK631" s="5">
        <v>0</v>
      </c>
      <c r="AL631" s="5">
        <v>0</v>
      </c>
      <c r="AM631" s="5">
        <v>0</v>
      </c>
      <c r="AN631" s="5">
        <v>0</v>
      </c>
      <c r="AO631" t="s">
        <v>41</v>
      </c>
      <c r="AP631" t="s">
        <v>37</v>
      </c>
      <c r="AQ631" s="5">
        <v>8618267.8000000007</v>
      </c>
      <c r="AR631" t="s">
        <v>38</v>
      </c>
      <c r="AS631">
        <f t="shared" si="156"/>
        <v>0</v>
      </c>
      <c r="AT631" t="str">
        <f t="shared" si="147"/>
        <v>0 Días</v>
      </c>
      <c r="AU631" t="e">
        <f>IF(AND(AC631=0,SUMIFS($H:$H,$A:$A,$A631,#REF!,#REF!)&lt;250000000),"Ordinaria",IF(AND(AC631=0,SUMIFS($H:$H,$A:$A,$A631,#REF!,#REF!)&gt;=250000000),"Preventiva",IF(AND(AC631&gt;0,AC631&lt;=30),"Persuasiva I",IF(AND(AC631&gt;30,AC631&lt;=60),"Persuasiva II",IF(AND(AC631&gt;60,AC631&lt;90),"Prejurídica","Jurídico")))))</f>
        <v>#REF!</v>
      </c>
      <c r="AV631">
        <f t="shared" si="148"/>
        <v>0</v>
      </c>
      <c r="AW631" t="str">
        <f>IFERROR(VLOOKUP(#REF!,#REF!,32,0),"Desembolsado")</f>
        <v>Desembolsado</v>
      </c>
      <c r="AX631" t="str">
        <f t="shared" si="149"/>
        <v>Otro</v>
      </c>
    </row>
    <row r="632" spans="1:50" x14ac:dyDescent="0.25">
      <c r="A632" s="3">
        <v>45107</v>
      </c>
      <c r="B632" s="1">
        <v>34215000213781</v>
      </c>
      <c r="C632" s="5">
        <v>950000000</v>
      </c>
      <c r="D632">
        <v>240</v>
      </c>
      <c r="E632" s="3">
        <v>44629</v>
      </c>
      <c r="F632" s="1">
        <f>_xlfn.DAYS(E632,A632)/30</f>
        <v>-15.933333333333334</v>
      </c>
      <c r="G632" s="1">
        <f t="shared" si="155"/>
        <v>224.06666666666666</v>
      </c>
      <c r="H632" s="5">
        <v>861827502</v>
      </c>
      <c r="I632" s="5" t="s">
        <v>52</v>
      </c>
      <c r="J632" s="6">
        <v>44949</v>
      </c>
      <c r="K632" s="7">
        <f>+_xlfn.DAYS(A632,J632)/30</f>
        <v>5.2666666666666666</v>
      </c>
      <c r="L632" s="7">
        <f>+_xlfn.DAYS(A632,E632)/30</f>
        <v>15.933333333333334</v>
      </c>
      <c r="M632" s="6">
        <v>31319</v>
      </c>
      <c r="N632" s="8">
        <f>+_xlfn.DAYS(A632,M632)/365</f>
        <v>37.775342465753425</v>
      </c>
      <c r="O632" s="8">
        <v>6735</v>
      </c>
      <c r="P632" s="6">
        <v>43759</v>
      </c>
      <c r="Q632" s="8">
        <f t="shared" si="143"/>
        <v>2.4166666666666665</v>
      </c>
      <c r="R632" s="8">
        <f t="shared" si="144"/>
        <v>3.3055555555555554</v>
      </c>
      <c r="S632" s="8" t="s">
        <v>76</v>
      </c>
      <c r="T632" s="9">
        <v>1.61E-2</v>
      </c>
      <c r="U632" s="5">
        <f t="shared" si="145"/>
        <v>3958333.3333333335</v>
      </c>
      <c r="V632" s="5">
        <f t="shared" si="146"/>
        <v>1156285.2318500001</v>
      </c>
      <c r="W632" s="10">
        <f t="shared" si="150"/>
        <v>5114618.5651833341</v>
      </c>
      <c r="X632" s="5">
        <v>0</v>
      </c>
      <c r="Y632">
        <v>0</v>
      </c>
      <c r="Z632" s="5">
        <v>0</v>
      </c>
      <c r="AA632" s="5">
        <v>861827502</v>
      </c>
      <c r="AB632">
        <v>0</v>
      </c>
      <c r="AC632">
        <v>0</v>
      </c>
      <c r="AD632">
        <v>0</v>
      </c>
      <c r="AE632" t="s">
        <v>34</v>
      </c>
      <c r="AF632" t="s">
        <v>34</v>
      </c>
      <c r="AG632" t="s">
        <v>41</v>
      </c>
      <c r="AH632" s="5">
        <v>8618275.0199999996</v>
      </c>
      <c r="AI632" s="5">
        <v>0</v>
      </c>
      <c r="AJ632" s="3">
        <v>51925</v>
      </c>
      <c r="AK632" s="5">
        <v>0</v>
      </c>
      <c r="AL632" s="5">
        <v>0</v>
      </c>
      <c r="AM632" s="5">
        <v>0</v>
      </c>
      <c r="AN632" s="5">
        <v>0</v>
      </c>
      <c r="AO632" t="s">
        <v>41</v>
      </c>
      <c r="AP632" t="s">
        <v>37</v>
      </c>
      <c r="AQ632" s="5">
        <v>8618275.0199999996</v>
      </c>
      <c r="AR632" t="s">
        <v>38</v>
      </c>
      <c r="AS632">
        <f t="shared" si="156"/>
        <v>0</v>
      </c>
      <c r="AT632" t="str">
        <f t="shared" si="147"/>
        <v>0 Días</v>
      </c>
      <c r="AU632" t="e">
        <f>IF(AND(AC632=0,SUMIFS($H:$H,$A:$A,$A632,#REF!,#REF!)&lt;250000000),"Ordinaria",IF(AND(AC632=0,SUMIFS($H:$H,$A:$A,$A632,#REF!,#REF!)&gt;=250000000),"Preventiva",IF(AND(AC632&gt;0,AC632&lt;=30),"Persuasiva I",IF(AND(AC632&gt;30,AC632&lt;=60),"Persuasiva II",IF(AND(AC632&gt;60,AC632&lt;90),"Prejurídica","Jurídico")))))</f>
        <v>#REF!</v>
      </c>
      <c r="AV632">
        <f t="shared" si="148"/>
        <v>0</v>
      </c>
      <c r="AW632" t="str">
        <f>IFERROR(VLOOKUP(#REF!,#REF!,32,0),"Desembolsado")</f>
        <v>Desembolsado</v>
      </c>
      <c r="AX632" t="str">
        <f t="shared" si="149"/>
        <v>Otro</v>
      </c>
    </row>
    <row r="633" spans="1:50" x14ac:dyDescent="0.25">
      <c r="A633" s="3">
        <v>45077</v>
      </c>
      <c r="B633" s="1">
        <v>34215000213781</v>
      </c>
      <c r="C633" s="5">
        <v>950000000</v>
      </c>
      <c r="D633">
        <v>240</v>
      </c>
      <c r="E633" s="3">
        <v>44629</v>
      </c>
      <c r="F633" s="1">
        <f>_xlfn.DAYS(E633,A633)/30</f>
        <v>-14.933333333333334</v>
      </c>
      <c r="G633" s="1">
        <f t="shared" si="155"/>
        <v>225.06666666666666</v>
      </c>
      <c r="H633" s="5">
        <v>861828240</v>
      </c>
      <c r="I633" s="5" t="s">
        <v>52</v>
      </c>
      <c r="J633" s="6">
        <v>44949</v>
      </c>
      <c r="K633" s="7">
        <f>+_xlfn.DAYS(A633,J633)/30</f>
        <v>4.2666666666666666</v>
      </c>
      <c r="L633" s="7">
        <f>+_xlfn.DAYS(A633,E633)/30</f>
        <v>14.933333333333334</v>
      </c>
      <c r="M633" s="6">
        <v>31319</v>
      </c>
      <c r="N633" s="8">
        <f>+_xlfn.DAYS(A633,M633)/365</f>
        <v>37.69315068493151</v>
      </c>
      <c r="O633" s="8">
        <v>6735</v>
      </c>
      <c r="P633" s="6">
        <v>43759</v>
      </c>
      <c r="Q633" s="8">
        <f t="shared" si="143"/>
        <v>2.4166666666666665</v>
      </c>
      <c r="R633" s="8">
        <f t="shared" si="144"/>
        <v>3.3055555555555554</v>
      </c>
      <c r="S633" s="8" t="s">
        <v>76</v>
      </c>
      <c r="T633" s="9">
        <v>1.61E-2</v>
      </c>
      <c r="U633" s="5">
        <f t="shared" si="145"/>
        <v>3958333.3333333335</v>
      </c>
      <c r="V633" s="5">
        <f t="shared" si="146"/>
        <v>1156286.2219999998</v>
      </c>
      <c r="W633" s="10">
        <f t="shared" si="150"/>
        <v>5114619.5553333331</v>
      </c>
      <c r="X633" s="5">
        <v>0</v>
      </c>
      <c r="Y633">
        <v>0</v>
      </c>
      <c r="Z633" s="5">
        <v>0</v>
      </c>
      <c r="AA633" s="5">
        <v>861828240</v>
      </c>
      <c r="AB633">
        <v>0</v>
      </c>
      <c r="AC633">
        <v>0</v>
      </c>
      <c r="AD633">
        <v>0</v>
      </c>
      <c r="AE633" t="s">
        <v>34</v>
      </c>
      <c r="AF633" t="s">
        <v>34</v>
      </c>
      <c r="AG633" t="s">
        <v>41</v>
      </c>
      <c r="AH633" s="5">
        <v>8618282.4000000004</v>
      </c>
      <c r="AI633" s="5">
        <v>0</v>
      </c>
      <c r="AJ633" s="3">
        <v>51925</v>
      </c>
      <c r="AK633" s="5">
        <v>0</v>
      </c>
      <c r="AL633" s="5">
        <v>0</v>
      </c>
      <c r="AM633" s="5">
        <v>0</v>
      </c>
      <c r="AN633" s="5">
        <v>0</v>
      </c>
      <c r="AO633" t="s">
        <v>41</v>
      </c>
      <c r="AP633" t="s">
        <v>39</v>
      </c>
      <c r="AQ633" s="5">
        <v>8618282.4000000004</v>
      </c>
      <c r="AR633" t="s">
        <v>38</v>
      </c>
      <c r="AS633">
        <f t="shared" si="156"/>
        <v>0</v>
      </c>
      <c r="AT633" t="str">
        <f t="shared" si="147"/>
        <v>0 Días</v>
      </c>
      <c r="AU633" t="e">
        <f>IF(AND(AC633=0,SUMIFS($H:$H,$A:$A,$A633,#REF!,#REF!)&lt;250000000),"Ordinaria",IF(AND(AC633=0,SUMIFS($H:$H,$A:$A,$A633,#REF!,#REF!)&gt;=250000000),"Preventiva",IF(AND(AC633&gt;0,AC633&lt;=30),"Persuasiva I",IF(AND(AC633&gt;30,AC633&lt;=60),"Persuasiva II",IF(AND(AC633&gt;60,AC633&lt;90),"Prejurídica","Jurídico")))))</f>
        <v>#REF!</v>
      </c>
      <c r="AV633">
        <f t="shared" si="148"/>
        <v>0</v>
      </c>
      <c r="AW633" t="str">
        <f>IFERROR(VLOOKUP(#REF!,#REF!,32,0),"Desembolsado")</f>
        <v>Desembolsado</v>
      </c>
      <c r="AX633" t="str">
        <f t="shared" si="149"/>
        <v>Otro</v>
      </c>
    </row>
    <row r="634" spans="1:50" x14ac:dyDescent="0.25">
      <c r="A634" s="3">
        <v>45046</v>
      </c>
      <c r="B634" s="1">
        <v>34215000213781</v>
      </c>
      <c r="C634" s="5">
        <v>950000000</v>
      </c>
      <c r="D634">
        <v>240</v>
      </c>
      <c r="E634" s="3">
        <v>44629</v>
      </c>
      <c r="F634" s="1">
        <f>_xlfn.DAYS(E634,A634)/30</f>
        <v>-13.9</v>
      </c>
      <c r="G634" s="1">
        <f t="shared" si="155"/>
        <v>226.1</v>
      </c>
      <c r="H634" s="5">
        <v>861828240</v>
      </c>
      <c r="I634" s="5" t="s">
        <v>52</v>
      </c>
      <c r="J634" s="6">
        <v>44949</v>
      </c>
      <c r="K634" s="7">
        <f>+_xlfn.DAYS(A634,J634)/30</f>
        <v>3.2333333333333334</v>
      </c>
      <c r="L634" s="7">
        <f>+_xlfn.DAYS(A634,E634)/30</f>
        <v>13.9</v>
      </c>
      <c r="M634" s="6">
        <v>31319</v>
      </c>
      <c r="N634" s="8">
        <f>+_xlfn.DAYS(A634,M634)/365</f>
        <v>37.608219178082194</v>
      </c>
      <c r="O634" s="8">
        <v>6735</v>
      </c>
      <c r="P634" s="6">
        <v>43759</v>
      </c>
      <c r="Q634" s="8">
        <f t="shared" si="143"/>
        <v>2.4166666666666665</v>
      </c>
      <c r="R634" s="8">
        <f t="shared" si="144"/>
        <v>3.3055555555555554</v>
      </c>
      <c r="S634" s="8" t="s">
        <v>76</v>
      </c>
      <c r="T634" s="9">
        <v>1.61E-2</v>
      </c>
      <c r="U634" s="5">
        <f t="shared" si="145"/>
        <v>3958333.3333333335</v>
      </c>
      <c r="V634" s="5">
        <f t="shared" si="146"/>
        <v>1156286.2219999998</v>
      </c>
      <c r="W634" s="10">
        <f t="shared" si="150"/>
        <v>5114619.5553333331</v>
      </c>
      <c r="X634" s="5">
        <v>0</v>
      </c>
      <c r="Y634">
        <v>0</v>
      </c>
      <c r="Z634" s="5">
        <v>0</v>
      </c>
      <c r="AA634" s="5">
        <v>861828240</v>
      </c>
      <c r="AB634">
        <v>1</v>
      </c>
      <c r="AC634">
        <v>25</v>
      </c>
      <c r="AD634">
        <v>0</v>
      </c>
      <c r="AE634" t="s">
        <v>34</v>
      </c>
      <c r="AF634" t="s">
        <v>34</v>
      </c>
      <c r="AG634" t="s">
        <v>41</v>
      </c>
      <c r="AH634" s="5">
        <v>8618282.4000000004</v>
      </c>
      <c r="AI634" s="5">
        <v>0</v>
      </c>
      <c r="AJ634" s="3">
        <v>51925</v>
      </c>
      <c r="AK634" s="5">
        <v>0</v>
      </c>
      <c r="AL634" s="5">
        <v>0</v>
      </c>
      <c r="AM634" s="5">
        <v>0</v>
      </c>
      <c r="AN634" s="5">
        <v>0</v>
      </c>
      <c r="AO634" t="s">
        <v>41</v>
      </c>
      <c r="AP634" t="s">
        <v>42</v>
      </c>
      <c r="AQ634" s="5">
        <v>8618282.4000000004</v>
      </c>
      <c r="AR634" t="s">
        <v>38</v>
      </c>
      <c r="AS634">
        <f t="shared" si="156"/>
        <v>1</v>
      </c>
      <c r="AT634" t="str">
        <f t="shared" si="147"/>
        <v>1-30 Días</v>
      </c>
      <c r="AU634" t="e">
        <f>IF(AND(AC634=0,SUMIFS($H:$H,$A:$A,$A634,#REF!,#REF!)&lt;250000000),"Ordinaria",IF(AND(AC634=0,SUMIFS($H:$H,$A:$A,$A634,#REF!,#REF!)&gt;=250000000),"Preventiva",IF(AND(AC634&gt;0,AC634&lt;=30),"Persuasiva I",IF(AND(AC634&gt;30,AC634&lt;=60),"Persuasiva II",IF(AND(AC634&gt;60,AC634&lt;90),"Prejurídica","Jurídico")))))</f>
        <v>#REF!</v>
      </c>
      <c r="AV634">
        <f t="shared" si="148"/>
        <v>0</v>
      </c>
      <c r="AW634" t="str">
        <f>IFERROR(VLOOKUP(#REF!,#REF!,32,0),"Desembolsado")</f>
        <v>Desembolsado</v>
      </c>
      <c r="AX634" t="str">
        <f t="shared" si="149"/>
        <v>Otro</v>
      </c>
    </row>
    <row r="635" spans="1:50" x14ac:dyDescent="0.25">
      <c r="A635" s="3">
        <v>45016</v>
      </c>
      <c r="B635" s="1">
        <v>34215000213781</v>
      </c>
      <c r="C635" s="5">
        <v>950000000</v>
      </c>
      <c r="D635">
        <v>240</v>
      </c>
      <c r="E635" s="3">
        <v>44629</v>
      </c>
      <c r="F635" s="1">
        <f>_xlfn.DAYS(E635,A635)/30</f>
        <v>-12.9</v>
      </c>
      <c r="G635" s="1">
        <f t="shared" si="155"/>
        <v>227.1</v>
      </c>
      <c r="H635" s="5">
        <v>904453118</v>
      </c>
      <c r="I635" s="5" t="s">
        <v>52</v>
      </c>
      <c r="J635" s="6">
        <v>44949</v>
      </c>
      <c r="K635" s="7">
        <f>+_xlfn.DAYS(A635,J635)/30</f>
        <v>2.2333333333333334</v>
      </c>
      <c r="L635" s="7">
        <f>+_xlfn.DAYS(A635,E635)/30</f>
        <v>12.9</v>
      </c>
      <c r="M635" s="6">
        <v>31319</v>
      </c>
      <c r="N635" s="8">
        <f>+_xlfn.DAYS(A635,M635)/365</f>
        <v>37.526027397260272</v>
      </c>
      <c r="O635" s="8">
        <v>6735</v>
      </c>
      <c r="P635" s="6">
        <v>43759</v>
      </c>
      <c r="Q635" s="8">
        <f t="shared" si="143"/>
        <v>2.4166666666666665</v>
      </c>
      <c r="R635" s="8">
        <f t="shared" si="144"/>
        <v>3.3055555555555554</v>
      </c>
      <c r="S635" s="8" t="s">
        <v>76</v>
      </c>
      <c r="T635" s="9">
        <v>1.61E-2</v>
      </c>
      <c r="U635" s="5">
        <f t="shared" si="145"/>
        <v>3958333.3333333335</v>
      </c>
      <c r="V635" s="5">
        <f t="shared" si="146"/>
        <v>1213474.5999833334</v>
      </c>
      <c r="W635" s="10">
        <f t="shared" si="150"/>
        <v>5171807.9333166666</v>
      </c>
      <c r="X635" s="5">
        <v>1045148</v>
      </c>
      <c r="Y635">
        <v>0</v>
      </c>
      <c r="Z635" s="5">
        <v>0</v>
      </c>
      <c r="AA635" s="5">
        <v>905498266</v>
      </c>
      <c r="AB635">
        <v>0</v>
      </c>
      <c r="AC635">
        <v>0</v>
      </c>
      <c r="AD635">
        <v>0</v>
      </c>
      <c r="AE635" t="s">
        <v>34</v>
      </c>
      <c r="AF635" t="s">
        <v>34</v>
      </c>
      <c r="AG635" t="s">
        <v>41</v>
      </c>
      <c r="AH635" s="5">
        <v>9044531.1799999997</v>
      </c>
      <c r="AI635" s="5">
        <v>10451.48</v>
      </c>
      <c r="AJ635" s="3">
        <v>51925</v>
      </c>
      <c r="AK635" s="5">
        <v>0</v>
      </c>
      <c r="AL635" s="5">
        <v>0</v>
      </c>
      <c r="AM635" s="5">
        <v>0</v>
      </c>
      <c r="AN635" s="5">
        <v>0</v>
      </c>
      <c r="AO635" t="s">
        <v>41</v>
      </c>
      <c r="AP635" t="s">
        <v>39</v>
      </c>
      <c r="AQ635" s="5">
        <v>9044531.1799999997</v>
      </c>
      <c r="AR635" t="s">
        <v>38</v>
      </c>
      <c r="AS635">
        <f t="shared" si="156"/>
        <v>0</v>
      </c>
      <c r="AT635" t="str">
        <f t="shared" si="147"/>
        <v>0 Días</v>
      </c>
      <c r="AU635" t="e">
        <f>IF(AND(AC635=0,SUMIFS($H:$H,$A:$A,$A635,#REF!,#REF!)&lt;250000000),"Ordinaria",IF(AND(AC635=0,SUMIFS($H:$H,$A:$A,$A635,#REF!,#REF!)&gt;=250000000),"Preventiva",IF(AND(AC635&gt;0,AC635&lt;=30),"Persuasiva I",IF(AND(AC635&gt;30,AC635&lt;=60),"Persuasiva II",IF(AND(AC635&gt;60,AC635&lt;90),"Prejurídica","Jurídico")))))</f>
        <v>#REF!</v>
      </c>
      <c r="AV635">
        <f t="shared" si="148"/>
        <v>0</v>
      </c>
      <c r="AW635" t="str">
        <f>IFERROR(VLOOKUP(#REF!,#REF!,32,0),"Desembolsado")</f>
        <v>Desembolsado</v>
      </c>
      <c r="AX635" t="str">
        <f t="shared" si="149"/>
        <v>Otro</v>
      </c>
    </row>
    <row r="636" spans="1:50" x14ac:dyDescent="0.25">
      <c r="A636" s="3">
        <v>45351</v>
      </c>
      <c r="B636" s="1">
        <v>34215050213991</v>
      </c>
      <c r="C636" s="5">
        <v>140000000</v>
      </c>
      <c r="D636">
        <v>84</v>
      </c>
      <c r="E636" s="3">
        <v>44544</v>
      </c>
      <c r="F636" s="1">
        <f>_xlfn.DAYS(E636,A636)/30</f>
        <v>-26.9</v>
      </c>
      <c r="G636" s="1">
        <f t="shared" si="155"/>
        <v>57.1</v>
      </c>
      <c r="H636" s="5">
        <v>97446249</v>
      </c>
      <c r="I636" s="5" t="s">
        <v>54</v>
      </c>
      <c r="J636" s="6">
        <v>45205</v>
      </c>
      <c r="K636" s="7">
        <f>+_xlfn.DAYS(A636,J636)/30</f>
        <v>4.8666666666666663</v>
      </c>
      <c r="L636" s="7">
        <f>+_xlfn.DAYS(A636,E636)/30</f>
        <v>26.9</v>
      </c>
      <c r="M636" s="6">
        <v>27720</v>
      </c>
      <c r="N636" s="8">
        <f>+_xlfn.DAYS(A636,M636)/365</f>
        <v>48.304109589041097</v>
      </c>
      <c r="O636" s="8">
        <v>2800</v>
      </c>
      <c r="P636" s="6">
        <v>43662</v>
      </c>
      <c r="Q636" s="8">
        <f t="shared" si="143"/>
        <v>2.4500000000000002</v>
      </c>
      <c r="R636" s="8">
        <f t="shared" si="144"/>
        <v>4.2861111111111114</v>
      </c>
      <c r="S636" s="8" t="s">
        <v>65</v>
      </c>
      <c r="T636" s="9">
        <v>2.9600000000000001E-2</v>
      </c>
      <c r="U636" s="5">
        <f t="shared" si="145"/>
        <v>1666666.6666666667</v>
      </c>
      <c r="V636" s="5">
        <f t="shared" si="146"/>
        <v>240367.4142</v>
      </c>
      <c r="W636" s="10">
        <f t="shared" si="150"/>
        <v>1907034.0808666667</v>
      </c>
      <c r="X636" s="5">
        <v>208315</v>
      </c>
      <c r="Y636">
        <v>0</v>
      </c>
      <c r="Z636" s="5">
        <v>13055</v>
      </c>
      <c r="AA636" s="5">
        <v>97667619</v>
      </c>
      <c r="AB636">
        <v>0</v>
      </c>
      <c r="AC636">
        <v>0</v>
      </c>
      <c r="AD636">
        <v>0</v>
      </c>
      <c r="AE636" t="s">
        <v>34</v>
      </c>
      <c r="AF636" t="s">
        <v>34</v>
      </c>
      <c r="AG636" t="s">
        <v>35</v>
      </c>
      <c r="AH636" s="5">
        <v>472614</v>
      </c>
      <c r="AI636" s="5">
        <v>1010</v>
      </c>
      <c r="AJ636" s="3">
        <v>47102</v>
      </c>
      <c r="AK636" s="5">
        <v>63</v>
      </c>
      <c r="AL636" s="5">
        <v>867272.33</v>
      </c>
      <c r="AM636" s="5">
        <v>1854.11</v>
      </c>
      <c r="AN636" s="5">
        <v>117</v>
      </c>
      <c r="AO636" t="s">
        <v>40</v>
      </c>
      <c r="AP636" t="s">
        <v>37</v>
      </c>
      <c r="AQ636" s="5">
        <v>0</v>
      </c>
      <c r="AR636" t="s">
        <v>38</v>
      </c>
      <c r="AT636" t="str">
        <f t="shared" si="147"/>
        <v>0 Días</v>
      </c>
      <c r="AU636" t="e">
        <f>IF(AND(AC636=0,SUMIFS($H:$H,$A:$A,$A636,#REF!,#REF!)&lt;250000000),"Ordinaria",IF(AND(AC636=0,SUMIFS($H:$H,$A:$A,$A636,#REF!,#REF!)&gt;=250000000),"Preventiva",IF(AND(AC636&gt;0,AC636&lt;=30),"Persuasiva I",IF(AND(AC636&gt;30,AC636&lt;=60),"Persuasiva II",IF(AND(AC636&gt;60,AC636&lt;90),"Prejurídica","Jurídico")))))</f>
        <v>#REF!</v>
      </c>
      <c r="AV636">
        <f t="shared" si="148"/>
        <v>0</v>
      </c>
      <c r="AW636" t="str">
        <f>IFERROR(VLOOKUP(#REF!,#REF!,32,0),"Desembolsado")</f>
        <v>Desembolsado</v>
      </c>
      <c r="AX636" t="str">
        <f t="shared" si="149"/>
        <v>Otro</v>
      </c>
    </row>
    <row r="637" spans="1:50" x14ac:dyDescent="0.25">
      <c r="A637" s="3">
        <v>45322</v>
      </c>
      <c r="B637" s="1">
        <v>34215050213991</v>
      </c>
      <c r="C637" s="5">
        <v>140000000</v>
      </c>
      <c r="D637">
        <v>84</v>
      </c>
      <c r="E637" s="3">
        <v>44544</v>
      </c>
      <c r="F637" s="1">
        <f>_xlfn.DAYS(E637,A637)/30</f>
        <v>-25.933333333333334</v>
      </c>
      <c r="G637" s="1">
        <f t="shared" si="155"/>
        <v>58.066666666666663</v>
      </c>
      <c r="H637" s="5">
        <v>99126357</v>
      </c>
      <c r="I637" s="5" t="s">
        <v>54</v>
      </c>
      <c r="J637" s="6">
        <v>45205</v>
      </c>
      <c r="K637" s="7">
        <f>+_xlfn.DAYS(A637,J637)/30</f>
        <v>3.9</v>
      </c>
      <c r="L637" s="7">
        <f>+_xlfn.DAYS(A637,E637)/30</f>
        <v>25.933333333333334</v>
      </c>
      <c r="M637" s="6">
        <v>27720</v>
      </c>
      <c r="N637" s="8">
        <f>+_xlfn.DAYS(A637,M637)/365</f>
        <v>48.224657534246575</v>
      </c>
      <c r="O637" s="8">
        <v>2800</v>
      </c>
      <c r="P637" s="6">
        <v>43662</v>
      </c>
      <c r="Q637" s="8">
        <f t="shared" si="143"/>
        <v>2.4500000000000002</v>
      </c>
      <c r="R637" s="8">
        <f t="shared" si="144"/>
        <v>4.2861111111111114</v>
      </c>
      <c r="S637" s="8" t="s">
        <v>65</v>
      </c>
      <c r="T637" s="9">
        <v>2.9600000000000001E-2</v>
      </c>
      <c r="U637" s="5">
        <f t="shared" si="145"/>
        <v>1666666.6666666667</v>
      </c>
      <c r="V637" s="5">
        <f t="shared" si="146"/>
        <v>244511.68059999999</v>
      </c>
      <c r="W637" s="10">
        <f t="shared" si="150"/>
        <v>1911178.3472666668</v>
      </c>
      <c r="X637" s="5">
        <v>211905</v>
      </c>
      <c r="Y637">
        <v>0</v>
      </c>
      <c r="Z637" s="5">
        <v>13280</v>
      </c>
      <c r="AA637" s="5">
        <v>99351542</v>
      </c>
      <c r="AB637">
        <v>0</v>
      </c>
      <c r="AC637">
        <v>0</v>
      </c>
      <c r="AD637">
        <v>0</v>
      </c>
      <c r="AE637" t="s">
        <v>34</v>
      </c>
      <c r="AF637" t="s">
        <v>34</v>
      </c>
      <c r="AG637" t="s">
        <v>35</v>
      </c>
      <c r="AH637" s="5">
        <v>480763</v>
      </c>
      <c r="AI637" s="5">
        <v>1028</v>
      </c>
      <c r="AJ637" s="3">
        <v>47102</v>
      </c>
      <c r="AK637" s="5">
        <v>64</v>
      </c>
      <c r="AL637" s="5">
        <v>882225.3</v>
      </c>
      <c r="AM637" s="5">
        <v>1886.06</v>
      </c>
      <c r="AN637" s="5">
        <v>119</v>
      </c>
      <c r="AO637" t="s">
        <v>40</v>
      </c>
      <c r="AP637" t="s">
        <v>37</v>
      </c>
      <c r="AQ637" s="5">
        <v>0</v>
      </c>
      <c r="AR637" t="s">
        <v>38</v>
      </c>
      <c r="AS637">
        <f>IF(AC637&gt;=1,1,0)</f>
        <v>0</v>
      </c>
      <c r="AT637" t="str">
        <f t="shared" si="147"/>
        <v>0 Días</v>
      </c>
      <c r="AU637" t="e">
        <f>IF(AND(AC637=0,SUMIFS($H:$H,$A:$A,$A637,#REF!,#REF!)&lt;250000000),"Ordinaria",IF(AND(AC637=0,SUMIFS($H:$H,$A:$A,$A637,#REF!,#REF!)&gt;=250000000),"Preventiva",IF(AND(AC637&gt;0,AC637&lt;=30),"Persuasiva I",IF(AND(AC637&gt;30,AC637&lt;=60),"Persuasiva II",IF(AND(AC637&gt;60,AC637&lt;90),"Prejurídica","Jurídico")))))</f>
        <v>#REF!</v>
      </c>
      <c r="AV637">
        <f t="shared" si="148"/>
        <v>0</v>
      </c>
      <c r="AW637" t="str">
        <f>IFERROR(VLOOKUP(#REF!,#REF!,32,0),"Desembolsado")</f>
        <v>Desembolsado</v>
      </c>
      <c r="AX637" t="str">
        <f t="shared" si="149"/>
        <v>Otro</v>
      </c>
    </row>
    <row r="638" spans="1:50" x14ac:dyDescent="0.25">
      <c r="A638" s="3">
        <v>45291</v>
      </c>
      <c r="B638" s="1">
        <v>34215050213991</v>
      </c>
      <c r="C638" s="5">
        <v>140000000</v>
      </c>
      <c r="D638">
        <v>84</v>
      </c>
      <c r="E638" s="3">
        <v>44544</v>
      </c>
      <c r="F638" s="1">
        <f>_xlfn.DAYS(E638,A638)/30</f>
        <v>-24.9</v>
      </c>
      <c r="G638" s="1">
        <f t="shared" si="155"/>
        <v>59.1</v>
      </c>
      <c r="H638" s="5">
        <v>100805872</v>
      </c>
      <c r="I638" s="5" t="s">
        <v>54</v>
      </c>
      <c r="J638" s="6">
        <v>45205</v>
      </c>
      <c r="K638" s="7">
        <f>+_xlfn.DAYS(A638,J638)/30</f>
        <v>2.8666666666666667</v>
      </c>
      <c r="L638" s="7">
        <f>+_xlfn.DAYS(A638,E638)/30</f>
        <v>24.9</v>
      </c>
      <c r="M638" s="6">
        <v>27720</v>
      </c>
      <c r="N638" s="8">
        <f>+_xlfn.DAYS(A638,M638)/365</f>
        <v>48.139726027397259</v>
      </c>
      <c r="O638" s="8">
        <v>2800</v>
      </c>
      <c r="P638" s="6">
        <v>43662</v>
      </c>
      <c r="Q638" s="8">
        <f t="shared" si="143"/>
        <v>2.4500000000000002</v>
      </c>
      <c r="R638" s="8">
        <f t="shared" si="144"/>
        <v>4.2861111111111114</v>
      </c>
      <c r="S638" s="8" t="s">
        <v>65</v>
      </c>
      <c r="T638" s="9">
        <v>2.9600000000000001E-2</v>
      </c>
      <c r="U638" s="5">
        <f t="shared" si="145"/>
        <v>1666666.6666666667</v>
      </c>
      <c r="V638" s="5">
        <f t="shared" si="146"/>
        <v>248654.4842666667</v>
      </c>
      <c r="W638" s="10">
        <f t="shared" si="150"/>
        <v>1915321.1509333334</v>
      </c>
      <c r="X638" s="5">
        <v>215494</v>
      </c>
      <c r="Y638">
        <v>0</v>
      </c>
      <c r="Z638" s="5">
        <v>13508</v>
      </c>
      <c r="AA638" s="5">
        <v>101034874</v>
      </c>
      <c r="AB638">
        <v>0</v>
      </c>
      <c r="AC638">
        <v>0</v>
      </c>
      <c r="AD638">
        <v>0</v>
      </c>
      <c r="AE638" t="s">
        <v>34</v>
      </c>
      <c r="AF638" t="s">
        <v>34</v>
      </c>
      <c r="AG638" t="s">
        <v>35</v>
      </c>
      <c r="AH638" s="5">
        <v>740923</v>
      </c>
      <c r="AI638" s="5">
        <v>1045</v>
      </c>
      <c r="AJ638" s="3">
        <v>47102</v>
      </c>
      <c r="AK638" s="5">
        <v>66</v>
      </c>
      <c r="AL638" s="5">
        <v>897173</v>
      </c>
      <c r="AM638" s="5">
        <v>1918</v>
      </c>
      <c r="AN638" s="5">
        <v>120</v>
      </c>
      <c r="AO638" t="s">
        <v>40</v>
      </c>
      <c r="AP638" t="s">
        <v>37</v>
      </c>
      <c r="AQ638" s="5">
        <v>0</v>
      </c>
      <c r="AR638" t="s">
        <v>38</v>
      </c>
      <c r="AS638">
        <f>IF(AC638&gt;=1,1,0)</f>
        <v>0</v>
      </c>
      <c r="AT638" t="str">
        <f t="shared" si="147"/>
        <v>0 Días</v>
      </c>
      <c r="AU638" t="e">
        <f>IF(AND(AC638=0,SUMIFS($H:$H,$A:$A,$A638,#REF!,#REF!)&lt;250000000),"Ordinaria",IF(AND(AC638=0,SUMIFS($H:$H,$A:$A,$A638,#REF!,#REF!)&gt;=250000000),"Preventiva",IF(AND(AC638&gt;0,AC638&lt;=30),"Persuasiva I",IF(AND(AC638&gt;30,AC638&lt;=60),"Persuasiva II",IF(AND(AC638&gt;60,AC638&lt;90),"Prejurídica","Jurídico")))))</f>
        <v>#REF!</v>
      </c>
      <c r="AV638">
        <f t="shared" si="148"/>
        <v>0</v>
      </c>
      <c r="AW638" t="str">
        <f>IFERROR(VLOOKUP(#REF!,#REF!,32,0),"Desembolsado")</f>
        <v>Desembolsado</v>
      </c>
      <c r="AX638" t="str">
        <f t="shared" si="149"/>
        <v>Otro</v>
      </c>
    </row>
    <row r="639" spans="1:50" x14ac:dyDescent="0.25">
      <c r="A639" s="3">
        <v>45260</v>
      </c>
      <c r="B639" s="1">
        <v>34215050213991</v>
      </c>
      <c r="C639" s="5">
        <v>140000000</v>
      </c>
      <c r="D639">
        <v>84</v>
      </c>
      <c r="E639" s="3">
        <v>44544</v>
      </c>
      <c r="F639" s="1">
        <f>_xlfn.DAYS(E639,A639)/30</f>
        <v>-23.866666666666667</v>
      </c>
      <c r="G639" s="1">
        <f t="shared" si="155"/>
        <v>60.133333333333333</v>
      </c>
      <c r="H639" s="5">
        <v>100805872</v>
      </c>
      <c r="I639" s="5" t="s">
        <v>54</v>
      </c>
      <c r="J639" s="6">
        <v>45205</v>
      </c>
      <c r="K639" s="7">
        <f>+_xlfn.DAYS(A639,J639)/30</f>
        <v>1.8333333333333333</v>
      </c>
      <c r="L639" s="7">
        <f>+_xlfn.DAYS(A639,E639)/30</f>
        <v>23.866666666666667</v>
      </c>
      <c r="M639" s="6">
        <v>27720</v>
      </c>
      <c r="N639" s="8">
        <f>+_xlfn.DAYS(A639,M639)/365</f>
        <v>48.054794520547944</v>
      </c>
      <c r="O639" s="8">
        <v>2800</v>
      </c>
      <c r="P639" s="6">
        <v>43662</v>
      </c>
      <c r="Q639" s="8">
        <f t="shared" si="143"/>
        <v>2.4500000000000002</v>
      </c>
      <c r="R639" s="8">
        <f t="shared" si="144"/>
        <v>4.2861111111111114</v>
      </c>
      <c r="S639" s="8" t="s">
        <v>65</v>
      </c>
      <c r="T639" s="9">
        <v>2.9600000000000001E-2</v>
      </c>
      <c r="U639" s="5">
        <f t="shared" si="145"/>
        <v>1666666.6666666667</v>
      </c>
      <c r="V639" s="5">
        <f t="shared" si="146"/>
        <v>248654.4842666667</v>
      </c>
      <c r="W639" s="10">
        <f t="shared" si="150"/>
        <v>1915321.1509333334</v>
      </c>
      <c r="X639" s="5">
        <v>0</v>
      </c>
      <c r="Y639">
        <v>0</v>
      </c>
      <c r="Z639" s="5">
        <v>0</v>
      </c>
      <c r="AA639" s="5">
        <v>100805872</v>
      </c>
      <c r="AB639">
        <v>0</v>
      </c>
      <c r="AC639">
        <v>0</v>
      </c>
      <c r="AD639">
        <v>0</v>
      </c>
      <c r="AE639" t="s">
        <v>34</v>
      </c>
      <c r="AF639" t="s">
        <v>34</v>
      </c>
      <c r="AG639" t="s">
        <v>35</v>
      </c>
      <c r="AH639" s="5">
        <v>740923</v>
      </c>
      <c r="AI639" s="5">
        <v>0</v>
      </c>
      <c r="AJ639" s="3">
        <v>47102</v>
      </c>
      <c r="AK639" s="5">
        <v>0</v>
      </c>
      <c r="AL639" s="5">
        <v>897173</v>
      </c>
      <c r="AM639" s="5">
        <v>0</v>
      </c>
      <c r="AN639" s="5">
        <v>0</v>
      </c>
      <c r="AO639" t="s">
        <v>40</v>
      </c>
      <c r="AP639" t="s">
        <v>37</v>
      </c>
      <c r="AQ639" s="5">
        <v>0</v>
      </c>
      <c r="AR639" t="s">
        <v>38</v>
      </c>
      <c r="AS639">
        <f>IF(AC639&gt;=1,1,0)</f>
        <v>0</v>
      </c>
      <c r="AT639" t="str">
        <f t="shared" si="147"/>
        <v>0 Días</v>
      </c>
      <c r="AU639" t="e">
        <f>IF(AND(AC639=0,SUMIFS($H:$H,$A:$A,$A639,#REF!,#REF!)&lt;250000000),"Ordinaria",IF(AND(AC639=0,SUMIFS($H:$H,$A:$A,$A639,#REF!,#REF!)&gt;=250000000),"Preventiva",IF(AND(AC639&gt;0,AC639&lt;=30),"Persuasiva I",IF(AND(AC639&gt;30,AC639&lt;=60),"Persuasiva II",IF(AND(AC639&gt;60,AC639&lt;90),"Prejurídica","Jurídico")))))</f>
        <v>#REF!</v>
      </c>
      <c r="AV639">
        <f t="shared" si="148"/>
        <v>0</v>
      </c>
      <c r="AW639" t="str">
        <f>IFERROR(VLOOKUP(#REF!,#REF!,32,0),"Desembolsado")</f>
        <v>Desembolsado</v>
      </c>
      <c r="AX639" t="str">
        <f t="shared" si="149"/>
        <v>Otro</v>
      </c>
    </row>
    <row r="640" spans="1:50" x14ac:dyDescent="0.25">
      <c r="A640" s="3">
        <v>45230</v>
      </c>
      <c r="B640" s="1">
        <v>34215050213991</v>
      </c>
      <c r="C640" s="5">
        <v>140000000</v>
      </c>
      <c r="D640">
        <v>84</v>
      </c>
      <c r="E640" s="3">
        <v>44544</v>
      </c>
      <c r="F640" s="1">
        <f>_xlfn.DAYS(E640,A640)/30</f>
        <v>-22.866666666666667</v>
      </c>
      <c r="G640" s="1">
        <f t="shared" si="155"/>
        <v>61.133333333333333</v>
      </c>
      <c r="H640" s="5">
        <v>104166681</v>
      </c>
      <c r="I640" s="5" t="s">
        <v>54</v>
      </c>
      <c r="J640" s="6">
        <v>45205</v>
      </c>
      <c r="K640" s="7">
        <f>+_xlfn.DAYS(A640,J640)/30</f>
        <v>0.83333333333333337</v>
      </c>
      <c r="L640" s="7">
        <f>+_xlfn.DAYS(A640,E640)/30</f>
        <v>22.866666666666667</v>
      </c>
      <c r="M640" s="6">
        <v>27720</v>
      </c>
      <c r="N640" s="8">
        <f>+_xlfn.DAYS(A640,M640)/365</f>
        <v>47.972602739726028</v>
      </c>
      <c r="O640" s="8">
        <v>2800</v>
      </c>
      <c r="P640" s="6">
        <v>43662</v>
      </c>
      <c r="Q640" s="8">
        <f t="shared" si="143"/>
        <v>2.4500000000000002</v>
      </c>
      <c r="R640" s="8">
        <f t="shared" si="144"/>
        <v>4.2861111111111114</v>
      </c>
      <c r="S640" s="8" t="s">
        <v>65</v>
      </c>
      <c r="T640" s="9">
        <v>2.9600000000000001E-2</v>
      </c>
      <c r="U640" s="5">
        <f t="shared" si="145"/>
        <v>1666666.6666666667</v>
      </c>
      <c r="V640" s="5">
        <f t="shared" si="146"/>
        <v>256944.4798</v>
      </c>
      <c r="W640" s="10">
        <f t="shared" si="150"/>
        <v>1923611.1464666668</v>
      </c>
      <c r="X640" s="5">
        <v>265510</v>
      </c>
      <c r="Y640">
        <v>0</v>
      </c>
      <c r="Z640" s="5">
        <v>27893</v>
      </c>
      <c r="AA640" s="5">
        <v>104460084</v>
      </c>
      <c r="AB640">
        <v>0</v>
      </c>
      <c r="AC640">
        <v>0</v>
      </c>
      <c r="AD640">
        <v>0</v>
      </c>
      <c r="AE640" t="s">
        <v>34</v>
      </c>
      <c r="AF640" t="s">
        <v>34</v>
      </c>
      <c r="AG640" t="s">
        <v>35</v>
      </c>
      <c r="AH640" s="5">
        <v>765625</v>
      </c>
      <c r="AI640" s="5">
        <v>1288</v>
      </c>
      <c r="AJ640" s="3">
        <v>47102</v>
      </c>
      <c r="AK640" s="5">
        <v>135</v>
      </c>
      <c r="AL640" s="5">
        <v>927084</v>
      </c>
      <c r="AM640" s="5">
        <v>2363</v>
      </c>
      <c r="AN640" s="5">
        <v>249</v>
      </c>
      <c r="AO640" t="s">
        <v>40</v>
      </c>
      <c r="AP640" t="s">
        <v>37</v>
      </c>
      <c r="AQ640" s="5">
        <v>0</v>
      </c>
      <c r="AR640" t="s">
        <v>38</v>
      </c>
      <c r="AS640">
        <f>IF(AC640&gt;=1,1,0)</f>
        <v>0</v>
      </c>
      <c r="AT640" t="str">
        <f t="shared" si="147"/>
        <v>0 Días</v>
      </c>
      <c r="AU640" t="e">
        <f>IF(AND(AC640=0,SUMIFS($H:$H,$A:$A,$A640,#REF!,#REF!)&lt;250000000),"Ordinaria",IF(AND(AC640=0,SUMIFS($H:$H,$A:$A,$A640,#REF!,#REF!)&gt;=250000000),"Preventiva",IF(AND(AC640&gt;0,AC640&lt;=30),"Persuasiva I",IF(AND(AC640&gt;30,AC640&lt;=60),"Persuasiva II",IF(AND(AC640&gt;60,AC640&lt;90),"Prejurídica","Jurídico")))))</f>
        <v>#REF!</v>
      </c>
      <c r="AV640">
        <f t="shared" si="148"/>
        <v>0</v>
      </c>
      <c r="AW640" t="str">
        <f>IFERROR(VLOOKUP(#REF!,#REF!,32,0),"Desembolsado")</f>
        <v>Desembolsado</v>
      </c>
      <c r="AX640" t="str">
        <f t="shared" si="149"/>
        <v>Otro</v>
      </c>
    </row>
    <row r="641" spans="1:50" x14ac:dyDescent="0.25">
      <c r="A641" s="3">
        <v>45351</v>
      </c>
      <c r="B641" s="1">
        <v>34216300214131</v>
      </c>
      <c r="C641" s="5">
        <v>70000000</v>
      </c>
      <c r="D641">
        <v>84</v>
      </c>
      <c r="E641" s="3">
        <v>44537</v>
      </c>
      <c r="F641" s="1">
        <f>_xlfn.DAYS(E641,A641)/30</f>
        <v>-27.133333333333333</v>
      </c>
      <c r="G641" s="1">
        <f t="shared" si="155"/>
        <v>56.866666666666667</v>
      </c>
      <c r="H641" s="5">
        <v>48101260</v>
      </c>
      <c r="I641" s="5" t="s">
        <v>52</v>
      </c>
      <c r="J641" s="6">
        <v>44652</v>
      </c>
      <c r="K641" s="7">
        <f>+_xlfn.DAYS(A641,J641)/30</f>
        <v>23.3</v>
      </c>
      <c r="L641" s="7">
        <f>+_xlfn.DAYS(A641,E641)/30</f>
        <v>27.133333333333333</v>
      </c>
      <c r="M641" s="6">
        <v>33472</v>
      </c>
      <c r="N641" s="8">
        <f>+_xlfn.DAYS(A641,M641)/365</f>
        <v>32.545205479452058</v>
      </c>
      <c r="O641" s="8">
        <v>3348</v>
      </c>
      <c r="P641" s="6">
        <v>42543</v>
      </c>
      <c r="Q641" s="8">
        <f t="shared" si="143"/>
        <v>5.5388888888888888</v>
      </c>
      <c r="R641" s="8">
        <f t="shared" si="144"/>
        <v>5.8583333333333334</v>
      </c>
      <c r="S641" s="8" t="s">
        <v>66</v>
      </c>
      <c r="T641" s="9">
        <v>2.9600000000000001E-2</v>
      </c>
      <c r="U641" s="5">
        <f t="shared" si="145"/>
        <v>833333.33333333337</v>
      </c>
      <c r="V641" s="5">
        <f t="shared" si="146"/>
        <v>118649.77466666666</v>
      </c>
      <c r="W641" s="10">
        <f t="shared" si="150"/>
        <v>951983.10800000001</v>
      </c>
      <c r="X641" s="5">
        <v>6614</v>
      </c>
      <c r="Y641">
        <v>0</v>
      </c>
      <c r="Z641" s="5">
        <v>6571</v>
      </c>
      <c r="AA641" s="5">
        <v>48115063</v>
      </c>
      <c r="AB641">
        <v>0</v>
      </c>
      <c r="AC641">
        <v>0</v>
      </c>
      <c r="AD641">
        <v>0</v>
      </c>
      <c r="AE641" t="s">
        <v>44</v>
      </c>
      <c r="AF641" t="s">
        <v>44</v>
      </c>
      <c r="AG641" t="s">
        <v>35</v>
      </c>
      <c r="AH641" s="5">
        <v>750380</v>
      </c>
      <c r="AI641" s="5">
        <v>113</v>
      </c>
      <c r="AJ641" s="3">
        <v>47087</v>
      </c>
      <c r="AK641" s="5">
        <v>103</v>
      </c>
      <c r="AL641" s="5">
        <v>469721.82</v>
      </c>
      <c r="AM641" s="5">
        <v>65</v>
      </c>
      <c r="AN641" s="5">
        <v>58.99</v>
      </c>
      <c r="AO641" t="s">
        <v>40</v>
      </c>
      <c r="AP641" t="s">
        <v>39</v>
      </c>
      <c r="AQ641" s="5">
        <v>0</v>
      </c>
      <c r="AR641" t="s">
        <v>38</v>
      </c>
      <c r="AT641" t="str">
        <f t="shared" si="147"/>
        <v>0 Días</v>
      </c>
      <c r="AU641" t="e">
        <f>IF(AND(AC641=0,SUMIFS($H:$H,$A:$A,$A641,#REF!,#REF!)&lt;250000000),"Ordinaria",IF(AND(AC641=0,SUMIFS($H:$H,$A:$A,$A641,#REF!,#REF!)&gt;=250000000),"Preventiva",IF(AND(AC641&gt;0,AC641&lt;=30),"Persuasiva I",IF(AND(AC641&gt;30,AC641&lt;=60),"Persuasiva II",IF(AND(AC641&gt;60,AC641&lt;90),"Prejurídica","Jurídico")))))</f>
        <v>#REF!</v>
      </c>
      <c r="AV641">
        <f t="shared" si="148"/>
        <v>0</v>
      </c>
      <c r="AW641" t="str">
        <f>IFERROR(VLOOKUP(#REF!,#REF!,32,0),"Desembolsado")</f>
        <v>Desembolsado</v>
      </c>
      <c r="AX641" t="str">
        <f t="shared" si="149"/>
        <v>Otro</v>
      </c>
    </row>
    <row r="642" spans="1:50" x14ac:dyDescent="0.25">
      <c r="A642" s="3">
        <v>45322</v>
      </c>
      <c r="B642" s="1">
        <v>34216300214131</v>
      </c>
      <c r="C642" s="5">
        <v>70000000</v>
      </c>
      <c r="D642">
        <v>84</v>
      </c>
      <c r="E642" s="3">
        <v>44537</v>
      </c>
      <c r="F642" s="1">
        <f>_xlfn.DAYS(E642,A642)/30</f>
        <v>-26.166666666666668</v>
      </c>
      <c r="G642" s="1">
        <f t="shared" si="155"/>
        <v>57.833333333333329</v>
      </c>
      <c r="H642" s="5">
        <v>48945830</v>
      </c>
      <c r="I642" s="5" t="s">
        <v>52</v>
      </c>
      <c r="J642" s="6">
        <v>44652</v>
      </c>
      <c r="K642" s="7">
        <f>+_xlfn.DAYS(A642,J642)/30</f>
        <v>22.333333333333332</v>
      </c>
      <c r="L642" s="7">
        <f>+_xlfn.DAYS(A642,E642)/30</f>
        <v>26.166666666666668</v>
      </c>
      <c r="M642" s="6">
        <v>33472</v>
      </c>
      <c r="N642" s="8">
        <f>+_xlfn.DAYS(A642,M642)/365</f>
        <v>32.465753424657535</v>
      </c>
      <c r="O642" s="8">
        <v>3348</v>
      </c>
      <c r="P642" s="6">
        <v>42543</v>
      </c>
      <c r="Q642" s="8">
        <f t="shared" ref="Q642:Q705" si="157">+_xlfn.DAYS(E642,P642)/360</f>
        <v>5.5388888888888888</v>
      </c>
      <c r="R642" s="8">
        <f t="shared" ref="R642:R705" si="158">+_xlfn.DAYS(J642,P642)/360</f>
        <v>5.8583333333333334</v>
      </c>
      <c r="S642" s="8" t="s">
        <v>66</v>
      </c>
      <c r="T642" s="9">
        <v>2.9600000000000001E-2</v>
      </c>
      <c r="U642" s="5">
        <f t="shared" ref="U642:U705" si="159">C642/D642</f>
        <v>833333.33333333337</v>
      </c>
      <c r="V642" s="5">
        <f t="shared" ref="V642:V705" si="160">H642*T642/360*30</f>
        <v>120733.04733333334</v>
      </c>
      <c r="W642" s="10">
        <f t="shared" si="150"/>
        <v>954066.38066666666</v>
      </c>
      <c r="X642" s="5">
        <v>6730</v>
      </c>
      <c r="Y642">
        <v>0</v>
      </c>
      <c r="Z642" s="5">
        <v>6683</v>
      </c>
      <c r="AA642" s="5">
        <v>48959861</v>
      </c>
      <c r="AB642">
        <v>0</v>
      </c>
      <c r="AC642">
        <v>0</v>
      </c>
      <c r="AD642">
        <v>0</v>
      </c>
      <c r="AE642" t="s">
        <v>44</v>
      </c>
      <c r="AF642" t="s">
        <v>44</v>
      </c>
      <c r="AG642" t="s">
        <v>35</v>
      </c>
      <c r="AH642" s="5">
        <v>763555</v>
      </c>
      <c r="AI642" s="5">
        <v>115</v>
      </c>
      <c r="AJ642" s="3">
        <v>47087</v>
      </c>
      <c r="AK642" s="5">
        <v>104</v>
      </c>
      <c r="AL642" s="5">
        <v>477969.27</v>
      </c>
      <c r="AM642" s="5">
        <v>65.760000000000005</v>
      </c>
      <c r="AN642" s="5">
        <v>60</v>
      </c>
      <c r="AO642" t="s">
        <v>40</v>
      </c>
      <c r="AP642" t="s">
        <v>39</v>
      </c>
      <c r="AQ642" s="5">
        <v>0</v>
      </c>
      <c r="AR642" t="s">
        <v>38</v>
      </c>
      <c r="AS642">
        <f t="shared" ref="AS642:AS652" si="161">IF(AC642&gt;=1,1,0)</f>
        <v>0</v>
      </c>
      <c r="AT642" t="str">
        <f t="shared" ref="AT642:AT705" si="162">IF(AC642=0,"0 Días",IF(AND(AC642&gt;0,AC642&lt;=30),"1-30 Días",IF(AND(AC642&gt;30,AC642&lt;=60),"30-60 Días",IF(AND(AC642&gt;60,AC642&lt;90),"60-90 Días"," &gt; 90 Días"))))</f>
        <v>0 Días</v>
      </c>
      <c r="AU642" t="e">
        <f>IF(AND(AC642=0,SUMIFS($H:$H,$A:$A,$A642,#REF!,#REF!)&lt;250000000),"Ordinaria",IF(AND(AC642=0,SUMIFS($H:$H,$A:$A,$A642,#REF!,#REF!)&gt;=250000000),"Preventiva",IF(AND(AC642&gt;0,AC642&lt;=30),"Persuasiva I",IF(AND(AC642&gt;30,AC642&lt;=60),"Persuasiva II",IF(AND(AC642&gt;60,AC642&lt;90),"Prejurídica","Jurídico")))))</f>
        <v>#REF!</v>
      </c>
      <c r="AV642">
        <f t="shared" ref="AV642:AV705" si="163">IF(AND(AC642&gt;30,AC642&lt;=540),"MORA &gt;30 &lt;= 540 DIAS",0)</f>
        <v>0</v>
      </c>
      <c r="AW642" t="str">
        <f>IFERROR(VLOOKUP(#REF!,#REF!,32,0),"Desembolsado")</f>
        <v>Desembolsado</v>
      </c>
      <c r="AX642" t="str">
        <f t="shared" ref="AX642:AX705" si="164">IF(AND(AW642="Portafolio Cartera en Cobranza Ordinaria",AP642="Portafolio Cartera en Cobranza Ordinaria"),"Al Día",
IF(AND(AW642="Portafolio Cartera en Cobranza Preventiva",AP642="Portafolio Cartera en Cobranza Preventiva"),"Al Día",
IF(AND(AW642="Portafolio Cartera en Cobranza Ordinaria",AP642="Portafolio Cartera en Cobranza Persuasiva"),"Primera Mora",
IF(AND(AW642="Portafolio Cartera en Cobranza Preventiva",AP642="Portafolio Cartera en Cobranza Persuasiva"),"Primera Mora",
IF(AND(AW642="Portafolio Cartera en Cobranza Persuasiva",AP642="Portafolio Cartera en Cobranza Persuasiva"),"Normalizado",
IF(AND(AW642="Portafolio Cartera en Cobranza Persuasiva",AP642="Portafolio Cartera en Cobranza  Preventiva"),"Normalizado",
IF(AND(AW642="Portafolio Cartera en Cobranza Persuasiva",AP642="Portafolio Cartera en Cobranza Ordinaria"),"Normalizado",
IF(AND(AW642="Portafolio Cartera en Cobranza Persuasiva II",AP642="Portafolio Cartera en Cobranza Persuasiva"),"Normalizado",
IF(AND(AW642="Portafolio Cartera en Cobranza Persuasiva II",AP642="Portafolio Cartera en Cobranza  Preventiva"),"Normalizado",
IF(AND(AW642="Portafolio Cartera en Cobranza Persuasiva II",AP642="Portafolio Cartera en Cobranza Ordinaria"),"Normalizado",
IF(AND(AW642="Portafolio Cartera en Cobranza Prejurídica",AP642="Portafolio Cartera en Cobranza Persuasiva"),"Normalizado",
IF(AND(AW642="Portafolio Cartera en Cobranza Prejurídica",AP642="Portafolio Cartera en Cobranza Ordinaria"),"Normalizado",
IF(AND(AW642="Portafolio Cartera en Cobranza Prejurídica",AP642="Portafolio Cartera en Cobranza  Preventiva"),"Normalizado",
IF(AND(AW642="Portafolio Cartera en Cobranza Jurídica",AP642="Portafolio Cartera en Cobranza Persuasiva"),"Normalizado No Indicador",
IF(AND(AW642="Portafolio Cartera en Cobranza Jurídica",AP642="Portafolio Cartera en Cobranza Ordinaria"),"Normalizado No Indicador",
IF(AND(AW642="Portafolio Cartera en Cobranza Jurídica",AP642="Portafolio Cartera en Cobranza  Preventiva"),"Normalizado No Indicador",
"Otro"))))))))))))))))</f>
        <v>Otro</v>
      </c>
    </row>
    <row r="643" spans="1:50" x14ac:dyDescent="0.25">
      <c r="A643" s="3">
        <v>45291</v>
      </c>
      <c r="B643" s="1">
        <v>34216300214131</v>
      </c>
      <c r="C643" s="5">
        <v>70000000</v>
      </c>
      <c r="D643">
        <v>84</v>
      </c>
      <c r="E643" s="3">
        <v>44537</v>
      </c>
      <c r="F643" s="1">
        <f>_xlfn.DAYS(E643,A643)/30</f>
        <v>-25.133333333333333</v>
      </c>
      <c r="G643" s="1">
        <f t="shared" si="155"/>
        <v>58.866666666666667</v>
      </c>
      <c r="H643" s="5">
        <v>50632906</v>
      </c>
      <c r="I643" s="5" t="s">
        <v>52</v>
      </c>
      <c r="J643" s="6">
        <v>44652</v>
      </c>
      <c r="K643" s="7">
        <f>+_xlfn.DAYS(A643,J643)/30</f>
        <v>21.3</v>
      </c>
      <c r="L643" s="7">
        <f>+_xlfn.DAYS(A643,E643)/30</f>
        <v>25.133333333333333</v>
      </c>
      <c r="M643" s="6">
        <v>33472</v>
      </c>
      <c r="N643" s="8">
        <f>+_xlfn.DAYS(A643,M643)/365</f>
        <v>32.38082191780822</v>
      </c>
      <c r="O643" s="8">
        <v>3348</v>
      </c>
      <c r="P643" s="6">
        <v>42543</v>
      </c>
      <c r="Q643" s="8">
        <f t="shared" si="157"/>
        <v>5.5388888888888888</v>
      </c>
      <c r="R643" s="8">
        <f t="shared" si="158"/>
        <v>5.8583333333333334</v>
      </c>
      <c r="S643" s="8" t="s">
        <v>66</v>
      </c>
      <c r="T643" s="9">
        <v>2.9600000000000001E-2</v>
      </c>
      <c r="U643" s="5">
        <f t="shared" si="159"/>
        <v>833333.33333333337</v>
      </c>
      <c r="V643" s="5">
        <f t="shared" si="160"/>
        <v>124894.50146666668</v>
      </c>
      <c r="W643" s="10">
        <f t="shared" ref="W643:W706" si="165">+U643+V643</f>
        <v>958227.83480000007</v>
      </c>
      <c r="X643" s="5">
        <v>215706</v>
      </c>
      <c r="Y643">
        <v>0</v>
      </c>
      <c r="Z643" s="5">
        <v>13709</v>
      </c>
      <c r="AA643" s="5">
        <v>50862939</v>
      </c>
      <c r="AB643">
        <v>1</v>
      </c>
      <c r="AC643">
        <v>1</v>
      </c>
      <c r="AD643">
        <v>0</v>
      </c>
      <c r="AE643" t="s">
        <v>44</v>
      </c>
      <c r="AF643" t="s">
        <v>44</v>
      </c>
      <c r="AG643" t="s">
        <v>35</v>
      </c>
      <c r="AH643" s="5">
        <v>916455</v>
      </c>
      <c r="AI643" s="5">
        <v>3375</v>
      </c>
      <c r="AJ643" s="3">
        <v>47087</v>
      </c>
      <c r="AK643" s="5">
        <v>214</v>
      </c>
      <c r="AL643" s="5">
        <v>494444.02</v>
      </c>
      <c r="AM643" s="5">
        <v>1936</v>
      </c>
      <c r="AN643" s="5">
        <v>123</v>
      </c>
      <c r="AO643" t="s">
        <v>40</v>
      </c>
      <c r="AP643" t="s">
        <v>42</v>
      </c>
      <c r="AQ643" s="5">
        <v>0</v>
      </c>
      <c r="AR643" t="s">
        <v>38</v>
      </c>
      <c r="AS643">
        <f t="shared" si="161"/>
        <v>1</v>
      </c>
      <c r="AT643" t="str">
        <f t="shared" si="162"/>
        <v>1-30 Días</v>
      </c>
      <c r="AU643" t="e">
        <f>IF(AND(AC643=0,SUMIFS($H:$H,$A:$A,$A643,#REF!,#REF!)&lt;250000000),"Ordinaria",IF(AND(AC643=0,SUMIFS($H:$H,$A:$A,$A643,#REF!,#REF!)&gt;=250000000),"Preventiva",IF(AND(AC643&gt;0,AC643&lt;=30),"Persuasiva I",IF(AND(AC643&gt;30,AC643&lt;=60),"Persuasiva II",IF(AND(AC643&gt;60,AC643&lt;90),"Prejurídica","Jurídico")))))</f>
        <v>#REF!</v>
      </c>
      <c r="AV643">
        <f t="shared" si="163"/>
        <v>0</v>
      </c>
      <c r="AW643" t="str">
        <f>IFERROR(VLOOKUP(#REF!,#REF!,32,0),"Desembolsado")</f>
        <v>Desembolsado</v>
      </c>
      <c r="AX643" t="str">
        <f t="shared" si="164"/>
        <v>Otro</v>
      </c>
    </row>
    <row r="644" spans="1:50" x14ac:dyDescent="0.25">
      <c r="A644" s="3">
        <v>45260</v>
      </c>
      <c r="B644" s="1">
        <v>34216300214131</v>
      </c>
      <c r="C644" s="5">
        <v>70000000</v>
      </c>
      <c r="D644">
        <v>84</v>
      </c>
      <c r="E644" s="3">
        <v>44537</v>
      </c>
      <c r="F644" s="1">
        <f>_xlfn.DAYS(E644,A644)/30</f>
        <v>-24.1</v>
      </c>
      <c r="G644" s="1">
        <f t="shared" si="155"/>
        <v>59.9</v>
      </c>
      <c r="H644" s="5">
        <v>50632906</v>
      </c>
      <c r="I644" s="5" t="s">
        <v>52</v>
      </c>
      <c r="J644" s="6">
        <v>44652</v>
      </c>
      <c r="K644" s="7">
        <f>+_xlfn.DAYS(A644,J644)/30</f>
        <v>20.266666666666666</v>
      </c>
      <c r="L644" s="7">
        <f>+_xlfn.DAYS(A644,E644)/30</f>
        <v>24.1</v>
      </c>
      <c r="M644" s="6">
        <v>33472</v>
      </c>
      <c r="N644" s="8">
        <f>+_xlfn.DAYS(A644,M644)/365</f>
        <v>32.295890410958904</v>
      </c>
      <c r="O644" s="8">
        <v>3348</v>
      </c>
      <c r="P644" s="6">
        <v>42543</v>
      </c>
      <c r="Q644" s="8">
        <f t="shared" si="157"/>
        <v>5.5388888888888888</v>
      </c>
      <c r="R644" s="8">
        <f t="shared" si="158"/>
        <v>5.8583333333333334</v>
      </c>
      <c r="S644" s="8" t="s">
        <v>66</v>
      </c>
      <c r="T644" s="9">
        <v>2.9600000000000001E-2</v>
      </c>
      <c r="U644" s="5">
        <f t="shared" si="159"/>
        <v>833333.33333333337</v>
      </c>
      <c r="V644" s="5">
        <f t="shared" si="160"/>
        <v>124894.50146666668</v>
      </c>
      <c r="W644" s="10">
        <f t="shared" si="165"/>
        <v>958227.83480000007</v>
      </c>
      <c r="X644" s="5">
        <v>6962</v>
      </c>
      <c r="Y644">
        <v>0</v>
      </c>
      <c r="Z644" s="5">
        <v>6909</v>
      </c>
      <c r="AA644" s="5">
        <v>50647395</v>
      </c>
      <c r="AB644">
        <v>0</v>
      </c>
      <c r="AC644">
        <v>0</v>
      </c>
      <c r="AD644">
        <v>0</v>
      </c>
      <c r="AE644" t="s">
        <v>44</v>
      </c>
      <c r="AF644" t="s">
        <v>44</v>
      </c>
      <c r="AG644" t="s">
        <v>35</v>
      </c>
      <c r="AH644" s="5">
        <v>916455</v>
      </c>
      <c r="AI644" s="5">
        <v>118</v>
      </c>
      <c r="AJ644" s="3">
        <v>47087</v>
      </c>
      <c r="AK644" s="5">
        <v>108</v>
      </c>
      <c r="AL644" s="5">
        <v>494444.02</v>
      </c>
      <c r="AM644" s="5">
        <v>68</v>
      </c>
      <c r="AN644" s="5">
        <v>62</v>
      </c>
      <c r="AO644" t="s">
        <v>40</v>
      </c>
      <c r="AP644" t="s">
        <v>39</v>
      </c>
      <c r="AQ644" s="5">
        <v>0</v>
      </c>
      <c r="AR644" t="s">
        <v>38</v>
      </c>
      <c r="AS644">
        <f t="shared" si="161"/>
        <v>0</v>
      </c>
      <c r="AT644" t="str">
        <f t="shared" si="162"/>
        <v>0 Días</v>
      </c>
      <c r="AU644" t="e">
        <f>IF(AND(AC644=0,SUMIFS($H:$H,$A:$A,$A644,#REF!,#REF!)&lt;250000000),"Ordinaria",IF(AND(AC644=0,SUMIFS($H:$H,$A:$A,$A644,#REF!,#REF!)&gt;=250000000),"Preventiva",IF(AND(AC644&gt;0,AC644&lt;=30),"Persuasiva I",IF(AND(AC644&gt;30,AC644&lt;=60),"Persuasiva II",IF(AND(AC644&gt;60,AC644&lt;90),"Prejurídica","Jurídico")))))</f>
        <v>#REF!</v>
      </c>
      <c r="AV644">
        <f t="shared" si="163"/>
        <v>0</v>
      </c>
      <c r="AW644" t="str">
        <f>IFERROR(VLOOKUP(#REF!,#REF!,32,0),"Desembolsado")</f>
        <v>Desembolsado</v>
      </c>
      <c r="AX644" t="str">
        <f t="shared" si="164"/>
        <v>Otro</v>
      </c>
    </row>
    <row r="645" spans="1:50" x14ac:dyDescent="0.25">
      <c r="A645" s="3">
        <v>45230</v>
      </c>
      <c r="B645" s="1">
        <v>34216300214131</v>
      </c>
      <c r="C645" s="5">
        <v>70000000</v>
      </c>
      <c r="D645">
        <v>84</v>
      </c>
      <c r="E645" s="3">
        <v>44537</v>
      </c>
      <c r="F645" s="1">
        <f>_xlfn.DAYS(E645,A645)/30</f>
        <v>-23.1</v>
      </c>
      <c r="G645" s="1">
        <f t="shared" si="155"/>
        <v>60.9</v>
      </c>
      <c r="H645" s="5">
        <v>52319046</v>
      </c>
      <c r="I645" s="5" t="s">
        <v>52</v>
      </c>
      <c r="J645" s="6">
        <v>44652</v>
      </c>
      <c r="K645" s="7">
        <f>+_xlfn.DAYS(A645,J645)/30</f>
        <v>19.266666666666666</v>
      </c>
      <c r="L645" s="7">
        <f>+_xlfn.DAYS(A645,E645)/30</f>
        <v>23.1</v>
      </c>
      <c r="M645" s="6">
        <v>33472</v>
      </c>
      <c r="N645" s="8">
        <f>+_xlfn.DAYS(A645,M645)/365</f>
        <v>32.213698630136989</v>
      </c>
      <c r="O645" s="8">
        <v>3348</v>
      </c>
      <c r="P645" s="6">
        <v>42543</v>
      </c>
      <c r="Q645" s="8">
        <f t="shared" si="157"/>
        <v>5.5388888888888888</v>
      </c>
      <c r="R645" s="8">
        <f t="shared" si="158"/>
        <v>5.8583333333333334</v>
      </c>
      <c r="S645" s="8" t="s">
        <v>66</v>
      </c>
      <c r="T645" s="9">
        <v>2.9600000000000001E-2</v>
      </c>
      <c r="U645" s="5">
        <f t="shared" si="159"/>
        <v>833333.33333333337</v>
      </c>
      <c r="V645" s="5">
        <f t="shared" si="160"/>
        <v>129053.6468</v>
      </c>
      <c r="W645" s="10">
        <f t="shared" si="165"/>
        <v>962386.98013333336</v>
      </c>
      <c r="X645" s="5">
        <v>222897</v>
      </c>
      <c r="Y645">
        <v>0</v>
      </c>
      <c r="Z645" s="5">
        <v>14154</v>
      </c>
      <c r="AA645" s="5">
        <v>52558261</v>
      </c>
      <c r="AB645">
        <v>1</v>
      </c>
      <c r="AC645">
        <v>1</v>
      </c>
      <c r="AD645">
        <v>0</v>
      </c>
      <c r="AE645" t="s">
        <v>44</v>
      </c>
      <c r="AF645" t="s">
        <v>44</v>
      </c>
      <c r="AG645" t="s">
        <v>35</v>
      </c>
      <c r="AH645" s="5">
        <v>946975</v>
      </c>
      <c r="AI645" s="5">
        <v>3511</v>
      </c>
      <c r="AJ645" s="3">
        <v>47087</v>
      </c>
      <c r="AK645" s="5">
        <v>221</v>
      </c>
      <c r="AL645" s="5">
        <v>510909.63</v>
      </c>
      <c r="AM645" s="5">
        <v>2014.64</v>
      </c>
      <c r="AN645" s="5">
        <v>126.95</v>
      </c>
      <c r="AO645" t="s">
        <v>40</v>
      </c>
      <c r="AP645" t="s">
        <v>42</v>
      </c>
      <c r="AQ645" s="5">
        <v>0</v>
      </c>
      <c r="AR645" t="s">
        <v>38</v>
      </c>
      <c r="AS645">
        <f t="shared" si="161"/>
        <v>1</v>
      </c>
      <c r="AT645" t="str">
        <f t="shared" si="162"/>
        <v>1-30 Días</v>
      </c>
      <c r="AU645" t="e">
        <f>IF(AND(AC645=0,SUMIFS($H:$H,$A:$A,$A645,#REF!,#REF!)&lt;250000000),"Ordinaria",IF(AND(AC645=0,SUMIFS($H:$H,$A:$A,$A645,#REF!,#REF!)&gt;=250000000),"Preventiva",IF(AND(AC645&gt;0,AC645&lt;=30),"Persuasiva I",IF(AND(AC645&gt;30,AC645&lt;=60),"Persuasiva II",IF(AND(AC645&gt;60,AC645&lt;90),"Prejurídica","Jurídico")))))</f>
        <v>#REF!</v>
      </c>
      <c r="AV645">
        <f t="shared" si="163"/>
        <v>0</v>
      </c>
      <c r="AW645" t="str">
        <f>IFERROR(VLOOKUP(#REF!,#REF!,32,0),"Desembolsado")</f>
        <v>Desembolsado</v>
      </c>
      <c r="AX645" t="str">
        <f t="shared" si="164"/>
        <v>Otro</v>
      </c>
    </row>
    <row r="646" spans="1:50" x14ac:dyDescent="0.25">
      <c r="A646" s="3">
        <v>45199</v>
      </c>
      <c r="B646" s="1">
        <v>34216300214131</v>
      </c>
      <c r="C646" s="5">
        <v>70000000</v>
      </c>
      <c r="D646">
        <v>84</v>
      </c>
      <c r="E646" s="3">
        <v>44537</v>
      </c>
      <c r="F646" s="1">
        <f>_xlfn.DAYS(E646,A646)/30</f>
        <v>-22.066666666666666</v>
      </c>
      <c r="G646" s="1">
        <f t="shared" si="155"/>
        <v>61.933333333333337</v>
      </c>
      <c r="H646" s="5">
        <v>53163624</v>
      </c>
      <c r="I646" s="5" t="s">
        <v>52</v>
      </c>
      <c r="J646" s="6">
        <v>44652</v>
      </c>
      <c r="K646" s="7">
        <f>+_xlfn.DAYS(A646,J646)/30</f>
        <v>18.233333333333334</v>
      </c>
      <c r="L646" s="7">
        <f>+_xlfn.DAYS(A646,E646)/30</f>
        <v>22.066666666666666</v>
      </c>
      <c r="M646" s="6">
        <v>33472</v>
      </c>
      <c r="N646" s="8">
        <f>+_xlfn.DAYS(A646,M646)/365</f>
        <v>32.128767123287673</v>
      </c>
      <c r="O646" s="8">
        <v>3348</v>
      </c>
      <c r="P646" s="6">
        <v>42543</v>
      </c>
      <c r="Q646" s="8">
        <f t="shared" si="157"/>
        <v>5.5388888888888888</v>
      </c>
      <c r="R646" s="8">
        <f t="shared" si="158"/>
        <v>5.8583333333333334</v>
      </c>
      <c r="S646" s="8" t="s">
        <v>66</v>
      </c>
      <c r="T646" s="9">
        <v>2.9600000000000001E-2</v>
      </c>
      <c r="U646" s="5">
        <f t="shared" si="159"/>
        <v>833333.33333333337</v>
      </c>
      <c r="V646" s="5">
        <f t="shared" si="160"/>
        <v>131136.93919999999</v>
      </c>
      <c r="W646" s="10">
        <f t="shared" si="165"/>
        <v>964470.27253333339</v>
      </c>
      <c r="X646" s="5">
        <v>226494</v>
      </c>
      <c r="Y646">
        <v>0</v>
      </c>
      <c r="Z646" s="5">
        <v>14383</v>
      </c>
      <c r="AA646" s="5">
        <v>53405119</v>
      </c>
      <c r="AB646">
        <v>0</v>
      </c>
      <c r="AC646">
        <v>0</v>
      </c>
      <c r="AD646">
        <v>0</v>
      </c>
      <c r="AE646" t="s">
        <v>44</v>
      </c>
      <c r="AF646" t="s">
        <v>44</v>
      </c>
      <c r="AG646" t="s">
        <v>35</v>
      </c>
      <c r="AH646" s="5">
        <v>962262</v>
      </c>
      <c r="AI646" s="5">
        <v>3543</v>
      </c>
      <c r="AJ646" s="3">
        <v>47087</v>
      </c>
      <c r="AK646" s="5">
        <v>224</v>
      </c>
      <c r="AL646" s="5">
        <v>519157.16</v>
      </c>
      <c r="AM646" s="5">
        <v>2033</v>
      </c>
      <c r="AN646" s="5">
        <v>129</v>
      </c>
      <c r="AO646" t="s">
        <v>40</v>
      </c>
      <c r="AP646" t="s">
        <v>39</v>
      </c>
      <c r="AQ646" s="5">
        <v>0</v>
      </c>
      <c r="AR646" t="s">
        <v>38</v>
      </c>
      <c r="AS646">
        <f t="shared" si="161"/>
        <v>0</v>
      </c>
      <c r="AT646" t="str">
        <f t="shared" si="162"/>
        <v>0 Días</v>
      </c>
      <c r="AU646" t="e">
        <f>IF(AND(AC646=0,SUMIFS($H:$H,$A:$A,$A646,#REF!,#REF!)&lt;250000000),"Ordinaria",IF(AND(AC646=0,SUMIFS($H:$H,$A:$A,$A646,#REF!,#REF!)&gt;=250000000),"Preventiva",IF(AND(AC646&gt;0,AC646&lt;=30),"Persuasiva I",IF(AND(AC646&gt;30,AC646&lt;=60),"Persuasiva II",IF(AND(AC646&gt;60,AC646&lt;90),"Prejurídica","Jurídico")))))</f>
        <v>#REF!</v>
      </c>
      <c r="AV646">
        <f t="shared" si="163"/>
        <v>0</v>
      </c>
      <c r="AW646" t="str">
        <f>IFERROR(VLOOKUP(#REF!,#REF!,32,0),"Desembolsado")</f>
        <v>Desembolsado</v>
      </c>
      <c r="AX646" t="str">
        <f t="shared" si="164"/>
        <v>Otro</v>
      </c>
    </row>
    <row r="647" spans="1:50" x14ac:dyDescent="0.25">
      <c r="A647" s="3">
        <v>45169</v>
      </c>
      <c r="B647" s="1">
        <v>34216300214131</v>
      </c>
      <c r="C647" s="5">
        <v>70000000</v>
      </c>
      <c r="D647">
        <v>84</v>
      </c>
      <c r="E647" s="3">
        <v>44537</v>
      </c>
      <c r="F647" s="1">
        <f>_xlfn.DAYS(E647,A647)/30</f>
        <v>-21.066666666666666</v>
      </c>
      <c r="G647" s="1">
        <f t="shared" si="155"/>
        <v>62.933333333333337</v>
      </c>
      <c r="H647" s="5">
        <v>53163624</v>
      </c>
      <c r="I647" s="5" t="s">
        <v>52</v>
      </c>
      <c r="J647" s="6">
        <v>44652</v>
      </c>
      <c r="K647" s="7">
        <f>+_xlfn.DAYS(A647,J647)/30</f>
        <v>17.233333333333334</v>
      </c>
      <c r="L647" s="7">
        <f>+_xlfn.DAYS(A647,E647)/30</f>
        <v>21.066666666666666</v>
      </c>
      <c r="M647" s="6">
        <v>33472</v>
      </c>
      <c r="N647" s="8">
        <f>+_xlfn.DAYS(A647,M647)/365</f>
        <v>32.046575342465751</v>
      </c>
      <c r="O647" s="8">
        <v>3348</v>
      </c>
      <c r="P647" s="6">
        <v>42543</v>
      </c>
      <c r="Q647" s="8">
        <f t="shared" si="157"/>
        <v>5.5388888888888888</v>
      </c>
      <c r="R647" s="8">
        <f t="shared" si="158"/>
        <v>5.8583333333333334</v>
      </c>
      <c r="S647" s="8" t="s">
        <v>66</v>
      </c>
      <c r="T647" s="9">
        <v>2.9600000000000001E-2</v>
      </c>
      <c r="U647" s="5">
        <f t="shared" si="159"/>
        <v>833333.33333333337</v>
      </c>
      <c r="V647" s="5">
        <f t="shared" si="160"/>
        <v>131136.93919999999</v>
      </c>
      <c r="W647" s="10">
        <f t="shared" si="165"/>
        <v>964470.27253333339</v>
      </c>
      <c r="X647" s="5">
        <v>7310</v>
      </c>
      <c r="Y647">
        <v>0</v>
      </c>
      <c r="Z647" s="5">
        <v>7249</v>
      </c>
      <c r="AA647" s="5">
        <v>53178801</v>
      </c>
      <c r="AB647">
        <v>0</v>
      </c>
      <c r="AC647">
        <v>0</v>
      </c>
      <c r="AD647">
        <v>0</v>
      </c>
      <c r="AE647" t="s">
        <v>44</v>
      </c>
      <c r="AF647" t="s">
        <v>44</v>
      </c>
      <c r="AG647" t="s">
        <v>35</v>
      </c>
      <c r="AH647" s="5">
        <v>962262</v>
      </c>
      <c r="AI647" s="5">
        <v>124</v>
      </c>
      <c r="AJ647" s="3">
        <v>47087</v>
      </c>
      <c r="AK647" s="5">
        <v>113</v>
      </c>
      <c r="AL647" s="5">
        <v>519157.16</v>
      </c>
      <c r="AM647" s="5">
        <v>71</v>
      </c>
      <c r="AN647" s="5">
        <v>65</v>
      </c>
      <c r="AO647" t="s">
        <v>40</v>
      </c>
      <c r="AP647" t="s">
        <v>39</v>
      </c>
      <c r="AQ647" s="5">
        <v>0</v>
      </c>
      <c r="AR647" t="s">
        <v>38</v>
      </c>
      <c r="AS647">
        <f t="shared" si="161"/>
        <v>0</v>
      </c>
      <c r="AT647" t="str">
        <f t="shared" si="162"/>
        <v>0 Días</v>
      </c>
      <c r="AU647" t="e">
        <f>IF(AND(AC647=0,SUMIFS($H:$H,$A:$A,$A647,#REF!,#REF!)&lt;250000000),"Ordinaria",IF(AND(AC647=0,SUMIFS($H:$H,$A:$A,$A647,#REF!,#REF!)&gt;=250000000),"Preventiva",IF(AND(AC647&gt;0,AC647&lt;=30),"Persuasiva I",IF(AND(AC647&gt;30,AC647&lt;=60),"Persuasiva II",IF(AND(AC647&gt;60,AC647&lt;90),"Prejurídica","Jurídico")))))</f>
        <v>#REF!</v>
      </c>
      <c r="AV647">
        <f t="shared" si="163"/>
        <v>0</v>
      </c>
      <c r="AW647" t="str">
        <f>IFERROR(VLOOKUP(#REF!,#REF!,32,0),"Desembolsado")</f>
        <v>Desembolsado</v>
      </c>
      <c r="AX647" t="str">
        <f t="shared" si="164"/>
        <v>Otro</v>
      </c>
    </row>
    <row r="648" spans="1:50" x14ac:dyDescent="0.25">
      <c r="A648" s="3">
        <v>45138</v>
      </c>
      <c r="B648" s="1">
        <v>34216300214131</v>
      </c>
      <c r="C648" s="5">
        <v>70000000</v>
      </c>
      <c r="D648">
        <v>84</v>
      </c>
      <c r="E648" s="3">
        <v>44537</v>
      </c>
      <c r="F648" s="1">
        <f>_xlfn.DAYS(E648,A648)/30</f>
        <v>-20.033333333333335</v>
      </c>
      <c r="G648" s="1">
        <f t="shared" ref="G648:G679" si="166">+D648+F648</f>
        <v>63.966666666666669</v>
      </c>
      <c r="H648" s="5">
        <v>54852226</v>
      </c>
      <c r="I648" s="5" t="s">
        <v>52</v>
      </c>
      <c r="J648" s="6">
        <v>44652</v>
      </c>
      <c r="K648" s="7">
        <f>+_xlfn.DAYS(A648,J648)/30</f>
        <v>16.2</v>
      </c>
      <c r="L648" s="7">
        <f>+_xlfn.DAYS(A648,E648)/30</f>
        <v>20.033333333333335</v>
      </c>
      <c r="M648" s="6">
        <v>33472</v>
      </c>
      <c r="N648" s="8">
        <f>+_xlfn.DAYS(A648,M648)/365</f>
        <v>31.961643835616439</v>
      </c>
      <c r="O648" s="8">
        <v>3348</v>
      </c>
      <c r="P648" s="6">
        <v>42543</v>
      </c>
      <c r="Q648" s="8">
        <f t="shared" si="157"/>
        <v>5.5388888888888888</v>
      </c>
      <c r="R648" s="8">
        <f t="shared" si="158"/>
        <v>5.8583333333333334</v>
      </c>
      <c r="S648" s="8" t="s">
        <v>66</v>
      </c>
      <c r="T648" s="9">
        <v>2.9600000000000001E-2</v>
      </c>
      <c r="U648" s="5">
        <f t="shared" si="159"/>
        <v>833333.33333333337</v>
      </c>
      <c r="V648" s="5">
        <f t="shared" si="160"/>
        <v>135302.15746666669</v>
      </c>
      <c r="W648" s="10">
        <f t="shared" si="165"/>
        <v>968635.49080000003</v>
      </c>
      <c r="X648" s="5">
        <v>233688</v>
      </c>
      <c r="Y648">
        <v>0</v>
      </c>
      <c r="Z648" s="5">
        <v>14840</v>
      </c>
      <c r="AA648" s="5">
        <v>55103061</v>
      </c>
      <c r="AB648">
        <v>1</v>
      </c>
      <c r="AC648">
        <v>1</v>
      </c>
      <c r="AD648">
        <v>0</v>
      </c>
      <c r="AE648" t="s">
        <v>44</v>
      </c>
      <c r="AF648" t="s">
        <v>44</v>
      </c>
      <c r="AG648" t="s">
        <v>35</v>
      </c>
      <c r="AH648" s="5">
        <v>992826</v>
      </c>
      <c r="AI648" s="5">
        <v>3682</v>
      </c>
      <c r="AJ648" s="3">
        <v>47087</v>
      </c>
      <c r="AK648" s="5">
        <v>232</v>
      </c>
      <c r="AL648" s="5">
        <v>535646.81000000006</v>
      </c>
      <c r="AM648" s="5">
        <v>2112.27</v>
      </c>
      <c r="AN648" s="5">
        <v>132.94999999999999</v>
      </c>
      <c r="AO648" t="s">
        <v>40</v>
      </c>
      <c r="AP648" t="s">
        <v>42</v>
      </c>
      <c r="AQ648" s="5">
        <v>0</v>
      </c>
      <c r="AR648" t="s">
        <v>38</v>
      </c>
      <c r="AS648">
        <f t="shared" si="161"/>
        <v>1</v>
      </c>
      <c r="AT648" t="str">
        <f t="shared" si="162"/>
        <v>1-30 Días</v>
      </c>
      <c r="AU648" t="e">
        <f>IF(AND(AC648=0,SUMIFS($H:$H,$A:$A,$A648,#REF!,#REF!)&lt;250000000),"Ordinaria",IF(AND(AC648=0,SUMIFS($H:$H,$A:$A,$A648,#REF!,#REF!)&gt;=250000000),"Preventiva",IF(AND(AC648&gt;0,AC648&lt;=30),"Persuasiva I",IF(AND(AC648&gt;30,AC648&lt;=60),"Persuasiva II",IF(AND(AC648&gt;60,AC648&lt;90),"Prejurídica","Jurídico")))))</f>
        <v>#REF!</v>
      </c>
      <c r="AV648">
        <f t="shared" si="163"/>
        <v>0</v>
      </c>
      <c r="AW648" t="str">
        <f>IFERROR(VLOOKUP(#REF!,#REF!,32,0),"Desembolsado")</f>
        <v>Desembolsado</v>
      </c>
      <c r="AX648" t="str">
        <f t="shared" si="164"/>
        <v>Otro</v>
      </c>
    </row>
    <row r="649" spans="1:50" x14ac:dyDescent="0.25">
      <c r="A649" s="3">
        <v>45107</v>
      </c>
      <c r="B649" s="1">
        <v>34216300214131</v>
      </c>
      <c r="C649" s="5">
        <v>70000000</v>
      </c>
      <c r="D649">
        <v>84</v>
      </c>
      <c r="E649" s="3">
        <v>44537</v>
      </c>
      <c r="F649" s="1">
        <f>_xlfn.DAYS(E649,A649)/30</f>
        <v>-19</v>
      </c>
      <c r="G649" s="1">
        <f t="shared" si="166"/>
        <v>65</v>
      </c>
      <c r="H649" s="5">
        <v>55696033</v>
      </c>
      <c r="I649" s="5" t="s">
        <v>52</v>
      </c>
      <c r="J649" s="6">
        <v>44652</v>
      </c>
      <c r="K649" s="7">
        <f>+_xlfn.DAYS(A649,J649)/30</f>
        <v>15.166666666666666</v>
      </c>
      <c r="L649" s="7">
        <f>+_xlfn.DAYS(A649,E649)/30</f>
        <v>19</v>
      </c>
      <c r="M649" s="6">
        <v>33472</v>
      </c>
      <c r="N649" s="8">
        <f>+_xlfn.DAYS(A649,M649)/365</f>
        <v>31.876712328767123</v>
      </c>
      <c r="O649" s="8">
        <v>3348</v>
      </c>
      <c r="P649" s="6">
        <v>42543</v>
      </c>
      <c r="Q649" s="8">
        <f t="shared" si="157"/>
        <v>5.5388888888888888</v>
      </c>
      <c r="R649" s="8">
        <f t="shared" si="158"/>
        <v>5.8583333333333334</v>
      </c>
      <c r="S649" s="8" t="s">
        <v>66</v>
      </c>
      <c r="T649" s="9">
        <v>2.9600000000000001E-2</v>
      </c>
      <c r="U649" s="5">
        <f t="shared" si="159"/>
        <v>833333.33333333337</v>
      </c>
      <c r="V649" s="5">
        <f t="shared" si="160"/>
        <v>137383.54806666667</v>
      </c>
      <c r="W649" s="10">
        <f t="shared" si="165"/>
        <v>970716.88140000007</v>
      </c>
      <c r="X649" s="5">
        <v>237286</v>
      </c>
      <c r="Y649">
        <v>0</v>
      </c>
      <c r="Z649" s="5">
        <v>15069</v>
      </c>
      <c r="AA649" s="5">
        <v>55949860</v>
      </c>
      <c r="AB649">
        <v>0</v>
      </c>
      <c r="AC649">
        <v>0</v>
      </c>
      <c r="AD649">
        <v>0</v>
      </c>
      <c r="AE649" t="s">
        <v>44</v>
      </c>
      <c r="AF649" t="s">
        <v>44</v>
      </c>
      <c r="AG649" t="s">
        <v>35</v>
      </c>
      <c r="AH649" s="5">
        <v>1008098</v>
      </c>
      <c r="AI649" s="5">
        <v>3725</v>
      </c>
      <c r="AJ649" s="3">
        <v>47087</v>
      </c>
      <c r="AK649" s="5">
        <v>235</v>
      </c>
      <c r="AL649" s="5">
        <v>543886.81000000006</v>
      </c>
      <c r="AM649" s="5">
        <v>2137</v>
      </c>
      <c r="AN649" s="5">
        <v>135</v>
      </c>
      <c r="AO649" t="s">
        <v>40</v>
      </c>
      <c r="AP649" t="s">
        <v>39</v>
      </c>
      <c r="AQ649" s="5">
        <v>0</v>
      </c>
      <c r="AR649" t="s">
        <v>38</v>
      </c>
      <c r="AS649">
        <f t="shared" si="161"/>
        <v>0</v>
      </c>
      <c r="AT649" t="str">
        <f t="shared" si="162"/>
        <v>0 Días</v>
      </c>
      <c r="AU649" t="e">
        <f>IF(AND(AC649=0,SUMIFS($H:$H,$A:$A,$A649,#REF!,#REF!)&lt;250000000),"Ordinaria",IF(AND(AC649=0,SUMIFS($H:$H,$A:$A,$A649,#REF!,#REF!)&gt;=250000000),"Preventiva",IF(AND(AC649&gt;0,AC649&lt;=30),"Persuasiva I",IF(AND(AC649&gt;30,AC649&lt;=60),"Persuasiva II",IF(AND(AC649&gt;60,AC649&lt;90),"Prejurídica","Jurídico")))))</f>
        <v>#REF!</v>
      </c>
      <c r="AV649">
        <f t="shared" si="163"/>
        <v>0</v>
      </c>
      <c r="AW649" t="str">
        <f>IFERROR(VLOOKUP(#REF!,#REF!,32,0),"Desembolsado")</f>
        <v>Desembolsado</v>
      </c>
      <c r="AX649" t="str">
        <f t="shared" si="164"/>
        <v>Otro</v>
      </c>
    </row>
    <row r="650" spans="1:50" x14ac:dyDescent="0.25">
      <c r="A650" s="3">
        <v>45077</v>
      </c>
      <c r="B650" s="1">
        <v>34216300214131</v>
      </c>
      <c r="C650" s="5">
        <v>70000000</v>
      </c>
      <c r="D650">
        <v>84</v>
      </c>
      <c r="E650" s="3">
        <v>44537</v>
      </c>
      <c r="F650" s="1">
        <f>_xlfn.DAYS(E650,A650)/30</f>
        <v>-18</v>
      </c>
      <c r="G650" s="1">
        <f t="shared" si="166"/>
        <v>66</v>
      </c>
      <c r="H650" s="5">
        <v>55696033</v>
      </c>
      <c r="I650" s="5" t="s">
        <v>52</v>
      </c>
      <c r="J650" s="6">
        <v>44652</v>
      </c>
      <c r="K650" s="7">
        <f>+_xlfn.DAYS(A650,J650)/30</f>
        <v>14.166666666666666</v>
      </c>
      <c r="L650" s="7">
        <f>+_xlfn.DAYS(A650,E650)/30</f>
        <v>18</v>
      </c>
      <c r="M650" s="6">
        <v>33472</v>
      </c>
      <c r="N650" s="8">
        <f>+_xlfn.DAYS(A650,M650)/365</f>
        <v>31.794520547945204</v>
      </c>
      <c r="O650" s="8">
        <v>3348</v>
      </c>
      <c r="P650" s="6">
        <v>42543</v>
      </c>
      <c r="Q650" s="8">
        <f t="shared" si="157"/>
        <v>5.5388888888888888</v>
      </c>
      <c r="R650" s="8">
        <f t="shared" si="158"/>
        <v>5.8583333333333334</v>
      </c>
      <c r="S650" s="8" t="s">
        <v>66</v>
      </c>
      <c r="T650" s="9">
        <v>2.9600000000000001E-2</v>
      </c>
      <c r="U650" s="5">
        <f t="shared" si="159"/>
        <v>833333.33333333337</v>
      </c>
      <c r="V650" s="5">
        <f t="shared" si="160"/>
        <v>137383.54806666667</v>
      </c>
      <c r="W650" s="10">
        <f t="shared" si="165"/>
        <v>970716.88140000007</v>
      </c>
      <c r="X650" s="5">
        <v>7658</v>
      </c>
      <c r="Y650">
        <v>0</v>
      </c>
      <c r="Z650" s="5">
        <v>7593</v>
      </c>
      <c r="AA650" s="5">
        <v>55711902</v>
      </c>
      <c r="AB650">
        <v>0</v>
      </c>
      <c r="AC650">
        <v>0</v>
      </c>
      <c r="AD650">
        <v>0</v>
      </c>
      <c r="AE650" t="s">
        <v>44</v>
      </c>
      <c r="AF650" t="s">
        <v>44</v>
      </c>
      <c r="AG650" t="s">
        <v>35</v>
      </c>
      <c r="AH650" s="5">
        <v>868858</v>
      </c>
      <c r="AI650" s="5">
        <v>129</v>
      </c>
      <c r="AJ650" s="3">
        <v>47087</v>
      </c>
      <c r="AK650" s="5">
        <v>118</v>
      </c>
      <c r="AL650" s="5">
        <v>543886.81000000006</v>
      </c>
      <c r="AM650" s="5">
        <v>74.069999999999993</v>
      </c>
      <c r="AN650" s="5">
        <v>68</v>
      </c>
      <c r="AO650" t="s">
        <v>40</v>
      </c>
      <c r="AP650" t="s">
        <v>39</v>
      </c>
      <c r="AQ650" s="5">
        <v>0</v>
      </c>
      <c r="AR650" t="s">
        <v>38</v>
      </c>
      <c r="AS650">
        <f t="shared" si="161"/>
        <v>0</v>
      </c>
      <c r="AT650" t="str">
        <f t="shared" si="162"/>
        <v>0 Días</v>
      </c>
      <c r="AU650" t="e">
        <f>IF(AND(AC650=0,SUMIFS($H:$H,$A:$A,$A650,#REF!,#REF!)&lt;250000000),"Ordinaria",IF(AND(AC650=0,SUMIFS($H:$H,$A:$A,$A650,#REF!,#REF!)&gt;=250000000),"Preventiva",IF(AND(AC650&gt;0,AC650&lt;=30),"Persuasiva I",IF(AND(AC650&gt;30,AC650&lt;=60),"Persuasiva II",IF(AND(AC650&gt;60,AC650&lt;90),"Prejurídica","Jurídico")))))</f>
        <v>#REF!</v>
      </c>
      <c r="AV650">
        <f t="shared" si="163"/>
        <v>0</v>
      </c>
      <c r="AW650" t="str">
        <f>IFERROR(VLOOKUP(#REF!,#REF!,32,0),"Desembolsado")</f>
        <v>Desembolsado</v>
      </c>
      <c r="AX650" t="str">
        <f t="shared" si="164"/>
        <v>Otro</v>
      </c>
    </row>
    <row r="651" spans="1:50" x14ac:dyDescent="0.25">
      <c r="A651" s="3">
        <v>45046</v>
      </c>
      <c r="B651" s="1">
        <v>34216300214131</v>
      </c>
      <c r="C651" s="5">
        <v>70000000</v>
      </c>
      <c r="D651">
        <v>84</v>
      </c>
      <c r="E651" s="3">
        <v>44537</v>
      </c>
      <c r="F651" s="1">
        <f>_xlfn.DAYS(E651,A651)/30</f>
        <v>-16.966666666666665</v>
      </c>
      <c r="G651" s="1">
        <f t="shared" si="166"/>
        <v>67.033333333333331</v>
      </c>
      <c r="H651" s="5">
        <v>57386645</v>
      </c>
      <c r="I651" s="5" t="s">
        <v>52</v>
      </c>
      <c r="J651" s="6">
        <v>44652</v>
      </c>
      <c r="K651" s="7">
        <f>+_xlfn.DAYS(A651,J651)/30</f>
        <v>13.133333333333333</v>
      </c>
      <c r="L651" s="7">
        <f>+_xlfn.DAYS(A651,E651)/30</f>
        <v>16.966666666666665</v>
      </c>
      <c r="M651" s="6">
        <v>33472</v>
      </c>
      <c r="N651" s="8">
        <f>+_xlfn.DAYS(A651,M651)/365</f>
        <v>31.709589041095889</v>
      </c>
      <c r="O651" s="8">
        <v>3348</v>
      </c>
      <c r="P651" s="6">
        <v>42543</v>
      </c>
      <c r="Q651" s="8">
        <f t="shared" si="157"/>
        <v>5.5388888888888888</v>
      </c>
      <c r="R651" s="8">
        <f t="shared" si="158"/>
        <v>5.8583333333333334</v>
      </c>
      <c r="S651" s="8" t="s">
        <v>66</v>
      </c>
      <c r="T651" s="9">
        <v>2.9600000000000001E-2</v>
      </c>
      <c r="U651" s="5">
        <f t="shared" si="159"/>
        <v>833333.33333333337</v>
      </c>
      <c r="V651" s="5">
        <f t="shared" si="160"/>
        <v>141553.72433333335</v>
      </c>
      <c r="W651" s="10">
        <f t="shared" si="165"/>
        <v>974887.05766666669</v>
      </c>
      <c r="X651" s="5">
        <v>441730</v>
      </c>
      <c r="Y651">
        <v>0</v>
      </c>
      <c r="Z651" s="5">
        <v>15575</v>
      </c>
      <c r="AA651" s="5">
        <v>57849955</v>
      </c>
      <c r="AB651">
        <v>0</v>
      </c>
      <c r="AC651">
        <v>0</v>
      </c>
      <c r="AD651">
        <v>0</v>
      </c>
      <c r="AE651" t="s">
        <v>44</v>
      </c>
      <c r="AF651" t="s">
        <v>44</v>
      </c>
      <c r="AG651" t="s">
        <v>35</v>
      </c>
      <c r="AH651" s="5">
        <v>895232</v>
      </c>
      <c r="AI651" s="5">
        <v>6985</v>
      </c>
      <c r="AJ651" s="3">
        <v>47087</v>
      </c>
      <c r="AK651" s="5">
        <v>243</v>
      </c>
      <c r="AL651" s="5">
        <v>560396.09</v>
      </c>
      <c r="AM651" s="5">
        <v>4007</v>
      </c>
      <c r="AN651" s="5">
        <v>139</v>
      </c>
      <c r="AO651" t="s">
        <v>40</v>
      </c>
      <c r="AP651" t="s">
        <v>39</v>
      </c>
      <c r="AQ651" s="5">
        <v>0</v>
      </c>
      <c r="AR651" t="s">
        <v>38</v>
      </c>
      <c r="AS651">
        <f t="shared" si="161"/>
        <v>0</v>
      </c>
      <c r="AT651" t="str">
        <f t="shared" si="162"/>
        <v>0 Días</v>
      </c>
      <c r="AU651" t="e">
        <f>IF(AND(AC651=0,SUMIFS($H:$H,$A:$A,$A651,#REF!,#REF!)&lt;250000000),"Ordinaria",IF(AND(AC651=0,SUMIFS($H:$H,$A:$A,$A651,#REF!,#REF!)&gt;=250000000),"Preventiva",IF(AND(AC651&gt;0,AC651&lt;=30),"Persuasiva I",IF(AND(AC651&gt;30,AC651&lt;=60),"Persuasiva II",IF(AND(AC651&gt;60,AC651&lt;90),"Prejurídica","Jurídico")))))</f>
        <v>#REF!</v>
      </c>
      <c r="AV651">
        <f t="shared" si="163"/>
        <v>0</v>
      </c>
      <c r="AW651" t="str">
        <f>IFERROR(VLOOKUP(#REF!,#REF!,32,0),"Desembolsado")</f>
        <v>Desembolsado</v>
      </c>
      <c r="AX651" t="str">
        <f t="shared" si="164"/>
        <v>Otro</v>
      </c>
    </row>
    <row r="652" spans="1:50" x14ac:dyDescent="0.25">
      <c r="A652" s="3">
        <v>45016</v>
      </c>
      <c r="B652" s="1">
        <v>34216300214131</v>
      </c>
      <c r="C652" s="5">
        <v>70000000</v>
      </c>
      <c r="D652">
        <v>84</v>
      </c>
      <c r="E652" s="3">
        <v>44537</v>
      </c>
      <c r="F652" s="1">
        <f>_xlfn.DAYS(E652,A652)/30</f>
        <v>-15.966666666666667</v>
      </c>
      <c r="G652" s="1">
        <f t="shared" si="166"/>
        <v>68.033333333333331</v>
      </c>
      <c r="H652" s="5">
        <v>58244459</v>
      </c>
      <c r="I652" s="5" t="s">
        <v>52</v>
      </c>
      <c r="J652" s="6">
        <v>44652</v>
      </c>
      <c r="K652" s="7">
        <f>+_xlfn.DAYS(A652,J652)/30</f>
        <v>12.133333333333333</v>
      </c>
      <c r="L652" s="7">
        <f>+_xlfn.DAYS(A652,E652)/30</f>
        <v>15.966666666666667</v>
      </c>
      <c r="M652" s="6">
        <v>33472</v>
      </c>
      <c r="N652" s="8">
        <f>+_xlfn.DAYS(A652,M652)/365</f>
        <v>31.627397260273973</v>
      </c>
      <c r="O652" s="8">
        <v>3348</v>
      </c>
      <c r="P652" s="6">
        <v>42543</v>
      </c>
      <c r="Q652" s="8">
        <f t="shared" si="157"/>
        <v>5.5388888888888888</v>
      </c>
      <c r="R652" s="8">
        <f t="shared" si="158"/>
        <v>5.8583333333333334</v>
      </c>
      <c r="S652" s="8" t="s">
        <v>66</v>
      </c>
      <c r="T652" s="9">
        <v>2.9600000000000001E-2</v>
      </c>
      <c r="U652" s="5">
        <f t="shared" si="159"/>
        <v>833333.33333333337</v>
      </c>
      <c r="V652" s="5">
        <f t="shared" si="160"/>
        <v>143669.66553333335</v>
      </c>
      <c r="W652" s="10">
        <f t="shared" si="165"/>
        <v>977002.99886666669</v>
      </c>
      <c r="X652" s="5">
        <v>445317</v>
      </c>
      <c r="Y652">
        <v>0</v>
      </c>
      <c r="Z652" s="5">
        <v>15812</v>
      </c>
      <c r="AA652" s="5">
        <v>58730503</v>
      </c>
      <c r="AB652">
        <v>2</v>
      </c>
      <c r="AC652">
        <v>54</v>
      </c>
      <c r="AD652">
        <v>0</v>
      </c>
      <c r="AE652" t="s">
        <v>34</v>
      </c>
      <c r="AF652" t="s">
        <v>44</v>
      </c>
      <c r="AG652" t="s">
        <v>35</v>
      </c>
      <c r="AH652" s="5">
        <v>908614</v>
      </c>
      <c r="AI652" s="5">
        <v>7336</v>
      </c>
      <c r="AJ652" s="3">
        <v>47062</v>
      </c>
      <c r="AK652" s="5">
        <v>247</v>
      </c>
      <c r="AL652" s="5">
        <v>568772.88</v>
      </c>
      <c r="AM652" s="5">
        <v>4208</v>
      </c>
      <c r="AN652" s="5">
        <v>141</v>
      </c>
      <c r="AO652" t="s">
        <v>40</v>
      </c>
      <c r="AP652" t="s">
        <v>45</v>
      </c>
      <c r="AQ652" s="5">
        <v>0</v>
      </c>
      <c r="AR652" t="s">
        <v>38</v>
      </c>
      <c r="AS652">
        <f t="shared" si="161"/>
        <v>1</v>
      </c>
      <c r="AT652" t="str">
        <f t="shared" si="162"/>
        <v>30-60 Días</v>
      </c>
      <c r="AU652" t="e">
        <f>IF(AND(AC652=0,SUMIFS($H:$H,$A:$A,$A652,#REF!,#REF!)&lt;250000000),"Ordinaria",IF(AND(AC652=0,SUMIFS($H:$H,$A:$A,$A652,#REF!,#REF!)&gt;=250000000),"Preventiva",IF(AND(AC652&gt;0,AC652&lt;=30),"Persuasiva I",IF(AND(AC652&gt;30,AC652&lt;=60),"Persuasiva II",IF(AND(AC652&gt;60,AC652&lt;90),"Prejurídica","Jurídico")))))</f>
        <v>#REF!</v>
      </c>
      <c r="AV652" t="str">
        <f t="shared" si="163"/>
        <v>MORA &gt;30 &lt;= 540 DIAS</v>
      </c>
      <c r="AW652" t="str">
        <f>IFERROR(VLOOKUP(#REF!,#REF!,32,0),"Desembolsado")</f>
        <v>Desembolsado</v>
      </c>
      <c r="AX652" t="str">
        <f t="shared" si="164"/>
        <v>Otro</v>
      </c>
    </row>
    <row r="653" spans="1:50" x14ac:dyDescent="0.25">
      <c r="A653" s="3">
        <v>45351</v>
      </c>
      <c r="B653" s="1">
        <v>34218100213241</v>
      </c>
      <c r="C653" s="5">
        <v>97200000</v>
      </c>
      <c r="D653">
        <v>84</v>
      </c>
      <c r="E653" s="3">
        <v>44508</v>
      </c>
      <c r="F653" s="1">
        <f>_xlfn.DAYS(E653,A653)/30</f>
        <v>-28.1</v>
      </c>
      <c r="G653" s="1">
        <f t="shared" si="166"/>
        <v>55.9</v>
      </c>
      <c r="H653" s="5">
        <v>66535737</v>
      </c>
      <c r="I653" s="5" t="s">
        <v>53</v>
      </c>
      <c r="J653" s="6">
        <v>45313</v>
      </c>
      <c r="K653" s="7">
        <f>+_xlfn.DAYS(A653,J653)/30</f>
        <v>1.2666666666666666</v>
      </c>
      <c r="L653" s="7">
        <f>+_xlfn.DAYS(A653,E653)/30</f>
        <v>28.1</v>
      </c>
      <c r="M653" s="6">
        <v>24020</v>
      </c>
      <c r="N653" s="8">
        <f>+_xlfn.DAYS(A653,M653)/365</f>
        <v>58.441095890410956</v>
      </c>
      <c r="O653" s="8">
        <v>1100</v>
      </c>
      <c r="P653" s="6">
        <v>43458</v>
      </c>
      <c r="Q653" s="8">
        <f t="shared" si="157"/>
        <v>2.9166666666666665</v>
      </c>
      <c r="R653" s="8">
        <f t="shared" si="158"/>
        <v>5.1527777777777777</v>
      </c>
      <c r="S653" s="8" t="s">
        <v>73</v>
      </c>
      <c r="T653" s="9">
        <v>2.9600000000000001E-2</v>
      </c>
      <c r="U653" s="5">
        <f t="shared" si="159"/>
        <v>1157142.857142857</v>
      </c>
      <c r="V653" s="5">
        <f t="shared" si="160"/>
        <v>164121.48460000003</v>
      </c>
      <c r="W653" s="10">
        <f t="shared" si="165"/>
        <v>1321264.3417428571</v>
      </c>
      <c r="X653" s="5">
        <v>251656</v>
      </c>
      <c r="Y653">
        <v>0</v>
      </c>
      <c r="Z653" s="5">
        <v>22328</v>
      </c>
      <c r="AA653" s="5">
        <v>66809721</v>
      </c>
      <c r="AB653">
        <v>0</v>
      </c>
      <c r="AC653">
        <v>0</v>
      </c>
      <c r="AD653">
        <v>0</v>
      </c>
      <c r="AE653" t="s">
        <v>34</v>
      </c>
      <c r="AF653" t="s">
        <v>34</v>
      </c>
      <c r="AG653" t="s">
        <v>35</v>
      </c>
      <c r="AH653" s="5">
        <v>322698</v>
      </c>
      <c r="AI653" s="5">
        <v>1221</v>
      </c>
      <c r="AJ653" s="3">
        <v>47057</v>
      </c>
      <c r="AK653" s="5">
        <v>108</v>
      </c>
      <c r="AL653" s="5">
        <v>592168</v>
      </c>
      <c r="AM653" s="5">
        <v>2239</v>
      </c>
      <c r="AN653" s="5">
        <v>199</v>
      </c>
      <c r="AO653" t="s">
        <v>40</v>
      </c>
      <c r="AP653" t="s">
        <v>37</v>
      </c>
      <c r="AQ653" s="5">
        <v>0</v>
      </c>
      <c r="AR653" t="s">
        <v>38</v>
      </c>
      <c r="AT653" t="str">
        <f t="shared" si="162"/>
        <v>0 Días</v>
      </c>
      <c r="AU653" t="e">
        <f>IF(AND(AC653=0,SUMIFS($H:$H,$A:$A,$A653,#REF!,#REF!)&lt;250000000),"Ordinaria",IF(AND(AC653=0,SUMIFS($H:$H,$A:$A,$A653,#REF!,#REF!)&gt;=250000000),"Preventiva",IF(AND(AC653&gt;0,AC653&lt;=30),"Persuasiva I",IF(AND(AC653&gt;30,AC653&lt;=60),"Persuasiva II",IF(AND(AC653&gt;60,AC653&lt;90),"Prejurídica","Jurídico")))))</f>
        <v>#REF!</v>
      </c>
      <c r="AV653">
        <f t="shared" si="163"/>
        <v>0</v>
      </c>
      <c r="AW653" t="str">
        <f>IFERROR(VLOOKUP(#REF!,#REF!,32,0),"Desembolsado")</f>
        <v>Desembolsado</v>
      </c>
      <c r="AX653" t="str">
        <f t="shared" si="164"/>
        <v>Otro</v>
      </c>
    </row>
    <row r="654" spans="1:50" x14ac:dyDescent="0.25">
      <c r="A654" s="3">
        <v>45322</v>
      </c>
      <c r="B654" s="1">
        <v>34218100213241</v>
      </c>
      <c r="C654" s="5">
        <v>97200000</v>
      </c>
      <c r="D654">
        <v>84</v>
      </c>
      <c r="E654" s="3">
        <v>44508</v>
      </c>
      <c r="F654" s="1">
        <f>_xlfn.DAYS(E654,A654)/30</f>
        <v>-27.133333333333333</v>
      </c>
      <c r="G654" s="1">
        <f t="shared" si="166"/>
        <v>56.866666666666667</v>
      </c>
      <c r="H654" s="5">
        <v>66535737</v>
      </c>
      <c r="I654" s="5" t="s">
        <v>53</v>
      </c>
      <c r="J654" s="6">
        <v>45313</v>
      </c>
      <c r="K654" s="7">
        <f>+_xlfn.DAYS(A654,J654)/30</f>
        <v>0.3</v>
      </c>
      <c r="L654" s="7">
        <f>+_xlfn.DAYS(A654,E654)/30</f>
        <v>27.133333333333333</v>
      </c>
      <c r="M654" s="6">
        <v>24020</v>
      </c>
      <c r="N654" s="8">
        <f>+_xlfn.DAYS(A654,M654)/365</f>
        <v>58.361643835616441</v>
      </c>
      <c r="O654" s="8">
        <v>1100</v>
      </c>
      <c r="P654" s="6">
        <v>43458</v>
      </c>
      <c r="Q654" s="8">
        <f t="shared" si="157"/>
        <v>2.9166666666666665</v>
      </c>
      <c r="R654" s="8">
        <f t="shared" si="158"/>
        <v>5.1527777777777777</v>
      </c>
      <c r="S654" s="8" t="s">
        <v>73</v>
      </c>
      <c r="T654" s="9">
        <v>2.9600000000000001E-2</v>
      </c>
      <c r="U654" s="5">
        <f t="shared" si="159"/>
        <v>1157142.857142857</v>
      </c>
      <c r="V654" s="5">
        <f t="shared" si="160"/>
        <v>164121.48460000003</v>
      </c>
      <c r="W654" s="10">
        <f t="shared" si="165"/>
        <v>1321264.3417428571</v>
      </c>
      <c r="X654" s="5">
        <v>87531</v>
      </c>
      <c r="Y654">
        <v>0</v>
      </c>
      <c r="Z654" s="5">
        <v>13397</v>
      </c>
      <c r="AA654" s="5">
        <v>66636665</v>
      </c>
      <c r="AB654">
        <v>0</v>
      </c>
      <c r="AC654">
        <v>0</v>
      </c>
      <c r="AD654">
        <v>0</v>
      </c>
      <c r="AE654" t="s">
        <v>34</v>
      </c>
      <c r="AF654" t="s">
        <v>34</v>
      </c>
      <c r="AG654" t="s">
        <v>35</v>
      </c>
      <c r="AH654" s="5">
        <v>322698</v>
      </c>
      <c r="AI654" s="5">
        <v>425</v>
      </c>
      <c r="AJ654" s="3">
        <v>47057</v>
      </c>
      <c r="AK654" s="5">
        <v>65</v>
      </c>
      <c r="AL654" s="5">
        <v>592168</v>
      </c>
      <c r="AM654" s="5">
        <v>779</v>
      </c>
      <c r="AN654" s="5">
        <v>119</v>
      </c>
      <c r="AO654" t="s">
        <v>40</v>
      </c>
      <c r="AP654" t="s">
        <v>37</v>
      </c>
      <c r="AQ654" s="5">
        <v>0</v>
      </c>
      <c r="AR654" t="s">
        <v>38</v>
      </c>
      <c r="AS654">
        <f>IF(AC654&gt;=1,1,0)</f>
        <v>0</v>
      </c>
      <c r="AT654" t="str">
        <f t="shared" si="162"/>
        <v>0 Días</v>
      </c>
      <c r="AU654" t="e">
        <f>IF(AND(AC654=0,SUMIFS($H:$H,$A:$A,$A654,#REF!,#REF!)&lt;250000000),"Ordinaria",IF(AND(AC654=0,SUMIFS($H:$H,$A:$A,$A654,#REF!,#REF!)&gt;=250000000),"Preventiva",IF(AND(AC654&gt;0,AC654&lt;=30),"Persuasiva I",IF(AND(AC654&gt;30,AC654&lt;=60),"Persuasiva II",IF(AND(AC654&gt;60,AC654&lt;90),"Prejurídica","Jurídico")))))</f>
        <v>#REF!</v>
      </c>
      <c r="AV654">
        <f t="shared" si="163"/>
        <v>0</v>
      </c>
      <c r="AW654" t="str">
        <f>IFERROR(VLOOKUP(#REF!,#REF!,32,0),"Desembolsado")</f>
        <v>Desembolsado</v>
      </c>
      <c r="AX654" t="str">
        <f t="shared" si="164"/>
        <v>Otro</v>
      </c>
    </row>
    <row r="655" spans="1:50" x14ac:dyDescent="0.25">
      <c r="A655" s="3">
        <v>45351</v>
      </c>
      <c r="B655" s="1">
        <v>34218600209861</v>
      </c>
      <c r="C655" s="5">
        <v>650000000</v>
      </c>
      <c r="D655">
        <v>240</v>
      </c>
      <c r="E655" s="3">
        <v>44351</v>
      </c>
      <c r="F655" s="1">
        <f>_xlfn.DAYS(E655,A655)/30</f>
        <v>-33.333333333333336</v>
      </c>
      <c r="G655" s="1">
        <f t="shared" si="166"/>
        <v>206.66666666666666</v>
      </c>
      <c r="H655" s="5">
        <v>564466755</v>
      </c>
      <c r="I655" s="5" t="s">
        <v>54</v>
      </c>
      <c r="J655" s="6">
        <v>45139</v>
      </c>
      <c r="K655" s="7">
        <f>+_xlfn.DAYS(A655,J655)/30</f>
        <v>7.0666666666666664</v>
      </c>
      <c r="L655" s="7">
        <f>+_xlfn.DAYS(A655,E655)/30</f>
        <v>33.333333333333336</v>
      </c>
      <c r="M655" s="6">
        <v>22239</v>
      </c>
      <c r="N655" s="8">
        <f>+_xlfn.DAYS(A655,M655)/365</f>
        <v>63.320547945205476</v>
      </c>
      <c r="O655" s="8">
        <v>4666</v>
      </c>
      <c r="P655" s="6">
        <v>34425</v>
      </c>
      <c r="Q655" s="8">
        <f t="shared" si="157"/>
        <v>27.572222222222223</v>
      </c>
      <c r="R655" s="8">
        <f t="shared" si="158"/>
        <v>29.761111111111113</v>
      </c>
      <c r="S655" s="8" t="s">
        <v>72</v>
      </c>
      <c r="T655" s="9">
        <v>1.61E-2</v>
      </c>
      <c r="U655" s="5">
        <f t="shared" si="159"/>
        <v>2708333.3333333335</v>
      </c>
      <c r="V655" s="5">
        <f t="shared" si="160"/>
        <v>757326.22962500004</v>
      </c>
      <c r="W655" s="10">
        <f t="shared" si="165"/>
        <v>3465659.5629583336</v>
      </c>
      <c r="X655" s="5">
        <v>0</v>
      </c>
      <c r="Y655">
        <v>0</v>
      </c>
      <c r="Z655" s="5">
        <v>0</v>
      </c>
      <c r="AA655" s="5">
        <v>564466755</v>
      </c>
      <c r="AB655">
        <v>0</v>
      </c>
      <c r="AC655">
        <v>0</v>
      </c>
      <c r="AD655">
        <v>0</v>
      </c>
      <c r="AE655" t="s">
        <v>34</v>
      </c>
      <c r="AF655" t="s">
        <v>34</v>
      </c>
      <c r="AG655" t="s">
        <v>41</v>
      </c>
      <c r="AH655" s="5">
        <v>5644667.5499999998</v>
      </c>
      <c r="AI655" s="5">
        <v>0</v>
      </c>
      <c r="AJ655" s="3">
        <v>51652</v>
      </c>
      <c r="AK655" s="5">
        <v>0</v>
      </c>
      <c r="AL655" s="5">
        <v>0</v>
      </c>
      <c r="AM655" s="5">
        <v>0</v>
      </c>
      <c r="AN655" s="5">
        <v>0</v>
      </c>
      <c r="AO655" t="s">
        <v>41</v>
      </c>
      <c r="AP655" t="s">
        <v>37</v>
      </c>
      <c r="AQ655" s="5">
        <v>5644667.5499999998</v>
      </c>
      <c r="AR655" t="s">
        <v>38</v>
      </c>
      <c r="AT655" t="str">
        <f t="shared" si="162"/>
        <v>0 Días</v>
      </c>
      <c r="AU655" t="e">
        <f>IF(AND(AC655=0,SUMIFS($H:$H,$A:$A,$A655,#REF!,#REF!)&lt;250000000),"Ordinaria",IF(AND(AC655=0,SUMIFS($H:$H,$A:$A,$A655,#REF!,#REF!)&gt;=250000000),"Preventiva",IF(AND(AC655&gt;0,AC655&lt;=30),"Persuasiva I",IF(AND(AC655&gt;30,AC655&lt;=60),"Persuasiva II",IF(AND(AC655&gt;60,AC655&lt;90),"Prejurídica","Jurídico")))))</f>
        <v>#REF!</v>
      </c>
      <c r="AV655">
        <f t="shared" si="163"/>
        <v>0</v>
      </c>
      <c r="AW655" t="str">
        <f>IFERROR(VLOOKUP(#REF!,#REF!,32,0),"Desembolsado")</f>
        <v>Desembolsado</v>
      </c>
      <c r="AX655" t="str">
        <f t="shared" si="164"/>
        <v>Otro</v>
      </c>
    </row>
    <row r="656" spans="1:50" x14ac:dyDescent="0.25">
      <c r="A656" s="3">
        <v>45322</v>
      </c>
      <c r="B656" s="1">
        <v>34218600209861</v>
      </c>
      <c r="C656" s="5">
        <v>650000000</v>
      </c>
      <c r="D656">
        <v>240</v>
      </c>
      <c r="E656" s="3">
        <v>44351</v>
      </c>
      <c r="F656" s="1">
        <f>_xlfn.DAYS(E656,A656)/30</f>
        <v>-32.366666666666667</v>
      </c>
      <c r="G656" s="1">
        <f t="shared" si="166"/>
        <v>207.63333333333333</v>
      </c>
      <c r="H656" s="5">
        <v>567206885</v>
      </c>
      <c r="I656" s="5" t="s">
        <v>54</v>
      </c>
      <c r="J656" s="6">
        <v>45139</v>
      </c>
      <c r="K656" s="7">
        <f>+_xlfn.DAYS(A656,J656)/30</f>
        <v>6.1</v>
      </c>
      <c r="L656" s="7">
        <f>+_xlfn.DAYS(A656,E656)/30</f>
        <v>32.366666666666667</v>
      </c>
      <c r="M656" s="6">
        <v>22239</v>
      </c>
      <c r="N656" s="8">
        <f>+_xlfn.DAYS(A656,M656)/365</f>
        <v>63.241095890410961</v>
      </c>
      <c r="O656" s="8">
        <v>4666</v>
      </c>
      <c r="P656" s="6">
        <v>34425</v>
      </c>
      <c r="Q656" s="8">
        <f t="shared" si="157"/>
        <v>27.572222222222223</v>
      </c>
      <c r="R656" s="8">
        <f t="shared" si="158"/>
        <v>29.761111111111113</v>
      </c>
      <c r="S656" s="8" t="s">
        <v>72</v>
      </c>
      <c r="T656" s="9">
        <v>1.61E-2</v>
      </c>
      <c r="U656" s="5">
        <f t="shared" si="159"/>
        <v>2708333.3333333335</v>
      </c>
      <c r="V656" s="5">
        <f t="shared" si="160"/>
        <v>761002.5707083334</v>
      </c>
      <c r="W656" s="10">
        <f t="shared" si="165"/>
        <v>3469335.904041667</v>
      </c>
      <c r="X656" s="5">
        <v>0</v>
      </c>
      <c r="Y656">
        <v>0</v>
      </c>
      <c r="Z656" s="5">
        <v>0</v>
      </c>
      <c r="AA656" s="5">
        <v>567206885</v>
      </c>
      <c r="AB656">
        <v>0</v>
      </c>
      <c r="AC656">
        <v>0</v>
      </c>
      <c r="AD656">
        <v>0</v>
      </c>
      <c r="AE656" t="s">
        <v>34</v>
      </c>
      <c r="AF656" t="s">
        <v>34</v>
      </c>
      <c r="AG656" t="s">
        <v>41</v>
      </c>
      <c r="AH656" s="5">
        <v>5672068.8499999996</v>
      </c>
      <c r="AI656" s="5">
        <v>0</v>
      </c>
      <c r="AJ656" s="3">
        <v>51652</v>
      </c>
      <c r="AK656" s="5">
        <v>0</v>
      </c>
      <c r="AL656" s="5">
        <v>0</v>
      </c>
      <c r="AM656" s="5">
        <v>0</v>
      </c>
      <c r="AN656" s="5">
        <v>0</v>
      </c>
      <c r="AO656" t="s">
        <v>41</v>
      </c>
      <c r="AP656" t="s">
        <v>37</v>
      </c>
      <c r="AQ656" s="5">
        <v>5672068.8499999996</v>
      </c>
      <c r="AR656" t="s">
        <v>38</v>
      </c>
      <c r="AS656">
        <f t="shared" ref="AS656:AS661" si="167">IF(AC656&gt;=1,1,0)</f>
        <v>0</v>
      </c>
      <c r="AT656" t="str">
        <f t="shared" si="162"/>
        <v>0 Días</v>
      </c>
      <c r="AU656" t="e">
        <f>IF(AND(AC656=0,SUMIFS($H:$H,$A:$A,$A656,#REF!,#REF!)&lt;250000000),"Ordinaria",IF(AND(AC656=0,SUMIFS($H:$H,$A:$A,$A656,#REF!,#REF!)&gt;=250000000),"Preventiva",IF(AND(AC656&gt;0,AC656&lt;=30),"Persuasiva I",IF(AND(AC656&gt;30,AC656&lt;=60),"Persuasiva II",IF(AND(AC656&gt;60,AC656&lt;90),"Prejurídica","Jurídico")))))</f>
        <v>#REF!</v>
      </c>
      <c r="AV656">
        <f t="shared" si="163"/>
        <v>0</v>
      </c>
      <c r="AW656" t="str">
        <f>IFERROR(VLOOKUP(#REF!,#REF!,32,0),"Desembolsado")</f>
        <v>Desembolsado</v>
      </c>
      <c r="AX656" t="str">
        <f t="shared" si="164"/>
        <v>Otro</v>
      </c>
    </row>
    <row r="657" spans="1:50" x14ac:dyDescent="0.25">
      <c r="A657" s="3">
        <v>45291</v>
      </c>
      <c r="B657" s="1">
        <v>34218600209861</v>
      </c>
      <c r="C657" s="5">
        <v>650000000</v>
      </c>
      <c r="D657">
        <v>240</v>
      </c>
      <c r="E657" s="3">
        <v>44351</v>
      </c>
      <c r="F657" s="1">
        <f>_xlfn.DAYS(E657,A657)/30</f>
        <v>-31.333333333333332</v>
      </c>
      <c r="G657" s="1">
        <f t="shared" si="166"/>
        <v>208.66666666666666</v>
      </c>
      <c r="H657" s="5">
        <v>569947015</v>
      </c>
      <c r="I657" s="5" t="s">
        <v>54</v>
      </c>
      <c r="J657" s="6">
        <v>45139</v>
      </c>
      <c r="K657" s="7">
        <f>+_xlfn.DAYS(A657,J657)/30</f>
        <v>5.0666666666666664</v>
      </c>
      <c r="L657" s="7">
        <f>+_xlfn.DAYS(A657,E657)/30</f>
        <v>31.333333333333332</v>
      </c>
      <c r="M657" s="6">
        <v>22239</v>
      </c>
      <c r="N657" s="8">
        <f>+_xlfn.DAYS(A657,M657)/365</f>
        <v>63.156164383561645</v>
      </c>
      <c r="O657" s="8">
        <v>4666</v>
      </c>
      <c r="P657" s="6">
        <v>34425</v>
      </c>
      <c r="Q657" s="8">
        <f t="shared" si="157"/>
        <v>27.572222222222223</v>
      </c>
      <c r="R657" s="8">
        <f t="shared" si="158"/>
        <v>29.761111111111113</v>
      </c>
      <c r="S657" s="8" t="s">
        <v>72</v>
      </c>
      <c r="T657" s="9">
        <v>1.61E-2</v>
      </c>
      <c r="U657" s="5">
        <f t="shared" si="159"/>
        <v>2708333.3333333335</v>
      </c>
      <c r="V657" s="5">
        <f t="shared" si="160"/>
        <v>764678.91179166664</v>
      </c>
      <c r="W657" s="10">
        <f t="shared" si="165"/>
        <v>3473012.2451250004</v>
      </c>
      <c r="X657" s="5">
        <v>0</v>
      </c>
      <c r="Y657">
        <v>0</v>
      </c>
      <c r="Z657" s="5">
        <v>0</v>
      </c>
      <c r="AA657" s="5">
        <v>569947015</v>
      </c>
      <c r="AB657">
        <v>0</v>
      </c>
      <c r="AC657">
        <v>0</v>
      </c>
      <c r="AD657">
        <v>0</v>
      </c>
      <c r="AE657" t="s">
        <v>34</v>
      </c>
      <c r="AF657" t="s">
        <v>34</v>
      </c>
      <c r="AG657" t="s">
        <v>41</v>
      </c>
      <c r="AH657" s="5">
        <v>5699470.1500000004</v>
      </c>
      <c r="AI657" s="5">
        <v>0</v>
      </c>
      <c r="AJ657" s="3">
        <v>51652</v>
      </c>
      <c r="AK657" s="5">
        <v>0</v>
      </c>
      <c r="AL657" s="5">
        <v>0</v>
      </c>
      <c r="AM657" s="5">
        <v>0</v>
      </c>
      <c r="AN657" s="5">
        <v>0</v>
      </c>
      <c r="AO657" t="s">
        <v>41</v>
      </c>
      <c r="AP657" t="s">
        <v>37</v>
      </c>
      <c r="AQ657" s="5">
        <v>5699470.1500000004</v>
      </c>
      <c r="AR657" t="s">
        <v>38</v>
      </c>
      <c r="AS657">
        <f t="shared" si="167"/>
        <v>0</v>
      </c>
      <c r="AT657" t="str">
        <f t="shared" si="162"/>
        <v>0 Días</v>
      </c>
      <c r="AU657" t="e">
        <f>IF(AND(AC657=0,SUMIFS($H:$H,$A:$A,$A657,#REF!,#REF!)&lt;250000000),"Ordinaria",IF(AND(AC657=0,SUMIFS($H:$H,$A:$A,$A657,#REF!,#REF!)&gt;=250000000),"Preventiva",IF(AND(AC657&gt;0,AC657&lt;=30),"Persuasiva I",IF(AND(AC657&gt;30,AC657&lt;=60),"Persuasiva II",IF(AND(AC657&gt;60,AC657&lt;90),"Prejurídica","Jurídico")))))</f>
        <v>#REF!</v>
      </c>
      <c r="AV657">
        <f t="shared" si="163"/>
        <v>0</v>
      </c>
      <c r="AW657" t="str">
        <f>IFERROR(VLOOKUP(#REF!,#REF!,32,0),"Desembolsado")</f>
        <v>Desembolsado</v>
      </c>
      <c r="AX657" t="str">
        <f t="shared" si="164"/>
        <v>Otro</v>
      </c>
    </row>
    <row r="658" spans="1:50" x14ac:dyDescent="0.25">
      <c r="A658" s="3">
        <v>45260</v>
      </c>
      <c r="B658" s="1">
        <v>34218600209861</v>
      </c>
      <c r="C658" s="5">
        <v>650000000</v>
      </c>
      <c r="D658">
        <v>240</v>
      </c>
      <c r="E658" s="3">
        <v>44351</v>
      </c>
      <c r="F658" s="1">
        <f>_xlfn.DAYS(E658,A658)/30</f>
        <v>-30.3</v>
      </c>
      <c r="G658" s="1">
        <f t="shared" si="166"/>
        <v>209.7</v>
      </c>
      <c r="H658" s="5">
        <v>572687145</v>
      </c>
      <c r="I658" s="5" t="s">
        <v>54</v>
      </c>
      <c r="J658" s="6">
        <v>45139</v>
      </c>
      <c r="K658" s="7">
        <f>+_xlfn.DAYS(A658,J658)/30</f>
        <v>4.0333333333333332</v>
      </c>
      <c r="L658" s="7">
        <f>+_xlfn.DAYS(A658,E658)/30</f>
        <v>30.3</v>
      </c>
      <c r="M658" s="6">
        <v>22239</v>
      </c>
      <c r="N658" s="8">
        <f>+_xlfn.DAYS(A658,M658)/365</f>
        <v>63.07123287671233</v>
      </c>
      <c r="O658" s="8">
        <v>4666</v>
      </c>
      <c r="P658" s="6">
        <v>34425</v>
      </c>
      <c r="Q658" s="8">
        <f t="shared" si="157"/>
        <v>27.572222222222223</v>
      </c>
      <c r="R658" s="8">
        <f t="shared" si="158"/>
        <v>29.761111111111113</v>
      </c>
      <c r="S658" s="8" t="s">
        <v>72</v>
      </c>
      <c r="T658" s="9">
        <v>1.61E-2</v>
      </c>
      <c r="U658" s="5">
        <f t="shared" si="159"/>
        <v>2708333.3333333335</v>
      </c>
      <c r="V658" s="5">
        <f t="shared" si="160"/>
        <v>768355.25287499989</v>
      </c>
      <c r="W658" s="10">
        <f t="shared" si="165"/>
        <v>3476688.5862083333</v>
      </c>
      <c r="X658" s="5">
        <v>0</v>
      </c>
      <c r="Y658">
        <v>0</v>
      </c>
      <c r="Z658" s="5">
        <v>0</v>
      </c>
      <c r="AA658" s="5">
        <v>572687145</v>
      </c>
      <c r="AB658">
        <v>0</v>
      </c>
      <c r="AC658">
        <v>0</v>
      </c>
      <c r="AD658">
        <v>0</v>
      </c>
      <c r="AE658" t="s">
        <v>34</v>
      </c>
      <c r="AF658" t="s">
        <v>34</v>
      </c>
      <c r="AG658" t="s">
        <v>41</v>
      </c>
      <c r="AH658" s="5">
        <v>5726871.4500000002</v>
      </c>
      <c r="AI658" s="5">
        <v>0</v>
      </c>
      <c r="AJ658" s="3">
        <v>51652</v>
      </c>
      <c r="AK658" s="5">
        <v>0</v>
      </c>
      <c r="AL658" s="5">
        <v>0</v>
      </c>
      <c r="AM658" s="5">
        <v>0</v>
      </c>
      <c r="AN658" s="5">
        <v>0</v>
      </c>
      <c r="AO658" t="s">
        <v>41</v>
      </c>
      <c r="AP658" t="s">
        <v>37</v>
      </c>
      <c r="AQ658" s="5">
        <v>5726871.4500000002</v>
      </c>
      <c r="AR658" t="s">
        <v>38</v>
      </c>
      <c r="AS658">
        <f t="shared" si="167"/>
        <v>0</v>
      </c>
      <c r="AT658" t="str">
        <f t="shared" si="162"/>
        <v>0 Días</v>
      </c>
      <c r="AU658" t="e">
        <f>IF(AND(AC658=0,SUMIFS($H:$H,$A:$A,$A658,#REF!,#REF!)&lt;250000000),"Ordinaria",IF(AND(AC658=0,SUMIFS($H:$H,$A:$A,$A658,#REF!,#REF!)&gt;=250000000),"Preventiva",IF(AND(AC658&gt;0,AC658&lt;=30),"Persuasiva I",IF(AND(AC658&gt;30,AC658&lt;=60),"Persuasiva II",IF(AND(AC658&gt;60,AC658&lt;90),"Prejurídica","Jurídico")))))</f>
        <v>#REF!</v>
      </c>
      <c r="AV658">
        <f t="shared" si="163"/>
        <v>0</v>
      </c>
      <c r="AW658" t="str">
        <f>IFERROR(VLOOKUP(#REF!,#REF!,32,0),"Desembolsado")</f>
        <v>Desembolsado</v>
      </c>
      <c r="AX658" t="str">
        <f t="shared" si="164"/>
        <v>Otro</v>
      </c>
    </row>
    <row r="659" spans="1:50" x14ac:dyDescent="0.25">
      <c r="A659" s="3">
        <v>45230</v>
      </c>
      <c r="B659" s="1">
        <v>34218600209861</v>
      </c>
      <c r="C659" s="5">
        <v>650000000</v>
      </c>
      <c r="D659">
        <v>240</v>
      </c>
      <c r="E659" s="3">
        <v>44351</v>
      </c>
      <c r="F659" s="1">
        <f>_xlfn.DAYS(E659,A659)/30</f>
        <v>-29.3</v>
      </c>
      <c r="G659" s="1">
        <f t="shared" si="166"/>
        <v>210.7</v>
      </c>
      <c r="H659" s="5">
        <v>575427275</v>
      </c>
      <c r="I659" s="5" t="s">
        <v>54</v>
      </c>
      <c r="J659" s="6">
        <v>45139</v>
      </c>
      <c r="K659" s="7">
        <f>+_xlfn.DAYS(A659,J659)/30</f>
        <v>3.0333333333333332</v>
      </c>
      <c r="L659" s="7">
        <f>+_xlfn.DAYS(A659,E659)/30</f>
        <v>29.3</v>
      </c>
      <c r="M659" s="6">
        <v>22239</v>
      </c>
      <c r="N659" s="8">
        <f>+_xlfn.DAYS(A659,M659)/365</f>
        <v>62.989041095890414</v>
      </c>
      <c r="O659" s="8">
        <v>4666</v>
      </c>
      <c r="P659" s="6">
        <v>34425</v>
      </c>
      <c r="Q659" s="8">
        <f t="shared" si="157"/>
        <v>27.572222222222223</v>
      </c>
      <c r="R659" s="8">
        <f t="shared" si="158"/>
        <v>29.761111111111113</v>
      </c>
      <c r="S659" s="8" t="s">
        <v>72</v>
      </c>
      <c r="T659" s="9">
        <v>1.61E-2</v>
      </c>
      <c r="U659" s="5">
        <f t="shared" si="159"/>
        <v>2708333.3333333335</v>
      </c>
      <c r="V659" s="5">
        <f t="shared" si="160"/>
        <v>772031.59395833337</v>
      </c>
      <c r="W659" s="10">
        <f t="shared" si="165"/>
        <v>3480364.9272916671</v>
      </c>
      <c r="X659" s="5">
        <v>0</v>
      </c>
      <c r="Y659">
        <v>0</v>
      </c>
      <c r="Z659" s="5">
        <v>0</v>
      </c>
      <c r="AA659" s="5">
        <v>575427275</v>
      </c>
      <c r="AB659">
        <v>0</v>
      </c>
      <c r="AC659">
        <v>0</v>
      </c>
      <c r="AD659">
        <v>0</v>
      </c>
      <c r="AE659" t="s">
        <v>34</v>
      </c>
      <c r="AF659" t="s">
        <v>34</v>
      </c>
      <c r="AG659" t="s">
        <v>41</v>
      </c>
      <c r="AH659" s="5">
        <v>5754272.75</v>
      </c>
      <c r="AI659" s="5">
        <v>0</v>
      </c>
      <c r="AJ659" s="3">
        <v>51652</v>
      </c>
      <c r="AK659" s="5">
        <v>0</v>
      </c>
      <c r="AL659" s="5">
        <v>0</v>
      </c>
      <c r="AM659" s="5">
        <v>0</v>
      </c>
      <c r="AN659" s="5">
        <v>0</v>
      </c>
      <c r="AO659" t="s">
        <v>41</v>
      </c>
      <c r="AP659" t="s">
        <v>37</v>
      </c>
      <c r="AQ659" s="5">
        <v>5754272.75</v>
      </c>
      <c r="AR659" t="s">
        <v>38</v>
      </c>
      <c r="AS659">
        <f t="shared" si="167"/>
        <v>0</v>
      </c>
      <c r="AT659" t="str">
        <f t="shared" si="162"/>
        <v>0 Días</v>
      </c>
      <c r="AU659" t="e">
        <f>IF(AND(AC659=0,SUMIFS($H:$H,$A:$A,$A659,#REF!,#REF!)&lt;250000000),"Ordinaria",IF(AND(AC659=0,SUMIFS($H:$H,$A:$A,$A659,#REF!,#REF!)&gt;=250000000),"Preventiva",IF(AND(AC659&gt;0,AC659&lt;=30),"Persuasiva I",IF(AND(AC659&gt;30,AC659&lt;=60),"Persuasiva II",IF(AND(AC659&gt;60,AC659&lt;90),"Prejurídica","Jurídico")))))</f>
        <v>#REF!</v>
      </c>
      <c r="AV659">
        <f t="shared" si="163"/>
        <v>0</v>
      </c>
      <c r="AW659" t="str">
        <f>IFERROR(VLOOKUP(#REF!,#REF!,32,0),"Desembolsado")</f>
        <v>Desembolsado</v>
      </c>
      <c r="AX659" t="str">
        <f t="shared" si="164"/>
        <v>Otro</v>
      </c>
    </row>
    <row r="660" spans="1:50" x14ac:dyDescent="0.25">
      <c r="A660" s="3">
        <v>45199</v>
      </c>
      <c r="B660" s="1">
        <v>34218600209861</v>
      </c>
      <c r="C660" s="5">
        <v>650000000</v>
      </c>
      <c r="D660">
        <v>240</v>
      </c>
      <c r="E660" s="3">
        <v>44351</v>
      </c>
      <c r="F660" s="1">
        <f>_xlfn.DAYS(E660,A660)/30</f>
        <v>-28.266666666666666</v>
      </c>
      <c r="G660" s="1">
        <f t="shared" si="166"/>
        <v>211.73333333333335</v>
      </c>
      <c r="H660" s="5">
        <v>578167405</v>
      </c>
      <c r="I660" s="5" t="s">
        <v>54</v>
      </c>
      <c r="J660" s="6">
        <v>45139</v>
      </c>
      <c r="K660" s="7">
        <f>+_xlfn.DAYS(A660,J660)/30</f>
        <v>2</v>
      </c>
      <c r="L660" s="7">
        <f>+_xlfn.DAYS(A660,E660)/30</f>
        <v>28.266666666666666</v>
      </c>
      <c r="M660" s="6">
        <v>22239</v>
      </c>
      <c r="N660" s="8">
        <f>+_xlfn.DAYS(A660,M660)/365</f>
        <v>62.904109589041099</v>
      </c>
      <c r="O660" s="8">
        <v>4666</v>
      </c>
      <c r="P660" s="6">
        <v>34425</v>
      </c>
      <c r="Q660" s="8">
        <f t="shared" si="157"/>
        <v>27.572222222222223</v>
      </c>
      <c r="R660" s="8">
        <f t="shared" si="158"/>
        <v>29.761111111111113</v>
      </c>
      <c r="S660" s="8" t="s">
        <v>72</v>
      </c>
      <c r="T660" s="9">
        <v>1.61E-2</v>
      </c>
      <c r="U660" s="5">
        <f t="shared" si="159"/>
        <v>2708333.3333333335</v>
      </c>
      <c r="V660" s="5">
        <f t="shared" si="160"/>
        <v>775707.93504166661</v>
      </c>
      <c r="W660" s="10">
        <f t="shared" si="165"/>
        <v>3484041.268375</v>
      </c>
      <c r="X660" s="5">
        <v>0</v>
      </c>
      <c r="Y660">
        <v>0</v>
      </c>
      <c r="Z660" s="5">
        <v>0</v>
      </c>
      <c r="AA660" s="5">
        <v>578167405</v>
      </c>
      <c r="AB660">
        <v>0</v>
      </c>
      <c r="AC660">
        <v>0</v>
      </c>
      <c r="AD660">
        <v>0</v>
      </c>
      <c r="AE660" t="s">
        <v>34</v>
      </c>
      <c r="AF660" t="s">
        <v>34</v>
      </c>
      <c r="AG660" t="s">
        <v>41</v>
      </c>
      <c r="AH660" s="5">
        <v>5781674.0499999998</v>
      </c>
      <c r="AI660" s="5">
        <v>0</v>
      </c>
      <c r="AJ660" s="3">
        <v>51652</v>
      </c>
      <c r="AK660" s="5">
        <v>0</v>
      </c>
      <c r="AL660" s="5">
        <v>0</v>
      </c>
      <c r="AM660" s="5">
        <v>0</v>
      </c>
      <c r="AN660" s="5">
        <v>0</v>
      </c>
      <c r="AO660" t="s">
        <v>41</v>
      </c>
      <c r="AP660" t="s">
        <v>37</v>
      </c>
      <c r="AQ660" s="5">
        <v>5781674.0499999998</v>
      </c>
      <c r="AR660" t="s">
        <v>38</v>
      </c>
      <c r="AS660">
        <f t="shared" si="167"/>
        <v>0</v>
      </c>
      <c r="AT660" t="str">
        <f t="shared" si="162"/>
        <v>0 Días</v>
      </c>
      <c r="AU660" t="e">
        <f>IF(AND(AC660=0,SUMIFS($H:$H,$A:$A,$A660,#REF!,#REF!)&lt;250000000),"Ordinaria",IF(AND(AC660=0,SUMIFS($H:$H,$A:$A,$A660,#REF!,#REF!)&gt;=250000000),"Preventiva",IF(AND(AC660&gt;0,AC660&lt;=30),"Persuasiva I",IF(AND(AC660&gt;30,AC660&lt;=60),"Persuasiva II",IF(AND(AC660&gt;60,AC660&lt;90),"Prejurídica","Jurídico")))))</f>
        <v>#REF!</v>
      </c>
      <c r="AV660">
        <f t="shared" si="163"/>
        <v>0</v>
      </c>
      <c r="AW660" t="str">
        <f>IFERROR(VLOOKUP(#REF!,#REF!,32,0),"Desembolsado")</f>
        <v>Desembolsado</v>
      </c>
      <c r="AX660" t="str">
        <f t="shared" si="164"/>
        <v>Otro</v>
      </c>
    </row>
    <row r="661" spans="1:50" x14ac:dyDescent="0.25">
      <c r="A661" s="3">
        <v>45169</v>
      </c>
      <c r="B661" s="1">
        <v>34218600209861</v>
      </c>
      <c r="C661" s="5">
        <v>650000000</v>
      </c>
      <c r="D661">
        <v>240</v>
      </c>
      <c r="E661" s="3">
        <v>44351</v>
      </c>
      <c r="F661" s="1">
        <f>_xlfn.DAYS(E661,A661)/30</f>
        <v>-27.266666666666666</v>
      </c>
      <c r="G661" s="1">
        <f t="shared" si="166"/>
        <v>212.73333333333335</v>
      </c>
      <c r="H661" s="5">
        <v>580907535</v>
      </c>
      <c r="I661" s="5" t="s">
        <v>54</v>
      </c>
      <c r="J661" s="6">
        <v>45139</v>
      </c>
      <c r="K661" s="7">
        <f>+_xlfn.DAYS(A661,J661)/30</f>
        <v>1</v>
      </c>
      <c r="L661" s="7">
        <f>+_xlfn.DAYS(A661,E661)/30</f>
        <v>27.266666666666666</v>
      </c>
      <c r="M661" s="6">
        <v>22239</v>
      </c>
      <c r="N661" s="8">
        <f>+_xlfn.DAYS(A661,M661)/365</f>
        <v>62.821917808219176</v>
      </c>
      <c r="O661" s="8">
        <v>4666</v>
      </c>
      <c r="P661" s="6">
        <v>34425</v>
      </c>
      <c r="Q661" s="8">
        <f t="shared" si="157"/>
        <v>27.572222222222223</v>
      </c>
      <c r="R661" s="8">
        <f t="shared" si="158"/>
        <v>29.761111111111113</v>
      </c>
      <c r="S661" s="8" t="s">
        <v>72</v>
      </c>
      <c r="T661" s="9">
        <v>1.61E-2</v>
      </c>
      <c r="U661" s="5">
        <f t="shared" si="159"/>
        <v>2708333.3333333335</v>
      </c>
      <c r="V661" s="5">
        <f t="shared" si="160"/>
        <v>779384.27612499997</v>
      </c>
      <c r="W661" s="10">
        <f t="shared" si="165"/>
        <v>3487717.6094583333</v>
      </c>
      <c r="X661" s="5">
        <v>0</v>
      </c>
      <c r="Y661">
        <v>0</v>
      </c>
      <c r="Z661" s="5">
        <v>0</v>
      </c>
      <c r="AA661" s="5">
        <v>580907535</v>
      </c>
      <c r="AB661">
        <v>0</v>
      </c>
      <c r="AC661">
        <v>0</v>
      </c>
      <c r="AD661">
        <v>0</v>
      </c>
      <c r="AE661" t="s">
        <v>34</v>
      </c>
      <c r="AF661" t="s">
        <v>34</v>
      </c>
      <c r="AG661" t="s">
        <v>41</v>
      </c>
      <c r="AH661" s="5">
        <v>5809075.3499999996</v>
      </c>
      <c r="AI661" s="5">
        <v>0</v>
      </c>
      <c r="AJ661" s="3">
        <v>51652</v>
      </c>
      <c r="AK661" s="5">
        <v>0</v>
      </c>
      <c r="AL661" s="5">
        <v>0</v>
      </c>
      <c r="AM661" s="5">
        <v>0</v>
      </c>
      <c r="AN661" s="5">
        <v>0</v>
      </c>
      <c r="AO661" t="s">
        <v>41</v>
      </c>
      <c r="AP661" t="s">
        <v>37</v>
      </c>
      <c r="AQ661" s="5">
        <v>5809075.3499999996</v>
      </c>
      <c r="AR661" t="s">
        <v>38</v>
      </c>
      <c r="AS661">
        <f t="shared" si="167"/>
        <v>0</v>
      </c>
      <c r="AT661" t="str">
        <f t="shared" si="162"/>
        <v>0 Días</v>
      </c>
      <c r="AU661" t="e">
        <f>IF(AND(AC661=0,SUMIFS($H:$H,$A:$A,$A661,#REF!,#REF!)&lt;250000000),"Ordinaria",IF(AND(AC661=0,SUMIFS($H:$H,$A:$A,$A661,#REF!,#REF!)&gt;=250000000),"Preventiva",IF(AND(AC661&gt;0,AC661&lt;=30),"Persuasiva I",IF(AND(AC661&gt;30,AC661&lt;=60),"Persuasiva II",IF(AND(AC661&gt;60,AC661&lt;90),"Prejurídica","Jurídico")))))</f>
        <v>#REF!</v>
      </c>
      <c r="AV661">
        <f t="shared" si="163"/>
        <v>0</v>
      </c>
      <c r="AW661" t="str">
        <f>IFERROR(VLOOKUP(#REF!,#REF!,32,0),"Desembolsado")</f>
        <v>Desembolsado</v>
      </c>
      <c r="AX661" t="str">
        <f t="shared" si="164"/>
        <v>Otro</v>
      </c>
    </row>
    <row r="662" spans="1:50" x14ac:dyDescent="0.25">
      <c r="A662" s="3">
        <v>45351</v>
      </c>
      <c r="B662" s="1">
        <v>34223150217931</v>
      </c>
      <c r="C662" s="5">
        <v>54000000</v>
      </c>
      <c r="D662">
        <v>48</v>
      </c>
      <c r="E662" s="3">
        <v>44686</v>
      </c>
      <c r="F662" s="1">
        <f>_xlfn.DAYS(E662,A662)/30</f>
        <v>-22.166666666666668</v>
      </c>
      <c r="G662" s="1">
        <f t="shared" si="166"/>
        <v>25.833333333333332</v>
      </c>
      <c r="H662" s="5">
        <v>30136363</v>
      </c>
      <c r="I662" s="5" t="s">
        <v>52</v>
      </c>
      <c r="J662" s="6">
        <v>45107</v>
      </c>
      <c r="K662" s="7">
        <f>+_xlfn.DAYS(A662,J662)/30</f>
        <v>8.1333333333333329</v>
      </c>
      <c r="L662" s="7">
        <f>+_xlfn.DAYS(A662,E662)/30</f>
        <v>22.166666666666668</v>
      </c>
      <c r="M662" s="6">
        <v>31310</v>
      </c>
      <c r="N662" s="8">
        <f>+_xlfn.DAYS(A662,M662)/365</f>
        <v>38.468493150684928</v>
      </c>
      <c r="O662" s="8">
        <v>4114</v>
      </c>
      <c r="P662" s="6">
        <v>43908</v>
      </c>
      <c r="Q662" s="8">
        <f t="shared" si="157"/>
        <v>2.161111111111111</v>
      </c>
      <c r="R662" s="8">
        <f t="shared" si="158"/>
        <v>3.3305555555555557</v>
      </c>
      <c r="S662" s="8" t="s">
        <v>72</v>
      </c>
      <c r="T662" s="9">
        <v>5.9299999999999999E-2</v>
      </c>
      <c r="U662" s="5">
        <f t="shared" si="159"/>
        <v>1125000</v>
      </c>
      <c r="V662" s="5">
        <f t="shared" si="160"/>
        <v>148923.86049166665</v>
      </c>
      <c r="W662" s="10">
        <f t="shared" si="165"/>
        <v>1273923.8604916667</v>
      </c>
      <c r="X662" s="5">
        <v>129064</v>
      </c>
      <c r="Y662">
        <v>0</v>
      </c>
      <c r="Z662" s="5">
        <v>4043</v>
      </c>
      <c r="AA662" s="5">
        <v>30269470</v>
      </c>
      <c r="AB662">
        <v>0</v>
      </c>
      <c r="AC662">
        <v>0</v>
      </c>
      <c r="AD662">
        <v>0</v>
      </c>
      <c r="AE662" t="s">
        <v>34</v>
      </c>
      <c r="AF662" t="s">
        <v>34</v>
      </c>
      <c r="AG662" t="s">
        <v>35</v>
      </c>
      <c r="AH662" s="5">
        <v>379718</v>
      </c>
      <c r="AI662" s="5">
        <v>1626</v>
      </c>
      <c r="AJ662" s="3">
        <v>46142</v>
      </c>
      <c r="AK662" s="5">
        <v>51</v>
      </c>
      <c r="AL662" s="5">
        <v>321857</v>
      </c>
      <c r="AM662" s="5">
        <v>1379</v>
      </c>
      <c r="AN662" s="5">
        <v>43.36</v>
      </c>
      <c r="AO662" t="s">
        <v>36</v>
      </c>
      <c r="AP662" t="s">
        <v>37</v>
      </c>
      <c r="AQ662" s="5">
        <v>0</v>
      </c>
      <c r="AR662" t="s">
        <v>38</v>
      </c>
      <c r="AT662" t="str">
        <f t="shared" si="162"/>
        <v>0 Días</v>
      </c>
      <c r="AU662" t="e">
        <f>IF(AND(AC662=0,SUMIFS($H:$H,$A:$A,$A662,#REF!,#REF!)&lt;250000000),"Ordinaria",IF(AND(AC662=0,SUMIFS($H:$H,$A:$A,$A662,#REF!,#REF!)&gt;=250000000),"Preventiva",IF(AND(AC662&gt;0,AC662&lt;=30),"Persuasiva I",IF(AND(AC662&gt;30,AC662&lt;=60),"Persuasiva II",IF(AND(AC662&gt;60,AC662&lt;90),"Prejurídica","Jurídico")))))</f>
        <v>#REF!</v>
      </c>
      <c r="AV662">
        <f t="shared" si="163"/>
        <v>0</v>
      </c>
      <c r="AW662" t="str">
        <f>IFERROR(VLOOKUP(#REF!,#REF!,32,0),"Desembolsado")</f>
        <v>Desembolsado</v>
      </c>
      <c r="AX662" t="str">
        <f t="shared" si="164"/>
        <v>Otro</v>
      </c>
    </row>
    <row r="663" spans="1:50" x14ac:dyDescent="0.25">
      <c r="A663" s="3">
        <v>45322</v>
      </c>
      <c r="B663" s="1">
        <v>34223150217931</v>
      </c>
      <c r="C663" s="5">
        <v>54000000</v>
      </c>
      <c r="D663">
        <v>48</v>
      </c>
      <c r="E663" s="3">
        <v>44686</v>
      </c>
      <c r="F663" s="1">
        <f>_xlfn.DAYS(E663,A663)/30</f>
        <v>-21.2</v>
      </c>
      <c r="G663" s="1">
        <f t="shared" si="166"/>
        <v>26.8</v>
      </c>
      <c r="H663" s="5">
        <v>31295454</v>
      </c>
      <c r="I663" s="5" t="s">
        <v>52</v>
      </c>
      <c r="J663" s="6">
        <v>45107</v>
      </c>
      <c r="K663" s="7">
        <f>+_xlfn.DAYS(A663,J663)/30</f>
        <v>7.166666666666667</v>
      </c>
      <c r="L663" s="7">
        <f>+_xlfn.DAYS(A663,E663)/30</f>
        <v>21.2</v>
      </c>
      <c r="M663" s="6">
        <v>31310</v>
      </c>
      <c r="N663" s="8">
        <f>+_xlfn.DAYS(A663,M663)/365</f>
        <v>38.389041095890413</v>
      </c>
      <c r="O663" s="8">
        <v>4114</v>
      </c>
      <c r="P663" s="6">
        <v>43908</v>
      </c>
      <c r="Q663" s="8">
        <f t="shared" si="157"/>
        <v>2.161111111111111</v>
      </c>
      <c r="R663" s="8">
        <f t="shared" si="158"/>
        <v>3.3305555555555557</v>
      </c>
      <c r="S663" s="8" t="s">
        <v>72</v>
      </c>
      <c r="T663" s="9">
        <v>5.9299999999999999E-2</v>
      </c>
      <c r="U663" s="5">
        <f t="shared" si="159"/>
        <v>1125000</v>
      </c>
      <c r="V663" s="5">
        <f t="shared" si="160"/>
        <v>154651.70184999998</v>
      </c>
      <c r="W663" s="10">
        <f t="shared" si="165"/>
        <v>1279651.7018500001</v>
      </c>
      <c r="X663" s="5">
        <v>134030</v>
      </c>
      <c r="Y663">
        <v>0</v>
      </c>
      <c r="Z663" s="5">
        <v>4199</v>
      </c>
      <c r="AA663" s="5">
        <v>31433683</v>
      </c>
      <c r="AB663">
        <v>0</v>
      </c>
      <c r="AC663">
        <v>0</v>
      </c>
      <c r="AD663">
        <v>0</v>
      </c>
      <c r="AE663" t="s">
        <v>34</v>
      </c>
      <c r="AF663" t="s">
        <v>34</v>
      </c>
      <c r="AG663" t="s">
        <v>35</v>
      </c>
      <c r="AH663" s="5">
        <v>394323</v>
      </c>
      <c r="AI663" s="5">
        <v>1689</v>
      </c>
      <c r="AJ663" s="3">
        <v>46142</v>
      </c>
      <c r="AK663" s="5">
        <v>53</v>
      </c>
      <c r="AL663" s="5">
        <v>334235.89</v>
      </c>
      <c r="AM663" s="5">
        <v>1431.94</v>
      </c>
      <c r="AN663" s="5">
        <v>45.03</v>
      </c>
      <c r="AO663" t="s">
        <v>36</v>
      </c>
      <c r="AP663" t="s">
        <v>37</v>
      </c>
      <c r="AQ663" s="5">
        <v>0</v>
      </c>
      <c r="AR663" t="s">
        <v>38</v>
      </c>
      <c r="AS663">
        <f t="shared" ref="AS663:AS670" si="168">IF(AC663&gt;=1,1,0)</f>
        <v>0</v>
      </c>
      <c r="AT663" t="str">
        <f t="shared" si="162"/>
        <v>0 Días</v>
      </c>
      <c r="AU663" t="e">
        <f>IF(AND(AC663=0,SUMIFS($H:$H,$A:$A,$A663,#REF!,#REF!)&lt;250000000),"Ordinaria",IF(AND(AC663=0,SUMIFS($H:$H,$A:$A,$A663,#REF!,#REF!)&gt;=250000000),"Preventiva",IF(AND(AC663&gt;0,AC663&lt;=30),"Persuasiva I",IF(AND(AC663&gt;30,AC663&lt;=60),"Persuasiva II",IF(AND(AC663&gt;60,AC663&lt;90),"Prejurídica","Jurídico")))))</f>
        <v>#REF!</v>
      </c>
      <c r="AV663">
        <f t="shared" si="163"/>
        <v>0</v>
      </c>
      <c r="AW663" t="str">
        <f>IFERROR(VLOOKUP(#REF!,#REF!,32,0),"Desembolsado")</f>
        <v>Desembolsado</v>
      </c>
      <c r="AX663" t="str">
        <f t="shared" si="164"/>
        <v>Otro</v>
      </c>
    </row>
    <row r="664" spans="1:50" x14ac:dyDescent="0.25">
      <c r="A664" s="3">
        <v>45291</v>
      </c>
      <c r="B664" s="1">
        <v>34223150217931</v>
      </c>
      <c r="C664" s="5">
        <v>54000000</v>
      </c>
      <c r="D664">
        <v>48</v>
      </c>
      <c r="E664" s="3">
        <v>44686</v>
      </c>
      <c r="F664" s="1">
        <f>_xlfn.DAYS(E664,A664)/30</f>
        <v>-20.166666666666668</v>
      </c>
      <c r="G664" s="1">
        <f t="shared" si="166"/>
        <v>27.833333333333332</v>
      </c>
      <c r="H664" s="5">
        <v>32454545</v>
      </c>
      <c r="I664" s="5" t="s">
        <v>52</v>
      </c>
      <c r="J664" s="6">
        <v>45107</v>
      </c>
      <c r="K664" s="7">
        <f>+_xlfn.DAYS(A664,J664)/30</f>
        <v>6.1333333333333337</v>
      </c>
      <c r="L664" s="7">
        <f>+_xlfn.DAYS(A664,E664)/30</f>
        <v>20.166666666666668</v>
      </c>
      <c r="M664" s="6">
        <v>31310</v>
      </c>
      <c r="N664" s="8">
        <f>+_xlfn.DAYS(A664,M664)/365</f>
        <v>38.304109589041097</v>
      </c>
      <c r="O664" s="8">
        <v>4114</v>
      </c>
      <c r="P664" s="6">
        <v>43908</v>
      </c>
      <c r="Q664" s="8">
        <f t="shared" si="157"/>
        <v>2.161111111111111</v>
      </c>
      <c r="R664" s="8">
        <f t="shared" si="158"/>
        <v>3.3305555555555557</v>
      </c>
      <c r="S664" s="8" t="s">
        <v>72</v>
      </c>
      <c r="T664" s="9">
        <v>5.9299999999999999E-2</v>
      </c>
      <c r="U664" s="5">
        <f t="shared" si="159"/>
        <v>1125000</v>
      </c>
      <c r="V664" s="5">
        <f t="shared" si="160"/>
        <v>160379.54320833334</v>
      </c>
      <c r="W664" s="10">
        <f t="shared" si="165"/>
        <v>1285379.5432083334</v>
      </c>
      <c r="X664" s="5">
        <v>138996</v>
      </c>
      <c r="Y664">
        <v>0</v>
      </c>
      <c r="Z664" s="5">
        <v>4356</v>
      </c>
      <c r="AA664" s="5">
        <v>32597897</v>
      </c>
      <c r="AB664">
        <v>0</v>
      </c>
      <c r="AC664">
        <v>0</v>
      </c>
      <c r="AD664">
        <v>0</v>
      </c>
      <c r="AE664" t="s">
        <v>34</v>
      </c>
      <c r="AF664" t="s">
        <v>34</v>
      </c>
      <c r="AG664" t="s">
        <v>35</v>
      </c>
      <c r="AH664" s="5">
        <v>506291</v>
      </c>
      <c r="AI664" s="5">
        <v>1751</v>
      </c>
      <c r="AJ664" s="3">
        <v>46142</v>
      </c>
      <c r="AK664" s="5">
        <v>55</v>
      </c>
      <c r="AL664" s="5">
        <v>346615</v>
      </c>
      <c r="AM664" s="5">
        <v>1485</v>
      </c>
      <c r="AN664" s="5">
        <v>46.71</v>
      </c>
      <c r="AO664" t="s">
        <v>36</v>
      </c>
      <c r="AP664" t="s">
        <v>37</v>
      </c>
      <c r="AQ664" s="5">
        <v>0</v>
      </c>
      <c r="AR664" t="s">
        <v>38</v>
      </c>
      <c r="AS664">
        <f t="shared" si="168"/>
        <v>0</v>
      </c>
      <c r="AT664" t="str">
        <f t="shared" si="162"/>
        <v>0 Días</v>
      </c>
      <c r="AU664" t="e">
        <f>IF(AND(AC664=0,SUMIFS($H:$H,$A:$A,$A664,#REF!,#REF!)&lt;250000000),"Ordinaria",IF(AND(AC664=0,SUMIFS($H:$H,$A:$A,$A664,#REF!,#REF!)&gt;=250000000),"Preventiva",IF(AND(AC664&gt;0,AC664&lt;=30),"Persuasiva I",IF(AND(AC664&gt;30,AC664&lt;=60),"Persuasiva II",IF(AND(AC664&gt;60,AC664&lt;90),"Prejurídica","Jurídico")))))</f>
        <v>#REF!</v>
      </c>
      <c r="AV664">
        <f t="shared" si="163"/>
        <v>0</v>
      </c>
      <c r="AW664" t="str">
        <f>IFERROR(VLOOKUP(#REF!,#REF!,32,0),"Desembolsado")</f>
        <v>Desembolsado</v>
      </c>
      <c r="AX664" t="str">
        <f t="shared" si="164"/>
        <v>Otro</v>
      </c>
    </row>
    <row r="665" spans="1:50" x14ac:dyDescent="0.25">
      <c r="A665" s="3">
        <v>45260</v>
      </c>
      <c r="B665" s="1">
        <v>34223150217931</v>
      </c>
      <c r="C665" s="5">
        <v>54000000</v>
      </c>
      <c r="D665">
        <v>48</v>
      </c>
      <c r="E665" s="3">
        <v>44686</v>
      </c>
      <c r="F665" s="1">
        <f>_xlfn.DAYS(E665,A665)/30</f>
        <v>-19.133333333333333</v>
      </c>
      <c r="G665" s="1">
        <f t="shared" si="166"/>
        <v>28.866666666666667</v>
      </c>
      <c r="H665" s="5">
        <v>33613636</v>
      </c>
      <c r="I665" s="5" t="s">
        <v>52</v>
      </c>
      <c r="J665" s="6">
        <v>45107</v>
      </c>
      <c r="K665" s="7">
        <f>+_xlfn.DAYS(A665,J665)/30</f>
        <v>5.0999999999999996</v>
      </c>
      <c r="L665" s="7">
        <f>+_xlfn.DAYS(A665,E665)/30</f>
        <v>19.133333333333333</v>
      </c>
      <c r="M665" s="6">
        <v>31310</v>
      </c>
      <c r="N665" s="8">
        <f>+_xlfn.DAYS(A665,M665)/365</f>
        <v>38.219178082191782</v>
      </c>
      <c r="O665" s="8">
        <v>4114</v>
      </c>
      <c r="P665" s="6">
        <v>43908</v>
      </c>
      <c r="Q665" s="8">
        <f t="shared" si="157"/>
        <v>2.161111111111111</v>
      </c>
      <c r="R665" s="8">
        <f t="shared" si="158"/>
        <v>3.3305555555555557</v>
      </c>
      <c r="S665" s="8" t="s">
        <v>72</v>
      </c>
      <c r="T665" s="9">
        <v>5.9299999999999999E-2</v>
      </c>
      <c r="U665" s="5">
        <f t="shared" si="159"/>
        <v>1125000</v>
      </c>
      <c r="V665" s="5">
        <f t="shared" si="160"/>
        <v>166107.38456666665</v>
      </c>
      <c r="W665" s="10">
        <f t="shared" si="165"/>
        <v>1291107.3845666666</v>
      </c>
      <c r="X665" s="5">
        <v>143962</v>
      </c>
      <c r="Y665">
        <v>0</v>
      </c>
      <c r="Z665" s="5">
        <v>4510</v>
      </c>
      <c r="AA665" s="5">
        <v>33762108</v>
      </c>
      <c r="AB665">
        <v>0</v>
      </c>
      <c r="AC665">
        <v>0</v>
      </c>
      <c r="AD665">
        <v>0</v>
      </c>
      <c r="AE665" t="s">
        <v>34</v>
      </c>
      <c r="AF665" t="s">
        <v>34</v>
      </c>
      <c r="AG665" t="s">
        <v>35</v>
      </c>
      <c r="AH665" s="5">
        <v>524373</v>
      </c>
      <c r="AI665" s="5">
        <v>1814</v>
      </c>
      <c r="AJ665" s="3">
        <v>46142</v>
      </c>
      <c r="AK665" s="5">
        <v>57</v>
      </c>
      <c r="AL665" s="5">
        <v>358993.9</v>
      </c>
      <c r="AM665" s="5">
        <v>1537.96</v>
      </c>
      <c r="AN665" s="5">
        <v>48.36</v>
      </c>
      <c r="AO665" t="s">
        <v>36</v>
      </c>
      <c r="AP665" t="s">
        <v>37</v>
      </c>
      <c r="AQ665" s="5">
        <v>0</v>
      </c>
      <c r="AR665" t="s">
        <v>38</v>
      </c>
      <c r="AS665">
        <f t="shared" si="168"/>
        <v>0</v>
      </c>
      <c r="AT665" t="str">
        <f t="shared" si="162"/>
        <v>0 Días</v>
      </c>
      <c r="AU665" t="e">
        <f>IF(AND(AC665=0,SUMIFS($H:$H,$A:$A,$A665,#REF!,#REF!)&lt;250000000),"Ordinaria",IF(AND(AC665=0,SUMIFS($H:$H,$A:$A,$A665,#REF!,#REF!)&gt;=250000000),"Preventiva",IF(AND(AC665&gt;0,AC665&lt;=30),"Persuasiva I",IF(AND(AC665&gt;30,AC665&lt;=60),"Persuasiva II",IF(AND(AC665&gt;60,AC665&lt;90),"Prejurídica","Jurídico")))))</f>
        <v>#REF!</v>
      </c>
      <c r="AV665">
        <f t="shared" si="163"/>
        <v>0</v>
      </c>
      <c r="AW665" t="str">
        <f>IFERROR(VLOOKUP(#REF!,#REF!,32,0),"Desembolsado")</f>
        <v>Desembolsado</v>
      </c>
      <c r="AX665" t="str">
        <f t="shared" si="164"/>
        <v>Otro</v>
      </c>
    </row>
    <row r="666" spans="1:50" x14ac:dyDescent="0.25">
      <c r="A666" s="3">
        <v>45230</v>
      </c>
      <c r="B666" s="1">
        <v>34223150217931</v>
      </c>
      <c r="C666" s="5">
        <v>54000000</v>
      </c>
      <c r="D666">
        <v>48</v>
      </c>
      <c r="E666" s="3">
        <v>44686</v>
      </c>
      <c r="F666" s="1">
        <f>_xlfn.DAYS(E666,A666)/30</f>
        <v>-18.133333333333333</v>
      </c>
      <c r="G666" s="1">
        <f t="shared" si="166"/>
        <v>29.866666666666667</v>
      </c>
      <c r="H666" s="5">
        <v>34772727</v>
      </c>
      <c r="I666" s="5" t="s">
        <v>52</v>
      </c>
      <c r="J666" s="6">
        <v>45107</v>
      </c>
      <c r="K666" s="7">
        <f>+_xlfn.DAYS(A666,J666)/30</f>
        <v>4.0999999999999996</v>
      </c>
      <c r="L666" s="7">
        <f>+_xlfn.DAYS(A666,E666)/30</f>
        <v>18.133333333333333</v>
      </c>
      <c r="M666" s="6">
        <v>31310</v>
      </c>
      <c r="N666" s="8">
        <f>+_xlfn.DAYS(A666,M666)/365</f>
        <v>38.136986301369866</v>
      </c>
      <c r="O666" s="8">
        <v>4114</v>
      </c>
      <c r="P666" s="6">
        <v>43908</v>
      </c>
      <c r="Q666" s="8">
        <f t="shared" si="157"/>
        <v>2.161111111111111</v>
      </c>
      <c r="R666" s="8">
        <f t="shared" si="158"/>
        <v>3.3305555555555557</v>
      </c>
      <c r="S666" s="8" t="s">
        <v>72</v>
      </c>
      <c r="T666" s="9">
        <v>5.9299999999999999E-2</v>
      </c>
      <c r="U666" s="5">
        <f t="shared" si="159"/>
        <v>1125000</v>
      </c>
      <c r="V666" s="5">
        <f t="shared" si="160"/>
        <v>171835.22592500001</v>
      </c>
      <c r="W666" s="10">
        <f t="shared" si="165"/>
        <v>1296835.2259249999</v>
      </c>
      <c r="X666" s="5">
        <v>148927</v>
      </c>
      <c r="Y666">
        <v>0</v>
      </c>
      <c r="Z666" s="5">
        <v>4663</v>
      </c>
      <c r="AA666" s="5">
        <v>34926317</v>
      </c>
      <c r="AB666">
        <v>0</v>
      </c>
      <c r="AC666">
        <v>0</v>
      </c>
      <c r="AD666">
        <v>0</v>
      </c>
      <c r="AE666" t="s">
        <v>34</v>
      </c>
      <c r="AF666" t="s">
        <v>34</v>
      </c>
      <c r="AG666" t="s">
        <v>35</v>
      </c>
      <c r="AH666" s="5">
        <v>542454</v>
      </c>
      <c r="AI666" s="5">
        <v>1876</v>
      </c>
      <c r="AJ666" s="3">
        <v>46142</v>
      </c>
      <c r="AK666" s="5">
        <v>59</v>
      </c>
      <c r="AL666" s="5">
        <v>371373</v>
      </c>
      <c r="AM666" s="5">
        <v>1591</v>
      </c>
      <c r="AN666" s="5">
        <v>50</v>
      </c>
      <c r="AO666" t="s">
        <v>36</v>
      </c>
      <c r="AP666" t="s">
        <v>37</v>
      </c>
      <c r="AQ666" s="5">
        <v>0</v>
      </c>
      <c r="AR666" t="s">
        <v>38</v>
      </c>
      <c r="AS666">
        <f t="shared" si="168"/>
        <v>0</v>
      </c>
      <c r="AT666" t="str">
        <f t="shared" si="162"/>
        <v>0 Días</v>
      </c>
      <c r="AU666" t="e">
        <f>IF(AND(AC666=0,SUMIFS($H:$H,$A:$A,$A666,#REF!,#REF!)&lt;250000000),"Ordinaria",IF(AND(AC666=0,SUMIFS($H:$H,$A:$A,$A666,#REF!,#REF!)&gt;=250000000),"Preventiva",IF(AND(AC666&gt;0,AC666&lt;=30),"Persuasiva I",IF(AND(AC666&gt;30,AC666&lt;=60),"Persuasiva II",IF(AND(AC666&gt;60,AC666&lt;90),"Prejurídica","Jurídico")))))</f>
        <v>#REF!</v>
      </c>
      <c r="AV666">
        <f t="shared" si="163"/>
        <v>0</v>
      </c>
      <c r="AW666" t="str">
        <f>IFERROR(VLOOKUP(#REF!,#REF!,32,0),"Desembolsado")</f>
        <v>Desembolsado</v>
      </c>
      <c r="AX666" t="str">
        <f t="shared" si="164"/>
        <v>Otro</v>
      </c>
    </row>
    <row r="667" spans="1:50" x14ac:dyDescent="0.25">
      <c r="A667" s="3">
        <v>45199</v>
      </c>
      <c r="B667" s="1">
        <v>34223150217931</v>
      </c>
      <c r="C667" s="5">
        <v>54000000</v>
      </c>
      <c r="D667">
        <v>48</v>
      </c>
      <c r="E667" s="3">
        <v>44686</v>
      </c>
      <c r="F667" s="1">
        <f>_xlfn.DAYS(E667,A667)/30</f>
        <v>-17.100000000000001</v>
      </c>
      <c r="G667" s="1">
        <f t="shared" si="166"/>
        <v>30.9</v>
      </c>
      <c r="H667" s="5">
        <v>35931818</v>
      </c>
      <c r="I667" s="5" t="s">
        <v>52</v>
      </c>
      <c r="J667" s="6">
        <v>45107</v>
      </c>
      <c r="K667" s="7">
        <f>+_xlfn.DAYS(A667,J667)/30</f>
        <v>3.0666666666666669</v>
      </c>
      <c r="L667" s="7">
        <f>+_xlfn.DAYS(A667,E667)/30</f>
        <v>17.100000000000001</v>
      </c>
      <c r="M667" s="6">
        <v>31310</v>
      </c>
      <c r="N667" s="8">
        <f>+_xlfn.DAYS(A667,M667)/365</f>
        <v>38.052054794520551</v>
      </c>
      <c r="O667" s="8">
        <v>4114</v>
      </c>
      <c r="P667" s="6">
        <v>43908</v>
      </c>
      <c r="Q667" s="8">
        <f t="shared" si="157"/>
        <v>2.161111111111111</v>
      </c>
      <c r="R667" s="8">
        <f t="shared" si="158"/>
        <v>3.3305555555555557</v>
      </c>
      <c r="S667" s="8" t="s">
        <v>72</v>
      </c>
      <c r="T667" s="9">
        <v>5.9299999999999999E-2</v>
      </c>
      <c r="U667" s="5">
        <f t="shared" si="159"/>
        <v>1125000</v>
      </c>
      <c r="V667" s="5">
        <f t="shared" si="160"/>
        <v>177563.06728333331</v>
      </c>
      <c r="W667" s="10">
        <f t="shared" si="165"/>
        <v>1302563.0672833333</v>
      </c>
      <c r="X667" s="5">
        <v>153891</v>
      </c>
      <c r="Y667">
        <v>0</v>
      </c>
      <c r="Z667" s="5">
        <v>4818</v>
      </c>
      <c r="AA667" s="5">
        <v>36090527</v>
      </c>
      <c r="AB667">
        <v>0</v>
      </c>
      <c r="AC667">
        <v>0</v>
      </c>
      <c r="AD667">
        <v>0</v>
      </c>
      <c r="AE667" t="s">
        <v>34</v>
      </c>
      <c r="AF667" t="s">
        <v>34</v>
      </c>
      <c r="AG667" t="s">
        <v>35</v>
      </c>
      <c r="AH667" s="5">
        <v>560536</v>
      </c>
      <c r="AI667" s="5">
        <v>1939</v>
      </c>
      <c r="AJ667" s="3">
        <v>46142</v>
      </c>
      <c r="AK667" s="5">
        <v>61</v>
      </c>
      <c r="AL667" s="5">
        <v>383752</v>
      </c>
      <c r="AM667" s="5">
        <v>1644</v>
      </c>
      <c r="AN667" s="5">
        <v>51.33</v>
      </c>
      <c r="AO667" t="s">
        <v>36</v>
      </c>
      <c r="AP667" t="s">
        <v>37</v>
      </c>
      <c r="AQ667" s="5">
        <v>0</v>
      </c>
      <c r="AR667" t="s">
        <v>38</v>
      </c>
      <c r="AS667">
        <f t="shared" si="168"/>
        <v>0</v>
      </c>
      <c r="AT667" t="str">
        <f t="shared" si="162"/>
        <v>0 Días</v>
      </c>
      <c r="AU667" t="e">
        <f>IF(AND(AC667=0,SUMIFS($H:$H,$A:$A,$A667,#REF!,#REF!)&lt;250000000),"Ordinaria",IF(AND(AC667=0,SUMIFS($H:$H,$A:$A,$A667,#REF!,#REF!)&gt;=250000000),"Preventiva",IF(AND(AC667&gt;0,AC667&lt;=30),"Persuasiva I",IF(AND(AC667&gt;30,AC667&lt;=60),"Persuasiva II",IF(AND(AC667&gt;60,AC667&lt;90),"Prejurídica","Jurídico")))))</f>
        <v>#REF!</v>
      </c>
      <c r="AV667">
        <f t="shared" si="163"/>
        <v>0</v>
      </c>
      <c r="AW667" t="str">
        <f>IFERROR(VLOOKUP(#REF!,#REF!,32,0),"Desembolsado")</f>
        <v>Desembolsado</v>
      </c>
      <c r="AX667" t="str">
        <f t="shared" si="164"/>
        <v>Otro</v>
      </c>
    </row>
    <row r="668" spans="1:50" x14ac:dyDescent="0.25">
      <c r="A668" s="3">
        <v>45169</v>
      </c>
      <c r="B668" s="1">
        <v>34223150217931</v>
      </c>
      <c r="C668" s="5">
        <v>54000000</v>
      </c>
      <c r="D668">
        <v>48</v>
      </c>
      <c r="E668" s="3">
        <v>44686</v>
      </c>
      <c r="F668" s="1">
        <f>_xlfn.DAYS(E668,A668)/30</f>
        <v>-16.100000000000001</v>
      </c>
      <c r="G668" s="1">
        <f t="shared" si="166"/>
        <v>31.9</v>
      </c>
      <c r="H668" s="5">
        <v>37090909</v>
      </c>
      <c r="I668" s="5" t="s">
        <v>52</v>
      </c>
      <c r="J668" s="6">
        <v>45107</v>
      </c>
      <c r="K668" s="7">
        <f>+_xlfn.DAYS(A668,J668)/30</f>
        <v>2.0666666666666669</v>
      </c>
      <c r="L668" s="7">
        <f>+_xlfn.DAYS(A668,E668)/30</f>
        <v>16.100000000000001</v>
      </c>
      <c r="M668" s="6">
        <v>31310</v>
      </c>
      <c r="N668" s="8">
        <f>+_xlfn.DAYS(A668,M668)/365</f>
        <v>37.969863013698628</v>
      </c>
      <c r="O668" s="8">
        <v>4114</v>
      </c>
      <c r="P668" s="6">
        <v>43908</v>
      </c>
      <c r="Q668" s="8">
        <f t="shared" si="157"/>
        <v>2.161111111111111</v>
      </c>
      <c r="R668" s="8">
        <f t="shared" si="158"/>
        <v>3.3305555555555557</v>
      </c>
      <c r="S668" s="8" t="s">
        <v>72</v>
      </c>
      <c r="T668" s="9">
        <v>5.9299999999999999E-2</v>
      </c>
      <c r="U668" s="5">
        <f t="shared" si="159"/>
        <v>1125000</v>
      </c>
      <c r="V668" s="5">
        <f t="shared" si="160"/>
        <v>183290.90864166667</v>
      </c>
      <c r="W668" s="10">
        <f t="shared" si="165"/>
        <v>1308290.9086416666</v>
      </c>
      <c r="X668" s="5">
        <v>158856</v>
      </c>
      <c r="Y668">
        <v>0</v>
      </c>
      <c r="Z668" s="5">
        <v>4975</v>
      </c>
      <c r="AA668" s="5">
        <v>37254740</v>
      </c>
      <c r="AB668">
        <v>0</v>
      </c>
      <c r="AC668">
        <v>0</v>
      </c>
      <c r="AD668">
        <v>0</v>
      </c>
      <c r="AE668" t="s">
        <v>34</v>
      </c>
      <c r="AF668" t="s">
        <v>34</v>
      </c>
      <c r="AG668" t="s">
        <v>35</v>
      </c>
      <c r="AH668" s="5">
        <v>578618</v>
      </c>
      <c r="AI668" s="5">
        <v>2002</v>
      </c>
      <c r="AJ668" s="3">
        <v>46142</v>
      </c>
      <c r="AK668" s="5">
        <v>63</v>
      </c>
      <c r="AL668" s="5">
        <v>396131</v>
      </c>
      <c r="AM668" s="5">
        <v>1696</v>
      </c>
      <c r="AN668" s="5">
        <v>53</v>
      </c>
      <c r="AO668" t="s">
        <v>36</v>
      </c>
      <c r="AP668" t="s">
        <v>37</v>
      </c>
      <c r="AQ668" s="5">
        <v>0</v>
      </c>
      <c r="AR668" t="s">
        <v>38</v>
      </c>
      <c r="AS668">
        <f t="shared" si="168"/>
        <v>0</v>
      </c>
      <c r="AT668" t="str">
        <f t="shared" si="162"/>
        <v>0 Días</v>
      </c>
      <c r="AU668" t="e">
        <f>IF(AND(AC668=0,SUMIFS($H:$H,$A:$A,$A668,#REF!,#REF!)&lt;250000000),"Ordinaria",IF(AND(AC668=0,SUMIFS($H:$H,$A:$A,$A668,#REF!,#REF!)&gt;=250000000),"Preventiva",IF(AND(AC668&gt;0,AC668&lt;=30),"Persuasiva I",IF(AND(AC668&gt;30,AC668&lt;=60),"Persuasiva II",IF(AND(AC668&gt;60,AC668&lt;90),"Prejurídica","Jurídico")))))</f>
        <v>#REF!</v>
      </c>
      <c r="AV668">
        <f t="shared" si="163"/>
        <v>0</v>
      </c>
      <c r="AW668" t="str">
        <f>IFERROR(VLOOKUP(#REF!,#REF!,32,0),"Desembolsado")</f>
        <v>Desembolsado</v>
      </c>
      <c r="AX668" t="str">
        <f t="shared" si="164"/>
        <v>Otro</v>
      </c>
    </row>
    <row r="669" spans="1:50" x14ac:dyDescent="0.25">
      <c r="A669" s="3">
        <v>45138</v>
      </c>
      <c r="B669" s="1">
        <v>34223150217931</v>
      </c>
      <c r="C669" s="5">
        <v>54000000</v>
      </c>
      <c r="D669">
        <v>48</v>
      </c>
      <c r="E669" s="3">
        <v>44686</v>
      </c>
      <c r="F669" s="1">
        <f>_xlfn.DAYS(E669,A669)/30</f>
        <v>-15.066666666666666</v>
      </c>
      <c r="G669" s="1">
        <f t="shared" si="166"/>
        <v>32.933333333333337</v>
      </c>
      <c r="H669" s="5">
        <v>37090909</v>
      </c>
      <c r="I669" s="5" t="s">
        <v>52</v>
      </c>
      <c r="J669" s="6">
        <v>45107</v>
      </c>
      <c r="K669" s="7">
        <f>+_xlfn.DAYS(A669,J669)/30</f>
        <v>1.0333333333333334</v>
      </c>
      <c r="L669" s="7">
        <f>+_xlfn.DAYS(A669,E669)/30</f>
        <v>15.066666666666666</v>
      </c>
      <c r="M669" s="6">
        <v>31310</v>
      </c>
      <c r="N669" s="8">
        <f>+_xlfn.DAYS(A669,M669)/365</f>
        <v>37.884931506849313</v>
      </c>
      <c r="O669" s="8">
        <v>4114</v>
      </c>
      <c r="P669" s="6">
        <v>43908</v>
      </c>
      <c r="Q669" s="8">
        <f t="shared" si="157"/>
        <v>2.161111111111111</v>
      </c>
      <c r="R669" s="8">
        <f t="shared" si="158"/>
        <v>3.3305555555555557</v>
      </c>
      <c r="S669" s="8" t="s">
        <v>72</v>
      </c>
      <c r="T669" s="9">
        <v>5.9299999999999999E-2</v>
      </c>
      <c r="U669" s="5">
        <f t="shared" si="159"/>
        <v>1125000</v>
      </c>
      <c r="V669" s="5">
        <f t="shared" si="160"/>
        <v>183290.90864166667</v>
      </c>
      <c r="W669" s="10">
        <f t="shared" si="165"/>
        <v>1308290.9086416666</v>
      </c>
      <c r="X669" s="5">
        <v>0</v>
      </c>
      <c r="Y669">
        <v>0</v>
      </c>
      <c r="Z669" s="5">
        <v>0</v>
      </c>
      <c r="AA669" s="5">
        <v>37090909</v>
      </c>
      <c r="AB669">
        <v>0</v>
      </c>
      <c r="AC669">
        <v>0</v>
      </c>
      <c r="AD669">
        <v>0</v>
      </c>
      <c r="AE669" t="s">
        <v>34</v>
      </c>
      <c r="AF669" t="s">
        <v>34</v>
      </c>
      <c r="AG669" t="s">
        <v>35</v>
      </c>
      <c r="AH669" s="5">
        <v>578618</v>
      </c>
      <c r="AI669" s="5">
        <v>0</v>
      </c>
      <c r="AJ669" s="3">
        <v>46142</v>
      </c>
      <c r="AK669" s="5">
        <v>0</v>
      </c>
      <c r="AL669" s="5">
        <v>396131</v>
      </c>
      <c r="AM669" s="5">
        <v>0</v>
      </c>
      <c r="AN669" s="5">
        <v>0</v>
      </c>
      <c r="AO669" t="s">
        <v>36</v>
      </c>
      <c r="AP669" t="s">
        <v>37</v>
      </c>
      <c r="AQ669" s="5">
        <v>0</v>
      </c>
      <c r="AR669" t="s">
        <v>38</v>
      </c>
      <c r="AS669">
        <f t="shared" si="168"/>
        <v>0</v>
      </c>
      <c r="AT669" t="str">
        <f t="shared" si="162"/>
        <v>0 Días</v>
      </c>
      <c r="AU669" t="e">
        <f>IF(AND(AC669=0,SUMIFS($H:$H,$A:$A,$A669,#REF!,#REF!)&lt;250000000),"Ordinaria",IF(AND(AC669=0,SUMIFS($H:$H,$A:$A,$A669,#REF!,#REF!)&gt;=250000000),"Preventiva",IF(AND(AC669&gt;0,AC669&lt;=30),"Persuasiva I",IF(AND(AC669&gt;30,AC669&lt;=60),"Persuasiva II",IF(AND(AC669&gt;60,AC669&lt;90),"Prejurídica","Jurídico")))))</f>
        <v>#REF!</v>
      </c>
      <c r="AV669">
        <f t="shared" si="163"/>
        <v>0</v>
      </c>
      <c r="AW669" t="str">
        <f>IFERROR(VLOOKUP(#REF!,#REF!,32,0),"Desembolsado")</f>
        <v>Desembolsado</v>
      </c>
      <c r="AX669" t="str">
        <f t="shared" si="164"/>
        <v>Otro</v>
      </c>
    </row>
    <row r="670" spans="1:50" x14ac:dyDescent="0.25">
      <c r="A670" s="3">
        <v>45107</v>
      </c>
      <c r="B670" s="1">
        <v>34223150217931</v>
      </c>
      <c r="C670" s="5">
        <v>54000000</v>
      </c>
      <c r="D670">
        <v>48</v>
      </c>
      <c r="E670" s="3">
        <v>44686</v>
      </c>
      <c r="F670" s="1">
        <f>_xlfn.DAYS(E670,A670)/30</f>
        <v>-14.033333333333333</v>
      </c>
      <c r="G670" s="1">
        <f t="shared" si="166"/>
        <v>33.966666666666669</v>
      </c>
      <c r="H670" s="5">
        <v>38250000</v>
      </c>
      <c r="I670" s="5" t="s">
        <v>52</v>
      </c>
      <c r="J670" s="6">
        <v>45107</v>
      </c>
      <c r="K670" s="7">
        <f>+_xlfn.DAYS(A670,J670)/30</f>
        <v>0</v>
      </c>
      <c r="L670" s="7">
        <f>+_xlfn.DAYS(A670,E670)/30</f>
        <v>14.033333333333333</v>
      </c>
      <c r="M670" s="6">
        <v>31310</v>
      </c>
      <c r="N670" s="8">
        <f>+_xlfn.DAYS(A670,M670)/365</f>
        <v>37.799999999999997</v>
      </c>
      <c r="O670" s="8">
        <v>4114</v>
      </c>
      <c r="P670" s="6">
        <v>43908</v>
      </c>
      <c r="Q670" s="8">
        <f t="shared" si="157"/>
        <v>2.161111111111111</v>
      </c>
      <c r="R670" s="8">
        <f t="shared" si="158"/>
        <v>3.3305555555555557</v>
      </c>
      <c r="S670" s="8" t="s">
        <v>72</v>
      </c>
      <c r="T670" s="9">
        <v>5.9299999999999999E-2</v>
      </c>
      <c r="U670" s="5">
        <f t="shared" si="159"/>
        <v>1125000</v>
      </c>
      <c r="V670" s="5">
        <f t="shared" si="160"/>
        <v>189018.75</v>
      </c>
      <c r="W670" s="10">
        <f t="shared" si="165"/>
        <v>1314018.75</v>
      </c>
      <c r="X670" s="5">
        <v>6301</v>
      </c>
      <c r="Y670">
        <v>0</v>
      </c>
      <c r="Z670" s="5">
        <v>0</v>
      </c>
      <c r="AA670" s="5">
        <v>38256301</v>
      </c>
      <c r="AB670">
        <v>0</v>
      </c>
      <c r="AC670">
        <v>0</v>
      </c>
      <c r="AD670">
        <v>0</v>
      </c>
      <c r="AE670" t="s">
        <v>34</v>
      </c>
      <c r="AF670" t="s">
        <v>34</v>
      </c>
      <c r="AG670" t="s">
        <v>35</v>
      </c>
      <c r="AH670" s="5">
        <v>596700</v>
      </c>
      <c r="AI670" s="5">
        <v>79</v>
      </c>
      <c r="AJ670" s="3">
        <v>46142</v>
      </c>
      <c r="AK670" s="5">
        <v>0</v>
      </c>
      <c r="AL670" s="5">
        <v>408510</v>
      </c>
      <c r="AM670" s="5">
        <v>68</v>
      </c>
      <c r="AN670" s="5">
        <v>0</v>
      </c>
      <c r="AO670" t="s">
        <v>36</v>
      </c>
      <c r="AP670" t="s">
        <v>37</v>
      </c>
      <c r="AQ670" s="5">
        <v>0</v>
      </c>
      <c r="AR670" t="s">
        <v>38</v>
      </c>
      <c r="AS670">
        <f t="shared" si="168"/>
        <v>0</v>
      </c>
      <c r="AT670" t="str">
        <f t="shared" si="162"/>
        <v>0 Días</v>
      </c>
      <c r="AU670" t="e">
        <f>IF(AND(AC670=0,SUMIFS($H:$H,$A:$A,$A670,#REF!,#REF!)&lt;250000000),"Ordinaria",IF(AND(AC670=0,SUMIFS($H:$H,$A:$A,$A670,#REF!,#REF!)&gt;=250000000),"Preventiva",IF(AND(AC670&gt;0,AC670&lt;=30),"Persuasiva I",IF(AND(AC670&gt;30,AC670&lt;=60),"Persuasiva II",IF(AND(AC670&gt;60,AC670&lt;90),"Prejurídica","Jurídico")))))</f>
        <v>#REF!</v>
      </c>
      <c r="AV670">
        <f t="shared" si="163"/>
        <v>0</v>
      </c>
      <c r="AW670" t="str">
        <f>IFERROR(VLOOKUP(#REF!,#REF!,32,0),"Desembolsado")</f>
        <v>Desembolsado</v>
      </c>
      <c r="AX670" t="str">
        <f t="shared" si="164"/>
        <v>Otro</v>
      </c>
    </row>
    <row r="671" spans="1:50" x14ac:dyDescent="0.25">
      <c r="A671" s="3">
        <v>45351</v>
      </c>
      <c r="B671" s="1">
        <v>34223150218681</v>
      </c>
      <c r="C671" s="5">
        <v>57000000</v>
      </c>
      <c r="D671">
        <v>48</v>
      </c>
      <c r="E671" s="3">
        <v>44686</v>
      </c>
      <c r="F671" s="1">
        <f>_xlfn.DAYS(E671,A671)/30</f>
        <v>-22.166666666666668</v>
      </c>
      <c r="G671" s="1">
        <f t="shared" si="166"/>
        <v>25.833333333333332</v>
      </c>
      <c r="H671" s="5">
        <v>31709455</v>
      </c>
      <c r="I671" s="5" t="s">
        <v>52</v>
      </c>
      <c r="J671" s="6">
        <v>44985</v>
      </c>
      <c r="K671" s="7">
        <f>+_xlfn.DAYS(A671,J671)/30</f>
        <v>12.2</v>
      </c>
      <c r="L671" s="7">
        <f>+_xlfn.DAYS(A671,E671)/30</f>
        <v>22.166666666666668</v>
      </c>
      <c r="M671" s="6">
        <v>23015</v>
      </c>
      <c r="N671" s="8">
        <f>+_xlfn.DAYS(A671,M671)/365</f>
        <v>61.194520547945203</v>
      </c>
      <c r="O671" s="8">
        <v>2300</v>
      </c>
      <c r="P671" s="6">
        <v>39845</v>
      </c>
      <c r="Q671" s="8">
        <f t="shared" si="157"/>
        <v>13.447222222222223</v>
      </c>
      <c r="R671" s="8">
        <f t="shared" si="158"/>
        <v>14.277777777777779</v>
      </c>
      <c r="S671" s="8" t="s">
        <v>73</v>
      </c>
      <c r="T671" s="9">
        <v>2.9600000000000001E-2</v>
      </c>
      <c r="U671" s="5">
        <f t="shared" si="159"/>
        <v>1187500</v>
      </c>
      <c r="V671" s="5">
        <f t="shared" si="160"/>
        <v>78216.655666666658</v>
      </c>
      <c r="W671" s="10">
        <f t="shared" si="165"/>
        <v>1265716.6556666666</v>
      </c>
      <c r="X671" s="5">
        <v>67785</v>
      </c>
      <c r="Y671">
        <v>0</v>
      </c>
      <c r="Z671" s="5">
        <v>4248</v>
      </c>
      <c r="AA671" s="5">
        <v>31781488</v>
      </c>
      <c r="AB671">
        <v>0</v>
      </c>
      <c r="AC671">
        <v>0</v>
      </c>
      <c r="AD671">
        <v>0</v>
      </c>
      <c r="AE671" t="s">
        <v>34</v>
      </c>
      <c r="AF671" t="s">
        <v>34</v>
      </c>
      <c r="AG671" t="s">
        <v>35</v>
      </c>
      <c r="AH671" s="5">
        <v>399539</v>
      </c>
      <c r="AI671" s="5">
        <v>854</v>
      </c>
      <c r="AJ671" s="3">
        <v>46142</v>
      </c>
      <c r="AK671" s="5">
        <v>54</v>
      </c>
      <c r="AL671" s="5">
        <v>338657.39</v>
      </c>
      <c r="AM671" s="5">
        <v>724.57</v>
      </c>
      <c r="AN671" s="5">
        <v>45.72</v>
      </c>
      <c r="AO671" t="s">
        <v>36</v>
      </c>
      <c r="AP671" t="s">
        <v>37</v>
      </c>
      <c r="AQ671" s="5">
        <v>0</v>
      </c>
      <c r="AR671" t="s">
        <v>38</v>
      </c>
      <c r="AT671" t="str">
        <f t="shared" si="162"/>
        <v>0 Días</v>
      </c>
      <c r="AU671" t="e">
        <f>IF(AND(AC671=0,SUMIFS($H:$H,$A:$A,$A671,#REF!,#REF!)&lt;250000000),"Ordinaria",IF(AND(AC671=0,SUMIFS($H:$H,$A:$A,$A671,#REF!,#REF!)&gt;=250000000),"Preventiva",IF(AND(AC671&gt;0,AC671&lt;=30),"Persuasiva I",IF(AND(AC671&gt;30,AC671&lt;=60),"Persuasiva II",IF(AND(AC671&gt;60,AC671&lt;90),"Prejurídica","Jurídico")))))</f>
        <v>#REF!</v>
      </c>
      <c r="AV671">
        <f t="shared" si="163"/>
        <v>0</v>
      </c>
      <c r="AW671" t="str">
        <f>IFERROR(VLOOKUP(#REF!,#REF!,32,0),"Desembolsado")</f>
        <v>Desembolsado</v>
      </c>
      <c r="AX671" t="str">
        <f t="shared" si="164"/>
        <v>Otro</v>
      </c>
    </row>
    <row r="672" spans="1:50" x14ac:dyDescent="0.25">
      <c r="A672" s="3">
        <v>45322</v>
      </c>
      <c r="B672" s="1">
        <v>34223150218681</v>
      </c>
      <c r="C672" s="5">
        <v>57000000</v>
      </c>
      <c r="D672">
        <v>48</v>
      </c>
      <c r="E672" s="3">
        <v>44686</v>
      </c>
      <c r="F672" s="1">
        <f>_xlfn.DAYS(E672,A672)/30</f>
        <v>-21.2</v>
      </c>
      <c r="G672" s="1">
        <f t="shared" si="166"/>
        <v>26.8</v>
      </c>
      <c r="H672" s="5">
        <v>32929050</v>
      </c>
      <c r="I672" s="5" t="s">
        <v>52</v>
      </c>
      <c r="J672" s="6">
        <v>44985</v>
      </c>
      <c r="K672" s="7">
        <f>+_xlfn.DAYS(A672,J672)/30</f>
        <v>11.233333333333333</v>
      </c>
      <c r="L672" s="7">
        <f>+_xlfn.DAYS(A672,E672)/30</f>
        <v>21.2</v>
      </c>
      <c r="M672" s="6">
        <v>23015</v>
      </c>
      <c r="N672" s="8">
        <f>+_xlfn.DAYS(A672,M672)/365</f>
        <v>61.115068493150687</v>
      </c>
      <c r="O672" s="8">
        <v>2300</v>
      </c>
      <c r="P672" s="6">
        <v>39845</v>
      </c>
      <c r="Q672" s="8">
        <f t="shared" si="157"/>
        <v>13.447222222222223</v>
      </c>
      <c r="R672" s="8">
        <f t="shared" si="158"/>
        <v>14.277777777777779</v>
      </c>
      <c r="S672" s="8" t="s">
        <v>73</v>
      </c>
      <c r="T672" s="9">
        <v>2.9600000000000001E-2</v>
      </c>
      <c r="U672" s="5">
        <f t="shared" si="159"/>
        <v>1187500</v>
      </c>
      <c r="V672" s="5">
        <f t="shared" si="160"/>
        <v>81224.989999999991</v>
      </c>
      <c r="W672" s="10">
        <f t="shared" si="165"/>
        <v>1268724.99</v>
      </c>
      <c r="X672" s="5">
        <v>70403</v>
      </c>
      <c r="Y672">
        <v>0</v>
      </c>
      <c r="Z672" s="5">
        <v>4411</v>
      </c>
      <c r="AA672" s="5">
        <v>33003864</v>
      </c>
      <c r="AB672">
        <v>0</v>
      </c>
      <c r="AC672">
        <v>0</v>
      </c>
      <c r="AD672">
        <v>0</v>
      </c>
      <c r="AE672" t="s">
        <v>34</v>
      </c>
      <c r="AF672" t="s">
        <v>34</v>
      </c>
      <c r="AG672" t="s">
        <v>35</v>
      </c>
      <c r="AH672" s="5">
        <v>414906</v>
      </c>
      <c r="AI672" s="5">
        <v>887</v>
      </c>
      <c r="AJ672" s="3">
        <v>46142</v>
      </c>
      <c r="AK672" s="5">
        <v>56</v>
      </c>
      <c r="AL672" s="5">
        <v>351682.68</v>
      </c>
      <c r="AM672" s="5">
        <v>752.55</v>
      </c>
      <c r="AN672" s="5">
        <v>47.47</v>
      </c>
      <c r="AO672" t="s">
        <v>36</v>
      </c>
      <c r="AP672" t="s">
        <v>37</v>
      </c>
      <c r="AQ672" s="5">
        <v>0</v>
      </c>
      <c r="AR672" t="s">
        <v>38</v>
      </c>
      <c r="AS672">
        <f t="shared" ref="AS672:AS682" si="169">IF(AC672&gt;=1,1,0)</f>
        <v>0</v>
      </c>
      <c r="AT672" t="str">
        <f t="shared" si="162"/>
        <v>0 Días</v>
      </c>
      <c r="AU672" t="e">
        <f>IF(AND(AC672=0,SUMIFS($H:$H,$A:$A,$A672,#REF!,#REF!)&lt;250000000),"Ordinaria",IF(AND(AC672=0,SUMIFS($H:$H,$A:$A,$A672,#REF!,#REF!)&gt;=250000000),"Preventiva",IF(AND(AC672&gt;0,AC672&lt;=30),"Persuasiva I",IF(AND(AC672&gt;30,AC672&lt;=60),"Persuasiva II",IF(AND(AC672&gt;60,AC672&lt;90),"Prejurídica","Jurídico")))))</f>
        <v>#REF!</v>
      </c>
      <c r="AV672">
        <f t="shared" si="163"/>
        <v>0</v>
      </c>
      <c r="AW672" t="str">
        <f>IFERROR(VLOOKUP(#REF!,#REF!,32,0),"Desembolsado")</f>
        <v>Desembolsado</v>
      </c>
      <c r="AX672" t="str">
        <f t="shared" si="164"/>
        <v>Otro</v>
      </c>
    </row>
    <row r="673" spans="1:50" x14ac:dyDescent="0.25">
      <c r="A673" s="3">
        <v>45291</v>
      </c>
      <c r="B673" s="1">
        <v>34223150218681</v>
      </c>
      <c r="C673" s="5">
        <v>57000000</v>
      </c>
      <c r="D673">
        <v>48</v>
      </c>
      <c r="E673" s="3">
        <v>44686</v>
      </c>
      <c r="F673" s="1">
        <f>_xlfn.DAYS(E673,A673)/30</f>
        <v>-20.166666666666668</v>
      </c>
      <c r="G673" s="1">
        <f t="shared" si="166"/>
        <v>27.833333333333332</v>
      </c>
      <c r="H673" s="5">
        <v>34148645</v>
      </c>
      <c r="I673" s="5" t="s">
        <v>52</v>
      </c>
      <c r="J673" s="6">
        <v>44985</v>
      </c>
      <c r="K673" s="7">
        <f>+_xlfn.DAYS(A673,J673)/30</f>
        <v>10.199999999999999</v>
      </c>
      <c r="L673" s="7">
        <f>+_xlfn.DAYS(A673,E673)/30</f>
        <v>20.166666666666668</v>
      </c>
      <c r="M673" s="6">
        <v>23015</v>
      </c>
      <c r="N673" s="8">
        <f>+_xlfn.DAYS(A673,M673)/365</f>
        <v>61.030136986301372</v>
      </c>
      <c r="O673" s="8">
        <v>2300</v>
      </c>
      <c r="P673" s="6">
        <v>39845</v>
      </c>
      <c r="Q673" s="8">
        <f t="shared" si="157"/>
        <v>13.447222222222223</v>
      </c>
      <c r="R673" s="8">
        <f t="shared" si="158"/>
        <v>14.277777777777779</v>
      </c>
      <c r="S673" s="8" t="s">
        <v>73</v>
      </c>
      <c r="T673" s="9">
        <v>2.9600000000000001E-2</v>
      </c>
      <c r="U673" s="5">
        <f t="shared" si="159"/>
        <v>1187500</v>
      </c>
      <c r="V673" s="5">
        <f t="shared" si="160"/>
        <v>84233.324333333323</v>
      </c>
      <c r="W673" s="10">
        <f t="shared" si="165"/>
        <v>1271733.3243333334</v>
      </c>
      <c r="X673" s="5">
        <v>73005</v>
      </c>
      <c r="Y673">
        <v>0</v>
      </c>
      <c r="Z673" s="5">
        <v>4575</v>
      </c>
      <c r="AA673" s="5">
        <v>34226225</v>
      </c>
      <c r="AB673">
        <v>0</v>
      </c>
      <c r="AC673">
        <v>0</v>
      </c>
      <c r="AD673">
        <v>0</v>
      </c>
      <c r="AE673" t="s">
        <v>34</v>
      </c>
      <c r="AF673" t="s">
        <v>34</v>
      </c>
      <c r="AG673" t="s">
        <v>35</v>
      </c>
      <c r="AH673" s="5">
        <v>532719</v>
      </c>
      <c r="AI673" s="5">
        <v>920</v>
      </c>
      <c r="AJ673" s="3">
        <v>46142</v>
      </c>
      <c r="AK673" s="5">
        <v>58</v>
      </c>
      <c r="AL673" s="5">
        <v>364707.97</v>
      </c>
      <c r="AM673" s="5">
        <v>780.36</v>
      </c>
      <c r="AN673" s="5">
        <v>49.23</v>
      </c>
      <c r="AO673" t="s">
        <v>36</v>
      </c>
      <c r="AP673" t="s">
        <v>37</v>
      </c>
      <c r="AQ673" s="5">
        <v>0</v>
      </c>
      <c r="AR673" t="s">
        <v>38</v>
      </c>
      <c r="AS673">
        <f t="shared" si="169"/>
        <v>0</v>
      </c>
      <c r="AT673" t="str">
        <f t="shared" si="162"/>
        <v>0 Días</v>
      </c>
      <c r="AU673" t="e">
        <f>IF(AND(AC673=0,SUMIFS($H:$H,$A:$A,$A673,#REF!,#REF!)&lt;250000000),"Ordinaria",IF(AND(AC673=0,SUMIFS($H:$H,$A:$A,$A673,#REF!,#REF!)&gt;=250000000),"Preventiva",IF(AND(AC673&gt;0,AC673&lt;=30),"Persuasiva I",IF(AND(AC673&gt;30,AC673&lt;=60),"Persuasiva II",IF(AND(AC673&gt;60,AC673&lt;90),"Prejurídica","Jurídico")))))</f>
        <v>#REF!</v>
      </c>
      <c r="AV673">
        <f t="shared" si="163"/>
        <v>0</v>
      </c>
      <c r="AW673" t="str">
        <f>IFERROR(VLOOKUP(#REF!,#REF!,32,0),"Desembolsado")</f>
        <v>Desembolsado</v>
      </c>
      <c r="AX673" t="str">
        <f t="shared" si="164"/>
        <v>Otro</v>
      </c>
    </row>
    <row r="674" spans="1:50" x14ac:dyDescent="0.25">
      <c r="A674" s="3">
        <v>45260</v>
      </c>
      <c r="B674" s="1">
        <v>34223150218681</v>
      </c>
      <c r="C674" s="5">
        <v>57000000</v>
      </c>
      <c r="D674">
        <v>48</v>
      </c>
      <c r="E674" s="3">
        <v>44686</v>
      </c>
      <c r="F674" s="1">
        <f>_xlfn.DAYS(E674,A674)/30</f>
        <v>-19.133333333333333</v>
      </c>
      <c r="G674" s="1">
        <f t="shared" si="166"/>
        <v>28.866666666666667</v>
      </c>
      <c r="H674" s="5">
        <v>35368240</v>
      </c>
      <c r="I674" s="5" t="s">
        <v>52</v>
      </c>
      <c r="J674" s="6">
        <v>44985</v>
      </c>
      <c r="K674" s="7">
        <f>+_xlfn.DAYS(A674,J674)/30</f>
        <v>9.1666666666666661</v>
      </c>
      <c r="L674" s="7">
        <f>+_xlfn.DAYS(A674,E674)/30</f>
        <v>19.133333333333333</v>
      </c>
      <c r="M674" s="6">
        <v>23015</v>
      </c>
      <c r="N674" s="8">
        <f>+_xlfn.DAYS(A674,M674)/365</f>
        <v>60.945205479452056</v>
      </c>
      <c r="O674" s="8">
        <v>2300</v>
      </c>
      <c r="P674" s="6">
        <v>39845</v>
      </c>
      <c r="Q674" s="8">
        <f t="shared" si="157"/>
        <v>13.447222222222223</v>
      </c>
      <c r="R674" s="8">
        <f t="shared" si="158"/>
        <v>14.277777777777779</v>
      </c>
      <c r="S674" s="8" t="s">
        <v>73</v>
      </c>
      <c r="T674" s="9">
        <v>2.9600000000000001E-2</v>
      </c>
      <c r="U674" s="5">
        <f t="shared" si="159"/>
        <v>1187500</v>
      </c>
      <c r="V674" s="5">
        <f t="shared" si="160"/>
        <v>87241.65866666667</v>
      </c>
      <c r="W674" s="10">
        <f t="shared" si="165"/>
        <v>1274741.6586666666</v>
      </c>
      <c r="X674" s="5">
        <v>75608</v>
      </c>
      <c r="Y674">
        <v>0</v>
      </c>
      <c r="Z674" s="5">
        <v>4738</v>
      </c>
      <c r="AA674" s="5">
        <v>35448586</v>
      </c>
      <c r="AB674">
        <v>0</v>
      </c>
      <c r="AC674">
        <v>0</v>
      </c>
      <c r="AD674">
        <v>0</v>
      </c>
      <c r="AE674" t="s">
        <v>34</v>
      </c>
      <c r="AF674" t="s">
        <v>34</v>
      </c>
      <c r="AG674" t="s">
        <v>35</v>
      </c>
      <c r="AH674" s="5">
        <v>551745</v>
      </c>
      <c r="AI674" s="5">
        <v>953</v>
      </c>
      <c r="AJ674" s="3">
        <v>46142</v>
      </c>
      <c r="AK674" s="5">
        <v>60</v>
      </c>
      <c r="AL674" s="5">
        <v>377733.26</v>
      </c>
      <c r="AM674" s="5">
        <v>808.18</v>
      </c>
      <c r="AN674" s="5">
        <v>50.98</v>
      </c>
      <c r="AO674" t="s">
        <v>36</v>
      </c>
      <c r="AP674" t="s">
        <v>37</v>
      </c>
      <c r="AQ674" s="5">
        <v>0</v>
      </c>
      <c r="AR674" t="s">
        <v>38</v>
      </c>
      <c r="AS674">
        <f t="shared" si="169"/>
        <v>0</v>
      </c>
      <c r="AT674" t="str">
        <f t="shared" si="162"/>
        <v>0 Días</v>
      </c>
      <c r="AU674" t="e">
        <f>IF(AND(AC674=0,SUMIFS($H:$H,$A:$A,$A674,#REF!,#REF!)&lt;250000000),"Ordinaria",IF(AND(AC674=0,SUMIFS($H:$H,$A:$A,$A674,#REF!,#REF!)&gt;=250000000),"Preventiva",IF(AND(AC674&gt;0,AC674&lt;=30),"Persuasiva I",IF(AND(AC674&gt;30,AC674&lt;=60),"Persuasiva II",IF(AND(AC674&gt;60,AC674&lt;90),"Prejurídica","Jurídico")))))</f>
        <v>#REF!</v>
      </c>
      <c r="AV674">
        <f t="shared" si="163"/>
        <v>0</v>
      </c>
      <c r="AW674" t="str">
        <f>IFERROR(VLOOKUP(#REF!,#REF!,32,0),"Desembolsado")</f>
        <v>Desembolsado</v>
      </c>
      <c r="AX674" t="str">
        <f t="shared" si="164"/>
        <v>Otro</v>
      </c>
    </row>
    <row r="675" spans="1:50" x14ac:dyDescent="0.25">
      <c r="A675" s="3">
        <v>45230</v>
      </c>
      <c r="B675" s="1">
        <v>34223150218681</v>
      </c>
      <c r="C675" s="5">
        <v>57000000</v>
      </c>
      <c r="D675">
        <v>48</v>
      </c>
      <c r="E675" s="3">
        <v>44686</v>
      </c>
      <c r="F675" s="1">
        <f>_xlfn.DAYS(E675,A675)/30</f>
        <v>-18.133333333333333</v>
      </c>
      <c r="G675" s="1">
        <f t="shared" si="166"/>
        <v>29.866666666666667</v>
      </c>
      <c r="H675" s="5">
        <v>36587835</v>
      </c>
      <c r="I675" s="5" t="s">
        <v>52</v>
      </c>
      <c r="J675" s="6">
        <v>44985</v>
      </c>
      <c r="K675" s="7">
        <f>+_xlfn.DAYS(A675,J675)/30</f>
        <v>8.1666666666666661</v>
      </c>
      <c r="L675" s="7">
        <f>+_xlfn.DAYS(A675,E675)/30</f>
        <v>18.133333333333333</v>
      </c>
      <c r="M675" s="6">
        <v>23015</v>
      </c>
      <c r="N675" s="8">
        <f>+_xlfn.DAYS(A675,M675)/365</f>
        <v>60.863013698630134</v>
      </c>
      <c r="O675" s="8">
        <v>2300</v>
      </c>
      <c r="P675" s="6">
        <v>39845</v>
      </c>
      <c r="Q675" s="8">
        <f t="shared" si="157"/>
        <v>13.447222222222223</v>
      </c>
      <c r="R675" s="8">
        <f t="shared" si="158"/>
        <v>14.277777777777779</v>
      </c>
      <c r="S675" s="8" t="s">
        <v>73</v>
      </c>
      <c r="T675" s="9">
        <v>2.9600000000000001E-2</v>
      </c>
      <c r="U675" s="5">
        <f t="shared" si="159"/>
        <v>1187500</v>
      </c>
      <c r="V675" s="5">
        <f t="shared" si="160"/>
        <v>90249.992999999988</v>
      </c>
      <c r="W675" s="10">
        <f t="shared" si="165"/>
        <v>1277749.993</v>
      </c>
      <c r="X675" s="5">
        <v>78212</v>
      </c>
      <c r="Y675">
        <v>0</v>
      </c>
      <c r="Z675" s="5">
        <v>4900</v>
      </c>
      <c r="AA675" s="5">
        <v>36670947</v>
      </c>
      <c r="AB675">
        <v>0</v>
      </c>
      <c r="AC675">
        <v>0</v>
      </c>
      <c r="AD675">
        <v>0</v>
      </c>
      <c r="AE675" t="s">
        <v>34</v>
      </c>
      <c r="AF675" t="s">
        <v>34</v>
      </c>
      <c r="AG675" t="s">
        <v>35</v>
      </c>
      <c r="AH675" s="5">
        <v>570771</v>
      </c>
      <c r="AI675" s="5">
        <v>985</v>
      </c>
      <c r="AJ675" s="3">
        <v>46142</v>
      </c>
      <c r="AK675" s="5">
        <v>62</v>
      </c>
      <c r="AL675" s="5">
        <v>390758.55</v>
      </c>
      <c r="AM675" s="5">
        <v>836.01</v>
      </c>
      <c r="AN675" s="5">
        <v>52.72</v>
      </c>
      <c r="AO675" t="s">
        <v>36</v>
      </c>
      <c r="AP675" t="s">
        <v>37</v>
      </c>
      <c r="AQ675" s="5">
        <v>0</v>
      </c>
      <c r="AR675" t="s">
        <v>38</v>
      </c>
      <c r="AS675">
        <f t="shared" si="169"/>
        <v>0</v>
      </c>
      <c r="AT675" t="str">
        <f t="shared" si="162"/>
        <v>0 Días</v>
      </c>
      <c r="AU675" t="e">
        <f>IF(AND(AC675=0,SUMIFS($H:$H,$A:$A,$A675,#REF!,#REF!)&lt;250000000),"Ordinaria",IF(AND(AC675=0,SUMIFS($H:$H,$A:$A,$A675,#REF!,#REF!)&gt;=250000000),"Preventiva",IF(AND(AC675&gt;0,AC675&lt;=30),"Persuasiva I",IF(AND(AC675&gt;30,AC675&lt;=60),"Persuasiva II",IF(AND(AC675&gt;60,AC675&lt;90),"Prejurídica","Jurídico")))))</f>
        <v>#REF!</v>
      </c>
      <c r="AV675">
        <f t="shared" si="163"/>
        <v>0</v>
      </c>
      <c r="AW675" t="str">
        <f>IFERROR(VLOOKUP(#REF!,#REF!,32,0),"Desembolsado")</f>
        <v>Desembolsado</v>
      </c>
      <c r="AX675" t="str">
        <f t="shared" si="164"/>
        <v>Otro</v>
      </c>
    </row>
    <row r="676" spans="1:50" x14ac:dyDescent="0.25">
      <c r="A676" s="3">
        <v>45199</v>
      </c>
      <c r="B676" s="1">
        <v>34223150218681</v>
      </c>
      <c r="C676" s="5">
        <v>57000000</v>
      </c>
      <c r="D676">
        <v>48</v>
      </c>
      <c r="E676" s="3">
        <v>44686</v>
      </c>
      <c r="F676" s="1">
        <f>_xlfn.DAYS(E676,A676)/30</f>
        <v>-17.100000000000001</v>
      </c>
      <c r="G676" s="1">
        <f t="shared" si="166"/>
        <v>30.9</v>
      </c>
      <c r="H676" s="5">
        <v>37807430</v>
      </c>
      <c r="I676" s="5" t="s">
        <v>52</v>
      </c>
      <c r="J676" s="6">
        <v>44985</v>
      </c>
      <c r="K676" s="7">
        <f>+_xlfn.DAYS(A676,J676)/30</f>
        <v>7.1333333333333337</v>
      </c>
      <c r="L676" s="7">
        <f>+_xlfn.DAYS(A676,E676)/30</f>
        <v>17.100000000000001</v>
      </c>
      <c r="M676" s="6">
        <v>23015</v>
      </c>
      <c r="N676" s="8">
        <f>+_xlfn.DAYS(A676,M676)/365</f>
        <v>60.778082191780825</v>
      </c>
      <c r="O676" s="8">
        <v>2300</v>
      </c>
      <c r="P676" s="6">
        <v>39845</v>
      </c>
      <c r="Q676" s="8">
        <f t="shared" si="157"/>
        <v>13.447222222222223</v>
      </c>
      <c r="R676" s="8">
        <f t="shared" si="158"/>
        <v>14.277777777777779</v>
      </c>
      <c r="S676" s="8" t="s">
        <v>73</v>
      </c>
      <c r="T676" s="9">
        <v>2.9600000000000001E-2</v>
      </c>
      <c r="U676" s="5">
        <f t="shared" si="159"/>
        <v>1187500</v>
      </c>
      <c r="V676" s="5">
        <f t="shared" si="160"/>
        <v>93258.327333333335</v>
      </c>
      <c r="W676" s="10">
        <f t="shared" si="165"/>
        <v>1280758.3273333334</v>
      </c>
      <c r="X676" s="5">
        <v>80831</v>
      </c>
      <c r="Y676">
        <v>0</v>
      </c>
      <c r="Z676" s="5">
        <v>5063</v>
      </c>
      <c r="AA676" s="5">
        <v>37893324</v>
      </c>
      <c r="AB676">
        <v>0</v>
      </c>
      <c r="AC676">
        <v>0</v>
      </c>
      <c r="AD676">
        <v>0</v>
      </c>
      <c r="AE676" t="s">
        <v>34</v>
      </c>
      <c r="AF676" t="s">
        <v>34</v>
      </c>
      <c r="AG676" t="s">
        <v>35</v>
      </c>
      <c r="AH676" s="5">
        <v>589796</v>
      </c>
      <c r="AI676" s="5">
        <v>1018</v>
      </c>
      <c r="AJ676" s="3">
        <v>46142</v>
      </c>
      <c r="AK676" s="5">
        <v>64</v>
      </c>
      <c r="AL676" s="5">
        <v>403783.84</v>
      </c>
      <c r="AM676" s="5">
        <v>864</v>
      </c>
      <c r="AN676" s="5">
        <v>54.47</v>
      </c>
      <c r="AO676" t="s">
        <v>36</v>
      </c>
      <c r="AP676" t="s">
        <v>37</v>
      </c>
      <c r="AQ676" s="5">
        <v>0</v>
      </c>
      <c r="AR676" t="s">
        <v>38</v>
      </c>
      <c r="AS676">
        <f t="shared" si="169"/>
        <v>0</v>
      </c>
      <c r="AT676" t="str">
        <f t="shared" si="162"/>
        <v>0 Días</v>
      </c>
      <c r="AU676" t="e">
        <f>IF(AND(AC676=0,SUMIFS($H:$H,$A:$A,$A676,#REF!,#REF!)&lt;250000000),"Ordinaria",IF(AND(AC676=0,SUMIFS($H:$H,$A:$A,$A676,#REF!,#REF!)&gt;=250000000),"Preventiva",IF(AND(AC676&gt;0,AC676&lt;=30),"Persuasiva I",IF(AND(AC676&gt;30,AC676&lt;=60),"Persuasiva II",IF(AND(AC676&gt;60,AC676&lt;90),"Prejurídica","Jurídico")))))</f>
        <v>#REF!</v>
      </c>
      <c r="AV676">
        <f t="shared" si="163"/>
        <v>0</v>
      </c>
      <c r="AW676" t="str">
        <f>IFERROR(VLOOKUP(#REF!,#REF!,32,0),"Desembolsado")</f>
        <v>Desembolsado</v>
      </c>
      <c r="AX676" t="str">
        <f t="shared" si="164"/>
        <v>Otro</v>
      </c>
    </row>
    <row r="677" spans="1:50" x14ac:dyDescent="0.25">
      <c r="A677" s="3">
        <v>45169</v>
      </c>
      <c r="B677" s="1">
        <v>34223150218681</v>
      </c>
      <c r="C677" s="5">
        <v>57000000</v>
      </c>
      <c r="D677">
        <v>48</v>
      </c>
      <c r="E677" s="3">
        <v>44686</v>
      </c>
      <c r="F677" s="1">
        <f>_xlfn.DAYS(E677,A677)/30</f>
        <v>-16.100000000000001</v>
      </c>
      <c r="G677" s="1">
        <f t="shared" si="166"/>
        <v>31.9</v>
      </c>
      <c r="H677" s="5">
        <v>39027025</v>
      </c>
      <c r="I677" s="5" t="s">
        <v>52</v>
      </c>
      <c r="J677" s="6">
        <v>44985</v>
      </c>
      <c r="K677" s="7">
        <f>+_xlfn.DAYS(A677,J677)/30</f>
        <v>6.1333333333333337</v>
      </c>
      <c r="L677" s="7">
        <f>+_xlfn.DAYS(A677,E677)/30</f>
        <v>16.100000000000001</v>
      </c>
      <c r="M677" s="6">
        <v>23015</v>
      </c>
      <c r="N677" s="8">
        <f>+_xlfn.DAYS(A677,M677)/365</f>
        <v>60.695890410958903</v>
      </c>
      <c r="O677" s="8">
        <v>2300</v>
      </c>
      <c r="P677" s="6">
        <v>39845</v>
      </c>
      <c r="Q677" s="8">
        <f t="shared" si="157"/>
        <v>13.447222222222223</v>
      </c>
      <c r="R677" s="8">
        <f t="shared" si="158"/>
        <v>14.277777777777779</v>
      </c>
      <c r="S677" s="8" t="s">
        <v>73</v>
      </c>
      <c r="T677" s="9">
        <v>2.9600000000000001E-2</v>
      </c>
      <c r="U677" s="5">
        <f t="shared" si="159"/>
        <v>1187500</v>
      </c>
      <c r="V677" s="5">
        <f t="shared" si="160"/>
        <v>96266.661666666652</v>
      </c>
      <c r="W677" s="10">
        <f t="shared" si="165"/>
        <v>1283766.6616666666</v>
      </c>
      <c r="X677" s="5">
        <v>83434</v>
      </c>
      <c r="Y677">
        <v>0</v>
      </c>
      <c r="Z677" s="5">
        <v>5227</v>
      </c>
      <c r="AA677" s="5">
        <v>39115686</v>
      </c>
      <c r="AB677">
        <v>0</v>
      </c>
      <c r="AC677">
        <v>0</v>
      </c>
      <c r="AD677">
        <v>0</v>
      </c>
      <c r="AE677" t="s">
        <v>34</v>
      </c>
      <c r="AF677" t="s">
        <v>34</v>
      </c>
      <c r="AG677" t="s">
        <v>35</v>
      </c>
      <c r="AH677" s="5">
        <v>608822</v>
      </c>
      <c r="AI677" s="5">
        <v>1051</v>
      </c>
      <c r="AJ677" s="3">
        <v>46142</v>
      </c>
      <c r="AK677" s="5">
        <v>66</v>
      </c>
      <c r="AL677" s="5">
        <v>416809.13</v>
      </c>
      <c r="AM677" s="5">
        <v>891.55</v>
      </c>
      <c r="AN677" s="5">
        <v>56.23</v>
      </c>
      <c r="AO677" t="s">
        <v>36</v>
      </c>
      <c r="AP677" t="s">
        <v>37</v>
      </c>
      <c r="AQ677" s="5">
        <v>0</v>
      </c>
      <c r="AR677" t="s">
        <v>38</v>
      </c>
      <c r="AS677">
        <f t="shared" si="169"/>
        <v>0</v>
      </c>
      <c r="AT677" t="str">
        <f t="shared" si="162"/>
        <v>0 Días</v>
      </c>
      <c r="AU677" t="e">
        <f>IF(AND(AC677=0,SUMIFS($H:$H,$A:$A,$A677,#REF!,#REF!)&lt;250000000),"Ordinaria",IF(AND(AC677=0,SUMIFS($H:$H,$A:$A,$A677,#REF!,#REF!)&gt;=250000000),"Preventiva",IF(AND(AC677&gt;0,AC677&lt;=30),"Persuasiva I",IF(AND(AC677&gt;30,AC677&lt;=60),"Persuasiva II",IF(AND(AC677&gt;60,AC677&lt;90),"Prejurídica","Jurídico")))))</f>
        <v>#REF!</v>
      </c>
      <c r="AV677">
        <f t="shared" si="163"/>
        <v>0</v>
      </c>
      <c r="AW677" t="str">
        <f>IFERROR(VLOOKUP(#REF!,#REF!,32,0),"Desembolsado")</f>
        <v>Desembolsado</v>
      </c>
      <c r="AX677" t="str">
        <f t="shared" si="164"/>
        <v>Otro</v>
      </c>
    </row>
    <row r="678" spans="1:50" x14ac:dyDescent="0.25">
      <c r="A678" s="3">
        <v>45138</v>
      </c>
      <c r="B678" s="1">
        <v>34223150218681</v>
      </c>
      <c r="C678" s="5">
        <v>57000000</v>
      </c>
      <c r="D678">
        <v>48</v>
      </c>
      <c r="E678" s="3">
        <v>44686</v>
      </c>
      <c r="F678" s="1">
        <f>_xlfn.DAYS(E678,A678)/30</f>
        <v>-15.066666666666666</v>
      </c>
      <c r="G678" s="1">
        <f t="shared" si="166"/>
        <v>32.933333333333337</v>
      </c>
      <c r="H678" s="5">
        <v>40246620</v>
      </c>
      <c r="I678" s="5" t="s">
        <v>52</v>
      </c>
      <c r="J678" s="6">
        <v>44985</v>
      </c>
      <c r="K678" s="7">
        <f>+_xlfn.DAYS(A678,J678)/30</f>
        <v>5.0999999999999996</v>
      </c>
      <c r="L678" s="7">
        <f>+_xlfn.DAYS(A678,E678)/30</f>
        <v>15.066666666666666</v>
      </c>
      <c r="M678" s="6">
        <v>23015</v>
      </c>
      <c r="N678" s="8">
        <f>+_xlfn.DAYS(A678,M678)/365</f>
        <v>60.610958904109587</v>
      </c>
      <c r="O678" s="8">
        <v>2300</v>
      </c>
      <c r="P678" s="6">
        <v>39845</v>
      </c>
      <c r="Q678" s="8">
        <f t="shared" si="157"/>
        <v>13.447222222222223</v>
      </c>
      <c r="R678" s="8">
        <f t="shared" si="158"/>
        <v>14.277777777777779</v>
      </c>
      <c r="S678" s="8" t="s">
        <v>73</v>
      </c>
      <c r="T678" s="9">
        <v>2.9600000000000001E-2</v>
      </c>
      <c r="U678" s="5">
        <f t="shared" si="159"/>
        <v>1187500</v>
      </c>
      <c r="V678" s="5">
        <f t="shared" si="160"/>
        <v>99274.995999999999</v>
      </c>
      <c r="W678" s="10">
        <f t="shared" si="165"/>
        <v>1286774.996</v>
      </c>
      <c r="X678" s="5">
        <v>86037</v>
      </c>
      <c r="Y678">
        <v>0</v>
      </c>
      <c r="Z678" s="5">
        <v>5392</v>
      </c>
      <c r="AA678" s="5">
        <v>40338049</v>
      </c>
      <c r="AB678">
        <v>0</v>
      </c>
      <c r="AC678">
        <v>0</v>
      </c>
      <c r="AD678">
        <v>0</v>
      </c>
      <c r="AE678" t="s">
        <v>34</v>
      </c>
      <c r="AF678" t="s">
        <v>34</v>
      </c>
      <c r="AG678" t="s">
        <v>35</v>
      </c>
      <c r="AH678" s="5">
        <v>627847</v>
      </c>
      <c r="AI678" s="5">
        <v>1084</v>
      </c>
      <c r="AJ678" s="3">
        <v>46142</v>
      </c>
      <c r="AK678" s="5">
        <v>68</v>
      </c>
      <c r="AL678" s="5">
        <v>429834.42</v>
      </c>
      <c r="AM678" s="5">
        <v>919.37</v>
      </c>
      <c r="AN678" s="5">
        <v>58</v>
      </c>
      <c r="AO678" t="s">
        <v>36</v>
      </c>
      <c r="AP678" t="s">
        <v>37</v>
      </c>
      <c r="AQ678" s="5">
        <v>0</v>
      </c>
      <c r="AR678" t="s">
        <v>38</v>
      </c>
      <c r="AS678">
        <f t="shared" si="169"/>
        <v>0</v>
      </c>
      <c r="AT678" t="str">
        <f t="shared" si="162"/>
        <v>0 Días</v>
      </c>
      <c r="AU678" t="e">
        <f>IF(AND(AC678=0,SUMIFS($H:$H,$A:$A,$A678,#REF!,#REF!)&lt;250000000),"Ordinaria",IF(AND(AC678=0,SUMIFS($H:$H,$A:$A,$A678,#REF!,#REF!)&gt;=250000000),"Preventiva",IF(AND(AC678&gt;0,AC678&lt;=30),"Persuasiva I",IF(AND(AC678&gt;30,AC678&lt;=60),"Persuasiva II",IF(AND(AC678&gt;60,AC678&lt;90),"Prejurídica","Jurídico")))))</f>
        <v>#REF!</v>
      </c>
      <c r="AV678">
        <f t="shared" si="163"/>
        <v>0</v>
      </c>
      <c r="AW678" t="str">
        <f>IFERROR(VLOOKUP(#REF!,#REF!,32,0),"Desembolsado")</f>
        <v>Desembolsado</v>
      </c>
      <c r="AX678" t="str">
        <f t="shared" si="164"/>
        <v>Otro</v>
      </c>
    </row>
    <row r="679" spans="1:50" x14ac:dyDescent="0.25">
      <c r="A679" s="3">
        <v>45107</v>
      </c>
      <c r="B679" s="1">
        <v>34223150218681</v>
      </c>
      <c r="C679" s="5">
        <v>57000000</v>
      </c>
      <c r="D679">
        <v>48</v>
      </c>
      <c r="E679" s="3">
        <v>44686</v>
      </c>
      <c r="F679" s="1">
        <f>_xlfn.DAYS(E679,A679)/30</f>
        <v>-14.033333333333333</v>
      </c>
      <c r="G679" s="1">
        <f t="shared" si="166"/>
        <v>33.966666666666669</v>
      </c>
      <c r="H679" s="5">
        <v>41466215</v>
      </c>
      <c r="I679" s="5" t="s">
        <v>52</v>
      </c>
      <c r="J679" s="6">
        <v>44985</v>
      </c>
      <c r="K679" s="7">
        <f>+_xlfn.DAYS(A679,J679)/30</f>
        <v>4.0666666666666664</v>
      </c>
      <c r="L679" s="7">
        <f>+_xlfn.DAYS(A679,E679)/30</f>
        <v>14.033333333333333</v>
      </c>
      <c r="M679" s="6">
        <v>23015</v>
      </c>
      <c r="N679" s="8">
        <f>+_xlfn.DAYS(A679,M679)/365</f>
        <v>60.526027397260272</v>
      </c>
      <c r="O679" s="8">
        <v>2300</v>
      </c>
      <c r="P679" s="6">
        <v>39845</v>
      </c>
      <c r="Q679" s="8">
        <f t="shared" si="157"/>
        <v>13.447222222222223</v>
      </c>
      <c r="R679" s="8">
        <f t="shared" si="158"/>
        <v>14.277777777777779</v>
      </c>
      <c r="S679" s="8" t="s">
        <v>73</v>
      </c>
      <c r="T679" s="9">
        <v>2.9600000000000001E-2</v>
      </c>
      <c r="U679" s="5">
        <f t="shared" si="159"/>
        <v>1187500</v>
      </c>
      <c r="V679" s="5">
        <f t="shared" si="160"/>
        <v>102283.33033333335</v>
      </c>
      <c r="W679" s="10">
        <f t="shared" si="165"/>
        <v>1289783.3303333335</v>
      </c>
      <c r="X679" s="5">
        <v>88639</v>
      </c>
      <c r="Y679">
        <v>0</v>
      </c>
      <c r="Z679" s="5">
        <v>5554</v>
      </c>
      <c r="AA679" s="5">
        <v>41560408</v>
      </c>
      <c r="AB679">
        <v>0</v>
      </c>
      <c r="AC679">
        <v>0</v>
      </c>
      <c r="AD679">
        <v>0</v>
      </c>
      <c r="AE679" t="s">
        <v>34</v>
      </c>
      <c r="AF679" t="s">
        <v>34</v>
      </c>
      <c r="AG679" t="s">
        <v>35</v>
      </c>
      <c r="AH679" s="5">
        <v>646873</v>
      </c>
      <c r="AI679" s="5">
        <v>1117</v>
      </c>
      <c r="AJ679" s="3">
        <v>46142</v>
      </c>
      <c r="AK679" s="5">
        <v>70</v>
      </c>
      <c r="AL679" s="5">
        <v>442859.71</v>
      </c>
      <c r="AM679" s="5">
        <v>947.17</v>
      </c>
      <c r="AN679" s="5">
        <v>59.5</v>
      </c>
      <c r="AO679" t="s">
        <v>36</v>
      </c>
      <c r="AP679" t="s">
        <v>37</v>
      </c>
      <c r="AQ679" s="5">
        <v>0</v>
      </c>
      <c r="AR679" t="s">
        <v>38</v>
      </c>
      <c r="AS679">
        <f t="shared" si="169"/>
        <v>0</v>
      </c>
      <c r="AT679" t="str">
        <f t="shared" si="162"/>
        <v>0 Días</v>
      </c>
      <c r="AU679" t="e">
        <f>IF(AND(AC679=0,SUMIFS($H:$H,$A:$A,$A679,#REF!,#REF!)&lt;250000000),"Ordinaria",IF(AND(AC679=0,SUMIFS($H:$H,$A:$A,$A679,#REF!,#REF!)&gt;=250000000),"Preventiva",IF(AND(AC679&gt;0,AC679&lt;=30),"Persuasiva I",IF(AND(AC679&gt;30,AC679&lt;=60),"Persuasiva II",IF(AND(AC679&gt;60,AC679&lt;90),"Prejurídica","Jurídico")))))</f>
        <v>#REF!</v>
      </c>
      <c r="AV679">
        <f t="shared" si="163"/>
        <v>0</v>
      </c>
      <c r="AW679" t="str">
        <f>IFERROR(VLOOKUP(#REF!,#REF!,32,0),"Desembolsado")</f>
        <v>Desembolsado</v>
      </c>
      <c r="AX679" t="str">
        <f t="shared" si="164"/>
        <v>Otro</v>
      </c>
    </row>
    <row r="680" spans="1:50" x14ac:dyDescent="0.25">
      <c r="A680" s="3">
        <v>45077</v>
      </c>
      <c r="B680" s="1">
        <v>34223150218681</v>
      </c>
      <c r="C680" s="5">
        <v>57000000</v>
      </c>
      <c r="D680">
        <v>48</v>
      </c>
      <c r="E680" s="3">
        <v>44686</v>
      </c>
      <c r="F680" s="1">
        <f>_xlfn.DAYS(E680,A680)/30</f>
        <v>-13.033333333333333</v>
      </c>
      <c r="G680" s="1">
        <f t="shared" ref="G680:G711" si="170">+D680+F680</f>
        <v>34.966666666666669</v>
      </c>
      <c r="H680" s="5">
        <v>42685810</v>
      </c>
      <c r="I680" s="5" t="s">
        <v>52</v>
      </c>
      <c r="J680" s="6">
        <v>44985</v>
      </c>
      <c r="K680" s="7">
        <f>+_xlfn.DAYS(A680,J680)/30</f>
        <v>3.0666666666666669</v>
      </c>
      <c r="L680" s="7">
        <f>+_xlfn.DAYS(A680,E680)/30</f>
        <v>13.033333333333333</v>
      </c>
      <c r="M680" s="6">
        <v>23015</v>
      </c>
      <c r="N680" s="8">
        <f>+_xlfn.DAYS(A680,M680)/365</f>
        <v>60.443835616438356</v>
      </c>
      <c r="O680" s="8">
        <v>2300</v>
      </c>
      <c r="P680" s="6">
        <v>39845</v>
      </c>
      <c r="Q680" s="8">
        <f t="shared" si="157"/>
        <v>13.447222222222223</v>
      </c>
      <c r="R680" s="8">
        <f t="shared" si="158"/>
        <v>14.277777777777779</v>
      </c>
      <c r="S680" s="8" t="s">
        <v>73</v>
      </c>
      <c r="T680" s="9">
        <v>2.9600000000000001E-2</v>
      </c>
      <c r="U680" s="5">
        <f t="shared" si="159"/>
        <v>1187500</v>
      </c>
      <c r="V680" s="5">
        <f t="shared" si="160"/>
        <v>105291.66466666666</v>
      </c>
      <c r="W680" s="10">
        <f t="shared" si="165"/>
        <v>1292791.6646666666</v>
      </c>
      <c r="X680" s="5">
        <v>91256</v>
      </c>
      <c r="Y680">
        <v>0</v>
      </c>
      <c r="Z680" s="5">
        <v>5719</v>
      </c>
      <c r="AA680" s="5">
        <v>42782785</v>
      </c>
      <c r="AB680">
        <v>0</v>
      </c>
      <c r="AC680">
        <v>0</v>
      </c>
      <c r="AD680">
        <v>0</v>
      </c>
      <c r="AE680" t="s">
        <v>34</v>
      </c>
      <c r="AF680" t="s">
        <v>34</v>
      </c>
      <c r="AG680" t="s">
        <v>35</v>
      </c>
      <c r="AH680" s="5">
        <v>537841</v>
      </c>
      <c r="AI680" s="5">
        <v>1150</v>
      </c>
      <c r="AJ680" s="3">
        <v>46142</v>
      </c>
      <c r="AK680" s="5">
        <v>72</v>
      </c>
      <c r="AL680" s="5">
        <v>455885</v>
      </c>
      <c r="AM680" s="5">
        <v>975.13</v>
      </c>
      <c r="AN680" s="5">
        <v>61.27</v>
      </c>
      <c r="AO680" t="s">
        <v>36</v>
      </c>
      <c r="AP680" t="s">
        <v>37</v>
      </c>
      <c r="AQ680" s="5">
        <v>0</v>
      </c>
      <c r="AR680" t="s">
        <v>38</v>
      </c>
      <c r="AS680">
        <f t="shared" si="169"/>
        <v>0</v>
      </c>
      <c r="AT680" t="str">
        <f t="shared" si="162"/>
        <v>0 Días</v>
      </c>
      <c r="AU680" t="e">
        <f>IF(AND(AC680=0,SUMIFS($H:$H,$A:$A,$A680,#REF!,#REF!)&lt;250000000),"Ordinaria",IF(AND(AC680=0,SUMIFS($H:$H,$A:$A,$A680,#REF!,#REF!)&gt;=250000000),"Preventiva",IF(AND(AC680&gt;0,AC680&lt;=30),"Persuasiva I",IF(AND(AC680&gt;30,AC680&lt;=60),"Persuasiva II",IF(AND(AC680&gt;60,AC680&lt;90),"Prejurídica","Jurídico")))))</f>
        <v>#REF!</v>
      </c>
      <c r="AV680">
        <f t="shared" si="163"/>
        <v>0</v>
      </c>
      <c r="AW680" t="str">
        <f>IFERROR(VLOOKUP(#REF!,#REF!,32,0),"Desembolsado")</f>
        <v>Desembolsado</v>
      </c>
      <c r="AX680" t="str">
        <f t="shared" si="164"/>
        <v>Otro</v>
      </c>
    </row>
    <row r="681" spans="1:50" x14ac:dyDescent="0.25">
      <c r="A681" s="3">
        <v>45046</v>
      </c>
      <c r="B681" s="1">
        <v>34223150218681</v>
      </c>
      <c r="C681" s="5">
        <v>57000000</v>
      </c>
      <c r="D681">
        <v>48</v>
      </c>
      <c r="E681" s="3">
        <v>44686</v>
      </c>
      <c r="F681" s="1">
        <f>_xlfn.DAYS(E681,A681)/30</f>
        <v>-12</v>
      </c>
      <c r="G681" s="1">
        <f t="shared" si="170"/>
        <v>36</v>
      </c>
      <c r="H681" s="5">
        <v>43905405</v>
      </c>
      <c r="I681" s="5" t="s">
        <v>52</v>
      </c>
      <c r="J681" s="6">
        <v>44985</v>
      </c>
      <c r="K681" s="7">
        <f>+_xlfn.DAYS(A681,J681)/30</f>
        <v>2.0333333333333332</v>
      </c>
      <c r="L681" s="7">
        <f>+_xlfn.DAYS(A681,E681)/30</f>
        <v>12</v>
      </c>
      <c r="M681" s="6">
        <v>23015</v>
      </c>
      <c r="N681" s="8">
        <f>+_xlfn.DAYS(A681,M681)/365</f>
        <v>60.358904109589041</v>
      </c>
      <c r="O681" s="8">
        <v>2300</v>
      </c>
      <c r="P681" s="6">
        <v>39845</v>
      </c>
      <c r="Q681" s="8">
        <f t="shared" si="157"/>
        <v>13.447222222222223</v>
      </c>
      <c r="R681" s="8">
        <f t="shared" si="158"/>
        <v>14.277777777777779</v>
      </c>
      <c r="S681" s="8" t="s">
        <v>73</v>
      </c>
      <c r="T681" s="9">
        <v>2.9600000000000001E-2</v>
      </c>
      <c r="U681" s="5">
        <f t="shared" si="159"/>
        <v>1187500</v>
      </c>
      <c r="V681" s="5">
        <f t="shared" si="160"/>
        <v>108299.99900000001</v>
      </c>
      <c r="W681" s="10">
        <f t="shared" si="165"/>
        <v>1295799.9990000001</v>
      </c>
      <c r="X681" s="5">
        <v>93860</v>
      </c>
      <c r="Y681">
        <v>0</v>
      </c>
      <c r="Z681" s="5">
        <v>5880</v>
      </c>
      <c r="AA681" s="5">
        <v>44005145</v>
      </c>
      <c r="AB681">
        <v>0</v>
      </c>
      <c r="AC681">
        <v>0</v>
      </c>
      <c r="AD681">
        <v>0</v>
      </c>
      <c r="AE681" t="s">
        <v>34</v>
      </c>
      <c r="AF681" t="s">
        <v>34</v>
      </c>
      <c r="AG681" t="s">
        <v>35</v>
      </c>
      <c r="AH681" s="5">
        <v>553208</v>
      </c>
      <c r="AI681" s="5">
        <v>1183</v>
      </c>
      <c r="AJ681" s="3">
        <v>46142</v>
      </c>
      <c r="AK681" s="5">
        <v>74</v>
      </c>
      <c r="AL681" s="5">
        <v>468910</v>
      </c>
      <c r="AM681" s="5">
        <v>1002.96</v>
      </c>
      <c r="AN681" s="5">
        <v>63</v>
      </c>
      <c r="AO681" t="s">
        <v>36</v>
      </c>
      <c r="AP681" t="s">
        <v>37</v>
      </c>
      <c r="AQ681" s="5">
        <v>0</v>
      </c>
      <c r="AR681" t="s">
        <v>38</v>
      </c>
      <c r="AS681">
        <f t="shared" si="169"/>
        <v>0</v>
      </c>
      <c r="AT681" t="str">
        <f t="shared" si="162"/>
        <v>0 Días</v>
      </c>
      <c r="AU681" t="e">
        <f>IF(AND(AC681=0,SUMIFS($H:$H,$A:$A,$A681,#REF!,#REF!)&lt;250000000),"Ordinaria",IF(AND(AC681=0,SUMIFS($H:$H,$A:$A,$A681,#REF!,#REF!)&gt;=250000000),"Preventiva",IF(AND(AC681&gt;0,AC681&lt;=30),"Persuasiva I",IF(AND(AC681&gt;30,AC681&lt;=60),"Persuasiva II",IF(AND(AC681&gt;60,AC681&lt;90),"Prejurídica","Jurídico")))))</f>
        <v>#REF!</v>
      </c>
      <c r="AV681">
        <f t="shared" si="163"/>
        <v>0</v>
      </c>
      <c r="AW681" t="str">
        <f>IFERROR(VLOOKUP(#REF!,#REF!,32,0),"Desembolsado")</f>
        <v>Desembolsado</v>
      </c>
      <c r="AX681" t="str">
        <f t="shared" si="164"/>
        <v>Otro</v>
      </c>
    </row>
    <row r="682" spans="1:50" x14ac:dyDescent="0.25">
      <c r="A682" s="3">
        <v>45016</v>
      </c>
      <c r="B682" s="1">
        <v>34223150218681</v>
      </c>
      <c r="C682" s="5">
        <v>57000000</v>
      </c>
      <c r="D682">
        <v>48</v>
      </c>
      <c r="E682" s="3">
        <v>44686</v>
      </c>
      <c r="F682" s="1">
        <f>_xlfn.DAYS(E682,A682)/30</f>
        <v>-11</v>
      </c>
      <c r="G682" s="1">
        <f t="shared" si="170"/>
        <v>37</v>
      </c>
      <c r="H682" s="5">
        <v>45125000</v>
      </c>
      <c r="I682" s="5" t="s">
        <v>52</v>
      </c>
      <c r="J682" s="6">
        <v>44985</v>
      </c>
      <c r="K682" s="7">
        <f>+_xlfn.DAYS(A682,J682)/30</f>
        <v>1.0333333333333334</v>
      </c>
      <c r="L682" s="7">
        <f>+_xlfn.DAYS(A682,E682)/30</f>
        <v>11</v>
      </c>
      <c r="M682" s="6">
        <v>23015</v>
      </c>
      <c r="N682" s="8">
        <f>+_xlfn.DAYS(A682,M682)/365</f>
        <v>60.276712328767125</v>
      </c>
      <c r="O682" s="8">
        <v>2300</v>
      </c>
      <c r="P682" s="6">
        <v>39845</v>
      </c>
      <c r="Q682" s="8">
        <f t="shared" si="157"/>
        <v>13.447222222222223</v>
      </c>
      <c r="R682" s="8">
        <f t="shared" si="158"/>
        <v>14.277777777777779</v>
      </c>
      <c r="S682" s="8" t="s">
        <v>73</v>
      </c>
      <c r="T682" s="9">
        <v>2.9600000000000001E-2</v>
      </c>
      <c r="U682" s="5">
        <f t="shared" si="159"/>
        <v>1187500</v>
      </c>
      <c r="V682" s="5">
        <f t="shared" si="160"/>
        <v>111308.33333333333</v>
      </c>
      <c r="W682" s="10">
        <f t="shared" si="165"/>
        <v>1298808.3333333333</v>
      </c>
      <c r="X682" s="5">
        <v>115014</v>
      </c>
      <c r="Y682">
        <v>0</v>
      </c>
      <c r="Z682" s="5">
        <v>12084</v>
      </c>
      <c r="AA682" s="5">
        <v>45252098</v>
      </c>
      <c r="AB682">
        <v>0</v>
      </c>
      <c r="AC682">
        <v>0</v>
      </c>
      <c r="AD682">
        <v>0</v>
      </c>
      <c r="AE682" t="s">
        <v>34</v>
      </c>
      <c r="AF682" t="s">
        <v>34</v>
      </c>
      <c r="AG682" t="s">
        <v>35</v>
      </c>
      <c r="AH682" s="5">
        <v>568575</v>
      </c>
      <c r="AI682" s="5">
        <v>1449</v>
      </c>
      <c r="AJ682" s="3">
        <v>46142</v>
      </c>
      <c r="AK682" s="5">
        <v>152</v>
      </c>
      <c r="AL682" s="5">
        <v>481935</v>
      </c>
      <c r="AM682" s="5">
        <v>1229</v>
      </c>
      <c r="AN682" s="5">
        <v>129</v>
      </c>
      <c r="AO682" t="s">
        <v>36</v>
      </c>
      <c r="AP682" t="s">
        <v>37</v>
      </c>
      <c r="AQ682" s="5">
        <v>0</v>
      </c>
      <c r="AR682" t="s">
        <v>38</v>
      </c>
      <c r="AS682">
        <f t="shared" si="169"/>
        <v>0</v>
      </c>
      <c r="AT682" t="str">
        <f t="shared" si="162"/>
        <v>0 Días</v>
      </c>
      <c r="AU682" t="e">
        <f>IF(AND(AC682=0,SUMIFS($H:$H,$A:$A,$A682,#REF!,#REF!)&lt;250000000),"Ordinaria",IF(AND(AC682=0,SUMIFS($H:$H,$A:$A,$A682,#REF!,#REF!)&gt;=250000000),"Preventiva",IF(AND(AC682&gt;0,AC682&lt;=30),"Persuasiva I",IF(AND(AC682&gt;30,AC682&lt;=60),"Persuasiva II",IF(AND(AC682&gt;60,AC682&lt;90),"Prejurídica","Jurídico")))))</f>
        <v>#REF!</v>
      </c>
      <c r="AV682">
        <f t="shared" si="163"/>
        <v>0</v>
      </c>
      <c r="AW682" t="str">
        <f>IFERROR(VLOOKUP(#REF!,#REF!,32,0),"Desembolsado")</f>
        <v>Desembolsado</v>
      </c>
      <c r="AX682" t="str">
        <f t="shared" si="164"/>
        <v>Otro</v>
      </c>
    </row>
    <row r="683" spans="1:50" x14ac:dyDescent="0.25">
      <c r="A683" s="3">
        <v>45351</v>
      </c>
      <c r="B683" s="1">
        <v>34223150218921</v>
      </c>
      <c r="C683" s="5">
        <v>1030000000</v>
      </c>
      <c r="D683">
        <v>240</v>
      </c>
      <c r="E683" s="3">
        <v>44720</v>
      </c>
      <c r="F683" s="1">
        <f>_xlfn.DAYS(E683,A683)/30</f>
        <v>-21.033333333333335</v>
      </c>
      <c r="G683" s="1">
        <f t="shared" si="170"/>
        <v>218.96666666666667</v>
      </c>
      <c r="H683" s="5">
        <v>947943537</v>
      </c>
      <c r="I683" s="5" t="s">
        <v>52</v>
      </c>
      <c r="J683" s="6">
        <v>45107</v>
      </c>
      <c r="K683" s="7">
        <f>+_xlfn.DAYS(A683,J683)/30</f>
        <v>8.1333333333333329</v>
      </c>
      <c r="L683" s="7">
        <f>+_xlfn.DAYS(A683,E683)/30</f>
        <v>21.033333333333335</v>
      </c>
      <c r="M683" s="6">
        <v>31310</v>
      </c>
      <c r="N683" s="8">
        <f>+_xlfn.DAYS(A683,M683)/365</f>
        <v>38.468493150684928</v>
      </c>
      <c r="O683" s="8">
        <v>2971</v>
      </c>
      <c r="P683" s="6">
        <v>43908</v>
      </c>
      <c r="Q683" s="8">
        <f t="shared" si="157"/>
        <v>2.2555555555555555</v>
      </c>
      <c r="R683" s="8">
        <f t="shared" si="158"/>
        <v>3.3305555555555557</v>
      </c>
      <c r="S683" s="8" t="s">
        <v>72</v>
      </c>
      <c r="T683" s="9">
        <v>4.5600000000000002E-2</v>
      </c>
      <c r="U683" s="5">
        <f t="shared" si="159"/>
        <v>4291666.666666667</v>
      </c>
      <c r="V683" s="5">
        <f t="shared" si="160"/>
        <v>3602185.4406000003</v>
      </c>
      <c r="W683" s="10">
        <f t="shared" si="165"/>
        <v>7893852.1072666673</v>
      </c>
      <c r="X683" s="5">
        <v>3121898</v>
      </c>
      <c r="Y683">
        <v>0</v>
      </c>
      <c r="Z683" s="5">
        <v>127085</v>
      </c>
      <c r="AA683" s="5">
        <v>951192520</v>
      </c>
      <c r="AB683">
        <v>0</v>
      </c>
      <c r="AC683">
        <v>0</v>
      </c>
      <c r="AD683">
        <v>0</v>
      </c>
      <c r="AE683" t="s">
        <v>34</v>
      </c>
      <c r="AF683" t="s">
        <v>34</v>
      </c>
      <c r="AG683" t="s">
        <v>41</v>
      </c>
      <c r="AH683" s="5">
        <v>9479435.3699999992</v>
      </c>
      <c r="AI683" s="5">
        <v>31218.98</v>
      </c>
      <c r="AJ683" s="3">
        <v>52017</v>
      </c>
      <c r="AK683" s="5">
        <v>1270.8499999999999</v>
      </c>
      <c r="AL683" s="5">
        <v>0</v>
      </c>
      <c r="AM683" s="5">
        <v>0</v>
      </c>
      <c r="AN683" s="5">
        <v>0</v>
      </c>
      <c r="AO683" t="s">
        <v>41</v>
      </c>
      <c r="AP683" t="s">
        <v>37</v>
      </c>
      <c r="AQ683" s="5">
        <v>9479435.3699999992</v>
      </c>
      <c r="AR683" t="s">
        <v>38</v>
      </c>
      <c r="AT683" t="str">
        <f t="shared" si="162"/>
        <v>0 Días</v>
      </c>
      <c r="AU683" t="e">
        <f>IF(AND(AC683=0,SUMIFS($H:$H,$A:$A,$A683,#REF!,#REF!)&lt;250000000),"Ordinaria",IF(AND(AC683=0,SUMIFS($H:$H,$A:$A,$A683,#REF!,#REF!)&gt;=250000000),"Preventiva",IF(AND(AC683&gt;0,AC683&lt;=30),"Persuasiva I",IF(AND(AC683&gt;30,AC683&lt;=60),"Persuasiva II",IF(AND(AC683&gt;60,AC683&lt;90),"Prejurídica","Jurídico")))))</f>
        <v>#REF!</v>
      </c>
      <c r="AV683">
        <f t="shared" si="163"/>
        <v>0</v>
      </c>
      <c r="AW683" t="str">
        <f>IFERROR(VLOOKUP(#REF!,#REF!,32,0),"Desembolsado")</f>
        <v>Desembolsado</v>
      </c>
      <c r="AX683" t="str">
        <f t="shared" si="164"/>
        <v>Otro</v>
      </c>
    </row>
    <row r="684" spans="1:50" x14ac:dyDescent="0.25">
      <c r="A684" s="3">
        <v>45322</v>
      </c>
      <c r="B684" s="1">
        <v>34223150218921</v>
      </c>
      <c r="C684" s="5">
        <v>1030000000</v>
      </c>
      <c r="D684">
        <v>240</v>
      </c>
      <c r="E684" s="3">
        <v>44720</v>
      </c>
      <c r="F684" s="1">
        <f>_xlfn.DAYS(E684,A684)/30</f>
        <v>-20.066666666666666</v>
      </c>
      <c r="G684" s="1">
        <f t="shared" si="170"/>
        <v>219.93333333333334</v>
      </c>
      <c r="H684" s="5">
        <v>952272046</v>
      </c>
      <c r="I684" s="5" t="s">
        <v>52</v>
      </c>
      <c r="J684" s="6">
        <v>45107</v>
      </c>
      <c r="K684" s="7">
        <f>+_xlfn.DAYS(A684,J684)/30</f>
        <v>7.166666666666667</v>
      </c>
      <c r="L684" s="7">
        <f>+_xlfn.DAYS(A684,E684)/30</f>
        <v>20.066666666666666</v>
      </c>
      <c r="M684" s="6">
        <v>31310</v>
      </c>
      <c r="N684" s="8">
        <f>+_xlfn.DAYS(A684,M684)/365</f>
        <v>38.389041095890413</v>
      </c>
      <c r="O684" s="8">
        <v>2971</v>
      </c>
      <c r="P684" s="6">
        <v>43908</v>
      </c>
      <c r="Q684" s="8">
        <f t="shared" si="157"/>
        <v>2.2555555555555555</v>
      </c>
      <c r="R684" s="8">
        <f t="shared" si="158"/>
        <v>3.3305555555555557</v>
      </c>
      <c r="S684" s="8" t="s">
        <v>72</v>
      </c>
      <c r="T684" s="9">
        <v>4.5600000000000002E-2</v>
      </c>
      <c r="U684" s="5">
        <f t="shared" si="159"/>
        <v>4291666.666666667</v>
      </c>
      <c r="V684" s="5">
        <f t="shared" si="160"/>
        <v>3618633.7748000002</v>
      </c>
      <c r="W684" s="10">
        <f t="shared" si="165"/>
        <v>7910300.4414666668</v>
      </c>
      <c r="X684" s="5">
        <v>3136147</v>
      </c>
      <c r="Y684">
        <v>0</v>
      </c>
      <c r="Z684" s="5">
        <v>127665</v>
      </c>
      <c r="AA684" s="5">
        <v>955535858</v>
      </c>
      <c r="AB684">
        <v>0</v>
      </c>
      <c r="AC684">
        <v>0</v>
      </c>
      <c r="AD684">
        <v>0</v>
      </c>
      <c r="AE684" t="s">
        <v>34</v>
      </c>
      <c r="AF684" t="s">
        <v>34</v>
      </c>
      <c r="AG684" t="s">
        <v>41</v>
      </c>
      <c r="AH684" s="5">
        <v>9522720.4600000009</v>
      </c>
      <c r="AI684" s="5">
        <v>31361.47</v>
      </c>
      <c r="AJ684" s="3">
        <v>52017</v>
      </c>
      <c r="AK684" s="5">
        <v>1276.6500000000001</v>
      </c>
      <c r="AL684" s="5">
        <v>0</v>
      </c>
      <c r="AM684" s="5">
        <v>0</v>
      </c>
      <c r="AN684" s="5">
        <v>0</v>
      </c>
      <c r="AO684" t="s">
        <v>41</v>
      </c>
      <c r="AP684" t="s">
        <v>37</v>
      </c>
      <c r="AQ684" s="5">
        <v>9522720.4600000009</v>
      </c>
      <c r="AR684" t="s">
        <v>38</v>
      </c>
      <c r="AS684">
        <f t="shared" ref="AS684:AS691" si="171">IF(AC684&gt;=1,1,0)</f>
        <v>0</v>
      </c>
      <c r="AT684" t="str">
        <f t="shared" si="162"/>
        <v>0 Días</v>
      </c>
      <c r="AU684" t="e">
        <f>IF(AND(AC684=0,SUMIFS($H:$H,$A:$A,$A684,#REF!,#REF!)&lt;250000000),"Ordinaria",IF(AND(AC684=0,SUMIFS($H:$H,$A:$A,$A684,#REF!,#REF!)&gt;=250000000),"Preventiva",IF(AND(AC684&gt;0,AC684&lt;=30),"Persuasiva I",IF(AND(AC684&gt;30,AC684&lt;=60),"Persuasiva II",IF(AND(AC684&gt;60,AC684&lt;90),"Prejurídica","Jurídico")))))</f>
        <v>#REF!</v>
      </c>
      <c r="AV684">
        <f t="shared" si="163"/>
        <v>0</v>
      </c>
      <c r="AW684" t="str">
        <f>IFERROR(VLOOKUP(#REF!,#REF!,32,0),"Desembolsado")</f>
        <v>Desembolsado</v>
      </c>
      <c r="AX684" t="str">
        <f t="shared" si="164"/>
        <v>Otro</v>
      </c>
    </row>
    <row r="685" spans="1:50" x14ac:dyDescent="0.25">
      <c r="A685" s="3">
        <v>45291</v>
      </c>
      <c r="B685" s="1">
        <v>34223150218921</v>
      </c>
      <c r="C685" s="5">
        <v>1030000000</v>
      </c>
      <c r="D685">
        <v>240</v>
      </c>
      <c r="E685" s="3">
        <v>44720</v>
      </c>
      <c r="F685" s="1">
        <f>_xlfn.DAYS(E685,A685)/30</f>
        <v>-19.033333333333335</v>
      </c>
      <c r="G685" s="1">
        <f t="shared" si="170"/>
        <v>220.96666666666667</v>
      </c>
      <c r="H685" s="5">
        <v>956600555</v>
      </c>
      <c r="I685" s="5" t="s">
        <v>52</v>
      </c>
      <c r="J685" s="6">
        <v>45107</v>
      </c>
      <c r="K685" s="7">
        <f>+_xlfn.DAYS(A685,J685)/30</f>
        <v>6.1333333333333337</v>
      </c>
      <c r="L685" s="7">
        <f>+_xlfn.DAYS(A685,E685)/30</f>
        <v>19.033333333333335</v>
      </c>
      <c r="M685" s="6">
        <v>31310</v>
      </c>
      <c r="N685" s="8">
        <f>+_xlfn.DAYS(A685,M685)/365</f>
        <v>38.304109589041097</v>
      </c>
      <c r="O685" s="8">
        <v>2971</v>
      </c>
      <c r="P685" s="6">
        <v>43908</v>
      </c>
      <c r="Q685" s="8">
        <f t="shared" si="157"/>
        <v>2.2555555555555555</v>
      </c>
      <c r="R685" s="8">
        <f t="shared" si="158"/>
        <v>3.3305555555555557</v>
      </c>
      <c r="S685" s="8" t="s">
        <v>72</v>
      </c>
      <c r="T685" s="9">
        <v>4.5600000000000002E-2</v>
      </c>
      <c r="U685" s="5">
        <f t="shared" si="159"/>
        <v>4291666.666666667</v>
      </c>
      <c r="V685" s="5">
        <f t="shared" si="160"/>
        <v>3635082.1090000002</v>
      </c>
      <c r="W685" s="10">
        <f t="shared" si="165"/>
        <v>7926748.7756666671</v>
      </c>
      <c r="X685" s="5">
        <v>3150400</v>
      </c>
      <c r="Y685">
        <v>0</v>
      </c>
      <c r="Z685" s="5">
        <v>128294</v>
      </c>
      <c r="AA685" s="5">
        <v>959879249</v>
      </c>
      <c r="AB685">
        <v>0</v>
      </c>
      <c r="AC685">
        <v>0</v>
      </c>
      <c r="AD685">
        <v>0</v>
      </c>
      <c r="AE685" t="s">
        <v>34</v>
      </c>
      <c r="AF685" t="s">
        <v>34</v>
      </c>
      <c r="AG685" t="s">
        <v>41</v>
      </c>
      <c r="AH685" s="5">
        <v>9566005.5500000007</v>
      </c>
      <c r="AI685" s="5">
        <v>31504</v>
      </c>
      <c r="AJ685" s="3">
        <v>52017</v>
      </c>
      <c r="AK685" s="5">
        <v>1282.94</v>
      </c>
      <c r="AL685" s="5">
        <v>0</v>
      </c>
      <c r="AM685" s="5">
        <v>0</v>
      </c>
      <c r="AN685" s="5">
        <v>0</v>
      </c>
      <c r="AO685" t="s">
        <v>41</v>
      </c>
      <c r="AP685" t="s">
        <v>37</v>
      </c>
      <c r="AQ685" s="5">
        <v>9566005.5500000007</v>
      </c>
      <c r="AR685" t="s">
        <v>38</v>
      </c>
      <c r="AS685">
        <f t="shared" si="171"/>
        <v>0</v>
      </c>
      <c r="AT685" t="str">
        <f t="shared" si="162"/>
        <v>0 Días</v>
      </c>
      <c r="AU685" t="e">
        <f>IF(AND(AC685=0,SUMIFS($H:$H,$A:$A,$A685,#REF!,#REF!)&lt;250000000),"Ordinaria",IF(AND(AC685=0,SUMIFS($H:$H,$A:$A,$A685,#REF!,#REF!)&gt;=250000000),"Preventiva",IF(AND(AC685&gt;0,AC685&lt;=30),"Persuasiva I",IF(AND(AC685&gt;30,AC685&lt;=60),"Persuasiva II",IF(AND(AC685&gt;60,AC685&lt;90),"Prejurídica","Jurídico")))))</f>
        <v>#REF!</v>
      </c>
      <c r="AV685">
        <f t="shared" si="163"/>
        <v>0</v>
      </c>
      <c r="AW685" t="str">
        <f>IFERROR(VLOOKUP(#REF!,#REF!,32,0),"Desembolsado")</f>
        <v>Desembolsado</v>
      </c>
      <c r="AX685" t="str">
        <f t="shared" si="164"/>
        <v>Otro</v>
      </c>
    </row>
    <row r="686" spans="1:50" x14ac:dyDescent="0.25">
      <c r="A686" s="3">
        <v>45260</v>
      </c>
      <c r="B686" s="1">
        <v>34223150218921</v>
      </c>
      <c r="C686" s="5">
        <v>1030000000</v>
      </c>
      <c r="D686">
        <v>240</v>
      </c>
      <c r="E686" s="3">
        <v>44720</v>
      </c>
      <c r="F686" s="1">
        <f>_xlfn.DAYS(E686,A686)/30</f>
        <v>-18</v>
      </c>
      <c r="G686" s="1">
        <f t="shared" si="170"/>
        <v>222</v>
      </c>
      <c r="H686" s="5">
        <v>960929064</v>
      </c>
      <c r="I686" s="5" t="s">
        <v>52</v>
      </c>
      <c r="J686" s="6">
        <v>45107</v>
      </c>
      <c r="K686" s="7">
        <f>+_xlfn.DAYS(A686,J686)/30</f>
        <v>5.0999999999999996</v>
      </c>
      <c r="L686" s="7">
        <f>+_xlfn.DAYS(A686,E686)/30</f>
        <v>18</v>
      </c>
      <c r="M686" s="6">
        <v>31310</v>
      </c>
      <c r="N686" s="8">
        <f>+_xlfn.DAYS(A686,M686)/365</f>
        <v>38.219178082191782</v>
      </c>
      <c r="O686" s="8">
        <v>2971</v>
      </c>
      <c r="P686" s="6">
        <v>43908</v>
      </c>
      <c r="Q686" s="8">
        <f t="shared" si="157"/>
        <v>2.2555555555555555</v>
      </c>
      <c r="R686" s="8">
        <f t="shared" si="158"/>
        <v>3.3305555555555557</v>
      </c>
      <c r="S686" s="8" t="s">
        <v>72</v>
      </c>
      <c r="T686" s="9">
        <v>4.5600000000000002E-2</v>
      </c>
      <c r="U686" s="5">
        <f t="shared" si="159"/>
        <v>4291666.666666667</v>
      </c>
      <c r="V686" s="5">
        <f t="shared" si="160"/>
        <v>3651530.4432000006</v>
      </c>
      <c r="W686" s="10">
        <f t="shared" si="165"/>
        <v>7943197.1098666675</v>
      </c>
      <c r="X686" s="5">
        <v>3164664</v>
      </c>
      <c r="Y686">
        <v>0</v>
      </c>
      <c r="Z686" s="5">
        <v>0</v>
      </c>
      <c r="AA686" s="5">
        <v>964093728</v>
      </c>
      <c r="AB686">
        <v>0</v>
      </c>
      <c r="AC686">
        <v>0</v>
      </c>
      <c r="AD686">
        <v>0</v>
      </c>
      <c r="AE686" t="s">
        <v>34</v>
      </c>
      <c r="AF686" t="s">
        <v>34</v>
      </c>
      <c r="AG686" t="s">
        <v>41</v>
      </c>
      <c r="AH686" s="5">
        <v>9609290.6400000006</v>
      </c>
      <c r="AI686" s="5">
        <v>31646.639999999999</v>
      </c>
      <c r="AJ686" s="3">
        <v>52017</v>
      </c>
      <c r="AK686" s="5">
        <v>0</v>
      </c>
      <c r="AL686" s="5">
        <v>0</v>
      </c>
      <c r="AM686" s="5">
        <v>0</v>
      </c>
      <c r="AN686" s="5">
        <v>0</v>
      </c>
      <c r="AO686" t="s">
        <v>41</v>
      </c>
      <c r="AP686" t="s">
        <v>37</v>
      </c>
      <c r="AQ686" s="5">
        <v>9609290.6400000006</v>
      </c>
      <c r="AR686" t="s">
        <v>38</v>
      </c>
      <c r="AS686">
        <f t="shared" si="171"/>
        <v>0</v>
      </c>
      <c r="AT686" t="str">
        <f t="shared" si="162"/>
        <v>0 Días</v>
      </c>
      <c r="AU686" t="e">
        <f>IF(AND(AC686=0,SUMIFS($H:$H,$A:$A,$A686,#REF!,#REF!)&lt;250000000),"Ordinaria",IF(AND(AC686=0,SUMIFS($H:$H,$A:$A,$A686,#REF!,#REF!)&gt;=250000000),"Preventiva",IF(AND(AC686&gt;0,AC686&lt;=30),"Persuasiva I",IF(AND(AC686&gt;30,AC686&lt;=60),"Persuasiva II",IF(AND(AC686&gt;60,AC686&lt;90),"Prejurídica","Jurídico")))))</f>
        <v>#REF!</v>
      </c>
      <c r="AV686">
        <f t="shared" si="163"/>
        <v>0</v>
      </c>
      <c r="AW686" t="str">
        <f>IFERROR(VLOOKUP(#REF!,#REF!,32,0),"Desembolsado")</f>
        <v>Desembolsado</v>
      </c>
      <c r="AX686" t="str">
        <f t="shared" si="164"/>
        <v>Otro</v>
      </c>
    </row>
    <row r="687" spans="1:50" x14ac:dyDescent="0.25">
      <c r="A687" s="3">
        <v>45230</v>
      </c>
      <c r="B687" s="1">
        <v>34223150218921</v>
      </c>
      <c r="C687" s="5">
        <v>1030000000</v>
      </c>
      <c r="D687">
        <v>240</v>
      </c>
      <c r="E687" s="3">
        <v>44720</v>
      </c>
      <c r="F687" s="1">
        <f>_xlfn.DAYS(E687,A687)/30</f>
        <v>-17</v>
      </c>
      <c r="G687" s="1">
        <f t="shared" si="170"/>
        <v>223</v>
      </c>
      <c r="H687" s="5">
        <v>965257573</v>
      </c>
      <c r="I687" s="5" t="s">
        <v>52</v>
      </c>
      <c r="J687" s="6">
        <v>45107</v>
      </c>
      <c r="K687" s="7">
        <f>+_xlfn.DAYS(A687,J687)/30</f>
        <v>4.0999999999999996</v>
      </c>
      <c r="L687" s="7">
        <f>+_xlfn.DAYS(A687,E687)/30</f>
        <v>17</v>
      </c>
      <c r="M687" s="6">
        <v>31310</v>
      </c>
      <c r="N687" s="8">
        <f>+_xlfn.DAYS(A687,M687)/365</f>
        <v>38.136986301369866</v>
      </c>
      <c r="O687" s="8">
        <v>2971</v>
      </c>
      <c r="P687" s="6">
        <v>43908</v>
      </c>
      <c r="Q687" s="8">
        <f t="shared" si="157"/>
        <v>2.2555555555555555</v>
      </c>
      <c r="R687" s="8">
        <f t="shared" si="158"/>
        <v>3.3305555555555557</v>
      </c>
      <c r="S687" s="8" t="s">
        <v>72</v>
      </c>
      <c r="T687" s="9">
        <v>4.5600000000000002E-2</v>
      </c>
      <c r="U687" s="5">
        <f t="shared" si="159"/>
        <v>4291666.666666667</v>
      </c>
      <c r="V687" s="5">
        <f t="shared" si="160"/>
        <v>3667978.7774</v>
      </c>
      <c r="W687" s="10">
        <f t="shared" si="165"/>
        <v>7959645.444066667</v>
      </c>
      <c r="X687" s="5">
        <v>3178916</v>
      </c>
      <c r="Y687">
        <v>0</v>
      </c>
      <c r="Z687" s="5">
        <v>0</v>
      </c>
      <c r="AA687" s="5">
        <v>968436489</v>
      </c>
      <c r="AB687">
        <v>0</v>
      </c>
      <c r="AC687">
        <v>0</v>
      </c>
      <c r="AD687">
        <v>0</v>
      </c>
      <c r="AE687" t="s">
        <v>34</v>
      </c>
      <c r="AF687" t="s">
        <v>34</v>
      </c>
      <c r="AG687" t="s">
        <v>41</v>
      </c>
      <c r="AH687" s="5">
        <v>9652575.7300000004</v>
      </c>
      <c r="AI687" s="5">
        <v>31789.16</v>
      </c>
      <c r="AJ687" s="3">
        <v>52017</v>
      </c>
      <c r="AK687" s="5">
        <v>0</v>
      </c>
      <c r="AL687" s="5">
        <v>0</v>
      </c>
      <c r="AM687" s="5">
        <v>0</v>
      </c>
      <c r="AN687" s="5">
        <v>0</v>
      </c>
      <c r="AO687" t="s">
        <v>41</v>
      </c>
      <c r="AP687" t="s">
        <v>37</v>
      </c>
      <c r="AQ687" s="5">
        <v>9652575.7300000004</v>
      </c>
      <c r="AR687" t="s">
        <v>38</v>
      </c>
      <c r="AS687">
        <f t="shared" si="171"/>
        <v>0</v>
      </c>
      <c r="AT687" t="str">
        <f t="shared" si="162"/>
        <v>0 Días</v>
      </c>
      <c r="AU687" t="e">
        <f>IF(AND(AC687=0,SUMIFS($H:$H,$A:$A,$A687,#REF!,#REF!)&lt;250000000),"Ordinaria",IF(AND(AC687=0,SUMIFS($H:$H,$A:$A,$A687,#REF!,#REF!)&gt;=250000000),"Preventiva",IF(AND(AC687&gt;0,AC687&lt;=30),"Persuasiva I",IF(AND(AC687&gt;30,AC687&lt;=60),"Persuasiva II",IF(AND(AC687&gt;60,AC687&lt;90),"Prejurídica","Jurídico")))))</f>
        <v>#REF!</v>
      </c>
      <c r="AV687">
        <f t="shared" si="163"/>
        <v>0</v>
      </c>
      <c r="AW687" t="str">
        <f>IFERROR(VLOOKUP(#REF!,#REF!,32,0),"Desembolsado")</f>
        <v>Desembolsado</v>
      </c>
      <c r="AX687" t="str">
        <f t="shared" si="164"/>
        <v>Otro</v>
      </c>
    </row>
    <row r="688" spans="1:50" x14ac:dyDescent="0.25">
      <c r="A688" s="3">
        <v>45199</v>
      </c>
      <c r="B688" s="1">
        <v>34223150218921</v>
      </c>
      <c r="C688" s="5">
        <v>1030000000</v>
      </c>
      <c r="D688">
        <v>240</v>
      </c>
      <c r="E688" s="3">
        <v>44720</v>
      </c>
      <c r="F688" s="1">
        <f>_xlfn.DAYS(E688,A688)/30</f>
        <v>-15.966666666666667</v>
      </c>
      <c r="G688" s="1">
        <f t="shared" si="170"/>
        <v>224.03333333333333</v>
      </c>
      <c r="H688" s="5">
        <v>969586082</v>
      </c>
      <c r="I688" s="5" t="s">
        <v>52</v>
      </c>
      <c r="J688" s="6">
        <v>45107</v>
      </c>
      <c r="K688" s="7">
        <f>+_xlfn.DAYS(A688,J688)/30</f>
        <v>3.0666666666666669</v>
      </c>
      <c r="L688" s="7">
        <f>+_xlfn.DAYS(A688,E688)/30</f>
        <v>15.966666666666667</v>
      </c>
      <c r="M688" s="6">
        <v>31310</v>
      </c>
      <c r="N688" s="8">
        <f>+_xlfn.DAYS(A688,M688)/365</f>
        <v>38.052054794520551</v>
      </c>
      <c r="O688" s="8">
        <v>2971</v>
      </c>
      <c r="P688" s="6">
        <v>43908</v>
      </c>
      <c r="Q688" s="8">
        <f t="shared" si="157"/>
        <v>2.2555555555555555</v>
      </c>
      <c r="R688" s="8">
        <f t="shared" si="158"/>
        <v>3.3305555555555557</v>
      </c>
      <c r="S688" s="8" t="s">
        <v>72</v>
      </c>
      <c r="T688" s="9">
        <v>4.5600000000000002E-2</v>
      </c>
      <c r="U688" s="5">
        <f t="shared" si="159"/>
        <v>4291666.666666667</v>
      </c>
      <c r="V688" s="5">
        <f t="shared" si="160"/>
        <v>3684427.1116000004</v>
      </c>
      <c r="W688" s="10">
        <f t="shared" si="165"/>
        <v>7976093.7782666674</v>
      </c>
      <c r="X688" s="5">
        <v>3193167</v>
      </c>
      <c r="Y688">
        <v>0</v>
      </c>
      <c r="Z688" s="5">
        <v>0</v>
      </c>
      <c r="AA688" s="5">
        <v>972779249</v>
      </c>
      <c r="AB688">
        <v>0</v>
      </c>
      <c r="AC688">
        <v>0</v>
      </c>
      <c r="AD688">
        <v>0</v>
      </c>
      <c r="AE688" t="s">
        <v>34</v>
      </c>
      <c r="AF688" t="s">
        <v>34</v>
      </c>
      <c r="AG688" t="s">
        <v>41</v>
      </c>
      <c r="AH688" s="5">
        <v>9695860.8200000003</v>
      </c>
      <c r="AI688" s="5">
        <v>31931.67</v>
      </c>
      <c r="AJ688" s="3">
        <v>52017</v>
      </c>
      <c r="AK688" s="5">
        <v>0</v>
      </c>
      <c r="AL688" s="5">
        <v>0</v>
      </c>
      <c r="AM688" s="5">
        <v>0</v>
      </c>
      <c r="AN688" s="5">
        <v>0</v>
      </c>
      <c r="AO688" t="s">
        <v>41</v>
      </c>
      <c r="AP688" t="s">
        <v>37</v>
      </c>
      <c r="AQ688" s="5">
        <v>9695860.8200000003</v>
      </c>
      <c r="AR688" t="s">
        <v>38</v>
      </c>
      <c r="AS688">
        <f t="shared" si="171"/>
        <v>0</v>
      </c>
      <c r="AT688" t="str">
        <f t="shared" si="162"/>
        <v>0 Días</v>
      </c>
      <c r="AU688" t="e">
        <f>IF(AND(AC688=0,SUMIFS($H:$H,$A:$A,$A688,#REF!,#REF!)&lt;250000000),"Ordinaria",IF(AND(AC688=0,SUMIFS($H:$H,$A:$A,$A688,#REF!,#REF!)&gt;=250000000),"Preventiva",IF(AND(AC688&gt;0,AC688&lt;=30),"Persuasiva I",IF(AND(AC688&gt;30,AC688&lt;=60),"Persuasiva II",IF(AND(AC688&gt;60,AC688&lt;90),"Prejurídica","Jurídico")))))</f>
        <v>#REF!</v>
      </c>
      <c r="AV688">
        <f t="shared" si="163"/>
        <v>0</v>
      </c>
      <c r="AW688" t="str">
        <f>IFERROR(VLOOKUP(#REF!,#REF!,32,0),"Desembolsado")</f>
        <v>Desembolsado</v>
      </c>
      <c r="AX688" t="str">
        <f t="shared" si="164"/>
        <v>Otro</v>
      </c>
    </row>
    <row r="689" spans="1:50" x14ac:dyDescent="0.25">
      <c r="A689" s="3">
        <v>45169</v>
      </c>
      <c r="B689" s="1">
        <v>34223150218921</v>
      </c>
      <c r="C689" s="5">
        <v>1030000000</v>
      </c>
      <c r="D689">
        <v>240</v>
      </c>
      <c r="E689" s="3">
        <v>44720</v>
      </c>
      <c r="F689" s="1">
        <f>_xlfn.DAYS(E689,A689)/30</f>
        <v>-14.966666666666667</v>
      </c>
      <c r="G689" s="1">
        <f t="shared" si="170"/>
        <v>225.03333333333333</v>
      </c>
      <c r="H689" s="5">
        <v>973914591</v>
      </c>
      <c r="I689" s="5" t="s">
        <v>52</v>
      </c>
      <c r="J689" s="6">
        <v>45107</v>
      </c>
      <c r="K689" s="7">
        <f>+_xlfn.DAYS(A689,J689)/30</f>
        <v>2.0666666666666669</v>
      </c>
      <c r="L689" s="7">
        <f>+_xlfn.DAYS(A689,E689)/30</f>
        <v>14.966666666666667</v>
      </c>
      <c r="M689" s="6">
        <v>31310</v>
      </c>
      <c r="N689" s="8">
        <f>+_xlfn.DAYS(A689,M689)/365</f>
        <v>37.969863013698628</v>
      </c>
      <c r="O689" s="8">
        <v>2971</v>
      </c>
      <c r="P689" s="6">
        <v>43908</v>
      </c>
      <c r="Q689" s="8">
        <f t="shared" si="157"/>
        <v>2.2555555555555555</v>
      </c>
      <c r="R689" s="8">
        <f t="shared" si="158"/>
        <v>3.3305555555555557</v>
      </c>
      <c r="S689" s="8" t="s">
        <v>72</v>
      </c>
      <c r="T689" s="9">
        <v>4.5600000000000002E-2</v>
      </c>
      <c r="U689" s="5">
        <f t="shared" si="159"/>
        <v>4291666.666666667</v>
      </c>
      <c r="V689" s="5">
        <f t="shared" si="160"/>
        <v>3700875.4458000003</v>
      </c>
      <c r="W689" s="10">
        <f t="shared" si="165"/>
        <v>7992542.1124666668</v>
      </c>
      <c r="X689" s="5">
        <v>3207433</v>
      </c>
      <c r="Y689">
        <v>0</v>
      </c>
      <c r="Z689" s="5">
        <v>0</v>
      </c>
      <c r="AA689" s="5">
        <v>977122024</v>
      </c>
      <c r="AB689">
        <v>0</v>
      </c>
      <c r="AC689">
        <v>0</v>
      </c>
      <c r="AD689">
        <v>0</v>
      </c>
      <c r="AE689" t="s">
        <v>34</v>
      </c>
      <c r="AF689" t="s">
        <v>34</v>
      </c>
      <c r="AG689" t="s">
        <v>41</v>
      </c>
      <c r="AH689" s="5">
        <v>9739145.9100000001</v>
      </c>
      <c r="AI689" s="5">
        <v>32074.33</v>
      </c>
      <c r="AJ689" s="3">
        <v>52017</v>
      </c>
      <c r="AK689" s="5">
        <v>0</v>
      </c>
      <c r="AL689" s="5">
        <v>0</v>
      </c>
      <c r="AM689" s="5">
        <v>0</v>
      </c>
      <c r="AN689" s="5">
        <v>0</v>
      </c>
      <c r="AO689" t="s">
        <v>41</v>
      </c>
      <c r="AP689" t="s">
        <v>37</v>
      </c>
      <c r="AQ689" s="5">
        <v>9739145.9100000001</v>
      </c>
      <c r="AR689" t="s">
        <v>38</v>
      </c>
      <c r="AS689">
        <f t="shared" si="171"/>
        <v>0</v>
      </c>
      <c r="AT689" t="str">
        <f t="shared" si="162"/>
        <v>0 Días</v>
      </c>
      <c r="AU689" t="e">
        <f>IF(AND(AC689=0,SUMIFS($H:$H,$A:$A,$A689,#REF!,#REF!)&lt;250000000),"Ordinaria",IF(AND(AC689=0,SUMIFS($H:$H,$A:$A,$A689,#REF!,#REF!)&gt;=250000000),"Preventiva",IF(AND(AC689&gt;0,AC689&lt;=30),"Persuasiva I",IF(AND(AC689&gt;30,AC689&lt;=60),"Persuasiva II",IF(AND(AC689&gt;60,AC689&lt;90),"Prejurídica","Jurídico")))))</f>
        <v>#REF!</v>
      </c>
      <c r="AV689">
        <f t="shared" si="163"/>
        <v>0</v>
      </c>
      <c r="AW689" t="str">
        <f>IFERROR(VLOOKUP(#REF!,#REF!,32,0),"Desembolsado")</f>
        <v>Desembolsado</v>
      </c>
      <c r="AX689" t="str">
        <f t="shared" si="164"/>
        <v>Otro</v>
      </c>
    </row>
    <row r="690" spans="1:50" x14ac:dyDescent="0.25">
      <c r="A690" s="3">
        <v>45138</v>
      </c>
      <c r="B690" s="1">
        <v>34223150218921</v>
      </c>
      <c r="C690" s="5">
        <v>1030000000</v>
      </c>
      <c r="D690">
        <v>240</v>
      </c>
      <c r="E690" s="3">
        <v>44720</v>
      </c>
      <c r="F690" s="1">
        <f>_xlfn.DAYS(E690,A690)/30</f>
        <v>-13.933333333333334</v>
      </c>
      <c r="G690" s="1">
        <f t="shared" si="170"/>
        <v>226.06666666666666</v>
      </c>
      <c r="H690" s="5">
        <v>973914591</v>
      </c>
      <c r="I690" s="5" t="s">
        <v>52</v>
      </c>
      <c r="J690" s="6">
        <v>45107</v>
      </c>
      <c r="K690" s="7">
        <f>+_xlfn.DAYS(A690,J690)/30</f>
        <v>1.0333333333333334</v>
      </c>
      <c r="L690" s="7">
        <f>+_xlfn.DAYS(A690,E690)/30</f>
        <v>13.933333333333334</v>
      </c>
      <c r="M690" s="6">
        <v>31310</v>
      </c>
      <c r="N690" s="8">
        <f>+_xlfn.DAYS(A690,M690)/365</f>
        <v>37.884931506849313</v>
      </c>
      <c r="O690" s="8">
        <v>2971</v>
      </c>
      <c r="P690" s="6">
        <v>43908</v>
      </c>
      <c r="Q690" s="8">
        <f t="shared" si="157"/>
        <v>2.2555555555555555</v>
      </c>
      <c r="R690" s="8">
        <f t="shared" si="158"/>
        <v>3.3305555555555557</v>
      </c>
      <c r="S690" s="8" t="s">
        <v>72</v>
      </c>
      <c r="T690" s="9">
        <v>4.5600000000000002E-2</v>
      </c>
      <c r="U690" s="5">
        <f t="shared" si="159"/>
        <v>4291666.666666667</v>
      </c>
      <c r="V690" s="5">
        <f t="shared" si="160"/>
        <v>3700875.4458000003</v>
      </c>
      <c r="W690" s="10">
        <f t="shared" si="165"/>
        <v>7992542.1124666668</v>
      </c>
      <c r="X690" s="5">
        <v>0</v>
      </c>
      <c r="Y690">
        <v>0</v>
      </c>
      <c r="Z690" s="5">
        <v>0</v>
      </c>
      <c r="AA690" s="5">
        <v>973914591</v>
      </c>
      <c r="AB690">
        <v>0</v>
      </c>
      <c r="AC690">
        <v>0</v>
      </c>
      <c r="AD690">
        <v>0</v>
      </c>
      <c r="AE690" t="s">
        <v>34</v>
      </c>
      <c r="AF690" t="s">
        <v>34</v>
      </c>
      <c r="AG690" t="s">
        <v>41</v>
      </c>
      <c r="AH690" s="5">
        <v>9739145.9100000001</v>
      </c>
      <c r="AI690" s="5">
        <v>0</v>
      </c>
      <c r="AJ690" s="3">
        <v>52017</v>
      </c>
      <c r="AK690" s="5">
        <v>0</v>
      </c>
      <c r="AL690" s="5">
        <v>0</v>
      </c>
      <c r="AM690" s="5">
        <v>0</v>
      </c>
      <c r="AN690" s="5">
        <v>0</v>
      </c>
      <c r="AO690" t="s">
        <v>41</v>
      </c>
      <c r="AP690" t="s">
        <v>37</v>
      </c>
      <c r="AQ690" s="5">
        <v>9739145.9100000001</v>
      </c>
      <c r="AR690" t="s">
        <v>38</v>
      </c>
      <c r="AS690">
        <f t="shared" si="171"/>
        <v>0</v>
      </c>
      <c r="AT690" t="str">
        <f t="shared" si="162"/>
        <v>0 Días</v>
      </c>
      <c r="AU690" t="e">
        <f>IF(AND(AC690=0,SUMIFS($H:$H,$A:$A,$A690,#REF!,#REF!)&lt;250000000),"Ordinaria",IF(AND(AC690=0,SUMIFS($H:$H,$A:$A,$A690,#REF!,#REF!)&gt;=250000000),"Preventiva",IF(AND(AC690&gt;0,AC690&lt;=30),"Persuasiva I",IF(AND(AC690&gt;30,AC690&lt;=60),"Persuasiva II",IF(AND(AC690&gt;60,AC690&lt;90),"Prejurídica","Jurídico")))))</f>
        <v>#REF!</v>
      </c>
      <c r="AV690">
        <f t="shared" si="163"/>
        <v>0</v>
      </c>
      <c r="AW690" t="str">
        <f>IFERROR(VLOOKUP(#REF!,#REF!,32,0),"Desembolsado")</f>
        <v>Desembolsado</v>
      </c>
      <c r="AX690" t="str">
        <f t="shared" si="164"/>
        <v>Otro</v>
      </c>
    </row>
    <row r="691" spans="1:50" x14ac:dyDescent="0.25">
      <c r="A691" s="3">
        <v>45107</v>
      </c>
      <c r="B691" s="1">
        <v>34223150218921</v>
      </c>
      <c r="C691" s="5">
        <v>1030000000</v>
      </c>
      <c r="D691">
        <v>240</v>
      </c>
      <c r="E691" s="3">
        <v>44720</v>
      </c>
      <c r="F691" s="1">
        <f>_xlfn.DAYS(E691,A691)/30</f>
        <v>-12.9</v>
      </c>
      <c r="G691" s="1">
        <f t="shared" si="170"/>
        <v>227.1</v>
      </c>
      <c r="H691" s="5">
        <v>978243100</v>
      </c>
      <c r="I691" s="5" t="s">
        <v>52</v>
      </c>
      <c r="J691" s="6">
        <v>45107</v>
      </c>
      <c r="K691" s="7">
        <f>+_xlfn.DAYS(A691,J691)/30</f>
        <v>0</v>
      </c>
      <c r="L691" s="7">
        <f>+_xlfn.DAYS(A691,E691)/30</f>
        <v>12.9</v>
      </c>
      <c r="M691" s="6">
        <v>31310</v>
      </c>
      <c r="N691" s="8">
        <f>+_xlfn.DAYS(A691,M691)/365</f>
        <v>37.799999999999997</v>
      </c>
      <c r="O691" s="8">
        <v>2971</v>
      </c>
      <c r="P691" s="6">
        <v>43908</v>
      </c>
      <c r="Q691" s="8">
        <f t="shared" si="157"/>
        <v>2.2555555555555555</v>
      </c>
      <c r="R691" s="8">
        <f t="shared" si="158"/>
        <v>3.3305555555555557</v>
      </c>
      <c r="S691" s="8" t="s">
        <v>72</v>
      </c>
      <c r="T691" s="9">
        <v>4.5600000000000002E-2</v>
      </c>
      <c r="U691" s="5">
        <f t="shared" si="159"/>
        <v>4291666.666666667</v>
      </c>
      <c r="V691" s="5">
        <f t="shared" si="160"/>
        <v>3717323.78</v>
      </c>
      <c r="W691" s="10">
        <f t="shared" si="165"/>
        <v>8008990.4466666672</v>
      </c>
      <c r="X691" s="5">
        <v>123911</v>
      </c>
      <c r="Y691">
        <v>0</v>
      </c>
      <c r="Z691" s="5">
        <v>0</v>
      </c>
      <c r="AA691" s="5">
        <v>978367011</v>
      </c>
      <c r="AB691">
        <v>0</v>
      </c>
      <c r="AC691">
        <v>0</v>
      </c>
      <c r="AD691">
        <v>0</v>
      </c>
      <c r="AE691" t="s">
        <v>34</v>
      </c>
      <c r="AF691" t="s">
        <v>34</v>
      </c>
      <c r="AG691" t="s">
        <v>41</v>
      </c>
      <c r="AH691" s="5">
        <v>9782431</v>
      </c>
      <c r="AI691" s="5">
        <v>1239.1099999999999</v>
      </c>
      <c r="AJ691" s="3">
        <v>52017</v>
      </c>
      <c r="AK691" s="5">
        <v>0</v>
      </c>
      <c r="AL691" s="5">
        <v>0</v>
      </c>
      <c r="AM691" s="5">
        <v>0</v>
      </c>
      <c r="AN691" s="5">
        <v>0</v>
      </c>
      <c r="AO691" t="s">
        <v>41</v>
      </c>
      <c r="AP691" t="s">
        <v>37</v>
      </c>
      <c r="AQ691" s="5">
        <v>9782431</v>
      </c>
      <c r="AR691" t="s">
        <v>38</v>
      </c>
      <c r="AS691">
        <f t="shared" si="171"/>
        <v>0</v>
      </c>
      <c r="AT691" t="str">
        <f t="shared" si="162"/>
        <v>0 Días</v>
      </c>
      <c r="AU691" t="e">
        <f>IF(AND(AC691=0,SUMIFS($H:$H,$A:$A,$A691,#REF!,#REF!)&lt;250000000),"Ordinaria",IF(AND(AC691=0,SUMIFS($H:$H,$A:$A,$A691,#REF!,#REF!)&gt;=250000000),"Preventiva",IF(AND(AC691&gt;0,AC691&lt;=30),"Persuasiva I",IF(AND(AC691&gt;30,AC691&lt;=60),"Persuasiva II",IF(AND(AC691&gt;60,AC691&lt;90),"Prejurídica","Jurídico")))))</f>
        <v>#REF!</v>
      </c>
      <c r="AV691">
        <f t="shared" si="163"/>
        <v>0</v>
      </c>
      <c r="AW691" t="str">
        <f>IFERROR(VLOOKUP(#REF!,#REF!,32,0),"Desembolsado")</f>
        <v>Desembolsado</v>
      </c>
      <c r="AX691" t="str">
        <f t="shared" si="164"/>
        <v>Otro</v>
      </c>
    </row>
    <row r="692" spans="1:50" x14ac:dyDescent="0.25">
      <c r="A692" s="3">
        <v>45351</v>
      </c>
      <c r="B692" s="1">
        <v>34223300215701</v>
      </c>
      <c r="C692" s="5">
        <v>758000000</v>
      </c>
      <c r="D692">
        <v>240</v>
      </c>
      <c r="E692" s="3">
        <v>44729</v>
      </c>
      <c r="F692" s="1">
        <f>_xlfn.DAYS(E692,A692)/30</f>
        <v>-20.733333333333334</v>
      </c>
      <c r="G692" s="1">
        <f t="shared" si="170"/>
        <v>219.26666666666665</v>
      </c>
      <c r="H692" s="5">
        <v>697963202</v>
      </c>
      <c r="I692" s="5" t="s">
        <v>52</v>
      </c>
      <c r="J692" s="6">
        <v>45247</v>
      </c>
      <c r="K692" s="7">
        <f>+_xlfn.DAYS(A692,J692)/30</f>
        <v>3.4666666666666668</v>
      </c>
      <c r="L692" s="7">
        <f>+_xlfn.DAYS(A692,E692)/30</f>
        <v>20.733333333333334</v>
      </c>
      <c r="M692" s="6">
        <v>32458</v>
      </c>
      <c r="N692" s="8">
        <f>+_xlfn.DAYS(A692,M692)/365</f>
        <v>35.323287671232876</v>
      </c>
      <c r="O692" s="8">
        <v>1060</v>
      </c>
      <c r="P692" s="6">
        <v>43770</v>
      </c>
      <c r="Q692" s="8">
        <f t="shared" si="157"/>
        <v>2.6638888888888888</v>
      </c>
      <c r="R692" s="8">
        <f t="shared" si="158"/>
        <v>4.1027777777777779</v>
      </c>
      <c r="S692" s="8" t="s">
        <v>66</v>
      </c>
      <c r="T692" s="9">
        <v>4.5600000000000002E-2</v>
      </c>
      <c r="U692" s="5">
        <f t="shared" si="159"/>
        <v>3158333.3333333335</v>
      </c>
      <c r="V692" s="5">
        <f t="shared" si="160"/>
        <v>2652260.1676000003</v>
      </c>
      <c r="W692" s="10">
        <f t="shared" si="165"/>
        <v>5810593.5009333342</v>
      </c>
      <c r="X692" s="5">
        <v>2298630</v>
      </c>
      <c r="Y692">
        <v>0</v>
      </c>
      <c r="Z692" s="5">
        <v>93571</v>
      </c>
      <c r="AA692" s="5">
        <v>700355403</v>
      </c>
      <c r="AB692">
        <v>0</v>
      </c>
      <c r="AC692">
        <v>0</v>
      </c>
      <c r="AD692">
        <v>0</v>
      </c>
      <c r="AE692" t="s">
        <v>34</v>
      </c>
      <c r="AF692" t="s">
        <v>34</v>
      </c>
      <c r="AG692" t="s">
        <v>41</v>
      </c>
      <c r="AH692" s="5">
        <v>6979632.0199999996</v>
      </c>
      <c r="AI692" s="5">
        <v>22986.3</v>
      </c>
      <c r="AJ692" s="3">
        <v>52032</v>
      </c>
      <c r="AK692" s="5">
        <v>935.71</v>
      </c>
      <c r="AL692" s="5">
        <v>0</v>
      </c>
      <c r="AM692" s="5">
        <v>0</v>
      </c>
      <c r="AN692" s="5">
        <v>0</v>
      </c>
      <c r="AO692" t="s">
        <v>41</v>
      </c>
      <c r="AP692" t="s">
        <v>37</v>
      </c>
      <c r="AQ692" s="5">
        <v>6979632.0199999996</v>
      </c>
      <c r="AR692" t="s">
        <v>38</v>
      </c>
      <c r="AT692" t="str">
        <f t="shared" si="162"/>
        <v>0 Días</v>
      </c>
      <c r="AU692" t="e">
        <f>IF(AND(AC692=0,SUMIFS($H:$H,$A:$A,$A692,#REF!,#REF!)&lt;250000000),"Ordinaria",IF(AND(AC692=0,SUMIFS($H:$H,$A:$A,$A692,#REF!,#REF!)&gt;=250000000),"Preventiva",IF(AND(AC692&gt;0,AC692&lt;=30),"Persuasiva I",IF(AND(AC692&gt;30,AC692&lt;=60),"Persuasiva II",IF(AND(AC692&gt;60,AC692&lt;90),"Prejurídica","Jurídico")))))</f>
        <v>#REF!</v>
      </c>
      <c r="AV692">
        <f t="shared" si="163"/>
        <v>0</v>
      </c>
      <c r="AW692" t="str">
        <f>IFERROR(VLOOKUP(#REF!,#REF!,32,0),"Desembolsado")</f>
        <v>Desembolsado</v>
      </c>
      <c r="AX692" t="str">
        <f t="shared" si="164"/>
        <v>Otro</v>
      </c>
    </row>
    <row r="693" spans="1:50" x14ac:dyDescent="0.25">
      <c r="A693" s="3">
        <v>45322</v>
      </c>
      <c r="B693" s="1">
        <v>34223300215701</v>
      </c>
      <c r="C693" s="5">
        <v>758000000</v>
      </c>
      <c r="D693">
        <v>240</v>
      </c>
      <c r="E693" s="3">
        <v>44729</v>
      </c>
      <c r="F693" s="1">
        <f>_xlfn.DAYS(E693,A693)/30</f>
        <v>-19.766666666666666</v>
      </c>
      <c r="G693" s="1">
        <f t="shared" si="170"/>
        <v>220.23333333333335</v>
      </c>
      <c r="H693" s="5">
        <v>701135762</v>
      </c>
      <c r="I693" s="5" t="s">
        <v>52</v>
      </c>
      <c r="J693" s="6">
        <v>45247</v>
      </c>
      <c r="K693" s="7">
        <v>2</v>
      </c>
      <c r="L693" s="7">
        <f>+_xlfn.DAYS(A693,E693)/30</f>
        <v>19.766666666666666</v>
      </c>
      <c r="M693" s="6">
        <v>32458</v>
      </c>
      <c r="N693" s="8">
        <f>+_xlfn.DAYS(A693,M693)/365</f>
        <v>35.243835616438353</v>
      </c>
      <c r="O693" s="8">
        <v>1060</v>
      </c>
      <c r="P693" s="6">
        <v>43770</v>
      </c>
      <c r="Q693" s="8">
        <f t="shared" si="157"/>
        <v>2.6638888888888888</v>
      </c>
      <c r="R693" s="8">
        <f t="shared" si="158"/>
        <v>4.1027777777777779</v>
      </c>
      <c r="S693" s="8" t="s">
        <v>66</v>
      </c>
      <c r="T693" s="9">
        <v>4.5600000000000002E-2</v>
      </c>
      <c r="U693" s="5">
        <f t="shared" si="159"/>
        <v>3158333.3333333335</v>
      </c>
      <c r="V693" s="5">
        <f t="shared" si="160"/>
        <v>2664315.8956000004</v>
      </c>
      <c r="W693" s="10">
        <f t="shared" si="165"/>
        <v>5822649.2289333344</v>
      </c>
      <c r="X693" s="5">
        <v>2309081</v>
      </c>
      <c r="Y693">
        <v>0</v>
      </c>
      <c r="Z693" s="5">
        <v>93997</v>
      </c>
      <c r="AA693" s="5">
        <v>703538840</v>
      </c>
      <c r="AB693">
        <v>0</v>
      </c>
      <c r="AC693">
        <v>0</v>
      </c>
      <c r="AD693">
        <v>0</v>
      </c>
      <c r="AE693" t="s">
        <v>34</v>
      </c>
      <c r="AF693" t="s">
        <v>34</v>
      </c>
      <c r="AG693" t="s">
        <v>41</v>
      </c>
      <c r="AH693" s="5">
        <v>7011357.6200000001</v>
      </c>
      <c r="AI693" s="5">
        <v>23090.81</v>
      </c>
      <c r="AJ693" s="3">
        <v>52032</v>
      </c>
      <c r="AK693" s="5">
        <v>939.97</v>
      </c>
      <c r="AL693" s="5">
        <v>0</v>
      </c>
      <c r="AM693" s="5">
        <v>0</v>
      </c>
      <c r="AN693" s="5">
        <v>0</v>
      </c>
      <c r="AO693" t="s">
        <v>41</v>
      </c>
      <c r="AP693" t="s">
        <v>37</v>
      </c>
      <c r="AQ693" s="5">
        <v>7011357.6200000001</v>
      </c>
      <c r="AR693" t="s">
        <v>38</v>
      </c>
      <c r="AS693">
        <f>IF(AC693&gt;=1,1,0)</f>
        <v>0</v>
      </c>
      <c r="AT693" t="str">
        <f t="shared" si="162"/>
        <v>0 Días</v>
      </c>
      <c r="AU693" t="e">
        <f>IF(AND(AC693=0,SUMIFS($H:$H,$A:$A,$A693,#REF!,#REF!)&lt;250000000),"Ordinaria",IF(AND(AC693=0,SUMIFS($H:$H,$A:$A,$A693,#REF!,#REF!)&gt;=250000000),"Preventiva",IF(AND(AC693&gt;0,AC693&lt;=30),"Persuasiva I",IF(AND(AC693&gt;30,AC693&lt;=60),"Persuasiva II",IF(AND(AC693&gt;60,AC693&lt;90),"Prejurídica","Jurídico")))))</f>
        <v>#REF!</v>
      </c>
      <c r="AV693">
        <f t="shared" si="163"/>
        <v>0</v>
      </c>
      <c r="AW693" t="str">
        <f>IFERROR(VLOOKUP(#REF!,#REF!,32,0),"Desembolsado")</f>
        <v>Desembolsado</v>
      </c>
      <c r="AX693" t="str">
        <f t="shared" si="164"/>
        <v>Otro</v>
      </c>
    </row>
    <row r="694" spans="1:50" x14ac:dyDescent="0.25">
      <c r="A694" s="3">
        <v>45291</v>
      </c>
      <c r="B694" s="1">
        <v>34223300215701</v>
      </c>
      <c r="C694" s="5">
        <v>758000000</v>
      </c>
      <c r="D694">
        <v>240</v>
      </c>
      <c r="E694" s="3">
        <v>44729</v>
      </c>
      <c r="F694" s="1">
        <f>_xlfn.DAYS(E694,A694)/30</f>
        <v>-18.733333333333334</v>
      </c>
      <c r="G694" s="1">
        <f t="shared" si="170"/>
        <v>221.26666666666665</v>
      </c>
      <c r="H694" s="5">
        <v>704308322</v>
      </c>
      <c r="I694" s="5" t="s">
        <v>52</v>
      </c>
      <c r="J694" s="6">
        <v>45247</v>
      </c>
      <c r="K694" s="7">
        <f>+_xlfn.DAYS(A694,J694)/30</f>
        <v>1.4666666666666666</v>
      </c>
      <c r="L694" s="7">
        <f>+_xlfn.DAYS(A694,E694)/30</f>
        <v>18.733333333333334</v>
      </c>
      <c r="M694" s="6">
        <v>32458</v>
      </c>
      <c r="N694" s="8">
        <f>+_xlfn.DAYS(A694,M694)/365</f>
        <v>35.158904109589038</v>
      </c>
      <c r="O694" s="8">
        <v>1060</v>
      </c>
      <c r="P694" s="6">
        <v>43770</v>
      </c>
      <c r="Q694" s="8">
        <f t="shared" si="157"/>
        <v>2.6638888888888888</v>
      </c>
      <c r="R694" s="8">
        <f t="shared" si="158"/>
        <v>4.1027777777777779</v>
      </c>
      <c r="S694" s="8" t="s">
        <v>66</v>
      </c>
      <c r="T694" s="9">
        <v>4.5600000000000002E-2</v>
      </c>
      <c r="U694" s="5">
        <f t="shared" si="159"/>
        <v>3158333.3333333335</v>
      </c>
      <c r="V694" s="5">
        <f t="shared" si="160"/>
        <v>2676371.6236000005</v>
      </c>
      <c r="W694" s="10">
        <f t="shared" si="165"/>
        <v>5834704.9569333345</v>
      </c>
      <c r="X694" s="5">
        <v>3987945</v>
      </c>
      <c r="Y694">
        <v>0</v>
      </c>
      <c r="Z694" s="5">
        <v>236199</v>
      </c>
      <c r="AA694" s="5">
        <v>708532466</v>
      </c>
      <c r="AB694">
        <v>0</v>
      </c>
      <c r="AC694">
        <v>0</v>
      </c>
      <c r="AD694">
        <v>0</v>
      </c>
      <c r="AE694" t="s">
        <v>34</v>
      </c>
      <c r="AF694" t="s">
        <v>34</v>
      </c>
      <c r="AG694" t="s">
        <v>41</v>
      </c>
      <c r="AH694" s="5">
        <v>7043083.2199999997</v>
      </c>
      <c r="AI694" s="5">
        <v>39879.449999999997</v>
      </c>
      <c r="AJ694" s="3">
        <v>52032</v>
      </c>
      <c r="AK694" s="5">
        <v>2361.9899999999998</v>
      </c>
      <c r="AL694" s="5">
        <v>0</v>
      </c>
      <c r="AM694" s="5">
        <v>0</v>
      </c>
      <c r="AN694" s="5">
        <v>0</v>
      </c>
      <c r="AO694" t="s">
        <v>41</v>
      </c>
      <c r="AP694" t="s">
        <v>37</v>
      </c>
      <c r="AQ694" s="5">
        <v>7043083.2199999997</v>
      </c>
      <c r="AR694" t="s">
        <v>38</v>
      </c>
      <c r="AS694">
        <f>IF(AC694&gt;=1,1,0)</f>
        <v>0</v>
      </c>
      <c r="AT694" t="str">
        <f t="shared" si="162"/>
        <v>0 Días</v>
      </c>
      <c r="AU694" t="e">
        <f>IF(AND(AC694=0,SUMIFS($H:$H,$A:$A,$A694,#REF!,#REF!)&lt;250000000),"Ordinaria",IF(AND(AC694=0,SUMIFS($H:$H,$A:$A,$A694,#REF!,#REF!)&gt;=250000000),"Preventiva",IF(AND(AC694&gt;0,AC694&lt;=30),"Persuasiva I",IF(AND(AC694&gt;30,AC694&lt;=60),"Persuasiva II",IF(AND(AC694&gt;60,AC694&lt;90),"Prejurídica","Jurídico")))))</f>
        <v>#REF!</v>
      </c>
      <c r="AV694">
        <f t="shared" si="163"/>
        <v>0</v>
      </c>
      <c r="AW694" t="str">
        <f>IFERROR(VLOOKUP(#REF!,#REF!,32,0),"Desembolsado")</f>
        <v>Desembolsado</v>
      </c>
      <c r="AX694" t="str">
        <f t="shared" si="164"/>
        <v>Otro</v>
      </c>
    </row>
    <row r="695" spans="1:50" x14ac:dyDescent="0.25">
      <c r="A695" s="3">
        <v>45260</v>
      </c>
      <c r="B695" s="1">
        <v>34223300215701</v>
      </c>
      <c r="C695" s="5">
        <v>758000000</v>
      </c>
      <c r="D695">
        <v>240</v>
      </c>
      <c r="E695" s="3">
        <v>44729</v>
      </c>
      <c r="F695" s="1">
        <f>_xlfn.DAYS(E695,A695)/30</f>
        <v>-17.7</v>
      </c>
      <c r="G695" s="1">
        <f t="shared" si="170"/>
        <v>222.3</v>
      </c>
      <c r="H695" s="5">
        <v>704308322</v>
      </c>
      <c r="I695" s="5" t="s">
        <v>52</v>
      </c>
      <c r="J695" s="6">
        <v>45247</v>
      </c>
      <c r="K695" s="7">
        <f>+_xlfn.DAYS(A695,J695)/30</f>
        <v>0.43333333333333335</v>
      </c>
      <c r="L695" s="7">
        <f>+_xlfn.DAYS(A695,E695)/30</f>
        <v>17.7</v>
      </c>
      <c r="M695" s="6">
        <v>32458</v>
      </c>
      <c r="N695" s="8">
        <f>+_xlfn.DAYS(A695,M695)/365</f>
        <v>35.073972602739723</v>
      </c>
      <c r="O695" s="8">
        <v>1060</v>
      </c>
      <c r="P695" s="6">
        <v>43770</v>
      </c>
      <c r="Q695" s="8">
        <f t="shared" si="157"/>
        <v>2.6638888888888888</v>
      </c>
      <c r="R695" s="8">
        <f t="shared" si="158"/>
        <v>4.1027777777777779</v>
      </c>
      <c r="S695" s="8" t="s">
        <v>66</v>
      </c>
      <c r="T695" s="9">
        <v>4.5600000000000002E-2</v>
      </c>
      <c r="U695" s="5">
        <f t="shared" si="159"/>
        <v>3158333.3333333335</v>
      </c>
      <c r="V695" s="5">
        <f t="shared" si="160"/>
        <v>2676371.6236000005</v>
      </c>
      <c r="W695" s="10">
        <f t="shared" si="165"/>
        <v>5834704.9569333345</v>
      </c>
      <c r="X695" s="5">
        <v>1311578</v>
      </c>
      <c r="Y695">
        <v>0</v>
      </c>
      <c r="Z695" s="5">
        <v>0</v>
      </c>
      <c r="AA695" s="5">
        <v>705619900</v>
      </c>
      <c r="AB695">
        <v>0</v>
      </c>
      <c r="AC695">
        <v>0</v>
      </c>
      <c r="AD695">
        <v>0</v>
      </c>
      <c r="AE695" t="s">
        <v>34</v>
      </c>
      <c r="AF695" t="s">
        <v>34</v>
      </c>
      <c r="AG695" t="s">
        <v>41</v>
      </c>
      <c r="AH695" s="5">
        <v>7043083.2199999997</v>
      </c>
      <c r="AI695" s="5">
        <v>13115.78</v>
      </c>
      <c r="AJ695" s="3">
        <v>52032</v>
      </c>
      <c r="AK695" s="5">
        <v>0</v>
      </c>
      <c r="AL695" s="5">
        <v>0</v>
      </c>
      <c r="AM695" s="5">
        <v>0</v>
      </c>
      <c r="AN695" s="5">
        <v>0</v>
      </c>
      <c r="AO695" t="s">
        <v>41</v>
      </c>
      <c r="AP695" t="s">
        <v>37</v>
      </c>
      <c r="AQ695" s="5">
        <v>7043083.2199999997</v>
      </c>
      <c r="AR695" t="s">
        <v>38</v>
      </c>
      <c r="AS695">
        <f>IF(AC695&gt;=1,1,0)</f>
        <v>0</v>
      </c>
      <c r="AT695" t="str">
        <f t="shared" si="162"/>
        <v>0 Días</v>
      </c>
      <c r="AU695" t="e">
        <f>IF(AND(AC695=0,SUMIFS($H:$H,$A:$A,$A695,#REF!,#REF!)&lt;250000000),"Ordinaria",IF(AND(AC695=0,SUMIFS($H:$H,$A:$A,$A695,#REF!,#REF!)&gt;=250000000),"Preventiva",IF(AND(AC695&gt;0,AC695&lt;=30),"Persuasiva I",IF(AND(AC695&gt;30,AC695&lt;=60),"Persuasiva II",IF(AND(AC695&gt;60,AC695&lt;90),"Prejurídica","Jurídico")))))</f>
        <v>#REF!</v>
      </c>
      <c r="AV695">
        <f t="shared" si="163"/>
        <v>0</v>
      </c>
      <c r="AW695" t="str">
        <f>IFERROR(VLOOKUP(#REF!,#REF!,32,0),"Desembolsado")</f>
        <v>Desembolsado</v>
      </c>
      <c r="AX695" t="str">
        <f t="shared" si="164"/>
        <v>Otro</v>
      </c>
    </row>
    <row r="696" spans="1:50" x14ac:dyDescent="0.25">
      <c r="A696" s="3">
        <v>45351</v>
      </c>
      <c r="B696" s="1">
        <v>34223550224611</v>
      </c>
      <c r="C696" s="5">
        <v>86850000</v>
      </c>
      <c r="D696">
        <v>84</v>
      </c>
      <c r="E696" s="3">
        <v>44893</v>
      </c>
      <c r="F696" s="1">
        <f>_xlfn.DAYS(E696,A696)/30</f>
        <v>-15.266666666666667</v>
      </c>
      <c r="G696" s="1">
        <f t="shared" si="170"/>
        <v>68.733333333333334</v>
      </c>
      <c r="H696" s="5">
        <v>71220228</v>
      </c>
      <c r="I696" s="5" t="s">
        <v>54</v>
      </c>
      <c r="J696" s="6">
        <v>45080</v>
      </c>
      <c r="K696" s="7">
        <f>+_xlfn.DAYS(A696,J696)/30</f>
        <v>9.0333333333333332</v>
      </c>
      <c r="L696" s="7">
        <f>+_xlfn.DAYS(A696,E696)/30</f>
        <v>15.266666666666667</v>
      </c>
      <c r="M696" s="6">
        <v>22337</v>
      </c>
      <c r="N696" s="8">
        <f>+_xlfn.DAYS(A696,M696)/365</f>
        <v>63.052054794520551</v>
      </c>
      <c r="O696" s="8">
        <v>870</v>
      </c>
      <c r="P696" s="6">
        <v>42648</v>
      </c>
      <c r="Q696" s="8">
        <f t="shared" si="157"/>
        <v>6.2361111111111107</v>
      </c>
      <c r="R696" s="8">
        <f t="shared" si="158"/>
        <v>6.7555555555555555</v>
      </c>
      <c r="S696" s="8" t="s">
        <v>66</v>
      </c>
      <c r="T696" s="9">
        <v>2.9600000000000001E-2</v>
      </c>
      <c r="U696" s="5">
        <f t="shared" si="159"/>
        <v>1033928.5714285715</v>
      </c>
      <c r="V696" s="5">
        <f t="shared" si="160"/>
        <v>175676.5624</v>
      </c>
      <c r="W696" s="10">
        <f t="shared" si="165"/>
        <v>1209605.1338285715</v>
      </c>
      <c r="X696" s="5">
        <v>0</v>
      </c>
      <c r="Y696">
        <v>0</v>
      </c>
      <c r="Z696" s="5">
        <v>1592528</v>
      </c>
      <c r="AA696" s="5">
        <v>72812756</v>
      </c>
      <c r="AB696">
        <v>0</v>
      </c>
      <c r="AC696">
        <v>0</v>
      </c>
      <c r="AD696">
        <v>0</v>
      </c>
      <c r="AE696" t="s">
        <v>34</v>
      </c>
      <c r="AF696" t="s">
        <v>34</v>
      </c>
      <c r="AG696" t="s">
        <v>35</v>
      </c>
      <c r="AH696" s="5">
        <v>345418</v>
      </c>
      <c r="AI696" s="5">
        <v>0</v>
      </c>
      <c r="AJ696" s="3">
        <v>47452</v>
      </c>
      <c r="AK696" s="5">
        <v>7724</v>
      </c>
      <c r="AL696" s="5">
        <v>745666.36</v>
      </c>
      <c r="AM696" s="5">
        <v>0</v>
      </c>
      <c r="AN696" s="5">
        <v>14173.51</v>
      </c>
      <c r="AO696" t="s">
        <v>40</v>
      </c>
      <c r="AP696" t="s">
        <v>37</v>
      </c>
      <c r="AQ696" s="5">
        <v>0</v>
      </c>
      <c r="AR696" t="s">
        <v>38</v>
      </c>
      <c r="AT696" t="str">
        <f t="shared" si="162"/>
        <v>0 Días</v>
      </c>
      <c r="AU696" t="e">
        <f>IF(AND(AC696=0,SUMIFS($H:$H,$A:$A,$A696,#REF!,#REF!)&lt;250000000),"Ordinaria",IF(AND(AC696=0,SUMIFS($H:$H,$A:$A,$A696,#REF!,#REF!)&gt;=250000000),"Preventiva",IF(AND(AC696&gt;0,AC696&lt;=30),"Persuasiva I",IF(AND(AC696&gt;30,AC696&lt;=60),"Persuasiva II",IF(AND(AC696&gt;60,AC696&lt;90),"Prejurídica","Jurídico")))))</f>
        <v>#REF!</v>
      </c>
      <c r="AV696">
        <f t="shared" si="163"/>
        <v>0</v>
      </c>
      <c r="AW696" t="str">
        <f>IFERROR(VLOOKUP(#REF!,#REF!,32,0),"Desembolsado")</f>
        <v>Desembolsado</v>
      </c>
      <c r="AX696" t="str">
        <f t="shared" si="164"/>
        <v>Otro</v>
      </c>
    </row>
    <row r="697" spans="1:50" x14ac:dyDescent="0.25">
      <c r="A697" s="3">
        <v>45322</v>
      </c>
      <c r="B697" s="1">
        <v>34223550224611</v>
      </c>
      <c r="C697" s="5">
        <v>86850000</v>
      </c>
      <c r="D697">
        <v>84</v>
      </c>
      <c r="E697" s="3">
        <v>44893</v>
      </c>
      <c r="F697" s="1">
        <f>_xlfn.DAYS(E697,A697)/30</f>
        <v>-14.3</v>
      </c>
      <c r="G697" s="1">
        <f t="shared" si="170"/>
        <v>69.7</v>
      </c>
      <c r="H697" s="5">
        <v>73314940</v>
      </c>
      <c r="I697" s="5" t="s">
        <v>54</v>
      </c>
      <c r="J697" s="6">
        <v>45080</v>
      </c>
      <c r="K697" s="7">
        <f>+_xlfn.DAYS(A697,J697)/30</f>
        <v>8.0666666666666664</v>
      </c>
      <c r="L697" s="7">
        <f>+_xlfn.DAYS(A697,E697)/30</f>
        <v>14.3</v>
      </c>
      <c r="M697" s="6">
        <v>22337</v>
      </c>
      <c r="N697" s="8">
        <f>+_xlfn.DAYS(A697,M697)/365</f>
        <v>62.972602739726028</v>
      </c>
      <c r="O697" s="8">
        <v>870</v>
      </c>
      <c r="P697" s="6">
        <v>42648</v>
      </c>
      <c r="Q697" s="8">
        <f t="shared" si="157"/>
        <v>6.2361111111111107</v>
      </c>
      <c r="R697" s="8">
        <f t="shared" si="158"/>
        <v>6.7555555555555555</v>
      </c>
      <c r="S697" s="8" t="s">
        <v>66</v>
      </c>
      <c r="T697" s="9">
        <v>2.9600000000000001E-2</v>
      </c>
      <c r="U697" s="5">
        <f t="shared" si="159"/>
        <v>1033928.5714285715</v>
      </c>
      <c r="V697" s="5">
        <f t="shared" si="160"/>
        <v>180843.51866666667</v>
      </c>
      <c r="W697" s="10">
        <f t="shared" si="165"/>
        <v>1214772.0900952381</v>
      </c>
      <c r="X697" s="5">
        <v>156728</v>
      </c>
      <c r="Y697">
        <v>0</v>
      </c>
      <c r="Z697" s="5">
        <v>2285167</v>
      </c>
      <c r="AA697" s="5">
        <v>75756835</v>
      </c>
      <c r="AB697">
        <v>0</v>
      </c>
      <c r="AC697">
        <v>0</v>
      </c>
      <c r="AD697">
        <v>0</v>
      </c>
      <c r="AE697" t="s">
        <v>34</v>
      </c>
      <c r="AF697" t="s">
        <v>34</v>
      </c>
      <c r="AG697" t="s">
        <v>35</v>
      </c>
      <c r="AH697" s="5">
        <v>355577</v>
      </c>
      <c r="AI697" s="5">
        <v>760</v>
      </c>
      <c r="AJ697" s="3">
        <v>47452</v>
      </c>
      <c r="AK697" s="5">
        <v>11083</v>
      </c>
      <c r="AL697" s="5">
        <v>767597.72</v>
      </c>
      <c r="AM697" s="5">
        <v>1598.73</v>
      </c>
      <c r="AN697" s="5">
        <v>20338</v>
      </c>
      <c r="AO697" t="s">
        <v>40</v>
      </c>
      <c r="AP697" t="s">
        <v>37</v>
      </c>
      <c r="AQ697" s="5">
        <v>0</v>
      </c>
      <c r="AR697" t="s">
        <v>38</v>
      </c>
      <c r="AS697">
        <f t="shared" ref="AS697:AS704" si="172">IF(AC697&gt;=1,1,0)</f>
        <v>0</v>
      </c>
      <c r="AT697" t="str">
        <f t="shared" si="162"/>
        <v>0 Días</v>
      </c>
      <c r="AU697" t="e">
        <f>IF(AND(AC697=0,SUMIFS($H:$H,$A:$A,$A697,#REF!,#REF!)&lt;250000000),"Ordinaria",IF(AND(AC697=0,SUMIFS($H:$H,$A:$A,$A697,#REF!,#REF!)&gt;=250000000),"Preventiva",IF(AND(AC697&gt;0,AC697&lt;=30),"Persuasiva I",IF(AND(AC697&gt;30,AC697&lt;=60),"Persuasiva II",IF(AND(AC697&gt;60,AC697&lt;90),"Prejurídica","Jurídico")))))</f>
        <v>#REF!</v>
      </c>
      <c r="AV697">
        <f t="shared" si="163"/>
        <v>0</v>
      </c>
      <c r="AW697" t="str">
        <f>IFERROR(VLOOKUP(#REF!,#REF!,32,0),"Desembolsado")</f>
        <v>Desembolsado</v>
      </c>
      <c r="AX697" t="str">
        <f t="shared" si="164"/>
        <v>Otro</v>
      </c>
    </row>
    <row r="698" spans="1:50" x14ac:dyDescent="0.25">
      <c r="A698" s="3">
        <v>45291</v>
      </c>
      <c r="B698" s="1">
        <v>34223550224611</v>
      </c>
      <c r="C698" s="5">
        <v>86850000</v>
      </c>
      <c r="D698">
        <v>84</v>
      </c>
      <c r="E698" s="3">
        <v>44893</v>
      </c>
      <c r="F698" s="1">
        <f>_xlfn.DAYS(E698,A698)/30</f>
        <v>-13.266666666666667</v>
      </c>
      <c r="G698" s="1">
        <f t="shared" si="170"/>
        <v>70.733333333333334</v>
      </c>
      <c r="H698" s="5">
        <v>74362296</v>
      </c>
      <c r="I698" s="5" t="s">
        <v>54</v>
      </c>
      <c r="J698" s="6">
        <v>45080</v>
      </c>
      <c r="K698" s="7">
        <f>+_xlfn.DAYS(A698,J698)/30</f>
        <v>7.0333333333333332</v>
      </c>
      <c r="L698" s="7">
        <f>+_xlfn.DAYS(A698,E698)/30</f>
        <v>13.266666666666667</v>
      </c>
      <c r="M698" s="6">
        <v>22337</v>
      </c>
      <c r="N698" s="8">
        <f>+_xlfn.DAYS(A698,M698)/365</f>
        <v>62.887671232876713</v>
      </c>
      <c r="O698" s="8">
        <v>870</v>
      </c>
      <c r="P698" s="6">
        <v>42648</v>
      </c>
      <c r="Q698" s="8">
        <f t="shared" si="157"/>
        <v>6.2361111111111107</v>
      </c>
      <c r="R698" s="8">
        <f t="shared" si="158"/>
        <v>6.7555555555555555</v>
      </c>
      <c r="S698" s="8" t="s">
        <v>66</v>
      </c>
      <c r="T698" s="9">
        <v>2.9600000000000001E-2</v>
      </c>
      <c r="U698" s="5">
        <f t="shared" si="159"/>
        <v>1033928.5714285715</v>
      </c>
      <c r="V698" s="5">
        <f t="shared" si="160"/>
        <v>183426.99680000002</v>
      </c>
      <c r="W698" s="10">
        <f t="shared" si="165"/>
        <v>1217355.5682285714</v>
      </c>
      <c r="X698" s="5">
        <v>158967</v>
      </c>
      <c r="Y698">
        <v>0</v>
      </c>
      <c r="Z698" s="5">
        <v>2740378</v>
      </c>
      <c r="AA698" s="5">
        <v>77261641</v>
      </c>
      <c r="AB698">
        <v>0</v>
      </c>
      <c r="AC698">
        <v>0</v>
      </c>
      <c r="AD698">
        <v>0</v>
      </c>
      <c r="AE698" t="s">
        <v>34</v>
      </c>
      <c r="AF698" t="s">
        <v>34</v>
      </c>
      <c r="AG698" t="s">
        <v>35</v>
      </c>
      <c r="AH698" s="5">
        <v>546563</v>
      </c>
      <c r="AI698" s="5">
        <v>771</v>
      </c>
      <c r="AJ698" s="3">
        <v>47452</v>
      </c>
      <c r="AK698" s="5">
        <v>13291</v>
      </c>
      <c r="AL698" s="5">
        <v>778563.4</v>
      </c>
      <c r="AM698" s="5">
        <v>1621.57</v>
      </c>
      <c r="AN698" s="5">
        <v>24389</v>
      </c>
      <c r="AO698" t="s">
        <v>40</v>
      </c>
      <c r="AP698" t="s">
        <v>37</v>
      </c>
      <c r="AQ698" s="5">
        <v>0</v>
      </c>
      <c r="AR698" t="s">
        <v>38</v>
      </c>
      <c r="AS698">
        <f t="shared" si="172"/>
        <v>0</v>
      </c>
      <c r="AT698" t="str">
        <f t="shared" si="162"/>
        <v>0 Días</v>
      </c>
      <c r="AU698" t="e">
        <f>IF(AND(AC698=0,SUMIFS($H:$H,$A:$A,$A698,#REF!,#REF!)&lt;250000000),"Ordinaria",IF(AND(AC698=0,SUMIFS($H:$H,$A:$A,$A698,#REF!,#REF!)&gt;=250000000),"Preventiva",IF(AND(AC698&gt;0,AC698&lt;=30),"Persuasiva I",IF(AND(AC698&gt;30,AC698&lt;=60),"Persuasiva II",IF(AND(AC698&gt;60,AC698&lt;90),"Prejurídica","Jurídico")))))</f>
        <v>#REF!</v>
      </c>
      <c r="AV698">
        <f t="shared" si="163"/>
        <v>0</v>
      </c>
      <c r="AW698" t="str">
        <f>IFERROR(VLOOKUP(#REF!,#REF!,32,0),"Desembolsado")</f>
        <v>Desembolsado</v>
      </c>
      <c r="AX698" t="str">
        <f t="shared" si="164"/>
        <v>Otro</v>
      </c>
    </row>
    <row r="699" spans="1:50" x14ac:dyDescent="0.25">
      <c r="A699" s="3">
        <v>45260</v>
      </c>
      <c r="B699" s="1">
        <v>34223550224611</v>
      </c>
      <c r="C699" s="5">
        <v>86850000</v>
      </c>
      <c r="D699">
        <v>84</v>
      </c>
      <c r="E699" s="3">
        <v>44893</v>
      </c>
      <c r="F699" s="1">
        <f>_xlfn.DAYS(E699,A699)/30</f>
        <v>-12.233333333333333</v>
      </c>
      <c r="G699" s="1">
        <f t="shared" si="170"/>
        <v>71.766666666666666</v>
      </c>
      <c r="H699" s="5">
        <v>75409652</v>
      </c>
      <c r="I699" s="5" t="s">
        <v>54</v>
      </c>
      <c r="J699" s="6">
        <v>45080</v>
      </c>
      <c r="K699" s="7">
        <f>+_xlfn.DAYS(A699,J699)/30</f>
        <v>6</v>
      </c>
      <c r="L699" s="7">
        <f>+_xlfn.DAYS(A699,E699)/30</f>
        <v>12.233333333333333</v>
      </c>
      <c r="M699" s="6">
        <v>22337</v>
      </c>
      <c r="N699" s="8">
        <f>+_xlfn.DAYS(A699,M699)/365</f>
        <v>62.802739726027397</v>
      </c>
      <c r="O699" s="8">
        <v>870</v>
      </c>
      <c r="P699" s="6">
        <v>42648</v>
      </c>
      <c r="Q699" s="8">
        <f t="shared" si="157"/>
        <v>6.2361111111111107</v>
      </c>
      <c r="R699" s="8">
        <f t="shared" si="158"/>
        <v>6.7555555555555555</v>
      </c>
      <c r="S699" s="8" t="s">
        <v>66</v>
      </c>
      <c r="T699" s="9">
        <v>2.9600000000000001E-2</v>
      </c>
      <c r="U699" s="5">
        <f t="shared" si="159"/>
        <v>1033928.5714285715</v>
      </c>
      <c r="V699" s="5">
        <f t="shared" si="160"/>
        <v>186010.47493333335</v>
      </c>
      <c r="W699" s="10">
        <f t="shared" si="165"/>
        <v>1219939.0463619048</v>
      </c>
      <c r="X699" s="5">
        <v>161204</v>
      </c>
      <c r="Y699">
        <v>0</v>
      </c>
      <c r="Z699" s="5">
        <v>10103</v>
      </c>
      <c r="AA699" s="5">
        <v>75580959</v>
      </c>
      <c r="AB699">
        <v>0</v>
      </c>
      <c r="AC699">
        <v>0</v>
      </c>
      <c r="AD699">
        <v>0</v>
      </c>
      <c r="AE699" t="s">
        <v>34</v>
      </c>
      <c r="AF699" t="s">
        <v>34</v>
      </c>
      <c r="AG699" t="s">
        <v>35</v>
      </c>
      <c r="AH699" s="5">
        <v>554261</v>
      </c>
      <c r="AI699" s="5">
        <v>782</v>
      </c>
      <c r="AJ699" s="3">
        <v>47452</v>
      </c>
      <c r="AK699" s="5">
        <v>49</v>
      </c>
      <c r="AL699" s="5">
        <v>789529.08</v>
      </c>
      <c r="AM699" s="5">
        <v>1644.39</v>
      </c>
      <c r="AN699" s="5">
        <v>103.02</v>
      </c>
      <c r="AO699" t="s">
        <v>40</v>
      </c>
      <c r="AP699" t="s">
        <v>37</v>
      </c>
      <c r="AQ699" s="5">
        <v>0</v>
      </c>
      <c r="AR699" t="s">
        <v>38</v>
      </c>
      <c r="AS699">
        <f t="shared" si="172"/>
        <v>0</v>
      </c>
      <c r="AT699" t="str">
        <f t="shared" si="162"/>
        <v>0 Días</v>
      </c>
      <c r="AU699" t="e">
        <f>IF(AND(AC699=0,SUMIFS($H:$H,$A:$A,$A699,#REF!,#REF!)&lt;250000000),"Ordinaria",IF(AND(AC699=0,SUMIFS($H:$H,$A:$A,$A699,#REF!,#REF!)&gt;=250000000),"Preventiva",IF(AND(AC699&gt;0,AC699&lt;=30),"Persuasiva I",IF(AND(AC699&gt;30,AC699&lt;=60),"Persuasiva II",IF(AND(AC699&gt;60,AC699&lt;90),"Prejurídica","Jurídico")))))</f>
        <v>#REF!</v>
      </c>
      <c r="AV699">
        <f t="shared" si="163"/>
        <v>0</v>
      </c>
      <c r="AW699" t="str">
        <f>IFERROR(VLOOKUP(#REF!,#REF!,32,0),"Desembolsado")</f>
        <v>Desembolsado</v>
      </c>
      <c r="AX699" t="str">
        <f t="shared" si="164"/>
        <v>Otro</v>
      </c>
    </row>
    <row r="700" spans="1:50" x14ac:dyDescent="0.25">
      <c r="A700" s="3">
        <v>45230</v>
      </c>
      <c r="B700" s="1">
        <v>34223550224611</v>
      </c>
      <c r="C700" s="5">
        <v>86850000</v>
      </c>
      <c r="D700">
        <v>84</v>
      </c>
      <c r="E700" s="3">
        <v>44893</v>
      </c>
      <c r="F700" s="1">
        <f>_xlfn.DAYS(E700,A700)/30</f>
        <v>-11.233333333333333</v>
      </c>
      <c r="G700" s="1">
        <f t="shared" si="170"/>
        <v>72.766666666666666</v>
      </c>
      <c r="H700" s="5">
        <v>76457008</v>
      </c>
      <c r="I700" s="5" t="s">
        <v>54</v>
      </c>
      <c r="J700" s="6">
        <v>45080</v>
      </c>
      <c r="K700" s="7">
        <f>+_xlfn.DAYS(A700,J700)/30</f>
        <v>5</v>
      </c>
      <c r="L700" s="7">
        <f>+_xlfn.DAYS(A700,E700)/30</f>
        <v>11.233333333333333</v>
      </c>
      <c r="M700" s="6">
        <v>22337</v>
      </c>
      <c r="N700" s="8">
        <f>+_xlfn.DAYS(A700,M700)/365</f>
        <v>62.720547945205482</v>
      </c>
      <c r="O700" s="8">
        <v>870</v>
      </c>
      <c r="P700" s="6">
        <v>42648</v>
      </c>
      <c r="Q700" s="8">
        <f t="shared" si="157"/>
        <v>6.2361111111111107</v>
      </c>
      <c r="R700" s="8">
        <f t="shared" si="158"/>
        <v>6.7555555555555555</v>
      </c>
      <c r="S700" s="8" t="s">
        <v>66</v>
      </c>
      <c r="T700" s="9">
        <v>2.9600000000000001E-2</v>
      </c>
      <c r="U700" s="5">
        <f t="shared" si="159"/>
        <v>1033928.5714285715</v>
      </c>
      <c r="V700" s="5">
        <f t="shared" si="160"/>
        <v>188593.9530666667</v>
      </c>
      <c r="W700" s="10">
        <f t="shared" si="165"/>
        <v>1222522.5244952382</v>
      </c>
      <c r="X700" s="5">
        <v>163441</v>
      </c>
      <c r="Y700">
        <v>0</v>
      </c>
      <c r="Z700" s="5">
        <v>10241</v>
      </c>
      <c r="AA700" s="5">
        <v>76630690</v>
      </c>
      <c r="AB700">
        <v>0</v>
      </c>
      <c r="AC700">
        <v>0</v>
      </c>
      <c r="AD700">
        <v>0</v>
      </c>
      <c r="AE700" t="s">
        <v>34</v>
      </c>
      <c r="AF700" t="s">
        <v>34</v>
      </c>
      <c r="AG700" t="s">
        <v>35</v>
      </c>
      <c r="AH700" s="5">
        <v>604706</v>
      </c>
      <c r="AI700" s="5">
        <v>884</v>
      </c>
      <c r="AJ700" s="3">
        <v>47452</v>
      </c>
      <c r="AK700" s="5">
        <v>55</v>
      </c>
      <c r="AL700" s="5">
        <v>800494.76</v>
      </c>
      <c r="AM700" s="5">
        <v>1667.21</v>
      </c>
      <c r="AN700" s="5">
        <v>104.43</v>
      </c>
      <c r="AO700" t="s">
        <v>40</v>
      </c>
      <c r="AP700" t="s">
        <v>37</v>
      </c>
      <c r="AQ700" s="5">
        <v>0</v>
      </c>
      <c r="AR700" t="s">
        <v>38</v>
      </c>
      <c r="AS700">
        <f t="shared" si="172"/>
        <v>0</v>
      </c>
      <c r="AT700" t="str">
        <f t="shared" si="162"/>
        <v>0 Días</v>
      </c>
      <c r="AU700" t="e">
        <f>IF(AND(AC700=0,SUMIFS($H:$H,$A:$A,$A700,#REF!,#REF!)&lt;250000000),"Ordinaria",IF(AND(AC700=0,SUMIFS($H:$H,$A:$A,$A700,#REF!,#REF!)&gt;=250000000),"Preventiva",IF(AND(AC700&gt;0,AC700&lt;=30),"Persuasiva I",IF(AND(AC700&gt;30,AC700&lt;=60),"Persuasiva II",IF(AND(AC700&gt;60,AC700&lt;90),"Prejurídica","Jurídico")))))</f>
        <v>#REF!</v>
      </c>
      <c r="AV700">
        <f t="shared" si="163"/>
        <v>0</v>
      </c>
      <c r="AW700" t="str">
        <f>IFERROR(VLOOKUP(#REF!,#REF!,32,0),"Desembolsado")</f>
        <v>Desembolsado</v>
      </c>
      <c r="AX700" t="str">
        <f t="shared" si="164"/>
        <v>Otro</v>
      </c>
    </row>
    <row r="701" spans="1:50" x14ac:dyDescent="0.25">
      <c r="A701" s="3">
        <v>45199</v>
      </c>
      <c r="B701" s="1">
        <v>34223550224611</v>
      </c>
      <c r="C701" s="5">
        <v>86850000</v>
      </c>
      <c r="D701">
        <v>84</v>
      </c>
      <c r="E701" s="3">
        <v>44893</v>
      </c>
      <c r="F701" s="1">
        <f>_xlfn.DAYS(E701,A701)/30</f>
        <v>-10.199999999999999</v>
      </c>
      <c r="G701" s="1">
        <f t="shared" si="170"/>
        <v>73.8</v>
      </c>
      <c r="H701" s="5">
        <v>77504364</v>
      </c>
      <c r="I701" s="5" t="s">
        <v>54</v>
      </c>
      <c r="J701" s="6">
        <v>45080</v>
      </c>
      <c r="K701" s="7">
        <f>+_xlfn.DAYS(A701,J701)/30</f>
        <v>3.9666666666666668</v>
      </c>
      <c r="L701" s="7">
        <f>+_xlfn.DAYS(A701,E701)/30</f>
        <v>10.199999999999999</v>
      </c>
      <c r="M701" s="6">
        <v>22337</v>
      </c>
      <c r="N701" s="8">
        <f>+_xlfn.DAYS(A701,M701)/365</f>
        <v>62.635616438356166</v>
      </c>
      <c r="O701" s="8">
        <v>870</v>
      </c>
      <c r="P701" s="6">
        <v>42648</v>
      </c>
      <c r="Q701" s="8">
        <f t="shared" si="157"/>
        <v>6.2361111111111107</v>
      </c>
      <c r="R701" s="8">
        <f t="shared" si="158"/>
        <v>6.7555555555555555</v>
      </c>
      <c r="S701" s="8" t="s">
        <v>66</v>
      </c>
      <c r="T701" s="9">
        <v>2.9600000000000001E-2</v>
      </c>
      <c r="U701" s="5">
        <f t="shared" si="159"/>
        <v>1033928.5714285715</v>
      </c>
      <c r="V701" s="5">
        <f t="shared" si="160"/>
        <v>191177.43119999999</v>
      </c>
      <c r="W701" s="10">
        <f t="shared" si="165"/>
        <v>1225106.0026285714</v>
      </c>
      <c r="X701" s="5">
        <v>165687</v>
      </c>
      <c r="Y701">
        <v>0</v>
      </c>
      <c r="Z701" s="5">
        <v>181198</v>
      </c>
      <c r="AA701" s="5">
        <v>77851249</v>
      </c>
      <c r="AB701">
        <v>0</v>
      </c>
      <c r="AC701">
        <v>0</v>
      </c>
      <c r="AD701">
        <v>0</v>
      </c>
      <c r="AE701" t="s">
        <v>34</v>
      </c>
      <c r="AF701" t="s">
        <v>34</v>
      </c>
      <c r="AG701" t="s">
        <v>35</v>
      </c>
      <c r="AH701" s="5">
        <v>618732</v>
      </c>
      <c r="AI701" s="5">
        <v>908</v>
      </c>
      <c r="AJ701" s="3">
        <v>47452</v>
      </c>
      <c r="AK701" s="5">
        <v>994</v>
      </c>
      <c r="AL701" s="5">
        <v>811460.44</v>
      </c>
      <c r="AM701" s="5">
        <v>1690.12</v>
      </c>
      <c r="AN701" s="5">
        <v>1847.7</v>
      </c>
      <c r="AO701" t="s">
        <v>40</v>
      </c>
      <c r="AP701" t="s">
        <v>37</v>
      </c>
      <c r="AQ701" s="5">
        <v>0</v>
      </c>
      <c r="AR701" t="s">
        <v>38</v>
      </c>
      <c r="AS701">
        <f t="shared" si="172"/>
        <v>0</v>
      </c>
      <c r="AT701" t="str">
        <f t="shared" si="162"/>
        <v>0 Días</v>
      </c>
      <c r="AU701" t="e">
        <f>IF(AND(AC701=0,SUMIFS($H:$H,$A:$A,$A701,#REF!,#REF!)&lt;250000000),"Ordinaria",IF(AND(AC701=0,SUMIFS($H:$H,$A:$A,$A701,#REF!,#REF!)&gt;=250000000),"Preventiva",IF(AND(AC701&gt;0,AC701&lt;=30),"Persuasiva I",IF(AND(AC701&gt;30,AC701&lt;=60),"Persuasiva II",IF(AND(AC701&gt;60,AC701&lt;90),"Prejurídica","Jurídico")))))</f>
        <v>#REF!</v>
      </c>
      <c r="AV701">
        <f t="shared" si="163"/>
        <v>0</v>
      </c>
      <c r="AW701" t="str">
        <f>IFERROR(VLOOKUP(#REF!,#REF!,32,0),"Desembolsado")</f>
        <v>Desembolsado</v>
      </c>
      <c r="AX701" t="str">
        <f t="shared" si="164"/>
        <v>Otro</v>
      </c>
    </row>
    <row r="702" spans="1:50" x14ac:dyDescent="0.25">
      <c r="A702" s="3">
        <v>45169</v>
      </c>
      <c r="B702" s="1">
        <v>34223550224611</v>
      </c>
      <c r="C702" s="5">
        <v>86850000</v>
      </c>
      <c r="D702">
        <v>84</v>
      </c>
      <c r="E702" s="3">
        <v>44893</v>
      </c>
      <c r="F702" s="1">
        <f>_xlfn.DAYS(E702,A702)/30</f>
        <v>-9.1999999999999993</v>
      </c>
      <c r="G702" s="1">
        <f t="shared" si="170"/>
        <v>74.8</v>
      </c>
      <c r="H702" s="5">
        <v>78551720</v>
      </c>
      <c r="I702" s="5" t="s">
        <v>54</v>
      </c>
      <c r="J702" s="6">
        <v>45080</v>
      </c>
      <c r="K702" s="7">
        <f>+_xlfn.DAYS(A702,J702)/30</f>
        <v>2.9666666666666668</v>
      </c>
      <c r="L702" s="7">
        <f>+_xlfn.DAYS(A702,E702)/30</f>
        <v>9.1999999999999993</v>
      </c>
      <c r="M702" s="6">
        <v>22337</v>
      </c>
      <c r="N702" s="8">
        <f>+_xlfn.DAYS(A702,M702)/365</f>
        <v>62.553424657534244</v>
      </c>
      <c r="O702" s="8">
        <v>870</v>
      </c>
      <c r="P702" s="6">
        <v>42648</v>
      </c>
      <c r="Q702" s="8">
        <f t="shared" si="157"/>
        <v>6.2361111111111107</v>
      </c>
      <c r="R702" s="8">
        <f t="shared" si="158"/>
        <v>6.7555555555555555</v>
      </c>
      <c r="S702" s="8" t="s">
        <v>66</v>
      </c>
      <c r="T702" s="9">
        <v>2.9600000000000001E-2</v>
      </c>
      <c r="U702" s="5">
        <f t="shared" si="159"/>
        <v>1033928.5714285715</v>
      </c>
      <c r="V702" s="5">
        <f t="shared" si="160"/>
        <v>193760.90933333331</v>
      </c>
      <c r="W702" s="10">
        <f t="shared" si="165"/>
        <v>1227689.4807619047</v>
      </c>
      <c r="X702" s="5">
        <v>167930</v>
      </c>
      <c r="Y702">
        <v>0</v>
      </c>
      <c r="Z702" s="5">
        <v>352157</v>
      </c>
      <c r="AA702" s="5">
        <v>79071807</v>
      </c>
      <c r="AB702">
        <v>0</v>
      </c>
      <c r="AC702">
        <v>0</v>
      </c>
      <c r="AD702">
        <v>0</v>
      </c>
      <c r="AE702" t="s">
        <v>34</v>
      </c>
      <c r="AF702" t="s">
        <v>34</v>
      </c>
      <c r="AG702" t="s">
        <v>35</v>
      </c>
      <c r="AH702" s="5">
        <v>632914</v>
      </c>
      <c r="AI702" s="5">
        <v>933</v>
      </c>
      <c r="AJ702" s="3">
        <v>47452</v>
      </c>
      <c r="AK702" s="5">
        <v>1957</v>
      </c>
      <c r="AL702" s="5">
        <v>822426.12</v>
      </c>
      <c r="AM702" s="5">
        <v>1713</v>
      </c>
      <c r="AN702" s="5">
        <v>3591</v>
      </c>
      <c r="AO702" t="s">
        <v>40</v>
      </c>
      <c r="AP702" t="s">
        <v>37</v>
      </c>
      <c r="AQ702" s="5">
        <v>0</v>
      </c>
      <c r="AR702" t="s">
        <v>38</v>
      </c>
      <c r="AS702">
        <f t="shared" si="172"/>
        <v>0</v>
      </c>
      <c r="AT702" t="str">
        <f t="shared" si="162"/>
        <v>0 Días</v>
      </c>
      <c r="AU702" t="e">
        <f>IF(AND(AC702=0,SUMIFS($H:$H,$A:$A,$A702,#REF!,#REF!)&lt;250000000),"Ordinaria",IF(AND(AC702=0,SUMIFS($H:$H,$A:$A,$A702,#REF!,#REF!)&gt;=250000000),"Preventiva",IF(AND(AC702&gt;0,AC702&lt;=30),"Persuasiva I",IF(AND(AC702&gt;30,AC702&lt;=60),"Persuasiva II",IF(AND(AC702&gt;60,AC702&lt;90),"Prejurídica","Jurídico")))))</f>
        <v>#REF!</v>
      </c>
      <c r="AV702">
        <f t="shared" si="163"/>
        <v>0</v>
      </c>
      <c r="AW702" t="str">
        <f>IFERROR(VLOOKUP(#REF!,#REF!,32,0),"Desembolsado")</f>
        <v>Desembolsado</v>
      </c>
      <c r="AX702" t="str">
        <f t="shared" si="164"/>
        <v>Otro</v>
      </c>
    </row>
    <row r="703" spans="1:50" x14ac:dyDescent="0.25">
      <c r="A703" s="3">
        <v>45138</v>
      </c>
      <c r="B703" s="1">
        <v>34223550224611</v>
      </c>
      <c r="C703" s="5">
        <v>86850000</v>
      </c>
      <c r="D703">
        <v>84</v>
      </c>
      <c r="E703" s="3">
        <v>44893</v>
      </c>
      <c r="F703" s="1">
        <f>_xlfn.DAYS(E703,A703)/30</f>
        <v>-8.1666666666666661</v>
      </c>
      <c r="G703" s="1">
        <f t="shared" si="170"/>
        <v>75.833333333333329</v>
      </c>
      <c r="H703" s="5">
        <v>78551720</v>
      </c>
      <c r="I703" s="5" t="s">
        <v>54</v>
      </c>
      <c r="J703" s="6">
        <v>45080</v>
      </c>
      <c r="K703" s="7">
        <f>+_xlfn.DAYS(A703,J703)/30</f>
        <v>1.9333333333333333</v>
      </c>
      <c r="L703" s="7">
        <f>+_xlfn.DAYS(A703,E703)/30</f>
        <v>8.1666666666666661</v>
      </c>
      <c r="M703" s="6">
        <v>22337</v>
      </c>
      <c r="N703" s="8">
        <f>+_xlfn.DAYS(A703,M703)/365</f>
        <v>62.468493150684928</v>
      </c>
      <c r="O703" s="8">
        <v>870</v>
      </c>
      <c r="P703" s="6">
        <v>42648</v>
      </c>
      <c r="Q703" s="8">
        <f t="shared" si="157"/>
        <v>6.2361111111111107</v>
      </c>
      <c r="R703" s="8">
        <f t="shared" si="158"/>
        <v>6.7555555555555555</v>
      </c>
      <c r="S703" s="8" t="s">
        <v>66</v>
      </c>
      <c r="T703" s="9">
        <v>2.9600000000000001E-2</v>
      </c>
      <c r="U703" s="5">
        <f t="shared" si="159"/>
        <v>1033928.5714285715</v>
      </c>
      <c r="V703" s="5">
        <f t="shared" si="160"/>
        <v>193760.90933333331</v>
      </c>
      <c r="W703" s="10">
        <f t="shared" si="165"/>
        <v>1227689.4807619047</v>
      </c>
      <c r="X703" s="5">
        <v>0</v>
      </c>
      <c r="Y703">
        <v>0</v>
      </c>
      <c r="Z703" s="5">
        <v>341588</v>
      </c>
      <c r="AA703" s="5">
        <v>78893308</v>
      </c>
      <c r="AB703">
        <v>0</v>
      </c>
      <c r="AC703">
        <v>0</v>
      </c>
      <c r="AD703">
        <v>0</v>
      </c>
      <c r="AE703" t="s">
        <v>34</v>
      </c>
      <c r="AF703" t="s">
        <v>34</v>
      </c>
      <c r="AG703" t="s">
        <v>35</v>
      </c>
      <c r="AH703" s="5">
        <v>638734</v>
      </c>
      <c r="AI703" s="5">
        <v>0</v>
      </c>
      <c r="AJ703" s="3">
        <v>47452</v>
      </c>
      <c r="AK703" s="5">
        <v>1924</v>
      </c>
      <c r="AL703" s="5">
        <v>822426.12</v>
      </c>
      <c r="AM703" s="5">
        <v>0</v>
      </c>
      <c r="AN703" s="5">
        <v>3576.36</v>
      </c>
      <c r="AO703" t="s">
        <v>40</v>
      </c>
      <c r="AP703" t="s">
        <v>37</v>
      </c>
      <c r="AQ703" s="5">
        <v>0</v>
      </c>
      <c r="AR703" t="s">
        <v>38</v>
      </c>
      <c r="AS703">
        <f t="shared" si="172"/>
        <v>0</v>
      </c>
      <c r="AT703" t="str">
        <f t="shared" si="162"/>
        <v>0 Días</v>
      </c>
      <c r="AU703" t="e">
        <f>IF(AND(AC703=0,SUMIFS($H:$H,$A:$A,$A703,#REF!,#REF!)&lt;250000000),"Ordinaria",IF(AND(AC703=0,SUMIFS($H:$H,$A:$A,$A703,#REF!,#REF!)&gt;=250000000),"Preventiva",IF(AND(AC703&gt;0,AC703&lt;=30),"Persuasiva I",IF(AND(AC703&gt;30,AC703&lt;=60),"Persuasiva II",IF(AND(AC703&gt;60,AC703&lt;90),"Prejurídica","Jurídico")))))</f>
        <v>#REF!</v>
      </c>
      <c r="AV703">
        <f t="shared" si="163"/>
        <v>0</v>
      </c>
      <c r="AW703" t="str">
        <f>IFERROR(VLOOKUP(#REF!,#REF!,32,0),"Desembolsado")</f>
        <v>Desembolsado</v>
      </c>
      <c r="AX703" t="str">
        <f t="shared" si="164"/>
        <v>Otro</v>
      </c>
    </row>
    <row r="704" spans="1:50" x14ac:dyDescent="0.25">
      <c r="A704" s="3">
        <v>45107</v>
      </c>
      <c r="B704" s="1">
        <v>34223550224611</v>
      </c>
      <c r="C704" s="5">
        <v>86850000</v>
      </c>
      <c r="D704">
        <v>84</v>
      </c>
      <c r="E704" s="3">
        <v>44893</v>
      </c>
      <c r="F704" s="1">
        <f>_xlfn.DAYS(E704,A704)/30</f>
        <v>-7.1333333333333337</v>
      </c>
      <c r="G704" s="1">
        <f t="shared" si="170"/>
        <v>76.86666666666666</v>
      </c>
      <c r="H704" s="5">
        <v>80352877</v>
      </c>
      <c r="I704" s="5" t="s">
        <v>54</v>
      </c>
      <c r="J704" s="6">
        <v>45080</v>
      </c>
      <c r="K704" s="7">
        <f>+_xlfn.DAYS(A704,J704)/30</f>
        <v>0.9</v>
      </c>
      <c r="L704" s="7">
        <f>+_xlfn.DAYS(A704,E704)/30</f>
        <v>7.1333333333333337</v>
      </c>
      <c r="M704" s="6">
        <v>22337</v>
      </c>
      <c r="N704" s="8">
        <f>+_xlfn.DAYS(A704,M704)/365</f>
        <v>62.38356164383562</v>
      </c>
      <c r="O704" s="8">
        <v>870</v>
      </c>
      <c r="P704" s="6">
        <v>42648</v>
      </c>
      <c r="Q704" s="8">
        <f t="shared" si="157"/>
        <v>6.2361111111111107</v>
      </c>
      <c r="R704" s="8">
        <f t="shared" si="158"/>
        <v>6.7555555555555555</v>
      </c>
      <c r="S704" s="8" t="s">
        <v>66</v>
      </c>
      <c r="T704" s="9">
        <v>2.9600000000000001E-2</v>
      </c>
      <c r="U704" s="5">
        <f t="shared" si="159"/>
        <v>1033928.5714285715</v>
      </c>
      <c r="V704" s="5">
        <f t="shared" si="160"/>
        <v>198203.76326666668</v>
      </c>
      <c r="W704" s="10">
        <f t="shared" si="165"/>
        <v>1232132.3346952382</v>
      </c>
      <c r="X704" s="5">
        <v>0</v>
      </c>
      <c r="Y704">
        <v>0</v>
      </c>
      <c r="Z704" s="5">
        <v>608607</v>
      </c>
      <c r="AA704" s="5">
        <v>80961484</v>
      </c>
      <c r="AB704">
        <v>0</v>
      </c>
      <c r="AC704">
        <v>0</v>
      </c>
      <c r="AD704">
        <v>0</v>
      </c>
      <c r="AE704" t="s">
        <v>34</v>
      </c>
      <c r="AF704" t="s">
        <v>34</v>
      </c>
      <c r="AG704" t="s">
        <v>35</v>
      </c>
      <c r="AH704" s="5">
        <v>659334</v>
      </c>
      <c r="AI704" s="5">
        <v>0</v>
      </c>
      <c r="AJ704" s="3">
        <v>47452</v>
      </c>
      <c r="AK704" s="5">
        <v>3472</v>
      </c>
      <c r="AL704" s="5">
        <v>841284</v>
      </c>
      <c r="AM704" s="5">
        <v>0</v>
      </c>
      <c r="AN704" s="5">
        <v>6372</v>
      </c>
      <c r="AO704" t="s">
        <v>40</v>
      </c>
      <c r="AP704" t="s">
        <v>37</v>
      </c>
      <c r="AQ704" s="5">
        <v>0</v>
      </c>
      <c r="AR704" t="s">
        <v>38</v>
      </c>
      <c r="AS704">
        <f t="shared" si="172"/>
        <v>0</v>
      </c>
      <c r="AT704" t="str">
        <f t="shared" si="162"/>
        <v>0 Días</v>
      </c>
      <c r="AU704" t="e">
        <f>IF(AND(AC704=0,SUMIFS($H:$H,$A:$A,$A704,#REF!,#REF!)&lt;250000000),"Ordinaria",IF(AND(AC704=0,SUMIFS($H:$H,$A:$A,$A704,#REF!,#REF!)&gt;=250000000),"Preventiva",IF(AND(AC704&gt;0,AC704&lt;=30),"Persuasiva I",IF(AND(AC704&gt;30,AC704&lt;=60),"Persuasiva II",IF(AND(AC704&gt;60,AC704&lt;90),"Prejurídica","Jurídico")))))</f>
        <v>#REF!</v>
      </c>
      <c r="AV704">
        <f t="shared" si="163"/>
        <v>0</v>
      </c>
      <c r="AW704" t="str">
        <f>IFERROR(VLOOKUP(#REF!,#REF!,32,0),"Desembolsado")</f>
        <v>Desembolsado</v>
      </c>
      <c r="AX704" t="str">
        <f t="shared" si="164"/>
        <v>Otro</v>
      </c>
    </row>
    <row r="705" spans="1:50" x14ac:dyDescent="0.25">
      <c r="A705" s="3">
        <v>45351</v>
      </c>
      <c r="B705" s="1">
        <v>34224710226011</v>
      </c>
      <c r="C705" s="5">
        <v>25000000</v>
      </c>
      <c r="D705">
        <v>48</v>
      </c>
      <c r="E705" s="3">
        <v>44909</v>
      </c>
      <c r="F705" s="1">
        <f>_xlfn.DAYS(E705,A705)/30</f>
        <v>-14.733333333333333</v>
      </c>
      <c r="G705" s="1">
        <f t="shared" si="170"/>
        <v>33.266666666666666</v>
      </c>
      <c r="H705" s="5">
        <v>18024065</v>
      </c>
      <c r="I705" s="5" t="s">
        <v>52</v>
      </c>
      <c r="J705" s="6">
        <v>45038</v>
      </c>
      <c r="K705" s="7">
        <f>+_xlfn.DAYS(A705,J705)/30</f>
        <v>10.433333333333334</v>
      </c>
      <c r="L705" s="7">
        <f>+_xlfn.DAYS(A705,E705)/30</f>
        <v>14.733333333333333</v>
      </c>
      <c r="M705" s="6">
        <v>31599</v>
      </c>
      <c r="N705" s="8">
        <f>+_xlfn.DAYS(A705,M705)/365</f>
        <v>37.676712328767124</v>
      </c>
      <c r="O705" s="8">
        <v>1951</v>
      </c>
      <c r="P705" s="6">
        <v>43147</v>
      </c>
      <c r="Q705" s="8">
        <f t="shared" si="157"/>
        <v>4.8944444444444448</v>
      </c>
      <c r="R705" s="8">
        <f t="shared" si="158"/>
        <v>5.2527777777777782</v>
      </c>
      <c r="S705" s="8" t="s">
        <v>66</v>
      </c>
      <c r="T705" s="9">
        <v>4.9500000000000002E-2</v>
      </c>
      <c r="U705" s="5">
        <f t="shared" si="159"/>
        <v>520833.33333333331</v>
      </c>
      <c r="V705" s="5">
        <f t="shared" si="160"/>
        <v>74349.268125000002</v>
      </c>
      <c r="W705" s="10">
        <f t="shared" si="165"/>
        <v>595182.60145833332</v>
      </c>
      <c r="X705" s="5">
        <v>64432</v>
      </c>
      <c r="Y705">
        <v>0</v>
      </c>
      <c r="Z705" s="5">
        <v>2417</v>
      </c>
      <c r="AA705" s="5">
        <v>18090914</v>
      </c>
      <c r="AB705">
        <v>0</v>
      </c>
      <c r="AC705">
        <v>0</v>
      </c>
      <c r="AD705">
        <v>0</v>
      </c>
      <c r="AE705" t="s">
        <v>34</v>
      </c>
      <c r="AF705" t="s">
        <v>34</v>
      </c>
      <c r="AG705" t="s">
        <v>35</v>
      </c>
      <c r="AH705" s="5">
        <v>227103</v>
      </c>
      <c r="AI705" s="5">
        <v>812</v>
      </c>
      <c r="AJ705" s="3">
        <v>46371</v>
      </c>
      <c r="AK705" s="5">
        <v>30</v>
      </c>
      <c r="AL705" s="5">
        <v>192497.15</v>
      </c>
      <c r="AM705" s="5">
        <v>688</v>
      </c>
      <c r="AN705" s="5">
        <v>26</v>
      </c>
      <c r="AO705" t="s">
        <v>36</v>
      </c>
      <c r="AP705" t="s">
        <v>37</v>
      </c>
      <c r="AQ705" s="5">
        <v>0</v>
      </c>
      <c r="AR705" t="s">
        <v>38</v>
      </c>
      <c r="AT705" t="str">
        <f t="shared" si="162"/>
        <v>0 Días</v>
      </c>
      <c r="AU705" t="e">
        <f>IF(AND(AC705=0,SUMIFS($H:$H,$A:$A,$A705,#REF!,#REF!)&lt;250000000),"Ordinaria",IF(AND(AC705=0,SUMIFS($H:$H,$A:$A,$A705,#REF!,#REF!)&gt;=250000000),"Preventiva",IF(AND(AC705&gt;0,AC705&lt;=30),"Persuasiva I",IF(AND(AC705&gt;30,AC705&lt;=60),"Persuasiva II",IF(AND(AC705&gt;60,AC705&lt;90),"Prejurídica","Jurídico")))))</f>
        <v>#REF!</v>
      </c>
      <c r="AV705">
        <f t="shared" si="163"/>
        <v>0</v>
      </c>
      <c r="AW705" t="str">
        <f>IFERROR(VLOOKUP(#REF!,#REF!,32,0),"Desembolsado")</f>
        <v>Desembolsado</v>
      </c>
      <c r="AX705" t="str">
        <f t="shared" si="164"/>
        <v>Otro</v>
      </c>
    </row>
    <row r="706" spans="1:50" x14ac:dyDescent="0.25">
      <c r="A706" s="3">
        <v>45322</v>
      </c>
      <c r="B706" s="1">
        <v>34224710226011</v>
      </c>
      <c r="C706" s="5">
        <v>25000000</v>
      </c>
      <c r="D706">
        <v>48</v>
      </c>
      <c r="E706" s="3">
        <v>44909</v>
      </c>
      <c r="F706" s="1">
        <f>_xlfn.DAYS(E706,A706)/30</f>
        <v>-13.766666666666667</v>
      </c>
      <c r="G706" s="1">
        <f t="shared" si="170"/>
        <v>34.233333333333334</v>
      </c>
      <c r="H706" s="5">
        <v>18024065</v>
      </c>
      <c r="I706" s="5" t="s">
        <v>52</v>
      </c>
      <c r="J706" s="6">
        <v>45038</v>
      </c>
      <c r="K706" s="7">
        <f>+_xlfn.DAYS(A706,J706)/30</f>
        <v>9.4666666666666668</v>
      </c>
      <c r="L706" s="7">
        <f>+_xlfn.DAYS(A706,E706)/30</f>
        <v>13.766666666666667</v>
      </c>
      <c r="M706" s="6">
        <v>31599</v>
      </c>
      <c r="N706" s="8">
        <f>+_xlfn.DAYS(A706,M706)/365</f>
        <v>37.597260273972601</v>
      </c>
      <c r="O706" s="8">
        <v>1951</v>
      </c>
      <c r="P706" s="6">
        <v>43147</v>
      </c>
      <c r="Q706" s="8">
        <f t="shared" ref="Q706:Q769" si="173">+_xlfn.DAYS(E706,P706)/360</f>
        <v>4.8944444444444448</v>
      </c>
      <c r="R706" s="8">
        <f t="shared" ref="R706:R769" si="174">+_xlfn.DAYS(J706,P706)/360</f>
        <v>5.2527777777777782</v>
      </c>
      <c r="S706" s="8" t="s">
        <v>66</v>
      </c>
      <c r="T706" s="9">
        <v>4.9500000000000002E-2</v>
      </c>
      <c r="U706" s="5">
        <f t="shared" ref="U706:U769" si="175">C706/D706</f>
        <v>520833.33333333331</v>
      </c>
      <c r="V706" s="5">
        <f t="shared" ref="V706:V769" si="176">H706*T706/360*30</f>
        <v>74349.268125000002</v>
      </c>
      <c r="W706" s="10">
        <f t="shared" si="165"/>
        <v>595182.60145833332</v>
      </c>
      <c r="X706" s="5">
        <v>0</v>
      </c>
      <c r="Y706">
        <v>0</v>
      </c>
      <c r="Z706" s="5">
        <v>0</v>
      </c>
      <c r="AA706" s="5">
        <v>18024065</v>
      </c>
      <c r="AB706">
        <v>0</v>
      </c>
      <c r="AC706">
        <v>0</v>
      </c>
      <c r="AD706">
        <v>0</v>
      </c>
      <c r="AE706" t="s">
        <v>34</v>
      </c>
      <c r="AF706" t="s">
        <v>34</v>
      </c>
      <c r="AG706" t="s">
        <v>35</v>
      </c>
      <c r="AH706" s="5">
        <v>227103</v>
      </c>
      <c r="AI706" s="5">
        <v>0</v>
      </c>
      <c r="AJ706" s="3">
        <v>46371</v>
      </c>
      <c r="AK706" s="5">
        <v>0</v>
      </c>
      <c r="AL706" s="5">
        <v>192497.15</v>
      </c>
      <c r="AM706" s="5">
        <v>0</v>
      </c>
      <c r="AN706" s="5">
        <v>0</v>
      </c>
      <c r="AO706" t="s">
        <v>36</v>
      </c>
      <c r="AP706" t="s">
        <v>37</v>
      </c>
      <c r="AQ706" s="5">
        <v>0</v>
      </c>
      <c r="AR706" t="s">
        <v>38</v>
      </c>
      <c r="AS706">
        <f t="shared" ref="AS706:AS715" si="177">IF(AC706&gt;=1,1,0)</f>
        <v>0</v>
      </c>
      <c r="AT706" t="str">
        <f t="shared" ref="AT706:AT769" si="178">IF(AC706=0,"0 Días",IF(AND(AC706&gt;0,AC706&lt;=30),"1-30 Días",IF(AND(AC706&gt;30,AC706&lt;=60),"30-60 Días",IF(AND(AC706&gt;60,AC706&lt;90),"60-90 Días"," &gt; 90 Días"))))</f>
        <v>0 Días</v>
      </c>
      <c r="AU706" t="e">
        <f>IF(AND(AC706=0,SUMIFS($H:$H,$A:$A,$A706,#REF!,#REF!)&lt;250000000),"Ordinaria",IF(AND(AC706=0,SUMIFS($H:$H,$A:$A,$A706,#REF!,#REF!)&gt;=250000000),"Preventiva",IF(AND(AC706&gt;0,AC706&lt;=30),"Persuasiva I",IF(AND(AC706&gt;30,AC706&lt;=60),"Persuasiva II",IF(AND(AC706&gt;60,AC706&lt;90),"Prejurídica","Jurídico")))))</f>
        <v>#REF!</v>
      </c>
      <c r="AV706">
        <f t="shared" ref="AV706:AV769" si="179">IF(AND(AC706&gt;30,AC706&lt;=540),"MORA &gt;30 &lt;= 540 DIAS",0)</f>
        <v>0</v>
      </c>
      <c r="AW706" t="str">
        <f>IFERROR(VLOOKUP(#REF!,#REF!,32,0),"Desembolsado")</f>
        <v>Desembolsado</v>
      </c>
      <c r="AX706" t="str">
        <f t="shared" ref="AX706:AX769" si="180">IF(AND(AW706="Portafolio Cartera en Cobranza Ordinaria",AP706="Portafolio Cartera en Cobranza Ordinaria"),"Al Día",
IF(AND(AW706="Portafolio Cartera en Cobranza Preventiva",AP706="Portafolio Cartera en Cobranza Preventiva"),"Al Día",
IF(AND(AW706="Portafolio Cartera en Cobranza Ordinaria",AP706="Portafolio Cartera en Cobranza Persuasiva"),"Primera Mora",
IF(AND(AW706="Portafolio Cartera en Cobranza Preventiva",AP706="Portafolio Cartera en Cobranza Persuasiva"),"Primera Mora",
IF(AND(AW706="Portafolio Cartera en Cobranza Persuasiva",AP706="Portafolio Cartera en Cobranza Persuasiva"),"Normalizado",
IF(AND(AW706="Portafolio Cartera en Cobranza Persuasiva",AP706="Portafolio Cartera en Cobranza  Preventiva"),"Normalizado",
IF(AND(AW706="Portafolio Cartera en Cobranza Persuasiva",AP706="Portafolio Cartera en Cobranza Ordinaria"),"Normalizado",
IF(AND(AW706="Portafolio Cartera en Cobranza Persuasiva II",AP706="Portafolio Cartera en Cobranza Persuasiva"),"Normalizado",
IF(AND(AW706="Portafolio Cartera en Cobranza Persuasiva II",AP706="Portafolio Cartera en Cobranza  Preventiva"),"Normalizado",
IF(AND(AW706="Portafolio Cartera en Cobranza Persuasiva II",AP706="Portafolio Cartera en Cobranza Ordinaria"),"Normalizado",
IF(AND(AW706="Portafolio Cartera en Cobranza Prejurídica",AP706="Portafolio Cartera en Cobranza Persuasiva"),"Normalizado",
IF(AND(AW706="Portafolio Cartera en Cobranza Prejurídica",AP706="Portafolio Cartera en Cobranza Ordinaria"),"Normalizado",
IF(AND(AW706="Portafolio Cartera en Cobranza Prejurídica",AP706="Portafolio Cartera en Cobranza  Preventiva"),"Normalizado",
IF(AND(AW706="Portafolio Cartera en Cobranza Jurídica",AP706="Portafolio Cartera en Cobranza Persuasiva"),"Normalizado No Indicador",
IF(AND(AW706="Portafolio Cartera en Cobranza Jurídica",AP706="Portafolio Cartera en Cobranza Ordinaria"),"Normalizado No Indicador",
IF(AND(AW706="Portafolio Cartera en Cobranza Jurídica",AP706="Portafolio Cartera en Cobranza  Preventiva"),"Normalizado No Indicador",
"Otro"))))))))))))))))</f>
        <v>Otro</v>
      </c>
    </row>
    <row r="707" spans="1:50" x14ac:dyDescent="0.25">
      <c r="A707" s="3">
        <v>45291</v>
      </c>
      <c r="B707" s="1">
        <v>34224710226011</v>
      </c>
      <c r="C707" s="5">
        <v>25000000</v>
      </c>
      <c r="D707">
        <v>48</v>
      </c>
      <c r="E707" s="3">
        <v>44909</v>
      </c>
      <c r="F707" s="1">
        <f>_xlfn.DAYS(E707,A707)/30</f>
        <v>-12.733333333333333</v>
      </c>
      <c r="G707" s="1">
        <f t="shared" si="170"/>
        <v>35.266666666666666</v>
      </c>
      <c r="H707" s="5">
        <v>18554184</v>
      </c>
      <c r="I707" s="5" t="s">
        <v>52</v>
      </c>
      <c r="J707" s="6">
        <v>45038</v>
      </c>
      <c r="K707" s="7">
        <f>+_xlfn.DAYS(A707,J707)/30</f>
        <v>8.4333333333333336</v>
      </c>
      <c r="L707" s="7">
        <f>+_xlfn.DAYS(A707,E707)/30</f>
        <v>12.733333333333333</v>
      </c>
      <c r="M707" s="6">
        <v>31599</v>
      </c>
      <c r="N707" s="8">
        <f>+_xlfn.DAYS(A707,M707)/365</f>
        <v>37.512328767123286</v>
      </c>
      <c r="O707" s="8">
        <v>1951</v>
      </c>
      <c r="P707" s="6">
        <v>43147</v>
      </c>
      <c r="Q707" s="8">
        <f t="shared" si="173"/>
        <v>4.8944444444444448</v>
      </c>
      <c r="R707" s="8">
        <f t="shared" si="174"/>
        <v>5.2527777777777782</v>
      </c>
      <c r="S707" s="8" t="s">
        <v>66</v>
      </c>
      <c r="T707" s="9">
        <v>4.9500000000000002E-2</v>
      </c>
      <c r="U707" s="5">
        <f t="shared" si="175"/>
        <v>520833.33333333331</v>
      </c>
      <c r="V707" s="5">
        <f t="shared" si="176"/>
        <v>76536.009000000005</v>
      </c>
      <c r="W707" s="10">
        <f t="shared" ref="W707:W770" si="181">+U707+V707</f>
        <v>597369.34233333333</v>
      </c>
      <c r="X707" s="5">
        <v>0</v>
      </c>
      <c r="Y707">
        <v>0</v>
      </c>
      <c r="Z707" s="5">
        <v>0</v>
      </c>
      <c r="AA707" s="5">
        <v>18554184</v>
      </c>
      <c r="AB707">
        <v>0</v>
      </c>
      <c r="AC707">
        <v>0</v>
      </c>
      <c r="AD707">
        <v>0</v>
      </c>
      <c r="AE707" t="s">
        <v>34</v>
      </c>
      <c r="AF707" t="s">
        <v>34</v>
      </c>
      <c r="AG707" t="s">
        <v>35</v>
      </c>
      <c r="AH707" s="5">
        <v>289446</v>
      </c>
      <c r="AI707" s="5">
        <v>0</v>
      </c>
      <c r="AJ707" s="3">
        <v>46371</v>
      </c>
      <c r="AK707" s="5">
        <v>0</v>
      </c>
      <c r="AL707" s="5">
        <v>198158.83</v>
      </c>
      <c r="AM707" s="5">
        <v>0</v>
      </c>
      <c r="AN707" s="5">
        <v>0</v>
      </c>
      <c r="AO707" t="s">
        <v>36</v>
      </c>
      <c r="AP707" t="s">
        <v>37</v>
      </c>
      <c r="AQ707" s="5">
        <v>0</v>
      </c>
      <c r="AR707" t="s">
        <v>38</v>
      </c>
      <c r="AS707">
        <f t="shared" si="177"/>
        <v>0</v>
      </c>
      <c r="AT707" t="str">
        <f t="shared" si="178"/>
        <v>0 Días</v>
      </c>
      <c r="AU707" t="e">
        <f>IF(AND(AC707=0,SUMIFS($H:$H,$A:$A,$A707,#REF!,#REF!)&lt;250000000),"Ordinaria",IF(AND(AC707=0,SUMIFS($H:$H,$A:$A,$A707,#REF!,#REF!)&gt;=250000000),"Preventiva",IF(AND(AC707&gt;0,AC707&lt;=30),"Persuasiva I",IF(AND(AC707&gt;30,AC707&lt;=60),"Persuasiva II",IF(AND(AC707&gt;60,AC707&lt;90),"Prejurídica","Jurídico")))))</f>
        <v>#REF!</v>
      </c>
      <c r="AV707">
        <f t="shared" si="179"/>
        <v>0</v>
      </c>
      <c r="AW707" t="str">
        <f>IFERROR(VLOOKUP(#REF!,#REF!,32,0),"Desembolsado")</f>
        <v>Desembolsado</v>
      </c>
      <c r="AX707" t="str">
        <f t="shared" si="180"/>
        <v>Otro</v>
      </c>
    </row>
    <row r="708" spans="1:50" x14ac:dyDescent="0.25">
      <c r="A708" s="3">
        <v>45260</v>
      </c>
      <c r="B708" s="1">
        <v>34224710226011</v>
      </c>
      <c r="C708" s="5">
        <v>25000000</v>
      </c>
      <c r="D708">
        <v>48</v>
      </c>
      <c r="E708" s="3">
        <v>44909</v>
      </c>
      <c r="F708" s="1">
        <f>_xlfn.DAYS(E708,A708)/30</f>
        <v>-11.7</v>
      </c>
      <c r="G708" s="1">
        <f t="shared" si="170"/>
        <v>36.299999999999997</v>
      </c>
      <c r="H708" s="5">
        <v>19614422</v>
      </c>
      <c r="I708" s="5" t="s">
        <v>52</v>
      </c>
      <c r="J708" s="6">
        <v>45038</v>
      </c>
      <c r="K708" s="7">
        <f>+_xlfn.DAYS(A708,J708)/30</f>
        <v>7.4</v>
      </c>
      <c r="L708" s="7">
        <f>+_xlfn.DAYS(A708,E708)/30</f>
        <v>11.7</v>
      </c>
      <c r="M708" s="6">
        <v>31599</v>
      </c>
      <c r="N708" s="8">
        <f>+_xlfn.DAYS(A708,M708)/365</f>
        <v>37.42739726027397</v>
      </c>
      <c r="O708" s="8">
        <v>1951</v>
      </c>
      <c r="P708" s="6">
        <v>43147</v>
      </c>
      <c r="Q708" s="8">
        <f t="shared" si="173"/>
        <v>4.8944444444444448</v>
      </c>
      <c r="R708" s="8">
        <f t="shared" si="174"/>
        <v>5.2527777777777782</v>
      </c>
      <c r="S708" s="8" t="s">
        <v>66</v>
      </c>
      <c r="T708" s="9">
        <v>4.9500000000000002E-2</v>
      </c>
      <c r="U708" s="5">
        <f t="shared" si="175"/>
        <v>520833.33333333331</v>
      </c>
      <c r="V708" s="5">
        <f t="shared" si="176"/>
        <v>80909.490750000012</v>
      </c>
      <c r="W708" s="10">
        <f t="shared" si="181"/>
        <v>601742.82408333337</v>
      </c>
      <c r="X708" s="5">
        <v>70122</v>
      </c>
      <c r="Y708">
        <v>0</v>
      </c>
      <c r="Z708" s="5">
        <v>2630</v>
      </c>
      <c r="AA708" s="5">
        <v>19687174</v>
      </c>
      <c r="AB708">
        <v>0</v>
      </c>
      <c r="AC708">
        <v>0</v>
      </c>
      <c r="AD708">
        <v>0</v>
      </c>
      <c r="AE708" t="s">
        <v>34</v>
      </c>
      <c r="AF708" t="s">
        <v>34</v>
      </c>
      <c r="AG708" t="s">
        <v>35</v>
      </c>
      <c r="AH708" s="5">
        <v>305985</v>
      </c>
      <c r="AI708" s="5">
        <v>884</v>
      </c>
      <c r="AJ708" s="3">
        <v>46371</v>
      </c>
      <c r="AK708" s="5">
        <v>33</v>
      </c>
      <c r="AL708" s="5">
        <v>209482.18</v>
      </c>
      <c r="AM708" s="5">
        <v>748</v>
      </c>
      <c r="AN708" s="5">
        <v>28</v>
      </c>
      <c r="AO708" t="s">
        <v>36</v>
      </c>
      <c r="AP708" t="s">
        <v>37</v>
      </c>
      <c r="AQ708" s="5">
        <v>0</v>
      </c>
      <c r="AR708" t="s">
        <v>38</v>
      </c>
      <c r="AS708">
        <f t="shared" si="177"/>
        <v>0</v>
      </c>
      <c r="AT708" t="str">
        <f t="shared" si="178"/>
        <v>0 Días</v>
      </c>
      <c r="AU708" t="e">
        <f>IF(AND(AC708=0,SUMIFS($H:$H,$A:$A,$A708,#REF!,#REF!)&lt;250000000),"Ordinaria",IF(AND(AC708=0,SUMIFS($H:$H,$A:$A,$A708,#REF!,#REF!)&gt;=250000000),"Preventiva",IF(AND(AC708&gt;0,AC708&lt;=30),"Persuasiva I",IF(AND(AC708&gt;30,AC708&lt;=60),"Persuasiva II",IF(AND(AC708&gt;60,AC708&lt;90),"Prejurídica","Jurídico")))))</f>
        <v>#REF!</v>
      </c>
      <c r="AV708">
        <f t="shared" si="179"/>
        <v>0</v>
      </c>
      <c r="AW708" t="str">
        <f>IFERROR(VLOOKUP(#REF!,#REF!,32,0),"Desembolsado")</f>
        <v>Desembolsado</v>
      </c>
      <c r="AX708" t="str">
        <f t="shared" si="180"/>
        <v>Otro</v>
      </c>
    </row>
    <row r="709" spans="1:50" x14ac:dyDescent="0.25">
      <c r="A709" s="3">
        <v>45230</v>
      </c>
      <c r="B709" s="1">
        <v>34224710226011</v>
      </c>
      <c r="C709" s="5">
        <v>25000000</v>
      </c>
      <c r="D709">
        <v>48</v>
      </c>
      <c r="E709" s="3">
        <v>44909</v>
      </c>
      <c r="F709" s="1">
        <f>_xlfn.DAYS(E709,A709)/30</f>
        <v>-10.7</v>
      </c>
      <c r="G709" s="1">
        <f t="shared" si="170"/>
        <v>37.299999999999997</v>
      </c>
      <c r="H709" s="5">
        <v>19614422</v>
      </c>
      <c r="I709" s="5" t="s">
        <v>52</v>
      </c>
      <c r="J709" s="6">
        <v>45038</v>
      </c>
      <c r="K709" s="7">
        <f>+_xlfn.DAYS(A709,J709)/30</f>
        <v>6.4</v>
      </c>
      <c r="L709" s="7">
        <f>+_xlfn.DAYS(A709,E709)/30</f>
        <v>10.7</v>
      </c>
      <c r="M709" s="6">
        <v>31599</v>
      </c>
      <c r="N709" s="8">
        <f>+_xlfn.DAYS(A709,M709)/365</f>
        <v>37.345205479452055</v>
      </c>
      <c r="O709" s="8">
        <v>1951</v>
      </c>
      <c r="P709" s="6">
        <v>43147</v>
      </c>
      <c r="Q709" s="8">
        <f t="shared" si="173"/>
        <v>4.8944444444444448</v>
      </c>
      <c r="R709" s="8">
        <f t="shared" si="174"/>
        <v>5.2527777777777782</v>
      </c>
      <c r="S709" s="8" t="s">
        <v>66</v>
      </c>
      <c r="T709" s="9">
        <v>4.9500000000000002E-2</v>
      </c>
      <c r="U709" s="5">
        <f t="shared" si="175"/>
        <v>520833.33333333331</v>
      </c>
      <c r="V709" s="5">
        <f t="shared" si="176"/>
        <v>80909.490750000012</v>
      </c>
      <c r="W709" s="10">
        <f t="shared" si="181"/>
        <v>601742.82408333337</v>
      </c>
      <c r="X709" s="5">
        <v>0</v>
      </c>
      <c r="Y709">
        <v>0</v>
      </c>
      <c r="Z709" s="5">
        <v>0</v>
      </c>
      <c r="AA709" s="5">
        <v>19614422</v>
      </c>
      <c r="AB709">
        <v>0</v>
      </c>
      <c r="AC709">
        <v>0</v>
      </c>
      <c r="AD709">
        <v>0</v>
      </c>
      <c r="AE709" t="s">
        <v>34</v>
      </c>
      <c r="AF709" t="s">
        <v>34</v>
      </c>
      <c r="AG709" t="s">
        <v>35</v>
      </c>
      <c r="AH709" s="5">
        <v>305985</v>
      </c>
      <c r="AI709" s="5">
        <v>0</v>
      </c>
      <c r="AJ709" s="3">
        <v>46371</v>
      </c>
      <c r="AK709" s="5">
        <v>0</v>
      </c>
      <c r="AL709" s="5">
        <v>209482.18</v>
      </c>
      <c r="AM709" s="5">
        <v>0</v>
      </c>
      <c r="AN709" s="5">
        <v>0</v>
      </c>
      <c r="AO709" t="s">
        <v>36</v>
      </c>
      <c r="AP709" t="s">
        <v>37</v>
      </c>
      <c r="AQ709" s="5">
        <v>0</v>
      </c>
      <c r="AR709" t="s">
        <v>38</v>
      </c>
      <c r="AS709">
        <f t="shared" si="177"/>
        <v>0</v>
      </c>
      <c r="AT709" t="str">
        <f t="shared" si="178"/>
        <v>0 Días</v>
      </c>
      <c r="AU709" t="e">
        <f>IF(AND(AC709=0,SUMIFS($H:$H,$A:$A,$A709,#REF!,#REF!)&lt;250000000),"Ordinaria",IF(AND(AC709=0,SUMIFS($H:$H,$A:$A,$A709,#REF!,#REF!)&gt;=250000000),"Preventiva",IF(AND(AC709&gt;0,AC709&lt;=30),"Persuasiva I",IF(AND(AC709&gt;30,AC709&lt;=60),"Persuasiva II",IF(AND(AC709&gt;60,AC709&lt;90),"Prejurídica","Jurídico")))))</f>
        <v>#REF!</v>
      </c>
      <c r="AV709">
        <f t="shared" si="179"/>
        <v>0</v>
      </c>
      <c r="AW709" t="str">
        <f>IFERROR(VLOOKUP(#REF!,#REF!,32,0),"Desembolsado")</f>
        <v>Desembolsado</v>
      </c>
      <c r="AX709" t="str">
        <f t="shared" si="180"/>
        <v>Otro</v>
      </c>
    </row>
    <row r="710" spans="1:50" x14ac:dyDescent="0.25">
      <c r="A710" s="3">
        <v>45199</v>
      </c>
      <c r="B710" s="1">
        <v>34224710226011</v>
      </c>
      <c r="C710" s="5">
        <v>25000000</v>
      </c>
      <c r="D710">
        <v>48</v>
      </c>
      <c r="E710" s="3">
        <v>44909</v>
      </c>
      <c r="F710" s="1">
        <f>_xlfn.DAYS(E710,A710)/30</f>
        <v>-9.6666666666666661</v>
      </c>
      <c r="G710" s="1">
        <f t="shared" si="170"/>
        <v>38.333333333333336</v>
      </c>
      <c r="H710" s="5">
        <v>20674660</v>
      </c>
      <c r="I710" s="5" t="s">
        <v>52</v>
      </c>
      <c r="J710" s="6">
        <v>45038</v>
      </c>
      <c r="K710" s="7">
        <f>+_xlfn.DAYS(A710,J710)/30</f>
        <v>5.3666666666666663</v>
      </c>
      <c r="L710" s="7">
        <f>+_xlfn.DAYS(A710,E710)/30</f>
        <v>9.6666666666666661</v>
      </c>
      <c r="M710" s="6">
        <v>31599</v>
      </c>
      <c r="N710" s="8">
        <f>+_xlfn.DAYS(A710,M710)/365</f>
        <v>37.260273972602739</v>
      </c>
      <c r="O710" s="8">
        <v>1951</v>
      </c>
      <c r="P710" s="6">
        <v>43147</v>
      </c>
      <c r="Q710" s="8">
        <f t="shared" si="173"/>
        <v>4.8944444444444448</v>
      </c>
      <c r="R710" s="8">
        <f t="shared" si="174"/>
        <v>5.2527777777777782</v>
      </c>
      <c r="S710" s="8" t="s">
        <v>66</v>
      </c>
      <c r="T710" s="9">
        <v>4.9500000000000002E-2</v>
      </c>
      <c r="U710" s="5">
        <f t="shared" si="175"/>
        <v>520833.33333333331</v>
      </c>
      <c r="V710" s="5">
        <f t="shared" si="176"/>
        <v>85282.972500000003</v>
      </c>
      <c r="W710" s="10">
        <f t="shared" si="181"/>
        <v>606116.30583333329</v>
      </c>
      <c r="X710" s="5">
        <v>73915</v>
      </c>
      <c r="Y710">
        <v>0</v>
      </c>
      <c r="Z710" s="5">
        <v>2771</v>
      </c>
      <c r="AA710" s="5">
        <v>20751346</v>
      </c>
      <c r="AB710">
        <v>0</v>
      </c>
      <c r="AC710">
        <v>0</v>
      </c>
      <c r="AD710">
        <v>0</v>
      </c>
      <c r="AE710" t="s">
        <v>34</v>
      </c>
      <c r="AF710" t="s">
        <v>34</v>
      </c>
      <c r="AG710" t="s">
        <v>35</v>
      </c>
      <c r="AH710" s="5">
        <v>322525</v>
      </c>
      <c r="AI710" s="5">
        <v>931</v>
      </c>
      <c r="AJ710" s="3">
        <v>46371</v>
      </c>
      <c r="AK710" s="5">
        <v>35</v>
      </c>
      <c r="AL710" s="5">
        <v>220805.53</v>
      </c>
      <c r="AM710" s="5">
        <v>790</v>
      </c>
      <c r="AN710" s="5">
        <v>30</v>
      </c>
      <c r="AO710" t="s">
        <v>36</v>
      </c>
      <c r="AP710" t="s">
        <v>37</v>
      </c>
      <c r="AQ710" s="5">
        <v>0</v>
      </c>
      <c r="AR710" t="s">
        <v>38</v>
      </c>
      <c r="AS710">
        <f t="shared" si="177"/>
        <v>0</v>
      </c>
      <c r="AT710" t="str">
        <f t="shared" si="178"/>
        <v>0 Días</v>
      </c>
      <c r="AU710" t="e">
        <f>IF(AND(AC710=0,SUMIFS($H:$H,$A:$A,$A710,#REF!,#REF!)&lt;250000000),"Ordinaria",IF(AND(AC710=0,SUMIFS($H:$H,$A:$A,$A710,#REF!,#REF!)&gt;=250000000),"Preventiva",IF(AND(AC710&gt;0,AC710&lt;=30),"Persuasiva I",IF(AND(AC710&gt;30,AC710&lt;=60),"Persuasiva II",IF(AND(AC710&gt;60,AC710&lt;90),"Prejurídica","Jurídico")))))</f>
        <v>#REF!</v>
      </c>
      <c r="AV710">
        <f t="shared" si="179"/>
        <v>0</v>
      </c>
      <c r="AW710" t="str">
        <f>IFERROR(VLOOKUP(#REF!,#REF!,32,0),"Desembolsado")</f>
        <v>Desembolsado</v>
      </c>
      <c r="AX710" t="str">
        <f t="shared" si="180"/>
        <v>Otro</v>
      </c>
    </row>
    <row r="711" spans="1:50" x14ac:dyDescent="0.25">
      <c r="A711" s="3">
        <v>45169</v>
      </c>
      <c r="B711" s="1">
        <v>34224710226011</v>
      </c>
      <c r="C711" s="5">
        <v>25000000</v>
      </c>
      <c r="D711">
        <v>48</v>
      </c>
      <c r="E711" s="3">
        <v>44909</v>
      </c>
      <c r="F711" s="1">
        <f>_xlfn.DAYS(E711,A711)/30</f>
        <v>-8.6666666666666661</v>
      </c>
      <c r="G711" s="1">
        <f t="shared" si="170"/>
        <v>39.333333333333336</v>
      </c>
      <c r="H711" s="5">
        <v>21204779</v>
      </c>
      <c r="I711" s="5" t="s">
        <v>52</v>
      </c>
      <c r="J711" s="6">
        <v>45038</v>
      </c>
      <c r="K711" s="7">
        <f>+_xlfn.DAYS(A711,J711)/30</f>
        <v>4.3666666666666663</v>
      </c>
      <c r="L711" s="7">
        <f>+_xlfn.DAYS(A711,E711)/30</f>
        <v>8.6666666666666661</v>
      </c>
      <c r="M711" s="6">
        <v>31599</v>
      </c>
      <c r="N711" s="8">
        <f>+_xlfn.DAYS(A711,M711)/365</f>
        <v>37.178082191780824</v>
      </c>
      <c r="O711" s="8">
        <v>1951</v>
      </c>
      <c r="P711" s="6">
        <v>43147</v>
      </c>
      <c r="Q711" s="8">
        <f t="shared" si="173"/>
        <v>4.8944444444444448</v>
      </c>
      <c r="R711" s="8">
        <f t="shared" si="174"/>
        <v>5.2527777777777782</v>
      </c>
      <c r="S711" s="8" t="s">
        <v>66</v>
      </c>
      <c r="T711" s="9">
        <v>4.9500000000000002E-2</v>
      </c>
      <c r="U711" s="5">
        <f t="shared" si="175"/>
        <v>520833.33333333331</v>
      </c>
      <c r="V711" s="5">
        <f t="shared" si="176"/>
        <v>87469.713375000021</v>
      </c>
      <c r="W711" s="10">
        <f t="shared" si="181"/>
        <v>608303.04670833331</v>
      </c>
      <c r="X711" s="5">
        <v>75812</v>
      </c>
      <c r="Y711">
        <v>0</v>
      </c>
      <c r="Z711" s="5">
        <v>2843</v>
      </c>
      <c r="AA711" s="5">
        <v>21283434</v>
      </c>
      <c r="AB711">
        <v>0</v>
      </c>
      <c r="AC711">
        <v>0</v>
      </c>
      <c r="AD711">
        <v>0</v>
      </c>
      <c r="AE711" t="s">
        <v>34</v>
      </c>
      <c r="AF711" t="s">
        <v>34</v>
      </c>
      <c r="AG711" t="s">
        <v>35</v>
      </c>
      <c r="AH711" s="5">
        <v>330794</v>
      </c>
      <c r="AI711" s="5">
        <v>955</v>
      </c>
      <c r="AJ711" s="3">
        <v>46371</v>
      </c>
      <c r="AK711" s="5">
        <v>36</v>
      </c>
      <c r="AL711" s="5">
        <v>226467.21</v>
      </c>
      <c r="AM711" s="5">
        <v>810</v>
      </c>
      <c r="AN711" s="5">
        <v>30</v>
      </c>
      <c r="AO711" t="s">
        <v>36</v>
      </c>
      <c r="AP711" t="s">
        <v>37</v>
      </c>
      <c r="AQ711" s="5">
        <v>0</v>
      </c>
      <c r="AR711" t="s">
        <v>38</v>
      </c>
      <c r="AS711">
        <f t="shared" si="177"/>
        <v>0</v>
      </c>
      <c r="AT711" t="str">
        <f t="shared" si="178"/>
        <v>0 Días</v>
      </c>
      <c r="AU711" t="e">
        <f>IF(AND(AC711=0,SUMIFS($H:$H,$A:$A,$A711,#REF!,#REF!)&lt;250000000),"Ordinaria",IF(AND(AC711=0,SUMIFS($H:$H,$A:$A,$A711,#REF!,#REF!)&gt;=250000000),"Preventiva",IF(AND(AC711&gt;0,AC711&lt;=30),"Persuasiva I",IF(AND(AC711&gt;30,AC711&lt;=60),"Persuasiva II",IF(AND(AC711&gt;60,AC711&lt;90),"Prejurídica","Jurídico")))))</f>
        <v>#REF!</v>
      </c>
      <c r="AV711">
        <f t="shared" si="179"/>
        <v>0</v>
      </c>
      <c r="AW711" t="str">
        <f>IFERROR(VLOOKUP(#REF!,#REF!,32,0),"Desembolsado")</f>
        <v>Desembolsado</v>
      </c>
      <c r="AX711" t="str">
        <f t="shared" si="180"/>
        <v>Otro</v>
      </c>
    </row>
    <row r="712" spans="1:50" x14ac:dyDescent="0.25">
      <c r="A712" s="3">
        <v>45138</v>
      </c>
      <c r="B712" s="1">
        <v>34224710226011</v>
      </c>
      <c r="C712" s="5">
        <v>25000000</v>
      </c>
      <c r="D712">
        <v>48</v>
      </c>
      <c r="E712" s="3">
        <v>44909</v>
      </c>
      <c r="F712" s="1">
        <f>_xlfn.DAYS(E712,A712)/30</f>
        <v>-7.6333333333333337</v>
      </c>
      <c r="G712" s="1">
        <f t="shared" ref="G712:G720" si="182">+D712+F712</f>
        <v>40.366666666666667</v>
      </c>
      <c r="H712" s="5">
        <v>21204779</v>
      </c>
      <c r="I712" s="5" t="s">
        <v>52</v>
      </c>
      <c r="J712" s="6">
        <v>45038</v>
      </c>
      <c r="K712" s="7">
        <f>+_xlfn.DAYS(A712,J712)/30</f>
        <v>3.3333333333333335</v>
      </c>
      <c r="L712" s="7">
        <f>+_xlfn.DAYS(A712,E712)/30</f>
        <v>7.6333333333333337</v>
      </c>
      <c r="M712" s="6">
        <v>31599</v>
      </c>
      <c r="N712" s="8">
        <f>+_xlfn.DAYS(A712,M712)/365</f>
        <v>37.093150684931508</v>
      </c>
      <c r="O712" s="8">
        <v>1951</v>
      </c>
      <c r="P712" s="6">
        <v>43147</v>
      </c>
      <c r="Q712" s="8">
        <f t="shared" si="173"/>
        <v>4.8944444444444448</v>
      </c>
      <c r="R712" s="8">
        <f t="shared" si="174"/>
        <v>5.2527777777777782</v>
      </c>
      <c r="S712" s="8" t="s">
        <v>66</v>
      </c>
      <c r="T712" s="9">
        <v>4.9500000000000002E-2</v>
      </c>
      <c r="U712" s="5">
        <f t="shared" si="175"/>
        <v>520833.33333333331</v>
      </c>
      <c r="V712" s="5">
        <f t="shared" si="176"/>
        <v>87469.713375000021</v>
      </c>
      <c r="W712" s="10">
        <f t="shared" si="181"/>
        <v>608303.04670833331</v>
      </c>
      <c r="X712" s="5">
        <v>0</v>
      </c>
      <c r="Y712">
        <v>0</v>
      </c>
      <c r="Z712" s="5">
        <v>0</v>
      </c>
      <c r="AA712" s="5">
        <v>21204779</v>
      </c>
      <c r="AB712">
        <v>0</v>
      </c>
      <c r="AC712">
        <v>0</v>
      </c>
      <c r="AD712">
        <v>0</v>
      </c>
      <c r="AE712" t="s">
        <v>34</v>
      </c>
      <c r="AF712" t="s">
        <v>34</v>
      </c>
      <c r="AG712" t="s">
        <v>35</v>
      </c>
      <c r="AH712" s="5">
        <v>330794</v>
      </c>
      <c r="AI712" s="5">
        <v>0</v>
      </c>
      <c r="AJ712" s="3">
        <v>46371</v>
      </c>
      <c r="AK712" s="5">
        <v>0</v>
      </c>
      <c r="AL712" s="5">
        <v>226467.21</v>
      </c>
      <c r="AM712" s="5">
        <v>0</v>
      </c>
      <c r="AN712" s="5">
        <v>0</v>
      </c>
      <c r="AO712" t="s">
        <v>36</v>
      </c>
      <c r="AP712" t="s">
        <v>37</v>
      </c>
      <c r="AQ712" s="5">
        <v>0</v>
      </c>
      <c r="AR712" t="s">
        <v>38</v>
      </c>
      <c r="AS712">
        <f t="shared" si="177"/>
        <v>0</v>
      </c>
      <c r="AT712" t="str">
        <f t="shared" si="178"/>
        <v>0 Días</v>
      </c>
      <c r="AU712" t="e">
        <f>IF(AND(AC712=0,SUMIFS($H:$H,$A:$A,$A712,#REF!,#REF!)&lt;250000000),"Ordinaria",IF(AND(AC712=0,SUMIFS($H:$H,$A:$A,$A712,#REF!,#REF!)&gt;=250000000),"Preventiva",IF(AND(AC712&gt;0,AC712&lt;=30),"Persuasiva I",IF(AND(AC712&gt;30,AC712&lt;=60),"Persuasiva II",IF(AND(AC712&gt;60,AC712&lt;90),"Prejurídica","Jurídico")))))</f>
        <v>#REF!</v>
      </c>
      <c r="AV712">
        <f t="shared" si="179"/>
        <v>0</v>
      </c>
      <c r="AW712" t="str">
        <f>IFERROR(VLOOKUP(#REF!,#REF!,32,0),"Desembolsado")</f>
        <v>Desembolsado</v>
      </c>
      <c r="AX712" t="str">
        <f t="shared" si="180"/>
        <v>Otro</v>
      </c>
    </row>
    <row r="713" spans="1:50" x14ac:dyDescent="0.25">
      <c r="A713" s="3">
        <v>45107</v>
      </c>
      <c r="B713" s="1">
        <v>34224710226011</v>
      </c>
      <c r="C713" s="5">
        <v>25000000</v>
      </c>
      <c r="D713">
        <v>48</v>
      </c>
      <c r="E713" s="3">
        <v>44909</v>
      </c>
      <c r="F713" s="1">
        <f>_xlfn.DAYS(E713,A713)/30</f>
        <v>-6.6</v>
      </c>
      <c r="G713" s="1">
        <f t="shared" si="182"/>
        <v>41.4</v>
      </c>
      <c r="H713" s="5">
        <v>21643055</v>
      </c>
      <c r="I713" s="5" t="s">
        <v>52</v>
      </c>
      <c r="J713" s="6">
        <v>45038</v>
      </c>
      <c r="K713" s="7">
        <f>+_xlfn.DAYS(A713,J713)/30</f>
        <v>2.2999999999999998</v>
      </c>
      <c r="L713" s="7">
        <f>+_xlfn.DAYS(A713,E713)/30</f>
        <v>6.6</v>
      </c>
      <c r="M713" s="6">
        <v>31599</v>
      </c>
      <c r="N713" s="8">
        <f>+_xlfn.DAYS(A713,M713)/365</f>
        <v>37.008219178082193</v>
      </c>
      <c r="O713" s="8">
        <v>1951</v>
      </c>
      <c r="P713" s="6">
        <v>43147</v>
      </c>
      <c r="Q713" s="8">
        <f t="shared" si="173"/>
        <v>4.8944444444444448</v>
      </c>
      <c r="R713" s="8">
        <f t="shared" si="174"/>
        <v>5.2527777777777782</v>
      </c>
      <c r="S713" s="8" t="s">
        <v>66</v>
      </c>
      <c r="T713" s="9">
        <v>4.9500000000000002E-2</v>
      </c>
      <c r="U713" s="5">
        <f t="shared" si="175"/>
        <v>520833.33333333331</v>
      </c>
      <c r="V713" s="5">
        <f t="shared" si="176"/>
        <v>89277.601875000008</v>
      </c>
      <c r="W713" s="10">
        <f t="shared" si="181"/>
        <v>610110.93520833331</v>
      </c>
      <c r="X713" s="5">
        <v>77631</v>
      </c>
      <c r="Y713">
        <v>0</v>
      </c>
      <c r="Z713" s="5">
        <v>2902</v>
      </c>
      <c r="AA713" s="5">
        <v>21723588</v>
      </c>
      <c r="AB713">
        <v>0</v>
      </c>
      <c r="AC713">
        <v>0</v>
      </c>
      <c r="AD713">
        <v>0</v>
      </c>
      <c r="AE713" t="s">
        <v>34</v>
      </c>
      <c r="AF713" t="s">
        <v>34</v>
      </c>
      <c r="AG713" t="s">
        <v>35</v>
      </c>
      <c r="AH713" s="5">
        <v>337631</v>
      </c>
      <c r="AI713" s="5">
        <v>978</v>
      </c>
      <c r="AJ713" s="3">
        <v>46371</v>
      </c>
      <c r="AK713" s="5">
        <v>37</v>
      </c>
      <c r="AL713" s="5">
        <v>231148</v>
      </c>
      <c r="AM713" s="5">
        <v>829</v>
      </c>
      <c r="AN713" s="5">
        <v>31</v>
      </c>
      <c r="AO713" t="s">
        <v>36</v>
      </c>
      <c r="AP713" t="s">
        <v>37</v>
      </c>
      <c r="AQ713" s="5">
        <v>0</v>
      </c>
      <c r="AR713" t="s">
        <v>38</v>
      </c>
      <c r="AS713">
        <f t="shared" si="177"/>
        <v>0</v>
      </c>
      <c r="AT713" t="str">
        <f t="shared" si="178"/>
        <v>0 Días</v>
      </c>
      <c r="AU713" t="e">
        <f>IF(AND(AC713=0,SUMIFS($H:$H,$A:$A,$A713,#REF!,#REF!)&lt;250000000),"Ordinaria",IF(AND(AC713=0,SUMIFS($H:$H,$A:$A,$A713,#REF!,#REF!)&gt;=250000000),"Preventiva",IF(AND(AC713&gt;0,AC713&lt;=30),"Persuasiva I",IF(AND(AC713&gt;30,AC713&lt;=60),"Persuasiva II",IF(AND(AC713&gt;60,AC713&lt;90),"Prejurídica","Jurídico")))))</f>
        <v>#REF!</v>
      </c>
      <c r="AV713">
        <f t="shared" si="179"/>
        <v>0</v>
      </c>
      <c r="AW713" t="str">
        <f>IFERROR(VLOOKUP(#REF!,#REF!,32,0),"Desembolsado")</f>
        <v>Desembolsado</v>
      </c>
      <c r="AX713" t="str">
        <f t="shared" si="180"/>
        <v>Otro</v>
      </c>
    </row>
    <row r="714" spans="1:50" x14ac:dyDescent="0.25">
      <c r="A714" s="3">
        <v>45077</v>
      </c>
      <c r="B714" s="1">
        <v>34224710226011</v>
      </c>
      <c r="C714" s="5">
        <v>25000000</v>
      </c>
      <c r="D714">
        <v>48</v>
      </c>
      <c r="E714" s="3">
        <v>44909</v>
      </c>
      <c r="F714" s="1">
        <f>_xlfn.DAYS(E714,A714)/30</f>
        <v>-5.6</v>
      </c>
      <c r="G714" s="1">
        <f t="shared" si="182"/>
        <v>42.4</v>
      </c>
      <c r="H714" s="5">
        <v>22268080</v>
      </c>
      <c r="I714" s="5" t="s">
        <v>52</v>
      </c>
      <c r="J714" s="6">
        <v>45038</v>
      </c>
      <c r="K714" s="7">
        <f>+_xlfn.DAYS(A714,J714)/30</f>
        <v>1.3</v>
      </c>
      <c r="L714" s="7">
        <f>+_xlfn.DAYS(A714,E714)/30</f>
        <v>5.6</v>
      </c>
      <c r="M714" s="6">
        <v>31599</v>
      </c>
      <c r="N714" s="8">
        <f>+_xlfn.DAYS(A714,M714)/365</f>
        <v>36.926027397260277</v>
      </c>
      <c r="O714" s="8">
        <v>1951</v>
      </c>
      <c r="P714" s="6">
        <v>43147</v>
      </c>
      <c r="Q714" s="8">
        <f t="shared" si="173"/>
        <v>4.8944444444444448</v>
      </c>
      <c r="R714" s="8">
        <f t="shared" si="174"/>
        <v>5.2527777777777782</v>
      </c>
      <c r="S714" s="8" t="s">
        <v>66</v>
      </c>
      <c r="T714" s="9">
        <v>4.9500000000000002E-2</v>
      </c>
      <c r="U714" s="5">
        <f t="shared" si="175"/>
        <v>520833.33333333331</v>
      </c>
      <c r="V714" s="5">
        <f t="shared" si="176"/>
        <v>91855.83</v>
      </c>
      <c r="W714" s="10">
        <f t="shared" si="181"/>
        <v>612689.16333333333</v>
      </c>
      <c r="X714" s="5">
        <v>0</v>
      </c>
      <c r="Y714">
        <v>0</v>
      </c>
      <c r="Z714" s="5">
        <v>0</v>
      </c>
      <c r="AA714" s="5">
        <v>22268080</v>
      </c>
      <c r="AB714">
        <v>0</v>
      </c>
      <c r="AC714">
        <v>0</v>
      </c>
      <c r="AD714">
        <v>0</v>
      </c>
      <c r="AE714" t="s">
        <v>34</v>
      </c>
      <c r="AF714" t="s">
        <v>34</v>
      </c>
      <c r="AG714" t="s">
        <v>35</v>
      </c>
      <c r="AH714" s="5">
        <v>280578</v>
      </c>
      <c r="AI714" s="5">
        <v>0</v>
      </c>
      <c r="AJ714" s="3">
        <v>46371</v>
      </c>
      <c r="AK714" s="5">
        <v>0</v>
      </c>
      <c r="AL714" s="5">
        <v>237823.04</v>
      </c>
      <c r="AM714" s="5">
        <v>0</v>
      </c>
      <c r="AN714" s="5">
        <v>0</v>
      </c>
      <c r="AO714" t="s">
        <v>36</v>
      </c>
      <c r="AP714" t="s">
        <v>39</v>
      </c>
      <c r="AQ714" s="5">
        <v>0</v>
      </c>
      <c r="AR714" t="s">
        <v>38</v>
      </c>
      <c r="AS714">
        <f t="shared" si="177"/>
        <v>0</v>
      </c>
      <c r="AT714" t="str">
        <f t="shared" si="178"/>
        <v>0 Días</v>
      </c>
      <c r="AU714" t="e">
        <f>IF(AND(AC714=0,SUMIFS($H:$H,$A:$A,$A714,#REF!,#REF!)&lt;250000000),"Ordinaria",IF(AND(AC714=0,SUMIFS($H:$H,$A:$A,$A714,#REF!,#REF!)&gt;=250000000),"Preventiva",IF(AND(AC714&gt;0,AC714&lt;=30),"Persuasiva I",IF(AND(AC714&gt;30,AC714&lt;=60),"Persuasiva II",IF(AND(AC714&gt;60,AC714&lt;90),"Prejurídica","Jurídico")))))</f>
        <v>#REF!</v>
      </c>
      <c r="AV714">
        <f t="shared" si="179"/>
        <v>0</v>
      </c>
      <c r="AW714" t="str">
        <f>IFERROR(VLOOKUP(#REF!,#REF!,32,0),"Desembolsado")</f>
        <v>Desembolsado</v>
      </c>
      <c r="AX714" t="str">
        <f t="shared" si="180"/>
        <v>Otro</v>
      </c>
    </row>
    <row r="715" spans="1:50" x14ac:dyDescent="0.25">
      <c r="A715" s="3">
        <v>45046</v>
      </c>
      <c r="B715" s="1">
        <v>34224710226011</v>
      </c>
      <c r="C715" s="5">
        <v>25000000</v>
      </c>
      <c r="D715">
        <v>48</v>
      </c>
      <c r="E715" s="3">
        <v>44909</v>
      </c>
      <c r="F715" s="1">
        <f>_xlfn.DAYS(E715,A715)/30</f>
        <v>-4.5666666666666664</v>
      </c>
      <c r="G715" s="1">
        <f t="shared" si="182"/>
        <v>43.433333333333337</v>
      </c>
      <c r="H715" s="5">
        <v>22795136</v>
      </c>
      <c r="I715" s="5" t="s">
        <v>52</v>
      </c>
      <c r="J715" s="6">
        <v>45038</v>
      </c>
      <c r="K715" s="7">
        <f>+_xlfn.DAYS(A715,J715)/30</f>
        <v>0.26666666666666666</v>
      </c>
      <c r="L715" s="7">
        <f>+_xlfn.DAYS(A715,E715)/30</f>
        <v>4.5666666666666664</v>
      </c>
      <c r="M715" s="6">
        <v>31599</v>
      </c>
      <c r="N715" s="8">
        <f>+_xlfn.DAYS(A715,M715)/365</f>
        <v>36.841095890410962</v>
      </c>
      <c r="O715" s="8">
        <v>1951</v>
      </c>
      <c r="P715" s="6">
        <v>43147</v>
      </c>
      <c r="Q715" s="8">
        <f t="shared" si="173"/>
        <v>4.8944444444444448</v>
      </c>
      <c r="R715" s="8">
        <f t="shared" si="174"/>
        <v>5.2527777777777782</v>
      </c>
      <c r="S715" s="8" t="s">
        <v>66</v>
      </c>
      <c r="T715" s="9">
        <v>4.9500000000000002E-2</v>
      </c>
      <c r="U715" s="5">
        <f t="shared" si="175"/>
        <v>520833.33333333331</v>
      </c>
      <c r="V715" s="5">
        <f t="shared" si="176"/>
        <v>94029.936000000002</v>
      </c>
      <c r="W715" s="10">
        <f t="shared" si="181"/>
        <v>614863.26933333336</v>
      </c>
      <c r="X715" s="5">
        <v>28209</v>
      </c>
      <c r="Y715">
        <v>0</v>
      </c>
      <c r="Z715" s="5">
        <v>0</v>
      </c>
      <c r="AA715" s="5">
        <v>22823345</v>
      </c>
      <c r="AB715">
        <v>0</v>
      </c>
      <c r="AC715">
        <v>0</v>
      </c>
      <c r="AD715">
        <v>0</v>
      </c>
      <c r="AE715" t="s">
        <v>34</v>
      </c>
      <c r="AF715" t="s">
        <v>34</v>
      </c>
      <c r="AG715" t="s">
        <v>35</v>
      </c>
      <c r="AH715" s="5">
        <v>287219</v>
      </c>
      <c r="AI715" s="5">
        <v>355</v>
      </c>
      <c r="AJ715" s="3">
        <v>46371</v>
      </c>
      <c r="AK715" s="5">
        <v>0</v>
      </c>
      <c r="AL715" s="5">
        <v>243452</v>
      </c>
      <c r="AM715" s="5">
        <v>302</v>
      </c>
      <c r="AN715" s="5">
        <v>0</v>
      </c>
      <c r="AO715" t="s">
        <v>36</v>
      </c>
      <c r="AP715" t="s">
        <v>39</v>
      </c>
      <c r="AQ715" s="5">
        <v>0</v>
      </c>
      <c r="AR715" t="s">
        <v>38</v>
      </c>
      <c r="AS715">
        <f t="shared" si="177"/>
        <v>0</v>
      </c>
      <c r="AT715" t="str">
        <f t="shared" si="178"/>
        <v>0 Días</v>
      </c>
      <c r="AU715" t="e">
        <f>IF(AND(AC715=0,SUMIFS($H:$H,$A:$A,$A715,#REF!,#REF!)&lt;250000000),"Ordinaria",IF(AND(AC715=0,SUMIFS($H:$H,$A:$A,$A715,#REF!,#REF!)&gt;=250000000),"Preventiva",IF(AND(AC715&gt;0,AC715&lt;=30),"Persuasiva I",IF(AND(AC715&gt;30,AC715&lt;=60),"Persuasiva II",IF(AND(AC715&gt;60,AC715&lt;90),"Prejurídica","Jurídico")))))</f>
        <v>#REF!</v>
      </c>
      <c r="AV715">
        <f t="shared" si="179"/>
        <v>0</v>
      </c>
      <c r="AW715" t="str">
        <f>IFERROR(VLOOKUP(#REF!,#REF!,32,0),"Desembolsado")</f>
        <v>Desembolsado</v>
      </c>
      <c r="AX715" t="str">
        <f t="shared" si="180"/>
        <v>Otro</v>
      </c>
    </row>
    <row r="716" spans="1:50" x14ac:dyDescent="0.25">
      <c r="A716" s="3">
        <v>45351</v>
      </c>
      <c r="B716" s="1">
        <v>34224830221101</v>
      </c>
      <c r="C716" s="5">
        <v>56280990</v>
      </c>
      <c r="D716">
        <v>48</v>
      </c>
      <c r="E716" s="3">
        <v>44764</v>
      </c>
      <c r="F716" s="1">
        <f>_xlfn.DAYS(E716,A716)/30</f>
        <v>-19.566666666666666</v>
      </c>
      <c r="G716" s="1">
        <f t="shared" si="182"/>
        <v>28.433333333333334</v>
      </c>
      <c r="H716" s="5">
        <v>34488864</v>
      </c>
      <c r="I716" s="5" t="s">
        <v>52</v>
      </c>
      <c r="J716" s="6">
        <v>45147</v>
      </c>
      <c r="K716" s="7">
        <f>+_xlfn.DAYS(A716,J716)/30</f>
        <v>6.8</v>
      </c>
      <c r="L716" s="7">
        <f>+_xlfn.DAYS(A716,E716)/30</f>
        <v>19.566666666666666</v>
      </c>
      <c r="M716" s="6">
        <v>29708</v>
      </c>
      <c r="N716" s="8">
        <f>+_xlfn.DAYS(A716,M716)/365</f>
        <v>42.857534246575341</v>
      </c>
      <c r="O716" s="8">
        <v>540</v>
      </c>
      <c r="P716" s="6">
        <v>42394</v>
      </c>
      <c r="Q716" s="8">
        <f t="shared" si="173"/>
        <v>6.583333333333333</v>
      </c>
      <c r="R716" s="8">
        <f t="shared" si="174"/>
        <v>7.6472222222222221</v>
      </c>
      <c r="S716" s="8" t="s">
        <v>66</v>
      </c>
      <c r="T716" s="9">
        <v>2.9600000000000001E-2</v>
      </c>
      <c r="U716" s="5">
        <f t="shared" si="175"/>
        <v>1172520.625</v>
      </c>
      <c r="V716" s="5">
        <f t="shared" si="176"/>
        <v>85072.531199999998</v>
      </c>
      <c r="W716" s="10">
        <f t="shared" si="181"/>
        <v>1257593.1562000001</v>
      </c>
      <c r="X716" s="5">
        <v>73733</v>
      </c>
      <c r="Y716">
        <v>0</v>
      </c>
      <c r="Z716" s="5">
        <v>4620</v>
      </c>
      <c r="AA716" s="5">
        <v>34567217</v>
      </c>
      <c r="AB716">
        <v>0</v>
      </c>
      <c r="AC716">
        <v>0</v>
      </c>
      <c r="AD716">
        <v>0</v>
      </c>
      <c r="AE716" t="s">
        <v>34</v>
      </c>
      <c r="AF716" t="s">
        <v>34</v>
      </c>
      <c r="AG716" t="s">
        <v>35</v>
      </c>
      <c r="AH716" s="5">
        <v>289706</v>
      </c>
      <c r="AI716" s="5">
        <v>619</v>
      </c>
      <c r="AJ716" s="3">
        <v>46218</v>
      </c>
      <c r="AK716" s="5">
        <v>39</v>
      </c>
      <c r="AL716" s="5">
        <v>245561.37</v>
      </c>
      <c r="AM716" s="5">
        <v>525.65</v>
      </c>
      <c r="AN716" s="5">
        <v>33.67</v>
      </c>
      <c r="AO716" t="s">
        <v>36</v>
      </c>
      <c r="AP716" t="s">
        <v>37</v>
      </c>
      <c r="AQ716" s="5">
        <v>0</v>
      </c>
      <c r="AR716" t="s">
        <v>38</v>
      </c>
      <c r="AT716" t="str">
        <f t="shared" si="178"/>
        <v>0 Días</v>
      </c>
      <c r="AU716" t="e">
        <f>IF(AND(AC716=0,SUMIFS($H:$H,$A:$A,$A716,#REF!,#REF!)&lt;250000000),"Ordinaria",IF(AND(AC716=0,SUMIFS($H:$H,$A:$A,$A716,#REF!,#REF!)&gt;=250000000),"Preventiva",IF(AND(AC716&gt;0,AC716&lt;=30),"Persuasiva I",IF(AND(AC716&gt;30,AC716&lt;=60),"Persuasiva II",IF(AND(AC716&gt;60,AC716&lt;90),"Prejurídica","Jurídico")))))</f>
        <v>#REF!</v>
      </c>
      <c r="AV716">
        <f t="shared" si="179"/>
        <v>0</v>
      </c>
      <c r="AW716" t="str">
        <f>IFERROR(VLOOKUP(#REF!,#REF!,32,0),"Desembolsado")</f>
        <v>Desembolsado</v>
      </c>
      <c r="AX716" t="str">
        <f t="shared" si="180"/>
        <v>Otro</v>
      </c>
    </row>
    <row r="717" spans="1:50" x14ac:dyDescent="0.25">
      <c r="A717" s="3">
        <v>45322</v>
      </c>
      <c r="B717" s="1">
        <v>34224830221101</v>
      </c>
      <c r="C717" s="5">
        <v>56280990</v>
      </c>
      <c r="D717">
        <v>48</v>
      </c>
      <c r="E717" s="3">
        <v>44764</v>
      </c>
      <c r="F717" s="1">
        <f>_xlfn.DAYS(E717,A717)/30</f>
        <v>-18.600000000000001</v>
      </c>
      <c r="G717" s="1">
        <f t="shared" si="182"/>
        <v>29.4</v>
      </c>
      <c r="H717" s="5">
        <v>35678135</v>
      </c>
      <c r="I717" s="5" t="s">
        <v>52</v>
      </c>
      <c r="J717" s="6">
        <v>45147</v>
      </c>
      <c r="K717" s="7">
        <f>+_xlfn.DAYS(A717,J717)/30</f>
        <v>5.833333333333333</v>
      </c>
      <c r="L717" s="7">
        <f>+_xlfn.DAYS(A717,E717)/30</f>
        <v>18.600000000000001</v>
      </c>
      <c r="M717" s="6">
        <v>29708</v>
      </c>
      <c r="N717" s="8">
        <f>+_xlfn.DAYS(A717,M717)/365</f>
        <v>42.778082191780825</v>
      </c>
      <c r="O717" s="8">
        <v>540</v>
      </c>
      <c r="P717" s="6">
        <v>42394</v>
      </c>
      <c r="Q717" s="8">
        <f t="shared" si="173"/>
        <v>6.583333333333333</v>
      </c>
      <c r="R717" s="8">
        <f t="shared" si="174"/>
        <v>7.6472222222222221</v>
      </c>
      <c r="S717" s="8" t="s">
        <v>66</v>
      </c>
      <c r="T717" s="9">
        <v>2.9600000000000001E-2</v>
      </c>
      <c r="U717" s="5">
        <f t="shared" si="175"/>
        <v>1172520.625</v>
      </c>
      <c r="V717" s="5">
        <f t="shared" si="176"/>
        <v>88006.06633333335</v>
      </c>
      <c r="W717" s="10">
        <f t="shared" si="181"/>
        <v>1260526.6913333333</v>
      </c>
      <c r="X717" s="5">
        <v>76279</v>
      </c>
      <c r="Y717">
        <v>0</v>
      </c>
      <c r="Z717" s="5">
        <v>4779</v>
      </c>
      <c r="AA717" s="5">
        <v>35759193</v>
      </c>
      <c r="AB717">
        <v>0</v>
      </c>
      <c r="AC717">
        <v>0</v>
      </c>
      <c r="AD717">
        <v>0</v>
      </c>
      <c r="AE717" t="s">
        <v>34</v>
      </c>
      <c r="AF717" t="s">
        <v>34</v>
      </c>
      <c r="AG717" t="s">
        <v>35</v>
      </c>
      <c r="AH717" s="5">
        <v>299696</v>
      </c>
      <c r="AI717" s="5">
        <v>641</v>
      </c>
      <c r="AJ717" s="3">
        <v>46218</v>
      </c>
      <c r="AK717" s="5">
        <v>40</v>
      </c>
      <c r="AL717" s="5">
        <v>254029</v>
      </c>
      <c r="AM717" s="5">
        <v>543.79999999999995</v>
      </c>
      <c r="AN717" s="5">
        <v>34.83</v>
      </c>
      <c r="AO717" t="s">
        <v>36</v>
      </c>
      <c r="AP717" t="s">
        <v>37</v>
      </c>
      <c r="AQ717" s="5">
        <v>0</v>
      </c>
      <c r="AR717" t="s">
        <v>38</v>
      </c>
      <c r="AS717">
        <f t="shared" ref="AS717:AS722" si="183">IF(AC717&gt;=1,1,0)</f>
        <v>0</v>
      </c>
      <c r="AT717" t="str">
        <f t="shared" si="178"/>
        <v>0 Días</v>
      </c>
      <c r="AU717" t="e">
        <f>IF(AND(AC717=0,SUMIFS($H:$H,$A:$A,$A717,#REF!,#REF!)&lt;250000000),"Ordinaria",IF(AND(AC717=0,SUMIFS($H:$H,$A:$A,$A717,#REF!,#REF!)&gt;=250000000),"Preventiva",IF(AND(AC717&gt;0,AC717&lt;=30),"Persuasiva I",IF(AND(AC717&gt;30,AC717&lt;=60),"Persuasiva II",IF(AND(AC717&gt;60,AC717&lt;90),"Prejurídica","Jurídico")))))</f>
        <v>#REF!</v>
      </c>
      <c r="AV717">
        <f t="shared" si="179"/>
        <v>0</v>
      </c>
      <c r="AW717" t="str">
        <f>IFERROR(VLOOKUP(#REF!,#REF!,32,0),"Desembolsado")</f>
        <v>Desembolsado</v>
      </c>
      <c r="AX717" t="str">
        <f t="shared" si="180"/>
        <v>Otro</v>
      </c>
    </row>
    <row r="718" spans="1:50" x14ac:dyDescent="0.25">
      <c r="A718" s="3">
        <v>45291</v>
      </c>
      <c r="B718" s="1">
        <v>34224830221101</v>
      </c>
      <c r="C718" s="5">
        <v>56280990</v>
      </c>
      <c r="D718">
        <v>48</v>
      </c>
      <c r="E718" s="3">
        <v>44764</v>
      </c>
      <c r="F718" s="1">
        <f>_xlfn.DAYS(E718,A718)/30</f>
        <v>-17.566666666666666</v>
      </c>
      <c r="G718" s="1">
        <f t="shared" si="182"/>
        <v>30.433333333333334</v>
      </c>
      <c r="H718" s="5">
        <v>36867406</v>
      </c>
      <c r="I718" s="5" t="s">
        <v>52</v>
      </c>
      <c r="J718" s="6">
        <v>45147</v>
      </c>
      <c r="K718" s="7">
        <f>+_xlfn.DAYS(A718,J718)/30</f>
        <v>4.8</v>
      </c>
      <c r="L718" s="7">
        <f>+_xlfn.DAYS(A718,E718)/30</f>
        <v>17.566666666666666</v>
      </c>
      <c r="M718" s="6">
        <v>29708</v>
      </c>
      <c r="N718" s="8">
        <f>+_xlfn.DAYS(A718,M718)/365</f>
        <v>42.69315068493151</v>
      </c>
      <c r="O718" s="8">
        <v>540</v>
      </c>
      <c r="P718" s="6">
        <v>42394</v>
      </c>
      <c r="Q718" s="8">
        <f t="shared" si="173"/>
        <v>6.583333333333333</v>
      </c>
      <c r="R718" s="8">
        <f t="shared" si="174"/>
        <v>7.6472222222222221</v>
      </c>
      <c r="S718" s="8" t="s">
        <v>66</v>
      </c>
      <c r="T718" s="9">
        <v>2.9600000000000001E-2</v>
      </c>
      <c r="U718" s="5">
        <f t="shared" si="175"/>
        <v>1172520.625</v>
      </c>
      <c r="V718" s="5">
        <f t="shared" si="176"/>
        <v>90939.601466666674</v>
      </c>
      <c r="W718" s="10">
        <f t="shared" si="181"/>
        <v>1263460.2264666667</v>
      </c>
      <c r="X718" s="5">
        <v>78810</v>
      </c>
      <c r="Y718">
        <v>0</v>
      </c>
      <c r="Z718" s="5">
        <v>4940</v>
      </c>
      <c r="AA718" s="5">
        <v>36951156</v>
      </c>
      <c r="AB718">
        <v>0</v>
      </c>
      <c r="AC718">
        <v>0</v>
      </c>
      <c r="AD718">
        <v>0</v>
      </c>
      <c r="AE718" t="s">
        <v>34</v>
      </c>
      <c r="AF718" t="s">
        <v>34</v>
      </c>
      <c r="AG718" t="s">
        <v>35</v>
      </c>
      <c r="AH718" s="5">
        <v>383421</v>
      </c>
      <c r="AI718" s="5">
        <v>662</v>
      </c>
      <c r="AJ718" s="3">
        <v>46218</v>
      </c>
      <c r="AK718" s="5">
        <v>41</v>
      </c>
      <c r="AL718" s="5">
        <v>262496.38</v>
      </c>
      <c r="AM718" s="5">
        <v>561.84</v>
      </c>
      <c r="AN718" s="5">
        <v>36</v>
      </c>
      <c r="AO718" t="s">
        <v>36</v>
      </c>
      <c r="AP718" t="s">
        <v>37</v>
      </c>
      <c r="AQ718" s="5">
        <v>0</v>
      </c>
      <c r="AR718" t="s">
        <v>38</v>
      </c>
      <c r="AS718">
        <f t="shared" si="183"/>
        <v>0</v>
      </c>
      <c r="AT718" t="str">
        <f t="shared" si="178"/>
        <v>0 Días</v>
      </c>
      <c r="AU718" t="e">
        <f>IF(AND(AC718=0,SUMIFS($H:$H,$A:$A,$A718,#REF!,#REF!)&lt;250000000),"Ordinaria",IF(AND(AC718=0,SUMIFS($H:$H,$A:$A,$A718,#REF!,#REF!)&gt;=250000000),"Preventiva",IF(AND(AC718&gt;0,AC718&lt;=30),"Persuasiva I",IF(AND(AC718&gt;30,AC718&lt;=60),"Persuasiva II",IF(AND(AC718&gt;60,AC718&lt;90),"Prejurídica","Jurídico")))))</f>
        <v>#REF!</v>
      </c>
      <c r="AV718">
        <f t="shared" si="179"/>
        <v>0</v>
      </c>
      <c r="AW718" t="str">
        <f>IFERROR(VLOOKUP(#REF!,#REF!,32,0),"Desembolsado")</f>
        <v>Desembolsado</v>
      </c>
      <c r="AX718" t="str">
        <f t="shared" si="180"/>
        <v>Otro</v>
      </c>
    </row>
    <row r="719" spans="1:50" x14ac:dyDescent="0.25">
      <c r="A719" s="3">
        <v>45260</v>
      </c>
      <c r="B719" s="1">
        <v>34224830221101</v>
      </c>
      <c r="C719" s="5">
        <v>56280990</v>
      </c>
      <c r="D719">
        <v>48</v>
      </c>
      <c r="E719" s="3">
        <v>44764</v>
      </c>
      <c r="F719" s="1">
        <f>_xlfn.DAYS(E719,A719)/30</f>
        <v>-16.533333333333335</v>
      </c>
      <c r="G719" s="1">
        <f t="shared" si="182"/>
        <v>31.466666666666665</v>
      </c>
      <c r="H719" s="5">
        <v>38056677</v>
      </c>
      <c r="I719" s="5" t="s">
        <v>52</v>
      </c>
      <c r="J719" s="6">
        <v>45147</v>
      </c>
      <c r="K719" s="7">
        <f>+_xlfn.DAYS(A719,J719)/30</f>
        <v>3.7666666666666666</v>
      </c>
      <c r="L719" s="7">
        <f>+_xlfn.DAYS(A719,E719)/30</f>
        <v>16.533333333333335</v>
      </c>
      <c r="M719" s="6">
        <v>29708</v>
      </c>
      <c r="N719" s="8">
        <f>+_xlfn.DAYS(A719,M719)/365</f>
        <v>42.608219178082194</v>
      </c>
      <c r="O719" s="8">
        <v>540</v>
      </c>
      <c r="P719" s="6">
        <v>42394</v>
      </c>
      <c r="Q719" s="8">
        <f t="shared" si="173"/>
        <v>6.583333333333333</v>
      </c>
      <c r="R719" s="8">
        <f t="shared" si="174"/>
        <v>7.6472222222222221</v>
      </c>
      <c r="S719" s="8" t="s">
        <v>66</v>
      </c>
      <c r="T719" s="9">
        <v>2.9600000000000001E-2</v>
      </c>
      <c r="U719" s="5">
        <f t="shared" si="175"/>
        <v>1172520.625</v>
      </c>
      <c r="V719" s="5">
        <f t="shared" si="176"/>
        <v>93873.136600000013</v>
      </c>
      <c r="W719" s="10">
        <f t="shared" si="181"/>
        <v>1266393.7616000001</v>
      </c>
      <c r="X719" s="5">
        <v>81357</v>
      </c>
      <c r="Y719">
        <v>0</v>
      </c>
      <c r="Z719" s="5">
        <v>5098</v>
      </c>
      <c r="AA719" s="5">
        <v>38143132</v>
      </c>
      <c r="AB719">
        <v>0</v>
      </c>
      <c r="AC719">
        <v>0</v>
      </c>
      <c r="AD719">
        <v>0</v>
      </c>
      <c r="AE719" t="s">
        <v>34</v>
      </c>
      <c r="AF719" t="s">
        <v>34</v>
      </c>
      <c r="AG719" t="s">
        <v>35</v>
      </c>
      <c r="AH719" s="5">
        <v>395789</v>
      </c>
      <c r="AI719" s="5">
        <v>683</v>
      </c>
      <c r="AJ719" s="3">
        <v>46218</v>
      </c>
      <c r="AK719" s="5">
        <v>43</v>
      </c>
      <c r="AL719" s="5">
        <v>270964</v>
      </c>
      <c r="AM719" s="5">
        <v>580</v>
      </c>
      <c r="AN719" s="5">
        <v>36.71</v>
      </c>
      <c r="AO719" t="s">
        <v>36</v>
      </c>
      <c r="AP719" t="s">
        <v>37</v>
      </c>
      <c r="AQ719" s="5">
        <v>0</v>
      </c>
      <c r="AR719" t="s">
        <v>38</v>
      </c>
      <c r="AS719">
        <f t="shared" si="183"/>
        <v>0</v>
      </c>
      <c r="AT719" t="str">
        <f t="shared" si="178"/>
        <v>0 Días</v>
      </c>
      <c r="AU719" t="e">
        <f>IF(AND(AC719=0,SUMIFS($H:$H,$A:$A,$A719,#REF!,#REF!)&lt;250000000),"Ordinaria",IF(AND(AC719=0,SUMIFS($H:$H,$A:$A,$A719,#REF!,#REF!)&gt;=250000000),"Preventiva",IF(AND(AC719&gt;0,AC719&lt;=30),"Persuasiva I",IF(AND(AC719&gt;30,AC719&lt;=60),"Persuasiva II",IF(AND(AC719&gt;60,AC719&lt;90),"Prejurídica","Jurídico")))))</f>
        <v>#REF!</v>
      </c>
      <c r="AV719">
        <f t="shared" si="179"/>
        <v>0</v>
      </c>
      <c r="AW719" t="str">
        <f>IFERROR(VLOOKUP(#REF!,#REF!,32,0),"Desembolsado")</f>
        <v>Desembolsado</v>
      </c>
      <c r="AX719" t="str">
        <f t="shared" si="180"/>
        <v>Otro</v>
      </c>
    </row>
    <row r="720" spans="1:50" x14ac:dyDescent="0.25">
      <c r="A720" s="3">
        <v>45230</v>
      </c>
      <c r="B720" s="1">
        <v>34224830221101</v>
      </c>
      <c r="C720" s="5">
        <v>56280990</v>
      </c>
      <c r="D720">
        <v>48</v>
      </c>
      <c r="E720" s="3">
        <v>44764</v>
      </c>
      <c r="F720" s="1">
        <f>_xlfn.DAYS(E720,A720)/30</f>
        <v>-15.533333333333333</v>
      </c>
      <c r="G720" s="1">
        <f t="shared" si="182"/>
        <v>32.466666666666669</v>
      </c>
      <c r="H720" s="5">
        <v>38056677</v>
      </c>
      <c r="I720" s="5" t="s">
        <v>52</v>
      </c>
      <c r="J720" s="6">
        <v>45147</v>
      </c>
      <c r="K720" s="7">
        <f>+_xlfn.DAYS(A720,J720)/30</f>
        <v>2.7666666666666666</v>
      </c>
      <c r="L720" s="7">
        <f>+_xlfn.DAYS(A720,E720)/30</f>
        <v>15.533333333333333</v>
      </c>
      <c r="M720" s="6">
        <v>29708</v>
      </c>
      <c r="N720" s="8">
        <f>+_xlfn.DAYS(A720,M720)/365</f>
        <v>42.526027397260272</v>
      </c>
      <c r="O720" s="8">
        <v>540</v>
      </c>
      <c r="P720" s="6">
        <v>42394</v>
      </c>
      <c r="Q720" s="8">
        <f t="shared" si="173"/>
        <v>6.583333333333333</v>
      </c>
      <c r="R720" s="8">
        <f t="shared" si="174"/>
        <v>7.6472222222222221</v>
      </c>
      <c r="S720" s="8" t="s">
        <v>66</v>
      </c>
      <c r="T720" s="9">
        <v>2.9600000000000001E-2</v>
      </c>
      <c r="U720" s="5">
        <f t="shared" si="175"/>
        <v>1172520.625</v>
      </c>
      <c r="V720" s="5">
        <f t="shared" si="176"/>
        <v>93873.136600000013</v>
      </c>
      <c r="W720" s="10">
        <f t="shared" si="181"/>
        <v>1266393.7616000001</v>
      </c>
      <c r="X720" s="5">
        <v>93873</v>
      </c>
      <c r="Y720">
        <v>0</v>
      </c>
      <c r="Z720" s="5">
        <v>5249</v>
      </c>
      <c r="AA720" s="5">
        <v>38155799</v>
      </c>
      <c r="AB720">
        <v>0</v>
      </c>
      <c r="AC720">
        <v>0</v>
      </c>
      <c r="AD720">
        <v>0</v>
      </c>
      <c r="AE720" t="s">
        <v>34</v>
      </c>
      <c r="AF720" t="s">
        <v>34</v>
      </c>
      <c r="AG720" t="s">
        <v>35</v>
      </c>
      <c r="AH720" s="5">
        <v>395789</v>
      </c>
      <c r="AI720" s="5">
        <v>789</v>
      </c>
      <c r="AJ720" s="3">
        <v>46218</v>
      </c>
      <c r="AK720" s="5">
        <v>44</v>
      </c>
      <c r="AL720" s="5">
        <v>270964</v>
      </c>
      <c r="AM720" s="5">
        <v>668</v>
      </c>
      <c r="AN720" s="5">
        <v>37.799999999999997</v>
      </c>
      <c r="AO720" t="s">
        <v>36</v>
      </c>
      <c r="AP720" t="s">
        <v>37</v>
      </c>
      <c r="AQ720" s="5">
        <v>0</v>
      </c>
      <c r="AR720" t="s">
        <v>38</v>
      </c>
      <c r="AS720">
        <f t="shared" si="183"/>
        <v>0</v>
      </c>
      <c r="AT720" t="str">
        <f t="shared" si="178"/>
        <v>0 Días</v>
      </c>
      <c r="AU720" t="e">
        <f>IF(AND(AC720=0,SUMIFS($H:$H,$A:$A,$A720,#REF!,#REF!)&lt;250000000),"Ordinaria",IF(AND(AC720=0,SUMIFS($H:$H,$A:$A,$A720,#REF!,#REF!)&gt;=250000000),"Preventiva",IF(AND(AC720&gt;0,AC720&lt;=30),"Persuasiva I",IF(AND(AC720&gt;30,AC720&lt;=60),"Persuasiva II",IF(AND(AC720&gt;60,AC720&lt;90),"Prejurídica","Jurídico")))))</f>
        <v>#REF!</v>
      </c>
      <c r="AV720">
        <f t="shared" si="179"/>
        <v>0</v>
      </c>
      <c r="AW720" t="str">
        <f>IFERROR(VLOOKUP(#REF!,#REF!,32,0),"Desembolsado")</f>
        <v>Desembolsado</v>
      </c>
      <c r="AX720" t="str">
        <f t="shared" si="180"/>
        <v>Otro</v>
      </c>
    </row>
    <row r="721" spans="1:50" x14ac:dyDescent="0.25">
      <c r="A721" s="3">
        <v>45199</v>
      </c>
      <c r="B721" s="1">
        <v>34224830221101</v>
      </c>
      <c r="C721" s="5">
        <v>56280990</v>
      </c>
      <c r="D721">
        <v>48</v>
      </c>
      <c r="E721" s="3">
        <v>44764</v>
      </c>
      <c r="F721" s="1">
        <f>_xlfn.DAYS(E721,A721)/30</f>
        <v>-14.5</v>
      </c>
      <c r="G721" s="1">
        <v>33</v>
      </c>
      <c r="H721" s="5">
        <v>40435219</v>
      </c>
      <c r="I721" s="5" t="s">
        <v>52</v>
      </c>
      <c r="J721" s="6">
        <v>45147</v>
      </c>
      <c r="K721" s="7">
        <f>+_xlfn.DAYS(A721,J721)/30</f>
        <v>1.7333333333333334</v>
      </c>
      <c r="L721" s="7">
        <f>+_xlfn.DAYS(A721,E721)/30</f>
        <v>14.5</v>
      </c>
      <c r="M721" s="6">
        <v>29708</v>
      </c>
      <c r="N721" s="8">
        <f>+_xlfn.DAYS(A721,M721)/365</f>
        <v>42.441095890410956</v>
      </c>
      <c r="O721" s="8">
        <v>540</v>
      </c>
      <c r="P721" s="6">
        <v>42394</v>
      </c>
      <c r="Q721" s="8">
        <f t="shared" si="173"/>
        <v>6.583333333333333</v>
      </c>
      <c r="R721" s="8">
        <f t="shared" si="174"/>
        <v>7.6472222222222221</v>
      </c>
      <c r="S721" s="8" t="s">
        <v>66</v>
      </c>
      <c r="T721" s="9">
        <v>2.9600000000000001E-2</v>
      </c>
      <c r="U721" s="5">
        <f t="shared" si="175"/>
        <v>1172520.625</v>
      </c>
      <c r="V721" s="5">
        <f t="shared" si="176"/>
        <v>99740.206866666675</v>
      </c>
      <c r="W721" s="10">
        <f t="shared" si="181"/>
        <v>1272260.8318666667</v>
      </c>
      <c r="X721" s="5">
        <v>86447</v>
      </c>
      <c r="Y721">
        <v>0</v>
      </c>
      <c r="Z721" s="5">
        <v>5415</v>
      </c>
      <c r="AA721" s="5">
        <v>40527081</v>
      </c>
      <c r="AB721">
        <v>0</v>
      </c>
      <c r="AC721">
        <v>0</v>
      </c>
      <c r="AD721">
        <v>0</v>
      </c>
      <c r="AE721" t="s">
        <v>34</v>
      </c>
      <c r="AF721" t="s">
        <v>34</v>
      </c>
      <c r="AG721" t="s">
        <v>35</v>
      </c>
      <c r="AH721" s="5">
        <v>420526</v>
      </c>
      <c r="AI721" s="5">
        <v>726</v>
      </c>
      <c r="AJ721" s="3">
        <v>46218</v>
      </c>
      <c r="AK721" s="5">
        <v>45</v>
      </c>
      <c r="AL721" s="5">
        <v>287899</v>
      </c>
      <c r="AM721" s="5">
        <v>616.02</v>
      </c>
      <c r="AN721" s="5">
        <v>39</v>
      </c>
      <c r="AO721" t="s">
        <v>36</v>
      </c>
      <c r="AP721" t="s">
        <v>37</v>
      </c>
      <c r="AQ721" s="5">
        <v>0</v>
      </c>
      <c r="AR721" t="s">
        <v>38</v>
      </c>
      <c r="AS721">
        <f t="shared" si="183"/>
        <v>0</v>
      </c>
      <c r="AT721" t="str">
        <f t="shared" si="178"/>
        <v>0 Días</v>
      </c>
      <c r="AU721" t="e">
        <f>IF(AND(AC721=0,SUMIFS($H:$H,$A:$A,$A721,#REF!,#REF!)&lt;250000000),"Ordinaria",IF(AND(AC721=0,SUMIFS($H:$H,$A:$A,$A721,#REF!,#REF!)&gt;=250000000),"Preventiva",IF(AND(AC721&gt;0,AC721&lt;=30),"Persuasiva I",IF(AND(AC721&gt;30,AC721&lt;=60),"Persuasiva II",IF(AND(AC721&gt;60,AC721&lt;90),"Prejurídica","Jurídico")))))</f>
        <v>#REF!</v>
      </c>
      <c r="AV721">
        <f t="shared" si="179"/>
        <v>0</v>
      </c>
      <c r="AW721" t="str">
        <f>IFERROR(VLOOKUP(#REF!,#REF!,32,0),"Desembolsado")</f>
        <v>Desembolsado</v>
      </c>
      <c r="AX721" t="str">
        <f t="shared" si="180"/>
        <v>Otro</v>
      </c>
    </row>
    <row r="722" spans="1:50" x14ac:dyDescent="0.25">
      <c r="A722" s="3">
        <v>45169</v>
      </c>
      <c r="B722" s="1">
        <v>34224830221101</v>
      </c>
      <c r="C722" s="5">
        <v>56280990</v>
      </c>
      <c r="D722">
        <v>48</v>
      </c>
      <c r="E722" s="3">
        <v>44764</v>
      </c>
      <c r="F722" s="1">
        <f>_xlfn.DAYS(E722,A722)/30</f>
        <v>-13.5</v>
      </c>
      <c r="G722" s="1">
        <v>34</v>
      </c>
      <c r="H722" s="5">
        <v>41624490</v>
      </c>
      <c r="I722" s="5" t="s">
        <v>52</v>
      </c>
      <c r="J722" s="6">
        <v>45147</v>
      </c>
      <c r="K722" s="7">
        <f>+_xlfn.DAYS(A722,J722)/30</f>
        <v>0.73333333333333328</v>
      </c>
      <c r="L722" s="7">
        <f>+_xlfn.DAYS(A722,E722)/30</f>
        <v>13.5</v>
      </c>
      <c r="M722" s="6">
        <v>29708</v>
      </c>
      <c r="N722" s="8">
        <f>+_xlfn.DAYS(A722,M722)/365</f>
        <v>42.358904109589041</v>
      </c>
      <c r="O722" s="8">
        <v>540</v>
      </c>
      <c r="P722" s="6">
        <v>42394</v>
      </c>
      <c r="Q722" s="8">
        <f t="shared" si="173"/>
        <v>6.583333333333333</v>
      </c>
      <c r="R722" s="8">
        <f t="shared" si="174"/>
        <v>7.6472222222222221</v>
      </c>
      <c r="S722" s="8" t="s">
        <v>66</v>
      </c>
      <c r="T722" s="9">
        <v>2.9600000000000001E-2</v>
      </c>
      <c r="U722" s="5">
        <f t="shared" si="175"/>
        <v>1172520.625</v>
      </c>
      <c r="V722" s="5">
        <f t="shared" si="176"/>
        <v>102673.74200000001</v>
      </c>
      <c r="W722" s="10">
        <f t="shared" si="181"/>
        <v>1275194.3670000001</v>
      </c>
      <c r="X722" s="5">
        <v>106090</v>
      </c>
      <c r="Y722">
        <v>0</v>
      </c>
      <c r="Z722" s="5">
        <v>11145</v>
      </c>
      <c r="AA722" s="5">
        <v>41741725</v>
      </c>
      <c r="AB722">
        <v>0</v>
      </c>
      <c r="AC722">
        <v>0</v>
      </c>
      <c r="AD722">
        <v>0</v>
      </c>
      <c r="AE722" t="s">
        <v>34</v>
      </c>
      <c r="AF722" t="s">
        <v>34</v>
      </c>
      <c r="AG722" t="s">
        <v>35</v>
      </c>
      <c r="AH722" s="5">
        <v>432895</v>
      </c>
      <c r="AI722" s="5">
        <v>891</v>
      </c>
      <c r="AJ722" s="3">
        <v>46218</v>
      </c>
      <c r="AK722" s="5">
        <v>94</v>
      </c>
      <c r="AL722" s="5">
        <v>296366</v>
      </c>
      <c r="AM722" s="5">
        <v>756</v>
      </c>
      <c r="AN722" s="5">
        <v>79</v>
      </c>
      <c r="AO722" t="s">
        <v>36</v>
      </c>
      <c r="AP722" t="s">
        <v>37</v>
      </c>
      <c r="AQ722" s="5">
        <v>0</v>
      </c>
      <c r="AR722" t="s">
        <v>38</v>
      </c>
      <c r="AS722">
        <f t="shared" si="183"/>
        <v>0</v>
      </c>
      <c r="AT722" t="str">
        <f t="shared" si="178"/>
        <v>0 Días</v>
      </c>
      <c r="AU722" t="e">
        <f>IF(AND(AC722=0,SUMIFS($H:$H,$A:$A,$A722,#REF!,#REF!)&lt;250000000),"Ordinaria",IF(AND(AC722=0,SUMIFS($H:$H,$A:$A,$A722,#REF!,#REF!)&gt;=250000000),"Preventiva",IF(AND(AC722&gt;0,AC722&lt;=30),"Persuasiva I",IF(AND(AC722&gt;30,AC722&lt;=60),"Persuasiva II",IF(AND(AC722&gt;60,AC722&lt;90),"Prejurídica","Jurídico")))))</f>
        <v>#REF!</v>
      </c>
      <c r="AV722">
        <f t="shared" si="179"/>
        <v>0</v>
      </c>
      <c r="AW722" t="str">
        <f>IFERROR(VLOOKUP(#REF!,#REF!,32,0),"Desembolsado")</f>
        <v>Desembolsado</v>
      </c>
      <c r="AX722" t="str">
        <f t="shared" si="180"/>
        <v>Otro</v>
      </c>
    </row>
    <row r="723" spans="1:50" x14ac:dyDescent="0.25">
      <c r="A723" s="3">
        <v>45351</v>
      </c>
      <c r="B723" s="1">
        <v>34224930218471</v>
      </c>
      <c r="C723" s="5">
        <v>60000000</v>
      </c>
      <c r="D723">
        <v>48</v>
      </c>
      <c r="E723" s="3">
        <v>44686</v>
      </c>
      <c r="F723" s="1">
        <f>_xlfn.DAYS(E723,A723)/30</f>
        <v>-22.166666666666668</v>
      </c>
      <c r="G723" s="1">
        <f t="shared" ref="G723:G754" si="184">+D723+F723</f>
        <v>25.833333333333332</v>
      </c>
      <c r="H723" s="5">
        <v>32886904</v>
      </c>
      <c r="I723" s="5" t="s">
        <v>52</v>
      </c>
      <c r="J723" s="6">
        <v>44847</v>
      </c>
      <c r="K723" s="7">
        <f>+_xlfn.DAYS(A723,J723)/30</f>
        <v>16.8</v>
      </c>
      <c r="L723" s="7">
        <f>+_xlfn.DAYS(A723,E723)/30</f>
        <v>22.166666666666668</v>
      </c>
      <c r="M723" s="6">
        <v>24966</v>
      </c>
      <c r="N723" s="8">
        <f>+_xlfn.DAYS(A723,M723)/365</f>
        <v>55.849315068493148</v>
      </c>
      <c r="O723" s="8">
        <v>5585</v>
      </c>
      <c r="P723" s="6">
        <v>34416</v>
      </c>
      <c r="Q723" s="8">
        <f t="shared" si="173"/>
        <v>28.527777777777779</v>
      </c>
      <c r="R723" s="8">
        <f t="shared" si="174"/>
        <v>28.975000000000001</v>
      </c>
      <c r="S723" s="8" t="s">
        <v>66</v>
      </c>
      <c r="T723" s="9">
        <v>2.9600000000000001E-2</v>
      </c>
      <c r="U723" s="5">
        <f t="shared" si="175"/>
        <v>1250000</v>
      </c>
      <c r="V723" s="5">
        <f t="shared" si="176"/>
        <v>81121.029866666664</v>
      </c>
      <c r="W723" s="10">
        <f t="shared" si="181"/>
        <v>1331121.0298666668</v>
      </c>
      <c r="X723" s="5">
        <v>70304</v>
      </c>
      <c r="Y723">
        <v>0</v>
      </c>
      <c r="Z723" s="5">
        <v>4405</v>
      </c>
      <c r="AA723" s="5">
        <v>32961613</v>
      </c>
      <c r="AB723">
        <v>0</v>
      </c>
      <c r="AC723">
        <v>0</v>
      </c>
      <c r="AD723">
        <v>0</v>
      </c>
      <c r="AE723" t="s">
        <v>34</v>
      </c>
      <c r="AF723" t="s">
        <v>34</v>
      </c>
      <c r="AG723" t="s">
        <v>35</v>
      </c>
      <c r="AH723" s="5">
        <v>414375</v>
      </c>
      <c r="AI723" s="5">
        <v>886</v>
      </c>
      <c r="AJ723" s="3">
        <v>46117</v>
      </c>
      <c r="AK723" s="5">
        <v>56</v>
      </c>
      <c r="AL723" s="5">
        <v>351232.74</v>
      </c>
      <c r="AM723" s="5">
        <v>751</v>
      </c>
      <c r="AN723" s="5">
        <v>47</v>
      </c>
      <c r="AO723" t="s">
        <v>36</v>
      </c>
      <c r="AP723" t="s">
        <v>37</v>
      </c>
      <c r="AQ723" s="5">
        <v>0</v>
      </c>
      <c r="AR723" t="s">
        <v>38</v>
      </c>
      <c r="AT723" t="str">
        <f t="shared" si="178"/>
        <v>0 Días</v>
      </c>
      <c r="AU723" t="e">
        <f>IF(AND(AC723=0,SUMIFS($H:$H,$A:$A,$A723,#REF!,#REF!)&lt;250000000),"Ordinaria",IF(AND(AC723=0,SUMIFS($H:$H,$A:$A,$A723,#REF!,#REF!)&gt;=250000000),"Preventiva",IF(AND(AC723&gt;0,AC723&lt;=30),"Persuasiva I",IF(AND(AC723&gt;30,AC723&lt;=60),"Persuasiva II",IF(AND(AC723&gt;60,AC723&lt;90),"Prejurídica","Jurídico")))))</f>
        <v>#REF!</v>
      </c>
      <c r="AV723">
        <f t="shared" si="179"/>
        <v>0</v>
      </c>
      <c r="AW723" t="str">
        <f>IFERROR(VLOOKUP(#REF!,#REF!,32,0),"Desembolsado")</f>
        <v>Desembolsado</v>
      </c>
      <c r="AX723" t="str">
        <f t="shared" si="180"/>
        <v>Otro</v>
      </c>
    </row>
    <row r="724" spans="1:50" x14ac:dyDescent="0.25">
      <c r="A724" s="3">
        <v>45322</v>
      </c>
      <c r="B724" s="1">
        <v>34224930218471</v>
      </c>
      <c r="C724" s="5">
        <v>60000000</v>
      </c>
      <c r="D724">
        <v>48</v>
      </c>
      <c r="E724" s="3">
        <v>44686</v>
      </c>
      <c r="F724" s="1">
        <f>_xlfn.DAYS(E724,A724)/30</f>
        <v>-21.2</v>
      </c>
      <c r="G724" s="1">
        <f t="shared" si="184"/>
        <v>26.8</v>
      </c>
      <c r="H724" s="5">
        <v>32886904</v>
      </c>
      <c r="I724" s="5" t="s">
        <v>52</v>
      </c>
      <c r="J724" s="6">
        <v>44847</v>
      </c>
      <c r="K724" s="7">
        <f>+_xlfn.DAYS(A724,J724)/30</f>
        <v>15.833333333333334</v>
      </c>
      <c r="L724" s="7">
        <f>+_xlfn.DAYS(A724,E724)/30</f>
        <v>21.2</v>
      </c>
      <c r="M724" s="6">
        <v>24966</v>
      </c>
      <c r="N724" s="8">
        <f>+_xlfn.DAYS(A724,M724)/365</f>
        <v>55.769863013698632</v>
      </c>
      <c r="O724" s="8">
        <v>5585</v>
      </c>
      <c r="P724" s="6">
        <v>34416</v>
      </c>
      <c r="Q724" s="8">
        <f t="shared" si="173"/>
        <v>28.527777777777779</v>
      </c>
      <c r="R724" s="8">
        <f t="shared" si="174"/>
        <v>28.975000000000001</v>
      </c>
      <c r="S724" s="8" t="s">
        <v>66</v>
      </c>
      <c r="T724" s="9">
        <v>2.9600000000000001E-2</v>
      </c>
      <c r="U724" s="5">
        <f t="shared" si="175"/>
        <v>1250000</v>
      </c>
      <c r="V724" s="5">
        <f t="shared" si="176"/>
        <v>81121.029866666664</v>
      </c>
      <c r="W724" s="10">
        <f t="shared" si="181"/>
        <v>1331121.0298666668</v>
      </c>
      <c r="X724" s="5">
        <v>0</v>
      </c>
      <c r="Y724">
        <v>0</v>
      </c>
      <c r="Z724" s="5">
        <v>0</v>
      </c>
      <c r="AA724" s="5">
        <v>32886904</v>
      </c>
      <c r="AB724">
        <v>0</v>
      </c>
      <c r="AC724">
        <v>0</v>
      </c>
      <c r="AD724">
        <v>0</v>
      </c>
      <c r="AE724" t="s">
        <v>34</v>
      </c>
      <c r="AF724" t="s">
        <v>34</v>
      </c>
      <c r="AG724" t="s">
        <v>35</v>
      </c>
      <c r="AH724" s="5">
        <v>414375</v>
      </c>
      <c r="AI724" s="5">
        <v>0</v>
      </c>
      <c r="AJ724" s="3">
        <v>46117</v>
      </c>
      <c r="AK724" s="5">
        <v>0</v>
      </c>
      <c r="AL724" s="5">
        <v>351232.74</v>
      </c>
      <c r="AM724" s="5">
        <v>0</v>
      </c>
      <c r="AN724" s="5">
        <v>0</v>
      </c>
      <c r="AO724" t="s">
        <v>36</v>
      </c>
      <c r="AP724" t="s">
        <v>37</v>
      </c>
      <c r="AQ724" s="5">
        <v>0</v>
      </c>
      <c r="AR724" t="s">
        <v>38</v>
      </c>
      <c r="AS724">
        <f t="shared" ref="AS724:AS734" si="185">IF(AC724&gt;=1,1,0)</f>
        <v>0</v>
      </c>
      <c r="AT724" t="str">
        <f t="shared" si="178"/>
        <v>0 Días</v>
      </c>
      <c r="AU724" t="e">
        <f>IF(AND(AC724=0,SUMIFS($H:$H,$A:$A,$A724,#REF!,#REF!)&lt;250000000),"Ordinaria",IF(AND(AC724=0,SUMIFS($H:$H,$A:$A,$A724,#REF!,#REF!)&gt;=250000000),"Preventiva",IF(AND(AC724&gt;0,AC724&lt;=30),"Persuasiva I",IF(AND(AC724&gt;30,AC724&lt;=60),"Persuasiva II",IF(AND(AC724&gt;60,AC724&lt;90),"Prejurídica","Jurídico")))))</f>
        <v>#REF!</v>
      </c>
      <c r="AV724">
        <f t="shared" si="179"/>
        <v>0</v>
      </c>
      <c r="AW724" t="str">
        <f>IFERROR(VLOOKUP(#REF!,#REF!,32,0),"Desembolsado")</f>
        <v>Desembolsado</v>
      </c>
      <c r="AX724" t="str">
        <f t="shared" si="180"/>
        <v>Otro</v>
      </c>
    </row>
    <row r="725" spans="1:50" x14ac:dyDescent="0.25">
      <c r="A725" s="3">
        <v>45291</v>
      </c>
      <c r="B725" s="1">
        <v>34224930218471</v>
      </c>
      <c r="C725" s="5">
        <v>60000000</v>
      </c>
      <c r="D725">
        <v>48</v>
      </c>
      <c r="E725" s="3">
        <v>44686</v>
      </c>
      <c r="F725" s="1">
        <f>_xlfn.DAYS(E725,A725)/30</f>
        <v>-20.166666666666668</v>
      </c>
      <c r="G725" s="1">
        <f t="shared" si="184"/>
        <v>27.833333333333332</v>
      </c>
      <c r="H725" s="5">
        <v>35416666</v>
      </c>
      <c r="I725" s="5" t="s">
        <v>52</v>
      </c>
      <c r="J725" s="6">
        <v>44847</v>
      </c>
      <c r="K725" s="7">
        <f>+_xlfn.DAYS(A725,J725)/30</f>
        <v>14.8</v>
      </c>
      <c r="L725" s="7">
        <f>+_xlfn.DAYS(A725,E725)/30</f>
        <v>20.166666666666668</v>
      </c>
      <c r="M725" s="6">
        <v>24966</v>
      </c>
      <c r="N725" s="8">
        <f>+_xlfn.DAYS(A725,M725)/365</f>
        <v>55.684931506849317</v>
      </c>
      <c r="O725" s="8">
        <v>5585</v>
      </c>
      <c r="P725" s="6">
        <v>34416</v>
      </c>
      <c r="Q725" s="8">
        <f t="shared" si="173"/>
        <v>28.527777777777779</v>
      </c>
      <c r="R725" s="8">
        <f t="shared" si="174"/>
        <v>28.975000000000001</v>
      </c>
      <c r="S725" s="8" t="s">
        <v>66</v>
      </c>
      <c r="T725" s="9">
        <v>2.9600000000000001E-2</v>
      </c>
      <c r="U725" s="5">
        <f t="shared" si="175"/>
        <v>1250000</v>
      </c>
      <c r="V725" s="5">
        <f t="shared" si="176"/>
        <v>87361.109466666676</v>
      </c>
      <c r="W725" s="10">
        <f t="shared" si="181"/>
        <v>1337361.1094666666</v>
      </c>
      <c r="X725" s="5">
        <v>75712</v>
      </c>
      <c r="Y725">
        <v>0</v>
      </c>
      <c r="Z725" s="5">
        <v>4745</v>
      </c>
      <c r="AA725" s="5">
        <v>35497123</v>
      </c>
      <c r="AB725">
        <v>0</v>
      </c>
      <c r="AC725">
        <v>0</v>
      </c>
      <c r="AD725">
        <v>0</v>
      </c>
      <c r="AE725" t="s">
        <v>34</v>
      </c>
      <c r="AF725" t="s">
        <v>34</v>
      </c>
      <c r="AG725" t="s">
        <v>35</v>
      </c>
      <c r="AH725" s="5">
        <v>552500</v>
      </c>
      <c r="AI725" s="5">
        <v>954</v>
      </c>
      <c r="AJ725" s="3">
        <v>46117</v>
      </c>
      <c r="AK725" s="5">
        <v>60</v>
      </c>
      <c r="AL725" s="5">
        <v>378250.65</v>
      </c>
      <c r="AM725" s="5">
        <v>809.1</v>
      </c>
      <c r="AN725" s="5">
        <v>51.08</v>
      </c>
      <c r="AO725" t="s">
        <v>36</v>
      </c>
      <c r="AP725" t="s">
        <v>37</v>
      </c>
      <c r="AQ725" s="5">
        <v>0</v>
      </c>
      <c r="AR725" t="s">
        <v>38</v>
      </c>
      <c r="AS725">
        <f t="shared" si="185"/>
        <v>0</v>
      </c>
      <c r="AT725" t="str">
        <f t="shared" si="178"/>
        <v>0 Días</v>
      </c>
      <c r="AU725" t="e">
        <f>IF(AND(AC725=0,SUMIFS($H:$H,$A:$A,$A725,#REF!,#REF!)&lt;250000000),"Ordinaria",IF(AND(AC725=0,SUMIFS($H:$H,$A:$A,$A725,#REF!,#REF!)&gt;=250000000),"Preventiva",IF(AND(AC725&gt;0,AC725&lt;=30),"Persuasiva I",IF(AND(AC725&gt;30,AC725&lt;=60),"Persuasiva II",IF(AND(AC725&gt;60,AC725&lt;90),"Prejurídica","Jurídico")))))</f>
        <v>#REF!</v>
      </c>
      <c r="AV725">
        <f t="shared" si="179"/>
        <v>0</v>
      </c>
      <c r="AW725" t="str">
        <f>IFERROR(VLOOKUP(#REF!,#REF!,32,0),"Desembolsado")</f>
        <v>Desembolsado</v>
      </c>
      <c r="AX725" t="str">
        <f t="shared" si="180"/>
        <v>Otro</v>
      </c>
    </row>
    <row r="726" spans="1:50" x14ac:dyDescent="0.25">
      <c r="A726" s="3">
        <v>45260</v>
      </c>
      <c r="B726" s="1">
        <v>34224930218471</v>
      </c>
      <c r="C726" s="5">
        <v>60000000</v>
      </c>
      <c r="D726">
        <v>48</v>
      </c>
      <c r="E726" s="3">
        <v>44686</v>
      </c>
      <c r="F726" s="1">
        <f>_xlfn.DAYS(E726,A726)/30</f>
        <v>-19.133333333333333</v>
      </c>
      <c r="G726" s="1">
        <f t="shared" si="184"/>
        <v>28.866666666666667</v>
      </c>
      <c r="H726" s="5">
        <v>36681547</v>
      </c>
      <c r="I726" s="5" t="s">
        <v>52</v>
      </c>
      <c r="J726" s="6">
        <v>44847</v>
      </c>
      <c r="K726" s="7">
        <f>+_xlfn.DAYS(A726,J726)/30</f>
        <v>13.766666666666667</v>
      </c>
      <c r="L726" s="7">
        <f>+_xlfn.DAYS(A726,E726)/30</f>
        <v>19.133333333333333</v>
      </c>
      <c r="M726" s="6">
        <v>24966</v>
      </c>
      <c r="N726" s="8">
        <f>+_xlfn.DAYS(A726,M726)/365</f>
        <v>55.6</v>
      </c>
      <c r="O726" s="8">
        <v>5585</v>
      </c>
      <c r="P726" s="6">
        <v>34416</v>
      </c>
      <c r="Q726" s="8">
        <f t="shared" si="173"/>
        <v>28.527777777777779</v>
      </c>
      <c r="R726" s="8">
        <f t="shared" si="174"/>
        <v>28.975000000000001</v>
      </c>
      <c r="S726" s="8" t="s">
        <v>66</v>
      </c>
      <c r="T726" s="9">
        <v>2.9600000000000001E-2</v>
      </c>
      <c r="U726" s="5">
        <f t="shared" si="175"/>
        <v>1250000</v>
      </c>
      <c r="V726" s="5">
        <f t="shared" si="176"/>
        <v>90481.149266666675</v>
      </c>
      <c r="W726" s="10">
        <f t="shared" si="181"/>
        <v>1340481.1492666667</v>
      </c>
      <c r="X726" s="5">
        <v>78416</v>
      </c>
      <c r="Y726">
        <v>0</v>
      </c>
      <c r="Z726" s="5">
        <v>4914</v>
      </c>
      <c r="AA726" s="5">
        <v>36764877</v>
      </c>
      <c r="AB726">
        <v>0</v>
      </c>
      <c r="AC726">
        <v>0</v>
      </c>
      <c r="AD726">
        <v>0</v>
      </c>
      <c r="AE726" t="s">
        <v>34</v>
      </c>
      <c r="AF726" t="s">
        <v>34</v>
      </c>
      <c r="AG726" t="s">
        <v>35</v>
      </c>
      <c r="AH726" s="5">
        <v>572232</v>
      </c>
      <c r="AI726" s="5">
        <v>988</v>
      </c>
      <c r="AJ726" s="3">
        <v>46117</v>
      </c>
      <c r="AK726" s="5">
        <v>62</v>
      </c>
      <c r="AL726" s="5">
        <v>391759.6</v>
      </c>
      <c r="AM726" s="5">
        <v>838</v>
      </c>
      <c r="AN726" s="5">
        <v>52.9</v>
      </c>
      <c r="AO726" t="s">
        <v>36</v>
      </c>
      <c r="AP726" t="s">
        <v>37</v>
      </c>
      <c r="AQ726" s="5">
        <v>0</v>
      </c>
      <c r="AR726" t="s">
        <v>38</v>
      </c>
      <c r="AS726">
        <f t="shared" si="185"/>
        <v>0</v>
      </c>
      <c r="AT726" t="str">
        <f t="shared" si="178"/>
        <v>0 Días</v>
      </c>
      <c r="AU726" t="e">
        <f>IF(AND(AC726=0,SUMIFS($H:$H,$A:$A,$A726,#REF!,#REF!)&lt;250000000),"Ordinaria",IF(AND(AC726=0,SUMIFS($H:$H,$A:$A,$A726,#REF!,#REF!)&gt;=250000000),"Preventiva",IF(AND(AC726&gt;0,AC726&lt;=30),"Persuasiva I",IF(AND(AC726&gt;30,AC726&lt;=60),"Persuasiva II",IF(AND(AC726&gt;60,AC726&lt;90),"Prejurídica","Jurídico")))))</f>
        <v>#REF!</v>
      </c>
      <c r="AV726">
        <f t="shared" si="179"/>
        <v>0</v>
      </c>
      <c r="AW726" t="str">
        <f>IFERROR(VLOOKUP(#REF!,#REF!,32,0),"Desembolsado")</f>
        <v>Desembolsado</v>
      </c>
      <c r="AX726" t="str">
        <f t="shared" si="180"/>
        <v>Otro</v>
      </c>
    </row>
    <row r="727" spans="1:50" x14ac:dyDescent="0.25">
      <c r="A727" s="3">
        <v>45230</v>
      </c>
      <c r="B727" s="1">
        <v>34224930218471</v>
      </c>
      <c r="C727" s="5">
        <v>60000000</v>
      </c>
      <c r="D727">
        <v>48</v>
      </c>
      <c r="E727" s="3">
        <v>44686</v>
      </c>
      <c r="F727" s="1">
        <f>_xlfn.DAYS(E727,A727)/30</f>
        <v>-18.133333333333333</v>
      </c>
      <c r="G727" s="1">
        <f t="shared" si="184"/>
        <v>29.866666666666667</v>
      </c>
      <c r="H727" s="5">
        <v>37946428</v>
      </c>
      <c r="I727" s="5" t="s">
        <v>52</v>
      </c>
      <c r="J727" s="6">
        <v>44847</v>
      </c>
      <c r="K727" s="7">
        <f>+_xlfn.DAYS(A727,J727)/30</f>
        <v>12.766666666666667</v>
      </c>
      <c r="L727" s="7">
        <f>+_xlfn.DAYS(A727,E727)/30</f>
        <v>18.133333333333333</v>
      </c>
      <c r="M727" s="6">
        <v>24966</v>
      </c>
      <c r="N727" s="8">
        <f>+_xlfn.DAYS(A727,M727)/365</f>
        <v>55.517808219178079</v>
      </c>
      <c r="O727" s="8">
        <v>5585</v>
      </c>
      <c r="P727" s="6">
        <v>34416</v>
      </c>
      <c r="Q727" s="8">
        <f t="shared" si="173"/>
        <v>28.527777777777779</v>
      </c>
      <c r="R727" s="8">
        <f t="shared" si="174"/>
        <v>28.975000000000001</v>
      </c>
      <c r="S727" s="8" t="s">
        <v>66</v>
      </c>
      <c r="T727" s="9">
        <v>2.9600000000000001E-2</v>
      </c>
      <c r="U727" s="5">
        <f t="shared" si="175"/>
        <v>1250000</v>
      </c>
      <c r="V727" s="5">
        <f t="shared" si="176"/>
        <v>93601.189066666659</v>
      </c>
      <c r="W727" s="10">
        <f t="shared" si="181"/>
        <v>1343601.1890666666</v>
      </c>
      <c r="X727" s="5">
        <v>81120</v>
      </c>
      <c r="Y727">
        <v>0</v>
      </c>
      <c r="Z727" s="5">
        <v>5082</v>
      </c>
      <c r="AA727" s="5">
        <v>38032630</v>
      </c>
      <c r="AB727">
        <v>0</v>
      </c>
      <c r="AC727">
        <v>0</v>
      </c>
      <c r="AD727">
        <v>0</v>
      </c>
      <c r="AE727" t="s">
        <v>34</v>
      </c>
      <c r="AF727" t="s">
        <v>34</v>
      </c>
      <c r="AG727" t="s">
        <v>35</v>
      </c>
      <c r="AH727" s="5">
        <v>591964</v>
      </c>
      <c r="AI727" s="5">
        <v>1022</v>
      </c>
      <c r="AJ727" s="3">
        <v>46117</v>
      </c>
      <c r="AK727" s="5">
        <v>64</v>
      </c>
      <c r="AL727" s="5">
        <v>405268.55</v>
      </c>
      <c r="AM727" s="5">
        <v>866.56</v>
      </c>
      <c r="AN727" s="5">
        <v>54.71</v>
      </c>
      <c r="AO727" t="s">
        <v>36</v>
      </c>
      <c r="AP727" t="s">
        <v>37</v>
      </c>
      <c r="AQ727" s="5">
        <v>0</v>
      </c>
      <c r="AR727" t="s">
        <v>38</v>
      </c>
      <c r="AS727">
        <f t="shared" si="185"/>
        <v>0</v>
      </c>
      <c r="AT727" t="str">
        <f t="shared" si="178"/>
        <v>0 Días</v>
      </c>
      <c r="AU727" t="e">
        <f>IF(AND(AC727=0,SUMIFS($H:$H,$A:$A,$A727,#REF!,#REF!)&lt;250000000),"Ordinaria",IF(AND(AC727=0,SUMIFS($H:$H,$A:$A,$A727,#REF!,#REF!)&gt;=250000000),"Preventiva",IF(AND(AC727&gt;0,AC727&lt;=30),"Persuasiva I",IF(AND(AC727&gt;30,AC727&lt;=60),"Persuasiva II",IF(AND(AC727&gt;60,AC727&lt;90),"Prejurídica","Jurídico")))))</f>
        <v>#REF!</v>
      </c>
      <c r="AV727">
        <f t="shared" si="179"/>
        <v>0</v>
      </c>
      <c r="AW727" t="str">
        <f>IFERROR(VLOOKUP(#REF!,#REF!,32,0),"Desembolsado")</f>
        <v>Desembolsado</v>
      </c>
      <c r="AX727" t="str">
        <f t="shared" si="180"/>
        <v>Otro</v>
      </c>
    </row>
    <row r="728" spans="1:50" x14ac:dyDescent="0.25">
      <c r="A728" s="3">
        <v>45199</v>
      </c>
      <c r="B728" s="1">
        <v>34224930218471</v>
      </c>
      <c r="C728" s="5">
        <v>60000000</v>
      </c>
      <c r="D728">
        <v>48</v>
      </c>
      <c r="E728" s="3">
        <v>44686</v>
      </c>
      <c r="F728" s="1">
        <f>_xlfn.DAYS(E728,A728)/30</f>
        <v>-17.100000000000001</v>
      </c>
      <c r="G728" s="1">
        <f t="shared" si="184"/>
        <v>30.9</v>
      </c>
      <c r="H728" s="5">
        <v>39211309</v>
      </c>
      <c r="I728" s="5" t="s">
        <v>52</v>
      </c>
      <c r="J728" s="6">
        <v>44847</v>
      </c>
      <c r="K728" s="7">
        <f>+_xlfn.DAYS(A728,J728)/30</f>
        <v>11.733333333333333</v>
      </c>
      <c r="L728" s="7">
        <f>+_xlfn.DAYS(A728,E728)/30</f>
        <v>17.100000000000001</v>
      </c>
      <c r="M728" s="6">
        <v>24966</v>
      </c>
      <c r="N728" s="8">
        <f>+_xlfn.DAYS(A728,M728)/365</f>
        <v>55.43287671232877</v>
      </c>
      <c r="O728" s="8">
        <v>5585</v>
      </c>
      <c r="P728" s="6">
        <v>34416</v>
      </c>
      <c r="Q728" s="8">
        <f t="shared" si="173"/>
        <v>28.527777777777779</v>
      </c>
      <c r="R728" s="8">
        <f t="shared" si="174"/>
        <v>28.975000000000001</v>
      </c>
      <c r="S728" s="8" t="s">
        <v>66</v>
      </c>
      <c r="T728" s="9">
        <v>2.9600000000000001E-2</v>
      </c>
      <c r="U728" s="5">
        <f t="shared" si="175"/>
        <v>1250000</v>
      </c>
      <c r="V728" s="5">
        <f t="shared" si="176"/>
        <v>96721.228866666672</v>
      </c>
      <c r="W728" s="10">
        <f t="shared" si="181"/>
        <v>1346721.2288666666</v>
      </c>
      <c r="X728" s="5">
        <v>83824</v>
      </c>
      <c r="Y728">
        <v>0</v>
      </c>
      <c r="Z728" s="5">
        <v>5251</v>
      </c>
      <c r="AA728" s="5">
        <v>39300384</v>
      </c>
      <c r="AB728">
        <v>0</v>
      </c>
      <c r="AC728">
        <v>0</v>
      </c>
      <c r="AD728">
        <v>0</v>
      </c>
      <c r="AE728" t="s">
        <v>34</v>
      </c>
      <c r="AF728" t="s">
        <v>34</v>
      </c>
      <c r="AG728" t="s">
        <v>35</v>
      </c>
      <c r="AH728" s="5">
        <v>611696</v>
      </c>
      <c r="AI728" s="5">
        <v>1056</v>
      </c>
      <c r="AJ728" s="3">
        <v>46117</v>
      </c>
      <c r="AK728" s="5">
        <v>66</v>
      </c>
      <c r="AL728" s="5">
        <v>418777.5</v>
      </c>
      <c r="AM728" s="5">
        <v>895.45</v>
      </c>
      <c r="AN728" s="5">
        <v>56.53</v>
      </c>
      <c r="AO728" t="s">
        <v>36</v>
      </c>
      <c r="AP728" t="s">
        <v>37</v>
      </c>
      <c r="AQ728" s="5">
        <v>0</v>
      </c>
      <c r="AR728" t="s">
        <v>38</v>
      </c>
      <c r="AS728">
        <f t="shared" si="185"/>
        <v>0</v>
      </c>
      <c r="AT728" t="str">
        <f t="shared" si="178"/>
        <v>0 Días</v>
      </c>
      <c r="AU728" t="e">
        <f>IF(AND(AC728=0,SUMIFS($H:$H,$A:$A,$A728,#REF!,#REF!)&lt;250000000),"Ordinaria",IF(AND(AC728=0,SUMIFS($H:$H,$A:$A,$A728,#REF!,#REF!)&gt;=250000000),"Preventiva",IF(AND(AC728&gt;0,AC728&lt;=30),"Persuasiva I",IF(AND(AC728&gt;30,AC728&lt;=60),"Persuasiva II",IF(AND(AC728&gt;60,AC728&lt;90),"Prejurídica","Jurídico")))))</f>
        <v>#REF!</v>
      </c>
      <c r="AV728">
        <f t="shared" si="179"/>
        <v>0</v>
      </c>
      <c r="AW728" t="str">
        <f>IFERROR(VLOOKUP(#REF!,#REF!,32,0),"Desembolsado")</f>
        <v>Desembolsado</v>
      </c>
      <c r="AX728" t="str">
        <f t="shared" si="180"/>
        <v>Otro</v>
      </c>
    </row>
    <row r="729" spans="1:50" x14ac:dyDescent="0.25">
      <c r="A729" s="3">
        <v>45169</v>
      </c>
      <c r="B729" s="1">
        <v>34224930218471</v>
      </c>
      <c r="C729" s="5">
        <v>60000000</v>
      </c>
      <c r="D729">
        <v>48</v>
      </c>
      <c r="E729" s="3">
        <v>44686</v>
      </c>
      <c r="F729" s="1">
        <f>_xlfn.DAYS(E729,A729)/30</f>
        <v>-16.100000000000001</v>
      </c>
      <c r="G729" s="1">
        <f t="shared" si="184"/>
        <v>31.9</v>
      </c>
      <c r="H729" s="5">
        <v>40476190</v>
      </c>
      <c r="I729" s="5" t="s">
        <v>52</v>
      </c>
      <c r="J729" s="6">
        <v>44847</v>
      </c>
      <c r="K729" s="7">
        <f>+_xlfn.DAYS(A729,J729)/30</f>
        <v>10.733333333333333</v>
      </c>
      <c r="L729" s="7">
        <f>+_xlfn.DAYS(A729,E729)/30</f>
        <v>16.100000000000001</v>
      </c>
      <c r="M729" s="6">
        <v>24966</v>
      </c>
      <c r="N729" s="8">
        <f>+_xlfn.DAYS(A729,M729)/365</f>
        <v>55.350684931506848</v>
      </c>
      <c r="O729" s="8">
        <v>5585</v>
      </c>
      <c r="P729" s="6">
        <v>34416</v>
      </c>
      <c r="Q729" s="8">
        <f t="shared" si="173"/>
        <v>28.527777777777779</v>
      </c>
      <c r="R729" s="8">
        <f t="shared" si="174"/>
        <v>28.975000000000001</v>
      </c>
      <c r="S729" s="8" t="s">
        <v>66</v>
      </c>
      <c r="T729" s="9">
        <v>2.9600000000000001E-2</v>
      </c>
      <c r="U729" s="5">
        <f t="shared" si="175"/>
        <v>1250000</v>
      </c>
      <c r="V729" s="5">
        <f t="shared" si="176"/>
        <v>99841.268666666685</v>
      </c>
      <c r="W729" s="10">
        <f t="shared" si="181"/>
        <v>1349841.2686666667</v>
      </c>
      <c r="X729" s="5">
        <v>86528</v>
      </c>
      <c r="Y729">
        <v>0</v>
      </c>
      <c r="Z729" s="5">
        <v>5421</v>
      </c>
      <c r="AA729" s="5">
        <v>40568139</v>
      </c>
      <c r="AB729">
        <v>0</v>
      </c>
      <c r="AC729">
        <v>0</v>
      </c>
      <c r="AD729">
        <v>0</v>
      </c>
      <c r="AE729" t="s">
        <v>34</v>
      </c>
      <c r="AF729" t="s">
        <v>34</v>
      </c>
      <c r="AG729" t="s">
        <v>35</v>
      </c>
      <c r="AH729" s="5">
        <v>631429</v>
      </c>
      <c r="AI729" s="5">
        <v>1090</v>
      </c>
      <c r="AJ729" s="3">
        <v>46117</v>
      </c>
      <c r="AK729" s="5">
        <v>68</v>
      </c>
      <c r="AL729" s="5">
        <v>432286.45</v>
      </c>
      <c r="AM729" s="5">
        <v>924.34</v>
      </c>
      <c r="AN729" s="5">
        <v>58.36</v>
      </c>
      <c r="AO729" t="s">
        <v>36</v>
      </c>
      <c r="AP729" t="s">
        <v>37</v>
      </c>
      <c r="AQ729" s="5">
        <v>0</v>
      </c>
      <c r="AR729" t="s">
        <v>38</v>
      </c>
      <c r="AS729">
        <f t="shared" si="185"/>
        <v>0</v>
      </c>
      <c r="AT729" t="str">
        <f t="shared" si="178"/>
        <v>0 Días</v>
      </c>
      <c r="AU729" t="e">
        <f>IF(AND(AC729=0,SUMIFS($H:$H,$A:$A,$A729,#REF!,#REF!)&lt;250000000),"Ordinaria",IF(AND(AC729=0,SUMIFS($H:$H,$A:$A,$A729,#REF!,#REF!)&gt;=250000000),"Preventiva",IF(AND(AC729&gt;0,AC729&lt;=30),"Persuasiva I",IF(AND(AC729&gt;30,AC729&lt;=60),"Persuasiva II",IF(AND(AC729&gt;60,AC729&lt;90),"Prejurídica","Jurídico")))))</f>
        <v>#REF!</v>
      </c>
      <c r="AV729">
        <f t="shared" si="179"/>
        <v>0</v>
      </c>
      <c r="AW729" t="str">
        <f>IFERROR(VLOOKUP(#REF!,#REF!,32,0),"Desembolsado")</f>
        <v>Desembolsado</v>
      </c>
      <c r="AX729" t="str">
        <f t="shared" si="180"/>
        <v>Otro</v>
      </c>
    </row>
    <row r="730" spans="1:50" x14ac:dyDescent="0.25">
      <c r="A730" s="3">
        <v>45138</v>
      </c>
      <c r="B730" s="1">
        <v>34224930218471</v>
      </c>
      <c r="C730" s="5">
        <v>60000000</v>
      </c>
      <c r="D730">
        <v>48</v>
      </c>
      <c r="E730" s="3">
        <v>44686</v>
      </c>
      <c r="F730" s="1">
        <f>_xlfn.DAYS(E730,A730)/30</f>
        <v>-15.066666666666666</v>
      </c>
      <c r="G730" s="1">
        <f t="shared" si="184"/>
        <v>32.933333333333337</v>
      </c>
      <c r="H730" s="5">
        <v>41739059</v>
      </c>
      <c r="I730" s="5" t="s">
        <v>52</v>
      </c>
      <c r="J730" s="6">
        <v>44847</v>
      </c>
      <c r="K730" s="7">
        <f>+_xlfn.DAYS(A730,J730)/30</f>
        <v>9.6999999999999993</v>
      </c>
      <c r="L730" s="7">
        <f>+_xlfn.DAYS(A730,E730)/30</f>
        <v>15.066666666666666</v>
      </c>
      <c r="M730" s="6">
        <v>24966</v>
      </c>
      <c r="N730" s="8">
        <f>+_xlfn.DAYS(A730,M730)/365</f>
        <v>55.265753424657532</v>
      </c>
      <c r="O730" s="8">
        <v>5585</v>
      </c>
      <c r="P730" s="6">
        <v>34416</v>
      </c>
      <c r="Q730" s="8">
        <f t="shared" si="173"/>
        <v>28.527777777777779</v>
      </c>
      <c r="R730" s="8">
        <f t="shared" si="174"/>
        <v>28.975000000000001</v>
      </c>
      <c r="S730" s="8" t="s">
        <v>66</v>
      </c>
      <c r="T730" s="9">
        <v>2.9600000000000001E-2</v>
      </c>
      <c r="U730" s="5">
        <f t="shared" si="175"/>
        <v>1250000</v>
      </c>
      <c r="V730" s="5">
        <f t="shared" si="176"/>
        <v>102956.34553333333</v>
      </c>
      <c r="W730" s="10">
        <f t="shared" si="181"/>
        <v>1352956.3455333333</v>
      </c>
      <c r="X730" s="5">
        <v>89231</v>
      </c>
      <c r="Y730">
        <v>0</v>
      </c>
      <c r="Z730" s="5">
        <v>5591</v>
      </c>
      <c r="AA730" s="5">
        <v>41833881</v>
      </c>
      <c r="AB730">
        <v>0</v>
      </c>
      <c r="AC730">
        <v>0</v>
      </c>
      <c r="AD730">
        <v>0</v>
      </c>
      <c r="AE730" t="s">
        <v>34</v>
      </c>
      <c r="AF730" t="s">
        <v>34</v>
      </c>
      <c r="AG730" t="s">
        <v>35</v>
      </c>
      <c r="AH730" s="5">
        <v>651129</v>
      </c>
      <c r="AI730" s="5">
        <v>1124</v>
      </c>
      <c r="AJ730" s="3">
        <v>46117</v>
      </c>
      <c r="AK730" s="5">
        <v>70</v>
      </c>
      <c r="AL730" s="5">
        <v>445773.91</v>
      </c>
      <c r="AM730" s="5">
        <v>953.21</v>
      </c>
      <c r="AN730" s="5">
        <v>60.19</v>
      </c>
      <c r="AO730" t="s">
        <v>36</v>
      </c>
      <c r="AP730" t="s">
        <v>37</v>
      </c>
      <c r="AQ730" s="5">
        <v>0</v>
      </c>
      <c r="AR730" t="s">
        <v>38</v>
      </c>
      <c r="AS730">
        <f t="shared" si="185"/>
        <v>0</v>
      </c>
      <c r="AT730" t="str">
        <f t="shared" si="178"/>
        <v>0 Días</v>
      </c>
      <c r="AU730" t="e">
        <f>IF(AND(AC730=0,SUMIFS($H:$H,$A:$A,$A730,#REF!,#REF!)&lt;250000000),"Ordinaria",IF(AND(AC730=0,SUMIFS($H:$H,$A:$A,$A730,#REF!,#REF!)&gt;=250000000),"Preventiva",IF(AND(AC730&gt;0,AC730&lt;=30),"Persuasiva I",IF(AND(AC730&gt;30,AC730&lt;=60),"Persuasiva II",IF(AND(AC730&gt;60,AC730&lt;90),"Prejurídica","Jurídico")))))</f>
        <v>#REF!</v>
      </c>
      <c r="AV730">
        <f t="shared" si="179"/>
        <v>0</v>
      </c>
      <c r="AW730" t="str">
        <f>IFERROR(VLOOKUP(#REF!,#REF!,32,0),"Desembolsado")</f>
        <v>Desembolsado</v>
      </c>
      <c r="AX730" t="str">
        <f t="shared" si="180"/>
        <v>Otro</v>
      </c>
    </row>
    <row r="731" spans="1:50" x14ac:dyDescent="0.25">
      <c r="A731" s="3">
        <v>45107</v>
      </c>
      <c r="B731" s="1">
        <v>34224930218471</v>
      </c>
      <c r="C731" s="5">
        <v>60000000</v>
      </c>
      <c r="D731">
        <v>48</v>
      </c>
      <c r="E731" s="3">
        <v>44686</v>
      </c>
      <c r="F731" s="1">
        <f>_xlfn.DAYS(E731,A731)/30</f>
        <v>-14.033333333333333</v>
      </c>
      <c r="G731" s="1">
        <f t="shared" si="184"/>
        <v>33.966666666666669</v>
      </c>
      <c r="H731" s="5">
        <v>43005952</v>
      </c>
      <c r="I731" s="5" t="s">
        <v>52</v>
      </c>
      <c r="J731" s="6">
        <v>44847</v>
      </c>
      <c r="K731" s="7">
        <f>+_xlfn.DAYS(A731,J731)/30</f>
        <v>8.6666666666666661</v>
      </c>
      <c r="L731" s="7">
        <f>+_xlfn.DAYS(A731,E731)/30</f>
        <v>14.033333333333333</v>
      </c>
      <c r="M731" s="6">
        <v>24966</v>
      </c>
      <c r="N731" s="8">
        <f>+_xlfn.DAYS(A731,M731)/365</f>
        <v>55.180821917808217</v>
      </c>
      <c r="O731" s="8">
        <v>5585</v>
      </c>
      <c r="P731" s="6">
        <v>34416</v>
      </c>
      <c r="Q731" s="8">
        <f t="shared" si="173"/>
        <v>28.527777777777779</v>
      </c>
      <c r="R731" s="8">
        <f t="shared" si="174"/>
        <v>28.975000000000001</v>
      </c>
      <c r="S731" s="8" t="s">
        <v>66</v>
      </c>
      <c r="T731" s="9">
        <v>2.9600000000000001E-2</v>
      </c>
      <c r="U731" s="5">
        <f t="shared" si="175"/>
        <v>1250000</v>
      </c>
      <c r="V731" s="5">
        <f t="shared" si="176"/>
        <v>106081.34826666668</v>
      </c>
      <c r="W731" s="10">
        <f t="shared" si="181"/>
        <v>1356081.3482666668</v>
      </c>
      <c r="X731" s="5">
        <v>91936</v>
      </c>
      <c r="Y731">
        <v>0</v>
      </c>
      <c r="Z731" s="5">
        <v>5761</v>
      </c>
      <c r="AA731" s="5">
        <v>43103649</v>
      </c>
      <c r="AB731">
        <v>0</v>
      </c>
      <c r="AC731">
        <v>0</v>
      </c>
      <c r="AD731">
        <v>0</v>
      </c>
      <c r="AE731" t="s">
        <v>34</v>
      </c>
      <c r="AF731" t="s">
        <v>34</v>
      </c>
      <c r="AG731" t="s">
        <v>35</v>
      </c>
      <c r="AH731" s="5">
        <v>670893</v>
      </c>
      <c r="AI731" s="5">
        <v>1158</v>
      </c>
      <c r="AJ731" s="3">
        <v>46117</v>
      </c>
      <c r="AK731" s="5">
        <v>73</v>
      </c>
      <c r="AL731" s="5">
        <v>459304.35</v>
      </c>
      <c r="AM731" s="5">
        <v>982.11</v>
      </c>
      <c r="AN731" s="5">
        <v>62.02</v>
      </c>
      <c r="AO731" t="s">
        <v>36</v>
      </c>
      <c r="AP731" t="s">
        <v>37</v>
      </c>
      <c r="AQ731" s="5">
        <v>0</v>
      </c>
      <c r="AR731" t="s">
        <v>38</v>
      </c>
      <c r="AS731">
        <f t="shared" si="185"/>
        <v>0</v>
      </c>
      <c r="AT731" t="str">
        <f t="shared" si="178"/>
        <v>0 Días</v>
      </c>
      <c r="AU731" t="e">
        <f>IF(AND(AC731=0,SUMIFS($H:$H,$A:$A,$A731,#REF!,#REF!)&lt;250000000),"Ordinaria",IF(AND(AC731=0,SUMIFS($H:$H,$A:$A,$A731,#REF!,#REF!)&gt;=250000000),"Preventiva",IF(AND(AC731&gt;0,AC731&lt;=30),"Persuasiva I",IF(AND(AC731&gt;30,AC731&lt;=60),"Persuasiva II",IF(AND(AC731&gt;60,AC731&lt;90),"Prejurídica","Jurídico")))))</f>
        <v>#REF!</v>
      </c>
      <c r="AV731">
        <f t="shared" si="179"/>
        <v>0</v>
      </c>
      <c r="AW731" t="str">
        <f>IFERROR(VLOOKUP(#REF!,#REF!,32,0),"Desembolsado")</f>
        <v>Desembolsado</v>
      </c>
      <c r="AX731" t="str">
        <f t="shared" si="180"/>
        <v>Otro</v>
      </c>
    </row>
    <row r="732" spans="1:50" x14ac:dyDescent="0.25">
      <c r="A732" s="3">
        <v>45077</v>
      </c>
      <c r="B732" s="1">
        <v>34224930218471</v>
      </c>
      <c r="C732" s="5">
        <v>60000000</v>
      </c>
      <c r="D732">
        <v>48</v>
      </c>
      <c r="E732" s="3">
        <v>44686</v>
      </c>
      <c r="F732" s="1">
        <f>_xlfn.DAYS(E732,A732)/30</f>
        <v>-13.033333333333333</v>
      </c>
      <c r="G732" s="1">
        <f t="shared" si="184"/>
        <v>34.966666666666669</v>
      </c>
      <c r="H732" s="5">
        <v>44270833</v>
      </c>
      <c r="I732" s="5" t="s">
        <v>52</v>
      </c>
      <c r="J732" s="6">
        <v>44847</v>
      </c>
      <c r="K732" s="7">
        <f>+_xlfn.DAYS(A732,J732)/30</f>
        <v>7.666666666666667</v>
      </c>
      <c r="L732" s="7">
        <f>+_xlfn.DAYS(A732,E732)/30</f>
        <v>13.033333333333333</v>
      </c>
      <c r="M732" s="6">
        <v>24966</v>
      </c>
      <c r="N732" s="8">
        <f>+_xlfn.DAYS(A732,M732)/365</f>
        <v>55.098630136986301</v>
      </c>
      <c r="O732" s="8">
        <v>5585</v>
      </c>
      <c r="P732" s="6">
        <v>34416</v>
      </c>
      <c r="Q732" s="8">
        <f t="shared" si="173"/>
        <v>28.527777777777779</v>
      </c>
      <c r="R732" s="8">
        <f t="shared" si="174"/>
        <v>28.975000000000001</v>
      </c>
      <c r="S732" s="8" t="s">
        <v>66</v>
      </c>
      <c r="T732" s="9">
        <v>2.9600000000000001E-2</v>
      </c>
      <c r="U732" s="5">
        <f t="shared" si="175"/>
        <v>1250000</v>
      </c>
      <c r="V732" s="5">
        <f t="shared" si="176"/>
        <v>109201.38806666667</v>
      </c>
      <c r="W732" s="10">
        <f t="shared" si="181"/>
        <v>1359201.3880666667</v>
      </c>
      <c r="X732" s="5">
        <v>94640</v>
      </c>
      <c r="Y732">
        <v>0</v>
      </c>
      <c r="Z732" s="5">
        <v>5932</v>
      </c>
      <c r="AA732" s="5">
        <v>44371405</v>
      </c>
      <c r="AB732">
        <v>0</v>
      </c>
      <c r="AC732">
        <v>0</v>
      </c>
      <c r="AD732">
        <v>0</v>
      </c>
      <c r="AE732" t="s">
        <v>34</v>
      </c>
      <c r="AF732" t="s">
        <v>34</v>
      </c>
      <c r="AG732" t="s">
        <v>35</v>
      </c>
      <c r="AH732" s="5">
        <v>557812</v>
      </c>
      <c r="AI732" s="5">
        <v>1192</v>
      </c>
      <c r="AJ732" s="3">
        <v>46117</v>
      </c>
      <c r="AK732" s="5">
        <v>75</v>
      </c>
      <c r="AL732" s="5">
        <v>472813.3</v>
      </c>
      <c r="AM732" s="5">
        <v>1011</v>
      </c>
      <c r="AN732" s="5">
        <v>63.86</v>
      </c>
      <c r="AO732" t="s">
        <v>36</v>
      </c>
      <c r="AP732" t="s">
        <v>37</v>
      </c>
      <c r="AQ732" s="5">
        <v>0</v>
      </c>
      <c r="AR732" t="s">
        <v>38</v>
      </c>
      <c r="AS732">
        <f t="shared" si="185"/>
        <v>0</v>
      </c>
      <c r="AT732" t="str">
        <f t="shared" si="178"/>
        <v>0 Días</v>
      </c>
      <c r="AU732" t="e">
        <f>IF(AND(AC732=0,SUMIFS($H:$H,$A:$A,$A732,#REF!,#REF!)&lt;250000000),"Ordinaria",IF(AND(AC732=0,SUMIFS($H:$H,$A:$A,$A732,#REF!,#REF!)&gt;=250000000),"Preventiva",IF(AND(AC732&gt;0,AC732&lt;=30),"Persuasiva I",IF(AND(AC732&gt;30,AC732&lt;=60),"Persuasiva II",IF(AND(AC732&gt;60,AC732&lt;90),"Prejurídica","Jurídico")))))</f>
        <v>#REF!</v>
      </c>
      <c r="AV732">
        <f t="shared" si="179"/>
        <v>0</v>
      </c>
      <c r="AW732" t="str">
        <f>IFERROR(VLOOKUP(#REF!,#REF!,32,0),"Desembolsado")</f>
        <v>Desembolsado</v>
      </c>
      <c r="AX732" t="str">
        <f t="shared" si="180"/>
        <v>Otro</v>
      </c>
    </row>
    <row r="733" spans="1:50" x14ac:dyDescent="0.25">
      <c r="A733" s="3">
        <v>45046</v>
      </c>
      <c r="B733" s="1">
        <v>34224930218471</v>
      </c>
      <c r="C733" s="5">
        <v>60000000</v>
      </c>
      <c r="D733">
        <v>48</v>
      </c>
      <c r="E733" s="3">
        <v>44686</v>
      </c>
      <c r="F733" s="1">
        <f>_xlfn.DAYS(E733,A733)/30</f>
        <v>-12</v>
      </c>
      <c r="G733" s="1">
        <f t="shared" si="184"/>
        <v>36</v>
      </c>
      <c r="H733" s="5">
        <v>45538390</v>
      </c>
      <c r="I733" s="5" t="s">
        <v>52</v>
      </c>
      <c r="J733" s="6">
        <v>44847</v>
      </c>
      <c r="K733" s="7">
        <f>+_xlfn.DAYS(A733,J733)/30</f>
        <v>6.6333333333333337</v>
      </c>
      <c r="L733" s="7">
        <f>+_xlfn.DAYS(A733,E733)/30</f>
        <v>12</v>
      </c>
      <c r="M733" s="6">
        <v>24966</v>
      </c>
      <c r="N733" s="8">
        <f>+_xlfn.DAYS(A733,M733)/365</f>
        <v>55.013698630136986</v>
      </c>
      <c r="O733" s="8">
        <v>5585</v>
      </c>
      <c r="P733" s="6">
        <v>34416</v>
      </c>
      <c r="Q733" s="8">
        <f t="shared" si="173"/>
        <v>28.527777777777779</v>
      </c>
      <c r="R733" s="8">
        <f t="shared" si="174"/>
        <v>28.975000000000001</v>
      </c>
      <c r="S733" s="8" t="s">
        <v>66</v>
      </c>
      <c r="T733" s="9">
        <v>2.9600000000000001E-2</v>
      </c>
      <c r="U733" s="5">
        <f t="shared" si="175"/>
        <v>1250000</v>
      </c>
      <c r="V733" s="5">
        <f t="shared" si="176"/>
        <v>112328.02866666667</v>
      </c>
      <c r="W733" s="10">
        <f t="shared" si="181"/>
        <v>1362328.0286666667</v>
      </c>
      <c r="X733" s="5">
        <v>97343</v>
      </c>
      <c r="Y733">
        <v>0</v>
      </c>
      <c r="Z733" s="5">
        <v>6099</v>
      </c>
      <c r="AA733" s="5">
        <v>45641832</v>
      </c>
      <c r="AB733">
        <v>0</v>
      </c>
      <c r="AC733">
        <v>0</v>
      </c>
      <c r="AD733">
        <v>0</v>
      </c>
      <c r="AE733" t="s">
        <v>34</v>
      </c>
      <c r="AF733" t="s">
        <v>34</v>
      </c>
      <c r="AG733" t="s">
        <v>35</v>
      </c>
      <c r="AH733" s="5">
        <v>573784</v>
      </c>
      <c r="AI733" s="5">
        <v>1227</v>
      </c>
      <c r="AJ733" s="3">
        <v>46117</v>
      </c>
      <c r="AK733" s="5">
        <v>77</v>
      </c>
      <c r="AL733" s="5">
        <v>486350.83</v>
      </c>
      <c r="AM733" s="5">
        <v>1039.5999999999999</v>
      </c>
      <c r="AN733" s="5">
        <v>65.66</v>
      </c>
      <c r="AO733" t="s">
        <v>36</v>
      </c>
      <c r="AP733" t="s">
        <v>37</v>
      </c>
      <c r="AQ733" s="5">
        <v>0</v>
      </c>
      <c r="AR733" t="s">
        <v>38</v>
      </c>
      <c r="AS733">
        <f t="shared" si="185"/>
        <v>0</v>
      </c>
      <c r="AT733" t="str">
        <f t="shared" si="178"/>
        <v>0 Días</v>
      </c>
      <c r="AU733" t="e">
        <f>IF(AND(AC733=0,SUMIFS($H:$H,$A:$A,$A733,#REF!,#REF!)&lt;250000000),"Ordinaria",IF(AND(AC733=0,SUMIFS($H:$H,$A:$A,$A733,#REF!,#REF!)&gt;=250000000),"Preventiva",IF(AND(AC733&gt;0,AC733&lt;=30),"Persuasiva I",IF(AND(AC733&gt;30,AC733&lt;=60),"Persuasiva II",IF(AND(AC733&gt;60,AC733&lt;90),"Prejurídica","Jurídico")))))</f>
        <v>#REF!</v>
      </c>
      <c r="AV733">
        <f t="shared" si="179"/>
        <v>0</v>
      </c>
      <c r="AW733" t="str">
        <f>IFERROR(VLOOKUP(#REF!,#REF!,32,0),"Desembolsado")</f>
        <v>Desembolsado</v>
      </c>
      <c r="AX733" t="str">
        <f t="shared" si="180"/>
        <v>Otro</v>
      </c>
    </row>
    <row r="734" spans="1:50" x14ac:dyDescent="0.25">
      <c r="A734" s="3">
        <v>45016</v>
      </c>
      <c r="B734" s="1">
        <v>34224930218471</v>
      </c>
      <c r="C734" s="5">
        <v>60000000</v>
      </c>
      <c r="D734">
        <v>48</v>
      </c>
      <c r="E734" s="3">
        <v>44686</v>
      </c>
      <c r="F734" s="1">
        <f>_xlfn.DAYS(E734,A734)/30</f>
        <v>-11</v>
      </c>
      <c r="G734" s="1">
        <f t="shared" si="184"/>
        <v>37</v>
      </c>
      <c r="H734" s="5">
        <v>46800578</v>
      </c>
      <c r="I734" s="5" t="s">
        <v>52</v>
      </c>
      <c r="J734" s="6">
        <v>44847</v>
      </c>
      <c r="K734" s="7">
        <f>+_xlfn.DAYS(A734,J734)/30</f>
        <v>5.6333333333333337</v>
      </c>
      <c r="L734" s="7">
        <f>+_xlfn.DAYS(A734,E734)/30</f>
        <v>11</v>
      </c>
      <c r="M734" s="6">
        <v>24966</v>
      </c>
      <c r="N734" s="8">
        <f>+_xlfn.DAYS(A734,M734)/365</f>
        <v>54.93150684931507</v>
      </c>
      <c r="O734" s="8">
        <v>5585</v>
      </c>
      <c r="P734" s="6">
        <v>34416</v>
      </c>
      <c r="Q734" s="8">
        <f t="shared" si="173"/>
        <v>28.527777777777779</v>
      </c>
      <c r="R734" s="8">
        <f t="shared" si="174"/>
        <v>28.975000000000001</v>
      </c>
      <c r="S734" s="8" t="s">
        <v>66</v>
      </c>
      <c r="T734" s="9">
        <v>2.9600000000000001E-2</v>
      </c>
      <c r="U734" s="5">
        <f t="shared" si="175"/>
        <v>1250000</v>
      </c>
      <c r="V734" s="5">
        <f t="shared" si="176"/>
        <v>115441.42573333334</v>
      </c>
      <c r="W734" s="10">
        <f t="shared" si="181"/>
        <v>1365441.4257333335</v>
      </c>
      <c r="X734" s="5">
        <v>100046</v>
      </c>
      <c r="Y734">
        <v>0</v>
      </c>
      <c r="Z734" s="5">
        <v>6269</v>
      </c>
      <c r="AA734" s="5">
        <v>46906893</v>
      </c>
      <c r="AB734">
        <v>0</v>
      </c>
      <c r="AC734">
        <v>0</v>
      </c>
      <c r="AD734">
        <v>0</v>
      </c>
      <c r="AE734" t="s">
        <v>34</v>
      </c>
      <c r="AF734" t="s">
        <v>34</v>
      </c>
      <c r="AG734" t="s">
        <v>35</v>
      </c>
      <c r="AH734" s="5">
        <v>589687</v>
      </c>
      <c r="AI734" s="5">
        <v>1261</v>
      </c>
      <c r="AJ734" s="3">
        <v>46117</v>
      </c>
      <c r="AK734" s="5">
        <v>79</v>
      </c>
      <c r="AL734" s="5">
        <v>499831.02</v>
      </c>
      <c r="AM734" s="5">
        <v>1068.47</v>
      </c>
      <c r="AN734" s="5">
        <v>67.489999999999995</v>
      </c>
      <c r="AO734" t="s">
        <v>36</v>
      </c>
      <c r="AP734" t="s">
        <v>37</v>
      </c>
      <c r="AQ734" s="5">
        <v>0</v>
      </c>
      <c r="AR734" t="s">
        <v>38</v>
      </c>
      <c r="AS734">
        <f t="shared" si="185"/>
        <v>0</v>
      </c>
      <c r="AT734" t="str">
        <f t="shared" si="178"/>
        <v>0 Días</v>
      </c>
      <c r="AU734" t="e">
        <f>IF(AND(AC734=0,SUMIFS($H:$H,$A:$A,$A734,#REF!,#REF!)&lt;250000000),"Ordinaria",IF(AND(AC734=0,SUMIFS($H:$H,$A:$A,$A734,#REF!,#REF!)&gt;=250000000),"Preventiva",IF(AND(AC734&gt;0,AC734&lt;=30),"Persuasiva I",IF(AND(AC734&gt;30,AC734&lt;=60),"Persuasiva II",IF(AND(AC734&gt;60,AC734&lt;90),"Prejurídica","Jurídico")))))</f>
        <v>#REF!</v>
      </c>
      <c r="AV734">
        <f t="shared" si="179"/>
        <v>0</v>
      </c>
      <c r="AW734" t="str">
        <f>IFERROR(VLOOKUP(#REF!,#REF!,32,0),"Desembolsado")</f>
        <v>Desembolsado</v>
      </c>
      <c r="AX734" t="str">
        <f t="shared" si="180"/>
        <v>Otro</v>
      </c>
    </row>
    <row r="735" spans="1:50" x14ac:dyDescent="0.25">
      <c r="A735" s="3">
        <v>45351</v>
      </c>
      <c r="B735" s="1">
        <v>34225000219051</v>
      </c>
      <c r="C735" s="5">
        <v>45000000</v>
      </c>
      <c r="D735">
        <v>48</v>
      </c>
      <c r="E735" s="3">
        <v>44720</v>
      </c>
      <c r="F735" s="1">
        <f>_xlfn.DAYS(E735,A735)/30</f>
        <v>-21.033333333333335</v>
      </c>
      <c r="G735" s="1">
        <f t="shared" si="184"/>
        <v>26.966666666666665</v>
      </c>
      <c r="H735" s="5">
        <v>25887781</v>
      </c>
      <c r="I735" s="5" t="s">
        <v>52</v>
      </c>
      <c r="J735" s="6">
        <v>44805</v>
      </c>
      <c r="K735" s="7">
        <f>+_xlfn.DAYS(A735,J735)/30</f>
        <v>18.2</v>
      </c>
      <c r="L735" s="7">
        <f>+_xlfn.DAYS(A735,E735)/30</f>
        <v>21.033333333333335</v>
      </c>
      <c r="M735" s="6">
        <v>31876</v>
      </c>
      <c r="N735" s="8">
        <f>+_xlfn.DAYS(A735,M735)/365</f>
        <v>36.917808219178085</v>
      </c>
      <c r="O735" s="8">
        <v>5079</v>
      </c>
      <c r="P735" s="6">
        <v>42970</v>
      </c>
      <c r="Q735" s="8">
        <f t="shared" si="173"/>
        <v>4.8611111111111107</v>
      </c>
      <c r="R735" s="8">
        <f t="shared" si="174"/>
        <v>5.0972222222222223</v>
      </c>
      <c r="S735" s="8" t="s">
        <v>66</v>
      </c>
      <c r="T735" s="9">
        <v>4.9500000000000002E-2</v>
      </c>
      <c r="U735" s="5">
        <f t="shared" si="175"/>
        <v>937500</v>
      </c>
      <c r="V735" s="5">
        <f t="shared" si="176"/>
        <v>106787.09662500001</v>
      </c>
      <c r="W735" s="10">
        <f t="shared" si="181"/>
        <v>1044287.096625</v>
      </c>
      <c r="X735" s="5">
        <v>53397</v>
      </c>
      <c r="Y735">
        <v>0</v>
      </c>
      <c r="Z735" s="5">
        <v>3466</v>
      </c>
      <c r="AA735" s="5">
        <v>25944644</v>
      </c>
      <c r="AB735">
        <v>0</v>
      </c>
      <c r="AC735">
        <v>0</v>
      </c>
      <c r="AD735">
        <v>0</v>
      </c>
      <c r="AE735" t="s">
        <v>34</v>
      </c>
      <c r="AF735" t="s">
        <v>34</v>
      </c>
      <c r="AG735" t="s">
        <v>35</v>
      </c>
      <c r="AH735" s="5">
        <v>217457</v>
      </c>
      <c r="AI735" s="5">
        <v>449</v>
      </c>
      <c r="AJ735" s="3">
        <v>46158</v>
      </c>
      <c r="AK735" s="5">
        <v>29</v>
      </c>
      <c r="AL735" s="5">
        <v>184321.54</v>
      </c>
      <c r="AM735" s="5">
        <v>380.74</v>
      </c>
      <c r="AN735" s="5">
        <v>25.32</v>
      </c>
      <c r="AO735" t="s">
        <v>36</v>
      </c>
      <c r="AP735" t="s">
        <v>37</v>
      </c>
      <c r="AQ735" s="5">
        <v>0</v>
      </c>
      <c r="AR735" t="s">
        <v>38</v>
      </c>
      <c r="AT735" t="str">
        <f t="shared" si="178"/>
        <v>0 Días</v>
      </c>
      <c r="AU735" t="e">
        <f>IF(AND(AC735=0,SUMIFS($H:$H,$A:$A,$A735,#REF!,#REF!)&lt;250000000),"Ordinaria",IF(AND(AC735=0,SUMIFS($H:$H,$A:$A,$A735,#REF!,#REF!)&gt;=250000000),"Preventiva",IF(AND(AC735&gt;0,AC735&lt;=30),"Persuasiva I",IF(AND(AC735&gt;30,AC735&lt;=60),"Persuasiva II",IF(AND(AC735&gt;60,AC735&lt;90),"Prejurídica","Jurídico")))))</f>
        <v>#REF!</v>
      </c>
      <c r="AV735">
        <f t="shared" si="179"/>
        <v>0</v>
      </c>
      <c r="AW735" t="str">
        <f>IFERROR(VLOOKUP(#REF!,#REF!,32,0),"Desembolsado")</f>
        <v>Desembolsado</v>
      </c>
      <c r="AX735" t="str">
        <f t="shared" si="180"/>
        <v>Otro</v>
      </c>
    </row>
    <row r="736" spans="1:50" x14ac:dyDescent="0.25">
      <c r="A736" s="3">
        <v>45322</v>
      </c>
      <c r="B736" s="1">
        <v>34225000219051</v>
      </c>
      <c r="C736" s="5">
        <v>45000000</v>
      </c>
      <c r="D736">
        <v>48</v>
      </c>
      <c r="E736" s="3">
        <v>44720</v>
      </c>
      <c r="F736" s="1">
        <f>_xlfn.DAYS(E736,A736)/30</f>
        <v>-20.066666666666666</v>
      </c>
      <c r="G736" s="1">
        <f t="shared" si="184"/>
        <v>27.933333333333334</v>
      </c>
      <c r="H736" s="5">
        <v>26846588</v>
      </c>
      <c r="I736" s="5" t="s">
        <v>52</v>
      </c>
      <c r="J736" s="6">
        <v>44805</v>
      </c>
      <c r="K736" s="7">
        <f>+_xlfn.DAYS(A736,J736)/30</f>
        <v>17.233333333333334</v>
      </c>
      <c r="L736" s="7">
        <f>+_xlfn.DAYS(A736,E736)/30</f>
        <v>20.066666666666666</v>
      </c>
      <c r="M736" s="6">
        <v>31876</v>
      </c>
      <c r="N736" s="8">
        <f>+_xlfn.DAYS(A736,M736)/365</f>
        <v>36.838356164383562</v>
      </c>
      <c r="O736" s="8">
        <v>5079</v>
      </c>
      <c r="P736" s="6">
        <v>42970</v>
      </c>
      <c r="Q736" s="8">
        <f t="shared" si="173"/>
        <v>4.8611111111111107</v>
      </c>
      <c r="R736" s="8">
        <f t="shared" si="174"/>
        <v>5.0972222222222223</v>
      </c>
      <c r="S736" s="8" t="s">
        <v>66</v>
      </c>
      <c r="T736" s="9">
        <v>4.9500000000000002E-2</v>
      </c>
      <c r="U736" s="5">
        <f t="shared" si="175"/>
        <v>937500</v>
      </c>
      <c r="V736" s="5">
        <f t="shared" si="176"/>
        <v>110742.17550000001</v>
      </c>
      <c r="W736" s="10">
        <f t="shared" si="181"/>
        <v>1048242.1755</v>
      </c>
      <c r="X736" s="5">
        <v>55367</v>
      </c>
      <c r="Y736">
        <v>0</v>
      </c>
      <c r="Z736" s="5">
        <v>3594</v>
      </c>
      <c r="AA736" s="5">
        <v>26905549</v>
      </c>
      <c r="AB736">
        <v>0</v>
      </c>
      <c r="AC736">
        <v>0</v>
      </c>
      <c r="AD736">
        <v>0</v>
      </c>
      <c r="AE736" t="s">
        <v>34</v>
      </c>
      <c r="AF736" t="s">
        <v>34</v>
      </c>
      <c r="AG736" t="s">
        <v>35</v>
      </c>
      <c r="AH736" s="5">
        <v>225511</v>
      </c>
      <c r="AI736" s="5">
        <v>465</v>
      </c>
      <c r="AJ736" s="3">
        <v>46158</v>
      </c>
      <c r="AK736" s="5">
        <v>30</v>
      </c>
      <c r="AL736" s="5">
        <v>191148.27</v>
      </c>
      <c r="AM736" s="5">
        <v>394.79</v>
      </c>
      <c r="AN736" s="5">
        <v>26.26</v>
      </c>
      <c r="AO736" t="s">
        <v>36</v>
      </c>
      <c r="AP736" t="s">
        <v>37</v>
      </c>
      <c r="AQ736" s="5">
        <v>0</v>
      </c>
      <c r="AR736" t="s">
        <v>38</v>
      </c>
      <c r="AS736">
        <f t="shared" ref="AS736:AS746" si="186">IF(AC736&gt;=1,1,0)</f>
        <v>0</v>
      </c>
      <c r="AT736" t="str">
        <f t="shared" si="178"/>
        <v>0 Días</v>
      </c>
      <c r="AU736" t="e">
        <f>IF(AND(AC736=0,SUMIFS($H:$H,$A:$A,$A736,#REF!,#REF!)&lt;250000000),"Ordinaria",IF(AND(AC736=0,SUMIFS($H:$H,$A:$A,$A736,#REF!,#REF!)&gt;=250000000),"Preventiva",IF(AND(AC736&gt;0,AC736&lt;=30),"Persuasiva I",IF(AND(AC736&gt;30,AC736&lt;=60),"Persuasiva II",IF(AND(AC736&gt;60,AC736&lt;90),"Prejurídica","Jurídico")))))</f>
        <v>#REF!</v>
      </c>
      <c r="AV736">
        <f t="shared" si="179"/>
        <v>0</v>
      </c>
      <c r="AW736" t="str">
        <f>IFERROR(VLOOKUP(#REF!,#REF!,32,0),"Desembolsado")</f>
        <v>Desembolsado</v>
      </c>
      <c r="AX736" t="str">
        <f t="shared" si="180"/>
        <v>Otro</v>
      </c>
    </row>
    <row r="737" spans="1:50" x14ac:dyDescent="0.25">
      <c r="A737" s="3">
        <v>45291</v>
      </c>
      <c r="B737" s="1">
        <v>34225000219051</v>
      </c>
      <c r="C737" s="5">
        <v>45000000</v>
      </c>
      <c r="D737">
        <v>48</v>
      </c>
      <c r="E737" s="3">
        <v>44720</v>
      </c>
      <c r="F737" s="1">
        <f>_xlfn.DAYS(E737,A737)/30</f>
        <v>-19.033333333333335</v>
      </c>
      <c r="G737" s="1">
        <f t="shared" si="184"/>
        <v>28.966666666666665</v>
      </c>
      <c r="H737" s="5">
        <v>27805395</v>
      </c>
      <c r="I737" s="5" t="s">
        <v>52</v>
      </c>
      <c r="J737" s="6">
        <v>44805</v>
      </c>
      <c r="K737" s="7">
        <f>+_xlfn.DAYS(A737,J737)/30</f>
        <v>16.2</v>
      </c>
      <c r="L737" s="7">
        <f>+_xlfn.DAYS(A737,E737)/30</f>
        <v>19.033333333333335</v>
      </c>
      <c r="M737" s="6">
        <v>31876</v>
      </c>
      <c r="N737" s="8">
        <f>+_xlfn.DAYS(A737,M737)/365</f>
        <v>36.753424657534246</v>
      </c>
      <c r="O737" s="8">
        <v>5079</v>
      </c>
      <c r="P737" s="6">
        <v>42970</v>
      </c>
      <c r="Q737" s="8">
        <f t="shared" si="173"/>
        <v>4.8611111111111107</v>
      </c>
      <c r="R737" s="8">
        <f t="shared" si="174"/>
        <v>5.0972222222222223</v>
      </c>
      <c r="S737" s="8" t="s">
        <v>66</v>
      </c>
      <c r="T737" s="9">
        <v>4.9500000000000002E-2</v>
      </c>
      <c r="U737" s="5">
        <f t="shared" si="175"/>
        <v>937500</v>
      </c>
      <c r="V737" s="5">
        <f t="shared" si="176"/>
        <v>114697.254375</v>
      </c>
      <c r="W737" s="10">
        <f t="shared" si="181"/>
        <v>1052197.254375</v>
      </c>
      <c r="X737" s="5">
        <v>57344</v>
      </c>
      <c r="Y737">
        <v>0</v>
      </c>
      <c r="Z737" s="5">
        <v>3870</v>
      </c>
      <c r="AA737" s="5">
        <v>27866609</v>
      </c>
      <c r="AB737">
        <v>0</v>
      </c>
      <c r="AC737">
        <v>0</v>
      </c>
      <c r="AD737">
        <v>0</v>
      </c>
      <c r="AE737" t="s">
        <v>34</v>
      </c>
      <c r="AF737" t="s">
        <v>34</v>
      </c>
      <c r="AG737" t="s">
        <v>35</v>
      </c>
      <c r="AH737" s="5">
        <v>289176</v>
      </c>
      <c r="AI737" s="5">
        <v>482</v>
      </c>
      <c r="AJ737" s="3">
        <v>46158</v>
      </c>
      <c r="AK737" s="5">
        <v>33</v>
      </c>
      <c r="AL737" s="5">
        <v>197975</v>
      </c>
      <c r="AM737" s="5">
        <v>408.89</v>
      </c>
      <c r="AN737" s="5">
        <v>28.28</v>
      </c>
      <c r="AO737" t="s">
        <v>36</v>
      </c>
      <c r="AP737" t="s">
        <v>37</v>
      </c>
      <c r="AQ737" s="5">
        <v>0</v>
      </c>
      <c r="AR737" t="s">
        <v>38</v>
      </c>
      <c r="AS737">
        <f t="shared" si="186"/>
        <v>0</v>
      </c>
      <c r="AT737" t="str">
        <f t="shared" si="178"/>
        <v>0 Días</v>
      </c>
      <c r="AU737" t="e">
        <f>IF(AND(AC737=0,SUMIFS($H:$H,$A:$A,$A737,#REF!,#REF!)&lt;250000000),"Ordinaria",IF(AND(AC737=0,SUMIFS($H:$H,$A:$A,$A737,#REF!,#REF!)&gt;=250000000),"Preventiva",IF(AND(AC737&gt;0,AC737&lt;=30),"Persuasiva I",IF(AND(AC737&gt;30,AC737&lt;=60),"Persuasiva II",IF(AND(AC737&gt;60,AC737&lt;90),"Prejurídica","Jurídico")))))</f>
        <v>#REF!</v>
      </c>
      <c r="AV737">
        <f t="shared" si="179"/>
        <v>0</v>
      </c>
      <c r="AW737" t="str">
        <f>IFERROR(VLOOKUP(#REF!,#REF!,32,0),"Desembolsado")</f>
        <v>Desembolsado</v>
      </c>
      <c r="AX737" t="str">
        <f t="shared" si="180"/>
        <v>Otro</v>
      </c>
    </row>
    <row r="738" spans="1:50" x14ac:dyDescent="0.25">
      <c r="A738" s="3">
        <v>45260</v>
      </c>
      <c r="B738" s="1">
        <v>34225000219051</v>
      </c>
      <c r="C738" s="5">
        <v>45000000</v>
      </c>
      <c r="D738">
        <v>48</v>
      </c>
      <c r="E738" s="3">
        <v>44720</v>
      </c>
      <c r="F738" s="1">
        <f>_xlfn.DAYS(E738,A738)/30</f>
        <v>-18</v>
      </c>
      <c r="G738" s="1">
        <f t="shared" si="184"/>
        <v>30</v>
      </c>
      <c r="H738" s="5">
        <v>28764202</v>
      </c>
      <c r="I738" s="5" t="s">
        <v>52</v>
      </c>
      <c r="J738" s="6">
        <v>44805</v>
      </c>
      <c r="K738" s="7">
        <f>+_xlfn.DAYS(A738,J738)/30</f>
        <v>15.166666666666666</v>
      </c>
      <c r="L738" s="7">
        <f>+_xlfn.DAYS(A738,E738)/30</f>
        <v>18</v>
      </c>
      <c r="M738" s="6">
        <v>31876</v>
      </c>
      <c r="N738" s="8">
        <f>+_xlfn.DAYS(A738,M738)/365</f>
        <v>36.668493150684931</v>
      </c>
      <c r="O738" s="8">
        <v>5079</v>
      </c>
      <c r="P738" s="6">
        <v>42970</v>
      </c>
      <c r="Q738" s="8">
        <f t="shared" si="173"/>
        <v>4.8611111111111107</v>
      </c>
      <c r="R738" s="8">
        <f t="shared" si="174"/>
        <v>5.0972222222222223</v>
      </c>
      <c r="S738" s="8" t="s">
        <v>66</v>
      </c>
      <c r="T738" s="9">
        <v>4.9500000000000002E-2</v>
      </c>
      <c r="U738" s="5">
        <f t="shared" si="175"/>
        <v>937500</v>
      </c>
      <c r="V738" s="5">
        <f t="shared" si="176"/>
        <v>118652.33325000001</v>
      </c>
      <c r="W738" s="10">
        <f t="shared" si="181"/>
        <v>1056152.3332499999</v>
      </c>
      <c r="X738" s="5">
        <v>59325</v>
      </c>
      <c r="Y738">
        <v>0</v>
      </c>
      <c r="Z738" s="5">
        <v>3851</v>
      </c>
      <c r="AA738" s="5">
        <v>28827378</v>
      </c>
      <c r="AB738">
        <v>0</v>
      </c>
      <c r="AC738">
        <v>0</v>
      </c>
      <c r="AD738">
        <v>0</v>
      </c>
      <c r="AE738" t="s">
        <v>34</v>
      </c>
      <c r="AF738" t="s">
        <v>34</v>
      </c>
      <c r="AG738" t="s">
        <v>35</v>
      </c>
      <c r="AH738" s="5">
        <v>299147</v>
      </c>
      <c r="AI738" s="5">
        <v>498</v>
      </c>
      <c r="AJ738" s="3">
        <v>46158</v>
      </c>
      <c r="AK738" s="5">
        <v>32</v>
      </c>
      <c r="AL738" s="5">
        <v>204801.67</v>
      </c>
      <c r="AM738" s="5">
        <v>423.02</v>
      </c>
      <c r="AN738" s="5">
        <v>28.28</v>
      </c>
      <c r="AO738" t="s">
        <v>36</v>
      </c>
      <c r="AP738" t="s">
        <v>37</v>
      </c>
      <c r="AQ738" s="5">
        <v>0</v>
      </c>
      <c r="AR738" t="s">
        <v>38</v>
      </c>
      <c r="AS738">
        <f t="shared" si="186"/>
        <v>0</v>
      </c>
      <c r="AT738" t="str">
        <f t="shared" si="178"/>
        <v>0 Días</v>
      </c>
      <c r="AU738" t="e">
        <f>IF(AND(AC738=0,SUMIFS($H:$H,$A:$A,$A738,#REF!,#REF!)&lt;250000000),"Ordinaria",IF(AND(AC738=0,SUMIFS($H:$H,$A:$A,$A738,#REF!,#REF!)&gt;=250000000),"Preventiva",IF(AND(AC738&gt;0,AC738&lt;=30),"Persuasiva I",IF(AND(AC738&gt;30,AC738&lt;=60),"Persuasiva II",IF(AND(AC738&gt;60,AC738&lt;90),"Prejurídica","Jurídico")))))</f>
        <v>#REF!</v>
      </c>
      <c r="AV738">
        <f t="shared" si="179"/>
        <v>0</v>
      </c>
      <c r="AW738" t="str">
        <f>IFERROR(VLOOKUP(#REF!,#REF!,32,0),"Desembolsado")</f>
        <v>Desembolsado</v>
      </c>
      <c r="AX738" t="str">
        <f t="shared" si="180"/>
        <v>Otro</v>
      </c>
    </row>
    <row r="739" spans="1:50" x14ac:dyDescent="0.25">
      <c r="A739" s="3">
        <v>45230</v>
      </c>
      <c r="B739" s="1">
        <v>34225000219051</v>
      </c>
      <c r="C739" s="5">
        <v>45000000</v>
      </c>
      <c r="D739">
        <v>48</v>
      </c>
      <c r="E739" s="3">
        <v>44720</v>
      </c>
      <c r="F739" s="1">
        <f>_xlfn.DAYS(E739,A739)/30</f>
        <v>-17</v>
      </c>
      <c r="G739" s="1">
        <f t="shared" si="184"/>
        <v>31</v>
      </c>
      <c r="H739" s="5">
        <v>29723009</v>
      </c>
      <c r="I739" s="5" t="s">
        <v>52</v>
      </c>
      <c r="J739" s="6">
        <v>44805</v>
      </c>
      <c r="K739" s="7">
        <f>+_xlfn.DAYS(A739,J739)/30</f>
        <v>14.166666666666666</v>
      </c>
      <c r="L739" s="7">
        <f>+_xlfn.DAYS(A739,E739)/30</f>
        <v>17</v>
      </c>
      <c r="M739" s="6">
        <v>31876</v>
      </c>
      <c r="N739" s="8">
        <f>+_xlfn.DAYS(A739,M739)/365</f>
        <v>36.586301369863016</v>
      </c>
      <c r="O739" s="8">
        <v>5079</v>
      </c>
      <c r="P739" s="6">
        <v>42970</v>
      </c>
      <c r="Q739" s="8">
        <f t="shared" si="173"/>
        <v>4.8611111111111107</v>
      </c>
      <c r="R739" s="8">
        <f t="shared" si="174"/>
        <v>5.0972222222222223</v>
      </c>
      <c r="S739" s="8" t="s">
        <v>66</v>
      </c>
      <c r="T739" s="9">
        <v>4.9500000000000002E-2</v>
      </c>
      <c r="U739" s="5">
        <f t="shared" si="175"/>
        <v>937500</v>
      </c>
      <c r="V739" s="5">
        <f t="shared" si="176"/>
        <v>122607.41212500002</v>
      </c>
      <c r="W739" s="10">
        <f t="shared" si="181"/>
        <v>1060107.412125</v>
      </c>
      <c r="X739" s="5">
        <v>61310</v>
      </c>
      <c r="Y739">
        <v>0</v>
      </c>
      <c r="Z739" s="5">
        <v>3978</v>
      </c>
      <c r="AA739" s="5">
        <v>29788297</v>
      </c>
      <c r="AB739">
        <v>0</v>
      </c>
      <c r="AC739">
        <v>0</v>
      </c>
      <c r="AD739">
        <v>0</v>
      </c>
      <c r="AE739" t="s">
        <v>34</v>
      </c>
      <c r="AF739" t="s">
        <v>34</v>
      </c>
      <c r="AG739" t="s">
        <v>35</v>
      </c>
      <c r="AH739" s="5">
        <v>309119</v>
      </c>
      <c r="AI739" s="5">
        <v>515</v>
      </c>
      <c r="AJ739" s="3">
        <v>46158</v>
      </c>
      <c r="AK739" s="5">
        <v>33</v>
      </c>
      <c r="AL739" s="5">
        <v>211628.39</v>
      </c>
      <c r="AM739" s="5">
        <v>437.17</v>
      </c>
      <c r="AN739" s="5">
        <v>29.21</v>
      </c>
      <c r="AO739" t="s">
        <v>36</v>
      </c>
      <c r="AP739" t="s">
        <v>37</v>
      </c>
      <c r="AQ739" s="5">
        <v>0</v>
      </c>
      <c r="AR739" t="s">
        <v>38</v>
      </c>
      <c r="AS739">
        <f t="shared" si="186"/>
        <v>0</v>
      </c>
      <c r="AT739" t="str">
        <f t="shared" si="178"/>
        <v>0 Días</v>
      </c>
      <c r="AU739" t="e">
        <f>IF(AND(AC739=0,SUMIFS($H:$H,$A:$A,$A739,#REF!,#REF!)&lt;250000000),"Ordinaria",IF(AND(AC739=0,SUMIFS($H:$H,$A:$A,$A739,#REF!,#REF!)&gt;=250000000),"Preventiva",IF(AND(AC739&gt;0,AC739&lt;=30),"Persuasiva I",IF(AND(AC739&gt;30,AC739&lt;=60),"Persuasiva II",IF(AND(AC739&gt;60,AC739&lt;90),"Prejurídica","Jurídico")))))</f>
        <v>#REF!</v>
      </c>
      <c r="AV739">
        <f t="shared" si="179"/>
        <v>0</v>
      </c>
      <c r="AW739" t="str">
        <f>IFERROR(VLOOKUP(#REF!,#REF!,32,0),"Desembolsado")</f>
        <v>Desembolsado</v>
      </c>
      <c r="AX739" t="str">
        <f t="shared" si="180"/>
        <v>Otro</v>
      </c>
    </row>
    <row r="740" spans="1:50" x14ac:dyDescent="0.25">
      <c r="A740" s="3">
        <v>45199</v>
      </c>
      <c r="B740" s="1">
        <v>34225000219051</v>
      </c>
      <c r="C740" s="5">
        <v>45000000</v>
      </c>
      <c r="D740">
        <v>48</v>
      </c>
      <c r="E740" s="3">
        <v>44720</v>
      </c>
      <c r="F740" s="1">
        <f>_xlfn.DAYS(E740,A740)/30</f>
        <v>-15.966666666666667</v>
      </c>
      <c r="G740" s="1">
        <f t="shared" si="184"/>
        <v>32.033333333333331</v>
      </c>
      <c r="H740" s="5">
        <v>30681816</v>
      </c>
      <c r="I740" s="5" t="s">
        <v>52</v>
      </c>
      <c r="J740" s="6">
        <v>44805</v>
      </c>
      <c r="K740" s="7">
        <f>+_xlfn.DAYS(A740,J740)/30</f>
        <v>13.133333333333333</v>
      </c>
      <c r="L740" s="7">
        <f>+_xlfn.DAYS(A740,E740)/30</f>
        <v>15.966666666666667</v>
      </c>
      <c r="M740" s="6">
        <v>31876</v>
      </c>
      <c r="N740" s="8">
        <f>+_xlfn.DAYS(A740,M740)/365</f>
        <v>36.5013698630137</v>
      </c>
      <c r="O740" s="8">
        <v>5079</v>
      </c>
      <c r="P740" s="6">
        <v>42970</v>
      </c>
      <c r="Q740" s="8">
        <f t="shared" si="173"/>
        <v>4.8611111111111107</v>
      </c>
      <c r="R740" s="8">
        <f t="shared" si="174"/>
        <v>5.0972222222222223</v>
      </c>
      <c r="S740" s="8" t="s">
        <v>66</v>
      </c>
      <c r="T740" s="9">
        <v>4.9500000000000002E-2</v>
      </c>
      <c r="U740" s="5">
        <f t="shared" si="175"/>
        <v>937500</v>
      </c>
      <c r="V740" s="5">
        <f t="shared" si="176"/>
        <v>126562.49100000001</v>
      </c>
      <c r="W740" s="10">
        <f t="shared" si="181"/>
        <v>1064062.4909999999</v>
      </c>
      <c r="X740" s="5">
        <v>63284</v>
      </c>
      <c r="Y740">
        <v>0</v>
      </c>
      <c r="Z740" s="5">
        <v>4106</v>
      </c>
      <c r="AA740" s="5">
        <v>30749206</v>
      </c>
      <c r="AB740">
        <v>0</v>
      </c>
      <c r="AC740">
        <v>0</v>
      </c>
      <c r="AD740">
        <v>0</v>
      </c>
      <c r="AE740" t="s">
        <v>34</v>
      </c>
      <c r="AF740" t="s">
        <v>34</v>
      </c>
      <c r="AG740" t="s">
        <v>35</v>
      </c>
      <c r="AH740" s="5">
        <v>319091</v>
      </c>
      <c r="AI740" s="5">
        <v>532</v>
      </c>
      <c r="AJ740" s="3">
        <v>46158</v>
      </c>
      <c r="AK740" s="5">
        <v>34</v>
      </c>
      <c r="AL740" s="5">
        <v>218455.11</v>
      </c>
      <c r="AM740" s="5">
        <v>451.25</v>
      </c>
      <c r="AN740" s="5">
        <v>30.15</v>
      </c>
      <c r="AO740" t="s">
        <v>36</v>
      </c>
      <c r="AP740" t="s">
        <v>37</v>
      </c>
      <c r="AQ740" s="5">
        <v>0</v>
      </c>
      <c r="AR740" t="s">
        <v>38</v>
      </c>
      <c r="AS740">
        <f t="shared" si="186"/>
        <v>0</v>
      </c>
      <c r="AT740" t="str">
        <f t="shared" si="178"/>
        <v>0 Días</v>
      </c>
      <c r="AU740" t="e">
        <f>IF(AND(AC740=0,SUMIFS($H:$H,$A:$A,$A740,#REF!,#REF!)&lt;250000000),"Ordinaria",IF(AND(AC740=0,SUMIFS($H:$H,$A:$A,$A740,#REF!,#REF!)&gt;=250000000),"Preventiva",IF(AND(AC740&gt;0,AC740&lt;=30),"Persuasiva I",IF(AND(AC740&gt;30,AC740&lt;=60),"Persuasiva II",IF(AND(AC740&gt;60,AC740&lt;90),"Prejurídica","Jurídico")))))</f>
        <v>#REF!</v>
      </c>
      <c r="AV740">
        <f t="shared" si="179"/>
        <v>0</v>
      </c>
      <c r="AW740" t="str">
        <f>IFERROR(VLOOKUP(#REF!,#REF!,32,0),"Desembolsado")</f>
        <v>Desembolsado</v>
      </c>
      <c r="AX740" t="str">
        <f t="shared" si="180"/>
        <v>Otro</v>
      </c>
    </row>
    <row r="741" spans="1:50" x14ac:dyDescent="0.25">
      <c r="A741" s="3">
        <v>45169</v>
      </c>
      <c r="B741" s="1">
        <v>34225000219051</v>
      </c>
      <c r="C741" s="5">
        <v>45000000</v>
      </c>
      <c r="D741">
        <v>48</v>
      </c>
      <c r="E741" s="3">
        <v>44720</v>
      </c>
      <c r="F741" s="1">
        <f>_xlfn.DAYS(E741,A741)/30</f>
        <v>-14.966666666666667</v>
      </c>
      <c r="G741" s="1">
        <f t="shared" si="184"/>
        <v>33.033333333333331</v>
      </c>
      <c r="H741" s="5">
        <v>31540623</v>
      </c>
      <c r="I741" s="5" t="s">
        <v>52</v>
      </c>
      <c r="J741" s="6">
        <v>44805</v>
      </c>
      <c r="K741" s="7">
        <f>+_xlfn.DAYS(A741,J741)/30</f>
        <v>12.133333333333333</v>
      </c>
      <c r="L741" s="7">
        <f>+_xlfn.DAYS(A741,E741)/30</f>
        <v>14.966666666666667</v>
      </c>
      <c r="M741" s="6">
        <v>31876</v>
      </c>
      <c r="N741" s="8">
        <f>+_xlfn.DAYS(A741,M741)/365</f>
        <v>36.419178082191777</v>
      </c>
      <c r="O741" s="8">
        <v>5079</v>
      </c>
      <c r="P741" s="6">
        <v>42970</v>
      </c>
      <c r="Q741" s="8">
        <f t="shared" si="173"/>
        <v>4.8611111111111107</v>
      </c>
      <c r="R741" s="8">
        <f t="shared" si="174"/>
        <v>5.0972222222222223</v>
      </c>
      <c r="S741" s="8" t="s">
        <v>66</v>
      </c>
      <c r="T741" s="9">
        <v>4.9500000000000002E-2</v>
      </c>
      <c r="U741" s="5">
        <f t="shared" si="175"/>
        <v>937500</v>
      </c>
      <c r="V741" s="5">
        <f t="shared" si="176"/>
        <v>130105.06987500002</v>
      </c>
      <c r="W741" s="10">
        <f t="shared" si="181"/>
        <v>1067605.069875</v>
      </c>
      <c r="X741" s="5">
        <v>65061</v>
      </c>
      <c r="Y741">
        <v>0</v>
      </c>
      <c r="Z741" s="5">
        <v>4222</v>
      </c>
      <c r="AA741" s="5">
        <v>31609906</v>
      </c>
      <c r="AB741">
        <v>0</v>
      </c>
      <c r="AC741">
        <v>0</v>
      </c>
      <c r="AD741">
        <v>0</v>
      </c>
      <c r="AE741" t="s">
        <v>34</v>
      </c>
      <c r="AF741" t="s">
        <v>34</v>
      </c>
      <c r="AG741" t="s">
        <v>35</v>
      </c>
      <c r="AH741" s="5">
        <v>328022</v>
      </c>
      <c r="AI741" s="5">
        <v>547</v>
      </c>
      <c r="AJ741" s="3">
        <v>46158</v>
      </c>
      <c r="AK741" s="5">
        <v>35</v>
      </c>
      <c r="AL741" s="5">
        <v>224569.83</v>
      </c>
      <c r="AM741" s="5">
        <v>463.92</v>
      </c>
      <c r="AN741" s="5">
        <v>31</v>
      </c>
      <c r="AO741" t="s">
        <v>36</v>
      </c>
      <c r="AP741" t="s">
        <v>37</v>
      </c>
      <c r="AQ741" s="5">
        <v>0</v>
      </c>
      <c r="AR741" t="s">
        <v>38</v>
      </c>
      <c r="AS741">
        <f t="shared" si="186"/>
        <v>0</v>
      </c>
      <c r="AT741" t="str">
        <f t="shared" si="178"/>
        <v>0 Días</v>
      </c>
      <c r="AU741" t="e">
        <f>IF(AND(AC741=0,SUMIFS($H:$H,$A:$A,$A741,#REF!,#REF!)&lt;250000000),"Ordinaria",IF(AND(AC741=0,SUMIFS($H:$H,$A:$A,$A741,#REF!,#REF!)&gt;=250000000),"Preventiva",IF(AND(AC741&gt;0,AC741&lt;=30),"Persuasiva I",IF(AND(AC741&gt;30,AC741&lt;=60),"Persuasiva II",IF(AND(AC741&gt;60,AC741&lt;90),"Prejurídica","Jurídico")))))</f>
        <v>#REF!</v>
      </c>
      <c r="AV741">
        <f t="shared" si="179"/>
        <v>0</v>
      </c>
      <c r="AW741" t="str">
        <f>IFERROR(VLOOKUP(#REF!,#REF!,32,0),"Desembolsado")</f>
        <v>Desembolsado</v>
      </c>
      <c r="AX741" t="str">
        <f t="shared" si="180"/>
        <v>Otro</v>
      </c>
    </row>
    <row r="742" spans="1:50" x14ac:dyDescent="0.25">
      <c r="A742" s="3">
        <v>45138</v>
      </c>
      <c r="B742" s="1">
        <v>34225000219051</v>
      </c>
      <c r="C742" s="5">
        <v>45000000</v>
      </c>
      <c r="D742">
        <v>48</v>
      </c>
      <c r="E742" s="3">
        <v>44720</v>
      </c>
      <c r="F742" s="1">
        <f>_xlfn.DAYS(E742,A742)/30</f>
        <v>-13.933333333333334</v>
      </c>
      <c r="G742" s="1">
        <f t="shared" si="184"/>
        <v>34.066666666666663</v>
      </c>
      <c r="H742" s="5">
        <v>32599430</v>
      </c>
      <c r="I742" s="5" t="s">
        <v>52</v>
      </c>
      <c r="J742" s="6">
        <v>44805</v>
      </c>
      <c r="K742" s="7">
        <f>+_xlfn.DAYS(A742,J742)/30</f>
        <v>11.1</v>
      </c>
      <c r="L742" s="7">
        <f>+_xlfn.DAYS(A742,E742)/30</f>
        <v>13.933333333333334</v>
      </c>
      <c r="M742" s="6">
        <v>31876</v>
      </c>
      <c r="N742" s="8">
        <f>+_xlfn.DAYS(A742,M742)/365</f>
        <v>36.334246575342469</v>
      </c>
      <c r="O742" s="8">
        <v>5079</v>
      </c>
      <c r="P742" s="6">
        <v>42970</v>
      </c>
      <c r="Q742" s="8">
        <f t="shared" si="173"/>
        <v>4.8611111111111107</v>
      </c>
      <c r="R742" s="8">
        <f t="shared" si="174"/>
        <v>5.0972222222222223</v>
      </c>
      <c r="S742" s="8" t="s">
        <v>66</v>
      </c>
      <c r="T742" s="9">
        <v>4.9500000000000002E-2</v>
      </c>
      <c r="U742" s="5">
        <f t="shared" si="175"/>
        <v>937500</v>
      </c>
      <c r="V742" s="5">
        <f t="shared" si="176"/>
        <v>134472.64875000002</v>
      </c>
      <c r="W742" s="10">
        <f t="shared" si="181"/>
        <v>1071972.6487499999</v>
      </c>
      <c r="X742" s="5">
        <v>67233</v>
      </c>
      <c r="Y742">
        <v>0</v>
      </c>
      <c r="Z742" s="5">
        <v>4365</v>
      </c>
      <c r="AA742" s="5">
        <v>32671028</v>
      </c>
      <c r="AB742">
        <v>0</v>
      </c>
      <c r="AC742">
        <v>0</v>
      </c>
      <c r="AD742">
        <v>0</v>
      </c>
      <c r="AE742" t="s">
        <v>34</v>
      </c>
      <c r="AF742" t="s">
        <v>34</v>
      </c>
      <c r="AG742" t="s">
        <v>35</v>
      </c>
      <c r="AH742" s="5">
        <v>339034</v>
      </c>
      <c r="AI742" s="5">
        <v>565</v>
      </c>
      <c r="AJ742" s="3">
        <v>46158</v>
      </c>
      <c r="AK742" s="5">
        <v>37</v>
      </c>
      <c r="AL742" s="5">
        <v>232108.56</v>
      </c>
      <c r="AM742" s="5">
        <v>479.41</v>
      </c>
      <c r="AN742" s="5">
        <v>31.57</v>
      </c>
      <c r="AO742" t="s">
        <v>36</v>
      </c>
      <c r="AP742" t="s">
        <v>37</v>
      </c>
      <c r="AQ742" s="5">
        <v>0</v>
      </c>
      <c r="AR742" t="s">
        <v>38</v>
      </c>
      <c r="AS742">
        <f t="shared" si="186"/>
        <v>0</v>
      </c>
      <c r="AT742" t="str">
        <f t="shared" si="178"/>
        <v>0 Días</v>
      </c>
      <c r="AU742" t="e">
        <f>IF(AND(AC742=0,SUMIFS($H:$H,$A:$A,$A742,#REF!,#REF!)&lt;250000000),"Ordinaria",IF(AND(AC742=0,SUMIFS($H:$H,$A:$A,$A742,#REF!,#REF!)&gt;=250000000),"Preventiva",IF(AND(AC742&gt;0,AC742&lt;=30),"Persuasiva I",IF(AND(AC742&gt;30,AC742&lt;=60),"Persuasiva II",IF(AND(AC742&gt;60,AC742&lt;90),"Prejurídica","Jurídico")))))</f>
        <v>#REF!</v>
      </c>
      <c r="AV742">
        <f t="shared" si="179"/>
        <v>0</v>
      </c>
      <c r="AW742" t="str">
        <f>IFERROR(VLOOKUP(#REF!,#REF!,32,0),"Desembolsado")</f>
        <v>Desembolsado</v>
      </c>
      <c r="AX742" t="str">
        <f t="shared" si="180"/>
        <v>Otro</v>
      </c>
    </row>
    <row r="743" spans="1:50" x14ac:dyDescent="0.25">
      <c r="A743" s="3">
        <v>45107</v>
      </c>
      <c r="B743" s="1">
        <v>34225000219051</v>
      </c>
      <c r="C743" s="5">
        <v>45000000</v>
      </c>
      <c r="D743">
        <v>48</v>
      </c>
      <c r="E743" s="3">
        <v>44720</v>
      </c>
      <c r="F743" s="1">
        <f>_xlfn.DAYS(E743,A743)/30</f>
        <v>-12.9</v>
      </c>
      <c r="G743" s="1">
        <f t="shared" si="184"/>
        <v>35.1</v>
      </c>
      <c r="H743" s="5">
        <v>33558237</v>
      </c>
      <c r="I743" s="5" t="s">
        <v>52</v>
      </c>
      <c r="J743" s="6">
        <v>44805</v>
      </c>
      <c r="K743" s="7">
        <f>+_xlfn.DAYS(A743,J743)/30</f>
        <v>10.066666666666666</v>
      </c>
      <c r="L743" s="7">
        <f>+_xlfn.DAYS(A743,E743)/30</f>
        <v>12.9</v>
      </c>
      <c r="M743" s="6">
        <v>31876</v>
      </c>
      <c r="N743" s="8">
        <f>+_xlfn.DAYS(A743,M743)/365</f>
        <v>36.249315068493154</v>
      </c>
      <c r="O743" s="8">
        <v>5079</v>
      </c>
      <c r="P743" s="6">
        <v>42970</v>
      </c>
      <c r="Q743" s="8">
        <f t="shared" si="173"/>
        <v>4.8611111111111107</v>
      </c>
      <c r="R743" s="8">
        <f t="shared" si="174"/>
        <v>5.0972222222222223</v>
      </c>
      <c r="S743" s="8" t="s">
        <v>66</v>
      </c>
      <c r="T743" s="9">
        <v>4.9500000000000002E-2</v>
      </c>
      <c r="U743" s="5">
        <f t="shared" si="175"/>
        <v>937500</v>
      </c>
      <c r="V743" s="5">
        <f t="shared" si="176"/>
        <v>138427.727625</v>
      </c>
      <c r="W743" s="10">
        <f t="shared" si="181"/>
        <v>1075927.7276250001</v>
      </c>
      <c r="X743" s="5">
        <v>69212</v>
      </c>
      <c r="Y743">
        <v>0</v>
      </c>
      <c r="Z743" s="5">
        <v>4493</v>
      </c>
      <c r="AA743" s="5">
        <v>33631942</v>
      </c>
      <c r="AB743">
        <v>0</v>
      </c>
      <c r="AC743">
        <v>0</v>
      </c>
      <c r="AD743">
        <v>0</v>
      </c>
      <c r="AE743" t="s">
        <v>34</v>
      </c>
      <c r="AF743" t="s">
        <v>34</v>
      </c>
      <c r="AG743" t="s">
        <v>35</v>
      </c>
      <c r="AH743" s="5">
        <v>349005</v>
      </c>
      <c r="AI743" s="5">
        <v>581</v>
      </c>
      <c r="AJ743" s="3">
        <v>46158</v>
      </c>
      <c r="AK743" s="5">
        <v>38</v>
      </c>
      <c r="AL743" s="5">
        <v>238935.28</v>
      </c>
      <c r="AM743" s="5">
        <v>493.52</v>
      </c>
      <c r="AN743" s="5">
        <v>32.5</v>
      </c>
      <c r="AO743" t="s">
        <v>36</v>
      </c>
      <c r="AP743" t="s">
        <v>37</v>
      </c>
      <c r="AQ743" s="5">
        <v>0</v>
      </c>
      <c r="AR743" t="s">
        <v>38</v>
      </c>
      <c r="AS743">
        <f t="shared" si="186"/>
        <v>0</v>
      </c>
      <c r="AT743" t="str">
        <f t="shared" si="178"/>
        <v>0 Días</v>
      </c>
      <c r="AU743" t="e">
        <f>IF(AND(AC743=0,SUMIFS($H:$H,$A:$A,$A743,#REF!,#REF!)&lt;250000000),"Ordinaria",IF(AND(AC743=0,SUMIFS($H:$H,$A:$A,$A743,#REF!,#REF!)&gt;=250000000),"Preventiva",IF(AND(AC743&gt;0,AC743&lt;=30),"Persuasiva I",IF(AND(AC743&gt;30,AC743&lt;=60),"Persuasiva II",IF(AND(AC743&gt;60,AC743&lt;90),"Prejurídica","Jurídico")))))</f>
        <v>#REF!</v>
      </c>
      <c r="AV743">
        <f t="shared" si="179"/>
        <v>0</v>
      </c>
      <c r="AW743" t="str">
        <f>IFERROR(VLOOKUP(#REF!,#REF!,32,0),"Desembolsado")</f>
        <v>Desembolsado</v>
      </c>
      <c r="AX743" t="str">
        <f t="shared" si="180"/>
        <v>Otro</v>
      </c>
    </row>
    <row r="744" spans="1:50" x14ac:dyDescent="0.25">
      <c r="A744" s="3">
        <v>45077</v>
      </c>
      <c r="B744" s="1">
        <v>34225000219051</v>
      </c>
      <c r="C744" s="5">
        <v>45000000</v>
      </c>
      <c r="D744">
        <v>48</v>
      </c>
      <c r="E744" s="3">
        <v>44720</v>
      </c>
      <c r="F744" s="1">
        <f>_xlfn.DAYS(E744,A744)/30</f>
        <v>-11.9</v>
      </c>
      <c r="G744" s="1">
        <f t="shared" si="184"/>
        <v>36.1</v>
      </c>
      <c r="H744" s="5">
        <v>34517044</v>
      </c>
      <c r="I744" s="5" t="s">
        <v>52</v>
      </c>
      <c r="J744" s="6">
        <v>44805</v>
      </c>
      <c r="K744" s="7">
        <f>+_xlfn.DAYS(A744,J744)/30</f>
        <v>9.0666666666666664</v>
      </c>
      <c r="L744" s="7">
        <f>+_xlfn.DAYS(A744,E744)/30</f>
        <v>11.9</v>
      </c>
      <c r="M744" s="6">
        <v>31876</v>
      </c>
      <c r="N744" s="8">
        <f>+_xlfn.DAYS(A744,M744)/365</f>
        <v>36.167123287671231</v>
      </c>
      <c r="O744" s="8">
        <v>5079</v>
      </c>
      <c r="P744" s="6">
        <v>42970</v>
      </c>
      <c r="Q744" s="8">
        <f t="shared" si="173"/>
        <v>4.8611111111111107</v>
      </c>
      <c r="R744" s="8">
        <f t="shared" si="174"/>
        <v>5.0972222222222223</v>
      </c>
      <c r="S744" s="8" t="s">
        <v>66</v>
      </c>
      <c r="T744" s="9">
        <v>4.9500000000000002E-2</v>
      </c>
      <c r="U744" s="5">
        <f t="shared" si="175"/>
        <v>937500</v>
      </c>
      <c r="V744" s="5">
        <f t="shared" si="176"/>
        <v>142382.80650000001</v>
      </c>
      <c r="W744" s="10">
        <f t="shared" si="181"/>
        <v>1079882.8064999999</v>
      </c>
      <c r="X744" s="5">
        <v>71190</v>
      </c>
      <c r="Y744">
        <v>0</v>
      </c>
      <c r="Z744" s="5">
        <v>4623</v>
      </c>
      <c r="AA744" s="5">
        <v>34592857</v>
      </c>
      <c r="AB744">
        <v>0</v>
      </c>
      <c r="AC744">
        <v>0</v>
      </c>
      <c r="AD744">
        <v>0</v>
      </c>
      <c r="AE744" t="s">
        <v>34</v>
      </c>
      <c r="AF744" t="s">
        <v>34</v>
      </c>
      <c r="AG744" t="s">
        <v>35</v>
      </c>
      <c r="AH744" s="5">
        <v>289943</v>
      </c>
      <c r="AI744" s="5">
        <v>598</v>
      </c>
      <c r="AJ744" s="3">
        <v>46158</v>
      </c>
      <c r="AK744" s="5">
        <v>39</v>
      </c>
      <c r="AL744" s="5">
        <v>245762</v>
      </c>
      <c r="AM744" s="5">
        <v>507.62</v>
      </c>
      <c r="AN744" s="5">
        <v>33.44</v>
      </c>
      <c r="AO744" t="s">
        <v>36</v>
      </c>
      <c r="AP744" t="s">
        <v>39</v>
      </c>
      <c r="AQ744" s="5">
        <v>0</v>
      </c>
      <c r="AR744" t="s">
        <v>38</v>
      </c>
      <c r="AS744">
        <f t="shared" si="186"/>
        <v>0</v>
      </c>
      <c r="AT744" t="str">
        <f t="shared" si="178"/>
        <v>0 Días</v>
      </c>
      <c r="AU744" t="e">
        <f>IF(AND(AC744=0,SUMIFS($H:$H,$A:$A,$A744,#REF!,#REF!)&lt;250000000),"Ordinaria",IF(AND(AC744=0,SUMIFS($H:$H,$A:$A,$A744,#REF!,#REF!)&gt;=250000000),"Preventiva",IF(AND(AC744&gt;0,AC744&lt;=30),"Persuasiva I",IF(AND(AC744&gt;30,AC744&lt;=60),"Persuasiva II",IF(AND(AC744&gt;60,AC744&lt;90),"Prejurídica","Jurídico")))))</f>
        <v>#REF!</v>
      </c>
      <c r="AV744">
        <f t="shared" si="179"/>
        <v>0</v>
      </c>
      <c r="AW744" t="str">
        <f>IFERROR(VLOOKUP(#REF!,#REF!,32,0),"Desembolsado")</f>
        <v>Desembolsado</v>
      </c>
      <c r="AX744" t="str">
        <f t="shared" si="180"/>
        <v>Otro</v>
      </c>
    </row>
    <row r="745" spans="1:50" x14ac:dyDescent="0.25">
      <c r="A745" s="3">
        <v>45046</v>
      </c>
      <c r="B745" s="1">
        <v>34225000219051</v>
      </c>
      <c r="C745" s="5">
        <v>45000000</v>
      </c>
      <c r="D745">
        <v>48</v>
      </c>
      <c r="E745" s="3">
        <v>44720</v>
      </c>
      <c r="F745" s="1">
        <f>_xlfn.DAYS(E745,A745)/30</f>
        <v>-10.866666666666667</v>
      </c>
      <c r="G745" s="1">
        <f t="shared" si="184"/>
        <v>37.133333333333333</v>
      </c>
      <c r="H745" s="5">
        <v>35475851</v>
      </c>
      <c r="I745" s="5" t="s">
        <v>52</v>
      </c>
      <c r="J745" s="6">
        <v>44805</v>
      </c>
      <c r="K745" s="7">
        <f>+_xlfn.DAYS(A745,J745)/30</f>
        <v>8.0333333333333332</v>
      </c>
      <c r="L745" s="7">
        <f>+_xlfn.DAYS(A745,E745)/30</f>
        <v>10.866666666666667</v>
      </c>
      <c r="M745" s="6">
        <v>31876</v>
      </c>
      <c r="N745" s="8">
        <f>+_xlfn.DAYS(A745,M745)/365</f>
        <v>36.082191780821915</v>
      </c>
      <c r="O745" s="8">
        <v>5079</v>
      </c>
      <c r="P745" s="6">
        <v>42970</v>
      </c>
      <c r="Q745" s="8">
        <f t="shared" si="173"/>
        <v>4.8611111111111107</v>
      </c>
      <c r="R745" s="8">
        <f t="shared" si="174"/>
        <v>5.0972222222222223</v>
      </c>
      <c r="S745" s="8" t="s">
        <v>66</v>
      </c>
      <c r="T745" s="9">
        <v>4.9500000000000002E-2</v>
      </c>
      <c r="U745" s="5">
        <f t="shared" si="175"/>
        <v>937500</v>
      </c>
      <c r="V745" s="5">
        <f t="shared" si="176"/>
        <v>146337.88537500001</v>
      </c>
      <c r="W745" s="10">
        <f t="shared" si="181"/>
        <v>1083837.8853750001</v>
      </c>
      <c r="X745" s="5">
        <v>73170</v>
      </c>
      <c r="Y745">
        <v>0</v>
      </c>
      <c r="Z745" s="5">
        <v>4749</v>
      </c>
      <c r="AA745" s="5">
        <v>35553770</v>
      </c>
      <c r="AB745">
        <v>0</v>
      </c>
      <c r="AC745">
        <v>0</v>
      </c>
      <c r="AD745">
        <v>0</v>
      </c>
      <c r="AE745" t="s">
        <v>34</v>
      </c>
      <c r="AF745" t="s">
        <v>34</v>
      </c>
      <c r="AG745" t="s">
        <v>35</v>
      </c>
      <c r="AH745" s="5">
        <v>297997</v>
      </c>
      <c r="AI745" s="5">
        <v>615</v>
      </c>
      <c r="AJ745" s="3">
        <v>46158</v>
      </c>
      <c r="AK745" s="5">
        <v>40</v>
      </c>
      <c r="AL745" s="5">
        <v>252588.56</v>
      </c>
      <c r="AM745" s="5">
        <v>521.74</v>
      </c>
      <c r="AN745" s="5">
        <v>34.35</v>
      </c>
      <c r="AO745" t="s">
        <v>36</v>
      </c>
      <c r="AP745" t="s">
        <v>39</v>
      </c>
      <c r="AQ745" s="5">
        <v>0</v>
      </c>
      <c r="AR745" t="s">
        <v>38</v>
      </c>
      <c r="AS745">
        <f t="shared" si="186"/>
        <v>0</v>
      </c>
      <c r="AT745" t="str">
        <f t="shared" si="178"/>
        <v>0 Días</v>
      </c>
      <c r="AU745" t="e">
        <f>IF(AND(AC745=0,SUMIFS($H:$H,$A:$A,$A745,#REF!,#REF!)&lt;250000000),"Ordinaria",IF(AND(AC745=0,SUMIFS($H:$H,$A:$A,$A745,#REF!,#REF!)&gt;=250000000),"Preventiva",IF(AND(AC745&gt;0,AC745&lt;=30),"Persuasiva I",IF(AND(AC745&gt;30,AC745&lt;=60),"Persuasiva II",IF(AND(AC745&gt;60,AC745&lt;90),"Prejurídica","Jurídico")))))</f>
        <v>#REF!</v>
      </c>
      <c r="AV745">
        <f t="shared" si="179"/>
        <v>0</v>
      </c>
      <c r="AW745" t="str">
        <f>IFERROR(VLOOKUP(#REF!,#REF!,32,0),"Desembolsado")</f>
        <v>Desembolsado</v>
      </c>
      <c r="AX745" t="str">
        <f t="shared" si="180"/>
        <v>Otro</v>
      </c>
    </row>
    <row r="746" spans="1:50" x14ac:dyDescent="0.25">
      <c r="A746" s="3">
        <v>45016</v>
      </c>
      <c r="B746" s="1">
        <v>34225000219051</v>
      </c>
      <c r="C746" s="5">
        <v>45000000</v>
      </c>
      <c r="D746">
        <v>48</v>
      </c>
      <c r="E746" s="3">
        <v>44720</v>
      </c>
      <c r="F746" s="1">
        <f>_xlfn.DAYS(E746,A746)/30</f>
        <v>-9.8666666666666671</v>
      </c>
      <c r="G746" s="1">
        <f t="shared" si="184"/>
        <v>38.133333333333333</v>
      </c>
      <c r="H746" s="5">
        <v>36434658</v>
      </c>
      <c r="I746" s="5" t="s">
        <v>52</v>
      </c>
      <c r="J746" s="6">
        <v>44805</v>
      </c>
      <c r="K746" s="7">
        <f>+_xlfn.DAYS(A746,J746)/30</f>
        <v>7.0333333333333332</v>
      </c>
      <c r="L746" s="7">
        <f>+_xlfn.DAYS(A746,E746)/30</f>
        <v>9.8666666666666671</v>
      </c>
      <c r="M746" s="6">
        <v>31876</v>
      </c>
      <c r="N746" s="8">
        <f>+_xlfn.DAYS(A746,M746)/365</f>
        <v>36</v>
      </c>
      <c r="O746" s="8">
        <v>5079</v>
      </c>
      <c r="P746" s="6">
        <v>42970</v>
      </c>
      <c r="Q746" s="8">
        <f t="shared" si="173"/>
        <v>4.8611111111111107</v>
      </c>
      <c r="R746" s="8">
        <f t="shared" si="174"/>
        <v>5.0972222222222223</v>
      </c>
      <c r="S746" s="8" t="s">
        <v>66</v>
      </c>
      <c r="T746" s="9">
        <v>4.9500000000000002E-2</v>
      </c>
      <c r="U746" s="5">
        <f t="shared" si="175"/>
        <v>937500</v>
      </c>
      <c r="V746" s="5">
        <f t="shared" si="176"/>
        <v>150292.96425000002</v>
      </c>
      <c r="W746" s="10">
        <f t="shared" si="181"/>
        <v>1087792.96425</v>
      </c>
      <c r="X746" s="5">
        <v>75148</v>
      </c>
      <c r="Y746">
        <v>0</v>
      </c>
      <c r="Z746" s="5">
        <v>4878</v>
      </c>
      <c r="AA746" s="5">
        <v>36514684</v>
      </c>
      <c r="AB746">
        <v>0</v>
      </c>
      <c r="AC746">
        <v>0</v>
      </c>
      <c r="AD746">
        <v>0</v>
      </c>
      <c r="AE746" t="s">
        <v>34</v>
      </c>
      <c r="AF746" t="s">
        <v>34</v>
      </c>
      <c r="AG746" t="s">
        <v>35</v>
      </c>
      <c r="AH746" s="5">
        <v>306051</v>
      </c>
      <c r="AI746" s="5">
        <v>631</v>
      </c>
      <c r="AJ746" s="3">
        <v>46158</v>
      </c>
      <c r="AK746" s="5">
        <v>41</v>
      </c>
      <c r="AL746" s="5">
        <v>259415.28</v>
      </c>
      <c r="AM746" s="5">
        <v>535.84</v>
      </c>
      <c r="AN746" s="5">
        <v>35.28</v>
      </c>
      <c r="AO746" t="s">
        <v>36</v>
      </c>
      <c r="AP746" t="s">
        <v>39</v>
      </c>
      <c r="AQ746" s="5">
        <v>0</v>
      </c>
      <c r="AR746" t="s">
        <v>38</v>
      </c>
      <c r="AS746">
        <f t="shared" si="186"/>
        <v>0</v>
      </c>
      <c r="AT746" t="str">
        <f t="shared" si="178"/>
        <v>0 Días</v>
      </c>
      <c r="AU746" t="e">
        <f>IF(AND(AC746=0,SUMIFS($H:$H,$A:$A,$A746,#REF!,#REF!)&lt;250000000),"Ordinaria",IF(AND(AC746=0,SUMIFS($H:$H,$A:$A,$A746,#REF!,#REF!)&gt;=250000000),"Preventiva",IF(AND(AC746&gt;0,AC746&lt;=30),"Persuasiva I",IF(AND(AC746&gt;30,AC746&lt;=60),"Persuasiva II",IF(AND(AC746&gt;60,AC746&lt;90),"Prejurídica","Jurídico")))))</f>
        <v>#REF!</v>
      </c>
      <c r="AV746">
        <f t="shared" si="179"/>
        <v>0</v>
      </c>
      <c r="AW746" t="str">
        <f>IFERROR(VLOOKUP(#REF!,#REF!,32,0),"Desembolsado")</f>
        <v>Desembolsado</v>
      </c>
      <c r="AX746" t="str">
        <f t="shared" si="180"/>
        <v>Otro</v>
      </c>
    </row>
    <row r="747" spans="1:50" x14ac:dyDescent="0.25">
      <c r="A747" s="3">
        <v>45351</v>
      </c>
      <c r="B747" s="1">
        <v>34225000223661</v>
      </c>
      <c r="C747" s="5">
        <v>160000000</v>
      </c>
      <c r="D747">
        <v>84</v>
      </c>
      <c r="E747" s="3">
        <v>44841</v>
      </c>
      <c r="F747" s="1">
        <f>_xlfn.DAYS(E747,A747)/30</f>
        <v>-17</v>
      </c>
      <c r="G747" s="1">
        <f t="shared" si="184"/>
        <v>67</v>
      </c>
      <c r="H747" s="5">
        <v>128101269</v>
      </c>
      <c r="I747" s="5" t="s">
        <v>52</v>
      </c>
      <c r="J747" s="6">
        <v>44949</v>
      </c>
      <c r="K747" s="7">
        <f>+_xlfn.DAYS(A747,J747)/30</f>
        <v>13.4</v>
      </c>
      <c r="L747" s="7">
        <f>+_xlfn.DAYS(A747,E747)/30</f>
        <v>17</v>
      </c>
      <c r="M747" s="6">
        <v>31319</v>
      </c>
      <c r="N747" s="8">
        <f>+_xlfn.DAYS(A747,M747)/365</f>
        <v>38.443835616438356</v>
      </c>
      <c r="O747" s="8">
        <v>4771</v>
      </c>
      <c r="P747" s="6">
        <v>43759</v>
      </c>
      <c r="Q747" s="8">
        <f t="shared" si="173"/>
        <v>3.0055555555555555</v>
      </c>
      <c r="R747" s="8">
        <f t="shared" si="174"/>
        <v>3.3055555555555554</v>
      </c>
      <c r="S747" s="8" t="s">
        <v>76</v>
      </c>
      <c r="T747" s="9">
        <v>2.9600000000000001E-2</v>
      </c>
      <c r="U747" s="5">
        <f t="shared" si="175"/>
        <v>1904761.9047619049</v>
      </c>
      <c r="V747" s="5">
        <f t="shared" si="176"/>
        <v>315983.13020000001</v>
      </c>
      <c r="W747" s="10">
        <f t="shared" si="181"/>
        <v>2220745.0349619049</v>
      </c>
      <c r="X747" s="5">
        <v>315983</v>
      </c>
      <c r="Y747">
        <v>0</v>
      </c>
      <c r="Z747" s="5">
        <v>17135</v>
      </c>
      <c r="AA747" s="5">
        <v>128434387</v>
      </c>
      <c r="AB747">
        <v>0</v>
      </c>
      <c r="AC747">
        <v>0</v>
      </c>
      <c r="AD747">
        <v>0</v>
      </c>
      <c r="AE747" t="s">
        <v>34</v>
      </c>
      <c r="AF747" t="s">
        <v>34</v>
      </c>
      <c r="AG747" t="s">
        <v>35</v>
      </c>
      <c r="AH747" s="5">
        <v>621291</v>
      </c>
      <c r="AI747" s="5">
        <v>1533</v>
      </c>
      <c r="AJ747" s="3">
        <v>47391</v>
      </c>
      <c r="AK747" s="5">
        <v>83</v>
      </c>
      <c r="AL747" s="5">
        <v>1393457.24</v>
      </c>
      <c r="AM747" s="5">
        <v>3265.71</v>
      </c>
      <c r="AN747" s="5">
        <v>184.11</v>
      </c>
      <c r="AO747" t="s">
        <v>40</v>
      </c>
      <c r="AP747" t="s">
        <v>37</v>
      </c>
      <c r="AQ747" s="5">
        <v>0</v>
      </c>
      <c r="AR747" t="s">
        <v>38</v>
      </c>
      <c r="AT747" t="str">
        <f t="shared" si="178"/>
        <v>0 Días</v>
      </c>
      <c r="AU747" t="e">
        <f>IF(AND(AC747=0,SUMIFS($H:$H,$A:$A,$A747,#REF!,#REF!)&lt;250000000),"Ordinaria",IF(AND(AC747=0,SUMIFS($H:$H,$A:$A,$A747,#REF!,#REF!)&gt;=250000000),"Preventiva",IF(AND(AC747&gt;0,AC747&lt;=30),"Persuasiva I",IF(AND(AC747&gt;30,AC747&lt;=60),"Persuasiva II",IF(AND(AC747&gt;60,AC747&lt;90),"Prejurídica","Jurídico")))))</f>
        <v>#REF!</v>
      </c>
      <c r="AV747">
        <f t="shared" si="179"/>
        <v>0</v>
      </c>
      <c r="AW747" t="str">
        <f>IFERROR(VLOOKUP(#REF!,#REF!,32,0),"Desembolsado")</f>
        <v>Desembolsado</v>
      </c>
      <c r="AX747" t="str">
        <f t="shared" si="180"/>
        <v>Otro</v>
      </c>
    </row>
    <row r="748" spans="1:50" x14ac:dyDescent="0.25">
      <c r="A748" s="3">
        <v>45322</v>
      </c>
      <c r="B748" s="1">
        <v>34225000223661</v>
      </c>
      <c r="C748" s="5">
        <v>160000000</v>
      </c>
      <c r="D748">
        <v>84</v>
      </c>
      <c r="E748" s="3">
        <v>44841</v>
      </c>
      <c r="F748" s="1">
        <f>_xlfn.DAYS(E748,A748)/30</f>
        <v>-16.033333333333335</v>
      </c>
      <c r="G748" s="1">
        <f t="shared" si="184"/>
        <v>67.966666666666669</v>
      </c>
      <c r="H748" s="5">
        <v>130042197</v>
      </c>
      <c r="I748" s="5" t="s">
        <v>52</v>
      </c>
      <c r="J748" s="6">
        <v>44949</v>
      </c>
      <c r="K748" s="7">
        <f>+_xlfn.DAYS(A748,J748)/30</f>
        <v>12.433333333333334</v>
      </c>
      <c r="L748" s="7">
        <f>+_xlfn.DAYS(A748,E748)/30</f>
        <v>16.033333333333335</v>
      </c>
      <c r="M748" s="6">
        <v>31319</v>
      </c>
      <c r="N748" s="8">
        <f>+_xlfn.DAYS(A748,M748)/365</f>
        <v>38.364383561643834</v>
      </c>
      <c r="O748" s="8">
        <v>4771</v>
      </c>
      <c r="P748" s="6">
        <v>43759</v>
      </c>
      <c r="Q748" s="8">
        <f t="shared" si="173"/>
        <v>3.0055555555555555</v>
      </c>
      <c r="R748" s="8">
        <f t="shared" si="174"/>
        <v>3.3055555555555554</v>
      </c>
      <c r="S748" s="8" t="s">
        <v>76</v>
      </c>
      <c r="T748" s="9">
        <v>2.9600000000000001E-2</v>
      </c>
      <c r="U748" s="5">
        <f t="shared" si="175"/>
        <v>1904761.9047619049</v>
      </c>
      <c r="V748" s="5">
        <f t="shared" si="176"/>
        <v>320770.75260000001</v>
      </c>
      <c r="W748" s="10">
        <f t="shared" si="181"/>
        <v>2225532.6573619051</v>
      </c>
      <c r="X748" s="5">
        <v>320771</v>
      </c>
      <c r="Y748">
        <v>0</v>
      </c>
      <c r="Z748" s="5">
        <v>17394</v>
      </c>
      <c r="AA748" s="5">
        <v>130380362</v>
      </c>
      <c r="AB748">
        <v>0</v>
      </c>
      <c r="AC748">
        <v>0</v>
      </c>
      <c r="AD748">
        <v>0</v>
      </c>
      <c r="AE748" t="s">
        <v>34</v>
      </c>
      <c r="AF748" t="s">
        <v>34</v>
      </c>
      <c r="AG748" t="s">
        <v>35</v>
      </c>
      <c r="AH748" s="5">
        <v>630705</v>
      </c>
      <c r="AI748" s="5">
        <v>1556</v>
      </c>
      <c r="AJ748" s="3">
        <v>47391</v>
      </c>
      <c r="AK748" s="5">
        <v>84</v>
      </c>
      <c r="AL748" s="5">
        <v>1414570.22</v>
      </c>
      <c r="AM748" s="5">
        <v>3315.19</v>
      </c>
      <c r="AN748" s="5">
        <v>186.89</v>
      </c>
      <c r="AO748" t="s">
        <v>40</v>
      </c>
      <c r="AP748" t="s">
        <v>37</v>
      </c>
      <c r="AQ748" s="5">
        <v>0</v>
      </c>
      <c r="AR748" t="s">
        <v>38</v>
      </c>
      <c r="AS748">
        <f t="shared" ref="AS748:AS758" si="187">IF(AC748&gt;=1,1,0)</f>
        <v>0</v>
      </c>
      <c r="AT748" t="str">
        <f t="shared" si="178"/>
        <v>0 Días</v>
      </c>
      <c r="AU748" t="e">
        <f>IF(AND(AC748=0,SUMIFS($H:$H,$A:$A,$A748,#REF!,#REF!)&lt;250000000),"Ordinaria",IF(AND(AC748=0,SUMIFS($H:$H,$A:$A,$A748,#REF!,#REF!)&gt;=250000000),"Preventiva",IF(AND(AC748&gt;0,AC748&lt;=30),"Persuasiva I",IF(AND(AC748&gt;30,AC748&lt;=60),"Persuasiva II",IF(AND(AC748&gt;60,AC748&lt;90),"Prejurídica","Jurídico")))))</f>
        <v>#REF!</v>
      </c>
      <c r="AV748">
        <f t="shared" si="179"/>
        <v>0</v>
      </c>
      <c r="AW748" t="str">
        <f>IFERROR(VLOOKUP(#REF!,#REF!,32,0),"Desembolsado")</f>
        <v>Desembolsado</v>
      </c>
      <c r="AX748" t="str">
        <f t="shared" si="180"/>
        <v>Otro</v>
      </c>
    </row>
    <row r="749" spans="1:50" x14ac:dyDescent="0.25">
      <c r="A749" s="3">
        <v>45291</v>
      </c>
      <c r="B749" s="1">
        <v>34225000223661</v>
      </c>
      <c r="C749" s="5">
        <v>160000000</v>
      </c>
      <c r="D749">
        <v>84</v>
      </c>
      <c r="E749" s="3">
        <v>44841</v>
      </c>
      <c r="F749" s="1">
        <f>_xlfn.DAYS(E749,A749)/30</f>
        <v>-15</v>
      </c>
      <c r="G749" s="1">
        <f t="shared" si="184"/>
        <v>69</v>
      </c>
      <c r="H749" s="5">
        <v>131983125</v>
      </c>
      <c r="I749" s="5" t="s">
        <v>52</v>
      </c>
      <c r="J749" s="6">
        <v>44949</v>
      </c>
      <c r="K749" s="7">
        <f>+_xlfn.DAYS(A749,J749)/30</f>
        <v>11.4</v>
      </c>
      <c r="L749" s="7">
        <f>+_xlfn.DAYS(A749,E749)/30</f>
        <v>15</v>
      </c>
      <c r="M749" s="6">
        <v>31319</v>
      </c>
      <c r="N749" s="8">
        <f>+_xlfn.DAYS(A749,M749)/365</f>
        <v>38.279452054794518</v>
      </c>
      <c r="O749" s="8">
        <v>4771</v>
      </c>
      <c r="P749" s="6">
        <v>43759</v>
      </c>
      <c r="Q749" s="8">
        <f t="shared" si="173"/>
        <v>3.0055555555555555</v>
      </c>
      <c r="R749" s="8">
        <f t="shared" si="174"/>
        <v>3.3055555555555554</v>
      </c>
      <c r="S749" s="8" t="s">
        <v>76</v>
      </c>
      <c r="T749" s="9">
        <v>2.9600000000000001E-2</v>
      </c>
      <c r="U749" s="5">
        <f t="shared" si="175"/>
        <v>1904761.9047619049</v>
      </c>
      <c r="V749" s="5">
        <f t="shared" si="176"/>
        <v>325558.375</v>
      </c>
      <c r="W749" s="10">
        <f t="shared" si="181"/>
        <v>2230320.2797619049</v>
      </c>
      <c r="X749" s="5">
        <v>325558</v>
      </c>
      <c r="Y749">
        <v>0</v>
      </c>
      <c r="Z749" s="5">
        <v>17654</v>
      </c>
      <c r="AA749" s="5">
        <v>132326337</v>
      </c>
      <c r="AB749">
        <v>0</v>
      </c>
      <c r="AC749">
        <v>0</v>
      </c>
      <c r="AD749">
        <v>0</v>
      </c>
      <c r="AE749" t="s">
        <v>34</v>
      </c>
      <c r="AF749" t="s">
        <v>34</v>
      </c>
      <c r="AG749" t="s">
        <v>35</v>
      </c>
      <c r="AH749" s="5">
        <v>970076</v>
      </c>
      <c r="AI749" s="5">
        <v>1579</v>
      </c>
      <c r="AJ749" s="3">
        <v>47391</v>
      </c>
      <c r="AK749" s="5">
        <v>86</v>
      </c>
      <c r="AL749" s="5">
        <v>1435683.2</v>
      </c>
      <c r="AM749" s="5">
        <v>3364.66</v>
      </c>
      <c r="AN749" s="5">
        <v>189.68</v>
      </c>
      <c r="AO749" t="s">
        <v>40</v>
      </c>
      <c r="AP749" t="s">
        <v>37</v>
      </c>
      <c r="AQ749" s="5">
        <v>0</v>
      </c>
      <c r="AR749" t="s">
        <v>38</v>
      </c>
      <c r="AS749">
        <f t="shared" si="187"/>
        <v>0</v>
      </c>
      <c r="AT749" t="str">
        <f t="shared" si="178"/>
        <v>0 Días</v>
      </c>
      <c r="AU749" t="e">
        <f>IF(AND(AC749=0,SUMIFS($H:$H,$A:$A,$A749,#REF!,#REF!)&lt;250000000),"Ordinaria",IF(AND(AC749=0,SUMIFS($H:$H,$A:$A,$A749,#REF!,#REF!)&gt;=250000000),"Preventiva",IF(AND(AC749&gt;0,AC749&lt;=30),"Persuasiva I",IF(AND(AC749&gt;30,AC749&lt;=60),"Persuasiva II",IF(AND(AC749&gt;60,AC749&lt;90),"Prejurídica","Jurídico")))))</f>
        <v>#REF!</v>
      </c>
      <c r="AV749">
        <f t="shared" si="179"/>
        <v>0</v>
      </c>
      <c r="AW749" t="str">
        <f>IFERROR(VLOOKUP(#REF!,#REF!,32,0),"Desembolsado")</f>
        <v>Desembolsado</v>
      </c>
      <c r="AX749" t="str">
        <f t="shared" si="180"/>
        <v>Otro</v>
      </c>
    </row>
    <row r="750" spans="1:50" x14ac:dyDescent="0.25">
      <c r="A750" s="3">
        <v>45260</v>
      </c>
      <c r="B750" s="1">
        <v>34225000223661</v>
      </c>
      <c r="C750" s="5">
        <v>160000000</v>
      </c>
      <c r="D750">
        <v>84</v>
      </c>
      <c r="E750" s="3">
        <v>44841</v>
      </c>
      <c r="F750" s="1">
        <f>_xlfn.DAYS(E750,A750)/30</f>
        <v>-13.966666666666667</v>
      </c>
      <c r="G750" s="1">
        <f t="shared" si="184"/>
        <v>70.033333333333331</v>
      </c>
      <c r="H750" s="5">
        <v>133924053</v>
      </c>
      <c r="I750" s="5" t="s">
        <v>52</v>
      </c>
      <c r="J750" s="6">
        <v>44949</v>
      </c>
      <c r="K750" s="7">
        <f>+_xlfn.DAYS(A750,J750)/30</f>
        <v>10.366666666666667</v>
      </c>
      <c r="L750" s="7">
        <f>+_xlfn.DAYS(A750,E750)/30</f>
        <v>13.966666666666667</v>
      </c>
      <c r="M750" s="6">
        <v>31319</v>
      </c>
      <c r="N750" s="8">
        <f>+_xlfn.DAYS(A750,M750)/365</f>
        <v>38.194520547945203</v>
      </c>
      <c r="O750" s="8">
        <v>4771</v>
      </c>
      <c r="P750" s="6">
        <v>43759</v>
      </c>
      <c r="Q750" s="8">
        <f t="shared" si="173"/>
        <v>3.0055555555555555</v>
      </c>
      <c r="R750" s="8">
        <f t="shared" si="174"/>
        <v>3.3055555555555554</v>
      </c>
      <c r="S750" s="8" t="s">
        <v>76</v>
      </c>
      <c r="T750" s="9">
        <v>2.9600000000000001E-2</v>
      </c>
      <c r="U750" s="5">
        <f t="shared" si="175"/>
        <v>1904761.9047619049</v>
      </c>
      <c r="V750" s="5">
        <f t="shared" si="176"/>
        <v>330345.99740000005</v>
      </c>
      <c r="W750" s="10">
        <f t="shared" si="181"/>
        <v>2235107.9021619051</v>
      </c>
      <c r="X750" s="5">
        <v>330346</v>
      </c>
      <c r="Y750">
        <v>0</v>
      </c>
      <c r="Z750" s="5">
        <v>17913</v>
      </c>
      <c r="AA750" s="5">
        <v>134272312</v>
      </c>
      <c r="AB750">
        <v>0</v>
      </c>
      <c r="AC750">
        <v>0</v>
      </c>
      <c r="AD750">
        <v>0</v>
      </c>
      <c r="AE750" t="s">
        <v>34</v>
      </c>
      <c r="AF750" t="s">
        <v>34</v>
      </c>
      <c r="AG750" t="s">
        <v>35</v>
      </c>
      <c r="AH750" s="5">
        <v>984342</v>
      </c>
      <c r="AI750" s="5">
        <v>1602</v>
      </c>
      <c r="AJ750" s="3">
        <v>47391</v>
      </c>
      <c r="AK750" s="5">
        <v>87</v>
      </c>
      <c r="AL750" s="5">
        <v>1456796.18</v>
      </c>
      <c r="AM750" s="5">
        <v>3414.14</v>
      </c>
      <c r="AN750" s="5">
        <v>192.46</v>
      </c>
      <c r="AO750" t="s">
        <v>40</v>
      </c>
      <c r="AP750" t="s">
        <v>37</v>
      </c>
      <c r="AQ750" s="5">
        <v>0</v>
      </c>
      <c r="AR750" t="s">
        <v>38</v>
      </c>
      <c r="AS750">
        <f t="shared" si="187"/>
        <v>0</v>
      </c>
      <c r="AT750" t="str">
        <f t="shared" si="178"/>
        <v>0 Días</v>
      </c>
      <c r="AU750" t="e">
        <f>IF(AND(AC750=0,SUMIFS($H:$H,$A:$A,$A750,#REF!,#REF!)&lt;250000000),"Ordinaria",IF(AND(AC750=0,SUMIFS($H:$H,$A:$A,$A750,#REF!,#REF!)&gt;=250000000),"Preventiva",IF(AND(AC750&gt;0,AC750&lt;=30),"Persuasiva I",IF(AND(AC750&gt;30,AC750&lt;=60),"Persuasiva II",IF(AND(AC750&gt;60,AC750&lt;90),"Prejurídica","Jurídico")))))</f>
        <v>#REF!</v>
      </c>
      <c r="AV750">
        <f t="shared" si="179"/>
        <v>0</v>
      </c>
      <c r="AW750" t="str">
        <f>IFERROR(VLOOKUP(#REF!,#REF!,32,0),"Desembolsado")</f>
        <v>Desembolsado</v>
      </c>
      <c r="AX750" t="str">
        <f t="shared" si="180"/>
        <v>Otro</v>
      </c>
    </row>
    <row r="751" spans="1:50" x14ac:dyDescent="0.25">
      <c r="A751" s="3">
        <v>45230</v>
      </c>
      <c r="B751" s="1">
        <v>34225000223661</v>
      </c>
      <c r="C751" s="5">
        <v>160000000</v>
      </c>
      <c r="D751">
        <v>84</v>
      </c>
      <c r="E751" s="3">
        <v>44841</v>
      </c>
      <c r="F751" s="1">
        <f>_xlfn.DAYS(E751,A751)/30</f>
        <v>-12.966666666666667</v>
      </c>
      <c r="G751" s="1">
        <f t="shared" si="184"/>
        <v>71.033333333333331</v>
      </c>
      <c r="H751" s="5">
        <v>135864981</v>
      </c>
      <c r="I751" s="5" t="s">
        <v>52</v>
      </c>
      <c r="J751" s="6">
        <v>44949</v>
      </c>
      <c r="K751" s="7">
        <f>+_xlfn.DAYS(A751,J751)/30</f>
        <v>9.3666666666666671</v>
      </c>
      <c r="L751" s="7">
        <f>+_xlfn.DAYS(A751,E751)/30</f>
        <v>12.966666666666667</v>
      </c>
      <c r="M751" s="6">
        <v>31319</v>
      </c>
      <c r="N751" s="8">
        <f>+_xlfn.DAYS(A751,M751)/365</f>
        <v>38.112328767123287</v>
      </c>
      <c r="O751" s="8">
        <v>4771</v>
      </c>
      <c r="P751" s="6">
        <v>43759</v>
      </c>
      <c r="Q751" s="8">
        <f t="shared" si="173"/>
        <v>3.0055555555555555</v>
      </c>
      <c r="R751" s="8">
        <f t="shared" si="174"/>
        <v>3.3055555555555554</v>
      </c>
      <c r="S751" s="8" t="s">
        <v>76</v>
      </c>
      <c r="T751" s="9">
        <v>2.9600000000000001E-2</v>
      </c>
      <c r="U751" s="5">
        <f t="shared" si="175"/>
        <v>1904761.9047619049</v>
      </c>
      <c r="V751" s="5">
        <f t="shared" si="176"/>
        <v>335133.61979999999</v>
      </c>
      <c r="W751" s="10">
        <f t="shared" si="181"/>
        <v>2239895.5245619048</v>
      </c>
      <c r="X751" s="5">
        <v>335134</v>
      </c>
      <c r="Y751">
        <v>0</v>
      </c>
      <c r="Z751" s="5">
        <v>18173</v>
      </c>
      <c r="AA751" s="5">
        <v>136218288</v>
      </c>
      <c r="AB751">
        <v>0</v>
      </c>
      <c r="AC751">
        <v>0</v>
      </c>
      <c r="AD751">
        <v>0</v>
      </c>
      <c r="AE751" t="s">
        <v>34</v>
      </c>
      <c r="AF751" t="s">
        <v>34</v>
      </c>
      <c r="AG751" t="s">
        <v>35</v>
      </c>
      <c r="AH751" s="5">
        <v>998607</v>
      </c>
      <c r="AI751" s="5">
        <v>1625</v>
      </c>
      <c r="AJ751" s="3">
        <v>47391</v>
      </c>
      <c r="AK751" s="5">
        <v>88</v>
      </c>
      <c r="AL751" s="5">
        <v>1477909.16</v>
      </c>
      <c r="AM751" s="5">
        <v>3463.62</v>
      </c>
      <c r="AN751" s="5">
        <v>195.25</v>
      </c>
      <c r="AO751" t="s">
        <v>40</v>
      </c>
      <c r="AP751" t="s">
        <v>37</v>
      </c>
      <c r="AQ751" s="5">
        <v>0</v>
      </c>
      <c r="AR751" t="s">
        <v>38</v>
      </c>
      <c r="AS751">
        <f t="shared" si="187"/>
        <v>0</v>
      </c>
      <c r="AT751" t="str">
        <f t="shared" si="178"/>
        <v>0 Días</v>
      </c>
      <c r="AU751" t="e">
        <f>IF(AND(AC751=0,SUMIFS($H:$H,$A:$A,$A751,#REF!,#REF!)&lt;250000000),"Ordinaria",IF(AND(AC751=0,SUMIFS($H:$H,$A:$A,$A751,#REF!,#REF!)&gt;=250000000),"Preventiva",IF(AND(AC751&gt;0,AC751&lt;=30),"Persuasiva I",IF(AND(AC751&gt;30,AC751&lt;=60),"Persuasiva II",IF(AND(AC751&gt;60,AC751&lt;90),"Prejurídica","Jurídico")))))</f>
        <v>#REF!</v>
      </c>
      <c r="AV751">
        <f t="shared" si="179"/>
        <v>0</v>
      </c>
      <c r="AW751" t="str">
        <f>IFERROR(VLOOKUP(#REF!,#REF!,32,0),"Desembolsado")</f>
        <v>Desembolsado</v>
      </c>
      <c r="AX751" t="str">
        <f t="shared" si="180"/>
        <v>Otro</v>
      </c>
    </row>
    <row r="752" spans="1:50" x14ac:dyDescent="0.25">
      <c r="A752" s="3">
        <v>45199</v>
      </c>
      <c r="B752" s="1">
        <v>34225000223661</v>
      </c>
      <c r="C752" s="5">
        <v>160000000</v>
      </c>
      <c r="D752">
        <v>84</v>
      </c>
      <c r="E752" s="3">
        <v>44841</v>
      </c>
      <c r="F752" s="1">
        <f>_xlfn.DAYS(E752,A752)/30</f>
        <v>-11.933333333333334</v>
      </c>
      <c r="G752" s="1">
        <f t="shared" si="184"/>
        <v>72.066666666666663</v>
      </c>
      <c r="H752" s="5">
        <v>137805909</v>
      </c>
      <c r="I752" s="5" t="s">
        <v>52</v>
      </c>
      <c r="J752" s="6">
        <v>44949</v>
      </c>
      <c r="K752" s="7">
        <f>+_xlfn.DAYS(A752,J752)/30</f>
        <v>8.3333333333333339</v>
      </c>
      <c r="L752" s="7">
        <f>+_xlfn.DAYS(A752,E752)/30</f>
        <v>11.933333333333334</v>
      </c>
      <c r="M752" s="6">
        <v>31319</v>
      </c>
      <c r="N752" s="8">
        <f>+_xlfn.DAYS(A752,M752)/365</f>
        <v>38.027397260273972</v>
      </c>
      <c r="O752" s="8">
        <v>4771</v>
      </c>
      <c r="P752" s="6">
        <v>43759</v>
      </c>
      <c r="Q752" s="8">
        <f t="shared" si="173"/>
        <v>3.0055555555555555</v>
      </c>
      <c r="R752" s="8">
        <f t="shared" si="174"/>
        <v>3.3055555555555554</v>
      </c>
      <c r="S752" s="8" t="s">
        <v>76</v>
      </c>
      <c r="T752" s="9">
        <v>2.9600000000000001E-2</v>
      </c>
      <c r="U752" s="5">
        <f t="shared" si="175"/>
        <v>1904761.9047619049</v>
      </c>
      <c r="V752" s="5">
        <f t="shared" si="176"/>
        <v>339921.24219999998</v>
      </c>
      <c r="W752" s="10">
        <f t="shared" si="181"/>
        <v>2244683.1469619051</v>
      </c>
      <c r="X752" s="5">
        <v>339921</v>
      </c>
      <c r="Y752">
        <v>0</v>
      </c>
      <c r="Z752" s="5">
        <v>18432</v>
      </c>
      <c r="AA752" s="5">
        <v>138164262</v>
      </c>
      <c r="AB752">
        <v>0</v>
      </c>
      <c r="AC752">
        <v>0</v>
      </c>
      <c r="AD752">
        <v>0</v>
      </c>
      <c r="AE752" t="s">
        <v>34</v>
      </c>
      <c r="AF752" t="s">
        <v>34</v>
      </c>
      <c r="AG752" t="s">
        <v>35</v>
      </c>
      <c r="AH752" s="5">
        <v>1012874</v>
      </c>
      <c r="AI752" s="5">
        <v>1649</v>
      </c>
      <c r="AJ752" s="3">
        <v>47391</v>
      </c>
      <c r="AK752" s="5">
        <v>89</v>
      </c>
      <c r="AL752" s="5">
        <v>1499022.14</v>
      </c>
      <c r="AM752" s="5">
        <v>3513.09</v>
      </c>
      <c r="AN752" s="5">
        <v>198.03</v>
      </c>
      <c r="AO752" t="s">
        <v>40</v>
      </c>
      <c r="AP752" t="s">
        <v>37</v>
      </c>
      <c r="AQ752" s="5">
        <v>0</v>
      </c>
      <c r="AR752" t="s">
        <v>38</v>
      </c>
      <c r="AS752">
        <f t="shared" si="187"/>
        <v>0</v>
      </c>
      <c r="AT752" t="str">
        <f t="shared" si="178"/>
        <v>0 Días</v>
      </c>
      <c r="AU752" t="e">
        <f>IF(AND(AC752=0,SUMIFS($H:$H,$A:$A,$A752,#REF!,#REF!)&lt;250000000),"Ordinaria",IF(AND(AC752=0,SUMIFS($H:$H,$A:$A,$A752,#REF!,#REF!)&gt;=250000000),"Preventiva",IF(AND(AC752&gt;0,AC752&lt;=30),"Persuasiva I",IF(AND(AC752&gt;30,AC752&lt;=60),"Persuasiva II",IF(AND(AC752&gt;60,AC752&lt;90),"Prejurídica","Jurídico")))))</f>
        <v>#REF!</v>
      </c>
      <c r="AV752">
        <f t="shared" si="179"/>
        <v>0</v>
      </c>
      <c r="AW752" t="str">
        <f>IFERROR(VLOOKUP(#REF!,#REF!,32,0),"Desembolsado")</f>
        <v>Desembolsado</v>
      </c>
      <c r="AX752" t="str">
        <f t="shared" si="180"/>
        <v>Otro</v>
      </c>
    </row>
    <row r="753" spans="1:50" x14ac:dyDescent="0.25">
      <c r="A753" s="3">
        <v>45169</v>
      </c>
      <c r="B753" s="1">
        <v>34225000223661</v>
      </c>
      <c r="C753" s="5">
        <v>160000000</v>
      </c>
      <c r="D753">
        <v>84</v>
      </c>
      <c r="E753" s="3">
        <v>44841</v>
      </c>
      <c r="F753" s="1">
        <f>_xlfn.DAYS(E753,A753)/30</f>
        <v>-10.933333333333334</v>
      </c>
      <c r="G753" s="1">
        <f t="shared" si="184"/>
        <v>73.066666666666663</v>
      </c>
      <c r="H753" s="5">
        <v>139746837</v>
      </c>
      <c r="I753" s="5" t="s">
        <v>52</v>
      </c>
      <c r="J753" s="6">
        <v>44949</v>
      </c>
      <c r="K753" s="7">
        <f>+_xlfn.DAYS(A753,J753)/30</f>
        <v>7.333333333333333</v>
      </c>
      <c r="L753" s="7">
        <f>+_xlfn.DAYS(A753,E753)/30</f>
        <v>10.933333333333334</v>
      </c>
      <c r="M753" s="6">
        <v>31319</v>
      </c>
      <c r="N753" s="8">
        <f>+_xlfn.DAYS(A753,M753)/365</f>
        <v>37.945205479452056</v>
      </c>
      <c r="O753" s="8">
        <v>4771</v>
      </c>
      <c r="P753" s="6">
        <v>43759</v>
      </c>
      <c r="Q753" s="8">
        <f t="shared" si="173"/>
        <v>3.0055555555555555</v>
      </c>
      <c r="R753" s="8">
        <f t="shared" si="174"/>
        <v>3.3055555555555554</v>
      </c>
      <c r="S753" s="8" t="s">
        <v>76</v>
      </c>
      <c r="T753" s="9">
        <v>2.9600000000000001E-2</v>
      </c>
      <c r="U753" s="5">
        <f t="shared" si="175"/>
        <v>1904761.9047619049</v>
      </c>
      <c r="V753" s="5">
        <f t="shared" si="176"/>
        <v>344708.86460000003</v>
      </c>
      <c r="W753" s="10">
        <f t="shared" si="181"/>
        <v>2249470.7693619048</v>
      </c>
      <c r="X753" s="5">
        <v>344709</v>
      </c>
      <c r="Y753">
        <v>0</v>
      </c>
      <c r="Z753" s="5">
        <v>18692</v>
      </c>
      <c r="AA753" s="5">
        <v>140110238</v>
      </c>
      <c r="AB753">
        <v>0</v>
      </c>
      <c r="AC753">
        <v>0</v>
      </c>
      <c r="AD753">
        <v>0</v>
      </c>
      <c r="AE753" t="s">
        <v>34</v>
      </c>
      <c r="AF753" t="s">
        <v>34</v>
      </c>
      <c r="AG753" t="s">
        <v>35</v>
      </c>
      <c r="AH753" s="5">
        <v>1105271</v>
      </c>
      <c r="AI753" s="5">
        <v>1865</v>
      </c>
      <c r="AJ753" s="3">
        <v>47391</v>
      </c>
      <c r="AK753" s="5">
        <v>101</v>
      </c>
      <c r="AL753" s="5">
        <v>1520135.12</v>
      </c>
      <c r="AM753" s="5">
        <v>3562.57</v>
      </c>
      <c r="AN753" s="5">
        <v>200.82</v>
      </c>
      <c r="AO753" t="s">
        <v>40</v>
      </c>
      <c r="AP753" t="s">
        <v>37</v>
      </c>
      <c r="AQ753" s="5">
        <v>0</v>
      </c>
      <c r="AR753" t="s">
        <v>38</v>
      </c>
      <c r="AS753">
        <f t="shared" si="187"/>
        <v>0</v>
      </c>
      <c r="AT753" t="str">
        <f t="shared" si="178"/>
        <v>0 Días</v>
      </c>
      <c r="AU753" t="e">
        <f>IF(AND(AC753=0,SUMIFS($H:$H,$A:$A,$A753,#REF!,#REF!)&lt;250000000),"Ordinaria",IF(AND(AC753=0,SUMIFS($H:$H,$A:$A,$A753,#REF!,#REF!)&gt;=250000000),"Preventiva",IF(AND(AC753&gt;0,AC753&lt;=30),"Persuasiva I",IF(AND(AC753&gt;30,AC753&lt;=60),"Persuasiva II",IF(AND(AC753&gt;60,AC753&lt;90),"Prejurídica","Jurídico")))))</f>
        <v>#REF!</v>
      </c>
      <c r="AV753">
        <f t="shared" si="179"/>
        <v>0</v>
      </c>
      <c r="AW753" t="str">
        <f>IFERROR(VLOOKUP(#REF!,#REF!,32,0),"Desembolsado")</f>
        <v>Desembolsado</v>
      </c>
      <c r="AX753" t="str">
        <f t="shared" si="180"/>
        <v>Otro</v>
      </c>
    </row>
    <row r="754" spans="1:50" x14ac:dyDescent="0.25">
      <c r="A754" s="3">
        <v>45138</v>
      </c>
      <c r="B754" s="1">
        <v>34225000223661</v>
      </c>
      <c r="C754" s="5">
        <v>160000000</v>
      </c>
      <c r="D754">
        <v>84</v>
      </c>
      <c r="E754" s="3">
        <v>44841</v>
      </c>
      <c r="F754" s="1">
        <f>_xlfn.DAYS(E754,A754)/30</f>
        <v>-9.9</v>
      </c>
      <c r="G754" s="1">
        <f t="shared" si="184"/>
        <v>74.099999999999994</v>
      </c>
      <c r="H754" s="5">
        <v>141687765</v>
      </c>
      <c r="I754" s="5" t="s">
        <v>52</v>
      </c>
      <c r="J754" s="6">
        <v>44949</v>
      </c>
      <c r="K754" s="7">
        <f>+_xlfn.DAYS(A754,J754)/30</f>
        <v>6.3</v>
      </c>
      <c r="L754" s="7">
        <f>+_xlfn.DAYS(A754,E754)/30</f>
        <v>9.9</v>
      </c>
      <c r="M754" s="6">
        <v>31319</v>
      </c>
      <c r="N754" s="8">
        <f>+_xlfn.DAYS(A754,M754)/365</f>
        <v>37.860273972602741</v>
      </c>
      <c r="O754" s="8">
        <v>4771</v>
      </c>
      <c r="P754" s="6">
        <v>43759</v>
      </c>
      <c r="Q754" s="8">
        <f t="shared" si="173"/>
        <v>3.0055555555555555</v>
      </c>
      <c r="R754" s="8">
        <f t="shared" si="174"/>
        <v>3.3055555555555554</v>
      </c>
      <c r="S754" s="8" t="s">
        <v>76</v>
      </c>
      <c r="T754" s="9">
        <v>2.9600000000000001E-2</v>
      </c>
      <c r="U754" s="5">
        <f t="shared" si="175"/>
        <v>1904761.9047619049</v>
      </c>
      <c r="V754" s="5">
        <f t="shared" si="176"/>
        <v>349496.48700000002</v>
      </c>
      <c r="W754" s="10">
        <f t="shared" si="181"/>
        <v>2254258.391761905</v>
      </c>
      <c r="X754" s="5">
        <v>349496</v>
      </c>
      <c r="Y754">
        <v>0</v>
      </c>
      <c r="Z754" s="5">
        <v>18951</v>
      </c>
      <c r="AA754" s="5">
        <v>142056212</v>
      </c>
      <c r="AB754">
        <v>0</v>
      </c>
      <c r="AC754">
        <v>0</v>
      </c>
      <c r="AD754">
        <v>0</v>
      </c>
      <c r="AE754" t="s">
        <v>34</v>
      </c>
      <c r="AF754" t="s">
        <v>34</v>
      </c>
      <c r="AG754" t="s">
        <v>35</v>
      </c>
      <c r="AH754" s="5">
        <v>1131121</v>
      </c>
      <c r="AI754" s="5">
        <v>1916</v>
      </c>
      <c r="AJ754" s="3">
        <v>47391</v>
      </c>
      <c r="AK754" s="5">
        <v>104</v>
      </c>
      <c r="AL754" s="5">
        <v>1541248.1</v>
      </c>
      <c r="AM754" s="5">
        <v>3612.04</v>
      </c>
      <c r="AN754" s="5">
        <v>203.6</v>
      </c>
      <c r="AO754" t="s">
        <v>40</v>
      </c>
      <c r="AP754" t="s">
        <v>37</v>
      </c>
      <c r="AQ754" s="5">
        <v>0</v>
      </c>
      <c r="AR754" t="s">
        <v>38</v>
      </c>
      <c r="AS754">
        <f t="shared" si="187"/>
        <v>0</v>
      </c>
      <c r="AT754" t="str">
        <f t="shared" si="178"/>
        <v>0 Días</v>
      </c>
      <c r="AU754" t="e">
        <f>IF(AND(AC754=0,SUMIFS($H:$H,$A:$A,$A754,#REF!,#REF!)&lt;250000000),"Ordinaria",IF(AND(AC754=0,SUMIFS($H:$H,$A:$A,$A754,#REF!,#REF!)&gt;=250000000),"Preventiva",IF(AND(AC754&gt;0,AC754&lt;=30),"Persuasiva I",IF(AND(AC754&gt;30,AC754&lt;=60),"Persuasiva II",IF(AND(AC754&gt;60,AC754&lt;90),"Prejurídica","Jurídico")))))</f>
        <v>#REF!</v>
      </c>
      <c r="AV754">
        <f t="shared" si="179"/>
        <v>0</v>
      </c>
      <c r="AW754" t="str">
        <f>IFERROR(VLOOKUP(#REF!,#REF!,32,0),"Desembolsado")</f>
        <v>Desembolsado</v>
      </c>
      <c r="AX754" t="str">
        <f t="shared" si="180"/>
        <v>Otro</v>
      </c>
    </row>
    <row r="755" spans="1:50" x14ac:dyDescent="0.25">
      <c r="A755" s="3">
        <v>45107</v>
      </c>
      <c r="B755" s="1">
        <v>34225000223661</v>
      </c>
      <c r="C755" s="5">
        <v>160000000</v>
      </c>
      <c r="D755">
        <v>84</v>
      </c>
      <c r="E755" s="3">
        <v>44841</v>
      </c>
      <c r="F755" s="1">
        <f>_xlfn.DAYS(E755,A755)/30</f>
        <v>-8.8666666666666671</v>
      </c>
      <c r="G755" s="1">
        <f t="shared" ref="G755:G786" si="188">+D755+F755</f>
        <v>75.133333333333326</v>
      </c>
      <c r="H755" s="5">
        <v>143628693</v>
      </c>
      <c r="I755" s="5" t="s">
        <v>52</v>
      </c>
      <c r="J755" s="6">
        <v>44949</v>
      </c>
      <c r="K755" s="7">
        <f>+_xlfn.DAYS(A755,J755)/30</f>
        <v>5.2666666666666666</v>
      </c>
      <c r="L755" s="7">
        <f>+_xlfn.DAYS(A755,E755)/30</f>
        <v>8.8666666666666671</v>
      </c>
      <c r="M755" s="6">
        <v>31319</v>
      </c>
      <c r="N755" s="8">
        <f>+_xlfn.DAYS(A755,M755)/365</f>
        <v>37.775342465753425</v>
      </c>
      <c r="O755" s="8">
        <v>4771</v>
      </c>
      <c r="P755" s="6">
        <v>43759</v>
      </c>
      <c r="Q755" s="8">
        <f t="shared" si="173"/>
        <v>3.0055555555555555</v>
      </c>
      <c r="R755" s="8">
        <f t="shared" si="174"/>
        <v>3.3055555555555554</v>
      </c>
      <c r="S755" s="8" t="s">
        <v>76</v>
      </c>
      <c r="T755" s="9">
        <v>2.9600000000000001E-2</v>
      </c>
      <c r="U755" s="5">
        <f t="shared" si="175"/>
        <v>1904761.9047619049</v>
      </c>
      <c r="V755" s="5">
        <f t="shared" si="176"/>
        <v>354284.10940000007</v>
      </c>
      <c r="W755" s="10">
        <f t="shared" si="181"/>
        <v>2259046.0141619048</v>
      </c>
      <c r="X755" s="5">
        <v>354284</v>
      </c>
      <c r="Y755">
        <v>0</v>
      </c>
      <c r="Z755" s="5">
        <v>19211</v>
      </c>
      <c r="AA755" s="5">
        <v>144002188</v>
      </c>
      <c r="AB755">
        <v>0</v>
      </c>
      <c r="AC755">
        <v>0</v>
      </c>
      <c r="AD755">
        <v>0</v>
      </c>
      <c r="AE755" t="s">
        <v>34</v>
      </c>
      <c r="AF755" t="s">
        <v>34</v>
      </c>
      <c r="AG755" t="s">
        <v>35</v>
      </c>
      <c r="AH755" s="5">
        <v>1157259</v>
      </c>
      <c r="AI755" s="5">
        <v>1969</v>
      </c>
      <c r="AJ755" s="3">
        <v>47391</v>
      </c>
      <c r="AK755" s="5">
        <v>107</v>
      </c>
      <c r="AL755" s="5">
        <v>1562361.08</v>
      </c>
      <c r="AM755" s="5">
        <v>3661.52</v>
      </c>
      <c r="AN755" s="5">
        <v>206.39</v>
      </c>
      <c r="AO755" t="s">
        <v>40</v>
      </c>
      <c r="AP755" t="s">
        <v>37</v>
      </c>
      <c r="AQ755" s="5">
        <v>0</v>
      </c>
      <c r="AR755" t="s">
        <v>38</v>
      </c>
      <c r="AS755">
        <f t="shared" si="187"/>
        <v>0</v>
      </c>
      <c r="AT755" t="str">
        <f t="shared" si="178"/>
        <v>0 Días</v>
      </c>
      <c r="AU755" t="e">
        <f>IF(AND(AC755=0,SUMIFS($H:$H,$A:$A,$A755,#REF!,#REF!)&lt;250000000),"Ordinaria",IF(AND(AC755=0,SUMIFS($H:$H,$A:$A,$A755,#REF!,#REF!)&gt;=250000000),"Preventiva",IF(AND(AC755&gt;0,AC755&lt;=30),"Persuasiva I",IF(AND(AC755&gt;30,AC755&lt;=60),"Persuasiva II",IF(AND(AC755&gt;60,AC755&lt;90),"Prejurídica","Jurídico")))))</f>
        <v>#REF!</v>
      </c>
      <c r="AV755">
        <f t="shared" si="179"/>
        <v>0</v>
      </c>
      <c r="AW755" t="str">
        <f>IFERROR(VLOOKUP(#REF!,#REF!,32,0),"Desembolsado")</f>
        <v>Desembolsado</v>
      </c>
      <c r="AX755" t="str">
        <f t="shared" si="180"/>
        <v>Otro</v>
      </c>
    </row>
    <row r="756" spans="1:50" x14ac:dyDescent="0.25">
      <c r="A756" s="3">
        <v>45077</v>
      </c>
      <c r="B756" s="1">
        <v>34225000223661</v>
      </c>
      <c r="C756" s="5">
        <v>160000000</v>
      </c>
      <c r="D756">
        <v>84</v>
      </c>
      <c r="E756" s="3">
        <v>44841</v>
      </c>
      <c r="F756" s="1">
        <f>_xlfn.DAYS(E756,A756)/30</f>
        <v>-7.8666666666666663</v>
      </c>
      <c r="G756" s="1">
        <f t="shared" si="188"/>
        <v>76.13333333333334</v>
      </c>
      <c r="H756" s="5">
        <v>145569606</v>
      </c>
      <c r="I756" s="5" t="s">
        <v>52</v>
      </c>
      <c r="J756" s="6">
        <v>44949</v>
      </c>
      <c r="K756" s="7">
        <f>+_xlfn.DAYS(A756,J756)/30</f>
        <v>4.2666666666666666</v>
      </c>
      <c r="L756" s="7">
        <f>+_xlfn.DAYS(A756,E756)/30</f>
        <v>7.8666666666666663</v>
      </c>
      <c r="M756" s="6">
        <v>31319</v>
      </c>
      <c r="N756" s="8">
        <f>+_xlfn.DAYS(A756,M756)/365</f>
        <v>37.69315068493151</v>
      </c>
      <c r="O756" s="8">
        <v>4771</v>
      </c>
      <c r="P756" s="6">
        <v>43759</v>
      </c>
      <c r="Q756" s="8">
        <f t="shared" si="173"/>
        <v>3.0055555555555555</v>
      </c>
      <c r="R756" s="8">
        <f t="shared" si="174"/>
        <v>3.3055555555555554</v>
      </c>
      <c r="S756" s="8" t="s">
        <v>76</v>
      </c>
      <c r="T756" s="9">
        <v>2.9600000000000001E-2</v>
      </c>
      <c r="U756" s="5">
        <f t="shared" si="175"/>
        <v>1904761.9047619049</v>
      </c>
      <c r="V756" s="5">
        <f t="shared" si="176"/>
        <v>359071.6948</v>
      </c>
      <c r="W756" s="10">
        <f t="shared" si="181"/>
        <v>2263833.599561905</v>
      </c>
      <c r="X756" s="5">
        <v>359072</v>
      </c>
      <c r="Y756">
        <v>0</v>
      </c>
      <c r="Z756" s="5">
        <v>19471</v>
      </c>
      <c r="AA756" s="5">
        <v>145948149</v>
      </c>
      <c r="AB756">
        <v>0</v>
      </c>
      <c r="AC756">
        <v>0</v>
      </c>
      <c r="AD756">
        <v>0</v>
      </c>
      <c r="AE756" t="s">
        <v>34</v>
      </c>
      <c r="AF756" t="s">
        <v>34</v>
      </c>
      <c r="AG756" t="s">
        <v>35</v>
      </c>
      <c r="AH756" s="5">
        <v>819759</v>
      </c>
      <c r="AI756" s="5">
        <v>2022</v>
      </c>
      <c r="AJ756" s="3">
        <v>47391</v>
      </c>
      <c r="AK756" s="5">
        <v>110</v>
      </c>
      <c r="AL756" s="5">
        <v>1583473.9</v>
      </c>
      <c r="AM756" s="5">
        <v>3711</v>
      </c>
      <c r="AN756" s="5">
        <v>209.18</v>
      </c>
      <c r="AO756" t="s">
        <v>40</v>
      </c>
      <c r="AP756" t="s">
        <v>39</v>
      </c>
      <c r="AQ756" s="5">
        <v>0</v>
      </c>
      <c r="AR756" t="s">
        <v>38</v>
      </c>
      <c r="AS756">
        <f t="shared" si="187"/>
        <v>0</v>
      </c>
      <c r="AT756" t="str">
        <f t="shared" si="178"/>
        <v>0 Días</v>
      </c>
      <c r="AU756" t="e">
        <f>IF(AND(AC756=0,SUMIFS($H:$H,$A:$A,$A756,#REF!,#REF!)&lt;250000000),"Ordinaria",IF(AND(AC756=0,SUMIFS($H:$H,$A:$A,$A756,#REF!,#REF!)&gt;=250000000),"Preventiva",IF(AND(AC756&gt;0,AC756&lt;=30),"Persuasiva I",IF(AND(AC756&gt;30,AC756&lt;=60),"Persuasiva II",IF(AND(AC756&gt;60,AC756&lt;90),"Prejurídica","Jurídico")))))</f>
        <v>#REF!</v>
      </c>
      <c r="AV756">
        <f t="shared" si="179"/>
        <v>0</v>
      </c>
      <c r="AW756" t="str">
        <f>IFERROR(VLOOKUP(#REF!,#REF!,32,0),"Desembolsado")</f>
        <v>Desembolsado</v>
      </c>
      <c r="AX756" t="str">
        <f t="shared" si="180"/>
        <v>Otro</v>
      </c>
    </row>
    <row r="757" spans="1:50" x14ac:dyDescent="0.25">
      <c r="A757" s="3">
        <v>45046</v>
      </c>
      <c r="B757" s="1">
        <v>34225000223661</v>
      </c>
      <c r="C757" s="5">
        <v>160000000</v>
      </c>
      <c r="D757">
        <v>84</v>
      </c>
      <c r="E757" s="3">
        <v>44841</v>
      </c>
      <c r="F757" s="1">
        <f>_xlfn.DAYS(E757,A757)/30</f>
        <v>-6.833333333333333</v>
      </c>
      <c r="G757" s="1">
        <f t="shared" si="188"/>
        <v>77.166666666666671</v>
      </c>
      <c r="H757" s="5">
        <v>149061750</v>
      </c>
      <c r="I757" s="5" t="s">
        <v>52</v>
      </c>
      <c r="J757" s="6">
        <v>44949</v>
      </c>
      <c r="K757" s="7">
        <f>+_xlfn.DAYS(A757,J757)/30</f>
        <v>3.2333333333333334</v>
      </c>
      <c r="L757" s="7">
        <f>+_xlfn.DAYS(A757,E757)/30</f>
        <v>6.833333333333333</v>
      </c>
      <c r="M757" s="6">
        <v>31319</v>
      </c>
      <c r="N757" s="8">
        <f>+_xlfn.DAYS(A757,M757)/365</f>
        <v>37.608219178082194</v>
      </c>
      <c r="O757" s="8">
        <v>4771</v>
      </c>
      <c r="P757" s="6">
        <v>43759</v>
      </c>
      <c r="Q757" s="8">
        <f t="shared" si="173"/>
        <v>3.0055555555555555</v>
      </c>
      <c r="R757" s="8">
        <f t="shared" si="174"/>
        <v>3.3055555555555554</v>
      </c>
      <c r="S757" s="8" t="s">
        <v>76</v>
      </c>
      <c r="T757" s="9">
        <v>2.9600000000000001E-2</v>
      </c>
      <c r="U757" s="5">
        <f t="shared" si="175"/>
        <v>1904761.9047619049</v>
      </c>
      <c r="V757" s="5">
        <f t="shared" si="176"/>
        <v>367685.65</v>
      </c>
      <c r="W757" s="10">
        <f t="shared" si="181"/>
        <v>2272447.5547619048</v>
      </c>
      <c r="X757" s="5">
        <v>318659</v>
      </c>
      <c r="Y757">
        <v>0</v>
      </c>
      <c r="Z757" s="5">
        <v>19965</v>
      </c>
      <c r="AA757" s="5">
        <v>149400374</v>
      </c>
      <c r="AB757">
        <v>0</v>
      </c>
      <c r="AC757">
        <v>0</v>
      </c>
      <c r="AD757">
        <v>0</v>
      </c>
      <c r="AE757" t="s">
        <v>34</v>
      </c>
      <c r="AF757" t="s">
        <v>34</v>
      </c>
      <c r="AG757" t="s">
        <v>35</v>
      </c>
      <c r="AH757" s="5">
        <v>850470</v>
      </c>
      <c r="AI757" s="5">
        <v>1818</v>
      </c>
      <c r="AJ757" s="3">
        <v>47391</v>
      </c>
      <c r="AK757" s="5">
        <v>114</v>
      </c>
      <c r="AL757" s="5">
        <v>1621460.67</v>
      </c>
      <c r="AM757" s="5">
        <v>3422.69</v>
      </c>
      <c r="AN757" s="5">
        <v>214.49</v>
      </c>
      <c r="AO757" t="s">
        <v>40</v>
      </c>
      <c r="AP757" t="s">
        <v>39</v>
      </c>
      <c r="AQ757" s="5">
        <v>0</v>
      </c>
      <c r="AR757" t="s">
        <v>38</v>
      </c>
      <c r="AS757">
        <f t="shared" si="187"/>
        <v>0</v>
      </c>
      <c r="AT757" t="str">
        <f t="shared" si="178"/>
        <v>0 Días</v>
      </c>
      <c r="AU757" t="e">
        <f>IF(AND(AC757=0,SUMIFS($H:$H,$A:$A,$A757,#REF!,#REF!)&lt;250000000),"Ordinaria",IF(AND(AC757=0,SUMIFS($H:$H,$A:$A,$A757,#REF!,#REF!)&gt;=250000000),"Preventiva",IF(AND(AC757&gt;0,AC757&lt;=30),"Persuasiva I",IF(AND(AC757&gt;30,AC757&lt;=60),"Persuasiva II",IF(AND(AC757&gt;60,AC757&lt;90),"Prejurídica","Jurídico")))))</f>
        <v>#REF!</v>
      </c>
      <c r="AV757">
        <f t="shared" si="179"/>
        <v>0</v>
      </c>
      <c r="AW757" t="str">
        <f>IFERROR(VLOOKUP(#REF!,#REF!,32,0),"Desembolsado")</f>
        <v>Desembolsado</v>
      </c>
      <c r="AX757" t="str">
        <f t="shared" si="180"/>
        <v>Otro</v>
      </c>
    </row>
    <row r="758" spans="1:50" x14ac:dyDescent="0.25">
      <c r="A758" s="3">
        <v>45016</v>
      </c>
      <c r="B758" s="1">
        <v>34225000223661</v>
      </c>
      <c r="C758" s="5">
        <v>160000000</v>
      </c>
      <c r="D758">
        <v>84</v>
      </c>
      <c r="E758" s="3">
        <v>44841</v>
      </c>
      <c r="F758" s="1">
        <f>_xlfn.DAYS(E758,A758)/30</f>
        <v>-5.833333333333333</v>
      </c>
      <c r="G758" s="1">
        <f t="shared" si="188"/>
        <v>78.166666666666671</v>
      </c>
      <c r="H758" s="5">
        <v>151392035</v>
      </c>
      <c r="I758" s="5" t="s">
        <v>52</v>
      </c>
      <c r="J758" s="6">
        <v>44949</v>
      </c>
      <c r="K758" s="7">
        <f>+_xlfn.DAYS(A758,J758)/30</f>
        <v>2.2333333333333334</v>
      </c>
      <c r="L758" s="7">
        <f>+_xlfn.DAYS(A758,E758)/30</f>
        <v>5.833333333333333</v>
      </c>
      <c r="M758" s="6">
        <v>31319</v>
      </c>
      <c r="N758" s="8">
        <f>+_xlfn.DAYS(A758,M758)/365</f>
        <v>37.526027397260272</v>
      </c>
      <c r="O758" s="8">
        <v>4771</v>
      </c>
      <c r="P758" s="6">
        <v>43759</v>
      </c>
      <c r="Q758" s="8">
        <f t="shared" si="173"/>
        <v>3.0055555555555555</v>
      </c>
      <c r="R758" s="8">
        <f t="shared" si="174"/>
        <v>3.3055555555555554</v>
      </c>
      <c r="S758" s="8" t="s">
        <v>76</v>
      </c>
      <c r="T758" s="9">
        <v>2.9600000000000001E-2</v>
      </c>
      <c r="U758" s="5">
        <f t="shared" si="175"/>
        <v>1904761.9047619049</v>
      </c>
      <c r="V758" s="5">
        <f t="shared" si="176"/>
        <v>373433.68633333337</v>
      </c>
      <c r="W758" s="10">
        <f t="shared" si="181"/>
        <v>2278195.591095238</v>
      </c>
      <c r="X758" s="5">
        <v>323645</v>
      </c>
      <c r="Y758">
        <v>0</v>
      </c>
      <c r="Z758" s="5">
        <v>20281</v>
      </c>
      <c r="AA758" s="5">
        <v>151735961</v>
      </c>
      <c r="AB758">
        <v>0</v>
      </c>
      <c r="AC758">
        <v>0</v>
      </c>
      <c r="AD758">
        <v>0</v>
      </c>
      <c r="AE758" t="s">
        <v>34</v>
      </c>
      <c r="AF758" t="s">
        <v>34</v>
      </c>
      <c r="AG758" t="s">
        <v>35</v>
      </c>
      <c r="AH758" s="5">
        <v>874983</v>
      </c>
      <c r="AI758" s="5">
        <v>1871</v>
      </c>
      <c r="AJ758" s="3">
        <v>47391</v>
      </c>
      <c r="AK758" s="5">
        <v>117</v>
      </c>
      <c r="AL758" s="5">
        <v>1646808.99</v>
      </c>
      <c r="AM758" s="5">
        <v>3476.24</v>
      </c>
      <c r="AN758" s="5">
        <v>217.88</v>
      </c>
      <c r="AO758" t="s">
        <v>40</v>
      </c>
      <c r="AP758" t="s">
        <v>39</v>
      </c>
      <c r="AQ758" s="5">
        <v>0</v>
      </c>
      <c r="AR758" t="s">
        <v>38</v>
      </c>
      <c r="AS758">
        <f t="shared" si="187"/>
        <v>0</v>
      </c>
      <c r="AT758" t="str">
        <f t="shared" si="178"/>
        <v>0 Días</v>
      </c>
      <c r="AU758" t="e">
        <f>IF(AND(AC758=0,SUMIFS($H:$H,$A:$A,$A758,#REF!,#REF!)&lt;250000000),"Ordinaria",IF(AND(AC758=0,SUMIFS($H:$H,$A:$A,$A758,#REF!,#REF!)&gt;=250000000),"Preventiva",IF(AND(AC758&gt;0,AC758&lt;=30),"Persuasiva I",IF(AND(AC758&gt;30,AC758&lt;=60),"Persuasiva II",IF(AND(AC758&gt;60,AC758&lt;90),"Prejurídica","Jurídico")))))</f>
        <v>#REF!</v>
      </c>
      <c r="AV758">
        <f t="shared" si="179"/>
        <v>0</v>
      </c>
      <c r="AW758" t="str">
        <f>IFERROR(VLOOKUP(#REF!,#REF!,32,0),"Desembolsado")</f>
        <v>Desembolsado</v>
      </c>
      <c r="AX758" t="str">
        <f t="shared" si="180"/>
        <v>Otro</v>
      </c>
    </row>
    <row r="759" spans="1:50" x14ac:dyDescent="0.25">
      <c r="A759" s="3">
        <v>45351</v>
      </c>
      <c r="B759" s="1">
        <v>34225050219421</v>
      </c>
      <c r="C759" s="5">
        <v>639700000</v>
      </c>
      <c r="D759">
        <v>240</v>
      </c>
      <c r="E759" s="3">
        <v>44733</v>
      </c>
      <c r="F759" s="1">
        <f>_xlfn.DAYS(E759,A759)/30</f>
        <v>-20.6</v>
      </c>
      <c r="G759" s="1">
        <f t="shared" si="188"/>
        <v>219.4</v>
      </c>
      <c r="H759" s="5">
        <v>588970020</v>
      </c>
      <c r="I759" s="5" t="s">
        <v>54</v>
      </c>
      <c r="J759" s="6">
        <v>45205</v>
      </c>
      <c r="K759" s="7">
        <f>+_xlfn.DAYS(A759,J759)/30</f>
        <v>4.8666666666666663</v>
      </c>
      <c r="L759" s="7">
        <f>+_xlfn.DAYS(A759,E759)/30</f>
        <v>20.6</v>
      </c>
      <c r="M759" s="6">
        <v>27720</v>
      </c>
      <c r="N759" s="8">
        <f>+_xlfn.DAYS(A759,M759)/365</f>
        <v>48.304109589041097</v>
      </c>
      <c r="O759" s="8">
        <v>780</v>
      </c>
      <c r="P759" s="6">
        <v>43662</v>
      </c>
      <c r="Q759" s="8">
        <f t="shared" si="173"/>
        <v>2.9750000000000001</v>
      </c>
      <c r="R759" s="8">
        <f t="shared" si="174"/>
        <v>4.2861111111111114</v>
      </c>
      <c r="S759" s="8" t="s">
        <v>65</v>
      </c>
      <c r="T759" s="9">
        <v>1.61E-2</v>
      </c>
      <c r="U759" s="5">
        <f t="shared" si="175"/>
        <v>2665416.6666666665</v>
      </c>
      <c r="V759" s="5">
        <f t="shared" si="176"/>
        <v>790201.44350000005</v>
      </c>
      <c r="W759" s="10">
        <f t="shared" si="181"/>
        <v>3455618.1101666666</v>
      </c>
      <c r="X759" s="5">
        <v>680580</v>
      </c>
      <c r="Y759">
        <v>0</v>
      </c>
      <c r="Z759" s="5">
        <v>78836</v>
      </c>
      <c r="AA759" s="5">
        <v>589729436</v>
      </c>
      <c r="AB759">
        <v>0</v>
      </c>
      <c r="AC759">
        <v>0</v>
      </c>
      <c r="AD759">
        <v>0</v>
      </c>
      <c r="AE759" t="s">
        <v>34</v>
      </c>
      <c r="AF759" t="s">
        <v>34</v>
      </c>
      <c r="AG759" t="s">
        <v>41</v>
      </c>
      <c r="AH759" s="5">
        <v>5889700.2000000002</v>
      </c>
      <c r="AI759" s="5">
        <v>6805.8</v>
      </c>
      <c r="AJ759" s="3">
        <v>52032</v>
      </c>
      <c r="AK759" s="5">
        <v>788.36</v>
      </c>
      <c r="AL759" s="5">
        <v>0</v>
      </c>
      <c r="AM759" s="5">
        <v>0</v>
      </c>
      <c r="AN759" s="5">
        <v>0</v>
      </c>
      <c r="AO759" t="s">
        <v>41</v>
      </c>
      <c r="AP759" t="s">
        <v>37</v>
      </c>
      <c r="AQ759" s="5">
        <v>5889700.2000000002</v>
      </c>
      <c r="AR759" t="s">
        <v>38</v>
      </c>
      <c r="AT759" t="str">
        <f t="shared" si="178"/>
        <v>0 Días</v>
      </c>
      <c r="AU759" t="e">
        <f>IF(AND(AC759=0,SUMIFS($H:$H,$A:$A,$A759,#REF!,#REF!)&lt;250000000),"Ordinaria",IF(AND(AC759=0,SUMIFS($H:$H,$A:$A,$A759,#REF!,#REF!)&gt;=250000000),"Preventiva",IF(AND(AC759&gt;0,AC759&lt;=30),"Persuasiva I",IF(AND(AC759&gt;30,AC759&lt;=60),"Persuasiva II",IF(AND(AC759&gt;60,AC759&lt;90),"Prejurídica","Jurídico")))))</f>
        <v>#REF!</v>
      </c>
      <c r="AV759">
        <f t="shared" si="179"/>
        <v>0</v>
      </c>
      <c r="AW759" t="str">
        <f>IFERROR(VLOOKUP(#REF!,#REF!,32,0),"Desembolsado")</f>
        <v>Desembolsado</v>
      </c>
      <c r="AX759" t="str">
        <f t="shared" si="180"/>
        <v>Otro</v>
      </c>
    </row>
    <row r="760" spans="1:50" x14ac:dyDescent="0.25">
      <c r="A760" s="3">
        <v>45322</v>
      </c>
      <c r="B760" s="1">
        <v>34225050219421</v>
      </c>
      <c r="C760" s="5">
        <v>639700000</v>
      </c>
      <c r="D760">
        <v>240</v>
      </c>
      <c r="E760" s="3">
        <v>44733</v>
      </c>
      <c r="F760" s="1">
        <f>_xlfn.DAYS(E760,A760)/30</f>
        <v>-19.633333333333333</v>
      </c>
      <c r="G760" s="1">
        <f t="shared" si="188"/>
        <v>220.36666666666667</v>
      </c>
      <c r="H760" s="5">
        <v>591647156</v>
      </c>
      <c r="I760" s="5" t="s">
        <v>54</v>
      </c>
      <c r="J760" s="6">
        <v>45205</v>
      </c>
      <c r="K760" s="7">
        <f>+_xlfn.DAYS(A760,J760)/30</f>
        <v>3.9</v>
      </c>
      <c r="L760" s="7">
        <f>+_xlfn.DAYS(A760,E760)/30</f>
        <v>19.633333333333333</v>
      </c>
      <c r="M760" s="6">
        <v>27720</v>
      </c>
      <c r="N760" s="8">
        <f>+_xlfn.DAYS(A760,M760)/365</f>
        <v>48.224657534246575</v>
      </c>
      <c r="O760" s="8">
        <v>780</v>
      </c>
      <c r="P760" s="6">
        <v>43662</v>
      </c>
      <c r="Q760" s="8">
        <f t="shared" si="173"/>
        <v>2.9750000000000001</v>
      </c>
      <c r="R760" s="8">
        <f t="shared" si="174"/>
        <v>4.2861111111111114</v>
      </c>
      <c r="S760" s="8" t="s">
        <v>65</v>
      </c>
      <c r="T760" s="9">
        <v>1.61E-2</v>
      </c>
      <c r="U760" s="5">
        <f t="shared" si="175"/>
        <v>2665416.6666666665</v>
      </c>
      <c r="V760" s="5">
        <f t="shared" si="176"/>
        <v>793793.26763333334</v>
      </c>
      <c r="W760" s="10">
        <f t="shared" si="181"/>
        <v>3459209.9342999998</v>
      </c>
      <c r="X760" s="5">
        <v>683675</v>
      </c>
      <c r="Y760">
        <v>0</v>
      </c>
      <c r="Z760" s="5">
        <v>79195</v>
      </c>
      <c r="AA760" s="5">
        <v>592410026</v>
      </c>
      <c r="AB760">
        <v>0</v>
      </c>
      <c r="AC760">
        <v>0</v>
      </c>
      <c r="AD760">
        <v>0</v>
      </c>
      <c r="AE760" t="s">
        <v>34</v>
      </c>
      <c r="AF760" t="s">
        <v>34</v>
      </c>
      <c r="AG760" t="s">
        <v>41</v>
      </c>
      <c r="AH760" s="5">
        <v>5916471.5599999996</v>
      </c>
      <c r="AI760" s="5">
        <v>6836.75</v>
      </c>
      <c r="AJ760" s="3">
        <v>52032</v>
      </c>
      <c r="AK760" s="5">
        <v>791.95</v>
      </c>
      <c r="AL760" s="5">
        <v>0</v>
      </c>
      <c r="AM760" s="5">
        <v>0</v>
      </c>
      <c r="AN760" s="5">
        <v>0</v>
      </c>
      <c r="AO760" t="s">
        <v>41</v>
      </c>
      <c r="AP760" t="s">
        <v>37</v>
      </c>
      <c r="AQ760" s="5">
        <v>5916471.5599999996</v>
      </c>
      <c r="AR760" t="s">
        <v>38</v>
      </c>
      <c r="AS760">
        <f>IF(AC760&gt;=1,1,0)</f>
        <v>0</v>
      </c>
      <c r="AT760" t="str">
        <f t="shared" si="178"/>
        <v>0 Días</v>
      </c>
      <c r="AU760" t="e">
        <f>IF(AND(AC760=0,SUMIFS($H:$H,$A:$A,$A760,#REF!,#REF!)&lt;250000000),"Ordinaria",IF(AND(AC760=0,SUMIFS($H:$H,$A:$A,$A760,#REF!,#REF!)&gt;=250000000),"Preventiva",IF(AND(AC760&gt;0,AC760&lt;=30),"Persuasiva I",IF(AND(AC760&gt;30,AC760&lt;=60),"Persuasiva II",IF(AND(AC760&gt;60,AC760&lt;90),"Prejurídica","Jurídico")))))</f>
        <v>#REF!</v>
      </c>
      <c r="AV760">
        <f t="shared" si="179"/>
        <v>0</v>
      </c>
      <c r="AW760" t="str">
        <f>IFERROR(VLOOKUP(#REF!,#REF!,32,0),"Desembolsado")</f>
        <v>Desembolsado</v>
      </c>
      <c r="AX760" t="str">
        <f t="shared" si="180"/>
        <v>Otro</v>
      </c>
    </row>
    <row r="761" spans="1:50" x14ac:dyDescent="0.25">
      <c r="A761" s="3">
        <v>45291</v>
      </c>
      <c r="B761" s="1">
        <v>34225050219421</v>
      </c>
      <c r="C761" s="5">
        <v>639700000</v>
      </c>
      <c r="D761">
        <v>240</v>
      </c>
      <c r="E761" s="3">
        <v>44733</v>
      </c>
      <c r="F761" s="1">
        <f>_xlfn.DAYS(E761,A761)/30</f>
        <v>-18.600000000000001</v>
      </c>
      <c r="G761" s="1">
        <f t="shared" si="188"/>
        <v>221.4</v>
      </c>
      <c r="H761" s="5">
        <v>591647156</v>
      </c>
      <c r="I761" s="5" t="s">
        <v>54</v>
      </c>
      <c r="J761" s="6">
        <v>45205</v>
      </c>
      <c r="K761" s="7">
        <f>+_xlfn.DAYS(A761,J761)/30</f>
        <v>2.8666666666666667</v>
      </c>
      <c r="L761" s="7">
        <f>+_xlfn.DAYS(A761,E761)/30</f>
        <v>18.600000000000001</v>
      </c>
      <c r="M761" s="6">
        <v>27720</v>
      </c>
      <c r="N761" s="8">
        <f>+_xlfn.DAYS(A761,M761)/365</f>
        <v>48.139726027397259</v>
      </c>
      <c r="O761" s="8">
        <v>780</v>
      </c>
      <c r="P761" s="6">
        <v>43662</v>
      </c>
      <c r="Q761" s="8">
        <f t="shared" si="173"/>
        <v>2.9750000000000001</v>
      </c>
      <c r="R761" s="8">
        <f t="shared" si="174"/>
        <v>4.2861111111111114</v>
      </c>
      <c r="S761" s="8" t="s">
        <v>65</v>
      </c>
      <c r="T761" s="9">
        <v>1.61E-2</v>
      </c>
      <c r="U761" s="5">
        <f t="shared" si="175"/>
        <v>2665416.6666666665</v>
      </c>
      <c r="V761" s="5">
        <f t="shared" si="176"/>
        <v>793793.26763333334</v>
      </c>
      <c r="W761" s="10">
        <f t="shared" si="181"/>
        <v>3459209.9342999998</v>
      </c>
      <c r="X761" s="5">
        <v>0</v>
      </c>
      <c r="Y761">
        <v>0</v>
      </c>
      <c r="Z761" s="5">
        <v>0</v>
      </c>
      <c r="AA761" s="5">
        <v>591647156</v>
      </c>
      <c r="AB761">
        <v>0</v>
      </c>
      <c r="AC761">
        <v>0</v>
      </c>
      <c r="AD761">
        <v>0</v>
      </c>
      <c r="AE761" t="s">
        <v>34</v>
      </c>
      <c r="AF761" t="s">
        <v>34</v>
      </c>
      <c r="AG761" t="s">
        <v>41</v>
      </c>
      <c r="AH761" s="5">
        <v>5916471.5599999996</v>
      </c>
      <c r="AI761" s="5">
        <v>0</v>
      </c>
      <c r="AJ761" s="3">
        <v>52032</v>
      </c>
      <c r="AK761" s="5">
        <v>0</v>
      </c>
      <c r="AL761" s="5">
        <v>0</v>
      </c>
      <c r="AM761" s="5">
        <v>0</v>
      </c>
      <c r="AN761" s="5">
        <v>0</v>
      </c>
      <c r="AO761" t="s">
        <v>41</v>
      </c>
      <c r="AP761" t="s">
        <v>37</v>
      </c>
      <c r="AQ761" s="5">
        <v>5916471.5599999996</v>
      </c>
      <c r="AR761" t="s">
        <v>38</v>
      </c>
      <c r="AS761">
        <f>IF(AC761&gt;=1,1,0)</f>
        <v>0</v>
      </c>
      <c r="AT761" t="str">
        <f t="shared" si="178"/>
        <v>0 Días</v>
      </c>
      <c r="AU761" t="e">
        <f>IF(AND(AC761=0,SUMIFS($H:$H,$A:$A,$A761,#REF!,#REF!)&lt;250000000),"Ordinaria",IF(AND(AC761=0,SUMIFS($H:$H,$A:$A,$A761,#REF!,#REF!)&gt;=250000000),"Preventiva",IF(AND(AC761&gt;0,AC761&lt;=30),"Persuasiva I",IF(AND(AC761&gt;30,AC761&lt;=60),"Persuasiva II",IF(AND(AC761&gt;60,AC761&lt;90),"Prejurídica","Jurídico")))))</f>
        <v>#REF!</v>
      </c>
      <c r="AV761">
        <f t="shared" si="179"/>
        <v>0</v>
      </c>
      <c r="AW761" t="str">
        <f>IFERROR(VLOOKUP(#REF!,#REF!,32,0),"Desembolsado")</f>
        <v>Desembolsado</v>
      </c>
      <c r="AX761" t="str">
        <f t="shared" si="180"/>
        <v>Otro</v>
      </c>
    </row>
    <row r="762" spans="1:50" x14ac:dyDescent="0.25">
      <c r="A762" s="3">
        <v>45260</v>
      </c>
      <c r="B762" s="1">
        <v>34225050219421</v>
      </c>
      <c r="C762" s="5">
        <v>639700000</v>
      </c>
      <c r="D762">
        <v>240</v>
      </c>
      <c r="E762" s="3">
        <v>44733</v>
      </c>
      <c r="F762" s="1">
        <f>_xlfn.DAYS(E762,A762)/30</f>
        <v>-17.566666666666666</v>
      </c>
      <c r="G762" s="1">
        <f t="shared" si="188"/>
        <v>222.43333333333334</v>
      </c>
      <c r="H762" s="5">
        <v>594324292</v>
      </c>
      <c r="I762" s="5" t="s">
        <v>54</v>
      </c>
      <c r="J762" s="6">
        <v>45205</v>
      </c>
      <c r="K762" s="7">
        <f>+_xlfn.DAYS(A762,J762)/30</f>
        <v>1.8333333333333333</v>
      </c>
      <c r="L762" s="7">
        <f>+_xlfn.DAYS(A762,E762)/30</f>
        <v>17.566666666666666</v>
      </c>
      <c r="M762" s="6">
        <v>27720</v>
      </c>
      <c r="N762" s="8">
        <f>+_xlfn.DAYS(A762,M762)/365</f>
        <v>48.054794520547944</v>
      </c>
      <c r="O762" s="8">
        <v>780</v>
      </c>
      <c r="P762" s="6">
        <v>43662</v>
      </c>
      <c r="Q762" s="8">
        <f t="shared" si="173"/>
        <v>2.9750000000000001</v>
      </c>
      <c r="R762" s="8">
        <f t="shared" si="174"/>
        <v>4.2861111111111114</v>
      </c>
      <c r="S762" s="8" t="s">
        <v>65</v>
      </c>
      <c r="T762" s="9">
        <v>1.61E-2</v>
      </c>
      <c r="U762" s="5">
        <f t="shared" si="175"/>
        <v>2665416.6666666665</v>
      </c>
      <c r="V762" s="5">
        <f t="shared" si="176"/>
        <v>797385.09176666662</v>
      </c>
      <c r="W762" s="10">
        <f t="shared" si="181"/>
        <v>3462801.7584333331</v>
      </c>
      <c r="X762" s="5">
        <v>0</v>
      </c>
      <c r="Y762">
        <v>0</v>
      </c>
      <c r="Z762" s="5">
        <v>0</v>
      </c>
      <c r="AA762" s="5">
        <v>594324292</v>
      </c>
      <c r="AB762">
        <v>0</v>
      </c>
      <c r="AC762">
        <v>0</v>
      </c>
      <c r="AD762">
        <v>0</v>
      </c>
      <c r="AE762" t="s">
        <v>34</v>
      </c>
      <c r="AF762" t="s">
        <v>34</v>
      </c>
      <c r="AG762" t="s">
        <v>41</v>
      </c>
      <c r="AH762" s="5">
        <v>5943242.9199999999</v>
      </c>
      <c r="AI762" s="5">
        <v>0</v>
      </c>
      <c r="AJ762" s="3">
        <v>52032</v>
      </c>
      <c r="AK762" s="5">
        <v>0</v>
      </c>
      <c r="AL762" s="5">
        <v>0</v>
      </c>
      <c r="AM762" s="5">
        <v>0</v>
      </c>
      <c r="AN762" s="5">
        <v>0</v>
      </c>
      <c r="AO762" t="s">
        <v>41</v>
      </c>
      <c r="AP762" t="s">
        <v>37</v>
      </c>
      <c r="AQ762" s="5">
        <v>5943242.9199999999</v>
      </c>
      <c r="AR762" t="s">
        <v>38</v>
      </c>
      <c r="AS762">
        <f>IF(AC762&gt;=1,1,0)</f>
        <v>0</v>
      </c>
      <c r="AT762" t="str">
        <f t="shared" si="178"/>
        <v>0 Días</v>
      </c>
      <c r="AU762" t="e">
        <f>IF(AND(AC762=0,SUMIFS($H:$H,$A:$A,$A762,#REF!,#REF!)&lt;250000000),"Ordinaria",IF(AND(AC762=0,SUMIFS($H:$H,$A:$A,$A762,#REF!,#REF!)&gt;=250000000),"Preventiva",IF(AND(AC762&gt;0,AC762&lt;=30),"Persuasiva I",IF(AND(AC762&gt;30,AC762&lt;=60),"Persuasiva II",IF(AND(AC762&gt;60,AC762&lt;90),"Prejurídica","Jurídico")))))</f>
        <v>#REF!</v>
      </c>
      <c r="AV762">
        <f t="shared" si="179"/>
        <v>0</v>
      </c>
      <c r="AW762" t="str">
        <f>IFERROR(VLOOKUP(#REF!,#REF!,32,0),"Desembolsado")</f>
        <v>Desembolsado</v>
      </c>
      <c r="AX762" t="str">
        <f t="shared" si="180"/>
        <v>Otro</v>
      </c>
    </row>
    <row r="763" spans="1:50" x14ac:dyDescent="0.25">
      <c r="A763" s="3">
        <v>45230</v>
      </c>
      <c r="B763" s="1">
        <v>34225050219421</v>
      </c>
      <c r="C763" s="5">
        <v>639700000</v>
      </c>
      <c r="D763">
        <v>240</v>
      </c>
      <c r="E763" s="3">
        <v>44733</v>
      </c>
      <c r="F763" s="1">
        <f>_xlfn.DAYS(E763,A763)/30</f>
        <v>-16.566666666666666</v>
      </c>
      <c r="G763" s="1">
        <f t="shared" si="188"/>
        <v>223.43333333333334</v>
      </c>
      <c r="H763" s="5">
        <v>599678564</v>
      </c>
      <c r="I763" s="5" t="s">
        <v>54</v>
      </c>
      <c r="J763" s="6">
        <v>45205</v>
      </c>
      <c r="K763" s="7">
        <f>+_xlfn.DAYS(A763,J763)/30</f>
        <v>0.83333333333333337</v>
      </c>
      <c r="L763" s="7">
        <f>+_xlfn.DAYS(A763,E763)/30</f>
        <v>16.566666666666666</v>
      </c>
      <c r="M763" s="6">
        <v>27720</v>
      </c>
      <c r="N763" s="8">
        <f>+_xlfn.DAYS(A763,M763)/365</f>
        <v>47.972602739726028</v>
      </c>
      <c r="O763" s="8">
        <v>780</v>
      </c>
      <c r="P763" s="6">
        <v>43662</v>
      </c>
      <c r="Q763" s="8">
        <f t="shared" si="173"/>
        <v>2.9750000000000001</v>
      </c>
      <c r="R763" s="8">
        <f t="shared" si="174"/>
        <v>4.2861111111111114</v>
      </c>
      <c r="S763" s="8" t="s">
        <v>65</v>
      </c>
      <c r="T763" s="9">
        <v>1.61E-2</v>
      </c>
      <c r="U763" s="5">
        <f t="shared" si="175"/>
        <v>2665416.6666666665</v>
      </c>
      <c r="V763" s="5">
        <f t="shared" si="176"/>
        <v>804568.74003333331</v>
      </c>
      <c r="W763" s="10">
        <f t="shared" si="181"/>
        <v>3469985.4066999997</v>
      </c>
      <c r="X763" s="5">
        <v>826219</v>
      </c>
      <c r="Y763">
        <v>0</v>
      </c>
      <c r="Z763" s="5">
        <v>0</v>
      </c>
      <c r="AA763" s="5">
        <v>600504783</v>
      </c>
      <c r="AB763">
        <v>0</v>
      </c>
      <c r="AC763">
        <v>0</v>
      </c>
      <c r="AD763">
        <v>0</v>
      </c>
      <c r="AE763" t="s">
        <v>34</v>
      </c>
      <c r="AF763" t="s">
        <v>34</v>
      </c>
      <c r="AG763" t="s">
        <v>41</v>
      </c>
      <c r="AH763" s="5">
        <v>5996785.6399999997</v>
      </c>
      <c r="AI763" s="5">
        <v>8262.19</v>
      </c>
      <c r="AJ763" s="3">
        <v>52032</v>
      </c>
      <c r="AK763" s="5">
        <v>0</v>
      </c>
      <c r="AL763" s="5">
        <v>0</v>
      </c>
      <c r="AM763" s="5">
        <v>0</v>
      </c>
      <c r="AN763" s="5">
        <v>0</v>
      </c>
      <c r="AO763" t="s">
        <v>41</v>
      </c>
      <c r="AP763" t="s">
        <v>37</v>
      </c>
      <c r="AQ763" s="5">
        <v>5996785.6399999997</v>
      </c>
      <c r="AR763" t="s">
        <v>38</v>
      </c>
      <c r="AS763">
        <f>IF(AC763&gt;=1,1,0)</f>
        <v>0</v>
      </c>
      <c r="AT763" t="str">
        <f t="shared" si="178"/>
        <v>0 Días</v>
      </c>
      <c r="AU763" t="e">
        <f>IF(AND(AC763=0,SUMIFS($H:$H,$A:$A,$A763,#REF!,#REF!)&lt;250000000),"Ordinaria",IF(AND(AC763=0,SUMIFS($H:$H,$A:$A,$A763,#REF!,#REF!)&gt;=250000000),"Preventiva",IF(AND(AC763&gt;0,AC763&lt;=30),"Persuasiva I",IF(AND(AC763&gt;30,AC763&lt;=60),"Persuasiva II",IF(AND(AC763&gt;60,AC763&lt;90),"Prejurídica","Jurídico")))))</f>
        <v>#REF!</v>
      </c>
      <c r="AV763">
        <f t="shared" si="179"/>
        <v>0</v>
      </c>
      <c r="AW763" t="str">
        <f>IFERROR(VLOOKUP(#REF!,#REF!,32,0),"Desembolsado")</f>
        <v>Desembolsado</v>
      </c>
      <c r="AX763" t="str">
        <f t="shared" si="180"/>
        <v>Otro</v>
      </c>
    </row>
    <row r="764" spans="1:50" x14ac:dyDescent="0.25">
      <c r="A764" s="3">
        <v>45351</v>
      </c>
      <c r="B764" s="1">
        <v>34226200216291</v>
      </c>
      <c r="C764" s="5">
        <v>179000000</v>
      </c>
      <c r="D764">
        <v>84</v>
      </c>
      <c r="E764" s="3">
        <v>44743</v>
      </c>
      <c r="F764" s="1">
        <f>_xlfn.DAYS(E764,A764)/30</f>
        <v>-20.266666666666666</v>
      </c>
      <c r="G764" s="1">
        <f t="shared" si="188"/>
        <v>63.733333333333334</v>
      </c>
      <c r="H764" s="5">
        <v>138064676</v>
      </c>
      <c r="I764" s="5" t="s">
        <v>52</v>
      </c>
      <c r="J764" s="6">
        <v>44806</v>
      </c>
      <c r="K764" s="7">
        <f>+_xlfn.DAYS(A764,J764)/30</f>
        <v>18.166666666666668</v>
      </c>
      <c r="L764" s="7">
        <f>+_xlfn.DAYS(A764,E764)/30</f>
        <v>20.266666666666666</v>
      </c>
      <c r="M764" s="6">
        <v>29143</v>
      </c>
      <c r="N764" s="8">
        <f>+_xlfn.DAYS(A764,M764)/365</f>
        <v>44.405479452054792</v>
      </c>
      <c r="O764" s="8">
        <v>11084</v>
      </c>
      <c r="P764" s="6">
        <v>42887</v>
      </c>
      <c r="Q764" s="8">
        <f t="shared" si="173"/>
        <v>5.1555555555555559</v>
      </c>
      <c r="R764" s="8">
        <f t="shared" si="174"/>
        <v>5.3305555555555557</v>
      </c>
      <c r="S764" s="8" t="s">
        <v>72</v>
      </c>
      <c r="T764" s="9">
        <v>4.9500000000000002E-2</v>
      </c>
      <c r="U764" s="5">
        <f t="shared" si="175"/>
        <v>2130952.3809523811</v>
      </c>
      <c r="V764" s="5">
        <f t="shared" si="176"/>
        <v>569516.78850000002</v>
      </c>
      <c r="W764" s="10">
        <f t="shared" si="181"/>
        <v>2700469.1694523813</v>
      </c>
      <c r="X764" s="5">
        <v>493593</v>
      </c>
      <c r="Y764">
        <v>0</v>
      </c>
      <c r="Z764" s="5">
        <v>18515</v>
      </c>
      <c r="AA764" s="5">
        <v>138576784</v>
      </c>
      <c r="AB764">
        <v>0</v>
      </c>
      <c r="AC764">
        <v>0</v>
      </c>
      <c r="AD764">
        <v>0</v>
      </c>
      <c r="AE764" t="s">
        <v>34</v>
      </c>
      <c r="AF764" t="s">
        <v>34</v>
      </c>
      <c r="AG764" t="s">
        <v>35</v>
      </c>
      <c r="AH764" s="5">
        <v>669614</v>
      </c>
      <c r="AI764" s="5">
        <v>2394</v>
      </c>
      <c r="AJ764" s="3">
        <v>47274</v>
      </c>
      <c r="AK764" s="5">
        <v>90</v>
      </c>
      <c r="AL764" s="5">
        <v>1382372.47</v>
      </c>
      <c r="AM764" s="5">
        <v>4941.7700000000004</v>
      </c>
      <c r="AN764" s="5">
        <v>185.36</v>
      </c>
      <c r="AO764" t="s">
        <v>40</v>
      </c>
      <c r="AP764" t="s">
        <v>37</v>
      </c>
      <c r="AQ764" s="5">
        <v>0</v>
      </c>
      <c r="AR764" t="s">
        <v>38</v>
      </c>
      <c r="AT764" t="str">
        <f t="shared" si="178"/>
        <v>0 Días</v>
      </c>
      <c r="AU764" t="e">
        <f>IF(AND(AC764=0,SUMIFS($H:$H,$A:$A,$A764,#REF!,#REF!)&lt;250000000),"Ordinaria",IF(AND(AC764=0,SUMIFS($H:$H,$A:$A,$A764,#REF!,#REF!)&gt;=250000000),"Preventiva",IF(AND(AC764&gt;0,AC764&lt;=30),"Persuasiva I",IF(AND(AC764&gt;30,AC764&lt;=60),"Persuasiva II",IF(AND(AC764&gt;60,AC764&lt;90),"Prejurídica","Jurídico")))))</f>
        <v>#REF!</v>
      </c>
      <c r="AV764">
        <f t="shared" si="179"/>
        <v>0</v>
      </c>
      <c r="AW764" t="str">
        <f>IFERROR(VLOOKUP(#REF!,#REF!,32,0),"Desembolsado")</f>
        <v>Desembolsado</v>
      </c>
      <c r="AX764" t="str">
        <f t="shared" si="180"/>
        <v>Otro</v>
      </c>
    </row>
    <row r="765" spans="1:50" x14ac:dyDescent="0.25">
      <c r="A765" s="3">
        <v>45322</v>
      </c>
      <c r="B765" s="1">
        <v>34226200216291</v>
      </c>
      <c r="C765" s="5">
        <v>179000000</v>
      </c>
      <c r="D765">
        <v>84</v>
      </c>
      <c r="E765" s="3">
        <v>44743</v>
      </c>
      <c r="F765" s="1">
        <f>_xlfn.DAYS(E765,A765)/30</f>
        <v>-19.3</v>
      </c>
      <c r="G765" s="1">
        <f t="shared" si="188"/>
        <v>64.7</v>
      </c>
      <c r="H765" s="5">
        <v>140221936</v>
      </c>
      <c r="I765" s="5" t="s">
        <v>52</v>
      </c>
      <c r="J765" s="6">
        <v>44806</v>
      </c>
      <c r="K765" s="7">
        <f>+_xlfn.DAYS(A765,J765)/30</f>
        <v>17.2</v>
      </c>
      <c r="L765" s="7">
        <f>+_xlfn.DAYS(A765,E765)/30</f>
        <v>19.3</v>
      </c>
      <c r="M765" s="6">
        <v>29143</v>
      </c>
      <c r="N765" s="8">
        <f>+_xlfn.DAYS(A765,M765)/365</f>
        <v>44.326027397260276</v>
      </c>
      <c r="O765" s="8">
        <v>11084</v>
      </c>
      <c r="P765" s="6">
        <v>42887</v>
      </c>
      <c r="Q765" s="8">
        <f t="shared" si="173"/>
        <v>5.1555555555555559</v>
      </c>
      <c r="R765" s="8">
        <f t="shared" si="174"/>
        <v>5.3305555555555557</v>
      </c>
      <c r="S765" s="8" t="s">
        <v>72</v>
      </c>
      <c r="T765" s="9">
        <v>4.9500000000000002E-2</v>
      </c>
      <c r="U765" s="5">
        <f t="shared" si="175"/>
        <v>2130952.3809523811</v>
      </c>
      <c r="V765" s="5">
        <f t="shared" si="176"/>
        <v>578415.48600000003</v>
      </c>
      <c r="W765" s="10">
        <f t="shared" si="181"/>
        <v>2709367.8669523811</v>
      </c>
      <c r="X765" s="5">
        <v>501301</v>
      </c>
      <c r="Y765">
        <v>0</v>
      </c>
      <c r="Z765" s="5">
        <v>18805</v>
      </c>
      <c r="AA765" s="5">
        <v>140742042</v>
      </c>
      <c r="AB765">
        <v>0</v>
      </c>
      <c r="AC765">
        <v>0</v>
      </c>
      <c r="AD765">
        <v>0</v>
      </c>
      <c r="AE765" t="s">
        <v>34</v>
      </c>
      <c r="AF765" t="s">
        <v>34</v>
      </c>
      <c r="AG765" t="s">
        <v>35</v>
      </c>
      <c r="AH765" s="5">
        <v>680076</v>
      </c>
      <c r="AI765" s="5">
        <v>2431</v>
      </c>
      <c r="AJ765" s="3">
        <v>47274</v>
      </c>
      <c r="AK765" s="5">
        <v>91</v>
      </c>
      <c r="AL765" s="5">
        <v>1403972.03</v>
      </c>
      <c r="AM765" s="5">
        <v>5018.9399999999996</v>
      </c>
      <c r="AN765" s="5">
        <v>188.26</v>
      </c>
      <c r="AO765" t="s">
        <v>40</v>
      </c>
      <c r="AP765" t="s">
        <v>37</v>
      </c>
      <c r="AQ765" s="5">
        <v>0</v>
      </c>
      <c r="AR765" t="s">
        <v>38</v>
      </c>
      <c r="AS765">
        <f t="shared" ref="AS765:AS775" si="189">IF(AC765&gt;=1,1,0)</f>
        <v>0</v>
      </c>
      <c r="AT765" t="str">
        <f t="shared" si="178"/>
        <v>0 Días</v>
      </c>
      <c r="AU765" t="e">
        <f>IF(AND(AC765=0,SUMIFS($H:$H,$A:$A,$A765,#REF!,#REF!)&lt;250000000),"Ordinaria",IF(AND(AC765=0,SUMIFS($H:$H,$A:$A,$A765,#REF!,#REF!)&gt;=250000000),"Preventiva",IF(AND(AC765&gt;0,AC765&lt;=30),"Persuasiva I",IF(AND(AC765&gt;30,AC765&lt;=60),"Persuasiva II",IF(AND(AC765&gt;60,AC765&lt;90),"Prejurídica","Jurídico")))))</f>
        <v>#REF!</v>
      </c>
      <c r="AV765">
        <f t="shared" si="179"/>
        <v>0</v>
      </c>
      <c r="AW765" t="str">
        <f>IFERROR(VLOOKUP(#REF!,#REF!,32,0),"Desembolsado")</f>
        <v>Desembolsado</v>
      </c>
      <c r="AX765" t="str">
        <f t="shared" si="180"/>
        <v>Otro</v>
      </c>
    </row>
    <row r="766" spans="1:50" x14ac:dyDescent="0.25">
      <c r="A766" s="3">
        <v>45291</v>
      </c>
      <c r="B766" s="1">
        <v>34226200216291</v>
      </c>
      <c r="C766" s="5">
        <v>179000000</v>
      </c>
      <c r="D766">
        <v>84</v>
      </c>
      <c r="E766" s="3">
        <v>44743</v>
      </c>
      <c r="F766" s="1">
        <f>_xlfn.DAYS(E766,A766)/30</f>
        <v>-18.266666666666666</v>
      </c>
      <c r="G766" s="1">
        <f t="shared" si="188"/>
        <v>65.733333333333334</v>
      </c>
      <c r="H766" s="5">
        <v>142379196</v>
      </c>
      <c r="I766" s="5" t="s">
        <v>52</v>
      </c>
      <c r="J766" s="6">
        <v>44806</v>
      </c>
      <c r="K766" s="7">
        <f>+_xlfn.DAYS(A766,J766)/30</f>
        <v>16.166666666666668</v>
      </c>
      <c r="L766" s="7">
        <f>+_xlfn.DAYS(A766,E766)/30</f>
        <v>18.266666666666666</v>
      </c>
      <c r="M766" s="6">
        <v>29143</v>
      </c>
      <c r="N766" s="8">
        <f>+_xlfn.DAYS(A766,M766)/365</f>
        <v>44.241095890410961</v>
      </c>
      <c r="O766" s="8">
        <v>11084</v>
      </c>
      <c r="P766" s="6">
        <v>42887</v>
      </c>
      <c r="Q766" s="8">
        <f t="shared" si="173"/>
        <v>5.1555555555555559</v>
      </c>
      <c r="R766" s="8">
        <f t="shared" si="174"/>
        <v>5.3305555555555557</v>
      </c>
      <c r="S766" s="8" t="s">
        <v>72</v>
      </c>
      <c r="T766" s="9">
        <v>4.9500000000000002E-2</v>
      </c>
      <c r="U766" s="5">
        <f t="shared" si="175"/>
        <v>2130952.3809523811</v>
      </c>
      <c r="V766" s="5">
        <f t="shared" si="176"/>
        <v>587314.18350000004</v>
      </c>
      <c r="W766" s="10">
        <f t="shared" si="181"/>
        <v>2718266.5644523809</v>
      </c>
      <c r="X766" s="5">
        <v>509004</v>
      </c>
      <c r="Y766">
        <v>0</v>
      </c>
      <c r="Z766" s="5">
        <v>19102</v>
      </c>
      <c r="AA766" s="5">
        <v>142907302</v>
      </c>
      <c r="AB766">
        <v>0</v>
      </c>
      <c r="AC766">
        <v>0</v>
      </c>
      <c r="AD766">
        <v>0</v>
      </c>
      <c r="AE766" t="s">
        <v>34</v>
      </c>
      <c r="AF766" t="s">
        <v>34</v>
      </c>
      <c r="AG766" t="s">
        <v>35</v>
      </c>
      <c r="AH766" s="5">
        <v>1046487</v>
      </c>
      <c r="AI766" s="5">
        <v>2469</v>
      </c>
      <c r="AJ766" s="3">
        <v>47274</v>
      </c>
      <c r="AK766" s="5">
        <v>93</v>
      </c>
      <c r="AL766" s="5">
        <v>1425571.59</v>
      </c>
      <c r="AM766" s="5">
        <v>5096.0600000000004</v>
      </c>
      <c r="AN766" s="5">
        <v>191.23</v>
      </c>
      <c r="AO766" t="s">
        <v>40</v>
      </c>
      <c r="AP766" t="s">
        <v>37</v>
      </c>
      <c r="AQ766" s="5">
        <v>0</v>
      </c>
      <c r="AR766" t="s">
        <v>38</v>
      </c>
      <c r="AS766">
        <f t="shared" si="189"/>
        <v>0</v>
      </c>
      <c r="AT766" t="str">
        <f t="shared" si="178"/>
        <v>0 Días</v>
      </c>
      <c r="AU766" t="e">
        <f>IF(AND(AC766=0,SUMIFS($H:$H,$A:$A,$A766,#REF!,#REF!)&lt;250000000),"Ordinaria",IF(AND(AC766=0,SUMIFS($H:$H,$A:$A,$A766,#REF!,#REF!)&gt;=250000000),"Preventiva",IF(AND(AC766&gt;0,AC766&lt;=30),"Persuasiva I",IF(AND(AC766&gt;30,AC766&lt;=60),"Persuasiva II",IF(AND(AC766&gt;60,AC766&lt;90),"Prejurídica","Jurídico")))))</f>
        <v>#REF!</v>
      </c>
      <c r="AV766">
        <f t="shared" si="179"/>
        <v>0</v>
      </c>
      <c r="AW766" t="str">
        <f>IFERROR(VLOOKUP(#REF!,#REF!,32,0),"Desembolsado")</f>
        <v>Desembolsado</v>
      </c>
      <c r="AX766" t="str">
        <f t="shared" si="180"/>
        <v>Otro</v>
      </c>
    </row>
    <row r="767" spans="1:50" x14ac:dyDescent="0.25">
      <c r="A767" s="3">
        <v>45260</v>
      </c>
      <c r="B767" s="1">
        <v>34226200216291</v>
      </c>
      <c r="C767" s="5">
        <v>179000000</v>
      </c>
      <c r="D767">
        <v>84</v>
      </c>
      <c r="E767" s="3">
        <v>44743</v>
      </c>
      <c r="F767" s="1">
        <f>_xlfn.DAYS(E767,A767)/30</f>
        <v>-17.233333333333334</v>
      </c>
      <c r="G767" s="1">
        <f t="shared" si="188"/>
        <v>66.766666666666666</v>
      </c>
      <c r="H767" s="5">
        <v>144536456</v>
      </c>
      <c r="I767" s="5" t="s">
        <v>52</v>
      </c>
      <c r="J767" s="6">
        <v>44806</v>
      </c>
      <c r="K767" s="7">
        <f>+_xlfn.DAYS(A767,J767)/30</f>
        <v>15.133333333333333</v>
      </c>
      <c r="L767" s="7">
        <f>+_xlfn.DAYS(A767,E767)/30</f>
        <v>17.233333333333334</v>
      </c>
      <c r="M767" s="6">
        <v>29143</v>
      </c>
      <c r="N767" s="8">
        <f>+_xlfn.DAYS(A767,M767)/365</f>
        <v>44.156164383561645</v>
      </c>
      <c r="O767" s="8">
        <v>11084</v>
      </c>
      <c r="P767" s="6">
        <v>42887</v>
      </c>
      <c r="Q767" s="8">
        <f t="shared" si="173"/>
        <v>5.1555555555555559</v>
      </c>
      <c r="R767" s="8">
        <f t="shared" si="174"/>
        <v>5.3305555555555557</v>
      </c>
      <c r="S767" s="8" t="s">
        <v>72</v>
      </c>
      <c r="T767" s="9">
        <v>4.9500000000000002E-2</v>
      </c>
      <c r="U767" s="5">
        <f t="shared" si="175"/>
        <v>2130952.3809523811</v>
      </c>
      <c r="V767" s="5">
        <f t="shared" si="176"/>
        <v>596212.88100000005</v>
      </c>
      <c r="W767" s="10">
        <f t="shared" si="181"/>
        <v>2727165.2619523811</v>
      </c>
      <c r="X767" s="5">
        <v>516721</v>
      </c>
      <c r="Y767">
        <v>0</v>
      </c>
      <c r="Z767" s="5">
        <v>19383</v>
      </c>
      <c r="AA767" s="5">
        <v>145072560</v>
      </c>
      <c r="AB767">
        <v>0</v>
      </c>
      <c r="AC767">
        <v>0</v>
      </c>
      <c r="AD767">
        <v>0</v>
      </c>
      <c r="AE767" t="s">
        <v>34</v>
      </c>
      <c r="AF767" t="s">
        <v>34</v>
      </c>
      <c r="AG767" t="s">
        <v>35</v>
      </c>
      <c r="AH767" s="5">
        <v>1062343</v>
      </c>
      <c r="AI767" s="5">
        <v>2506</v>
      </c>
      <c r="AJ767" s="3">
        <v>47274</v>
      </c>
      <c r="AK767" s="5">
        <v>94</v>
      </c>
      <c r="AL767" s="5">
        <v>1447171.15</v>
      </c>
      <c r="AM767" s="5">
        <v>5173.32</v>
      </c>
      <c r="AN767" s="5">
        <v>194.04</v>
      </c>
      <c r="AO767" t="s">
        <v>40</v>
      </c>
      <c r="AP767" t="s">
        <v>37</v>
      </c>
      <c r="AQ767" s="5">
        <v>0</v>
      </c>
      <c r="AR767" t="s">
        <v>38</v>
      </c>
      <c r="AS767">
        <f t="shared" si="189"/>
        <v>0</v>
      </c>
      <c r="AT767" t="str">
        <f t="shared" si="178"/>
        <v>0 Días</v>
      </c>
      <c r="AU767" t="e">
        <f>IF(AND(AC767=0,SUMIFS($H:$H,$A:$A,$A767,#REF!,#REF!)&lt;250000000),"Ordinaria",IF(AND(AC767=0,SUMIFS($H:$H,$A:$A,$A767,#REF!,#REF!)&gt;=250000000),"Preventiva",IF(AND(AC767&gt;0,AC767&lt;=30),"Persuasiva I",IF(AND(AC767&gt;30,AC767&lt;=60),"Persuasiva II",IF(AND(AC767&gt;60,AC767&lt;90),"Prejurídica","Jurídico")))))</f>
        <v>#REF!</v>
      </c>
      <c r="AV767">
        <f t="shared" si="179"/>
        <v>0</v>
      </c>
      <c r="AW767" t="str">
        <f>IFERROR(VLOOKUP(#REF!,#REF!,32,0),"Desembolsado")</f>
        <v>Desembolsado</v>
      </c>
      <c r="AX767" t="str">
        <f t="shared" si="180"/>
        <v>Otro</v>
      </c>
    </row>
    <row r="768" spans="1:50" x14ac:dyDescent="0.25">
      <c r="A768" s="3">
        <v>45230</v>
      </c>
      <c r="B768" s="1">
        <v>34226200216291</v>
      </c>
      <c r="C768" s="5">
        <v>179000000</v>
      </c>
      <c r="D768">
        <v>84</v>
      </c>
      <c r="E768" s="3">
        <v>44743</v>
      </c>
      <c r="F768" s="1">
        <f>_xlfn.DAYS(E768,A768)/30</f>
        <v>-16.233333333333334</v>
      </c>
      <c r="G768" s="1">
        <f t="shared" si="188"/>
        <v>67.766666666666666</v>
      </c>
      <c r="H768" s="5">
        <v>146693716</v>
      </c>
      <c r="I768" s="5" t="s">
        <v>52</v>
      </c>
      <c r="J768" s="6">
        <v>44806</v>
      </c>
      <c r="K768" s="7">
        <f>+_xlfn.DAYS(A768,J768)/30</f>
        <v>14.133333333333333</v>
      </c>
      <c r="L768" s="7">
        <f>+_xlfn.DAYS(A768,E768)/30</f>
        <v>16.233333333333334</v>
      </c>
      <c r="M768" s="6">
        <v>29143</v>
      </c>
      <c r="N768" s="8">
        <f>+_xlfn.DAYS(A768,M768)/365</f>
        <v>44.073972602739723</v>
      </c>
      <c r="O768" s="8">
        <v>11084</v>
      </c>
      <c r="P768" s="6">
        <v>42887</v>
      </c>
      <c r="Q768" s="8">
        <f t="shared" si="173"/>
        <v>5.1555555555555559</v>
      </c>
      <c r="R768" s="8">
        <f t="shared" si="174"/>
        <v>5.3305555555555557</v>
      </c>
      <c r="S768" s="8" t="s">
        <v>72</v>
      </c>
      <c r="T768" s="9">
        <v>4.9500000000000002E-2</v>
      </c>
      <c r="U768" s="5">
        <f t="shared" si="175"/>
        <v>2130952.3809523811</v>
      </c>
      <c r="V768" s="5">
        <f t="shared" si="176"/>
        <v>605111.57850000006</v>
      </c>
      <c r="W768" s="10">
        <f t="shared" si="181"/>
        <v>2736063.9594523814</v>
      </c>
      <c r="X768" s="5">
        <v>524441</v>
      </c>
      <c r="Y768">
        <v>0</v>
      </c>
      <c r="Z768" s="5">
        <v>19664</v>
      </c>
      <c r="AA768" s="5">
        <v>147237821</v>
      </c>
      <c r="AB768">
        <v>0</v>
      </c>
      <c r="AC768">
        <v>0</v>
      </c>
      <c r="AD768">
        <v>0</v>
      </c>
      <c r="AE768" t="s">
        <v>34</v>
      </c>
      <c r="AF768" t="s">
        <v>34</v>
      </c>
      <c r="AG768" t="s">
        <v>35</v>
      </c>
      <c r="AH768" s="5">
        <v>1078199</v>
      </c>
      <c r="AI768" s="5">
        <v>2544</v>
      </c>
      <c r="AJ768" s="3">
        <v>47274</v>
      </c>
      <c r="AK768" s="5">
        <v>95</v>
      </c>
      <c r="AL768" s="5">
        <v>1468770.71</v>
      </c>
      <c r="AM768" s="5">
        <v>5250.61</v>
      </c>
      <c r="AN768" s="5">
        <v>196.85</v>
      </c>
      <c r="AO768" t="s">
        <v>40</v>
      </c>
      <c r="AP768" t="s">
        <v>37</v>
      </c>
      <c r="AQ768" s="5">
        <v>0</v>
      </c>
      <c r="AR768" t="s">
        <v>38</v>
      </c>
      <c r="AS768">
        <f t="shared" si="189"/>
        <v>0</v>
      </c>
      <c r="AT768" t="str">
        <f t="shared" si="178"/>
        <v>0 Días</v>
      </c>
      <c r="AU768" t="e">
        <f>IF(AND(AC768=0,SUMIFS($H:$H,$A:$A,$A768,#REF!,#REF!)&lt;250000000),"Ordinaria",IF(AND(AC768=0,SUMIFS($H:$H,$A:$A,$A768,#REF!,#REF!)&gt;=250000000),"Preventiva",IF(AND(AC768&gt;0,AC768&lt;=30),"Persuasiva I",IF(AND(AC768&gt;30,AC768&lt;=60),"Persuasiva II",IF(AND(AC768&gt;60,AC768&lt;90),"Prejurídica","Jurídico")))))</f>
        <v>#REF!</v>
      </c>
      <c r="AV768">
        <f t="shared" si="179"/>
        <v>0</v>
      </c>
      <c r="AW768" t="str">
        <f>IFERROR(VLOOKUP(#REF!,#REF!,32,0),"Desembolsado")</f>
        <v>Desembolsado</v>
      </c>
      <c r="AX768" t="str">
        <f t="shared" si="180"/>
        <v>Otro</v>
      </c>
    </row>
    <row r="769" spans="1:50" x14ac:dyDescent="0.25">
      <c r="A769" s="3">
        <v>45199</v>
      </c>
      <c r="B769" s="1">
        <v>34226200216291</v>
      </c>
      <c r="C769" s="5">
        <v>179000000</v>
      </c>
      <c r="D769">
        <v>84</v>
      </c>
      <c r="E769" s="3">
        <v>44743</v>
      </c>
      <c r="F769" s="1">
        <f>_xlfn.DAYS(E769,A769)/30</f>
        <v>-15.2</v>
      </c>
      <c r="G769" s="1">
        <f t="shared" si="188"/>
        <v>68.8</v>
      </c>
      <c r="H769" s="5">
        <v>148850976</v>
      </c>
      <c r="I769" s="5" t="s">
        <v>52</v>
      </c>
      <c r="J769" s="6">
        <v>44806</v>
      </c>
      <c r="K769" s="7">
        <f>+_xlfn.DAYS(A769,J769)/30</f>
        <v>13.1</v>
      </c>
      <c r="L769" s="7">
        <f>+_xlfn.DAYS(A769,E769)/30</f>
        <v>15.2</v>
      </c>
      <c r="M769" s="6">
        <v>29143</v>
      </c>
      <c r="N769" s="8">
        <f>+_xlfn.DAYS(A769,M769)/365</f>
        <v>43.989041095890414</v>
      </c>
      <c r="O769" s="8">
        <v>11084</v>
      </c>
      <c r="P769" s="6">
        <v>42887</v>
      </c>
      <c r="Q769" s="8">
        <f t="shared" si="173"/>
        <v>5.1555555555555559</v>
      </c>
      <c r="R769" s="8">
        <f t="shared" si="174"/>
        <v>5.3305555555555557</v>
      </c>
      <c r="S769" s="8" t="s">
        <v>72</v>
      </c>
      <c r="T769" s="9">
        <v>4.9500000000000002E-2</v>
      </c>
      <c r="U769" s="5">
        <f t="shared" si="175"/>
        <v>2130952.3809523811</v>
      </c>
      <c r="V769" s="5">
        <f t="shared" si="176"/>
        <v>614010.27600000007</v>
      </c>
      <c r="W769" s="10">
        <f t="shared" si="181"/>
        <v>2744962.6569523811</v>
      </c>
      <c r="X769" s="5">
        <v>532158</v>
      </c>
      <c r="Y769">
        <v>0</v>
      </c>
      <c r="Z769" s="5">
        <v>19953</v>
      </c>
      <c r="AA769" s="5">
        <v>149403087</v>
      </c>
      <c r="AB769">
        <v>0</v>
      </c>
      <c r="AC769">
        <v>0</v>
      </c>
      <c r="AD769">
        <v>0</v>
      </c>
      <c r="AE769" t="s">
        <v>34</v>
      </c>
      <c r="AF769" t="s">
        <v>34</v>
      </c>
      <c r="AG769" t="s">
        <v>35</v>
      </c>
      <c r="AH769" s="5">
        <v>1094054</v>
      </c>
      <c r="AI769" s="5">
        <v>2581</v>
      </c>
      <c r="AJ769" s="3">
        <v>47274</v>
      </c>
      <c r="AK769" s="5">
        <v>97</v>
      </c>
      <c r="AL769" s="5">
        <v>1490370.27</v>
      </c>
      <c r="AM769" s="5">
        <v>5327.87</v>
      </c>
      <c r="AN769" s="5">
        <v>199.74</v>
      </c>
      <c r="AO769" t="s">
        <v>40</v>
      </c>
      <c r="AP769" t="s">
        <v>37</v>
      </c>
      <c r="AQ769" s="5">
        <v>0</v>
      </c>
      <c r="AR769" t="s">
        <v>38</v>
      </c>
      <c r="AS769">
        <f t="shared" si="189"/>
        <v>0</v>
      </c>
      <c r="AT769" t="str">
        <f t="shared" si="178"/>
        <v>0 Días</v>
      </c>
      <c r="AU769" t="e">
        <f>IF(AND(AC769=0,SUMIFS($H:$H,$A:$A,$A769,#REF!,#REF!)&lt;250000000),"Ordinaria",IF(AND(AC769=0,SUMIFS($H:$H,$A:$A,$A769,#REF!,#REF!)&gt;=250000000),"Preventiva",IF(AND(AC769&gt;0,AC769&lt;=30),"Persuasiva I",IF(AND(AC769&gt;30,AC769&lt;=60),"Persuasiva II",IF(AND(AC769&gt;60,AC769&lt;90),"Prejurídica","Jurídico")))))</f>
        <v>#REF!</v>
      </c>
      <c r="AV769">
        <f t="shared" si="179"/>
        <v>0</v>
      </c>
      <c r="AW769" t="str">
        <f>IFERROR(VLOOKUP(#REF!,#REF!,32,0),"Desembolsado")</f>
        <v>Desembolsado</v>
      </c>
      <c r="AX769" t="str">
        <f t="shared" si="180"/>
        <v>Otro</v>
      </c>
    </row>
    <row r="770" spans="1:50" x14ac:dyDescent="0.25">
      <c r="A770" s="3">
        <v>45169</v>
      </c>
      <c r="B770" s="1">
        <v>34226200216291</v>
      </c>
      <c r="C770" s="5">
        <v>179000000</v>
      </c>
      <c r="D770">
        <v>84</v>
      </c>
      <c r="E770" s="3">
        <v>44743</v>
      </c>
      <c r="F770" s="1">
        <f>_xlfn.DAYS(E770,A770)/30</f>
        <v>-14.2</v>
      </c>
      <c r="G770" s="1">
        <f t="shared" si="188"/>
        <v>69.8</v>
      </c>
      <c r="H770" s="5">
        <v>151008236</v>
      </c>
      <c r="I770" s="5" t="s">
        <v>52</v>
      </c>
      <c r="J770" s="6">
        <v>44806</v>
      </c>
      <c r="K770" s="7">
        <f>+_xlfn.DAYS(A770,J770)/30</f>
        <v>12.1</v>
      </c>
      <c r="L770" s="7">
        <f>+_xlfn.DAYS(A770,E770)/30</f>
        <v>14.2</v>
      </c>
      <c r="M770" s="6">
        <v>29143</v>
      </c>
      <c r="N770" s="8">
        <f>+_xlfn.DAYS(A770,M770)/365</f>
        <v>43.906849315068492</v>
      </c>
      <c r="O770" s="8">
        <v>11084</v>
      </c>
      <c r="P770" s="6">
        <v>42887</v>
      </c>
      <c r="Q770" s="8">
        <f t="shared" ref="Q770:Q833" si="190">+_xlfn.DAYS(E770,P770)/360</f>
        <v>5.1555555555555559</v>
      </c>
      <c r="R770" s="8">
        <f t="shared" ref="R770:R833" si="191">+_xlfn.DAYS(J770,P770)/360</f>
        <v>5.3305555555555557</v>
      </c>
      <c r="S770" s="8" t="s">
        <v>72</v>
      </c>
      <c r="T770" s="9">
        <v>4.9500000000000002E-2</v>
      </c>
      <c r="U770" s="5">
        <f t="shared" ref="U770:U833" si="192">C770/D770</f>
        <v>2130952.3809523811</v>
      </c>
      <c r="V770" s="5">
        <f t="shared" ref="V770:V833" si="193">H770*T770/360*30</f>
        <v>622908.97350000008</v>
      </c>
      <c r="W770" s="10">
        <f t="shared" si="181"/>
        <v>2753861.3544523809</v>
      </c>
      <c r="X770" s="5">
        <v>539870</v>
      </c>
      <c r="Y770">
        <v>0</v>
      </c>
      <c r="Z770" s="5">
        <v>20248</v>
      </c>
      <c r="AA770" s="5">
        <v>151568354</v>
      </c>
      <c r="AB770">
        <v>0</v>
      </c>
      <c r="AC770">
        <v>0</v>
      </c>
      <c r="AD770">
        <v>0</v>
      </c>
      <c r="AE770" t="s">
        <v>34</v>
      </c>
      <c r="AF770" t="s">
        <v>34</v>
      </c>
      <c r="AG770" t="s">
        <v>35</v>
      </c>
      <c r="AH770" s="5">
        <v>1109911</v>
      </c>
      <c r="AI770" s="5">
        <v>2618</v>
      </c>
      <c r="AJ770" s="3">
        <v>47274</v>
      </c>
      <c r="AK770" s="5">
        <v>98</v>
      </c>
      <c r="AL770" s="5">
        <v>1511969.83</v>
      </c>
      <c r="AM770" s="5">
        <v>5405.08</v>
      </c>
      <c r="AN770" s="5">
        <v>202.69</v>
      </c>
      <c r="AO770" t="s">
        <v>40</v>
      </c>
      <c r="AP770" t="s">
        <v>37</v>
      </c>
      <c r="AQ770" s="5">
        <v>0</v>
      </c>
      <c r="AR770" t="s">
        <v>38</v>
      </c>
      <c r="AS770">
        <f t="shared" si="189"/>
        <v>0</v>
      </c>
      <c r="AT770" t="str">
        <f t="shared" ref="AT770:AT833" si="194">IF(AC770=0,"0 Días",IF(AND(AC770&gt;0,AC770&lt;=30),"1-30 Días",IF(AND(AC770&gt;30,AC770&lt;=60),"30-60 Días",IF(AND(AC770&gt;60,AC770&lt;90),"60-90 Días"," &gt; 90 Días"))))</f>
        <v>0 Días</v>
      </c>
      <c r="AU770" t="e">
        <f>IF(AND(AC770=0,SUMIFS($H:$H,$A:$A,$A770,#REF!,#REF!)&lt;250000000),"Ordinaria",IF(AND(AC770=0,SUMIFS($H:$H,$A:$A,$A770,#REF!,#REF!)&gt;=250000000),"Preventiva",IF(AND(AC770&gt;0,AC770&lt;=30),"Persuasiva I",IF(AND(AC770&gt;30,AC770&lt;=60),"Persuasiva II",IF(AND(AC770&gt;60,AC770&lt;90),"Prejurídica","Jurídico")))))</f>
        <v>#REF!</v>
      </c>
      <c r="AV770">
        <f t="shared" ref="AV770:AV833" si="195">IF(AND(AC770&gt;30,AC770&lt;=540),"MORA &gt;30 &lt;= 540 DIAS",0)</f>
        <v>0</v>
      </c>
      <c r="AW770" t="str">
        <f>IFERROR(VLOOKUP(#REF!,#REF!,32,0),"Desembolsado")</f>
        <v>Desembolsado</v>
      </c>
      <c r="AX770" t="str">
        <f t="shared" ref="AX770:AX833" si="196">IF(AND(AW770="Portafolio Cartera en Cobranza Ordinaria",AP770="Portafolio Cartera en Cobranza Ordinaria"),"Al Día",
IF(AND(AW770="Portafolio Cartera en Cobranza Preventiva",AP770="Portafolio Cartera en Cobranza Preventiva"),"Al Día",
IF(AND(AW770="Portafolio Cartera en Cobranza Ordinaria",AP770="Portafolio Cartera en Cobranza Persuasiva"),"Primera Mora",
IF(AND(AW770="Portafolio Cartera en Cobranza Preventiva",AP770="Portafolio Cartera en Cobranza Persuasiva"),"Primera Mora",
IF(AND(AW770="Portafolio Cartera en Cobranza Persuasiva",AP770="Portafolio Cartera en Cobranza Persuasiva"),"Normalizado",
IF(AND(AW770="Portafolio Cartera en Cobranza Persuasiva",AP770="Portafolio Cartera en Cobranza  Preventiva"),"Normalizado",
IF(AND(AW770="Portafolio Cartera en Cobranza Persuasiva",AP770="Portafolio Cartera en Cobranza Ordinaria"),"Normalizado",
IF(AND(AW770="Portafolio Cartera en Cobranza Persuasiva II",AP770="Portafolio Cartera en Cobranza Persuasiva"),"Normalizado",
IF(AND(AW770="Portafolio Cartera en Cobranza Persuasiva II",AP770="Portafolio Cartera en Cobranza  Preventiva"),"Normalizado",
IF(AND(AW770="Portafolio Cartera en Cobranza Persuasiva II",AP770="Portafolio Cartera en Cobranza Ordinaria"),"Normalizado",
IF(AND(AW770="Portafolio Cartera en Cobranza Prejurídica",AP770="Portafolio Cartera en Cobranza Persuasiva"),"Normalizado",
IF(AND(AW770="Portafolio Cartera en Cobranza Prejurídica",AP770="Portafolio Cartera en Cobranza Ordinaria"),"Normalizado",
IF(AND(AW770="Portafolio Cartera en Cobranza Prejurídica",AP770="Portafolio Cartera en Cobranza  Preventiva"),"Normalizado",
IF(AND(AW770="Portafolio Cartera en Cobranza Jurídica",AP770="Portafolio Cartera en Cobranza Persuasiva"),"Normalizado No Indicador",
IF(AND(AW770="Portafolio Cartera en Cobranza Jurídica",AP770="Portafolio Cartera en Cobranza Ordinaria"),"Normalizado No Indicador",
IF(AND(AW770="Portafolio Cartera en Cobranza Jurídica",AP770="Portafolio Cartera en Cobranza  Preventiva"),"Normalizado No Indicador",
"Otro"))))))))))))))))</f>
        <v>Otro</v>
      </c>
    </row>
    <row r="771" spans="1:50" x14ac:dyDescent="0.25">
      <c r="A771" s="3">
        <v>45138</v>
      </c>
      <c r="B771" s="1">
        <v>34226200216291</v>
      </c>
      <c r="C771" s="5">
        <v>179000000</v>
      </c>
      <c r="D771">
        <v>84</v>
      </c>
      <c r="E771" s="3">
        <v>44743</v>
      </c>
      <c r="F771" s="1">
        <f>_xlfn.DAYS(E771,A771)/30</f>
        <v>-13.166666666666666</v>
      </c>
      <c r="G771" s="1">
        <f t="shared" si="188"/>
        <v>70.833333333333329</v>
      </c>
      <c r="H771" s="5">
        <v>153165496</v>
      </c>
      <c r="I771" s="5" t="s">
        <v>52</v>
      </c>
      <c r="J771" s="6">
        <v>44806</v>
      </c>
      <c r="K771" s="7">
        <f>+_xlfn.DAYS(A771,J771)/30</f>
        <v>11.066666666666666</v>
      </c>
      <c r="L771" s="7">
        <f>+_xlfn.DAYS(A771,E771)/30</f>
        <v>13.166666666666666</v>
      </c>
      <c r="M771" s="6">
        <v>29143</v>
      </c>
      <c r="N771" s="8">
        <f>+_xlfn.DAYS(A771,M771)/365</f>
        <v>43.821917808219176</v>
      </c>
      <c r="O771" s="8">
        <v>11084</v>
      </c>
      <c r="P771" s="6">
        <v>42887</v>
      </c>
      <c r="Q771" s="8">
        <f t="shared" si="190"/>
        <v>5.1555555555555559</v>
      </c>
      <c r="R771" s="8">
        <f t="shared" si="191"/>
        <v>5.3305555555555557</v>
      </c>
      <c r="S771" s="8" t="s">
        <v>72</v>
      </c>
      <c r="T771" s="9">
        <v>4.9500000000000002E-2</v>
      </c>
      <c r="U771" s="5">
        <f t="shared" si="192"/>
        <v>2130952.3809523811</v>
      </c>
      <c r="V771" s="5">
        <f t="shared" si="193"/>
        <v>631807.67100000009</v>
      </c>
      <c r="W771" s="10">
        <f t="shared" ref="W771:W834" si="197">+U771+V771</f>
        <v>2762760.0519523812</v>
      </c>
      <c r="X771" s="5">
        <v>547578</v>
      </c>
      <c r="Y771">
        <v>0</v>
      </c>
      <c r="Z771" s="5">
        <v>20543</v>
      </c>
      <c r="AA771" s="5">
        <v>153733617</v>
      </c>
      <c r="AB771">
        <v>0</v>
      </c>
      <c r="AC771">
        <v>0</v>
      </c>
      <c r="AD771">
        <v>0</v>
      </c>
      <c r="AE771" t="s">
        <v>34</v>
      </c>
      <c r="AF771" t="s">
        <v>34</v>
      </c>
      <c r="AG771" t="s">
        <v>35</v>
      </c>
      <c r="AH771" s="5">
        <v>1125767</v>
      </c>
      <c r="AI771" s="5">
        <v>2656</v>
      </c>
      <c r="AJ771" s="3">
        <v>47274</v>
      </c>
      <c r="AK771" s="5">
        <v>100</v>
      </c>
      <c r="AL771" s="5">
        <v>1533569.39</v>
      </c>
      <c r="AM771" s="5">
        <v>5482.25</v>
      </c>
      <c r="AN771" s="5">
        <v>205.64</v>
      </c>
      <c r="AO771" t="s">
        <v>40</v>
      </c>
      <c r="AP771" t="s">
        <v>37</v>
      </c>
      <c r="AQ771" s="5">
        <v>0</v>
      </c>
      <c r="AR771" t="s">
        <v>38</v>
      </c>
      <c r="AS771">
        <f t="shared" si="189"/>
        <v>0</v>
      </c>
      <c r="AT771" t="str">
        <f t="shared" si="194"/>
        <v>0 Días</v>
      </c>
      <c r="AU771" t="e">
        <f>IF(AND(AC771=0,SUMIFS($H:$H,$A:$A,$A771,#REF!,#REF!)&lt;250000000),"Ordinaria",IF(AND(AC771=0,SUMIFS($H:$H,$A:$A,$A771,#REF!,#REF!)&gt;=250000000),"Preventiva",IF(AND(AC771&gt;0,AC771&lt;=30),"Persuasiva I",IF(AND(AC771&gt;30,AC771&lt;=60),"Persuasiva II",IF(AND(AC771&gt;60,AC771&lt;90),"Prejurídica","Jurídico")))))</f>
        <v>#REF!</v>
      </c>
      <c r="AV771">
        <f t="shared" si="195"/>
        <v>0</v>
      </c>
      <c r="AW771" t="str">
        <f>IFERROR(VLOOKUP(#REF!,#REF!,32,0),"Desembolsado")</f>
        <v>Desembolsado</v>
      </c>
      <c r="AX771" t="str">
        <f t="shared" si="196"/>
        <v>Otro</v>
      </c>
    </row>
    <row r="772" spans="1:50" x14ac:dyDescent="0.25">
      <c r="A772" s="3">
        <v>45107</v>
      </c>
      <c r="B772" s="1">
        <v>34226200216291</v>
      </c>
      <c r="C772" s="5">
        <v>179000000</v>
      </c>
      <c r="D772">
        <v>84</v>
      </c>
      <c r="E772" s="3">
        <v>44743</v>
      </c>
      <c r="F772" s="1">
        <f>_xlfn.DAYS(E772,A772)/30</f>
        <v>-12.133333333333333</v>
      </c>
      <c r="G772" s="1">
        <f t="shared" si="188"/>
        <v>71.866666666666674</v>
      </c>
      <c r="H772" s="5">
        <v>155322756</v>
      </c>
      <c r="I772" s="5" t="s">
        <v>52</v>
      </c>
      <c r="J772" s="6">
        <v>44806</v>
      </c>
      <c r="K772" s="7">
        <f>+_xlfn.DAYS(A772,J772)/30</f>
        <v>10.033333333333333</v>
      </c>
      <c r="L772" s="7">
        <f>+_xlfn.DAYS(A772,E772)/30</f>
        <v>12.133333333333333</v>
      </c>
      <c r="M772" s="6">
        <v>29143</v>
      </c>
      <c r="N772" s="8">
        <f>+_xlfn.DAYS(A772,M772)/365</f>
        <v>43.736986301369861</v>
      </c>
      <c r="O772" s="8">
        <v>11084</v>
      </c>
      <c r="P772" s="6">
        <v>42887</v>
      </c>
      <c r="Q772" s="8">
        <f t="shared" si="190"/>
        <v>5.1555555555555559</v>
      </c>
      <c r="R772" s="8">
        <f t="shared" si="191"/>
        <v>5.3305555555555557</v>
      </c>
      <c r="S772" s="8" t="s">
        <v>72</v>
      </c>
      <c r="T772" s="9">
        <v>4.9500000000000002E-2</v>
      </c>
      <c r="U772" s="5">
        <f t="shared" si="192"/>
        <v>2130952.3809523811</v>
      </c>
      <c r="V772" s="5">
        <f t="shared" si="193"/>
        <v>640706.3685000001</v>
      </c>
      <c r="W772" s="10">
        <f t="shared" si="197"/>
        <v>2771658.7494523814</v>
      </c>
      <c r="X772" s="5">
        <v>555291</v>
      </c>
      <c r="Y772">
        <v>0</v>
      </c>
      <c r="Z772" s="5">
        <v>20829</v>
      </c>
      <c r="AA772" s="5">
        <v>155898876</v>
      </c>
      <c r="AB772">
        <v>0</v>
      </c>
      <c r="AC772">
        <v>0</v>
      </c>
      <c r="AD772">
        <v>0</v>
      </c>
      <c r="AE772" t="s">
        <v>34</v>
      </c>
      <c r="AF772" t="s">
        <v>34</v>
      </c>
      <c r="AG772" t="s">
        <v>35</v>
      </c>
      <c r="AH772" s="5">
        <v>1141622</v>
      </c>
      <c r="AI772" s="5">
        <v>2693</v>
      </c>
      <c r="AJ772" s="3">
        <v>47274</v>
      </c>
      <c r="AK772" s="5">
        <v>101</v>
      </c>
      <c r="AL772" s="5">
        <v>1555168.95</v>
      </c>
      <c r="AM772" s="5">
        <v>5559.47</v>
      </c>
      <c r="AN772" s="5">
        <v>208.5</v>
      </c>
      <c r="AO772" t="s">
        <v>40</v>
      </c>
      <c r="AP772" t="s">
        <v>37</v>
      </c>
      <c r="AQ772" s="5">
        <v>0</v>
      </c>
      <c r="AR772" t="s">
        <v>38</v>
      </c>
      <c r="AS772">
        <f t="shared" si="189"/>
        <v>0</v>
      </c>
      <c r="AT772" t="str">
        <f t="shared" si="194"/>
        <v>0 Días</v>
      </c>
      <c r="AU772" t="e">
        <f>IF(AND(AC772=0,SUMIFS($H:$H,$A:$A,$A772,#REF!,#REF!)&lt;250000000),"Ordinaria",IF(AND(AC772=0,SUMIFS($H:$H,$A:$A,$A772,#REF!,#REF!)&gt;=250000000),"Preventiva",IF(AND(AC772&gt;0,AC772&lt;=30),"Persuasiva I",IF(AND(AC772&gt;30,AC772&lt;=60),"Persuasiva II",IF(AND(AC772&gt;60,AC772&lt;90),"Prejurídica","Jurídico")))))</f>
        <v>#REF!</v>
      </c>
      <c r="AV772">
        <f t="shared" si="195"/>
        <v>0</v>
      </c>
      <c r="AW772" t="str">
        <f>IFERROR(VLOOKUP(#REF!,#REF!,32,0),"Desembolsado")</f>
        <v>Desembolsado</v>
      </c>
      <c r="AX772" t="str">
        <f t="shared" si="196"/>
        <v>Otro</v>
      </c>
    </row>
    <row r="773" spans="1:50" x14ac:dyDescent="0.25">
      <c r="A773" s="3">
        <v>45077</v>
      </c>
      <c r="B773" s="1">
        <v>34226200216291</v>
      </c>
      <c r="C773" s="5">
        <v>179000000</v>
      </c>
      <c r="D773">
        <v>84</v>
      </c>
      <c r="E773" s="3">
        <v>44743</v>
      </c>
      <c r="F773" s="1">
        <f>_xlfn.DAYS(E773,A773)/30</f>
        <v>-11.133333333333333</v>
      </c>
      <c r="G773" s="1">
        <f t="shared" si="188"/>
        <v>72.866666666666674</v>
      </c>
      <c r="H773" s="5">
        <v>157480016</v>
      </c>
      <c r="I773" s="5" t="s">
        <v>52</v>
      </c>
      <c r="J773" s="6">
        <v>44806</v>
      </c>
      <c r="K773" s="7">
        <f>+_xlfn.DAYS(A773,J773)/30</f>
        <v>9.0333333333333332</v>
      </c>
      <c r="L773" s="7">
        <f>+_xlfn.DAYS(A773,E773)/30</f>
        <v>11.133333333333333</v>
      </c>
      <c r="M773" s="6">
        <v>29143</v>
      </c>
      <c r="N773" s="8">
        <f>+_xlfn.DAYS(A773,M773)/365</f>
        <v>43.654794520547945</v>
      </c>
      <c r="O773" s="8">
        <v>11084</v>
      </c>
      <c r="P773" s="6">
        <v>42887</v>
      </c>
      <c r="Q773" s="8">
        <f t="shared" si="190"/>
        <v>5.1555555555555559</v>
      </c>
      <c r="R773" s="8">
        <f t="shared" si="191"/>
        <v>5.3305555555555557</v>
      </c>
      <c r="S773" s="8" t="s">
        <v>72</v>
      </c>
      <c r="T773" s="9">
        <v>4.9500000000000002E-2</v>
      </c>
      <c r="U773" s="5">
        <f t="shared" si="192"/>
        <v>2130952.3809523811</v>
      </c>
      <c r="V773" s="5">
        <f t="shared" si="193"/>
        <v>649605.06600000011</v>
      </c>
      <c r="W773" s="10">
        <f t="shared" si="197"/>
        <v>2780557.4469523812</v>
      </c>
      <c r="X773" s="5">
        <v>562999</v>
      </c>
      <c r="Y773">
        <v>0</v>
      </c>
      <c r="Z773" s="5">
        <v>21127</v>
      </c>
      <c r="AA773" s="5">
        <v>158064142</v>
      </c>
      <c r="AB773">
        <v>0</v>
      </c>
      <c r="AC773">
        <v>0</v>
      </c>
      <c r="AD773">
        <v>0</v>
      </c>
      <c r="AE773" t="s">
        <v>34</v>
      </c>
      <c r="AF773" t="s">
        <v>34</v>
      </c>
      <c r="AG773" t="s">
        <v>35</v>
      </c>
      <c r="AH773" s="5">
        <v>774386</v>
      </c>
      <c r="AI773" s="5">
        <v>2768</v>
      </c>
      <c r="AJ773" s="3">
        <v>47274</v>
      </c>
      <c r="AK773" s="5">
        <v>104</v>
      </c>
      <c r="AL773" s="5">
        <v>1576768.51</v>
      </c>
      <c r="AM773" s="5">
        <v>5636.64</v>
      </c>
      <c r="AN773" s="5">
        <v>211.48</v>
      </c>
      <c r="AO773" t="s">
        <v>40</v>
      </c>
      <c r="AP773" t="s">
        <v>39</v>
      </c>
      <c r="AQ773" s="5">
        <v>0</v>
      </c>
      <c r="AR773" t="s">
        <v>38</v>
      </c>
      <c r="AS773">
        <f t="shared" si="189"/>
        <v>0</v>
      </c>
      <c r="AT773" t="str">
        <f t="shared" si="194"/>
        <v>0 Días</v>
      </c>
      <c r="AU773" t="e">
        <f>IF(AND(AC773=0,SUMIFS($H:$H,$A:$A,$A773,#REF!,#REF!)&lt;250000000),"Ordinaria",IF(AND(AC773=0,SUMIFS($H:$H,$A:$A,$A773,#REF!,#REF!)&gt;=250000000),"Preventiva",IF(AND(AC773&gt;0,AC773&lt;=30),"Persuasiva I",IF(AND(AC773&gt;30,AC773&lt;=60),"Persuasiva II",IF(AND(AC773&gt;60,AC773&lt;90),"Prejurídica","Jurídico")))))</f>
        <v>#REF!</v>
      </c>
      <c r="AV773">
        <f t="shared" si="195"/>
        <v>0</v>
      </c>
      <c r="AW773" t="str">
        <f>IFERROR(VLOOKUP(#REF!,#REF!,32,0),"Desembolsado")</f>
        <v>Desembolsado</v>
      </c>
      <c r="AX773" t="str">
        <f t="shared" si="196"/>
        <v>Otro</v>
      </c>
    </row>
    <row r="774" spans="1:50" x14ac:dyDescent="0.25">
      <c r="A774" s="3">
        <v>45046</v>
      </c>
      <c r="B774" s="1">
        <v>34226200216291</v>
      </c>
      <c r="C774" s="5">
        <v>179000000</v>
      </c>
      <c r="D774">
        <v>84</v>
      </c>
      <c r="E774" s="3">
        <v>44743</v>
      </c>
      <c r="F774" s="1">
        <f>_xlfn.DAYS(E774,A774)/30</f>
        <v>-10.1</v>
      </c>
      <c r="G774" s="1">
        <f t="shared" si="188"/>
        <v>73.900000000000006</v>
      </c>
      <c r="H774" s="5">
        <v>159637276</v>
      </c>
      <c r="I774" s="5" t="s">
        <v>52</v>
      </c>
      <c r="J774" s="6">
        <v>44806</v>
      </c>
      <c r="K774" s="7">
        <f>+_xlfn.DAYS(A774,J774)/30</f>
        <v>8</v>
      </c>
      <c r="L774" s="7">
        <f>+_xlfn.DAYS(A774,E774)/30</f>
        <v>10.1</v>
      </c>
      <c r="M774" s="6">
        <v>29143</v>
      </c>
      <c r="N774" s="8">
        <f>+_xlfn.DAYS(A774,M774)/365</f>
        <v>43.56986301369863</v>
      </c>
      <c r="O774" s="8">
        <v>11084</v>
      </c>
      <c r="P774" s="6">
        <v>42887</v>
      </c>
      <c r="Q774" s="8">
        <f t="shared" si="190"/>
        <v>5.1555555555555559</v>
      </c>
      <c r="R774" s="8">
        <f t="shared" si="191"/>
        <v>5.3305555555555557</v>
      </c>
      <c r="S774" s="8" t="s">
        <v>72</v>
      </c>
      <c r="T774" s="9">
        <v>4.9500000000000002E-2</v>
      </c>
      <c r="U774" s="5">
        <f t="shared" si="192"/>
        <v>2130952.3809523811</v>
      </c>
      <c r="V774" s="5">
        <f t="shared" si="193"/>
        <v>658503.7635</v>
      </c>
      <c r="W774" s="10">
        <f t="shared" si="197"/>
        <v>2789456.1444523809</v>
      </c>
      <c r="X774" s="5">
        <v>570701</v>
      </c>
      <c r="Y774">
        <v>0</v>
      </c>
      <c r="Z774" s="5">
        <v>21402</v>
      </c>
      <c r="AA774" s="5">
        <v>160229379</v>
      </c>
      <c r="AB774">
        <v>0</v>
      </c>
      <c r="AC774">
        <v>0</v>
      </c>
      <c r="AD774">
        <v>0</v>
      </c>
      <c r="AE774" t="s">
        <v>34</v>
      </c>
      <c r="AF774" t="s">
        <v>34</v>
      </c>
      <c r="AG774" t="s">
        <v>35</v>
      </c>
      <c r="AH774" s="5">
        <v>795747</v>
      </c>
      <c r="AI774" s="5">
        <v>2845</v>
      </c>
      <c r="AJ774" s="3">
        <v>47274</v>
      </c>
      <c r="AK774" s="5">
        <v>107</v>
      </c>
      <c r="AL774" s="5">
        <v>1598368.07</v>
      </c>
      <c r="AM774" s="5">
        <v>5713.75</v>
      </c>
      <c r="AN774" s="5">
        <v>214.23</v>
      </c>
      <c r="AO774" t="s">
        <v>40</v>
      </c>
      <c r="AP774" t="s">
        <v>39</v>
      </c>
      <c r="AQ774" s="5">
        <v>0</v>
      </c>
      <c r="AR774" t="s">
        <v>38</v>
      </c>
      <c r="AS774">
        <f t="shared" si="189"/>
        <v>0</v>
      </c>
      <c r="AT774" t="str">
        <f t="shared" si="194"/>
        <v>0 Días</v>
      </c>
      <c r="AU774" t="e">
        <f>IF(AND(AC774=0,SUMIFS($H:$H,$A:$A,$A774,#REF!,#REF!)&lt;250000000),"Ordinaria",IF(AND(AC774=0,SUMIFS($H:$H,$A:$A,$A774,#REF!,#REF!)&gt;=250000000),"Preventiva",IF(AND(AC774&gt;0,AC774&lt;=30),"Persuasiva I",IF(AND(AC774&gt;30,AC774&lt;=60),"Persuasiva II",IF(AND(AC774&gt;60,AC774&lt;90),"Prejurídica","Jurídico")))))</f>
        <v>#REF!</v>
      </c>
      <c r="AV774">
        <f t="shared" si="195"/>
        <v>0</v>
      </c>
      <c r="AW774" t="str">
        <f>IFERROR(VLOOKUP(#REF!,#REF!,32,0),"Desembolsado")</f>
        <v>Desembolsado</v>
      </c>
      <c r="AX774" t="str">
        <f t="shared" si="196"/>
        <v>Otro</v>
      </c>
    </row>
    <row r="775" spans="1:50" x14ac:dyDescent="0.25">
      <c r="A775" s="3">
        <v>45016</v>
      </c>
      <c r="B775" s="1">
        <v>34226200216291</v>
      </c>
      <c r="C775" s="5">
        <v>179000000</v>
      </c>
      <c r="D775">
        <v>84</v>
      </c>
      <c r="E775" s="3">
        <v>44743</v>
      </c>
      <c r="F775" s="1">
        <f>_xlfn.DAYS(E775,A775)/30</f>
        <v>-9.1</v>
      </c>
      <c r="G775" s="1">
        <f t="shared" si="188"/>
        <v>74.900000000000006</v>
      </c>
      <c r="H775" s="5">
        <v>161794536</v>
      </c>
      <c r="I775" s="5" t="s">
        <v>52</v>
      </c>
      <c r="J775" s="6">
        <v>44806</v>
      </c>
      <c r="K775" s="7">
        <f>+_xlfn.DAYS(A775,J775)/30</f>
        <v>7</v>
      </c>
      <c r="L775" s="7">
        <f>+_xlfn.DAYS(A775,E775)/30</f>
        <v>9.1</v>
      </c>
      <c r="M775" s="6">
        <v>29143</v>
      </c>
      <c r="N775" s="8">
        <f>+_xlfn.DAYS(A775,M775)/365</f>
        <v>43.487671232876714</v>
      </c>
      <c r="O775" s="8">
        <v>11084</v>
      </c>
      <c r="P775" s="6">
        <v>42887</v>
      </c>
      <c r="Q775" s="8">
        <f t="shared" si="190"/>
        <v>5.1555555555555559</v>
      </c>
      <c r="R775" s="8">
        <f t="shared" si="191"/>
        <v>5.3305555555555557</v>
      </c>
      <c r="S775" s="8" t="s">
        <v>72</v>
      </c>
      <c r="T775" s="9">
        <v>4.9500000000000002E-2</v>
      </c>
      <c r="U775" s="5">
        <f t="shared" si="192"/>
        <v>2130952.3809523811</v>
      </c>
      <c r="V775" s="5">
        <f t="shared" si="193"/>
        <v>667402.46100000001</v>
      </c>
      <c r="W775" s="10">
        <f t="shared" si="197"/>
        <v>2798354.8419523812</v>
      </c>
      <c r="X775" s="5">
        <v>578339</v>
      </c>
      <c r="Y775">
        <v>0</v>
      </c>
      <c r="Z775" s="5">
        <v>21697</v>
      </c>
      <c r="AA775" s="5">
        <v>162394572</v>
      </c>
      <c r="AB775">
        <v>0</v>
      </c>
      <c r="AC775">
        <v>0</v>
      </c>
      <c r="AD775">
        <v>0</v>
      </c>
      <c r="AE775" t="s">
        <v>34</v>
      </c>
      <c r="AF775" t="s">
        <v>34</v>
      </c>
      <c r="AG775" t="s">
        <v>35</v>
      </c>
      <c r="AH775" s="5">
        <v>817399</v>
      </c>
      <c r="AI775" s="5">
        <v>2922</v>
      </c>
      <c r="AJ775" s="3">
        <v>47274</v>
      </c>
      <c r="AK775" s="5">
        <v>110</v>
      </c>
      <c r="AL775" s="5">
        <v>1619967.63</v>
      </c>
      <c r="AM775" s="5">
        <v>5790.22</v>
      </c>
      <c r="AN775" s="5">
        <v>217.18</v>
      </c>
      <c r="AO775" t="s">
        <v>40</v>
      </c>
      <c r="AP775" t="s">
        <v>39</v>
      </c>
      <c r="AQ775" s="5">
        <v>0</v>
      </c>
      <c r="AR775" t="s">
        <v>38</v>
      </c>
      <c r="AS775">
        <f t="shared" si="189"/>
        <v>0</v>
      </c>
      <c r="AT775" t="str">
        <f t="shared" si="194"/>
        <v>0 Días</v>
      </c>
      <c r="AU775" t="e">
        <f>IF(AND(AC775=0,SUMIFS($H:$H,$A:$A,$A775,#REF!,#REF!)&lt;250000000),"Ordinaria",IF(AND(AC775=0,SUMIFS($H:$H,$A:$A,$A775,#REF!,#REF!)&gt;=250000000),"Preventiva",IF(AND(AC775&gt;0,AC775&lt;=30),"Persuasiva I",IF(AND(AC775&gt;30,AC775&lt;=60),"Persuasiva II",IF(AND(AC775&gt;60,AC775&lt;90),"Prejurídica","Jurídico")))))</f>
        <v>#REF!</v>
      </c>
      <c r="AV775">
        <f t="shared" si="195"/>
        <v>0</v>
      </c>
      <c r="AW775" t="str">
        <f>IFERROR(VLOOKUP(#REF!,#REF!,32,0),"Desembolsado")</f>
        <v>Desembolsado</v>
      </c>
      <c r="AX775" t="str">
        <f t="shared" si="196"/>
        <v>Otro</v>
      </c>
    </row>
    <row r="776" spans="1:50" x14ac:dyDescent="0.25">
      <c r="A776" s="3">
        <v>45351</v>
      </c>
      <c r="B776" s="1">
        <v>34226200217021</v>
      </c>
      <c r="C776" s="5">
        <v>630000000</v>
      </c>
      <c r="D776">
        <v>240</v>
      </c>
      <c r="E776" s="3">
        <v>44692</v>
      </c>
      <c r="F776" s="1">
        <f>_xlfn.DAYS(E776,A776)/30</f>
        <v>-21.966666666666665</v>
      </c>
      <c r="G776" s="1">
        <f t="shared" si="188"/>
        <v>218.03333333333333</v>
      </c>
      <c r="H776" s="5">
        <v>577429998</v>
      </c>
      <c r="I776" s="5" t="s">
        <v>52</v>
      </c>
      <c r="J776" s="6">
        <v>45134</v>
      </c>
      <c r="K776" s="7">
        <f>+_xlfn.DAYS(A776,J776)/30</f>
        <v>7.2333333333333334</v>
      </c>
      <c r="L776" s="7">
        <f>+_xlfn.DAYS(A776,E776)/30</f>
        <v>21.966666666666665</v>
      </c>
      <c r="M776" s="6">
        <v>31590</v>
      </c>
      <c r="N776" s="8">
        <f>+_xlfn.DAYS(A776,M776)/365</f>
        <v>37.701369863013696</v>
      </c>
      <c r="O776" s="8">
        <v>2925</v>
      </c>
      <c r="P776" s="6">
        <v>40434</v>
      </c>
      <c r="Q776" s="8">
        <f t="shared" si="190"/>
        <v>11.827777777777778</v>
      </c>
      <c r="R776" s="8">
        <f t="shared" si="191"/>
        <v>13.055555555555555</v>
      </c>
      <c r="S776" s="8" t="s">
        <v>66</v>
      </c>
      <c r="T776" s="9">
        <v>1.61E-2</v>
      </c>
      <c r="U776" s="5">
        <f t="shared" si="192"/>
        <v>2625000</v>
      </c>
      <c r="V776" s="5">
        <f t="shared" si="193"/>
        <v>774718.58065000002</v>
      </c>
      <c r="W776" s="10">
        <f t="shared" si="197"/>
        <v>3399718.5806499999</v>
      </c>
      <c r="X776" s="5">
        <v>667260</v>
      </c>
      <c r="Y776">
        <v>0</v>
      </c>
      <c r="Z776" s="5">
        <v>585600</v>
      </c>
      <c r="AA776" s="5">
        <v>578682858</v>
      </c>
      <c r="AB776">
        <v>0</v>
      </c>
      <c r="AC776">
        <v>0</v>
      </c>
      <c r="AD776">
        <v>0</v>
      </c>
      <c r="AE776" t="s">
        <v>34</v>
      </c>
      <c r="AF776" t="s">
        <v>34</v>
      </c>
      <c r="AG776" t="s">
        <v>41</v>
      </c>
      <c r="AH776" s="5">
        <v>5774299.9800000004</v>
      </c>
      <c r="AI776" s="5">
        <v>6672.6</v>
      </c>
      <c r="AJ776" s="3">
        <v>52001</v>
      </c>
      <c r="AK776" s="5">
        <v>5856</v>
      </c>
      <c r="AL776" s="5">
        <v>0</v>
      </c>
      <c r="AM776" s="5">
        <v>0</v>
      </c>
      <c r="AN776" s="5">
        <v>0</v>
      </c>
      <c r="AO776" t="s">
        <v>41</v>
      </c>
      <c r="AP776" t="s">
        <v>37</v>
      </c>
      <c r="AQ776" s="5">
        <v>5774299.9800000004</v>
      </c>
      <c r="AR776" t="s">
        <v>38</v>
      </c>
      <c r="AT776" t="str">
        <f t="shared" si="194"/>
        <v>0 Días</v>
      </c>
      <c r="AU776" t="e">
        <f>IF(AND(AC776=0,SUMIFS($H:$H,$A:$A,$A776,#REF!,#REF!)&lt;250000000),"Ordinaria",IF(AND(AC776=0,SUMIFS($H:$H,$A:$A,$A776,#REF!,#REF!)&gt;=250000000),"Preventiva",IF(AND(AC776&gt;0,AC776&lt;=30),"Persuasiva I",IF(AND(AC776&gt;30,AC776&lt;=60),"Persuasiva II",IF(AND(AC776&gt;60,AC776&lt;90),"Prejurídica","Jurídico")))))</f>
        <v>#REF!</v>
      </c>
      <c r="AV776">
        <f t="shared" si="195"/>
        <v>0</v>
      </c>
      <c r="AW776" t="str">
        <f>IFERROR(VLOOKUP(#REF!,#REF!,32,0),"Desembolsado")</f>
        <v>Desembolsado</v>
      </c>
      <c r="AX776" t="str">
        <f t="shared" si="196"/>
        <v>Otro</v>
      </c>
    </row>
    <row r="777" spans="1:50" x14ac:dyDescent="0.25">
      <c r="A777" s="3">
        <v>45322</v>
      </c>
      <c r="B777" s="1">
        <v>34226200217021</v>
      </c>
      <c r="C777" s="5">
        <v>630000000</v>
      </c>
      <c r="D777">
        <v>240</v>
      </c>
      <c r="E777" s="3">
        <v>44692</v>
      </c>
      <c r="F777" s="1">
        <f>_xlfn.DAYS(E777,A777)/30</f>
        <v>-21</v>
      </c>
      <c r="G777" s="1">
        <f t="shared" si="188"/>
        <v>219</v>
      </c>
      <c r="H777" s="5">
        <v>580066665</v>
      </c>
      <c r="I777" s="5" t="s">
        <v>52</v>
      </c>
      <c r="J777" s="6">
        <v>45134</v>
      </c>
      <c r="K777" s="7">
        <f>+_xlfn.DAYS(A777,J777)/30</f>
        <v>6.2666666666666666</v>
      </c>
      <c r="L777" s="7">
        <f>+_xlfn.DAYS(A777,E777)/30</f>
        <v>21</v>
      </c>
      <c r="M777" s="6">
        <v>31590</v>
      </c>
      <c r="N777" s="8">
        <f>+_xlfn.DAYS(A777,M777)/365</f>
        <v>37.62191780821918</v>
      </c>
      <c r="O777" s="8">
        <v>2925</v>
      </c>
      <c r="P777" s="6">
        <v>40434</v>
      </c>
      <c r="Q777" s="8">
        <f t="shared" si="190"/>
        <v>11.827777777777778</v>
      </c>
      <c r="R777" s="8">
        <f t="shared" si="191"/>
        <v>13.055555555555555</v>
      </c>
      <c r="S777" s="8" t="s">
        <v>66</v>
      </c>
      <c r="T777" s="9">
        <v>1.61E-2</v>
      </c>
      <c r="U777" s="5">
        <f t="shared" si="192"/>
        <v>2625000</v>
      </c>
      <c r="V777" s="5">
        <f t="shared" si="193"/>
        <v>778256.10887499992</v>
      </c>
      <c r="W777" s="10">
        <f t="shared" si="197"/>
        <v>3403256.1088749999</v>
      </c>
      <c r="X777" s="5">
        <v>670302</v>
      </c>
      <c r="Y777">
        <v>0</v>
      </c>
      <c r="Z777" s="5">
        <v>649491</v>
      </c>
      <c r="AA777" s="5">
        <v>581386458</v>
      </c>
      <c r="AB777">
        <v>0</v>
      </c>
      <c r="AC777">
        <v>0</v>
      </c>
      <c r="AD777">
        <v>0</v>
      </c>
      <c r="AE777" t="s">
        <v>34</v>
      </c>
      <c r="AF777" t="s">
        <v>34</v>
      </c>
      <c r="AG777" t="s">
        <v>41</v>
      </c>
      <c r="AH777" s="5">
        <v>5800666.6500000004</v>
      </c>
      <c r="AI777" s="5">
        <v>6703.02</v>
      </c>
      <c r="AJ777" s="3">
        <v>52001</v>
      </c>
      <c r="AK777" s="5">
        <v>6494.91</v>
      </c>
      <c r="AL777" s="5">
        <v>0</v>
      </c>
      <c r="AM777" s="5">
        <v>0</v>
      </c>
      <c r="AN777" s="5">
        <v>0</v>
      </c>
      <c r="AO777" t="s">
        <v>41</v>
      </c>
      <c r="AP777" t="s">
        <v>37</v>
      </c>
      <c r="AQ777" s="5">
        <v>5800666.6500000004</v>
      </c>
      <c r="AR777" t="s">
        <v>38</v>
      </c>
      <c r="AS777">
        <f t="shared" ref="AS777:AS783" si="198">IF(AC777&gt;=1,1,0)</f>
        <v>0</v>
      </c>
      <c r="AT777" t="str">
        <f t="shared" si="194"/>
        <v>0 Días</v>
      </c>
      <c r="AU777" t="e">
        <f>IF(AND(AC777=0,SUMIFS($H:$H,$A:$A,$A777,#REF!,#REF!)&lt;250000000),"Ordinaria",IF(AND(AC777=0,SUMIFS($H:$H,$A:$A,$A777,#REF!,#REF!)&gt;=250000000),"Preventiva",IF(AND(AC777&gt;0,AC777&lt;=30),"Persuasiva I",IF(AND(AC777&gt;30,AC777&lt;=60),"Persuasiva II",IF(AND(AC777&gt;60,AC777&lt;90),"Prejurídica","Jurídico")))))</f>
        <v>#REF!</v>
      </c>
      <c r="AV777">
        <f t="shared" si="195"/>
        <v>0</v>
      </c>
      <c r="AW777" t="str">
        <f>IFERROR(VLOOKUP(#REF!,#REF!,32,0),"Desembolsado")</f>
        <v>Desembolsado</v>
      </c>
      <c r="AX777" t="str">
        <f t="shared" si="196"/>
        <v>Otro</v>
      </c>
    </row>
    <row r="778" spans="1:50" x14ac:dyDescent="0.25">
      <c r="A778" s="3">
        <v>45291</v>
      </c>
      <c r="B778" s="1">
        <v>34226200217021</v>
      </c>
      <c r="C778" s="5">
        <v>630000000</v>
      </c>
      <c r="D778">
        <v>240</v>
      </c>
      <c r="E778" s="3">
        <v>44692</v>
      </c>
      <c r="F778" s="1">
        <f>_xlfn.DAYS(E778,A778)/30</f>
        <v>-19.966666666666665</v>
      </c>
      <c r="G778" s="1">
        <f t="shared" si="188"/>
        <v>220.03333333333333</v>
      </c>
      <c r="H778" s="5">
        <v>582703332</v>
      </c>
      <c r="I778" s="5" t="s">
        <v>52</v>
      </c>
      <c r="J778" s="6">
        <v>45134</v>
      </c>
      <c r="K778" s="7">
        <f>+_xlfn.DAYS(A778,J778)/30</f>
        <v>5.2333333333333334</v>
      </c>
      <c r="L778" s="7">
        <f>+_xlfn.DAYS(A778,E778)/30</f>
        <v>19.966666666666665</v>
      </c>
      <c r="M778" s="6">
        <v>31590</v>
      </c>
      <c r="N778" s="8">
        <f>+_xlfn.DAYS(A778,M778)/365</f>
        <v>37.536986301369865</v>
      </c>
      <c r="O778" s="8">
        <v>2925</v>
      </c>
      <c r="P778" s="6">
        <v>40434</v>
      </c>
      <c r="Q778" s="8">
        <f t="shared" si="190"/>
        <v>11.827777777777778</v>
      </c>
      <c r="R778" s="8">
        <f t="shared" si="191"/>
        <v>13.055555555555555</v>
      </c>
      <c r="S778" s="8" t="s">
        <v>66</v>
      </c>
      <c r="T778" s="9">
        <v>1.61E-2</v>
      </c>
      <c r="U778" s="5">
        <f t="shared" si="192"/>
        <v>2625000</v>
      </c>
      <c r="V778" s="5">
        <f t="shared" si="193"/>
        <v>781793.63709999993</v>
      </c>
      <c r="W778" s="10">
        <f t="shared" si="197"/>
        <v>3406793.6370999999</v>
      </c>
      <c r="X778" s="5">
        <v>673348</v>
      </c>
      <c r="Y778">
        <v>0</v>
      </c>
      <c r="Z778" s="5">
        <v>713393</v>
      </c>
      <c r="AA778" s="5">
        <v>584090073</v>
      </c>
      <c r="AB778">
        <v>0</v>
      </c>
      <c r="AC778">
        <v>0</v>
      </c>
      <c r="AD778">
        <v>0</v>
      </c>
      <c r="AE778" t="s">
        <v>34</v>
      </c>
      <c r="AF778" t="s">
        <v>34</v>
      </c>
      <c r="AG778" t="s">
        <v>41</v>
      </c>
      <c r="AH778" s="5">
        <v>5827033.3200000003</v>
      </c>
      <c r="AI778" s="5">
        <v>6733.48</v>
      </c>
      <c r="AJ778" s="3">
        <v>52001</v>
      </c>
      <c r="AK778" s="5">
        <v>7133.93</v>
      </c>
      <c r="AL778" s="5">
        <v>0</v>
      </c>
      <c r="AM778" s="5">
        <v>0</v>
      </c>
      <c r="AN778" s="5">
        <v>0</v>
      </c>
      <c r="AO778" t="s">
        <v>41</v>
      </c>
      <c r="AP778" t="s">
        <v>37</v>
      </c>
      <c r="AQ778" s="5">
        <v>5827033.3200000003</v>
      </c>
      <c r="AR778" t="s">
        <v>38</v>
      </c>
      <c r="AS778">
        <f t="shared" si="198"/>
        <v>0</v>
      </c>
      <c r="AT778" t="str">
        <f t="shared" si="194"/>
        <v>0 Días</v>
      </c>
      <c r="AU778" t="e">
        <f>IF(AND(AC778=0,SUMIFS($H:$H,$A:$A,$A778,#REF!,#REF!)&lt;250000000),"Ordinaria",IF(AND(AC778=0,SUMIFS($H:$H,$A:$A,$A778,#REF!,#REF!)&gt;=250000000),"Preventiva",IF(AND(AC778&gt;0,AC778&lt;=30),"Persuasiva I",IF(AND(AC778&gt;30,AC778&lt;=60),"Persuasiva II",IF(AND(AC778&gt;60,AC778&lt;90),"Prejurídica","Jurídico")))))</f>
        <v>#REF!</v>
      </c>
      <c r="AV778">
        <f t="shared" si="195"/>
        <v>0</v>
      </c>
      <c r="AW778" t="str">
        <f>IFERROR(VLOOKUP(#REF!,#REF!,32,0),"Desembolsado")</f>
        <v>Desembolsado</v>
      </c>
      <c r="AX778" t="str">
        <f t="shared" si="196"/>
        <v>Otro</v>
      </c>
    </row>
    <row r="779" spans="1:50" x14ac:dyDescent="0.25">
      <c r="A779" s="3">
        <v>45260</v>
      </c>
      <c r="B779" s="1">
        <v>34226200217021</v>
      </c>
      <c r="C779" s="5">
        <v>630000000</v>
      </c>
      <c r="D779">
        <v>240</v>
      </c>
      <c r="E779" s="3">
        <v>44692</v>
      </c>
      <c r="F779" s="1">
        <f>_xlfn.DAYS(E779,A779)/30</f>
        <v>-18.933333333333334</v>
      </c>
      <c r="G779" s="1">
        <f t="shared" si="188"/>
        <v>221.06666666666666</v>
      </c>
      <c r="H779" s="5">
        <v>585339999</v>
      </c>
      <c r="I779" s="5" t="s">
        <v>52</v>
      </c>
      <c r="J779" s="6">
        <v>45134</v>
      </c>
      <c r="K779" s="7">
        <f>+_xlfn.DAYS(A779,J779)/30</f>
        <v>4.2</v>
      </c>
      <c r="L779" s="7">
        <f>+_xlfn.DAYS(A779,E779)/30</f>
        <v>18.933333333333334</v>
      </c>
      <c r="M779" s="6">
        <v>31590</v>
      </c>
      <c r="N779" s="8">
        <f>+_xlfn.DAYS(A779,M779)/365</f>
        <v>37.452054794520549</v>
      </c>
      <c r="O779" s="8">
        <v>2925</v>
      </c>
      <c r="P779" s="6">
        <v>40434</v>
      </c>
      <c r="Q779" s="8">
        <f t="shared" si="190"/>
        <v>11.827777777777778</v>
      </c>
      <c r="R779" s="8">
        <f t="shared" si="191"/>
        <v>13.055555555555555</v>
      </c>
      <c r="S779" s="8" t="s">
        <v>66</v>
      </c>
      <c r="T779" s="9">
        <v>1.61E-2</v>
      </c>
      <c r="U779" s="5">
        <f t="shared" si="192"/>
        <v>2625000</v>
      </c>
      <c r="V779" s="5">
        <f t="shared" si="193"/>
        <v>785331.16532499995</v>
      </c>
      <c r="W779" s="10">
        <f t="shared" si="197"/>
        <v>3410331.165325</v>
      </c>
      <c r="X779" s="5">
        <v>676390</v>
      </c>
      <c r="Y779">
        <v>0</v>
      </c>
      <c r="Z779" s="5">
        <v>0</v>
      </c>
      <c r="AA779" s="5">
        <v>586016389</v>
      </c>
      <c r="AB779">
        <v>0</v>
      </c>
      <c r="AC779">
        <v>0</v>
      </c>
      <c r="AD779">
        <v>0</v>
      </c>
      <c r="AE779" t="s">
        <v>34</v>
      </c>
      <c r="AF779" t="s">
        <v>34</v>
      </c>
      <c r="AG779" t="s">
        <v>41</v>
      </c>
      <c r="AH779" s="5">
        <v>5853399.9900000002</v>
      </c>
      <c r="AI779" s="5">
        <v>6763.9</v>
      </c>
      <c r="AJ779" s="3">
        <v>52001</v>
      </c>
      <c r="AK779" s="5">
        <v>0</v>
      </c>
      <c r="AL779" s="5">
        <v>0</v>
      </c>
      <c r="AM779" s="5">
        <v>0</v>
      </c>
      <c r="AN779" s="5">
        <v>0</v>
      </c>
      <c r="AO779" t="s">
        <v>41</v>
      </c>
      <c r="AP779" t="s">
        <v>37</v>
      </c>
      <c r="AQ779" s="5">
        <v>5853399.9900000002</v>
      </c>
      <c r="AR779" t="s">
        <v>38</v>
      </c>
      <c r="AS779">
        <f t="shared" si="198"/>
        <v>0</v>
      </c>
      <c r="AT779" t="str">
        <f t="shared" si="194"/>
        <v>0 Días</v>
      </c>
      <c r="AU779" t="e">
        <f>IF(AND(AC779=0,SUMIFS($H:$H,$A:$A,$A779,#REF!,#REF!)&lt;250000000),"Ordinaria",IF(AND(AC779=0,SUMIFS($H:$H,$A:$A,$A779,#REF!,#REF!)&gt;=250000000),"Preventiva",IF(AND(AC779&gt;0,AC779&lt;=30),"Persuasiva I",IF(AND(AC779&gt;30,AC779&lt;=60),"Persuasiva II",IF(AND(AC779&gt;60,AC779&lt;90),"Prejurídica","Jurídico")))))</f>
        <v>#REF!</v>
      </c>
      <c r="AV779">
        <f t="shared" si="195"/>
        <v>0</v>
      </c>
      <c r="AW779" t="str">
        <f>IFERROR(VLOOKUP(#REF!,#REF!,32,0),"Desembolsado")</f>
        <v>Desembolsado</v>
      </c>
      <c r="AX779" t="str">
        <f t="shared" si="196"/>
        <v>Otro</v>
      </c>
    </row>
    <row r="780" spans="1:50" x14ac:dyDescent="0.25">
      <c r="A780" s="3">
        <v>45230</v>
      </c>
      <c r="B780" s="1">
        <v>34226200217021</v>
      </c>
      <c r="C780" s="5">
        <v>630000000</v>
      </c>
      <c r="D780">
        <v>240</v>
      </c>
      <c r="E780" s="3">
        <v>44692</v>
      </c>
      <c r="F780" s="1">
        <f>_xlfn.DAYS(E780,A780)/30</f>
        <v>-17.933333333333334</v>
      </c>
      <c r="G780" s="1">
        <f t="shared" si="188"/>
        <v>222.06666666666666</v>
      </c>
      <c r="H780" s="5">
        <v>587976666</v>
      </c>
      <c r="I780" s="5" t="s">
        <v>52</v>
      </c>
      <c r="J780" s="6">
        <v>45134</v>
      </c>
      <c r="K780" s="7">
        <f>+_xlfn.DAYS(A780,J780)/30</f>
        <v>3.2</v>
      </c>
      <c r="L780" s="7">
        <f>+_xlfn.DAYS(A780,E780)/30</f>
        <v>17.933333333333334</v>
      </c>
      <c r="M780" s="6">
        <v>31590</v>
      </c>
      <c r="N780" s="8">
        <f>+_xlfn.DAYS(A780,M780)/365</f>
        <v>37.369863013698627</v>
      </c>
      <c r="O780" s="8">
        <v>2925</v>
      </c>
      <c r="P780" s="6">
        <v>40434</v>
      </c>
      <c r="Q780" s="8">
        <f t="shared" si="190"/>
        <v>11.827777777777778</v>
      </c>
      <c r="R780" s="8">
        <f t="shared" si="191"/>
        <v>13.055555555555555</v>
      </c>
      <c r="S780" s="8" t="s">
        <v>66</v>
      </c>
      <c r="T780" s="9">
        <v>1.61E-2</v>
      </c>
      <c r="U780" s="5">
        <f t="shared" si="192"/>
        <v>2625000</v>
      </c>
      <c r="V780" s="5">
        <f t="shared" si="193"/>
        <v>788868.69354999997</v>
      </c>
      <c r="W780" s="10">
        <f t="shared" si="197"/>
        <v>3413868.69355</v>
      </c>
      <c r="X780" s="5">
        <v>679436</v>
      </c>
      <c r="Y780">
        <v>0</v>
      </c>
      <c r="Z780" s="5">
        <v>0</v>
      </c>
      <c r="AA780" s="5">
        <v>588656102</v>
      </c>
      <c r="AB780">
        <v>0</v>
      </c>
      <c r="AC780">
        <v>0</v>
      </c>
      <c r="AD780">
        <v>0</v>
      </c>
      <c r="AE780" t="s">
        <v>34</v>
      </c>
      <c r="AF780" t="s">
        <v>34</v>
      </c>
      <c r="AG780" t="s">
        <v>41</v>
      </c>
      <c r="AH780" s="5">
        <v>5879766.6600000001</v>
      </c>
      <c r="AI780" s="5">
        <v>6794.36</v>
      </c>
      <c r="AJ780" s="3">
        <v>52001</v>
      </c>
      <c r="AK780" s="5">
        <v>0</v>
      </c>
      <c r="AL780" s="5">
        <v>0</v>
      </c>
      <c r="AM780" s="5">
        <v>0</v>
      </c>
      <c r="AN780" s="5">
        <v>0</v>
      </c>
      <c r="AO780" t="s">
        <v>41</v>
      </c>
      <c r="AP780" t="s">
        <v>37</v>
      </c>
      <c r="AQ780" s="5">
        <v>5879766.6600000001</v>
      </c>
      <c r="AR780" t="s">
        <v>38</v>
      </c>
      <c r="AS780">
        <f t="shared" si="198"/>
        <v>0</v>
      </c>
      <c r="AT780" t="str">
        <f t="shared" si="194"/>
        <v>0 Días</v>
      </c>
      <c r="AU780" t="e">
        <f>IF(AND(AC780=0,SUMIFS($H:$H,$A:$A,$A780,#REF!,#REF!)&lt;250000000),"Ordinaria",IF(AND(AC780=0,SUMIFS($H:$H,$A:$A,$A780,#REF!,#REF!)&gt;=250000000),"Preventiva",IF(AND(AC780&gt;0,AC780&lt;=30),"Persuasiva I",IF(AND(AC780&gt;30,AC780&lt;=60),"Persuasiva II",IF(AND(AC780&gt;60,AC780&lt;90),"Prejurídica","Jurídico")))))</f>
        <v>#REF!</v>
      </c>
      <c r="AV780">
        <f t="shared" si="195"/>
        <v>0</v>
      </c>
      <c r="AW780" t="str">
        <f>IFERROR(VLOOKUP(#REF!,#REF!,32,0),"Desembolsado")</f>
        <v>Desembolsado</v>
      </c>
      <c r="AX780" t="str">
        <f t="shared" si="196"/>
        <v>Otro</v>
      </c>
    </row>
    <row r="781" spans="1:50" x14ac:dyDescent="0.25">
      <c r="A781" s="3">
        <v>45199</v>
      </c>
      <c r="B781" s="1">
        <v>34226200217021</v>
      </c>
      <c r="C781" s="5">
        <v>630000000</v>
      </c>
      <c r="D781">
        <v>240</v>
      </c>
      <c r="E781" s="3">
        <v>44692</v>
      </c>
      <c r="F781" s="1">
        <f>_xlfn.DAYS(E781,A781)/30</f>
        <v>-16.899999999999999</v>
      </c>
      <c r="G781" s="1">
        <f t="shared" si="188"/>
        <v>223.1</v>
      </c>
      <c r="H781" s="5">
        <v>590613333</v>
      </c>
      <c r="I781" s="5" t="s">
        <v>52</v>
      </c>
      <c r="J781" s="6">
        <v>45134</v>
      </c>
      <c r="K781" s="7">
        <f>+_xlfn.DAYS(A781,J781)/30</f>
        <v>2.1666666666666665</v>
      </c>
      <c r="L781" s="7">
        <f>+_xlfn.DAYS(A781,E781)/30</f>
        <v>16.899999999999999</v>
      </c>
      <c r="M781" s="6">
        <v>31590</v>
      </c>
      <c r="N781" s="8">
        <f>+_xlfn.DAYS(A781,M781)/365</f>
        <v>37.284931506849318</v>
      </c>
      <c r="O781" s="8">
        <v>2925</v>
      </c>
      <c r="P781" s="6">
        <v>40434</v>
      </c>
      <c r="Q781" s="8">
        <f t="shared" si="190"/>
        <v>11.827777777777778</v>
      </c>
      <c r="R781" s="8">
        <f t="shared" si="191"/>
        <v>13.055555555555555</v>
      </c>
      <c r="S781" s="8" t="s">
        <v>66</v>
      </c>
      <c r="T781" s="9">
        <v>1.61E-2</v>
      </c>
      <c r="U781" s="5">
        <f t="shared" si="192"/>
        <v>2625000</v>
      </c>
      <c r="V781" s="5">
        <f t="shared" si="193"/>
        <v>792406.22177499998</v>
      </c>
      <c r="W781" s="10">
        <f t="shared" si="197"/>
        <v>3417406.221775</v>
      </c>
      <c r="X781" s="5">
        <v>682477</v>
      </c>
      <c r="Y781">
        <v>0</v>
      </c>
      <c r="Z781" s="5">
        <v>0</v>
      </c>
      <c r="AA781" s="5">
        <v>591295810</v>
      </c>
      <c r="AB781">
        <v>0</v>
      </c>
      <c r="AC781">
        <v>0</v>
      </c>
      <c r="AD781">
        <v>0</v>
      </c>
      <c r="AE781" t="s">
        <v>34</v>
      </c>
      <c r="AF781" t="s">
        <v>34</v>
      </c>
      <c r="AG781" t="s">
        <v>41</v>
      </c>
      <c r="AH781" s="5">
        <v>5906133.3300000001</v>
      </c>
      <c r="AI781" s="5">
        <v>6824.77</v>
      </c>
      <c r="AJ781" s="3">
        <v>52001</v>
      </c>
      <c r="AK781" s="5">
        <v>0</v>
      </c>
      <c r="AL781" s="5">
        <v>0</v>
      </c>
      <c r="AM781" s="5">
        <v>0</v>
      </c>
      <c r="AN781" s="5">
        <v>0</v>
      </c>
      <c r="AO781" t="s">
        <v>41</v>
      </c>
      <c r="AP781" t="s">
        <v>37</v>
      </c>
      <c r="AQ781" s="5">
        <v>5906133.3300000001</v>
      </c>
      <c r="AR781" t="s">
        <v>38</v>
      </c>
      <c r="AS781">
        <f t="shared" si="198"/>
        <v>0</v>
      </c>
      <c r="AT781" t="str">
        <f t="shared" si="194"/>
        <v>0 Días</v>
      </c>
      <c r="AU781" t="e">
        <f>IF(AND(AC781=0,SUMIFS($H:$H,$A:$A,$A781,#REF!,#REF!)&lt;250000000),"Ordinaria",IF(AND(AC781=0,SUMIFS($H:$H,$A:$A,$A781,#REF!,#REF!)&gt;=250000000),"Preventiva",IF(AND(AC781&gt;0,AC781&lt;=30),"Persuasiva I",IF(AND(AC781&gt;30,AC781&lt;=60),"Persuasiva II",IF(AND(AC781&gt;60,AC781&lt;90),"Prejurídica","Jurídico")))))</f>
        <v>#REF!</v>
      </c>
      <c r="AV781">
        <f t="shared" si="195"/>
        <v>0</v>
      </c>
      <c r="AW781" t="str">
        <f>IFERROR(VLOOKUP(#REF!,#REF!,32,0),"Desembolsado")</f>
        <v>Desembolsado</v>
      </c>
      <c r="AX781" t="str">
        <f t="shared" si="196"/>
        <v>Otro</v>
      </c>
    </row>
    <row r="782" spans="1:50" x14ac:dyDescent="0.25">
      <c r="A782" s="3">
        <v>45169</v>
      </c>
      <c r="B782" s="1">
        <v>34226200217021</v>
      </c>
      <c r="C782" s="5">
        <v>630000000</v>
      </c>
      <c r="D782">
        <v>240</v>
      </c>
      <c r="E782" s="3">
        <v>44692</v>
      </c>
      <c r="F782" s="1">
        <f>_xlfn.DAYS(E782,A782)/30</f>
        <v>-15.9</v>
      </c>
      <c r="G782" s="1">
        <f t="shared" si="188"/>
        <v>224.1</v>
      </c>
      <c r="H782" s="5">
        <v>590613333</v>
      </c>
      <c r="I782" s="5" t="s">
        <v>52</v>
      </c>
      <c r="J782" s="6">
        <v>45134</v>
      </c>
      <c r="K782" s="7">
        <f>+_xlfn.DAYS(A782,J782)/30</f>
        <v>1.1666666666666667</v>
      </c>
      <c r="L782" s="7">
        <f>+_xlfn.DAYS(A782,E782)/30</f>
        <v>15.9</v>
      </c>
      <c r="M782" s="6">
        <v>31590</v>
      </c>
      <c r="N782" s="8">
        <f>+_xlfn.DAYS(A782,M782)/365</f>
        <v>37.202739726027396</v>
      </c>
      <c r="O782" s="8">
        <v>2925</v>
      </c>
      <c r="P782" s="6">
        <v>40434</v>
      </c>
      <c r="Q782" s="8">
        <f t="shared" si="190"/>
        <v>11.827777777777778</v>
      </c>
      <c r="R782" s="8">
        <f t="shared" si="191"/>
        <v>13.055555555555555</v>
      </c>
      <c r="S782" s="8" t="s">
        <v>66</v>
      </c>
      <c r="T782" s="9">
        <v>1.61E-2</v>
      </c>
      <c r="U782" s="5">
        <f t="shared" si="192"/>
        <v>2625000</v>
      </c>
      <c r="V782" s="5">
        <f t="shared" si="193"/>
        <v>792406.22177499998</v>
      </c>
      <c r="W782" s="10">
        <f t="shared" si="197"/>
        <v>3417406.221775</v>
      </c>
      <c r="X782" s="5">
        <v>0</v>
      </c>
      <c r="Y782">
        <v>0</v>
      </c>
      <c r="Z782" s="5">
        <v>0</v>
      </c>
      <c r="AA782" s="5">
        <v>590613333</v>
      </c>
      <c r="AB782">
        <v>0</v>
      </c>
      <c r="AC782">
        <v>0</v>
      </c>
      <c r="AD782">
        <v>0</v>
      </c>
      <c r="AE782" t="s">
        <v>34</v>
      </c>
      <c r="AF782" t="s">
        <v>34</v>
      </c>
      <c r="AG782" t="s">
        <v>41</v>
      </c>
      <c r="AH782" s="5">
        <v>5906133.3300000001</v>
      </c>
      <c r="AI782" s="5">
        <v>0</v>
      </c>
      <c r="AJ782" s="3">
        <v>52001</v>
      </c>
      <c r="AK782" s="5">
        <v>0</v>
      </c>
      <c r="AL782" s="5">
        <v>0</v>
      </c>
      <c r="AM782" s="5">
        <v>0</v>
      </c>
      <c r="AN782" s="5">
        <v>0</v>
      </c>
      <c r="AO782" t="s">
        <v>41</v>
      </c>
      <c r="AP782" t="s">
        <v>37</v>
      </c>
      <c r="AQ782" s="5">
        <v>5906133.3300000001</v>
      </c>
      <c r="AR782" t="s">
        <v>38</v>
      </c>
      <c r="AS782">
        <f t="shared" si="198"/>
        <v>0</v>
      </c>
      <c r="AT782" t="str">
        <f t="shared" si="194"/>
        <v>0 Días</v>
      </c>
      <c r="AU782" t="e">
        <f>IF(AND(AC782=0,SUMIFS($H:$H,$A:$A,$A782,#REF!,#REF!)&lt;250000000),"Ordinaria",IF(AND(AC782=0,SUMIFS($H:$H,$A:$A,$A782,#REF!,#REF!)&gt;=250000000),"Preventiva",IF(AND(AC782&gt;0,AC782&lt;=30),"Persuasiva I",IF(AND(AC782&gt;30,AC782&lt;=60),"Persuasiva II",IF(AND(AC782&gt;60,AC782&lt;90),"Prejurídica","Jurídico")))))</f>
        <v>#REF!</v>
      </c>
      <c r="AV782">
        <f t="shared" si="195"/>
        <v>0</v>
      </c>
      <c r="AW782" t="str">
        <f>IFERROR(VLOOKUP(#REF!,#REF!,32,0),"Desembolsado")</f>
        <v>Desembolsado</v>
      </c>
      <c r="AX782" t="str">
        <f t="shared" si="196"/>
        <v>Otro</v>
      </c>
    </row>
    <row r="783" spans="1:50" x14ac:dyDescent="0.25">
      <c r="A783" s="3">
        <v>45138</v>
      </c>
      <c r="B783" s="1">
        <v>34226200217021</v>
      </c>
      <c r="C783" s="5">
        <v>630000000</v>
      </c>
      <c r="D783">
        <v>240</v>
      </c>
      <c r="E783" s="3">
        <v>44692</v>
      </c>
      <c r="F783" s="1">
        <f>_xlfn.DAYS(E783,A783)/30</f>
        <v>-14.866666666666667</v>
      </c>
      <c r="G783" s="1">
        <f t="shared" si="188"/>
        <v>225.13333333333333</v>
      </c>
      <c r="H783" s="5">
        <v>593250000</v>
      </c>
      <c r="I783" s="5" t="s">
        <v>52</v>
      </c>
      <c r="J783" s="6">
        <v>45134</v>
      </c>
      <c r="K783" s="7">
        <f>+_xlfn.DAYS(A783,J783)/30</f>
        <v>0.13333333333333333</v>
      </c>
      <c r="L783" s="7">
        <f>+_xlfn.DAYS(A783,E783)/30</f>
        <v>14.866666666666667</v>
      </c>
      <c r="M783" s="6">
        <v>31590</v>
      </c>
      <c r="N783" s="8">
        <f>+_xlfn.DAYS(A783,M783)/365</f>
        <v>37.11780821917808</v>
      </c>
      <c r="O783" s="8">
        <v>2925</v>
      </c>
      <c r="P783" s="6">
        <v>40434</v>
      </c>
      <c r="Q783" s="8">
        <f t="shared" si="190"/>
        <v>11.827777777777778</v>
      </c>
      <c r="R783" s="8">
        <f t="shared" si="191"/>
        <v>13.055555555555555</v>
      </c>
      <c r="S783" s="8" t="s">
        <v>66</v>
      </c>
      <c r="T783" s="9">
        <v>1.61E-2</v>
      </c>
      <c r="U783" s="5">
        <f t="shared" si="192"/>
        <v>2625000</v>
      </c>
      <c r="V783" s="5">
        <f t="shared" si="193"/>
        <v>795943.75</v>
      </c>
      <c r="W783" s="10">
        <f t="shared" si="197"/>
        <v>3420943.75</v>
      </c>
      <c r="X783" s="5">
        <v>421867</v>
      </c>
      <c r="Y783">
        <v>0</v>
      </c>
      <c r="Z783" s="5">
        <v>0</v>
      </c>
      <c r="AA783" s="5">
        <v>593671867</v>
      </c>
      <c r="AB783">
        <v>0</v>
      </c>
      <c r="AC783">
        <v>0</v>
      </c>
      <c r="AD783">
        <v>0</v>
      </c>
      <c r="AE783" t="s">
        <v>34</v>
      </c>
      <c r="AF783" t="s">
        <v>34</v>
      </c>
      <c r="AG783" t="s">
        <v>41</v>
      </c>
      <c r="AH783" s="5">
        <v>5932500</v>
      </c>
      <c r="AI783" s="5">
        <v>4218.67</v>
      </c>
      <c r="AJ783" s="3">
        <v>52001</v>
      </c>
      <c r="AK783" s="5">
        <v>0</v>
      </c>
      <c r="AL783" s="5">
        <v>0</v>
      </c>
      <c r="AM783" s="5">
        <v>0</v>
      </c>
      <c r="AN783" s="5">
        <v>0</v>
      </c>
      <c r="AO783" t="s">
        <v>41</v>
      </c>
      <c r="AP783" t="s">
        <v>37</v>
      </c>
      <c r="AQ783" s="5">
        <v>5932500</v>
      </c>
      <c r="AR783" t="s">
        <v>38</v>
      </c>
      <c r="AS783">
        <f t="shared" si="198"/>
        <v>0</v>
      </c>
      <c r="AT783" t="str">
        <f t="shared" si="194"/>
        <v>0 Días</v>
      </c>
      <c r="AU783" t="e">
        <f>IF(AND(AC783=0,SUMIFS($H:$H,$A:$A,$A783,#REF!,#REF!)&lt;250000000),"Ordinaria",IF(AND(AC783=0,SUMIFS($H:$H,$A:$A,$A783,#REF!,#REF!)&gt;=250000000),"Preventiva",IF(AND(AC783&gt;0,AC783&lt;=30),"Persuasiva I",IF(AND(AC783&gt;30,AC783&lt;=60),"Persuasiva II",IF(AND(AC783&gt;60,AC783&lt;90),"Prejurídica","Jurídico")))))</f>
        <v>#REF!</v>
      </c>
      <c r="AV783">
        <f t="shared" si="195"/>
        <v>0</v>
      </c>
      <c r="AW783" t="str">
        <f>IFERROR(VLOOKUP(#REF!,#REF!,32,0),"Desembolsado")</f>
        <v>Desembolsado</v>
      </c>
      <c r="AX783" t="str">
        <f t="shared" si="196"/>
        <v>Otro</v>
      </c>
    </row>
    <row r="784" spans="1:50" x14ac:dyDescent="0.25">
      <c r="A784" s="3">
        <v>45351</v>
      </c>
      <c r="B784" s="1">
        <v>34226200226431</v>
      </c>
      <c r="C784" s="5">
        <v>50000000</v>
      </c>
      <c r="D784">
        <v>48</v>
      </c>
      <c r="E784" s="3">
        <v>44907</v>
      </c>
      <c r="F784" s="1">
        <f>_xlfn.DAYS(E784,A784)/30</f>
        <v>-14.8</v>
      </c>
      <c r="G784" s="1">
        <f t="shared" si="188"/>
        <v>33.200000000000003</v>
      </c>
      <c r="H784" s="5">
        <v>36302090</v>
      </c>
      <c r="I784" s="5" t="s">
        <v>52</v>
      </c>
      <c r="J784" s="6">
        <v>45134</v>
      </c>
      <c r="K784" s="7">
        <f>+_xlfn.DAYS(A784,J784)/30</f>
        <v>7.2333333333333334</v>
      </c>
      <c r="L784" s="7">
        <f>+_xlfn.DAYS(A784,E784)/30</f>
        <v>14.8</v>
      </c>
      <c r="M784" s="6">
        <v>31590</v>
      </c>
      <c r="N784" s="8">
        <f>+_xlfn.DAYS(A784,M784)/365</f>
        <v>37.701369863013696</v>
      </c>
      <c r="O784" s="8">
        <v>7619</v>
      </c>
      <c r="P784" s="6">
        <v>40434</v>
      </c>
      <c r="Q784" s="8">
        <f t="shared" si="190"/>
        <v>12.425000000000001</v>
      </c>
      <c r="R784" s="8">
        <f t="shared" si="191"/>
        <v>13.055555555555555</v>
      </c>
      <c r="S784" s="8" t="s">
        <v>66</v>
      </c>
      <c r="T784" s="9">
        <v>2.9600000000000001E-2</v>
      </c>
      <c r="U784" s="5">
        <f t="shared" si="192"/>
        <v>1041666.6666666666</v>
      </c>
      <c r="V784" s="5">
        <f t="shared" si="193"/>
        <v>89545.155333333329</v>
      </c>
      <c r="W784" s="10">
        <f t="shared" si="197"/>
        <v>1131211.8219999999</v>
      </c>
      <c r="X784" s="5">
        <v>77610</v>
      </c>
      <c r="Y784">
        <v>0</v>
      </c>
      <c r="Z784" s="5">
        <v>4863</v>
      </c>
      <c r="AA784" s="5">
        <v>36384563</v>
      </c>
      <c r="AB784">
        <v>0</v>
      </c>
      <c r="AC784">
        <v>0</v>
      </c>
      <c r="AD784">
        <v>0</v>
      </c>
      <c r="AE784" t="s">
        <v>34</v>
      </c>
      <c r="AF784" t="s">
        <v>34</v>
      </c>
      <c r="AG784" t="s">
        <v>35</v>
      </c>
      <c r="AH784" s="5">
        <v>457406</v>
      </c>
      <c r="AI784" s="5">
        <v>978</v>
      </c>
      <c r="AJ784" s="3">
        <v>46371</v>
      </c>
      <c r="AK784" s="5">
        <v>61</v>
      </c>
      <c r="AL784" s="5">
        <v>387707</v>
      </c>
      <c r="AM784" s="5">
        <v>829.31</v>
      </c>
      <c r="AN784" s="5">
        <v>52.46</v>
      </c>
      <c r="AO784" t="s">
        <v>36</v>
      </c>
      <c r="AP784" t="s">
        <v>37</v>
      </c>
      <c r="AQ784" s="5">
        <v>0</v>
      </c>
      <c r="AR784" t="s">
        <v>38</v>
      </c>
      <c r="AT784" t="str">
        <f t="shared" si="194"/>
        <v>0 Días</v>
      </c>
      <c r="AU784" t="e">
        <f>IF(AND(AC784=0,SUMIFS($H:$H,$A:$A,$A784,#REF!,#REF!)&lt;250000000),"Ordinaria",IF(AND(AC784=0,SUMIFS($H:$H,$A:$A,$A784,#REF!,#REF!)&gt;=250000000),"Preventiva",IF(AND(AC784&gt;0,AC784&lt;=30),"Persuasiva I",IF(AND(AC784&gt;30,AC784&lt;=60),"Persuasiva II",IF(AND(AC784&gt;60,AC784&lt;90),"Prejurídica","Jurídico")))))</f>
        <v>#REF!</v>
      </c>
      <c r="AV784">
        <f t="shared" si="195"/>
        <v>0</v>
      </c>
      <c r="AW784" t="str">
        <f>IFERROR(VLOOKUP(#REF!,#REF!,32,0),"Desembolsado")</f>
        <v>Desembolsado</v>
      </c>
      <c r="AX784" t="str">
        <f t="shared" si="196"/>
        <v>Otro</v>
      </c>
    </row>
    <row r="785" spans="1:50" x14ac:dyDescent="0.25">
      <c r="A785" s="3">
        <v>45322</v>
      </c>
      <c r="B785" s="1">
        <v>34226200226431</v>
      </c>
      <c r="C785" s="5">
        <v>50000000</v>
      </c>
      <c r="D785">
        <v>48</v>
      </c>
      <c r="E785" s="3">
        <v>44907</v>
      </c>
      <c r="F785" s="1">
        <f>_xlfn.DAYS(E785,A785)/30</f>
        <v>-13.833333333333334</v>
      </c>
      <c r="G785" s="1">
        <f t="shared" si="188"/>
        <v>34.166666666666664</v>
      </c>
      <c r="H785" s="5">
        <v>37369798</v>
      </c>
      <c r="I785" s="5" t="s">
        <v>52</v>
      </c>
      <c r="J785" s="6">
        <v>45134</v>
      </c>
      <c r="K785" s="7">
        <f>+_xlfn.DAYS(A785,J785)/30</f>
        <v>6.2666666666666666</v>
      </c>
      <c r="L785" s="7">
        <f>+_xlfn.DAYS(A785,E785)/30</f>
        <v>13.833333333333334</v>
      </c>
      <c r="M785" s="6">
        <v>31590</v>
      </c>
      <c r="N785" s="8">
        <f>+_xlfn.DAYS(A785,M785)/365</f>
        <v>37.62191780821918</v>
      </c>
      <c r="O785" s="8">
        <v>7619</v>
      </c>
      <c r="P785" s="6">
        <v>40434</v>
      </c>
      <c r="Q785" s="8">
        <f t="shared" si="190"/>
        <v>12.425000000000001</v>
      </c>
      <c r="R785" s="8">
        <f t="shared" si="191"/>
        <v>13.055555555555555</v>
      </c>
      <c r="S785" s="8" t="s">
        <v>66</v>
      </c>
      <c r="T785" s="9">
        <v>2.9600000000000001E-2</v>
      </c>
      <c r="U785" s="5">
        <f t="shared" si="192"/>
        <v>1041666.6666666666</v>
      </c>
      <c r="V785" s="5">
        <f t="shared" si="193"/>
        <v>92178.835066666667</v>
      </c>
      <c r="W785" s="10">
        <f t="shared" si="197"/>
        <v>1133845.5017333333</v>
      </c>
      <c r="X785" s="5">
        <v>79894</v>
      </c>
      <c r="Y785">
        <v>0</v>
      </c>
      <c r="Z785" s="5">
        <v>5006</v>
      </c>
      <c r="AA785" s="5">
        <v>37454698</v>
      </c>
      <c r="AB785">
        <v>0</v>
      </c>
      <c r="AC785">
        <v>0</v>
      </c>
      <c r="AD785">
        <v>0</v>
      </c>
      <c r="AE785" t="s">
        <v>34</v>
      </c>
      <c r="AF785" t="s">
        <v>34</v>
      </c>
      <c r="AG785" t="s">
        <v>35</v>
      </c>
      <c r="AH785" s="5">
        <v>470859</v>
      </c>
      <c r="AI785" s="5">
        <v>1007</v>
      </c>
      <c r="AJ785" s="3">
        <v>46371</v>
      </c>
      <c r="AK785" s="5">
        <v>63</v>
      </c>
      <c r="AL785" s="5">
        <v>399110</v>
      </c>
      <c r="AM785" s="5">
        <v>853.72</v>
      </c>
      <c r="AN785" s="5">
        <v>54</v>
      </c>
      <c r="AO785" t="s">
        <v>36</v>
      </c>
      <c r="AP785" t="s">
        <v>37</v>
      </c>
      <c r="AQ785" s="5">
        <v>0</v>
      </c>
      <c r="AR785" t="s">
        <v>38</v>
      </c>
      <c r="AS785">
        <f t="shared" ref="AS785:AS791" si="199">IF(AC785&gt;=1,1,0)</f>
        <v>0</v>
      </c>
      <c r="AT785" t="str">
        <f t="shared" si="194"/>
        <v>0 Días</v>
      </c>
      <c r="AU785" t="e">
        <f>IF(AND(AC785=0,SUMIFS($H:$H,$A:$A,$A785,#REF!,#REF!)&lt;250000000),"Ordinaria",IF(AND(AC785=0,SUMIFS($H:$H,$A:$A,$A785,#REF!,#REF!)&gt;=250000000),"Preventiva",IF(AND(AC785&gt;0,AC785&lt;=30),"Persuasiva I",IF(AND(AC785&gt;30,AC785&lt;=60),"Persuasiva II",IF(AND(AC785&gt;60,AC785&lt;90),"Prejurídica","Jurídico")))))</f>
        <v>#REF!</v>
      </c>
      <c r="AV785">
        <f t="shared" si="195"/>
        <v>0</v>
      </c>
      <c r="AW785" t="str">
        <f>IFERROR(VLOOKUP(#REF!,#REF!,32,0),"Desembolsado")</f>
        <v>Desembolsado</v>
      </c>
      <c r="AX785" t="str">
        <f t="shared" si="196"/>
        <v>Otro</v>
      </c>
    </row>
    <row r="786" spans="1:50" x14ac:dyDescent="0.25">
      <c r="A786" s="3">
        <v>45291</v>
      </c>
      <c r="B786" s="1">
        <v>34226200226431</v>
      </c>
      <c r="C786" s="5">
        <v>50000000</v>
      </c>
      <c r="D786">
        <v>48</v>
      </c>
      <c r="E786" s="3">
        <v>44907</v>
      </c>
      <c r="F786" s="1">
        <f>_xlfn.DAYS(E786,A786)/30</f>
        <v>-12.8</v>
      </c>
      <c r="G786" s="1">
        <f t="shared" si="188"/>
        <v>35.200000000000003</v>
      </c>
      <c r="H786" s="5">
        <v>38437506</v>
      </c>
      <c r="I786" s="5" t="s">
        <v>52</v>
      </c>
      <c r="J786" s="6">
        <v>45134</v>
      </c>
      <c r="K786" s="7">
        <f>+_xlfn.DAYS(A786,J786)/30</f>
        <v>5.2333333333333334</v>
      </c>
      <c r="L786" s="7">
        <f>+_xlfn.DAYS(A786,E786)/30</f>
        <v>12.8</v>
      </c>
      <c r="M786" s="6">
        <v>31590</v>
      </c>
      <c r="N786" s="8">
        <f>+_xlfn.DAYS(A786,M786)/365</f>
        <v>37.536986301369865</v>
      </c>
      <c r="O786" s="8">
        <v>7619</v>
      </c>
      <c r="P786" s="6">
        <v>40434</v>
      </c>
      <c r="Q786" s="8">
        <f t="shared" si="190"/>
        <v>12.425000000000001</v>
      </c>
      <c r="R786" s="8">
        <f t="shared" si="191"/>
        <v>13.055555555555555</v>
      </c>
      <c r="S786" s="8" t="s">
        <v>66</v>
      </c>
      <c r="T786" s="9">
        <v>2.9600000000000001E-2</v>
      </c>
      <c r="U786" s="5">
        <f t="shared" si="192"/>
        <v>1041666.6666666666</v>
      </c>
      <c r="V786" s="5">
        <f t="shared" si="193"/>
        <v>94812.514800000004</v>
      </c>
      <c r="W786" s="10">
        <f t="shared" si="197"/>
        <v>1136479.1814666665</v>
      </c>
      <c r="X786" s="5">
        <v>82166</v>
      </c>
      <c r="Y786">
        <v>0</v>
      </c>
      <c r="Z786" s="5">
        <v>5150</v>
      </c>
      <c r="AA786" s="5">
        <v>38524822</v>
      </c>
      <c r="AB786">
        <v>0</v>
      </c>
      <c r="AC786">
        <v>0</v>
      </c>
      <c r="AD786">
        <v>0</v>
      </c>
      <c r="AE786" t="s">
        <v>34</v>
      </c>
      <c r="AF786" t="s">
        <v>34</v>
      </c>
      <c r="AG786" t="s">
        <v>35</v>
      </c>
      <c r="AH786" s="5">
        <v>599626</v>
      </c>
      <c r="AI786" s="5">
        <v>1035</v>
      </c>
      <c r="AJ786" s="3">
        <v>46371</v>
      </c>
      <c r="AK786" s="5">
        <v>65</v>
      </c>
      <c r="AL786" s="5">
        <v>410512.74</v>
      </c>
      <c r="AM786" s="5">
        <v>878</v>
      </c>
      <c r="AN786" s="5">
        <v>55.41</v>
      </c>
      <c r="AO786" t="s">
        <v>36</v>
      </c>
      <c r="AP786" t="s">
        <v>37</v>
      </c>
      <c r="AQ786" s="5">
        <v>0</v>
      </c>
      <c r="AR786" t="s">
        <v>38</v>
      </c>
      <c r="AS786">
        <f t="shared" si="199"/>
        <v>0</v>
      </c>
      <c r="AT786" t="str">
        <f t="shared" si="194"/>
        <v>0 Días</v>
      </c>
      <c r="AU786" t="e">
        <f>IF(AND(AC786=0,SUMIFS($H:$H,$A:$A,$A786,#REF!,#REF!)&lt;250000000),"Ordinaria",IF(AND(AC786=0,SUMIFS($H:$H,$A:$A,$A786,#REF!,#REF!)&gt;=250000000),"Preventiva",IF(AND(AC786&gt;0,AC786&lt;=30),"Persuasiva I",IF(AND(AC786&gt;30,AC786&lt;=60),"Persuasiva II",IF(AND(AC786&gt;60,AC786&lt;90),"Prejurídica","Jurídico")))))</f>
        <v>#REF!</v>
      </c>
      <c r="AV786">
        <f t="shared" si="195"/>
        <v>0</v>
      </c>
      <c r="AW786" t="str">
        <f>IFERROR(VLOOKUP(#REF!,#REF!,32,0),"Desembolsado")</f>
        <v>Desembolsado</v>
      </c>
      <c r="AX786" t="str">
        <f t="shared" si="196"/>
        <v>Otro</v>
      </c>
    </row>
    <row r="787" spans="1:50" x14ac:dyDescent="0.25">
      <c r="A787" s="3">
        <v>45260</v>
      </c>
      <c r="B787" s="1">
        <v>34226200226431</v>
      </c>
      <c r="C787" s="5">
        <v>50000000</v>
      </c>
      <c r="D787">
        <v>48</v>
      </c>
      <c r="E787" s="3">
        <v>44907</v>
      </c>
      <c r="F787" s="1">
        <f>_xlfn.DAYS(E787,A787)/30</f>
        <v>-11.766666666666667</v>
      </c>
      <c r="G787" s="1">
        <f t="shared" ref="G787:G808" si="200">+D787+F787</f>
        <v>36.233333333333334</v>
      </c>
      <c r="H787" s="5">
        <v>39505214</v>
      </c>
      <c r="I787" s="5" t="s">
        <v>52</v>
      </c>
      <c r="J787" s="6">
        <v>45134</v>
      </c>
      <c r="K787" s="7">
        <f>+_xlfn.DAYS(A787,J787)/30</f>
        <v>4.2</v>
      </c>
      <c r="L787" s="7">
        <f>+_xlfn.DAYS(A787,E787)/30</f>
        <v>11.766666666666667</v>
      </c>
      <c r="M787" s="6">
        <v>31590</v>
      </c>
      <c r="N787" s="8">
        <f>+_xlfn.DAYS(A787,M787)/365</f>
        <v>37.452054794520549</v>
      </c>
      <c r="O787" s="8">
        <v>7619</v>
      </c>
      <c r="P787" s="6">
        <v>40434</v>
      </c>
      <c r="Q787" s="8">
        <f t="shared" si="190"/>
        <v>12.425000000000001</v>
      </c>
      <c r="R787" s="8">
        <f t="shared" si="191"/>
        <v>13.055555555555555</v>
      </c>
      <c r="S787" s="8" t="s">
        <v>66</v>
      </c>
      <c r="T787" s="9">
        <v>2.9600000000000001E-2</v>
      </c>
      <c r="U787" s="5">
        <f t="shared" si="192"/>
        <v>1041666.6666666666</v>
      </c>
      <c r="V787" s="5">
        <f t="shared" si="193"/>
        <v>97446.194533333328</v>
      </c>
      <c r="W787" s="10">
        <f t="shared" si="197"/>
        <v>1139112.8611999999</v>
      </c>
      <c r="X787" s="5">
        <v>84451</v>
      </c>
      <c r="Y787">
        <v>0</v>
      </c>
      <c r="Z787" s="5">
        <v>5292</v>
      </c>
      <c r="AA787" s="5">
        <v>39594957</v>
      </c>
      <c r="AB787">
        <v>0</v>
      </c>
      <c r="AC787">
        <v>0</v>
      </c>
      <c r="AD787">
        <v>0</v>
      </c>
      <c r="AE787" t="s">
        <v>34</v>
      </c>
      <c r="AF787" t="s">
        <v>34</v>
      </c>
      <c r="AG787" t="s">
        <v>35</v>
      </c>
      <c r="AH787" s="5">
        <v>616282</v>
      </c>
      <c r="AI787" s="5">
        <v>1064</v>
      </c>
      <c r="AJ787" s="3">
        <v>46371</v>
      </c>
      <c r="AK787" s="5">
        <v>67</v>
      </c>
      <c r="AL787" s="5">
        <v>421915.87</v>
      </c>
      <c r="AM787" s="5">
        <v>902</v>
      </c>
      <c r="AN787" s="5">
        <v>56.94</v>
      </c>
      <c r="AO787" t="s">
        <v>36</v>
      </c>
      <c r="AP787" t="s">
        <v>37</v>
      </c>
      <c r="AQ787" s="5">
        <v>0</v>
      </c>
      <c r="AR787" t="s">
        <v>38</v>
      </c>
      <c r="AS787">
        <f t="shared" si="199"/>
        <v>0</v>
      </c>
      <c r="AT787" t="str">
        <f t="shared" si="194"/>
        <v>0 Días</v>
      </c>
      <c r="AU787" t="e">
        <f>IF(AND(AC787=0,SUMIFS($H:$H,$A:$A,$A787,#REF!,#REF!)&lt;250000000),"Ordinaria",IF(AND(AC787=0,SUMIFS($H:$H,$A:$A,$A787,#REF!,#REF!)&gt;=250000000),"Preventiva",IF(AND(AC787&gt;0,AC787&lt;=30),"Persuasiva I",IF(AND(AC787&gt;30,AC787&lt;=60),"Persuasiva II",IF(AND(AC787&gt;60,AC787&lt;90),"Prejurídica","Jurídico")))))</f>
        <v>#REF!</v>
      </c>
      <c r="AV787">
        <f t="shared" si="195"/>
        <v>0</v>
      </c>
      <c r="AW787" t="str">
        <f>IFERROR(VLOOKUP(#REF!,#REF!,32,0),"Desembolsado")</f>
        <v>Desembolsado</v>
      </c>
      <c r="AX787" t="str">
        <f t="shared" si="196"/>
        <v>Otro</v>
      </c>
    </row>
    <row r="788" spans="1:50" x14ac:dyDescent="0.25">
      <c r="A788" s="3">
        <v>45230</v>
      </c>
      <c r="B788" s="1">
        <v>34226200226431</v>
      </c>
      <c r="C788" s="5">
        <v>50000000</v>
      </c>
      <c r="D788">
        <v>48</v>
      </c>
      <c r="E788" s="3">
        <v>44907</v>
      </c>
      <c r="F788" s="1">
        <f>_xlfn.DAYS(E788,A788)/30</f>
        <v>-10.766666666666667</v>
      </c>
      <c r="G788" s="1">
        <f t="shared" si="200"/>
        <v>37.233333333333334</v>
      </c>
      <c r="H788" s="5">
        <v>40572922</v>
      </c>
      <c r="I788" s="5" t="s">
        <v>52</v>
      </c>
      <c r="J788" s="6">
        <v>45134</v>
      </c>
      <c r="K788" s="7">
        <f>+_xlfn.DAYS(A788,J788)/30</f>
        <v>3.2</v>
      </c>
      <c r="L788" s="7">
        <f>+_xlfn.DAYS(A788,E788)/30</f>
        <v>10.766666666666667</v>
      </c>
      <c r="M788" s="6">
        <v>31590</v>
      </c>
      <c r="N788" s="8">
        <f>+_xlfn.DAYS(A788,M788)/365</f>
        <v>37.369863013698627</v>
      </c>
      <c r="O788" s="8">
        <v>7619</v>
      </c>
      <c r="P788" s="6">
        <v>40434</v>
      </c>
      <c r="Q788" s="8">
        <f t="shared" si="190"/>
        <v>12.425000000000001</v>
      </c>
      <c r="R788" s="8">
        <f t="shared" si="191"/>
        <v>13.055555555555555</v>
      </c>
      <c r="S788" s="8" t="s">
        <v>66</v>
      </c>
      <c r="T788" s="9">
        <v>2.9600000000000001E-2</v>
      </c>
      <c r="U788" s="5">
        <f t="shared" si="192"/>
        <v>1041666.6666666666</v>
      </c>
      <c r="V788" s="5">
        <f t="shared" si="193"/>
        <v>100079.87426666667</v>
      </c>
      <c r="W788" s="10">
        <f t="shared" si="197"/>
        <v>1141746.5409333333</v>
      </c>
      <c r="X788" s="5">
        <v>86736</v>
      </c>
      <c r="Y788">
        <v>0</v>
      </c>
      <c r="Z788" s="5">
        <v>5433</v>
      </c>
      <c r="AA788" s="5">
        <v>40665091</v>
      </c>
      <c r="AB788">
        <v>0</v>
      </c>
      <c r="AC788">
        <v>0</v>
      </c>
      <c r="AD788">
        <v>0</v>
      </c>
      <c r="AE788" t="s">
        <v>34</v>
      </c>
      <c r="AF788" t="s">
        <v>34</v>
      </c>
      <c r="AG788" t="s">
        <v>35</v>
      </c>
      <c r="AH788" s="5">
        <v>632938</v>
      </c>
      <c r="AI788" s="5">
        <v>1093</v>
      </c>
      <c r="AJ788" s="3">
        <v>46371</v>
      </c>
      <c r="AK788" s="5">
        <v>68</v>
      </c>
      <c r="AL788" s="5">
        <v>433319</v>
      </c>
      <c r="AM788" s="5">
        <v>926</v>
      </c>
      <c r="AN788" s="5">
        <v>58.46</v>
      </c>
      <c r="AO788" t="s">
        <v>36</v>
      </c>
      <c r="AP788" t="s">
        <v>37</v>
      </c>
      <c r="AQ788" s="5">
        <v>0</v>
      </c>
      <c r="AR788" t="s">
        <v>38</v>
      </c>
      <c r="AS788">
        <f t="shared" si="199"/>
        <v>0</v>
      </c>
      <c r="AT788" t="str">
        <f t="shared" si="194"/>
        <v>0 Días</v>
      </c>
      <c r="AU788" t="e">
        <f>IF(AND(AC788=0,SUMIFS($H:$H,$A:$A,$A788,#REF!,#REF!)&lt;250000000),"Ordinaria",IF(AND(AC788=0,SUMIFS($H:$H,$A:$A,$A788,#REF!,#REF!)&gt;=250000000),"Preventiva",IF(AND(AC788&gt;0,AC788&lt;=30),"Persuasiva I",IF(AND(AC788&gt;30,AC788&lt;=60),"Persuasiva II",IF(AND(AC788&gt;60,AC788&lt;90),"Prejurídica","Jurídico")))))</f>
        <v>#REF!</v>
      </c>
      <c r="AV788">
        <f t="shared" si="195"/>
        <v>0</v>
      </c>
      <c r="AW788" t="str">
        <f>IFERROR(VLOOKUP(#REF!,#REF!,32,0),"Desembolsado")</f>
        <v>Desembolsado</v>
      </c>
      <c r="AX788" t="str">
        <f t="shared" si="196"/>
        <v>Otro</v>
      </c>
    </row>
    <row r="789" spans="1:50" x14ac:dyDescent="0.25">
      <c r="A789" s="3">
        <v>45199</v>
      </c>
      <c r="B789" s="1">
        <v>34226200226431</v>
      </c>
      <c r="C789" s="5">
        <v>50000000</v>
      </c>
      <c r="D789">
        <v>48</v>
      </c>
      <c r="E789" s="3">
        <v>44907</v>
      </c>
      <c r="F789" s="1">
        <f>_xlfn.DAYS(E789,A789)/30</f>
        <v>-9.7333333333333325</v>
      </c>
      <c r="G789" s="1">
        <f t="shared" si="200"/>
        <v>38.266666666666666</v>
      </c>
      <c r="H789" s="5">
        <v>41640630</v>
      </c>
      <c r="I789" s="5" t="s">
        <v>52</v>
      </c>
      <c r="J789" s="6">
        <v>45134</v>
      </c>
      <c r="K789" s="7">
        <f>+_xlfn.DAYS(A789,J789)/30</f>
        <v>2.1666666666666665</v>
      </c>
      <c r="L789" s="7">
        <f>+_xlfn.DAYS(A789,E789)/30</f>
        <v>9.7333333333333325</v>
      </c>
      <c r="M789" s="6">
        <v>31590</v>
      </c>
      <c r="N789" s="8">
        <f>+_xlfn.DAYS(A789,M789)/365</f>
        <v>37.284931506849318</v>
      </c>
      <c r="O789" s="8">
        <v>7619</v>
      </c>
      <c r="P789" s="6">
        <v>40434</v>
      </c>
      <c r="Q789" s="8">
        <f t="shared" si="190"/>
        <v>12.425000000000001</v>
      </c>
      <c r="R789" s="8">
        <f t="shared" si="191"/>
        <v>13.055555555555555</v>
      </c>
      <c r="S789" s="8" t="s">
        <v>66</v>
      </c>
      <c r="T789" s="9">
        <v>2.9600000000000001E-2</v>
      </c>
      <c r="U789" s="5">
        <f t="shared" si="192"/>
        <v>1041666.6666666666</v>
      </c>
      <c r="V789" s="5">
        <f t="shared" si="193"/>
        <v>102713.554</v>
      </c>
      <c r="W789" s="10">
        <f t="shared" si="197"/>
        <v>1144380.2206666665</v>
      </c>
      <c r="X789" s="5">
        <v>89021</v>
      </c>
      <c r="Y789">
        <v>0</v>
      </c>
      <c r="Z789" s="5">
        <v>5576</v>
      </c>
      <c r="AA789" s="5">
        <v>41735227</v>
      </c>
      <c r="AB789">
        <v>0</v>
      </c>
      <c r="AC789">
        <v>0</v>
      </c>
      <c r="AD789">
        <v>0</v>
      </c>
      <c r="AE789" t="s">
        <v>34</v>
      </c>
      <c r="AF789" t="s">
        <v>34</v>
      </c>
      <c r="AG789" t="s">
        <v>35</v>
      </c>
      <c r="AH789" s="5">
        <v>649594</v>
      </c>
      <c r="AI789" s="5">
        <v>1122</v>
      </c>
      <c r="AJ789" s="3">
        <v>46371</v>
      </c>
      <c r="AK789" s="5">
        <v>70</v>
      </c>
      <c r="AL789" s="5">
        <v>444722</v>
      </c>
      <c r="AM789" s="5">
        <v>950</v>
      </c>
      <c r="AN789" s="5">
        <v>60</v>
      </c>
      <c r="AO789" t="s">
        <v>36</v>
      </c>
      <c r="AP789" t="s">
        <v>37</v>
      </c>
      <c r="AQ789" s="5">
        <v>0</v>
      </c>
      <c r="AR789" t="s">
        <v>38</v>
      </c>
      <c r="AS789">
        <f t="shared" si="199"/>
        <v>0</v>
      </c>
      <c r="AT789" t="str">
        <f t="shared" si="194"/>
        <v>0 Días</v>
      </c>
      <c r="AU789" t="e">
        <f>IF(AND(AC789=0,SUMIFS($H:$H,$A:$A,$A789,#REF!,#REF!)&lt;250000000),"Ordinaria",IF(AND(AC789=0,SUMIFS($H:$H,$A:$A,$A789,#REF!,#REF!)&gt;=250000000),"Preventiva",IF(AND(AC789&gt;0,AC789&lt;=30),"Persuasiva I",IF(AND(AC789&gt;30,AC789&lt;=60),"Persuasiva II",IF(AND(AC789&gt;60,AC789&lt;90),"Prejurídica","Jurídico")))))</f>
        <v>#REF!</v>
      </c>
      <c r="AV789">
        <f t="shared" si="195"/>
        <v>0</v>
      </c>
      <c r="AW789" t="str">
        <f>IFERROR(VLOOKUP(#REF!,#REF!,32,0),"Desembolsado")</f>
        <v>Desembolsado</v>
      </c>
      <c r="AX789" t="str">
        <f t="shared" si="196"/>
        <v>Otro</v>
      </c>
    </row>
    <row r="790" spans="1:50" x14ac:dyDescent="0.25">
      <c r="A790" s="3">
        <v>45169</v>
      </c>
      <c r="B790" s="1">
        <v>34226200226431</v>
      </c>
      <c r="C790" s="5">
        <v>50000000</v>
      </c>
      <c r="D790">
        <v>48</v>
      </c>
      <c r="E790" s="3">
        <v>44907</v>
      </c>
      <c r="F790" s="1">
        <f>_xlfn.DAYS(E790,A790)/30</f>
        <v>-8.7333333333333325</v>
      </c>
      <c r="G790" s="1">
        <f t="shared" si="200"/>
        <v>39.266666666666666</v>
      </c>
      <c r="H790" s="5">
        <v>41640630</v>
      </c>
      <c r="I790" s="5" t="s">
        <v>52</v>
      </c>
      <c r="J790" s="6">
        <v>45134</v>
      </c>
      <c r="K790" s="7">
        <f>+_xlfn.DAYS(A790,J790)/30</f>
        <v>1.1666666666666667</v>
      </c>
      <c r="L790" s="7">
        <f>+_xlfn.DAYS(A790,E790)/30</f>
        <v>8.7333333333333325</v>
      </c>
      <c r="M790" s="6">
        <v>31590</v>
      </c>
      <c r="N790" s="8">
        <f>+_xlfn.DAYS(A790,M790)/365</f>
        <v>37.202739726027396</v>
      </c>
      <c r="O790" s="8">
        <v>7619</v>
      </c>
      <c r="P790" s="6">
        <v>40434</v>
      </c>
      <c r="Q790" s="8">
        <f t="shared" si="190"/>
        <v>12.425000000000001</v>
      </c>
      <c r="R790" s="8">
        <f t="shared" si="191"/>
        <v>13.055555555555555</v>
      </c>
      <c r="S790" s="8" t="s">
        <v>66</v>
      </c>
      <c r="T790" s="9">
        <v>2.9600000000000001E-2</v>
      </c>
      <c r="U790" s="5">
        <f t="shared" si="192"/>
        <v>1041666.6666666666</v>
      </c>
      <c r="V790" s="5">
        <f t="shared" si="193"/>
        <v>102713.554</v>
      </c>
      <c r="W790" s="10">
        <f t="shared" si="197"/>
        <v>1144380.2206666665</v>
      </c>
      <c r="X790" s="5">
        <v>0</v>
      </c>
      <c r="Y790">
        <v>0</v>
      </c>
      <c r="Z790" s="5">
        <v>0</v>
      </c>
      <c r="AA790" s="5">
        <v>41640630</v>
      </c>
      <c r="AB790">
        <v>0</v>
      </c>
      <c r="AC790">
        <v>0</v>
      </c>
      <c r="AD790">
        <v>0</v>
      </c>
      <c r="AE790" t="s">
        <v>34</v>
      </c>
      <c r="AF790" t="s">
        <v>34</v>
      </c>
      <c r="AG790" t="s">
        <v>35</v>
      </c>
      <c r="AH790" s="5">
        <v>649594</v>
      </c>
      <c r="AI790" s="5">
        <v>0</v>
      </c>
      <c r="AJ790" s="3">
        <v>46371</v>
      </c>
      <c r="AK790" s="5">
        <v>0</v>
      </c>
      <c r="AL790" s="5">
        <v>444722</v>
      </c>
      <c r="AM790" s="5">
        <v>0</v>
      </c>
      <c r="AN790" s="5">
        <v>0</v>
      </c>
      <c r="AO790" t="s">
        <v>36</v>
      </c>
      <c r="AP790" t="s">
        <v>37</v>
      </c>
      <c r="AQ790" s="5">
        <v>0</v>
      </c>
      <c r="AR790" t="s">
        <v>38</v>
      </c>
      <c r="AS790">
        <f t="shared" si="199"/>
        <v>0</v>
      </c>
      <c r="AT790" t="str">
        <f t="shared" si="194"/>
        <v>0 Días</v>
      </c>
      <c r="AU790" t="e">
        <f>IF(AND(AC790=0,SUMIFS($H:$H,$A:$A,$A790,#REF!,#REF!)&lt;250000000),"Ordinaria",IF(AND(AC790=0,SUMIFS($H:$H,$A:$A,$A790,#REF!,#REF!)&gt;=250000000),"Preventiva",IF(AND(AC790&gt;0,AC790&lt;=30),"Persuasiva I",IF(AND(AC790&gt;30,AC790&lt;=60),"Persuasiva II",IF(AND(AC790&gt;60,AC790&lt;90),"Prejurídica","Jurídico")))))</f>
        <v>#REF!</v>
      </c>
      <c r="AV790">
        <f t="shared" si="195"/>
        <v>0</v>
      </c>
      <c r="AW790" t="str">
        <f>IFERROR(VLOOKUP(#REF!,#REF!,32,0),"Desembolsado")</f>
        <v>Desembolsado</v>
      </c>
      <c r="AX790" t="str">
        <f t="shared" si="196"/>
        <v>Otro</v>
      </c>
    </row>
    <row r="791" spans="1:50" x14ac:dyDescent="0.25">
      <c r="A791" s="3">
        <v>45138</v>
      </c>
      <c r="B791" s="1">
        <v>34226200226431</v>
      </c>
      <c r="C791" s="5">
        <v>50000000</v>
      </c>
      <c r="D791">
        <v>48</v>
      </c>
      <c r="E791" s="3">
        <v>44907</v>
      </c>
      <c r="F791" s="1">
        <f>_xlfn.DAYS(E791,A791)/30</f>
        <v>-7.7</v>
      </c>
      <c r="G791" s="1">
        <f t="shared" si="200"/>
        <v>40.299999999999997</v>
      </c>
      <c r="H791" s="5">
        <v>42708338</v>
      </c>
      <c r="I791" s="5" t="s">
        <v>52</v>
      </c>
      <c r="J791" s="6">
        <v>45134</v>
      </c>
      <c r="K791" s="7">
        <f>+_xlfn.DAYS(A791,J791)/30</f>
        <v>0.13333333333333333</v>
      </c>
      <c r="L791" s="7">
        <f>+_xlfn.DAYS(A791,E791)/30</f>
        <v>7.7</v>
      </c>
      <c r="M791" s="6">
        <v>31590</v>
      </c>
      <c r="N791" s="8">
        <f>+_xlfn.DAYS(A791,M791)/365</f>
        <v>37.11780821917808</v>
      </c>
      <c r="O791" s="8">
        <v>7619</v>
      </c>
      <c r="P791" s="6">
        <v>40434</v>
      </c>
      <c r="Q791" s="8">
        <f t="shared" si="190"/>
        <v>12.425000000000001</v>
      </c>
      <c r="R791" s="8">
        <f t="shared" si="191"/>
        <v>13.055555555555555</v>
      </c>
      <c r="S791" s="8" t="s">
        <v>66</v>
      </c>
      <c r="T791" s="9">
        <v>2.9600000000000001E-2</v>
      </c>
      <c r="U791" s="5">
        <f t="shared" si="192"/>
        <v>1041666.6666666666</v>
      </c>
      <c r="V791" s="5">
        <f t="shared" si="193"/>
        <v>105347.23373333333</v>
      </c>
      <c r="W791" s="10">
        <f t="shared" si="197"/>
        <v>1147013.9003999999</v>
      </c>
      <c r="X791" s="5">
        <v>56185</v>
      </c>
      <c r="Y791">
        <v>0</v>
      </c>
      <c r="Z791" s="5">
        <v>2891</v>
      </c>
      <c r="AA791" s="5">
        <v>42767414</v>
      </c>
      <c r="AB791">
        <v>0</v>
      </c>
      <c r="AC791">
        <v>0</v>
      </c>
      <c r="AD791">
        <v>0</v>
      </c>
      <c r="AE791" t="s">
        <v>34</v>
      </c>
      <c r="AF791" t="s">
        <v>34</v>
      </c>
      <c r="AG791" t="s">
        <v>35</v>
      </c>
      <c r="AH791" s="5">
        <v>666250</v>
      </c>
      <c r="AI791" s="5">
        <v>708</v>
      </c>
      <c r="AJ791" s="3">
        <v>46371</v>
      </c>
      <c r="AK791" s="5">
        <v>36</v>
      </c>
      <c r="AL791" s="5">
        <v>456125</v>
      </c>
      <c r="AM791" s="5">
        <v>600</v>
      </c>
      <c r="AN791" s="5">
        <v>31</v>
      </c>
      <c r="AO791" t="s">
        <v>36</v>
      </c>
      <c r="AP791" t="s">
        <v>37</v>
      </c>
      <c r="AQ791" s="5">
        <v>0</v>
      </c>
      <c r="AR791" t="s">
        <v>38</v>
      </c>
      <c r="AS791">
        <f t="shared" si="199"/>
        <v>0</v>
      </c>
      <c r="AT791" t="str">
        <f t="shared" si="194"/>
        <v>0 Días</v>
      </c>
      <c r="AU791" t="e">
        <f>IF(AND(AC791=0,SUMIFS($H:$H,$A:$A,$A791,#REF!,#REF!)&lt;250000000),"Ordinaria",IF(AND(AC791=0,SUMIFS($H:$H,$A:$A,$A791,#REF!,#REF!)&gt;=250000000),"Preventiva",IF(AND(AC791&gt;0,AC791&lt;=30),"Persuasiva I",IF(AND(AC791&gt;30,AC791&lt;=60),"Persuasiva II",IF(AND(AC791&gt;60,AC791&lt;90),"Prejurídica","Jurídico")))))</f>
        <v>#REF!</v>
      </c>
      <c r="AV791">
        <f t="shared" si="195"/>
        <v>0</v>
      </c>
      <c r="AW791" t="str">
        <f>IFERROR(VLOOKUP(#REF!,#REF!,32,0),"Desembolsado")</f>
        <v>Desembolsado</v>
      </c>
      <c r="AX791" t="str">
        <f t="shared" si="196"/>
        <v>Otro</v>
      </c>
    </row>
    <row r="792" spans="1:50" x14ac:dyDescent="0.25">
      <c r="A792" s="3">
        <v>45351</v>
      </c>
      <c r="B792" s="1">
        <v>34227020224791</v>
      </c>
      <c r="C792" s="5">
        <v>59800000</v>
      </c>
      <c r="D792">
        <v>84</v>
      </c>
      <c r="E792" s="3">
        <v>44893</v>
      </c>
      <c r="F792" s="1">
        <f>_xlfn.DAYS(E792,A792)/30</f>
        <v>-15.266666666666667</v>
      </c>
      <c r="G792" s="1">
        <f t="shared" si="200"/>
        <v>68.733333333333334</v>
      </c>
      <c r="H792" s="5">
        <v>49759033</v>
      </c>
      <c r="I792" s="5" t="s">
        <v>54</v>
      </c>
      <c r="J792" s="6">
        <v>45076</v>
      </c>
      <c r="K792" s="7">
        <f>+_xlfn.DAYS(A792,J792)/30</f>
        <v>9.1666666666666661</v>
      </c>
      <c r="L792" s="7">
        <f>+_xlfn.DAYS(A792,E792)/30</f>
        <v>15.266666666666667</v>
      </c>
      <c r="M792" s="6">
        <v>22343</v>
      </c>
      <c r="N792" s="8">
        <f>+_xlfn.DAYS(A792,M792)/365</f>
        <v>63.035616438356165</v>
      </c>
      <c r="O792" s="8">
        <v>6985</v>
      </c>
      <c r="P792" s="6">
        <v>34501</v>
      </c>
      <c r="Q792" s="8">
        <f t="shared" si="190"/>
        <v>28.866666666666667</v>
      </c>
      <c r="R792" s="8">
        <f t="shared" si="191"/>
        <v>29.375</v>
      </c>
      <c r="S792" s="8" t="s">
        <v>66</v>
      </c>
      <c r="T792" s="9">
        <v>2.9600000000000001E-2</v>
      </c>
      <c r="U792" s="5">
        <f t="shared" si="192"/>
        <v>711904.76190476189</v>
      </c>
      <c r="V792" s="5">
        <f t="shared" si="193"/>
        <v>122738.94806666666</v>
      </c>
      <c r="W792" s="10">
        <f t="shared" si="197"/>
        <v>834643.70997142862</v>
      </c>
      <c r="X792" s="5">
        <v>106374</v>
      </c>
      <c r="Y792">
        <v>0</v>
      </c>
      <c r="Z792" s="5">
        <v>6667</v>
      </c>
      <c r="AA792" s="5">
        <v>49872074</v>
      </c>
      <c r="AB792">
        <v>0</v>
      </c>
      <c r="AC792">
        <v>0</v>
      </c>
      <c r="AD792">
        <v>0</v>
      </c>
      <c r="AE792" t="s">
        <v>34</v>
      </c>
      <c r="AF792" t="s">
        <v>34</v>
      </c>
      <c r="AG792" t="s">
        <v>35</v>
      </c>
      <c r="AH792" s="5">
        <v>241331</v>
      </c>
      <c r="AI792" s="5">
        <v>516</v>
      </c>
      <c r="AJ792" s="3">
        <v>47427</v>
      </c>
      <c r="AK792" s="5">
        <v>32</v>
      </c>
      <c r="AL792" s="5">
        <v>527736.16</v>
      </c>
      <c r="AM792" s="5">
        <v>947.26</v>
      </c>
      <c r="AN792" s="5">
        <v>66.08</v>
      </c>
      <c r="AO792" t="s">
        <v>40</v>
      </c>
      <c r="AP792" t="s">
        <v>37</v>
      </c>
      <c r="AQ792" s="5">
        <v>0</v>
      </c>
      <c r="AR792" t="s">
        <v>38</v>
      </c>
      <c r="AT792" t="str">
        <f t="shared" si="194"/>
        <v>0 Días</v>
      </c>
      <c r="AU792" t="e">
        <f>IF(AND(AC792=0,SUMIFS($H:$H,$A:$A,$A792,#REF!,#REF!)&lt;250000000),"Ordinaria",IF(AND(AC792=0,SUMIFS($H:$H,$A:$A,$A792,#REF!,#REF!)&gt;=250000000),"Preventiva",IF(AND(AC792&gt;0,AC792&lt;=30),"Persuasiva I",IF(AND(AC792&gt;30,AC792&lt;=60),"Persuasiva II",IF(AND(AC792&gt;60,AC792&lt;90),"Prejurídica","Jurídico")))))</f>
        <v>#REF!</v>
      </c>
      <c r="AV792">
        <f t="shared" si="195"/>
        <v>0</v>
      </c>
      <c r="AW792" t="str">
        <f>IFERROR(VLOOKUP(#REF!,#REF!,32,0),"Desembolsado")</f>
        <v>Desembolsado</v>
      </c>
      <c r="AX792" t="str">
        <f t="shared" si="196"/>
        <v>Otro</v>
      </c>
    </row>
    <row r="793" spans="1:50" x14ac:dyDescent="0.25">
      <c r="A793" s="3">
        <v>45322</v>
      </c>
      <c r="B793" s="1">
        <v>34227020224791</v>
      </c>
      <c r="C793" s="5">
        <v>59800000</v>
      </c>
      <c r="D793">
        <v>84</v>
      </c>
      <c r="E793" s="3">
        <v>44893</v>
      </c>
      <c r="F793" s="1">
        <f>_xlfn.DAYS(E793,A793)/30</f>
        <v>-14.3</v>
      </c>
      <c r="G793" s="1">
        <f t="shared" si="200"/>
        <v>69.7</v>
      </c>
      <c r="H793" s="5">
        <v>49759376</v>
      </c>
      <c r="I793" s="5" t="s">
        <v>54</v>
      </c>
      <c r="J793" s="6">
        <v>45076</v>
      </c>
      <c r="K793" s="7">
        <f>+_xlfn.DAYS(A793,J793)/30</f>
        <v>8.1999999999999993</v>
      </c>
      <c r="L793" s="7">
        <f>+_xlfn.DAYS(A793,E793)/30</f>
        <v>14.3</v>
      </c>
      <c r="M793" s="6">
        <v>22343</v>
      </c>
      <c r="N793" s="8">
        <f>+_xlfn.DAYS(A793,M793)/365</f>
        <v>62.956164383561642</v>
      </c>
      <c r="O793" s="8">
        <v>6985</v>
      </c>
      <c r="P793" s="6">
        <v>34501</v>
      </c>
      <c r="Q793" s="8">
        <f t="shared" si="190"/>
        <v>28.866666666666667</v>
      </c>
      <c r="R793" s="8">
        <f t="shared" si="191"/>
        <v>29.375</v>
      </c>
      <c r="S793" s="8" t="s">
        <v>66</v>
      </c>
      <c r="T793" s="9">
        <v>2.9600000000000001E-2</v>
      </c>
      <c r="U793" s="5">
        <f t="shared" si="192"/>
        <v>711904.76190476189</v>
      </c>
      <c r="V793" s="5">
        <f t="shared" si="193"/>
        <v>122739.79413333333</v>
      </c>
      <c r="W793" s="10">
        <f t="shared" si="197"/>
        <v>834644.55603809527</v>
      </c>
      <c r="X793" s="5">
        <v>122740</v>
      </c>
      <c r="Y793">
        <v>0</v>
      </c>
      <c r="Z793" s="5">
        <v>6657</v>
      </c>
      <c r="AA793" s="5">
        <v>49888773</v>
      </c>
      <c r="AB793">
        <v>0</v>
      </c>
      <c r="AC793">
        <v>0</v>
      </c>
      <c r="AD793">
        <v>0</v>
      </c>
      <c r="AE793" t="s">
        <v>34</v>
      </c>
      <c r="AF793" t="s">
        <v>34</v>
      </c>
      <c r="AG793" t="s">
        <v>35</v>
      </c>
      <c r="AH793" s="5">
        <v>241333</v>
      </c>
      <c r="AI793" s="5">
        <v>595</v>
      </c>
      <c r="AJ793" s="3">
        <v>47427</v>
      </c>
      <c r="AK793" s="5">
        <v>32</v>
      </c>
      <c r="AL793" s="5">
        <v>527739.80000000005</v>
      </c>
      <c r="AM793" s="5">
        <v>1093</v>
      </c>
      <c r="AN793" s="5">
        <v>66.08</v>
      </c>
      <c r="AO793" t="s">
        <v>40</v>
      </c>
      <c r="AP793" t="s">
        <v>37</v>
      </c>
      <c r="AQ793" s="5">
        <v>0</v>
      </c>
      <c r="AR793" t="s">
        <v>38</v>
      </c>
      <c r="AS793">
        <f t="shared" ref="AS793:AS801" si="201">IF(AC793&gt;=1,1,0)</f>
        <v>0</v>
      </c>
      <c r="AT793" t="str">
        <f t="shared" si="194"/>
        <v>0 Días</v>
      </c>
      <c r="AU793" t="e">
        <f>IF(AND(AC793=0,SUMIFS($H:$H,$A:$A,$A793,#REF!,#REF!)&lt;250000000),"Ordinaria",IF(AND(AC793=0,SUMIFS($H:$H,$A:$A,$A793,#REF!,#REF!)&gt;=250000000),"Preventiva",IF(AND(AC793&gt;0,AC793&lt;=30),"Persuasiva I",IF(AND(AC793&gt;30,AC793&lt;=60),"Persuasiva II",IF(AND(AC793&gt;60,AC793&lt;90),"Prejurídica","Jurídico")))))</f>
        <v>#REF!</v>
      </c>
      <c r="AV793">
        <f t="shared" si="195"/>
        <v>0</v>
      </c>
      <c r="AW793" t="str">
        <f>IFERROR(VLOOKUP(#REF!,#REF!,32,0),"Desembolsado")</f>
        <v>Desembolsado</v>
      </c>
      <c r="AX793" t="str">
        <f t="shared" si="196"/>
        <v>Otro</v>
      </c>
    </row>
    <row r="794" spans="1:50" x14ac:dyDescent="0.25">
      <c r="A794" s="3">
        <v>45291</v>
      </c>
      <c r="B794" s="1">
        <v>34227020224791</v>
      </c>
      <c r="C794" s="5">
        <v>59800000</v>
      </c>
      <c r="D794">
        <v>84</v>
      </c>
      <c r="E794" s="3">
        <v>44893</v>
      </c>
      <c r="F794" s="1">
        <f>_xlfn.DAYS(E794,A794)/30</f>
        <v>-13.266666666666667</v>
      </c>
      <c r="G794" s="1">
        <f t="shared" si="200"/>
        <v>70.733333333333334</v>
      </c>
      <c r="H794" s="5">
        <v>51199781</v>
      </c>
      <c r="I794" s="5" t="s">
        <v>54</v>
      </c>
      <c r="J794" s="6">
        <v>45076</v>
      </c>
      <c r="K794" s="7">
        <f>+_xlfn.DAYS(A794,J794)/30</f>
        <v>7.166666666666667</v>
      </c>
      <c r="L794" s="7">
        <f>+_xlfn.DAYS(A794,E794)/30</f>
        <v>13.266666666666667</v>
      </c>
      <c r="M794" s="6">
        <v>22343</v>
      </c>
      <c r="N794" s="8">
        <f>+_xlfn.DAYS(A794,M794)/365</f>
        <v>62.871232876712327</v>
      </c>
      <c r="O794" s="8">
        <v>6985</v>
      </c>
      <c r="P794" s="6">
        <v>34501</v>
      </c>
      <c r="Q794" s="8">
        <f t="shared" si="190"/>
        <v>28.866666666666667</v>
      </c>
      <c r="R794" s="8">
        <f t="shared" si="191"/>
        <v>29.375</v>
      </c>
      <c r="S794" s="8" t="s">
        <v>66</v>
      </c>
      <c r="T794" s="9">
        <v>2.9600000000000001E-2</v>
      </c>
      <c r="U794" s="5">
        <f t="shared" si="192"/>
        <v>711904.76190476189</v>
      </c>
      <c r="V794" s="5">
        <f t="shared" si="193"/>
        <v>126292.79313333334</v>
      </c>
      <c r="W794" s="10">
        <f t="shared" si="197"/>
        <v>838197.55503809522</v>
      </c>
      <c r="X794" s="5">
        <v>109465</v>
      </c>
      <c r="Y794">
        <v>0</v>
      </c>
      <c r="Z794" s="5">
        <v>6862</v>
      </c>
      <c r="AA794" s="5">
        <v>51316108</v>
      </c>
      <c r="AB794">
        <v>0</v>
      </c>
      <c r="AC794">
        <v>0</v>
      </c>
      <c r="AD794">
        <v>0</v>
      </c>
      <c r="AE794" t="s">
        <v>34</v>
      </c>
      <c r="AF794" t="s">
        <v>34</v>
      </c>
      <c r="AG794" t="s">
        <v>35</v>
      </c>
      <c r="AH794" s="5">
        <v>376318</v>
      </c>
      <c r="AI794" s="5">
        <v>531</v>
      </c>
      <c r="AJ794" s="3">
        <v>47427</v>
      </c>
      <c r="AK794" s="5">
        <v>33</v>
      </c>
      <c r="AL794" s="5">
        <v>543016.5</v>
      </c>
      <c r="AM794" s="5">
        <v>1086.4000000000001</v>
      </c>
      <c r="AN794" s="5">
        <v>68.12</v>
      </c>
      <c r="AO794" t="s">
        <v>40</v>
      </c>
      <c r="AP794" t="s">
        <v>37</v>
      </c>
      <c r="AQ794" s="5">
        <v>0</v>
      </c>
      <c r="AR794" t="s">
        <v>38</v>
      </c>
      <c r="AS794">
        <f t="shared" si="201"/>
        <v>0</v>
      </c>
      <c r="AT794" t="str">
        <f t="shared" si="194"/>
        <v>0 Días</v>
      </c>
      <c r="AU794" t="e">
        <f>IF(AND(AC794=0,SUMIFS($H:$H,$A:$A,$A794,#REF!,#REF!)&lt;250000000),"Ordinaria",IF(AND(AC794=0,SUMIFS($H:$H,$A:$A,$A794,#REF!,#REF!)&gt;=250000000),"Preventiva",IF(AND(AC794&gt;0,AC794&lt;=30),"Persuasiva I",IF(AND(AC794&gt;30,AC794&lt;=60),"Persuasiva II",IF(AND(AC794&gt;60,AC794&lt;90),"Prejurídica","Jurídico")))))</f>
        <v>#REF!</v>
      </c>
      <c r="AV794">
        <f t="shared" si="195"/>
        <v>0</v>
      </c>
      <c r="AW794" t="str">
        <f>IFERROR(VLOOKUP(#REF!,#REF!,32,0),"Desembolsado")</f>
        <v>Desembolsado</v>
      </c>
      <c r="AX794" t="str">
        <f t="shared" si="196"/>
        <v>Otro</v>
      </c>
    </row>
    <row r="795" spans="1:50" x14ac:dyDescent="0.25">
      <c r="A795" s="3">
        <v>45260</v>
      </c>
      <c r="B795" s="1">
        <v>34227020224791</v>
      </c>
      <c r="C795" s="5">
        <v>59800000</v>
      </c>
      <c r="D795">
        <v>84</v>
      </c>
      <c r="E795" s="3">
        <v>44893</v>
      </c>
      <c r="F795" s="1">
        <f>_xlfn.DAYS(E795,A795)/30</f>
        <v>-12.233333333333333</v>
      </c>
      <c r="G795" s="1">
        <f t="shared" si="200"/>
        <v>71.766666666666666</v>
      </c>
      <c r="H795" s="5">
        <v>51922826</v>
      </c>
      <c r="I795" s="5" t="s">
        <v>54</v>
      </c>
      <c r="J795" s="6">
        <v>45076</v>
      </c>
      <c r="K795" s="7">
        <f>+_xlfn.DAYS(A795,J795)/30</f>
        <v>6.1333333333333337</v>
      </c>
      <c r="L795" s="7">
        <f>+_xlfn.DAYS(A795,E795)/30</f>
        <v>12.233333333333333</v>
      </c>
      <c r="M795" s="6">
        <v>22343</v>
      </c>
      <c r="N795" s="8">
        <f>+_xlfn.DAYS(A795,M795)/365</f>
        <v>62.786301369863011</v>
      </c>
      <c r="O795" s="8">
        <v>6985</v>
      </c>
      <c r="P795" s="6">
        <v>34501</v>
      </c>
      <c r="Q795" s="8">
        <f t="shared" si="190"/>
        <v>28.866666666666667</v>
      </c>
      <c r="R795" s="8">
        <f t="shared" si="191"/>
        <v>29.375</v>
      </c>
      <c r="S795" s="8" t="s">
        <v>66</v>
      </c>
      <c r="T795" s="9">
        <v>2.9600000000000001E-2</v>
      </c>
      <c r="U795" s="5">
        <f t="shared" si="192"/>
        <v>711904.76190476189</v>
      </c>
      <c r="V795" s="5">
        <f t="shared" si="193"/>
        <v>128076.30413333334</v>
      </c>
      <c r="W795" s="10">
        <f t="shared" si="197"/>
        <v>839981.06603809528</v>
      </c>
      <c r="X795" s="5">
        <v>111006</v>
      </c>
      <c r="Y795">
        <v>0</v>
      </c>
      <c r="Z795" s="5">
        <v>6957</v>
      </c>
      <c r="AA795" s="5">
        <v>52040789</v>
      </c>
      <c r="AB795">
        <v>0</v>
      </c>
      <c r="AC795">
        <v>0</v>
      </c>
      <c r="AD795">
        <v>0</v>
      </c>
      <c r="AE795" t="s">
        <v>34</v>
      </c>
      <c r="AF795" t="s">
        <v>34</v>
      </c>
      <c r="AG795" t="s">
        <v>35</v>
      </c>
      <c r="AH795" s="5">
        <v>381633</v>
      </c>
      <c r="AI795" s="5">
        <v>538</v>
      </c>
      <c r="AJ795" s="3">
        <v>47427</v>
      </c>
      <c r="AK795" s="5">
        <v>34</v>
      </c>
      <c r="AL795" s="5">
        <v>550685</v>
      </c>
      <c r="AM795" s="5">
        <v>1101.69</v>
      </c>
      <c r="AN795" s="5">
        <v>69.06</v>
      </c>
      <c r="AO795" t="s">
        <v>40</v>
      </c>
      <c r="AP795" t="s">
        <v>37</v>
      </c>
      <c r="AQ795" s="5">
        <v>0</v>
      </c>
      <c r="AR795" t="s">
        <v>38</v>
      </c>
      <c r="AS795">
        <f t="shared" si="201"/>
        <v>0</v>
      </c>
      <c r="AT795" t="str">
        <f t="shared" si="194"/>
        <v>0 Días</v>
      </c>
      <c r="AU795" t="e">
        <f>IF(AND(AC795=0,SUMIFS($H:$H,$A:$A,$A795,#REF!,#REF!)&lt;250000000),"Ordinaria",IF(AND(AC795=0,SUMIFS($H:$H,$A:$A,$A795,#REF!,#REF!)&gt;=250000000),"Preventiva",IF(AND(AC795&gt;0,AC795&lt;=30),"Persuasiva I",IF(AND(AC795&gt;30,AC795&lt;=60),"Persuasiva II",IF(AND(AC795&gt;60,AC795&lt;90),"Prejurídica","Jurídico")))))</f>
        <v>#REF!</v>
      </c>
      <c r="AV795">
        <f t="shared" si="195"/>
        <v>0</v>
      </c>
      <c r="AW795" t="str">
        <f>IFERROR(VLOOKUP(#REF!,#REF!,32,0),"Desembolsado")</f>
        <v>Desembolsado</v>
      </c>
      <c r="AX795" t="str">
        <f t="shared" si="196"/>
        <v>Otro</v>
      </c>
    </row>
    <row r="796" spans="1:50" x14ac:dyDescent="0.25">
      <c r="A796" s="3">
        <v>45230</v>
      </c>
      <c r="B796" s="1">
        <v>34227020224791</v>
      </c>
      <c r="C796" s="5">
        <v>59800000</v>
      </c>
      <c r="D796">
        <v>84</v>
      </c>
      <c r="E796" s="3">
        <v>44893</v>
      </c>
      <c r="F796" s="1">
        <f>_xlfn.DAYS(E796,A796)/30</f>
        <v>-11.233333333333333</v>
      </c>
      <c r="G796" s="1">
        <f t="shared" si="200"/>
        <v>72.766666666666666</v>
      </c>
      <c r="H796" s="5">
        <v>52643976</v>
      </c>
      <c r="I796" s="5" t="s">
        <v>54</v>
      </c>
      <c r="J796" s="6">
        <v>45076</v>
      </c>
      <c r="K796" s="7">
        <f>+_xlfn.DAYS(A796,J796)/30</f>
        <v>5.1333333333333337</v>
      </c>
      <c r="L796" s="7">
        <f>+_xlfn.DAYS(A796,E796)/30</f>
        <v>11.233333333333333</v>
      </c>
      <c r="M796" s="6">
        <v>22343</v>
      </c>
      <c r="N796" s="8">
        <f>+_xlfn.DAYS(A796,M796)/365</f>
        <v>62.704109589041096</v>
      </c>
      <c r="O796" s="8">
        <v>6985</v>
      </c>
      <c r="P796" s="6">
        <v>34501</v>
      </c>
      <c r="Q796" s="8">
        <f t="shared" si="190"/>
        <v>28.866666666666667</v>
      </c>
      <c r="R796" s="8">
        <f t="shared" si="191"/>
        <v>29.375</v>
      </c>
      <c r="S796" s="8" t="s">
        <v>66</v>
      </c>
      <c r="T796" s="9">
        <v>2.9600000000000001E-2</v>
      </c>
      <c r="U796" s="5">
        <f t="shared" si="192"/>
        <v>711904.76190476189</v>
      </c>
      <c r="V796" s="5">
        <f t="shared" si="193"/>
        <v>129855.14080000002</v>
      </c>
      <c r="W796" s="10">
        <f t="shared" si="197"/>
        <v>841759.90270476195</v>
      </c>
      <c r="X796" s="5">
        <v>112549</v>
      </c>
      <c r="Y796">
        <v>0</v>
      </c>
      <c r="Z796" s="5">
        <v>7052</v>
      </c>
      <c r="AA796" s="5">
        <v>52763577</v>
      </c>
      <c r="AB796">
        <v>0</v>
      </c>
      <c r="AC796">
        <v>0</v>
      </c>
      <c r="AD796">
        <v>0</v>
      </c>
      <c r="AE796" t="s">
        <v>34</v>
      </c>
      <c r="AF796" t="s">
        <v>34</v>
      </c>
      <c r="AG796" t="s">
        <v>35</v>
      </c>
      <c r="AH796" s="5">
        <v>416366</v>
      </c>
      <c r="AI796" s="5">
        <v>609</v>
      </c>
      <c r="AJ796" s="3">
        <v>47427</v>
      </c>
      <c r="AK796" s="5">
        <v>38</v>
      </c>
      <c r="AL796" s="5">
        <v>558333.4</v>
      </c>
      <c r="AM796" s="5">
        <v>1117</v>
      </c>
      <c r="AN796" s="5">
        <v>70</v>
      </c>
      <c r="AO796" t="s">
        <v>40</v>
      </c>
      <c r="AP796" t="s">
        <v>37</v>
      </c>
      <c r="AQ796" s="5">
        <v>0</v>
      </c>
      <c r="AR796" t="s">
        <v>38</v>
      </c>
      <c r="AS796">
        <f t="shared" si="201"/>
        <v>0</v>
      </c>
      <c r="AT796" t="str">
        <f t="shared" si="194"/>
        <v>0 Días</v>
      </c>
      <c r="AU796" t="e">
        <f>IF(AND(AC796=0,SUMIFS($H:$H,$A:$A,$A796,#REF!,#REF!)&lt;250000000),"Ordinaria",IF(AND(AC796=0,SUMIFS($H:$H,$A:$A,$A796,#REF!,#REF!)&gt;=250000000),"Preventiva",IF(AND(AC796&gt;0,AC796&lt;=30),"Persuasiva I",IF(AND(AC796&gt;30,AC796&lt;=60),"Persuasiva II",IF(AND(AC796&gt;60,AC796&lt;90),"Prejurídica","Jurídico")))))</f>
        <v>#REF!</v>
      </c>
      <c r="AV796">
        <f t="shared" si="195"/>
        <v>0</v>
      </c>
      <c r="AW796" t="str">
        <f>IFERROR(VLOOKUP(#REF!,#REF!,32,0),"Desembolsado")</f>
        <v>Desembolsado</v>
      </c>
      <c r="AX796" t="str">
        <f t="shared" si="196"/>
        <v>Otro</v>
      </c>
    </row>
    <row r="797" spans="1:50" x14ac:dyDescent="0.25">
      <c r="A797" s="3">
        <v>45199</v>
      </c>
      <c r="B797" s="1">
        <v>34227020224791</v>
      </c>
      <c r="C797" s="5">
        <v>59800000</v>
      </c>
      <c r="D797">
        <v>84</v>
      </c>
      <c r="E797" s="3">
        <v>44893</v>
      </c>
      <c r="F797" s="1">
        <f>_xlfn.DAYS(E797,A797)/30</f>
        <v>-10.199999999999999</v>
      </c>
      <c r="G797" s="1">
        <f t="shared" si="200"/>
        <v>73.8</v>
      </c>
      <c r="H797" s="5">
        <v>52643976</v>
      </c>
      <c r="I797" s="5" t="s">
        <v>54</v>
      </c>
      <c r="J797" s="6">
        <v>45076</v>
      </c>
      <c r="K797" s="7">
        <f>+_xlfn.DAYS(A797,J797)/30</f>
        <v>4.0999999999999996</v>
      </c>
      <c r="L797" s="7">
        <f>+_xlfn.DAYS(A797,E797)/30</f>
        <v>10.199999999999999</v>
      </c>
      <c r="M797" s="6">
        <v>22343</v>
      </c>
      <c r="N797" s="8">
        <f>+_xlfn.DAYS(A797,M797)/365</f>
        <v>62.61917808219178</v>
      </c>
      <c r="O797" s="8">
        <v>6985</v>
      </c>
      <c r="P797" s="6">
        <v>34501</v>
      </c>
      <c r="Q797" s="8">
        <f t="shared" si="190"/>
        <v>28.866666666666667</v>
      </c>
      <c r="R797" s="8">
        <f t="shared" si="191"/>
        <v>29.375</v>
      </c>
      <c r="S797" s="8" t="s">
        <v>66</v>
      </c>
      <c r="T797" s="9">
        <v>2.9600000000000001E-2</v>
      </c>
      <c r="U797" s="5">
        <f t="shared" si="192"/>
        <v>711904.76190476189</v>
      </c>
      <c r="V797" s="5">
        <f t="shared" si="193"/>
        <v>129855.14080000002</v>
      </c>
      <c r="W797" s="10">
        <f t="shared" si="197"/>
        <v>841759.90270476195</v>
      </c>
      <c r="X797" s="5">
        <v>0</v>
      </c>
      <c r="Y797">
        <v>0</v>
      </c>
      <c r="Z797" s="5">
        <v>0</v>
      </c>
      <c r="AA797" s="5">
        <v>52643976</v>
      </c>
      <c r="AB797">
        <v>0</v>
      </c>
      <c r="AC797">
        <v>0</v>
      </c>
      <c r="AD797">
        <v>0</v>
      </c>
      <c r="AE797" t="s">
        <v>34</v>
      </c>
      <c r="AF797" t="s">
        <v>34</v>
      </c>
      <c r="AG797" t="s">
        <v>35</v>
      </c>
      <c r="AH797" s="5">
        <v>420267</v>
      </c>
      <c r="AI797" s="5">
        <v>0</v>
      </c>
      <c r="AJ797" s="3">
        <v>47427</v>
      </c>
      <c r="AK797" s="5">
        <v>0</v>
      </c>
      <c r="AL797" s="5">
        <v>558333.4</v>
      </c>
      <c r="AM797" s="5">
        <v>0</v>
      </c>
      <c r="AN797" s="5">
        <v>0</v>
      </c>
      <c r="AO797" t="s">
        <v>40</v>
      </c>
      <c r="AP797" t="s">
        <v>37</v>
      </c>
      <c r="AQ797" s="5">
        <v>0</v>
      </c>
      <c r="AR797" t="s">
        <v>38</v>
      </c>
      <c r="AS797">
        <f t="shared" si="201"/>
        <v>0</v>
      </c>
      <c r="AT797" t="str">
        <f t="shared" si="194"/>
        <v>0 Días</v>
      </c>
      <c r="AU797" t="e">
        <f>IF(AND(AC797=0,SUMIFS($H:$H,$A:$A,$A797,#REF!,#REF!)&lt;250000000),"Ordinaria",IF(AND(AC797=0,SUMIFS($H:$H,$A:$A,$A797,#REF!,#REF!)&gt;=250000000),"Preventiva",IF(AND(AC797&gt;0,AC797&lt;=30),"Persuasiva I",IF(AND(AC797&gt;30,AC797&lt;=60),"Persuasiva II",IF(AND(AC797&gt;60,AC797&lt;90),"Prejurídica","Jurídico")))))</f>
        <v>#REF!</v>
      </c>
      <c r="AV797">
        <f t="shared" si="195"/>
        <v>0</v>
      </c>
      <c r="AW797" t="str">
        <f>IFERROR(VLOOKUP(#REF!,#REF!,32,0),"Desembolsado")</f>
        <v>Desembolsado</v>
      </c>
      <c r="AX797" t="str">
        <f t="shared" si="196"/>
        <v>Otro</v>
      </c>
    </row>
    <row r="798" spans="1:50" x14ac:dyDescent="0.25">
      <c r="A798" s="3">
        <v>45169</v>
      </c>
      <c r="B798" s="1">
        <v>34227020224791</v>
      </c>
      <c r="C798" s="5">
        <v>59800000</v>
      </c>
      <c r="D798">
        <v>84</v>
      </c>
      <c r="E798" s="3">
        <v>44893</v>
      </c>
      <c r="F798" s="1">
        <f>_xlfn.DAYS(E798,A798)/30</f>
        <v>-9.1999999999999993</v>
      </c>
      <c r="G798" s="1">
        <f t="shared" si="200"/>
        <v>74.8</v>
      </c>
      <c r="H798" s="5">
        <v>53365126</v>
      </c>
      <c r="I798" s="5" t="s">
        <v>54</v>
      </c>
      <c r="J798" s="6">
        <v>45076</v>
      </c>
      <c r="K798" s="7">
        <f>+_xlfn.DAYS(A798,J798)/30</f>
        <v>3.1</v>
      </c>
      <c r="L798" s="7">
        <f>+_xlfn.DAYS(A798,E798)/30</f>
        <v>9.1999999999999993</v>
      </c>
      <c r="M798" s="6">
        <v>22343</v>
      </c>
      <c r="N798" s="8">
        <f>+_xlfn.DAYS(A798,M798)/365</f>
        <v>62.536986301369865</v>
      </c>
      <c r="O798" s="8">
        <v>6985</v>
      </c>
      <c r="P798" s="6">
        <v>34501</v>
      </c>
      <c r="Q798" s="8">
        <f t="shared" si="190"/>
        <v>28.866666666666667</v>
      </c>
      <c r="R798" s="8">
        <f t="shared" si="191"/>
        <v>29.375</v>
      </c>
      <c r="S798" s="8" t="s">
        <v>66</v>
      </c>
      <c r="T798" s="9">
        <v>2.9600000000000001E-2</v>
      </c>
      <c r="U798" s="5">
        <f t="shared" si="192"/>
        <v>711904.76190476189</v>
      </c>
      <c r="V798" s="5">
        <f t="shared" si="193"/>
        <v>131633.97746666666</v>
      </c>
      <c r="W798" s="10">
        <f t="shared" si="197"/>
        <v>843538.7393714285</v>
      </c>
      <c r="X798" s="5">
        <v>0</v>
      </c>
      <c r="Y798">
        <v>0</v>
      </c>
      <c r="Z798" s="5">
        <v>0</v>
      </c>
      <c r="AA798" s="5">
        <v>53365126</v>
      </c>
      <c r="AB798">
        <v>0</v>
      </c>
      <c r="AC798">
        <v>0</v>
      </c>
      <c r="AD798">
        <v>0</v>
      </c>
      <c r="AE798" t="s">
        <v>34</v>
      </c>
      <c r="AF798" t="s">
        <v>34</v>
      </c>
      <c r="AG798" t="s">
        <v>35</v>
      </c>
      <c r="AH798" s="5">
        <v>429979</v>
      </c>
      <c r="AI798" s="5">
        <v>0</v>
      </c>
      <c r="AJ798" s="3">
        <v>47427</v>
      </c>
      <c r="AK798" s="5">
        <v>0</v>
      </c>
      <c r="AL798" s="5">
        <v>565981.80000000005</v>
      </c>
      <c r="AM798" s="5">
        <v>0</v>
      </c>
      <c r="AN798" s="5">
        <v>0</v>
      </c>
      <c r="AO798" t="s">
        <v>40</v>
      </c>
      <c r="AP798" t="s">
        <v>37</v>
      </c>
      <c r="AQ798" s="5">
        <v>0</v>
      </c>
      <c r="AR798" t="s">
        <v>38</v>
      </c>
      <c r="AS798">
        <f t="shared" si="201"/>
        <v>0</v>
      </c>
      <c r="AT798" t="str">
        <f t="shared" si="194"/>
        <v>0 Días</v>
      </c>
      <c r="AU798" t="e">
        <f>IF(AND(AC798=0,SUMIFS($H:$H,$A:$A,$A798,#REF!,#REF!)&lt;250000000),"Ordinaria",IF(AND(AC798=0,SUMIFS($H:$H,$A:$A,$A798,#REF!,#REF!)&gt;=250000000),"Preventiva",IF(AND(AC798&gt;0,AC798&lt;=30),"Persuasiva I",IF(AND(AC798&gt;30,AC798&lt;=60),"Persuasiva II",IF(AND(AC798&gt;60,AC798&lt;90),"Prejurídica","Jurídico")))))</f>
        <v>#REF!</v>
      </c>
      <c r="AV798">
        <f t="shared" si="195"/>
        <v>0</v>
      </c>
      <c r="AW798" t="str">
        <f>IFERROR(VLOOKUP(#REF!,#REF!,32,0),"Desembolsado")</f>
        <v>Desembolsado</v>
      </c>
      <c r="AX798" t="str">
        <f t="shared" si="196"/>
        <v>Otro</v>
      </c>
    </row>
    <row r="799" spans="1:50" x14ac:dyDescent="0.25">
      <c r="A799" s="3">
        <v>45138</v>
      </c>
      <c r="B799" s="1">
        <v>34227020224791</v>
      </c>
      <c r="C799" s="5">
        <v>59800000</v>
      </c>
      <c r="D799">
        <v>84</v>
      </c>
      <c r="E799" s="3">
        <v>44893</v>
      </c>
      <c r="F799" s="1">
        <f>_xlfn.DAYS(E799,A799)/30</f>
        <v>-8.1666666666666661</v>
      </c>
      <c r="G799" s="1">
        <f t="shared" si="200"/>
        <v>75.833333333333329</v>
      </c>
      <c r="H799" s="5">
        <v>54086276</v>
      </c>
      <c r="I799" s="5" t="s">
        <v>54</v>
      </c>
      <c r="J799" s="6">
        <v>45076</v>
      </c>
      <c r="K799" s="7">
        <f>+_xlfn.DAYS(A799,J799)/30</f>
        <v>2.0666666666666669</v>
      </c>
      <c r="L799" s="7">
        <f>+_xlfn.DAYS(A799,E799)/30</f>
        <v>8.1666666666666661</v>
      </c>
      <c r="M799" s="6">
        <v>22343</v>
      </c>
      <c r="N799" s="8">
        <f>+_xlfn.DAYS(A799,M799)/365</f>
        <v>62.452054794520549</v>
      </c>
      <c r="O799" s="8">
        <v>6985</v>
      </c>
      <c r="P799" s="6">
        <v>34501</v>
      </c>
      <c r="Q799" s="8">
        <f t="shared" si="190"/>
        <v>28.866666666666667</v>
      </c>
      <c r="R799" s="8">
        <f t="shared" si="191"/>
        <v>29.375</v>
      </c>
      <c r="S799" s="8" t="s">
        <v>66</v>
      </c>
      <c r="T799" s="9">
        <v>2.9600000000000001E-2</v>
      </c>
      <c r="U799" s="5">
        <f t="shared" si="192"/>
        <v>711904.76190476189</v>
      </c>
      <c r="V799" s="5">
        <f t="shared" si="193"/>
        <v>133412.81413333333</v>
      </c>
      <c r="W799" s="10">
        <f t="shared" si="197"/>
        <v>845317.57603809517</v>
      </c>
      <c r="X799" s="5">
        <v>0</v>
      </c>
      <c r="Y799">
        <v>0</v>
      </c>
      <c r="Z799" s="5">
        <v>0</v>
      </c>
      <c r="AA799" s="5">
        <v>54086276</v>
      </c>
      <c r="AB799">
        <v>0</v>
      </c>
      <c r="AC799">
        <v>0</v>
      </c>
      <c r="AD799">
        <v>0</v>
      </c>
      <c r="AE799" t="s">
        <v>34</v>
      </c>
      <c r="AF799" t="s">
        <v>34</v>
      </c>
      <c r="AG799" t="s">
        <v>35</v>
      </c>
      <c r="AH799" s="5">
        <v>439797</v>
      </c>
      <c r="AI799" s="5">
        <v>0</v>
      </c>
      <c r="AJ799" s="3">
        <v>47427</v>
      </c>
      <c r="AK799" s="5">
        <v>0</v>
      </c>
      <c r="AL799" s="5">
        <v>573630.19999999995</v>
      </c>
      <c r="AM799" s="5">
        <v>0</v>
      </c>
      <c r="AN799" s="5">
        <v>0</v>
      </c>
      <c r="AO799" t="s">
        <v>40</v>
      </c>
      <c r="AP799" t="s">
        <v>37</v>
      </c>
      <c r="AQ799" s="5">
        <v>0</v>
      </c>
      <c r="AR799" t="s">
        <v>38</v>
      </c>
      <c r="AS799">
        <f t="shared" si="201"/>
        <v>0</v>
      </c>
      <c r="AT799" t="str">
        <f t="shared" si="194"/>
        <v>0 Días</v>
      </c>
      <c r="AU799" t="e">
        <f>IF(AND(AC799=0,SUMIFS($H:$H,$A:$A,$A799,#REF!,#REF!)&lt;250000000),"Ordinaria",IF(AND(AC799=0,SUMIFS($H:$H,$A:$A,$A799,#REF!,#REF!)&gt;=250000000),"Preventiva",IF(AND(AC799&gt;0,AC799&lt;=30),"Persuasiva I",IF(AND(AC799&gt;30,AC799&lt;=60),"Persuasiva II",IF(AND(AC799&gt;60,AC799&lt;90),"Prejurídica","Jurídico")))))</f>
        <v>#REF!</v>
      </c>
      <c r="AV799">
        <f t="shared" si="195"/>
        <v>0</v>
      </c>
      <c r="AW799" t="str">
        <f>IFERROR(VLOOKUP(#REF!,#REF!,32,0),"Desembolsado")</f>
        <v>Desembolsado</v>
      </c>
      <c r="AX799" t="str">
        <f t="shared" si="196"/>
        <v>Otro</v>
      </c>
    </row>
    <row r="800" spans="1:50" x14ac:dyDescent="0.25">
      <c r="A800" s="3">
        <v>45107</v>
      </c>
      <c r="B800" s="1">
        <v>34227020224791</v>
      </c>
      <c r="C800" s="5">
        <v>59800000</v>
      </c>
      <c r="D800">
        <v>84</v>
      </c>
      <c r="E800" s="3">
        <v>44893</v>
      </c>
      <c r="F800" s="1">
        <f>_xlfn.DAYS(E800,A800)/30</f>
        <v>-7.1333333333333337</v>
      </c>
      <c r="G800" s="1">
        <f t="shared" si="200"/>
        <v>76.86666666666666</v>
      </c>
      <c r="H800" s="5">
        <v>54814869</v>
      </c>
      <c r="I800" s="5" t="s">
        <v>54</v>
      </c>
      <c r="J800" s="6">
        <v>45076</v>
      </c>
      <c r="K800" s="7">
        <f>+_xlfn.DAYS(A800,J800)/30</f>
        <v>1.0333333333333334</v>
      </c>
      <c r="L800" s="7">
        <f>+_xlfn.DAYS(A800,E800)/30</f>
        <v>7.1333333333333337</v>
      </c>
      <c r="M800" s="6">
        <v>22343</v>
      </c>
      <c r="N800" s="8">
        <f>+_xlfn.DAYS(A800,M800)/365</f>
        <v>62.367123287671234</v>
      </c>
      <c r="O800" s="8">
        <v>6985</v>
      </c>
      <c r="P800" s="6">
        <v>34501</v>
      </c>
      <c r="Q800" s="8">
        <f t="shared" si="190"/>
        <v>28.866666666666667</v>
      </c>
      <c r="R800" s="8">
        <f t="shared" si="191"/>
        <v>29.375</v>
      </c>
      <c r="S800" s="8" t="s">
        <v>66</v>
      </c>
      <c r="T800" s="9">
        <v>2.9600000000000001E-2</v>
      </c>
      <c r="U800" s="5">
        <f t="shared" si="192"/>
        <v>711904.76190476189</v>
      </c>
      <c r="V800" s="5">
        <f t="shared" si="193"/>
        <v>135210.01019999999</v>
      </c>
      <c r="W800" s="10">
        <f t="shared" si="197"/>
        <v>847114.77210476191</v>
      </c>
      <c r="X800" s="5">
        <v>0</v>
      </c>
      <c r="Y800">
        <v>0</v>
      </c>
      <c r="Z800" s="5">
        <v>0</v>
      </c>
      <c r="AA800" s="5">
        <v>54814869</v>
      </c>
      <c r="AB800">
        <v>0</v>
      </c>
      <c r="AC800">
        <v>0</v>
      </c>
      <c r="AD800">
        <v>0</v>
      </c>
      <c r="AE800" t="s">
        <v>34</v>
      </c>
      <c r="AF800" t="s">
        <v>34</v>
      </c>
      <c r="AG800" t="s">
        <v>35</v>
      </c>
      <c r="AH800" s="5">
        <v>449782</v>
      </c>
      <c r="AI800" s="5">
        <v>0</v>
      </c>
      <c r="AJ800" s="3">
        <v>47452</v>
      </c>
      <c r="AK800" s="5">
        <v>0</v>
      </c>
      <c r="AL800" s="5">
        <v>581357.54</v>
      </c>
      <c r="AM800" s="5">
        <v>0</v>
      </c>
      <c r="AN800" s="5">
        <v>0</v>
      </c>
      <c r="AO800" t="s">
        <v>40</v>
      </c>
      <c r="AP800" t="s">
        <v>37</v>
      </c>
      <c r="AQ800" s="5">
        <v>0</v>
      </c>
      <c r="AR800" t="s">
        <v>38</v>
      </c>
      <c r="AS800">
        <f t="shared" si="201"/>
        <v>0</v>
      </c>
      <c r="AT800" t="str">
        <f t="shared" si="194"/>
        <v>0 Días</v>
      </c>
      <c r="AU800" t="e">
        <f>IF(AND(AC800=0,SUMIFS($H:$H,$A:$A,$A800,#REF!,#REF!)&lt;250000000),"Ordinaria",IF(AND(AC800=0,SUMIFS($H:$H,$A:$A,$A800,#REF!,#REF!)&gt;=250000000),"Preventiva",IF(AND(AC800&gt;0,AC800&lt;=30),"Persuasiva I",IF(AND(AC800&gt;30,AC800&lt;=60),"Persuasiva II",IF(AND(AC800&gt;60,AC800&lt;90),"Prejurídica","Jurídico")))))</f>
        <v>#REF!</v>
      </c>
      <c r="AV800">
        <f t="shared" si="195"/>
        <v>0</v>
      </c>
      <c r="AW800" t="str">
        <f>IFERROR(VLOOKUP(#REF!,#REF!,32,0),"Desembolsado")</f>
        <v>Desembolsado</v>
      </c>
      <c r="AX800" t="str">
        <f t="shared" si="196"/>
        <v>Otro</v>
      </c>
    </row>
    <row r="801" spans="1:50" x14ac:dyDescent="0.25">
      <c r="A801" s="3">
        <v>45077</v>
      </c>
      <c r="B801" s="1">
        <v>34227020224791</v>
      </c>
      <c r="C801" s="5">
        <v>59800000</v>
      </c>
      <c r="D801">
        <v>84</v>
      </c>
      <c r="E801" s="3">
        <v>44893</v>
      </c>
      <c r="F801" s="1">
        <f>_xlfn.DAYS(E801,A801)/30</f>
        <v>-6.1333333333333337</v>
      </c>
      <c r="G801" s="1">
        <f t="shared" si="200"/>
        <v>77.86666666666666</v>
      </c>
      <c r="H801" s="5">
        <v>55528576</v>
      </c>
      <c r="I801" s="5" t="s">
        <v>54</v>
      </c>
      <c r="J801" s="6">
        <v>45076</v>
      </c>
      <c r="K801" s="7">
        <f>+_xlfn.DAYS(A801,J801)/30</f>
        <v>3.3333333333333333E-2</v>
      </c>
      <c r="L801" s="7">
        <f>+_xlfn.DAYS(A801,E801)/30</f>
        <v>6.1333333333333337</v>
      </c>
      <c r="M801" s="6">
        <v>22343</v>
      </c>
      <c r="N801" s="8">
        <f>+_xlfn.DAYS(A801,M801)/365</f>
        <v>62.284931506849318</v>
      </c>
      <c r="O801" s="8">
        <v>6985</v>
      </c>
      <c r="P801" s="6">
        <v>34501</v>
      </c>
      <c r="Q801" s="8">
        <f t="shared" si="190"/>
        <v>28.866666666666667</v>
      </c>
      <c r="R801" s="8">
        <f t="shared" si="191"/>
        <v>29.375</v>
      </c>
      <c r="S801" s="8" t="s">
        <v>66</v>
      </c>
      <c r="T801" s="9">
        <v>2.9600000000000001E-2</v>
      </c>
      <c r="U801" s="5">
        <f t="shared" si="192"/>
        <v>711904.76190476189</v>
      </c>
      <c r="V801" s="5">
        <f t="shared" si="193"/>
        <v>136970.48746666667</v>
      </c>
      <c r="W801" s="10">
        <f t="shared" si="197"/>
        <v>848875.24937142851</v>
      </c>
      <c r="X801" s="5">
        <v>4566</v>
      </c>
      <c r="Y801">
        <v>0</v>
      </c>
      <c r="Z801" s="5">
        <v>0</v>
      </c>
      <c r="AA801" s="5">
        <v>55533142</v>
      </c>
      <c r="AB801">
        <v>0</v>
      </c>
      <c r="AC801">
        <v>0</v>
      </c>
      <c r="AD801">
        <v>0</v>
      </c>
      <c r="AE801" t="s">
        <v>34</v>
      </c>
      <c r="AF801" t="s">
        <v>34</v>
      </c>
      <c r="AG801" t="s">
        <v>35</v>
      </c>
      <c r="AH801" s="5">
        <v>320932</v>
      </c>
      <c r="AI801" s="5">
        <v>26</v>
      </c>
      <c r="AJ801" s="3">
        <v>47452</v>
      </c>
      <c r="AK801" s="5">
        <v>0</v>
      </c>
      <c r="AL801" s="5">
        <v>588927</v>
      </c>
      <c r="AM801" s="5">
        <v>49</v>
      </c>
      <c r="AN801" s="5">
        <v>0</v>
      </c>
      <c r="AO801" t="s">
        <v>40</v>
      </c>
      <c r="AP801" t="s">
        <v>37</v>
      </c>
      <c r="AQ801" s="5">
        <v>0</v>
      </c>
      <c r="AR801" t="s">
        <v>38</v>
      </c>
      <c r="AS801">
        <f t="shared" si="201"/>
        <v>0</v>
      </c>
      <c r="AT801" t="str">
        <f t="shared" si="194"/>
        <v>0 Días</v>
      </c>
      <c r="AU801" t="e">
        <f>IF(AND(AC801=0,SUMIFS($H:$H,$A:$A,$A801,#REF!,#REF!)&lt;250000000),"Ordinaria",IF(AND(AC801=0,SUMIFS($H:$H,$A:$A,$A801,#REF!,#REF!)&gt;=250000000),"Preventiva",IF(AND(AC801&gt;0,AC801&lt;=30),"Persuasiva I",IF(AND(AC801&gt;30,AC801&lt;=60),"Persuasiva II",IF(AND(AC801&gt;60,AC801&lt;90),"Prejurídica","Jurídico")))))</f>
        <v>#REF!</v>
      </c>
      <c r="AV801">
        <f t="shared" si="195"/>
        <v>0</v>
      </c>
      <c r="AW801" t="str">
        <f>IFERROR(VLOOKUP(#REF!,#REF!,32,0),"Desembolsado")</f>
        <v>Desembolsado</v>
      </c>
      <c r="AX801" t="str">
        <f t="shared" si="196"/>
        <v>Otro</v>
      </c>
    </row>
    <row r="802" spans="1:50" x14ac:dyDescent="0.25">
      <c r="A802" s="3">
        <v>45351</v>
      </c>
      <c r="B802" s="1">
        <v>34228100220801</v>
      </c>
      <c r="C802" s="5">
        <v>80000000</v>
      </c>
      <c r="D802">
        <v>48</v>
      </c>
      <c r="E802" s="3">
        <v>44750</v>
      </c>
      <c r="F802" s="1">
        <f>_xlfn.DAYS(E802,A802)/30</f>
        <v>-20.033333333333335</v>
      </c>
      <c r="G802" s="1">
        <f t="shared" si="200"/>
        <v>27.966666666666665</v>
      </c>
      <c r="H802" s="5">
        <v>49166679</v>
      </c>
      <c r="I802" s="5" t="s">
        <v>53</v>
      </c>
      <c r="J802" s="6">
        <v>45313</v>
      </c>
      <c r="K802" s="7">
        <f>+_xlfn.DAYS(A802,J802)/30</f>
        <v>1.2666666666666666</v>
      </c>
      <c r="L802" s="7">
        <f>+_xlfn.DAYS(A802,E802)/30</f>
        <v>20.033333333333335</v>
      </c>
      <c r="M802" s="6">
        <v>24020</v>
      </c>
      <c r="N802" s="8">
        <f>+_xlfn.DAYS(A802,M802)/365</f>
        <v>58.441095890410956</v>
      </c>
      <c r="O802" s="8">
        <v>3070</v>
      </c>
      <c r="P802" s="6">
        <v>43458</v>
      </c>
      <c r="Q802" s="8">
        <f t="shared" si="190"/>
        <v>3.588888888888889</v>
      </c>
      <c r="R802" s="8">
        <f t="shared" si="191"/>
        <v>5.1527777777777777</v>
      </c>
      <c r="S802" s="8" t="s">
        <v>72</v>
      </c>
      <c r="T802" s="9">
        <v>2.9600000000000001E-2</v>
      </c>
      <c r="U802" s="5">
        <f t="shared" si="192"/>
        <v>1666666.6666666667</v>
      </c>
      <c r="V802" s="5">
        <f t="shared" si="193"/>
        <v>121277.8082</v>
      </c>
      <c r="W802" s="10">
        <f t="shared" si="197"/>
        <v>1787944.4748666668</v>
      </c>
      <c r="X802" s="5">
        <v>185966</v>
      </c>
      <c r="Y802">
        <v>0</v>
      </c>
      <c r="Z802" s="5">
        <v>16523</v>
      </c>
      <c r="AA802" s="5">
        <v>49369168</v>
      </c>
      <c r="AB802">
        <v>0</v>
      </c>
      <c r="AC802">
        <v>0</v>
      </c>
      <c r="AD802">
        <v>0</v>
      </c>
      <c r="AE802" t="s">
        <v>34</v>
      </c>
      <c r="AF802" t="s">
        <v>34</v>
      </c>
      <c r="AG802" t="s">
        <v>35</v>
      </c>
      <c r="AH802" s="5">
        <v>619500</v>
      </c>
      <c r="AI802" s="5">
        <v>2343</v>
      </c>
      <c r="AJ802" s="3">
        <v>46203</v>
      </c>
      <c r="AK802" s="5">
        <v>208</v>
      </c>
      <c r="AL802" s="5">
        <v>525100</v>
      </c>
      <c r="AM802" s="5">
        <v>1986</v>
      </c>
      <c r="AN802" s="5">
        <v>177</v>
      </c>
      <c r="AO802" t="s">
        <v>36</v>
      </c>
      <c r="AP802" t="s">
        <v>37</v>
      </c>
      <c r="AQ802" s="5">
        <v>0</v>
      </c>
      <c r="AR802" t="s">
        <v>38</v>
      </c>
      <c r="AT802" t="str">
        <f t="shared" si="194"/>
        <v>0 Días</v>
      </c>
      <c r="AU802" t="e">
        <f>IF(AND(AC802=0,SUMIFS($H:$H,$A:$A,$A802,#REF!,#REF!)&lt;250000000),"Ordinaria",IF(AND(AC802=0,SUMIFS($H:$H,$A:$A,$A802,#REF!,#REF!)&gt;=250000000),"Preventiva",IF(AND(AC802&gt;0,AC802&lt;=30),"Persuasiva I",IF(AND(AC802&gt;30,AC802&lt;=60),"Persuasiva II",IF(AND(AC802&gt;60,AC802&lt;90),"Prejurídica","Jurídico")))))</f>
        <v>#REF!</v>
      </c>
      <c r="AV802">
        <f t="shared" si="195"/>
        <v>0</v>
      </c>
      <c r="AW802" t="str">
        <f>IFERROR(VLOOKUP(#REF!,#REF!,32,0),"Desembolsado")</f>
        <v>Desembolsado</v>
      </c>
      <c r="AX802" t="str">
        <f t="shared" si="196"/>
        <v>Otro</v>
      </c>
    </row>
    <row r="803" spans="1:50" x14ac:dyDescent="0.25">
      <c r="A803" s="3">
        <v>45322</v>
      </c>
      <c r="B803" s="1">
        <v>34228100220801</v>
      </c>
      <c r="C803" s="5">
        <v>80000000</v>
      </c>
      <c r="D803">
        <v>48</v>
      </c>
      <c r="E803" s="3">
        <v>44750</v>
      </c>
      <c r="F803" s="1">
        <f>_xlfn.DAYS(E803,A803)/30</f>
        <v>-19.066666666666666</v>
      </c>
      <c r="G803" s="1">
        <f t="shared" si="200"/>
        <v>28.933333333333334</v>
      </c>
      <c r="H803" s="5">
        <v>49166679</v>
      </c>
      <c r="I803" s="5" t="s">
        <v>53</v>
      </c>
      <c r="J803" s="6">
        <v>45313</v>
      </c>
      <c r="K803" s="7">
        <f>+_xlfn.DAYS(A803,J803)/30</f>
        <v>0.3</v>
      </c>
      <c r="L803" s="7">
        <f>+_xlfn.DAYS(A803,E803)/30</f>
        <v>19.066666666666666</v>
      </c>
      <c r="M803" s="6">
        <v>24020</v>
      </c>
      <c r="N803" s="8">
        <f>+_xlfn.DAYS(A803,M803)/365</f>
        <v>58.361643835616441</v>
      </c>
      <c r="O803" s="8">
        <v>3070</v>
      </c>
      <c r="P803" s="6">
        <v>43458</v>
      </c>
      <c r="Q803" s="8">
        <f t="shared" si="190"/>
        <v>3.588888888888889</v>
      </c>
      <c r="R803" s="8">
        <f t="shared" si="191"/>
        <v>5.1527777777777777</v>
      </c>
      <c r="S803" s="8" t="s">
        <v>72</v>
      </c>
      <c r="T803" s="9">
        <v>2.9600000000000001E-2</v>
      </c>
      <c r="U803" s="5">
        <f t="shared" si="192"/>
        <v>1666666.6666666667</v>
      </c>
      <c r="V803" s="5">
        <f t="shared" si="193"/>
        <v>121277.8082</v>
      </c>
      <c r="W803" s="10">
        <f t="shared" si="197"/>
        <v>1787944.4748666668</v>
      </c>
      <c r="X803" s="5">
        <v>64681</v>
      </c>
      <c r="Y803">
        <v>0</v>
      </c>
      <c r="Z803" s="5">
        <v>9925</v>
      </c>
      <c r="AA803" s="5">
        <v>49241285</v>
      </c>
      <c r="AB803">
        <v>0</v>
      </c>
      <c r="AC803">
        <v>0</v>
      </c>
      <c r="AD803">
        <v>0</v>
      </c>
      <c r="AE803" t="s">
        <v>34</v>
      </c>
      <c r="AF803" t="s">
        <v>34</v>
      </c>
      <c r="AG803" t="s">
        <v>35</v>
      </c>
      <c r="AH803" s="5">
        <v>619500</v>
      </c>
      <c r="AI803" s="5">
        <v>815</v>
      </c>
      <c r="AJ803" s="3">
        <v>46203</v>
      </c>
      <c r="AK803" s="5">
        <v>125</v>
      </c>
      <c r="AL803" s="5">
        <v>525100</v>
      </c>
      <c r="AM803" s="5">
        <v>691</v>
      </c>
      <c r="AN803" s="5">
        <v>106</v>
      </c>
      <c r="AO803" t="s">
        <v>36</v>
      </c>
      <c r="AP803" t="s">
        <v>37</v>
      </c>
      <c r="AQ803" s="5">
        <v>0</v>
      </c>
      <c r="AR803" t="s">
        <v>38</v>
      </c>
      <c r="AS803">
        <f>IF(AC803&gt;=1,1,0)</f>
        <v>0</v>
      </c>
      <c r="AT803" t="str">
        <f t="shared" si="194"/>
        <v>0 Días</v>
      </c>
      <c r="AU803" t="e">
        <f>IF(AND(AC803=0,SUMIFS($H:$H,$A:$A,$A803,#REF!,#REF!)&lt;250000000),"Ordinaria",IF(AND(AC803=0,SUMIFS($H:$H,$A:$A,$A803,#REF!,#REF!)&gt;=250000000),"Preventiva",IF(AND(AC803&gt;0,AC803&lt;=30),"Persuasiva I",IF(AND(AC803&gt;30,AC803&lt;=60),"Persuasiva II",IF(AND(AC803&gt;60,AC803&lt;90),"Prejurídica","Jurídico")))))</f>
        <v>#REF!</v>
      </c>
      <c r="AV803">
        <f t="shared" si="195"/>
        <v>0</v>
      </c>
      <c r="AW803" t="str">
        <f>IFERROR(VLOOKUP(#REF!,#REF!,32,0),"Desembolsado")</f>
        <v>Desembolsado</v>
      </c>
      <c r="AX803" t="str">
        <f t="shared" si="196"/>
        <v>Otro</v>
      </c>
    </row>
    <row r="804" spans="1:50" x14ac:dyDescent="0.25">
      <c r="A804" s="3">
        <v>45351</v>
      </c>
      <c r="B804" s="1">
        <v>34228200220051</v>
      </c>
      <c r="C804" s="5">
        <v>152000000</v>
      </c>
      <c r="D804">
        <v>240</v>
      </c>
      <c r="E804" s="3">
        <v>44824</v>
      </c>
      <c r="F804" s="1">
        <f>_xlfn.DAYS(E804,A804)/30</f>
        <v>-17.566666666666666</v>
      </c>
      <c r="G804" s="1">
        <f t="shared" si="200"/>
        <v>222.43333333333334</v>
      </c>
      <c r="H804" s="5">
        <v>141500539</v>
      </c>
      <c r="I804" s="5" t="s">
        <v>52</v>
      </c>
      <c r="J804" s="6">
        <v>44841</v>
      </c>
      <c r="K804" s="7">
        <f>+_xlfn.DAYS(A804,J804)/30</f>
        <v>17</v>
      </c>
      <c r="L804" s="7">
        <f>+_xlfn.DAYS(A804,E804)/30</f>
        <v>17.566666666666666</v>
      </c>
      <c r="M804" s="6">
        <v>25117</v>
      </c>
      <c r="N804" s="8">
        <f>+_xlfn.DAYS(A804,M804)/365</f>
        <v>55.435616438356163</v>
      </c>
      <c r="O804" s="8">
        <v>168</v>
      </c>
      <c r="P804" s="6">
        <v>33329</v>
      </c>
      <c r="Q804" s="8">
        <f t="shared" si="190"/>
        <v>31.930555555555557</v>
      </c>
      <c r="R804" s="8">
        <f t="shared" si="191"/>
        <v>31.977777777777778</v>
      </c>
      <c r="S804" s="8" t="s">
        <v>71</v>
      </c>
      <c r="T804" s="9">
        <v>1.61E-2</v>
      </c>
      <c r="U804" s="5">
        <f t="shared" si="192"/>
        <v>633333.33333333337</v>
      </c>
      <c r="V804" s="5">
        <f t="shared" si="193"/>
        <v>189846.55649166668</v>
      </c>
      <c r="W804" s="10">
        <f t="shared" si="197"/>
        <v>823179.88982500008</v>
      </c>
      <c r="X804" s="5">
        <v>163514</v>
      </c>
      <c r="Y804">
        <v>0</v>
      </c>
      <c r="Z804" s="5">
        <v>18940</v>
      </c>
      <c r="AA804" s="5">
        <v>141682993</v>
      </c>
      <c r="AB804">
        <v>0</v>
      </c>
      <c r="AC804">
        <v>0</v>
      </c>
      <c r="AD804">
        <v>0</v>
      </c>
      <c r="AE804" t="s">
        <v>34</v>
      </c>
      <c r="AF804" t="s">
        <v>34</v>
      </c>
      <c r="AG804" t="s">
        <v>41</v>
      </c>
      <c r="AH804" s="5">
        <v>1415005.39</v>
      </c>
      <c r="AI804" s="5">
        <v>1635.14</v>
      </c>
      <c r="AJ804" s="3">
        <v>52124</v>
      </c>
      <c r="AK804" s="5">
        <v>189.4</v>
      </c>
      <c r="AL804" s="5">
        <v>0</v>
      </c>
      <c r="AM804" s="5">
        <v>0</v>
      </c>
      <c r="AN804" s="5">
        <v>0</v>
      </c>
      <c r="AO804" t="s">
        <v>41</v>
      </c>
      <c r="AP804" t="s">
        <v>37</v>
      </c>
      <c r="AQ804" s="5">
        <v>1415005.39</v>
      </c>
      <c r="AR804" t="s">
        <v>38</v>
      </c>
      <c r="AT804" t="str">
        <f t="shared" si="194"/>
        <v>0 Días</v>
      </c>
      <c r="AU804" t="e">
        <f>IF(AND(AC804=0,SUMIFS($H:$H,$A:$A,$A804,#REF!,#REF!)&lt;250000000),"Ordinaria",IF(AND(AC804=0,SUMIFS($H:$H,$A:$A,$A804,#REF!,#REF!)&gt;=250000000),"Preventiva",IF(AND(AC804&gt;0,AC804&lt;=30),"Persuasiva I",IF(AND(AC804&gt;30,AC804&lt;=60),"Persuasiva II",IF(AND(AC804&gt;60,AC804&lt;90),"Prejurídica","Jurídico")))))</f>
        <v>#REF!</v>
      </c>
      <c r="AV804">
        <f t="shared" si="195"/>
        <v>0</v>
      </c>
      <c r="AW804" t="str">
        <f>IFERROR(VLOOKUP(#REF!,#REF!,32,0),"Desembolsado")</f>
        <v>Desembolsado</v>
      </c>
      <c r="AX804" t="str">
        <f t="shared" si="196"/>
        <v>Otro</v>
      </c>
    </row>
    <row r="805" spans="1:50" x14ac:dyDescent="0.25">
      <c r="A805" s="3">
        <v>45322</v>
      </c>
      <c r="B805" s="1">
        <v>34228200220051</v>
      </c>
      <c r="C805" s="5">
        <v>152000000</v>
      </c>
      <c r="D805">
        <v>240</v>
      </c>
      <c r="E805" s="3">
        <v>44824</v>
      </c>
      <c r="F805" s="1">
        <f>_xlfn.DAYS(E805,A805)/30</f>
        <v>-16.600000000000001</v>
      </c>
      <c r="G805" s="1">
        <f t="shared" si="200"/>
        <v>223.4</v>
      </c>
      <c r="H805" s="5">
        <v>142141990</v>
      </c>
      <c r="I805" s="5" t="s">
        <v>52</v>
      </c>
      <c r="J805" s="6">
        <v>44841</v>
      </c>
      <c r="K805" s="7">
        <f>+_xlfn.DAYS(A805,J805)/30</f>
        <v>16.033333333333335</v>
      </c>
      <c r="L805" s="7">
        <f>+_xlfn.DAYS(A805,E805)/30</f>
        <v>16.600000000000001</v>
      </c>
      <c r="M805" s="6">
        <v>25117</v>
      </c>
      <c r="N805" s="8">
        <f>+_xlfn.DAYS(A805,M805)/365</f>
        <v>55.356164383561641</v>
      </c>
      <c r="O805" s="8">
        <v>168</v>
      </c>
      <c r="P805" s="6">
        <v>33329</v>
      </c>
      <c r="Q805" s="8">
        <f t="shared" si="190"/>
        <v>31.930555555555557</v>
      </c>
      <c r="R805" s="8">
        <f t="shared" si="191"/>
        <v>31.977777777777778</v>
      </c>
      <c r="S805" s="8" t="s">
        <v>71</v>
      </c>
      <c r="T805" s="9">
        <v>1.61E-2</v>
      </c>
      <c r="U805" s="5">
        <f t="shared" si="192"/>
        <v>633333.33333333337</v>
      </c>
      <c r="V805" s="5">
        <f t="shared" si="193"/>
        <v>190707.16991666667</v>
      </c>
      <c r="W805" s="10">
        <f t="shared" si="197"/>
        <v>824040.50325000007</v>
      </c>
      <c r="X805" s="5">
        <v>164253</v>
      </c>
      <c r="Y805">
        <v>0</v>
      </c>
      <c r="Z805" s="5">
        <v>19026</v>
      </c>
      <c r="AA805" s="5">
        <v>142325269</v>
      </c>
      <c r="AB805">
        <v>0</v>
      </c>
      <c r="AC805">
        <v>0</v>
      </c>
      <c r="AD805">
        <v>0</v>
      </c>
      <c r="AE805" t="s">
        <v>34</v>
      </c>
      <c r="AF805" t="s">
        <v>34</v>
      </c>
      <c r="AG805" t="s">
        <v>41</v>
      </c>
      <c r="AH805" s="5">
        <v>1421419.9</v>
      </c>
      <c r="AI805" s="5">
        <v>1642.53</v>
      </c>
      <c r="AJ805" s="3">
        <v>52124</v>
      </c>
      <c r="AK805" s="5">
        <v>190.26</v>
      </c>
      <c r="AL805" s="5">
        <v>0</v>
      </c>
      <c r="AM805" s="5">
        <v>0</v>
      </c>
      <c r="AN805" s="5">
        <v>0</v>
      </c>
      <c r="AO805" t="s">
        <v>41</v>
      </c>
      <c r="AP805" t="s">
        <v>37</v>
      </c>
      <c r="AQ805" s="5">
        <v>1421419.9</v>
      </c>
      <c r="AR805" t="s">
        <v>38</v>
      </c>
      <c r="AS805">
        <f t="shared" ref="AS805:AS815" si="202">IF(AC805&gt;=1,1,0)</f>
        <v>0</v>
      </c>
      <c r="AT805" t="str">
        <f t="shared" si="194"/>
        <v>0 Días</v>
      </c>
      <c r="AU805" t="e">
        <f>IF(AND(AC805=0,SUMIFS($H:$H,$A:$A,$A805,#REF!,#REF!)&lt;250000000),"Ordinaria",IF(AND(AC805=0,SUMIFS($H:$H,$A:$A,$A805,#REF!,#REF!)&gt;=250000000),"Preventiva",IF(AND(AC805&gt;0,AC805&lt;=30),"Persuasiva I",IF(AND(AC805&gt;30,AC805&lt;=60),"Persuasiva II",IF(AND(AC805&gt;60,AC805&lt;90),"Prejurídica","Jurídico")))))</f>
        <v>#REF!</v>
      </c>
      <c r="AV805">
        <f t="shared" si="195"/>
        <v>0</v>
      </c>
      <c r="AW805" t="str">
        <f>IFERROR(VLOOKUP(#REF!,#REF!,32,0),"Desembolsado")</f>
        <v>Desembolsado</v>
      </c>
      <c r="AX805" t="str">
        <f t="shared" si="196"/>
        <v>Otro</v>
      </c>
    </row>
    <row r="806" spans="1:50" x14ac:dyDescent="0.25">
      <c r="A806" s="3">
        <v>45291</v>
      </c>
      <c r="B806" s="1">
        <v>34228200220051</v>
      </c>
      <c r="C806" s="5">
        <v>152000000</v>
      </c>
      <c r="D806">
        <v>240</v>
      </c>
      <c r="E806" s="3">
        <v>44824</v>
      </c>
      <c r="F806" s="1">
        <f>_xlfn.DAYS(E806,A806)/30</f>
        <v>-15.566666666666666</v>
      </c>
      <c r="G806" s="1">
        <f t="shared" si="200"/>
        <v>224.43333333333334</v>
      </c>
      <c r="H806" s="5">
        <v>142782498</v>
      </c>
      <c r="I806" s="5" t="s">
        <v>52</v>
      </c>
      <c r="J806" s="6">
        <v>44841</v>
      </c>
      <c r="K806" s="7">
        <f>+_xlfn.DAYS(A806,J806)/30</f>
        <v>15</v>
      </c>
      <c r="L806" s="7">
        <f>+_xlfn.DAYS(A806,E806)/30</f>
        <v>15.566666666666666</v>
      </c>
      <c r="M806" s="6">
        <v>25117</v>
      </c>
      <c r="N806" s="8">
        <f>+_xlfn.DAYS(A806,M806)/365</f>
        <v>55.271232876712325</v>
      </c>
      <c r="O806" s="8">
        <v>168</v>
      </c>
      <c r="P806" s="6">
        <v>33329</v>
      </c>
      <c r="Q806" s="8">
        <f t="shared" si="190"/>
        <v>31.930555555555557</v>
      </c>
      <c r="R806" s="8">
        <f t="shared" si="191"/>
        <v>31.977777777777778</v>
      </c>
      <c r="S806" s="8" t="s">
        <v>71</v>
      </c>
      <c r="T806" s="9">
        <v>1.61E-2</v>
      </c>
      <c r="U806" s="5">
        <f t="shared" si="192"/>
        <v>633333.33333333337</v>
      </c>
      <c r="V806" s="5">
        <f t="shared" si="193"/>
        <v>191566.51814999999</v>
      </c>
      <c r="W806" s="10">
        <f t="shared" si="197"/>
        <v>824899.85148333339</v>
      </c>
      <c r="X806" s="5">
        <v>164999</v>
      </c>
      <c r="Y806">
        <v>0</v>
      </c>
      <c r="Z806" s="5">
        <v>19115</v>
      </c>
      <c r="AA806" s="5">
        <v>142966612</v>
      </c>
      <c r="AB806">
        <v>0</v>
      </c>
      <c r="AC806">
        <v>0</v>
      </c>
      <c r="AD806">
        <v>0</v>
      </c>
      <c r="AE806" t="s">
        <v>34</v>
      </c>
      <c r="AF806" t="s">
        <v>34</v>
      </c>
      <c r="AG806" t="s">
        <v>41</v>
      </c>
      <c r="AH806" s="5">
        <v>1427824.98</v>
      </c>
      <c r="AI806" s="5">
        <v>1649.99</v>
      </c>
      <c r="AJ806" s="3">
        <v>52124</v>
      </c>
      <c r="AK806" s="5">
        <v>191.15</v>
      </c>
      <c r="AL806" s="5">
        <v>0</v>
      </c>
      <c r="AM806" s="5">
        <v>0</v>
      </c>
      <c r="AN806" s="5">
        <v>0</v>
      </c>
      <c r="AO806" t="s">
        <v>41</v>
      </c>
      <c r="AP806" t="s">
        <v>37</v>
      </c>
      <c r="AQ806" s="5">
        <v>1427824.98</v>
      </c>
      <c r="AR806" t="s">
        <v>38</v>
      </c>
      <c r="AS806">
        <f t="shared" si="202"/>
        <v>0</v>
      </c>
      <c r="AT806" t="str">
        <f t="shared" si="194"/>
        <v>0 Días</v>
      </c>
      <c r="AU806" t="e">
        <f>IF(AND(AC806=0,SUMIFS($H:$H,$A:$A,$A806,#REF!,#REF!)&lt;250000000),"Ordinaria",IF(AND(AC806=0,SUMIFS($H:$H,$A:$A,$A806,#REF!,#REF!)&gt;=250000000),"Preventiva",IF(AND(AC806&gt;0,AC806&lt;=30),"Persuasiva I",IF(AND(AC806&gt;30,AC806&lt;=60),"Persuasiva II",IF(AND(AC806&gt;60,AC806&lt;90),"Prejurídica","Jurídico")))))</f>
        <v>#REF!</v>
      </c>
      <c r="AV806">
        <f t="shared" si="195"/>
        <v>0</v>
      </c>
      <c r="AW806" t="str">
        <f>IFERROR(VLOOKUP(#REF!,#REF!,32,0),"Desembolsado")</f>
        <v>Desembolsado</v>
      </c>
      <c r="AX806" t="str">
        <f t="shared" si="196"/>
        <v>Otro</v>
      </c>
    </row>
    <row r="807" spans="1:50" x14ac:dyDescent="0.25">
      <c r="A807" s="3">
        <v>45260</v>
      </c>
      <c r="B807" s="1">
        <v>34228200220051</v>
      </c>
      <c r="C807" s="5">
        <v>152000000</v>
      </c>
      <c r="D807">
        <v>240</v>
      </c>
      <c r="E807" s="3">
        <v>44824</v>
      </c>
      <c r="F807" s="1">
        <f>_xlfn.DAYS(E807,A807)/30</f>
        <v>-14.533333333333333</v>
      </c>
      <c r="G807" s="1">
        <f t="shared" si="200"/>
        <v>225.46666666666667</v>
      </c>
      <c r="H807" s="5">
        <v>143422071</v>
      </c>
      <c r="I807" s="5" t="s">
        <v>52</v>
      </c>
      <c r="J807" s="6">
        <v>44841</v>
      </c>
      <c r="K807" s="7">
        <f>+_xlfn.DAYS(A807,J807)/30</f>
        <v>13.966666666666667</v>
      </c>
      <c r="L807" s="7">
        <f>+_xlfn.DAYS(A807,E807)/30</f>
        <v>14.533333333333333</v>
      </c>
      <c r="M807" s="6">
        <v>25117</v>
      </c>
      <c r="N807" s="8">
        <f>+_xlfn.DAYS(A807,M807)/365</f>
        <v>55.186301369863017</v>
      </c>
      <c r="O807" s="8">
        <v>168</v>
      </c>
      <c r="P807" s="6">
        <v>33329</v>
      </c>
      <c r="Q807" s="8">
        <f t="shared" si="190"/>
        <v>31.930555555555557</v>
      </c>
      <c r="R807" s="8">
        <f t="shared" si="191"/>
        <v>31.977777777777778</v>
      </c>
      <c r="S807" s="8" t="s">
        <v>71</v>
      </c>
      <c r="T807" s="9">
        <v>1.61E-2</v>
      </c>
      <c r="U807" s="5">
        <f t="shared" si="192"/>
        <v>633333.33333333337</v>
      </c>
      <c r="V807" s="5">
        <f t="shared" si="193"/>
        <v>192424.611925</v>
      </c>
      <c r="W807" s="10">
        <f t="shared" si="197"/>
        <v>825757.94525833335</v>
      </c>
      <c r="X807" s="5">
        <v>165735</v>
      </c>
      <c r="Y807">
        <v>0</v>
      </c>
      <c r="Z807" s="5">
        <v>0</v>
      </c>
      <c r="AA807" s="5">
        <v>143587806</v>
      </c>
      <c r="AB807">
        <v>0</v>
      </c>
      <c r="AC807">
        <v>0</v>
      </c>
      <c r="AD807">
        <v>0</v>
      </c>
      <c r="AE807" t="s">
        <v>34</v>
      </c>
      <c r="AF807" t="s">
        <v>34</v>
      </c>
      <c r="AG807" t="s">
        <v>41</v>
      </c>
      <c r="AH807" s="5">
        <v>1434220.71</v>
      </c>
      <c r="AI807" s="5">
        <v>1657.35</v>
      </c>
      <c r="AJ807" s="3">
        <v>52124</v>
      </c>
      <c r="AK807" s="5">
        <v>0</v>
      </c>
      <c r="AL807" s="5">
        <v>0</v>
      </c>
      <c r="AM807" s="5">
        <v>0</v>
      </c>
      <c r="AN807" s="5">
        <v>0</v>
      </c>
      <c r="AO807" t="s">
        <v>41</v>
      </c>
      <c r="AP807" t="s">
        <v>37</v>
      </c>
      <c r="AQ807" s="5">
        <v>1434220.71</v>
      </c>
      <c r="AR807" t="s">
        <v>38</v>
      </c>
      <c r="AS807">
        <f t="shared" si="202"/>
        <v>0</v>
      </c>
      <c r="AT807" t="str">
        <f t="shared" si="194"/>
        <v>0 Días</v>
      </c>
      <c r="AU807" t="e">
        <f>IF(AND(AC807=0,SUMIFS($H:$H,$A:$A,$A807,#REF!,#REF!)&lt;250000000),"Ordinaria",IF(AND(AC807=0,SUMIFS($H:$H,$A:$A,$A807,#REF!,#REF!)&gt;=250000000),"Preventiva",IF(AND(AC807&gt;0,AC807&lt;=30),"Persuasiva I",IF(AND(AC807&gt;30,AC807&lt;=60),"Persuasiva II",IF(AND(AC807&gt;60,AC807&lt;90),"Prejurídica","Jurídico")))))</f>
        <v>#REF!</v>
      </c>
      <c r="AV807">
        <f t="shared" si="195"/>
        <v>0</v>
      </c>
      <c r="AW807" t="str">
        <f>IFERROR(VLOOKUP(#REF!,#REF!,32,0),"Desembolsado")</f>
        <v>Desembolsado</v>
      </c>
      <c r="AX807" t="str">
        <f t="shared" si="196"/>
        <v>Otro</v>
      </c>
    </row>
    <row r="808" spans="1:50" x14ac:dyDescent="0.25">
      <c r="A808" s="3">
        <v>45230</v>
      </c>
      <c r="B808" s="1">
        <v>34228200220051</v>
      </c>
      <c r="C808" s="5">
        <v>152000000</v>
      </c>
      <c r="D808">
        <v>240</v>
      </c>
      <c r="E808" s="3">
        <v>44824</v>
      </c>
      <c r="F808" s="1">
        <f>_xlfn.DAYS(E808,A808)/30</f>
        <v>-13.533333333333333</v>
      </c>
      <c r="G808" s="1">
        <f t="shared" si="200"/>
        <v>226.46666666666667</v>
      </c>
      <c r="H808" s="5">
        <v>144060709</v>
      </c>
      <c r="I808" s="5" t="s">
        <v>52</v>
      </c>
      <c r="J808" s="6">
        <v>44841</v>
      </c>
      <c r="K808" s="7">
        <f>+_xlfn.DAYS(A808,J808)/30</f>
        <v>12.966666666666667</v>
      </c>
      <c r="L808" s="7">
        <f>+_xlfn.DAYS(A808,E808)/30</f>
        <v>13.533333333333333</v>
      </c>
      <c r="M808" s="6">
        <v>25117</v>
      </c>
      <c r="N808" s="8">
        <f>+_xlfn.DAYS(A808,M808)/365</f>
        <v>55.104109589041094</v>
      </c>
      <c r="O808" s="8">
        <v>168</v>
      </c>
      <c r="P808" s="6">
        <v>33329</v>
      </c>
      <c r="Q808" s="8">
        <f t="shared" si="190"/>
        <v>31.930555555555557</v>
      </c>
      <c r="R808" s="8">
        <f t="shared" si="191"/>
        <v>31.977777777777778</v>
      </c>
      <c r="S808" s="8" t="s">
        <v>71</v>
      </c>
      <c r="T808" s="9">
        <v>1.61E-2</v>
      </c>
      <c r="U808" s="5">
        <f t="shared" si="192"/>
        <v>633333.33333333337</v>
      </c>
      <c r="V808" s="5">
        <f t="shared" si="193"/>
        <v>193281.45124166665</v>
      </c>
      <c r="W808" s="10">
        <f t="shared" si="197"/>
        <v>826614.78457500006</v>
      </c>
      <c r="X808" s="5">
        <v>166476</v>
      </c>
      <c r="Y808">
        <v>0</v>
      </c>
      <c r="Z808" s="5">
        <v>0</v>
      </c>
      <c r="AA808" s="5">
        <v>144227185</v>
      </c>
      <c r="AB808">
        <v>0</v>
      </c>
      <c r="AC808">
        <v>0</v>
      </c>
      <c r="AD808">
        <v>0</v>
      </c>
      <c r="AE808" t="s">
        <v>34</v>
      </c>
      <c r="AF808" t="s">
        <v>34</v>
      </c>
      <c r="AG808" t="s">
        <v>41</v>
      </c>
      <c r="AH808" s="5">
        <v>1440607.09</v>
      </c>
      <c r="AI808" s="5">
        <v>1664.76</v>
      </c>
      <c r="AJ808" s="3">
        <v>52124</v>
      </c>
      <c r="AK808" s="5">
        <v>0</v>
      </c>
      <c r="AL808" s="5">
        <v>0</v>
      </c>
      <c r="AM808" s="5">
        <v>0</v>
      </c>
      <c r="AN808" s="5">
        <v>0</v>
      </c>
      <c r="AO808" t="s">
        <v>41</v>
      </c>
      <c r="AP808" t="s">
        <v>37</v>
      </c>
      <c r="AQ808" s="5">
        <v>1440607.09</v>
      </c>
      <c r="AR808" t="s">
        <v>38</v>
      </c>
      <c r="AS808">
        <f t="shared" si="202"/>
        <v>0</v>
      </c>
      <c r="AT808" t="str">
        <f t="shared" si="194"/>
        <v>0 Días</v>
      </c>
      <c r="AU808" t="e">
        <f>IF(AND(AC808=0,SUMIFS($H:$H,$A:$A,$A808,#REF!,#REF!)&lt;250000000),"Ordinaria",IF(AND(AC808=0,SUMIFS($H:$H,$A:$A,$A808,#REF!,#REF!)&gt;=250000000),"Preventiva",IF(AND(AC808&gt;0,AC808&lt;=30),"Persuasiva I",IF(AND(AC808&gt;30,AC808&lt;=60),"Persuasiva II",IF(AND(AC808&gt;60,AC808&lt;90),"Prejurídica","Jurídico")))))</f>
        <v>#REF!</v>
      </c>
      <c r="AV808">
        <f t="shared" si="195"/>
        <v>0</v>
      </c>
      <c r="AW808" t="str">
        <f>IFERROR(VLOOKUP(#REF!,#REF!,32,0),"Desembolsado")</f>
        <v>Desembolsado</v>
      </c>
      <c r="AX808" t="str">
        <f t="shared" si="196"/>
        <v>Otro</v>
      </c>
    </row>
    <row r="809" spans="1:50" x14ac:dyDescent="0.25">
      <c r="A809" s="3">
        <v>45199</v>
      </c>
      <c r="B809" s="1">
        <v>34228200220051</v>
      </c>
      <c r="C809" s="5">
        <v>152000000</v>
      </c>
      <c r="D809">
        <v>240</v>
      </c>
      <c r="E809" s="3">
        <v>44824</v>
      </c>
      <c r="F809" s="1">
        <f>_xlfn.DAYS(E809,A809)/30</f>
        <v>-12.5</v>
      </c>
      <c r="G809" s="1">
        <v>227</v>
      </c>
      <c r="H809" s="5">
        <v>144698412</v>
      </c>
      <c r="I809" s="5" t="s">
        <v>52</v>
      </c>
      <c r="J809" s="6">
        <v>44841</v>
      </c>
      <c r="K809" s="7">
        <f>+_xlfn.DAYS(A809,J809)/30</f>
        <v>11.933333333333334</v>
      </c>
      <c r="L809" s="7">
        <f>+_xlfn.DAYS(A809,E809)/30</f>
        <v>12.5</v>
      </c>
      <c r="M809" s="6">
        <v>25117</v>
      </c>
      <c r="N809" s="8">
        <f>+_xlfn.DAYS(A809,M809)/365</f>
        <v>55.019178082191779</v>
      </c>
      <c r="O809" s="8">
        <v>168</v>
      </c>
      <c r="P809" s="6">
        <v>33329</v>
      </c>
      <c r="Q809" s="8">
        <f t="shared" si="190"/>
        <v>31.930555555555557</v>
      </c>
      <c r="R809" s="8">
        <f t="shared" si="191"/>
        <v>31.977777777777778</v>
      </c>
      <c r="S809" s="8" t="s">
        <v>71</v>
      </c>
      <c r="T809" s="9">
        <v>1.61E-2</v>
      </c>
      <c r="U809" s="5">
        <f t="shared" si="192"/>
        <v>633333.33333333337</v>
      </c>
      <c r="V809" s="5">
        <f t="shared" si="193"/>
        <v>194137.03609999997</v>
      </c>
      <c r="W809" s="10">
        <f t="shared" si="197"/>
        <v>827470.3694333334</v>
      </c>
      <c r="X809" s="5">
        <v>167209</v>
      </c>
      <c r="Y809">
        <v>0</v>
      </c>
      <c r="Z809" s="5">
        <v>0</v>
      </c>
      <c r="AA809" s="5">
        <v>144865621</v>
      </c>
      <c r="AB809">
        <v>0</v>
      </c>
      <c r="AC809">
        <v>0</v>
      </c>
      <c r="AD809">
        <v>0</v>
      </c>
      <c r="AE809" t="s">
        <v>34</v>
      </c>
      <c r="AF809" t="s">
        <v>34</v>
      </c>
      <c r="AG809" t="s">
        <v>41</v>
      </c>
      <c r="AH809" s="5">
        <v>1446984.12</v>
      </c>
      <c r="AI809" s="5">
        <v>1672.09</v>
      </c>
      <c r="AJ809" s="3">
        <v>52124</v>
      </c>
      <c r="AK809" s="5">
        <v>0</v>
      </c>
      <c r="AL809" s="5">
        <v>0</v>
      </c>
      <c r="AM809" s="5">
        <v>0</v>
      </c>
      <c r="AN809" s="5">
        <v>0</v>
      </c>
      <c r="AO809" t="s">
        <v>41</v>
      </c>
      <c r="AP809" t="s">
        <v>37</v>
      </c>
      <c r="AQ809" s="5">
        <v>1446984.12</v>
      </c>
      <c r="AR809" t="s">
        <v>38</v>
      </c>
      <c r="AS809">
        <f t="shared" si="202"/>
        <v>0</v>
      </c>
      <c r="AT809" t="str">
        <f t="shared" si="194"/>
        <v>0 Días</v>
      </c>
      <c r="AU809" t="e">
        <f>IF(AND(AC809=0,SUMIFS($H:$H,$A:$A,$A809,#REF!,#REF!)&lt;250000000),"Ordinaria",IF(AND(AC809=0,SUMIFS($H:$H,$A:$A,$A809,#REF!,#REF!)&gt;=250000000),"Preventiva",IF(AND(AC809&gt;0,AC809&lt;=30),"Persuasiva I",IF(AND(AC809&gt;30,AC809&lt;=60),"Persuasiva II",IF(AND(AC809&gt;60,AC809&lt;90),"Prejurídica","Jurídico")))))</f>
        <v>#REF!</v>
      </c>
      <c r="AV809">
        <f t="shared" si="195"/>
        <v>0</v>
      </c>
      <c r="AW809" t="str">
        <f>IFERROR(VLOOKUP(#REF!,#REF!,32,0),"Desembolsado")</f>
        <v>Desembolsado</v>
      </c>
      <c r="AX809" t="str">
        <f t="shared" si="196"/>
        <v>Otro</v>
      </c>
    </row>
    <row r="810" spans="1:50" x14ac:dyDescent="0.25">
      <c r="A810" s="3">
        <v>45169</v>
      </c>
      <c r="B810" s="1">
        <v>34228200220051</v>
      </c>
      <c r="C810" s="5">
        <v>152000000</v>
      </c>
      <c r="D810">
        <v>240</v>
      </c>
      <c r="E810" s="3">
        <v>44824</v>
      </c>
      <c r="F810" s="1">
        <f>_xlfn.DAYS(E810,A810)/30</f>
        <v>-11.5</v>
      </c>
      <c r="G810" s="1">
        <v>227.5</v>
      </c>
      <c r="H810" s="5">
        <v>145335179</v>
      </c>
      <c r="I810" s="5" t="s">
        <v>52</v>
      </c>
      <c r="J810" s="6">
        <v>44841</v>
      </c>
      <c r="K810" s="7">
        <f>+_xlfn.DAYS(A810,J810)/30</f>
        <v>10.933333333333334</v>
      </c>
      <c r="L810" s="7">
        <f>+_xlfn.DAYS(A810,E810)/30</f>
        <v>11.5</v>
      </c>
      <c r="M810" s="6">
        <v>25117</v>
      </c>
      <c r="N810" s="8">
        <f>+_xlfn.DAYS(A810,M810)/365</f>
        <v>54.936986301369863</v>
      </c>
      <c r="O810" s="8">
        <v>168</v>
      </c>
      <c r="P810" s="6">
        <v>33329</v>
      </c>
      <c r="Q810" s="8">
        <f t="shared" si="190"/>
        <v>31.930555555555557</v>
      </c>
      <c r="R810" s="8">
        <f t="shared" si="191"/>
        <v>31.977777777777778</v>
      </c>
      <c r="S810" s="8" t="s">
        <v>71</v>
      </c>
      <c r="T810" s="9">
        <v>1.61E-2</v>
      </c>
      <c r="U810" s="5">
        <f t="shared" si="192"/>
        <v>633333.33333333337</v>
      </c>
      <c r="V810" s="5">
        <f t="shared" si="193"/>
        <v>194991.36515833333</v>
      </c>
      <c r="W810" s="10">
        <f t="shared" si="197"/>
        <v>828324.6984916667</v>
      </c>
      <c r="X810" s="5">
        <v>167946</v>
      </c>
      <c r="Y810">
        <v>0</v>
      </c>
      <c r="Z810" s="5">
        <v>0</v>
      </c>
      <c r="AA810" s="5">
        <v>145503125</v>
      </c>
      <c r="AB810">
        <v>0</v>
      </c>
      <c r="AC810">
        <v>0</v>
      </c>
      <c r="AD810">
        <v>0</v>
      </c>
      <c r="AE810" t="s">
        <v>34</v>
      </c>
      <c r="AF810" t="s">
        <v>34</v>
      </c>
      <c r="AG810" t="s">
        <v>41</v>
      </c>
      <c r="AH810" s="5">
        <v>1453351.79</v>
      </c>
      <c r="AI810" s="5">
        <v>1679.46</v>
      </c>
      <c r="AJ810" s="3">
        <v>52124</v>
      </c>
      <c r="AK810" s="5">
        <v>0</v>
      </c>
      <c r="AL810" s="5">
        <v>0</v>
      </c>
      <c r="AM810" s="5">
        <v>0</v>
      </c>
      <c r="AN810" s="5">
        <v>0</v>
      </c>
      <c r="AO810" t="s">
        <v>41</v>
      </c>
      <c r="AP810" t="s">
        <v>37</v>
      </c>
      <c r="AQ810" s="5">
        <v>1453351.79</v>
      </c>
      <c r="AR810" t="s">
        <v>38</v>
      </c>
      <c r="AS810">
        <f t="shared" si="202"/>
        <v>0</v>
      </c>
      <c r="AT810" t="str">
        <f t="shared" si="194"/>
        <v>0 Días</v>
      </c>
      <c r="AU810" t="e">
        <f>IF(AND(AC810=0,SUMIFS($H:$H,$A:$A,$A810,#REF!,#REF!)&lt;250000000),"Ordinaria",IF(AND(AC810=0,SUMIFS($H:$H,$A:$A,$A810,#REF!,#REF!)&gt;=250000000),"Preventiva",IF(AND(AC810&gt;0,AC810&lt;=30),"Persuasiva I",IF(AND(AC810&gt;30,AC810&lt;=60),"Persuasiva II",IF(AND(AC810&gt;60,AC810&lt;90),"Prejurídica","Jurídico")))))</f>
        <v>#REF!</v>
      </c>
      <c r="AV810">
        <f t="shared" si="195"/>
        <v>0</v>
      </c>
      <c r="AW810" t="str">
        <f>IFERROR(VLOOKUP(#REF!,#REF!,32,0),"Desembolsado")</f>
        <v>Desembolsado</v>
      </c>
      <c r="AX810" t="str">
        <f t="shared" si="196"/>
        <v>Otro</v>
      </c>
    </row>
    <row r="811" spans="1:50" x14ac:dyDescent="0.25">
      <c r="A811" s="3">
        <v>45138</v>
      </c>
      <c r="B811" s="1">
        <v>34228200220051</v>
      </c>
      <c r="C811" s="5">
        <v>152000000</v>
      </c>
      <c r="D811">
        <v>240</v>
      </c>
      <c r="E811" s="3">
        <v>44824</v>
      </c>
      <c r="F811" s="1">
        <f>_xlfn.DAYS(E811,A811)/30</f>
        <v>-10.466666666666667</v>
      </c>
      <c r="G811" s="1">
        <v>228.5</v>
      </c>
      <c r="H811" s="5">
        <v>145971011</v>
      </c>
      <c r="I811" s="5" t="s">
        <v>52</v>
      </c>
      <c r="J811" s="6">
        <v>44841</v>
      </c>
      <c r="K811" s="7">
        <f>+_xlfn.DAYS(A811,J811)/30</f>
        <v>9.9</v>
      </c>
      <c r="L811" s="7">
        <f>+_xlfn.DAYS(A811,E811)/30</f>
        <v>10.466666666666667</v>
      </c>
      <c r="M811" s="6">
        <v>25117</v>
      </c>
      <c r="N811" s="8">
        <f>+_xlfn.DAYS(A811,M811)/365</f>
        <v>54.852054794520548</v>
      </c>
      <c r="O811" s="8">
        <v>168</v>
      </c>
      <c r="P811" s="6">
        <v>33329</v>
      </c>
      <c r="Q811" s="8">
        <f t="shared" si="190"/>
        <v>31.930555555555557</v>
      </c>
      <c r="R811" s="8">
        <f t="shared" si="191"/>
        <v>31.977777777777778</v>
      </c>
      <c r="S811" s="8" t="s">
        <v>71</v>
      </c>
      <c r="T811" s="9">
        <v>1.61E-2</v>
      </c>
      <c r="U811" s="5">
        <f t="shared" si="192"/>
        <v>633333.33333333337</v>
      </c>
      <c r="V811" s="5">
        <f t="shared" si="193"/>
        <v>195844.43975833335</v>
      </c>
      <c r="W811" s="10">
        <f t="shared" si="197"/>
        <v>829177.77309166675</v>
      </c>
      <c r="X811" s="5">
        <v>168684</v>
      </c>
      <c r="Y811">
        <v>0</v>
      </c>
      <c r="Z811" s="5">
        <v>0</v>
      </c>
      <c r="AA811" s="5">
        <v>146139695</v>
      </c>
      <c r="AB811">
        <v>0</v>
      </c>
      <c r="AC811">
        <v>0</v>
      </c>
      <c r="AD811">
        <v>0</v>
      </c>
      <c r="AE811" t="s">
        <v>34</v>
      </c>
      <c r="AF811" t="s">
        <v>34</v>
      </c>
      <c r="AG811" t="s">
        <v>41</v>
      </c>
      <c r="AH811" s="5">
        <v>1459710.11</v>
      </c>
      <c r="AI811" s="5">
        <v>1686.84</v>
      </c>
      <c r="AJ811" s="3">
        <v>52124</v>
      </c>
      <c r="AK811" s="5">
        <v>0</v>
      </c>
      <c r="AL811" s="5">
        <v>0</v>
      </c>
      <c r="AM811" s="5">
        <v>0</v>
      </c>
      <c r="AN811" s="5">
        <v>0</v>
      </c>
      <c r="AO811" t="s">
        <v>41</v>
      </c>
      <c r="AP811" t="s">
        <v>37</v>
      </c>
      <c r="AQ811" s="5">
        <v>1459710.11</v>
      </c>
      <c r="AR811" t="s">
        <v>38</v>
      </c>
      <c r="AS811">
        <f t="shared" si="202"/>
        <v>0</v>
      </c>
      <c r="AT811" t="str">
        <f t="shared" si="194"/>
        <v>0 Días</v>
      </c>
      <c r="AU811" t="e">
        <f>IF(AND(AC811=0,SUMIFS($H:$H,$A:$A,$A811,#REF!,#REF!)&lt;250000000),"Ordinaria",IF(AND(AC811=0,SUMIFS($H:$H,$A:$A,$A811,#REF!,#REF!)&gt;=250000000),"Preventiva",IF(AND(AC811&gt;0,AC811&lt;=30),"Persuasiva I",IF(AND(AC811&gt;30,AC811&lt;=60),"Persuasiva II",IF(AND(AC811&gt;60,AC811&lt;90),"Prejurídica","Jurídico")))))</f>
        <v>#REF!</v>
      </c>
      <c r="AV811">
        <f t="shared" si="195"/>
        <v>0</v>
      </c>
      <c r="AW811" t="str">
        <f>IFERROR(VLOOKUP(#REF!,#REF!,32,0),"Desembolsado")</f>
        <v>Desembolsado</v>
      </c>
      <c r="AX811" t="str">
        <f t="shared" si="196"/>
        <v>Otro</v>
      </c>
    </row>
    <row r="812" spans="1:50" x14ac:dyDescent="0.25">
      <c r="A812" s="3">
        <v>45107</v>
      </c>
      <c r="B812" s="1">
        <v>34228200220051</v>
      </c>
      <c r="C812" s="5">
        <v>152000000</v>
      </c>
      <c r="D812">
        <v>240</v>
      </c>
      <c r="E812" s="3">
        <v>44824</v>
      </c>
      <c r="F812" s="1">
        <f>_xlfn.DAYS(E812,A812)/30</f>
        <v>-9.4333333333333336</v>
      </c>
      <c r="G812" s="1">
        <v>229.53333333333333</v>
      </c>
      <c r="H812" s="5">
        <v>146605912</v>
      </c>
      <c r="I812" s="5" t="s">
        <v>52</v>
      </c>
      <c r="J812" s="6">
        <v>44841</v>
      </c>
      <c r="K812" s="7">
        <f>+_xlfn.DAYS(A812,J812)/30</f>
        <v>8.8666666666666671</v>
      </c>
      <c r="L812" s="7">
        <f>+_xlfn.DAYS(A812,E812)/30</f>
        <v>9.4333333333333336</v>
      </c>
      <c r="M812" s="6">
        <v>25117</v>
      </c>
      <c r="N812" s="8">
        <f>+_xlfn.DAYS(A812,M812)/365</f>
        <v>54.767123287671232</v>
      </c>
      <c r="O812" s="8">
        <v>168</v>
      </c>
      <c r="P812" s="6">
        <v>33329</v>
      </c>
      <c r="Q812" s="8">
        <f t="shared" si="190"/>
        <v>31.930555555555557</v>
      </c>
      <c r="R812" s="8">
        <f t="shared" si="191"/>
        <v>31.977777777777778</v>
      </c>
      <c r="S812" s="8" t="s">
        <v>71</v>
      </c>
      <c r="T812" s="9">
        <v>1.61E-2</v>
      </c>
      <c r="U812" s="5">
        <f t="shared" si="192"/>
        <v>633333.33333333337</v>
      </c>
      <c r="V812" s="5">
        <f t="shared" si="193"/>
        <v>196696.26526666665</v>
      </c>
      <c r="W812" s="10">
        <f t="shared" si="197"/>
        <v>830029.59860000003</v>
      </c>
      <c r="X812" s="5">
        <v>169413</v>
      </c>
      <c r="Y812">
        <v>0</v>
      </c>
      <c r="Z812" s="5">
        <v>0</v>
      </c>
      <c r="AA812" s="5">
        <v>146775325</v>
      </c>
      <c r="AB812">
        <v>0</v>
      </c>
      <c r="AC812">
        <v>0</v>
      </c>
      <c r="AD812">
        <v>0</v>
      </c>
      <c r="AE812" t="s">
        <v>34</v>
      </c>
      <c r="AF812" t="s">
        <v>34</v>
      </c>
      <c r="AG812" t="s">
        <v>41</v>
      </c>
      <c r="AH812" s="5">
        <v>1466059.12</v>
      </c>
      <c r="AI812" s="5">
        <v>1694.13</v>
      </c>
      <c r="AJ812" s="3">
        <v>52124</v>
      </c>
      <c r="AK812" s="5">
        <v>0</v>
      </c>
      <c r="AL812" s="5">
        <v>0</v>
      </c>
      <c r="AM812" s="5">
        <v>0</v>
      </c>
      <c r="AN812" s="5">
        <v>0</v>
      </c>
      <c r="AO812" t="s">
        <v>41</v>
      </c>
      <c r="AP812" t="s">
        <v>37</v>
      </c>
      <c r="AQ812" s="5">
        <v>1466059.12</v>
      </c>
      <c r="AR812" t="s">
        <v>38</v>
      </c>
      <c r="AS812">
        <f t="shared" si="202"/>
        <v>0</v>
      </c>
      <c r="AT812" t="str">
        <f t="shared" si="194"/>
        <v>0 Días</v>
      </c>
      <c r="AU812" t="e">
        <f>IF(AND(AC812=0,SUMIFS($H:$H,$A:$A,$A812,#REF!,#REF!)&lt;250000000),"Ordinaria",IF(AND(AC812=0,SUMIFS($H:$H,$A:$A,$A812,#REF!,#REF!)&gt;=250000000),"Preventiva",IF(AND(AC812&gt;0,AC812&lt;=30),"Persuasiva I",IF(AND(AC812&gt;30,AC812&lt;=60),"Persuasiva II",IF(AND(AC812&gt;60,AC812&lt;90),"Prejurídica","Jurídico")))))</f>
        <v>#REF!</v>
      </c>
      <c r="AV812">
        <f t="shared" si="195"/>
        <v>0</v>
      </c>
      <c r="AW812" t="str">
        <f>IFERROR(VLOOKUP(#REF!,#REF!,32,0),"Desembolsado")</f>
        <v>Desembolsado</v>
      </c>
      <c r="AX812" t="str">
        <f t="shared" si="196"/>
        <v>Otro</v>
      </c>
    </row>
    <row r="813" spans="1:50" x14ac:dyDescent="0.25">
      <c r="A813" s="3">
        <v>45077</v>
      </c>
      <c r="B813" s="1">
        <v>34228200220051</v>
      </c>
      <c r="C813" s="5">
        <v>152000000</v>
      </c>
      <c r="D813">
        <v>240</v>
      </c>
      <c r="E813" s="3">
        <v>44824</v>
      </c>
      <c r="F813" s="1">
        <f>_xlfn.DAYS(E813,A813)/30</f>
        <v>-8.4333333333333336</v>
      </c>
      <c r="G813" s="1">
        <v>230.56666666666666</v>
      </c>
      <c r="H813" s="5">
        <v>147239881</v>
      </c>
      <c r="I813" s="5" t="s">
        <v>52</v>
      </c>
      <c r="J813" s="6">
        <v>44841</v>
      </c>
      <c r="K813" s="7">
        <f>+_xlfn.DAYS(A813,J813)/30</f>
        <v>7.8666666666666663</v>
      </c>
      <c r="L813" s="7">
        <f>+_xlfn.DAYS(A813,E813)/30</f>
        <v>8.4333333333333336</v>
      </c>
      <c r="M813" s="6">
        <v>25117</v>
      </c>
      <c r="N813" s="8">
        <f>+_xlfn.DAYS(A813,M813)/365</f>
        <v>54.684931506849317</v>
      </c>
      <c r="O813" s="8">
        <v>168</v>
      </c>
      <c r="P813" s="6">
        <v>33329</v>
      </c>
      <c r="Q813" s="8">
        <f t="shared" si="190"/>
        <v>31.930555555555557</v>
      </c>
      <c r="R813" s="8">
        <f t="shared" si="191"/>
        <v>31.977777777777778</v>
      </c>
      <c r="S813" s="8" t="s">
        <v>71</v>
      </c>
      <c r="T813" s="9">
        <v>1.61E-2</v>
      </c>
      <c r="U813" s="5">
        <f t="shared" si="192"/>
        <v>633333.33333333337</v>
      </c>
      <c r="V813" s="5">
        <f t="shared" si="193"/>
        <v>197546.84034166668</v>
      </c>
      <c r="W813" s="10">
        <f t="shared" si="197"/>
        <v>830880.17367500009</v>
      </c>
      <c r="X813" s="5">
        <v>170144</v>
      </c>
      <c r="Y813">
        <v>0</v>
      </c>
      <c r="Z813" s="5">
        <v>0</v>
      </c>
      <c r="AA813" s="5">
        <v>147410025</v>
      </c>
      <c r="AB813">
        <v>0</v>
      </c>
      <c r="AC813">
        <v>0</v>
      </c>
      <c r="AD813">
        <v>0</v>
      </c>
      <c r="AE813" t="s">
        <v>34</v>
      </c>
      <c r="AF813" t="s">
        <v>34</v>
      </c>
      <c r="AG813" t="s">
        <v>41</v>
      </c>
      <c r="AH813" s="5">
        <v>1472398.81</v>
      </c>
      <c r="AI813" s="5">
        <v>1701.44</v>
      </c>
      <c r="AJ813" s="3">
        <v>52124</v>
      </c>
      <c r="AK813" s="5">
        <v>0</v>
      </c>
      <c r="AL813" s="5">
        <v>0</v>
      </c>
      <c r="AM813" s="5">
        <v>0</v>
      </c>
      <c r="AN813" s="5">
        <v>0</v>
      </c>
      <c r="AO813" t="s">
        <v>41</v>
      </c>
      <c r="AP813" t="s">
        <v>37</v>
      </c>
      <c r="AQ813" s="5">
        <v>1472398.81</v>
      </c>
      <c r="AR813" t="s">
        <v>38</v>
      </c>
      <c r="AS813">
        <f t="shared" si="202"/>
        <v>0</v>
      </c>
      <c r="AT813" t="str">
        <f t="shared" si="194"/>
        <v>0 Días</v>
      </c>
      <c r="AU813" t="e">
        <f>IF(AND(AC813=0,SUMIFS($H:$H,$A:$A,$A813,#REF!,#REF!)&lt;250000000),"Ordinaria",IF(AND(AC813=0,SUMIFS($H:$H,$A:$A,$A813,#REF!,#REF!)&gt;=250000000),"Preventiva",IF(AND(AC813&gt;0,AC813&lt;=30),"Persuasiva I",IF(AND(AC813&gt;30,AC813&lt;=60),"Persuasiva II",IF(AND(AC813&gt;60,AC813&lt;90),"Prejurídica","Jurídico")))))</f>
        <v>#REF!</v>
      </c>
      <c r="AV813">
        <f t="shared" si="195"/>
        <v>0</v>
      </c>
      <c r="AW813" t="str">
        <f>IFERROR(VLOOKUP(#REF!,#REF!,32,0),"Desembolsado")</f>
        <v>Desembolsado</v>
      </c>
      <c r="AX813" t="str">
        <f t="shared" si="196"/>
        <v>Otro</v>
      </c>
    </row>
    <row r="814" spans="1:50" x14ac:dyDescent="0.25">
      <c r="A814" s="3">
        <v>45046</v>
      </c>
      <c r="B814" s="1">
        <v>34228200220051</v>
      </c>
      <c r="C814" s="5">
        <v>152000000</v>
      </c>
      <c r="D814">
        <v>240</v>
      </c>
      <c r="E814" s="3">
        <v>44824</v>
      </c>
      <c r="F814" s="1">
        <f>_xlfn.DAYS(E814,A814)/30</f>
        <v>-7.4</v>
      </c>
      <c r="G814" s="1">
        <v>231.56666666666666</v>
      </c>
      <c r="H814" s="5">
        <v>147874922</v>
      </c>
      <c r="I814" s="5" t="s">
        <v>52</v>
      </c>
      <c r="J814" s="6">
        <v>44841</v>
      </c>
      <c r="K814" s="7">
        <f>+_xlfn.DAYS(A814,J814)/30</f>
        <v>6.833333333333333</v>
      </c>
      <c r="L814" s="7">
        <f>+_xlfn.DAYS(A814,E814)/30</f>
        <v>7.4</v>
      </c>
      <c r="M814" s="6">
        <v>25117</v>
      </c>
      <c r="N814" s="8">
        <f>+_xlfn.DAYS(A814,M814)/365</f>
        <v>54.6</v>
      </c>
      <c r="O814" s="8">
        <v>168</v>
      </c>
      <c r="P814" s="6">
        <v>33329</v>
      </c>
      <c r="Q814" s="8">
        <f t="shared" si="190"/>
        <v>31.930555555555557</v>
      </c>
      <c r="R814" s="8">
        <f t="shared" si="191"/>
        <v>31.977777777777778</v>
      </c>
      <c r="S814" s="8" t="s">
        <v>71</v>
      </c>
      <c r="T814" s="9">
        <v>1.61E-2</v>
      </c>
      <c r="U814" s="5">
        <f t="shared" si="192"/>
        <v>633333.33333333337</v>
      </c>
      <c r="V814" s="5">
        <f t="shared" si="193"/>
        <v>198398.85368333332</v>
      </c>
      <c r="W814" s="10">
        <f t="shared" si="197"/>
        <v>831732.18701666663</v>
      </c>
      <c r="X814" s="5">
        <v>170875</v>
      </c>
      <c r="Y814">
        <v>0</v>
      </c>
      <c r="Z814" s="5">
        <v>0</v>
      </c>
      <c r="AA814" s="5">
        <v>148045797</v>
      </c>
      <c r="AB814">
        <v>0</v>
      </c>
      <c r="AC814">
        <v>0</v>
      </c>
      <c r="AD814">
        <v>0</v>
      </c>
      <c r="AE814" t="s">
        <v>34</v>
      </c>
      <c r="AF814" t="s">
        <v>34</v>
      </c>
      <c r="AG814" t="s">
        <v>41</v>
      </c>
      <c r="AH814" s="5">
        <v>1478749.22</v>
      </c>
      <c r="AI814" s="5">
        <v>1708.75</v>
      </c>
      <c r="AJ814" s="3">
        <v>52124</v>
      </c>
      <c r="AK814" s="5">
        <v>0</v>
      </c>
      <c r="AL814" s="5">
        <v>0</v>
      </c>
      <c r="AM814" s="5">
        <v>0</v>
      </c>
      <c r="AN814" s="5">
        <v>0</v>
      </c>
      <c r="AO814" t="s">
        <v>41</v>
      </c>
      <c r="AP814" t="s">
        <v>37</v>
      </c>
      <c r="AQ814" s="5">
        <v>1478749.22</v>
      </c>
      <c r="AR814" t="s">
        <v>38</v>
      </c>
      <c r="AS814">
        <f t="shared" si="202"/>
        <v>0</v>
      </c>
      <c r="AT814" t="str">
        <f t="shared" si="194"/>
        <v>0 Días</v>
      </c>
      <c r="AU814" t="e">
        <f>IF(AND(AC814=0,SUMIFS($H:$H,$A:$A,$A814,#REF!,#REF!)&lt;250000000),"Ordinaria",IF(AND(AC814=0,SUMIFS($H:$H,$A:$A,$A814,#REF!,#REF!)&gt;=250000000),"Preventiva",IF(AND(AC814&gt;0,AC814&lt;=30),"Persuasiva I",IF(AND(AC814&gt;30,AC814&lt;=60),"Persuasiva II",IF(AND(AC814&gt;60,AC814&lt;90),"Prejurídica","Jurídico")))))</f>
        <v>#REF!</v>
      </c>
      <c r="AV814">
        <f t="shared" si="195"/>
        <v>0</v>
      </c>
      <c r="AW814" t="str">
        <f>IFERROR(VLOOKUP(#REF!,#REF!,32,0),"Desembolsado")</f>
        <v>Desembolsado</v>
      </c>
      <c r="AX814" t="str">
        <f t="shared" si="196"/>
        <v>Otro</v>
      </c>
    </row>
    <row r="815" spans="1:50" x14ac:dyDescent="0.25">
      <c r="A815" s="3">
        <v>45016</v>
      </c>
      <c r="B815" s="1">
        <v>34228200220051</v>
      </c>
      <c r="C815" s="5">
        <v>152000000</v>
      </c>
      <c r="D815">
        <v>240</v>
      </c>
      <c r="E815" s="3">
        <v>44824</v>
      </c>
      <c r="F815" s="1">
        <f>_xlfn.DAYS(E815,A815)/30</f>
        <v>-6.4</v>
      </c>
      <c r="G815" s="1">
        <v>232.6</v>
      </c>
      <c r="H815" s="5">
        <v>148510030</v>
      </c>
      <c r="I815" s="5" t="s">
        <v>52</v>
      </c>
      <c r="J815" s="6">
        <v>44841</v>
      </c>
      <c r="K815" s="7">
        <f>+_xlfn.DAYS(A815,J815)/30</f>
        <v>5.833333333333333</v>
      </c>
      <c r="L815" s="7">
        <f>+_xlfn.DAYS(A815,E815)/30</f>
        <v>6.4</v>
      </c>
      <c r="M815" s="6">
        <v>25117</v>
      </c>
      <c r="N815" s="8">
        <f>+_xlfn.DAYS(A815,M815)/365</f>
        <v>54.517808219178079</v>
      </c>
      <c r="O815" s="8">
        <v>168</v>
      </c>
      <c r="P815" s="6">
        <v>33329</v>
      </c>
      <c r="Q815" s="8">
        <f t="shared" si="190"/>
        <v>31.930555555555557</v>
      </c>
      <c r="R815" s="8">
        <f t="shared" si="191"/>
        <v>31.977777777777778</v>
      </c>
      <c r="S815" s="8" t="s">
        <v>71</v>
      </c>
      <c r="T815" s="9">
        <v>1.61E-2</v>
      </c>
      <c r="U815" s="5">
        <f t="shared" si="192"/>
        <v>633333.33333333337</v>
      </c>
      <c r="V815" s="5">
        <f t="shared" si="193"/>
        <v>199250.95691666668</v>
      </c>
      <c r="W815" s="10">
        <f t="shared" si="197"/>
        <v>832584.29025000008</v>
      </c>
      <c r="X815" s="5">
        <v>171609</v>
      </c>
      <c r="Y815">
        <v>0</v>
      </c>
      <c r="Z815" s="5">
        <v>0</v>
      </c>
      <c r="AA815" s="5">
        <v>148681639</v>
      </c>
      <c r="AB815">
        <v>0</v>
      </c>
      <c r="AC815">
        <v>0</v>
      </c>
      <c r="AD815">
        <v>0</v>
      </c>
      <c r="AE815" t="s">
        <v>34</v>
      </c>
      <c r="AF815" t="s">
        <v>34</v>
      </c>
      <c r="AG815" t="s">
        <v>41</v>
      </c>
      <c r="AH815" s="5">
        <v>1485100.3</v>
      </c>
      <c r="AI815" s="5">
        <v>1716.09</v>
      </c>
      <c r="AJ815" s="3">
        <v>52124</v>
      </c>
      <c r="AK815" s="5">
        <v>0</v>
      </c>
      <c r="AL815" s="5">
        <v>0</v>
      </c>
      <c r="AM815" s="5">
        <v>0</v>
      </c>
      <c r="AN815" s="5">
        <v>0</v>
      </c>
      <c r="AO815" t="s">
        <v>41</v>
      </c>
      <c r="AP815" t="s">
        <v>37</v>
      </c>
      <c r="AQ815" s="5">
        <v>1485100.3</v>
      </c>
      <c r="AR815" t="s">
        <v>38</v>
      </c>
      <c r="AS815">
        <f t="shared" si="202"/>
        <v>0</v>
      </c>
      <c r="AT815" t="str">
        <f t="shared" si="194"/>
        <v>0 Días</v>
      </c>
      <c r="AU815" t="e">
        <f>IF(AND(AC815=0,SUMIFS($H:$H,$A:$A,$A815,#REF!,#REF!)&lt;250000000),"Ordinaria",IF(AND(AC815=0,SUMIFS($H:$H,$A:$A,$A815,#REF!,#REF!)&gt;=250000000),"Preventiva",IF(AND(AC815&gt;0,AC815&lt;=30),"Persuasiva I",IF(AND(AC815&gt;30,AC815&lt;=60),"Persuasiva II",IF(AND(AC815&gt;60,AC815&lt;90),"Prejurídica","Jurídico")))))</f>
        <v>#REF!</v>
      </c>
      <c r="AV815">
        <f t="shared" si="195"/>
        <v>0</v>
      </c>
      <c r="AW815" t="str">
        <f>IFERROR(VLOOKUP(#REF!,#REF!,32,0),"Desembolsado")</f>
        <v>Desembolsado</v>
      </c>
      <c r="AX815" t="str">
        <f t="shared" si="196"/>
        <v>Otro</v>
      </c>
    </row>
    <row r="816" spans="1:50" x14ac:dyDescent="0.25">
      <c r="A816" s="3">
        <v>45351</v>
      </c>
      <c r="B816" s="1">
        <v>34232100231081</v>
      </c>
      <c r="C816" s="5">
        <v>45000000</v>
      </c>
      <c r="D816">
        <v>48</v>
      </c>
      <c r="E816" s="3">
        <v>45051</v>
      </c>
      <c r="F816" s="1">
        <f>_xlfn.DAYS(E816,A816)/30</f>
        <v>-10</v>
      </c>
      <c r="G816" s="1">
        <f t="shared" ref="G816:G847" si="203">+D816+F816</f>
        <v>38</v>
      </c>
      <c r="H816" s="5">
        <v>33384397</v>
      </c>
      <c r="I816" s="5" t="s">
        <v>52</v>
      </c>
      <c r="J816" s="6">
        <v>45176</v>
      </c>
      <c r="K816" s="7">
        <f>+_xlfn.DAYS(A816,J816)/30</f>
        <v>5.833333333333333</v>
      </c>
      <c r="L816" s="7">
        <f>+_xlfn.DAYS(A816,E816)/30</f>
        <v>10</v>
      </c>
      <c r="M816" s="6">
        <v>33343</v>
      </c>
      <c r="N816" s="8">
        <f>+_xlfn.DAYS(A816,M816)/365</f>
        <v>32.898630136986299</v>
      </c>
      <c r="O816" s="8">
        <v>2320</v>
      </c>
      <c r="P816" s="6">
        <v>41663</v>
      </c>
      <c r="Q816" s="8">
        <f t="shared" si="190"/>
        <v>9.4111111111111114</v>
      </c>
      <c r="R816" s="8">
        <f t="shared" si="191"/>
        <v>9.7583333333333329</v>
      </c>
      <c r="S816" s="8" t="s">
        <v>66</v>
      </c>
      <c r="T816" s="9">
        <v>4.9500000000000002E-2</v>
      </c>
      <c r="U816" s="5">
        <f t="shared" si="192"/>
        <v>937500</v>
      </c>
      <c r="V816" s="5">
        <f t="shared" si="193"/>
        <v>137710.637625</v>
      </c>
      <c r="W816" s="10">
        <f t="shared" si="197"/>
        <v>1075210.637625</v>
      </c>
      <c r="X816" s="5">
        <v>119521</v>
      </c>
      <c r="Y816">
        <v>0</v>
      </c>
      <c r="Z816" s="5">
        <v>4477</v>
      </c>
      <c r="AA816" s="5">
        <v>33508395</v>
      </c>
      <c r="AB816">
        <v>0</v>
      </c>
      <c r="AC816">
        <v>0</v>
      </c>
      <c r="AD816">
        <v>0</v>
      </c>
      <c r="AE816" t="s">
        <v>34</v>
      </c>
      <c r="AF816" t="s">
        <v>34</v>
      </c>
      <c r="AG816" t="s">
        <v>35</v>
      </c>
      <c r="AH816" s="5">
        <v>420643</v>
      </c>
      <c r="AI816" s="5">
        <v>1506</v>
      </c>
      <c r="AJ816" s="3">
        <v>46142</v>
      </c>
      <c r="AK816" s="5">
        <v>56</v>
      </c>
      <c r="AL816" s="5">
        <v>356546.02</v>
      </c>
      <c r="AM816" s="5">
        <v>1276.71</v>
      </c>
      <c r="AN816" s="5">
        <v>48.12</v>
      </c>
      <c r="AO816" t="s">
        <v>36</v>
      </c>
      <c r="AP816" t="s">
        <v>37</v>
      </c>
      <c r="AQ816" s="5">
        <v>0</v>
      </c>
      <c r="AR816" t="s">
        <v>38</v>
      </c>
      <c r="AT816" t="str">
        <f t="shared" si="194"/>
        <v>0 Días</v>
      </c>
      <c r="AU816" t="e">
        <f>IF(AND(AC816=0,SUMIFS($H:$H,$A:$A,$A816,#REF!,#REF!)&lt;250000000),"Ordinaria",IF(AND(AC816=0,SUMIFS($H:$H,$A:$A,$A816,#REF!,#REF!)&gt;=250000000),"Preventiva",IF(AND(AC816&gt;0,AC816&lt;=30),"Persuasiva I",IF(AND(AC816&gt;30,AC816&lt;=60),"Persuasiva II",IF(AND(AC816&gt;60,AC816&lt;90),"Prejurídica","Jurídico")))))</f>
        <v>#REF!</v>
      </c>
      <c r="AV816">
        <f t="shared" si="195"/>
        <v>0</v>
      </c>
      <c r="AW816" t="str">
        <f>IFERROR(VLOOKUP(#REF!,#REF!,32,0),"Desembolsado")</f>
        <v>Desembolsado</v>
      </c>
      <c r="AX816" t="str">
        <f t="shared" si="196"/>
        <v>Otro</v>
      </c>
    </row>
    <row r="817" spans="1:50" x14ac:dyDescent="0.25">
      <c r="A817" s="3">
        <v>45322</v>
      </c>
      <c r="B817" s="1">
        <v>34232100231081</v>
      </c>
      <c r="C817" s="5">
        <v>45000000</v>
      </c>
      <c r="D817">
        <v>48</v>
      </c>
      <c r="E817" s="3">
        <v>45051</v>
      </c>
      <c r="F817" s="1">
        <f>_xlfn.DAYS(E817,A817)/30</f>
        <v>-9.0333333333333332</v>
      </c>
      <c r="G817" s="1">
        <f t="shared" si="203"/>
        <v>38.966666666666669</v>
      </c>
      <c r="H817" s="5">
        <v>34827651</v>
      </c>
      <c r="I817" s="5" t="s">
        <v>52</v>
      </c>
      <c r="J817" s="6">
        <v>45176</v>
      </c>
      <c r="K817" s="7">
        <f>+_xlfn.DAYS(A817,J817)/30</f>
        <v>4.8666666666666663</v>
      </c>
      <c r="L817" s="7">
        <f>+_xlfn.DAYS(A817,E817)/30</f>
        <v>9.0333333333333332</v>
      </c>
      <c r="M817" s="6">
        <v>33343</v>
      </c>
      <c r="N817" s="8">
        <f>+_xlfn.DAYS(A817,M817)/365</f>
        <v>32.819178082191783</v>
      </c>
      <c r="O817" s="8">
        <v>2320</v>
      </c>
      <c r="P817" s="6">
        <v>41663</v>
      </c>
      <c r="Q817" s="8">
        <f t="shared" si="190"/>
        <v>9.4111111111111114</v>
      </c>
      <c r="R817" s="8">
        <f t="shared" si="191"/>
        <v>9.7583333333333329</v>
      </c>
      <c r="S817" s="8" t="s">
        <v>66</v>
      </c>
      <c r="T817" s="9">
        <v>4.9500000000000002E-2</v>
      </c>
      <c r="U817" s="5">
        <f t="shared" si="192"/>
        <v>937500</v>
      </c>
      <c r="V817" s="5">
        <f t="shared" si="193"/>
        <v>143664.060375</v>
      </c>
      <c r="W817" s="10">
        <f t="shared" si="197"/>
        <v>1081164.0603749999</v>
      </c>
      <c r="X817" s="5">
        <v>124510</v>
      </c>
      <c r="Y817">
        <v>0</v>
      </c>
      <c r="Z817" s="5">
        <v>4670</v>
      </c>
      <c r="AA817" s="5">
        <v>34956831</v>
      </c>
      <c r="AB817">
        <v>0</v>
      </c>
      <c r="AC817">
        <v>0</v>
      </c>
      <c r="AD817">
        <v>0</v>
      </c>
      <c r="AE817" t="s">
        <v>34</v>
      </c>
      <c r="AF817" t="s">
        <v>34</v>
      </c>
      <c r="AG817" t="s">
        <v>35</v>
      </c>
      <c r="AH817" s="5">
        <v>438828</v>
      </c>
      <c r="AI817" s="5">
        <v>1569</v>
      </c>
      <c r="AJ817" s="3">
        <v>46142</v>
      </c>
      <c r="AK817" s="5">
        <v>59</v>
      </c>
      <c r="AL817" s="5">
        <v>371960</v>
      </c>
      <c r="AM817" s="5">
        <v>1330</v>
      </c>
      <c r="AN817" s="5">
        <v>50.19</v>
      </c>
      <c r="AO817" t="s">
        <v>36</v>
      </c>
      <c r="AP817" t="s">
        <v>37</v>
      </c>
      <c r="AQ817" s="5">
        <v>0</v>
      </c>
      <c r="AR817" t="s">
        <v>38</v>
      </c>
      <c r="AS817">
        <f>IF(AC817&gt;=1,1,0)</f>
        <v>0</v>
      </c>
      <c r="AT817" t="str">
        <f t="shared" si="194"/>
        <v>0 Días</v>
      </c>
      <c r="AU817" t="e">
        <f>IF(AND(AC817=0,SUMIFS($H:$H,$A:$A,$A817,#REF!,#REF!)&lt;250000000),"Ordinaria",IF(AND(AC817=0,SUMIFS($H:$H,$A:$A,$A817,#REF!,#REF!)&gt;=250000000),"Preventiva",IF(AND(AC817&gt;0,AC817&lt;=30),"Persuasiva I",IF(AND(AC817&gt;30,AC817&lt;=60),"Persuasiva II",IF(AND(AC817&gt;60,AC817&lt;90),"Prejurídica","Jurídico")))))</f>
        <v>#REF!</v>
      </c>
      <c r="AV817">
        <f t="shared" si="195"/>
        <v>0</v>
      </c>
      <c r="AW817" t="str">
        <f>IFERROR(VLOOKUP(#REF!,#REF!,32,0),"Desembolsado")</f>
        <v>Desembolsado</v>
      </c>
      <c r="AX817" t="str">
        <f t="shared" si="196"/>
        <v>Otro</v>
      </c>
    </row>
    <row r="818" spans="1:50" x14ac:dyDescent="0.25">
      <c r="A818" s="3">
        <v>45291</v>
      </c>
      <c r="B818" s="1">
        <v>34232100231081</v>
      </c>
      <c r="C818" s="5">
        <v>45000000</v>
      </c>
      <c r="D818">
        <v>48</v>
      </c>
      <c r="E818" s="3">
        <v>45051</v>
      </c>
      <c r="F818" s="1">
        <f>_xlfn.DAYS(E818,A818)/30</f>
        <v>-8</v>
      </c>
      <c r="G818" s="1">
        <f t="shared" si="203"/>
        <v>40</v>
      </c>
      <c r="H818" s="5">
        <v>36123794</v>
      </c>
      <c r="I818" s="5" t="s">
        <v>52</v>
      </c>
      <c r="J818" s="6">
        <v>45176</v>
      </c>
      <c r="K818" s="7">
        <f>+_xlfn.DAYS(A818,J818)/30</f>
        <v>3.8333333333333335</v>
      </c>
      <c r="L818" s="7">
        <f>+_xlfn.DAYS(A818,E818)/30</f>
        <v>8</v>
      </c>
      <c r="M818" s="6">
        <v>33343</v>
      </c>
      <c r="N818" s="8">
        <f>+_xlfn.DAYS(A818,M818)/365</f>
        <v>32.734246575342468</v>
      </c>
      <c r="O818" s="8">
        <v>2320</v>
      </c>
      <c r="P818" s="6">
        <v>41663</v>
      </c>
      <c r="Q818" s="8">
        <f t="shared" si="190"/>
        <v>9.4111111111111114</v>
      </c>
      <c r="R818" s="8">
        <f t="shared" si="191"/>
        <v>9.7583333333333329</v>
      </c>
      <c r="S818" s="8" t="s">
        <v>66</v>
      </c>
      <c r="T818" s="9">
        <v>4.9500000000000002E-2</v>
      </c>
      <c r="U818" s="5">
        <f t="shared" si="192"/>
        <v>937500</v>
      </c>
      <c r="V818" s="5">
        <f t="shared" si="193"/>
        <v>149010.65025000001</v>
      </c>
      <c r="W818" s="10">
        <f t="shared" si="197"/>
        <v>1086510.6502499999</v>
      </c>
      <c r="X818" s="5">
        <v>129143</v>
      </c>
      <c r="Y818">
        <v>0</v>
      </c>
      <c r="Z818" s="5">
        <v>4846</v>
      </c>
      <c r="AA818" s="5">
        <v>36257783</v>
      </c>
      <c r="AB818">
        <v>0</v>
      </c>
      <c r="AC818">
        <v>0</v>
      </c>
      <c r="AD818">
        <v>0</v>
      </c>
      <c r="AE818" t="s">
        <v>34</v>
      </c>
      <c r="AF818" t="s">
        <v>34</v>
      </c>
      <c r="AG818" t="s">
        <v>35</v>
      </c>
      <c r="AH818" s="5">
        <v>563531</v>
      </c>
      <c r="AI818" s="5">
        <v>1627</v>
      </c>
      <c r="AJ818" s="3">
        <v>46142</v>
      </c>
      <c r="AK818" s="5">
        <v>61</v>
      </c>
      <c r="AL818" s="5">
        <v>385802.57</v>
      </c>
      <c r="AM818" s="5">
        <v>1379</v>
      </c>
      <c r="AN818" s="5">
        <v>52.08</v>
      </c>
      <c r="AO818" t="s">
        <v>36</v>
      </c>
      <c r="AP818" t="s">
        <v>37</v>
      </c>
      <c r="AQ818" s="5">
        <v>0</v>
      </c>
      <c r="AR818" t="s">
        <v>38</v>
      </c>
      <c r="AS818">
        <f>IF(AC818&gt;=1,1,0)</f>
        <v>0</v>
      </c>
      <c r="AT818" t="str">
        <f t="shared" si="194"/>
        <v>0 Días</v>
      </c>
      <c r="AU818" t="e">
        <f>IF(AND(AC818=0,SUMIFS($H:$H,$A:$A,$A818,#REF!,#REF!)&lt;250000000),"Ordinaria",IF(AND(AC818=0,SUMIFS($H:$H,$A:$A,$A818,#REF!,#REF!)&gt;=250000000),"Preventiva",IF(AND(AC818&gt;0,AC818&lt;=30),"Persuasiva I",IF(AND(AC818&gt;30,AC818&lt;=60),"Persuasiva II",IF(AND(AC818&gt;60,AC818&lt;90),"Prejurídica","Jurídico")))))</f>
        <v>#REF!</v>
      </c>
      <c r="AV818">
        <f t="shared" si="195"/>
        <v>0</v>
      </c>
      <c r="AW818" t="str">
        <f>IFERROR(VLOOKUP(#REF!,#REF!,32,0),"Desembolsado")</f>
        <v>Desembolsado</v>
      </c>
      <c r="AX818" t="str">
        <f t="shared" si="196"/>
        <v>Otro</v>
      </c>
    </row>
    <row r="819" spans="1:50" x14ac:dyDescent="0.25">
      <c r="A819" s="3">
        <v>45260</v>
      </c>
      <c r="B819" s="1">
        <v>34232100231081</v>
      </c>
      <c r="C819" s="5">
        <v>45000000</v>
      </c>
      <c r="D819">
        <v>48</v>
      </c>
      <c r="E819" s="3">
        <v>45051</v>
      </c>
      <c r="F819" s="1">
        <f>_xlfn.DAYS(E819,A819)/30</f>
        <v>-6.9666666666666668</v>
      </c>
      <c r="G819" s="1">
        <f t="shared" si="203"/>
        <v>41.033333333333331</v>
      </c>
      <c r="H819" s="5">
        <v>37414431</v>
      </c>
      <c r="I819" s="5" t="s">
        <v>52</v>
      </c>
      <c r="J819" s="6">
        <v>45176</v>
      </c>
      <c r="K819" s="7">
        <f>+_xlfn.DAYS(A819,J819)/30</f>
        <v>2.8</v>
      </c>
      <c r="L819" s="7">
        <f>+_xlfn.DAYS(A819,E819)/30</f>
        <v>6.9666666666666668</v>
      </c>
      <c r="M819" s="6">
        <v>33343</v>
      </c>
      <c r="N819" s="8">
        <f>+_xlfn.DAYS(A819,M819)/365</f>
        <v>32.649315068493152</v>
      </c>
      <c r="O819" s="8">
        <v>2320</v>
      </c>
      <c r="P819" s="6">
        <v>41663</v>
      </c>
      <c r="Q819" s="8">
        <f t="shared" si="190"/>
        <v>9.4111111111111114</v>
      </c>
      <c r="R819" s="8">
        <f t="shared" si="191"/>
        <v>9.7583333333333329</v>
      </c>
      <c r="S819" s="8" t="s">
        <v>66</v>
      </c>
      <c r="T819" s="9">
        <v>4.9500000000000002E-2</v>
      </c>
      <c r="U819" s="5">
        <f t="shared" si="192"/>
        <v>937500</v>
      </c>
      <c r="V819" s="5">
        <f t="shared" si="193"/>
        <v>154334.527875</v>
      </c>
      <c r="W819" s="10">
        <f t="shared" si="197"/>
        <v>1091834.5278749999</v>
      </c>
      <c r="X819" s="5">
        <v>154338</v>
      </c>
      <c r="Y819">
        <v>0</v>
      </c>
      <c r="Z819" s="5">
        <v>5025</v>
      </c>
      <c r="AA819" s="5">
        <v>37573794</v>
      </c>
      <c r="AB819">
        <v>0</v>
      </c>
      <c r="AC819">
        <v>0</v>
      </c>
      <c r="AD819">
        <v>0</v>
      </c>
      <c r="AE819" t="s">
        <v>34</v>
      </c>
      <c r="AF819" t="s">
        <v>34</v>
      </c>
      <c r="AG819" t="s">
        <v>35</v>
      </c>
      <c r="AH819" s="5">
        <v>583665</v>
      </c>
      <c r="AI819" s="5">
        <v>1945</v>
      </c>
      <c r="AJ819" s="3">
        <v>46142</v>
      </c>
      <c r="AK819" s="5">
        <v>63</v>
      </c>
      <c r="AL819" s="5">
        <v>399586.59</v>
      </c>
      <c r="AM819" s="5">
        <v>1648</v>
      </c>
      <c r="AN819" s="5">
        <v>54</v>
      </c>
      <c r="AO819" t="s">
        <v>36</v>
      </c>
      <c r="AP819" t="s">
        <v>37</v>
      </c>
      <c r="AQ819" s="5">
        <v>0</v>
      </c>
      <c r="AR819" t="s">
        <v>38</v>
      </c>
      <c r="AS819">
        <f>IF(AC819&gt;=1,1,0)</f>
        <v>0</v>
      </c>
      <c r="AT819" t="str">
        <f t="shared" si="194"/>
        <v>0 Días</v>
      </c>
      <c r="AU819" t="e">
        <f>IF(AND(AC819=0,SUMIFS($H:$H,$A:$A,$A819,#REF!,#REF!)&lt;250000000),"Ordinaria",IF(AND(AC819=0,SUMIFS($H:$H,$A:$A,$A819,#REF!,#REF!)&gt;=250000000),"Preventiva",IF(AND(AC819&gt;0,AC819&lt;=30),"Persuasiva I",IF(AND(AC819&gt;30,AC819&lt;=60),"Persuasiva II",IF(AND(AC819&gt;60,AC819&lt;90),"Prejurídica","Jurídico")))))</f>
        <v>#REF!</v>
      </c>
      <c r="AV819">
        <f t="shared" si="195"/>
        <v>0</v>
      </c>
      <c r="AW819" t="str">
        <f>IFERROR(VLOOKUP(#REF!,#REF!,32,0),"Desembolsado")</f>
        <v>Desembolsado</v>
      </c>
      <c r="AX819" t="str">
        <f t="shared" si="196"/>
        <v>Otro</v>
      </c>
    </row>
    <row r="820" spans="1:50" x14ac:dyDescent="0.25">
      <c r="A820" s="3">
        <v>45230</v>
      </c>
      <c r="B820" s="1">
        <v>34232100231081</v>
      </c>
      <c r="C820" s="5">
        <v>45000000</v>
      </c>
      <c r="D820">
        <v>48</v>
      </c>
      <c r="E820" s="3">
        <v>45051</v>
      </c>
      <c r="F820" s="1">
        <f>_xlfn.DAYS(E820,A820)/30</f>
        <v>-5.9666666666666668</v>
      </c>
      <c r="G820" s="1">
        <f t="shared" si="203"/>
        <v>42.033333333333331</v>
      </c>
      <c r="H820" s="5">
        <v>37415406</v>
      </c>
      <c r="I820" s="5" t="s">
        <v>52</v>
      </c>
      <c r="J820" s="6">
        <v>45176</v>
      </c>
      <c r="K820" s="7">
        <f>+_xlfn.DAYS(A820,J820)/30</f>
        <v>1.8</v>
      </c>
      <c r="L820" s="7">
        <f>+_xlfn.DAYS(A820,E820)/30</f>
        <v>5.9666666666666668</v>
      </c>
      <c r="M820" s="6">
        <v>33343</v>
      </c>
      <c r="N820" s="8">
        <f>+_xlfn.DAYS(A820,M820)/365</f>
        <v>32.56712328767123</v>
      </c>
      <c r="O820" s="8">
        <v>2320</v>
      </c>
      <c r="P820" s="6">
        <v>41663</v>
      </c>
      <c r="Q820" s="8">
        <f t="shared" si="190"/>
        <v>9.4111111111111114</v>
      </c>
      <c r="R820" s="8">
        <f t="shared" si="191"/>
        <v>9.7583333333333329</v>
      </c>
      <c r="S820" s="8" t="s">
        <v>66</v>
      </c>
      <c r="T820" s="9">
        <v>4.9500000000000002E-2</v>
      </c>
      <c r="U820" s="5">
        <f t="shared" si="192"/>
        <v>937500</v>
      </c>
      <c r="V820" s="5">
        <f t="shared" si="193"/>
        <v>154338.54975000001</v>
      </c>
      <c r="W820" s="10">
        <f t="shared" si="197"/>
        <v>1091838.54975</v>
      </c>
      <c r="X820" s="5">
        <v>154338</v>
      </c>
      <c r="Y820">
        <v>0</v>
      </c>
      <c r="Z820" s="5">
        <v>5025</v>
      </c>
      <c r="AA820" s="5">
        <v>37574769</v>
      </c>
      <c r="AB820">
        <v>0</v>
      </c>
      <c r="AC820">
        <v>0</v>
      </c>
      <c r="AD820">
        <v>0</v>
      </c>
      <c r="AE820" t="s">
        <v>34</v>
      </c>
      <c r="AF820" t="s">
        <v>34</v>
      </c>
      <c r="AG820" t="s">
        <v>35</v>
      </c>
      <c r="AH820" s="5">
        <v>583680</v>
      </c>
      <c r="AI820" s="5">
        <v>1945</v>
      </c>
      <c r="AJ820" s="3">
        <v>46142</v>
      </c>
      <c r="AK820" s="5">
        <v>63</v>
      </c>
      <c r="AL820" s="5">
        <v>399597</v>
      </c>
      <c r="AM820" s="5">
        <v>1648</v>
      </c>
      <c r="AN820" s="5">
        <v>54</v>
      </c>
      <c r="AO820" t="s">
        <v>36</v>
      </c>
      <c r="AP820" t="s">
        <v>37</v>
      </c>
      <c r="AQ820" s="5">
        <v>0</v>
      </c>
      <c r="AR820" t="s">
        <v>38</v>
      </c>
      <c r="AS820">
        <f>IF(AC820&gt;=1,1,0)</f>
        <v>0</v>
      </c>
      <c r="AT820" t="str">
        <f t="shared" si="194"/>
        <v>0 Días</v>
      </c>
      <c r="AU820" t="e">
        <f>IF(AND(AC820=0,SUMIFS($H:$H,$A:$A,$A820,#REF!,#REF!)&lt;250000000),"Ordinaria",IF(AND(AC820=0,SUMIFS($H:$H,$A:$A,$A820,#REF!,#REF!)&gt;=250000000),"Preventiva",IF(AND(AC820&gt;0,AC820&lt;=30),"Persuasiva I",IF(AND(AC820&gt;30,AC820&lt;=60),"Persuasiva II",IF(AND(AC820&gt;60,AC820&lt;90),"Prejurídica","Jurídico")))))</f>
        <v>#REF!</v>
      </c>
      <c r="AV820">
        <f t="shared" si="195"/>
        <v>0</v>
      </c>
      <c r="AW820" t="str">
        <f>IFERROR(VLOOKUP(#REF!,#REF!,32,0),"Desembolsado")</f>
        <v>Desembolsado</v>
      </c>
      <c r="AX820" t="str">
        <f t="shared" si="196"/>
        <v>Otro</v>
      </c>
    </row>
    <row r="821" spans="1:50" x14ac:dyDescent="0.25">
      <c r="A821" s="3">
        <v>45199</v>
      </c>
      <c r="B821" s="1">
        <v>34232100231081</v>
      </c>
      <c r="C821" s="5">
        <v>45000000</v>
      </c>
      <c r="D821">
        <v>48</v>
      </c>
      <c r="E821" s="3">
        <v>45051</v>
      </c>
      <c r="F821" s="1">
        <f>_xlfn.DAYS(E821,A821)/30</f>
        <v>-4.9333333333333336</v>
      </c>
      <c r="G821" s="1">
        <f t="shared" si="203"/>
        <v>43.066666666666663</v>
      </c>
      <c r="H821" s="5">
        <v>39995778</v>
      </c>
      <c r="I821" s="5" t="s">
        <v>52</v>
      </c>
      <c r="J821" s="6">
        <v>45176</v>
      </c>
      <c r="K821" s="7">
        <f>+_xlfn.DAYS(A821,J821)/30</f>
        <v>0.76666666666666672</v>
      </c>
      <c r="L821" s="7">
        <f>+_xlfn.DAYS(A821,E821)/30</f>
        <v>4.9333333333333336</v>
      </c>
      <c r="M821" s="6">
        <v>33343</v>
      </c>
      <c r="N821" s="8">
        <f>+_xlfn.DAYS(A821,M821)/365</f>
        <v>32.482191780821921</v>
      </c>
      <c r="O821" s="8">
        <v>2320</v>
      </c>
      <c r="P821" s="6">
        <v>41663</v>
      </c>
      <c r="Q821" s="8">
        <f t="shared" si="190"/>
        <v>9.4111111111111114</v>
      </c>
      <c r="R821" s="8">
        <f t="shared" si="191"/>
        <v>9.7583333333333329</v>
      </c>
      <c r="S821" s="8" t="s">
        <v>66</v>
      </c>
      <c r="T821" s="9">
        <v>4.9500000000000002E-2</v>
      </c>
      <c r="U821" s="5">
        <f t="shared" si="192"/>
        <v>937500</v>
      </c>
      <c r="V821" s="5">
        <f t="shared" si="193"/>
        <v>164982.58425000001</v>
      </c>
      <c r="W821" s="10">
        <f t="shared" si="197"/>
        <v>1102482.5842500001</v>
      </c>
      <c r="X821" s="5">
        <v>152789</v>
      </c>
      <c r="Y821">
        <v>0</v>
      </c>
      <c r="Z821" s="5">
        <v>10802</v>
      </c>
      <c r="AA821" s="5">
        <v>40159369</v>
      </c>
      <c r="AB821">
        <v>0</v>
      </c>
      <c r="AC821">
        <v>0</v>
      </c>
      <c r="AD821">
        <v>0</v>
      </c>
      <c r="AE821" t="s">
        <v>34</v>
      </c>
      <c r="AF821" t="s">
        <v>34</v>
      </c>
      <c r="AG821" t="s">
        <v>35</v>
      </c>
      <c r="AH821" s="5">
        <v>623934</v>
      </c>
      <c r="AI821" s="5">
        <v>1925</v>
      </c>
      <c r="AJ821" s="3">
        <v>46142</v>
      </c>
      <c r="AK821" s="5">
        <v>136</v>
      </c>
      <c r="AL821" s="5">
        <v>427155</v>
      </c>
      <c r="AM821" s="5">
        <v>1632</v>
      </c>
      <c r="AN821" s="5">
        <v>115</v>
      </c>
      <c r="AO821" t="s">
        <v>36</v>
      </c>
      <c r="AP821" t="s">
        <v>37</v>
      </c>
      <c r="AQ821" s="5">
        <v>0</v>
      </c>
      <c r="AR821" t="s">
        <v>38</v>
      </c>
      <c r="AS821">
        <f>IF(AC821&gt;=1,1,0)</f>
        <v>0</v>
      </c>
      <c r="AT821" t="str">
        <f t="shared" si="194"/>
        <v>0 Días</v>
      </c>
      <c r="AU821" t="e">
        <f>IF(AND(AC821=0,SUMIFS($H:$H,$A:$A,$A821,#REF!,#REF!)&lt;250000000),"Ordinaria",IF(AND(AC821=0,SUMIFS($H:$H,$A:$A,$A821,#REF!,#REF!)&gt;=250000000),"Preventiva",IF(AND(AC821&gt;0,AC821&lt;=30),"Persuasiva I",IF(AND(AC821&gt;30,AC821&lt;=60),"Persuasiva II",IF(AND(AC821&gt;60,AC821&lt;90),"Prejurídica","Jurídico")))))</f>
        <v>#REF!</v>
      </c>
      <c r="AV821">
        <f t="shared" si="195"/>
        <v>0</v>
      </c>
      <c r="AW821" t="str">
        <f>IFERROR(VLOOKUP(#REF!,#REF!,32,0),"Desembolsado")</f>
        <v>Desembolsado</v>
      </c>
      <c r="AX821" t="str">
        <f t="shared" si="196"/>
        <v>Otro</v>
      </c>
    </row>
    <row r="822" spans="1:50" x14ac:dyDescent="0.25">
      <c r="A822" s="3">
        <v>45351</v>
      </c>
      <c r="B822" s="1">
        <v>34232510227951</v>
      </c>
      <c r="C822" s="5">
        <v>28000000</v>
      </c>
      <c r="D822">
        <v>48</v>
      </c>
      <c r="E822" s="3">
        <v>44965</v>
      </c>
      <c r="F822" s="1">
        <f>_xlfn.DAYS(E822,A822)/30</f>
        <v>-12.866666666666667</v>
      </c>
      <c r="G822" s="1">
        <f t="shared" si="203"/>
        <v>35.133333333333333</v>
      </c>
      <c r="H822" s="5">
        <v>9078129</v>
      </c>
      <c r="I822" s="5" t="s">
        <v>53</v>
      </c>
      <c r="J822" s="6">
        <v>45160</v>
      </c>
      <c r="K822" s="7">
        <f>+_xlfn.DAYS(A822,J822)/30</f>
        <v>6.3666666666666663</v>
      </c>
      <c r="L822" s="7">
        <f>+_xlfn.DAYS(A822,E822)/30</f>
        <v>12.866666666666667</v>
      </c>
      <c r="M822" s="6">
        <v>29883</v>
      </c>
      <c r="N822" s="8">
        <f>+_xlfn.DAYS(A822,M822)/365</f>
        <v>42.37808219178082</v>
      </c>
      <c r="O822" s="8">
        <v>4832</v>
      </c>
      <c r="P822" s="6">
        <v>44417</v>
      </c>
      <c r="Q822" s="8">
        <f t="shared" si="190"/>
        <v>1.5222222222222221</v>
      </c>
      <c r="R822" s="8">
        <f t="shared" si="191"/>
        <v>2.0638888888888891</v>
      </c>
      <c r="S822" s="8" t="s">
        <v>66</v>
      </c>
      <c r="T822" s="9">
        <v>2.9600000000000001E-2</v>
      </c>
      <c r="U822" s="5">
        <f t="shared" si="192"/>
        <v>583333.33333333337</v>
      </c>
      <c r="V822" s="5">
        <f t="shared" si="193"/>
        <v>22392.718200000003</v>
      </c>
      <c r="W822" s="10">
        <f t="shared" si="197"/>
        <v>605726.05153333338</v>
      </c>
      <c r="X822" s="5">
        <v>22393</v>
      </c>
      <c r="Y822">
        <v>0</v>
      </c>
      <c r="Z822" s="5">
        <v>1214</v>
      </c>
      <c r="AA822" s="5">
        <v>9101736</v>
      </c>
      <c r="AB822">
        <v>0</v>
      </c>
      <c r="AC822">
        <v>0</v>
      </c>
      <c r="AD822">
        <v>0</v>
      </c>
      <c r="AE822" t="s">
        <v>34</v>
      </c>
      <c r="AF822" t="s">
        <v>34</v>
      </c>
      <c r="AG822" t="s">
        <v>35</v>
      </c>
      <c r="AH822" s="5">
        <v>114384</v>
      </c>
      <c r="AI822" s="5">
        <v>282</v>
      </c>
      <c r="AJ822" s="3">
        <v>46418</v>
      </c>
      <c r="AK822" s="5">
        <v>15</v>
      </c>
      <c r="AL822" s="5">
        <v>96955</v>
      </c>
      <c r="AM822" s="5">
        <v>239</v>
      </c>
      <c r="AN822" s="5">
        <v>13</v>
      </c>
      <c r="AO822" t="s">
        <v>36</v>
      </c>
      <c r="AP822" t="s">
        <v>37</v>
      </c>
      <c r="AQ822" s="5">
        <v>0</v>
      </c>
      <c r="AR822" t="s">
        <v>38</v>
      </c>
      <c r="AT822" t="str">
        <f t="shared" si="194"/>
        <v>0 Días</v>
      </c>
      <c r="AU822" t="e">
        <f>IF(AND(AC822=0,SUMIFS($H:$H,$A:$A,$A822,#REF!,#REF!)&lt;250000000),"Ordinaria",IF(AND(AC822=0,SUMIFS($H:$H,$A:$A,$A822,#REF!,#REF!)&gt;=250000000),"Preventiva",IF(AND(AC822&gt;0,AC822&lt;=30),"Persuasiva I",IF(AND(AC822&gt;30,AC822&lt;=60),"Persuasiva II",IF(AND(AC822&gt;60,AC822&lt;90),"Prejurídica","Jurídico")))))</f>
        <v>#REF!</v>
      </c>
      <c r="AV822">
        <f t="shared" si="195"/>
        <v>0</v>
      </c>
      <c r="AW822" t="str">
        <f>IFERROR(VLOOKUP(#REF!,#REF!,32,0),"Desembolsado")</f>
        <v>Desembolsado</v>
      </c>
      <c r="AX822" t="str">
        <f t="shared" si="196"/>
        <v>Otro</v>
      </c>
    </row>
    <row r="823" spans="1:50" x14ac:dyDescent="0.25">
      <c r="A823" s="3">
        <v>45322</v>
      </c>
      <c r="B823" s="1">
        <v>34232510227951</v>
      </c>
      <c r="C823" s="5">
        <v>28000000</v>
      </c>
      <c r="D823">
        <v>48</v>
      </c>
      <c r="E823" s="3">
        <v>44965</v>
      </c>
      <c r="F823" s="1">
        <f>_xlfn.DAYS(E823,A823)/30</f>
        <v>-11.9</v>
      </c>
      <c r="G823" s="1">
        <f t="shared" si="203"/>
        <v>36.1</v>
      </c>
      <c r="H823" s="5">
        <v>9078129</v>
      </c>
      <c r="I823" s="5" t="s">
        <v>53</v>
      </c>
      <c r="J823" s="6">
        <v>45160</v>
      </c>
      <c r="K823" s="7">
        <f>+_xlfn.DAYS(A823,J823)/30</f>
        <v>5.4</v>
      </c>
      <c r="L823" s="7">
        <f>+_xlfn.DAYS(A823,E823)/30</f>
        <v>11.9</v>
      </c>
      <c r="M823" s="6">
        <v>29883</v>
      </c>
      <c r="N823" s="8">
        <f>+_xlfn.DAYS(A823,M823)/365</f>
        <v>42.298630136986304</v>
      </c>
      <c r="O823" s="8">
        <v>4832</v>
      </c>
      <c r="P823" s="6">
        <v>44417</v>
      </c>
      <c r="Q823" s="8">
        <f t="shared" si="190"/>
        <v>1.5222222222222221</v>
      </c>
      <c r="R823" s="8">
        <f t="shared" si="191"/>
        <v>2.0638888888888891</v>
      </c>
      <c r="S823" s="8" t="s">
        <v>66</v>
      </c>
      <c r="T823" s="9">
        <v>2.9600000000000001E-2</v>
      </c>
      <c r="U823" s="5">
        <f t="shared" si="192"/>
        <v>583333.33333333337</v>
      </c>
      <c r="V823" s="5">
        <f t="shared" si="193"/>
        <v>22392.718200000003</v>
      </c>
      <c r="W823" s="10">
        <f t="shared" si="197"/>
        <v>605726.05153333338</v>
      </c>
      <c r="X823" s="5">
        <v>0</v>
      </c>
      <c r="Y823">
        <v>0</v>
      </c>
      <c r="Z823" s="5">
        <v>0</v>
      </c>
      <c r="AA823" s="5">
        <v>9078129</v>
      </c>
      <c r="AB823">
        <v>0</v>
      </c>
      <c r="AC823">
        <v>0</v>
      </c>
      <c r="AD823">
        <v>0</v>
      </c>
      <c r="AE823" t="s">
        <v>34</v>
      </c>
      <c r="AF823" t="s">
        <v>34</v>
      </c>
      <c r="AG823" t="s">
        <v>35</v>
      </c>
      <c r="AH823" s="5">
        <v>114384</v>
      </c>
      <c r="AI823" s="5">
        <v>0</v>
      </c>
      <c r="AJ823" s="3">
        <v>46418</v>
      </c>
      <c r="AK823" s="5">
        <v>0</v>
      </c>
      <c r="AL823" s="5">
        <v>96955</v>
      </c>
      <c r="AM823" s="5">
        <v>0</v>
      </c>
      <c r="AN823" s="5">
        <v>0</v>
      </c>
      <c r="AO823" t="s">
        <v>36</v>
      </c>
      <c r="AP823" t="s">
        <v>37</v>
      </c>
      <c r="AQ823" s="5">
        <v>0</v>
      </c>
      <c r="AR823" t="s">
        <v>38</v>
      </c>
      <c r="AS823">
        <f t="shared" ref="AS823:AS828" si="204">IF(AC823&gt;=1,1,0)</f>
        <v>0</v>
      </c>
      <c r="AT823" t="str">
        <f t="shared" si="194"/>
        <v>0 Días</v>
      </c>
      <c r="AU823" t="e">
        <f>IF(AND(AC823=0,SUMIFS($H:$H,$A:$A,$A823,#REF!,#REF!)&lt;250000000),"Ordinaria",IF(AND(AC823=0,SUMIFS($H:$H,$A:$A,$A823,#REF!,#REF!)&gt;=250000000),"Preventiva",IF(AND(AC823&gt;0,AC823&lt;=30),"Persuasiva I",IF(AND(AC823&gt;30,AC823&lt;=60),"Persuasiva II",IF(AND(AC823&gt;60,AC823&lt;90),"Prejurídica","Jurídico")))))</f>
        <v>#REF!</v>
      </c>
      <c r="AV823">
        <f t="shared" si="195"/>
        <v>0</v>
      </c>
      <c r="AW823" t="str">
        <f>IFERROR(VLOOKUP(#REF!,#REF!,32,0),"Desembolsado")</f>
        <v>Desembolsado</v>
      </c>
      <c r="AX823" t="str">
        <f t="shared" si="196"/>
        <v>Otro</v>
      </c>
    </row>
    <row r="824" spans="1:50" x14ac:dyDescent="0.25">
      <c r="A824" s="3">
        <v>45291</v>
      </c>
      <c r="B824" s="1">
        <v>34232510227951</v>
      </c>
      <c r="C824" s="5">
        <v>28000000</v>
      </c>
      <c r="D824">
        <v>48</v>
      </c>
      <c r="E824" s="3">
        <v>44965</v>
      </c>
      <c r="F824" s="1">
        <f>_xlfn.DAYS(E824,A824)/30</f>
        <v>-10.866666666666667</v>
      </c>
      <c r="G824" s="1">
        <f t="shared" si="203"/>
        <v>37.133333333333333</v>
      </c>
      <c r="H824" s="5">
        <v>9078129</v>
      </c>
      <c r="I824" s="5" t="s">
        <v>53</v>
      </c>
      <c r="J824" s="6">
        <v>45160</v>
      </c>
      <c r="K824" s="7">
        <f>+_xlfn.DAYS(A824,J824)/30</f>
        <v>4.3666666666666663</v>
      </c>
      <c r="L824" s="7">
        <f>+_xlfn.DAYS(A824,E824)/30</f>
        <v>10.866666666666667</v>
      </c>
      <c r="M824" s="6">
        <v>29883</v>
      </c>
      <c r="N824" s="8">
        <f>+_xlfn.DAYS(A824,M824)/365</f>
        <v>42.213698630136989</v>
      </c>
      <c r="O824" s="8">
        <v>4832</v>
      </c>
      <c r="P824" s="6">
        <v>44417</v>
      </c>
      <c r="Q824" s="8">
        <f t="shared" si="190"/>
        <v>1.5222222222222221</v>
      </c>
      <c r="R824" s="8">
        <f t="shared" si="191"/>
        <v>2.0638888888888891</v>
      </c>
      <c r="S824" s="8" t="s">
        <v>66</v>
      </c>
      <c r="T824" s="9">
        <v>2.9600000000000001E-2</v>
      </c>
      <c r="U824" s="5">
        <f t="shared" si="192"/>
        <v>583333.33333333337</v>
      </c>
      <c r="V824" s="5">
        <f t="shared" si="193"/>
        <v>22392.718200000003</v>
      </c>
      <c r="W824" s="10">
        <f t="shared" si="197"/>
        <v>605726.05153333338</v>
      </c>
      <c r="X824" s="5">
        <v>22393</v>
      </c>
      <c r="Y824">
        <v>0</v>
      </c>
      <c r="Z824" s="5">
        <v>1214</v>
      </c>
      <c r="AA824" s="5">
        <v>9101736</v>
      </c>
      <c r="AB824">
        <v>0</v>
      </c>
      <c r="AC824">
        <v>0</v>
      </c>
      <c r="AD824">
        <v>0</v>
      </c>
      <c r="AE824" t="s">
        <v>34</v>
      </c>
      <c r="AF824" t="s">
        <v>34</v>
      </c>
      <c r="AG824" t="s">
        <v>35</v>
      </c>
      <c r="AH824" s="5">
        <v>141618</v>
      </c>
      <c r="AI824" s="5">
        <v>282</v>
      </c>
      <c r="AJ824" s="3">
        <v>46418</v>
      </c>
      <c r="AK824" s="5">
        <v>15</v>
      </c>
      <c r="AL824" s="5">
        <v>96955</v>
      </c>
      <c r="AM824" s="5">
        <v>239</v>
      </c>
      <c r="AN824" s="5">
        <v>13</v>
      </c>
      <c r="AO824" t="s">
        <v>36</v>
      </c>
      <c r="AP824" t="s">
        <v>37</v>
      </c>
      <c r="AQ824" s="5">
        <v>0</v>
      </c>
      <c r="AR824" t="s">
        <v>38</v>
      </c>
      <c r="AS824">
        <f t="shared" si="204"/>
        <v>0</v>
      </c>
      <c r="AT824" t="str">
        <f t="shared" si="194"/>
        <v>0 Días</v>
      </c>
      <c r="AU824" t="e">
        <f>IF(AND(AC824=0,SUMIFS($H:$H,$A:$A,$A824,#REF!,#REF!)&lt;250000000),"Ordinaria",IF(AND(AC824=0,SUMIFS($H:$H,$A:$A,$A824,#REF!,#REF!)&gt;=250000000),"Preventiva",IF(AND(AC824&gt;0,AC824&lt;=30),"Persuasiva I",IF(AND(AC824&gt;30,AC824&lt;=60),"Persuasiva II",IF(AND(AC824&gt;60,AC824&lt;90),"Prejurídica","Jurídico")))))</f>
        <v>#REF!</v>
      </c>
      <c r="AV824">
        <f t="shared" si="195"/>
        <v>0</v>
      </c>
      <c r="AW824" t="str">
        <f>IFERROR(VLOOKUP(#REF!,#REF!,32,0),"Desembolsado")</f>
        <v>Desembolsado</v>
      </c>
      <c r="AX824" t="str">
        <f t="shared" si="196"/>
        <v>Otro</v>
      </c>
    </row>
    <row r="825" spans="1:50" x14ac:dyDescent="0.25">
      <c r="A825" s="3">
        <v>45260</v>
      </c>
      <c r="B825" s="1">
        <v>34232510227951</v>
      </c>
      <c r="C825" s="5">
        <v>28000000</v>
      </c>
      <c r="D825">
        <v>48</v>
      </c>
      <c r="E825" s="3">
        <v>44965</v>
      </c>
      <c r="F825" s="1">
        <f>_xlfn.DAYS(E825,A825)/30</f>
        <v>-9.8333333333333339</v>
      </c>
      <c r="G825" s="1">
        <f t="shared" si="203"/>
        <v>38.166666666666664</v>
      </c>
      <c r="H825" s="5">
        <v>9078129</v>
      </c>
      <c r="I825" s="5" t="s">
        <v>53</v>
      </c>
      <c r="J825" s="6">
        <v>45160</v>
      </c>
      <c r="K825" s="7">
        <f>+_xlfn.DAYS(A825,J825)/30</f>
        <v>3.3333333333333335</v>
      </c>
      <c r="L825" s="7">
        <f>+_xlfn.DAYS(A825,E825)/30</f>
        <v>9.8333333333333339</v>
      </c>
      <c r="M825" s="6">
        <v>29883</v>
      </c>
      <c r="N825" s="8">
        <f>+_xlfn.DAYS(A825,M825)/365</f>
        <v>42.128767123287673</v>
      </c>
      <c r="O825" s="8">
        <v>4832</v>
      </c>
      <c r="P825" s="6">
        <v>44417</v>
      </c>
      <c r="Q825" s="8">
        <f t="shared" si="190"/>
        <v>1.5222222222222221</v>
      </c>
      <c r="R825" s="8">
        <f t="shared" si="191"/>
        <v>2.0638888888888891</v>
      </c>
      <c r="S825" s="8" t="s">
        <v>66</v>
      </c>
      <c r="T825" s="9">
        <v>2.9600000000000001E-2</v>
      </c>
      <c r="U825" s="5">
        <f t="shared" si="192"/>
        <v>583333.33333333337</v>
      </c>
      <c r="V825" s="5">
        <f t="shared" si="193"/>
        <v>22392.718200000003</v>
      </c>
      <c r="W825" s="10">
        <f t="shared" si="197"/>
        <v>605726.05153333338</v>
      </c>
      <c r="X825" s="5">
        <v>0</v>
      </c>
      <c r="Y825">
        <v>0</v>
      </c>
      <c r="Z825" s="5">
        <v>0</v>
      </c>
      <c r="AA825" s="5">
        <v>9078129</v>
      </c>
      <c r="AB825">
        <v>0</v>
      </c>
      <c r="AC825">
        <v>0</v>
      </c>
      <c r="AD825">
        <v>0</v>
      </c>
      <c r="AE825" t="s">
        <v>34</v>
      </c>
      <c r="AF825" t="s">
        <v>34</v>
      </c>
      <c r="AG825" t="s">
        <v>35</v>
      </c>
      <c r="AH825" s="5">
        <v>141618</v>
      </c>
      <c r="AI825" s="5">
        <v>0</v>
      </c>
      <c r="AJ825" s="3">
        <v>46418</v>
      </c>
      <c r="AK825" s="5">
        <v>0</v>
      </c>
      <c r="AL825" s="5">
        <v>96955</v>
      </c>
      <c r="AM825" s="5">
        <v>0</v>
      </c>
      <c r="AN825" s="5">
        <v>0</v>
      </c>
      <c r="AO825" t="s">
        <v>36</v>
      </c>
      <c r="AP825" t="s">
        <v>37</v>
      </c>
      <c r="AQ825" s="5">
        <v>0</v>
      </c>
      <c r="AR825" t="s">
        <v>38</v>
      </c>
      <c r="AS825">
        <f t="shared" si="204"/>
        <v>0</v>
      </c>
      <c r="AT825" t="str">
        <f t="shared" si="194"/>
        <v>0 Días</v>
      </c>
      <c r="AU825" t="e">
        <f>IF(AND(AC825=0,SUMIFS($H:$H,$A:$A,$A825,#REF!,#REF!)&lt;250000000),"Ordinaria",IF(AND(AC825=0,SUMIFS($H:$H,$A:$A,$A825,#REF!,#REF!)&gt;=250000000),"Preventiva",IF(AND(AC825&gt;0,AC825&lt;=30),"Persuasiva I",IF(AND(AC825&gt;30,AC825&lt;=60),"Persuasiva II",IF(AND(AC825&gt;60,AC825&lt;90),"Prejurídica","Jurídico")))))</f>
        <v>#REF!</v>
      </c>
      <c r="AV825">
        <f t="shared" si="195"/>
        <v>0</v>
      </c>
      <c r="AW825" t="str">
        <f>IFERROR(VLOOKUP(#REF!,#REF!,32,0),"Desembolsado")</f>
        <v>Desembolsado</v>
      </c>
      <c r="AX825" t="str">
        <f t="shared" si="196"/>
        <v>Otro</v>
      </c>
    </row>
    <row r="826" spans="1:50" x14ac:dyDescent="0.25">
      <c r="A826" s="3">
        <v>45230</v>
      </c>
      <c r="B826" s="1">
        <v>34232510227951</v>
      </c>
      <c r="C826" s="5">
        <v>28000000</v>
      </c>
      <c r="D826">
        <v>48</v>
      </c>
      <c r="E826" s="3">
        <v>44965</v>
      </c>
      <c r="F826" s="1">
        <f>_xlfn.DAYS(E826,A826)/30</f>
        <v>-8.8333333333333339</v>
      </c>
      <c r="G826" s="1">
        <f t="shared" si="203"/>
        <v>39.166666666666664</v>
      </c>
      <c r="H826" s="5">
        <v>9078129</v>
      </c>
      <c r="I826" s="5" t="s">
        <v>53</v>
      </c>
      <c r="J826" s="6">
        <v>45160</v>
      </c>
      <c r="K826" s="7">
        <f>+_xlfn.DAYS(A826,J826)/30</f>
        <v>2.3333333333333335</v>
      </c>
      <c r="L826" s="7">
        <f>+_xlfn.DAYS(A826,E826)/30</f>
        <v>8.8333333333333339</v>
      </c>
      <c r="M826" s="6">
        <v>29883</v>
      </c>
      <c r="N826" s="8">
        <f>+_xlfn.DAYS(A826,M826)/365</f>
        <v>42.046575342465751</v>
      </c>
      <c r="O826" s="8">
        <v>4832</v>
      </c>
      <c r="P826" s="6">
        <v>44417</v>
      </c>
      <c r="Q826" s="8">
        <f t="shared" si="190"/>
        <v>1.5222222222222221</v>
      </c>
      <c r="R826" s="8">
        <f t="shared" si="191"/>
        <v>2.0638888888888891</v>
      </c>
      <c r="S826" s="8" t="s">
        <v>66</v>
      </c>
      <c r="T826" s="9">
        <v>2.9600000000000001E-2</v>
      </c>
      <c r="U826" s="5">
        <f t="shared" si="192"/>
        <v>583333.33333333337</v>
      </c>
      <c r="V826" s="5">
        <f t="shared" si="193"/>
        <v>22392.718200000003</v>
      </c>
      <c r="W826" s="10">
        <f t="shared" si="197"/>
        <v>605726.05153333338</v>
      </c>
      <c r="X826" s="5">
        <v>0</v>
      </c>
      <c r="Y826">
        <v>0</v>
      </c>
      <c r="Z826" s="5">
        <v>0</v>
      </c>
      <c r="AA826" s="5">
        <v>9078129</v>
      </c>
      <c r="AB826">
        <v>0</v>
      </c>
      <c r="AC826">
        <v>0</v>
      </c>
      <c r="AD826">
        <v>0</v>
      </c>
      <c r="AE826" t="s">
        <v>34</v>
      </c>
      <c r="AF826" t="s">
        <v>34</v>
      </c>
      <c r="AG826" t="s">
        <v>35</v>
      </c>
      <c r="AH826" s="5">
        <v>141618</v>
      </c>
      <c r="AI826" s="5">
        <v>0</v>
      </c>
      <c r="AJ826" s="3">
        <v>46418</v>
      </c>
      <c r="AK826" s="5">
        <v>0</v>
      </c>
      <c r="AL826" s="5">
        <v>96955</v>
      </c>
      <c r="AM826" s="5">
        <v>0</v>
      </c>
      <c r="AN826" s="5">
        <v>0</v>
      </c>
      <c r="AO826" t="s">
        <v>36</v>
      </c>
      <c r="AP826" t="s">
        <v>37</v>
      </c>
      <c r="AQ826" s="5">
        <v>0</v>
      </c>
      <c r="AR826" t="s">
        <v>38</v>
      </c>
      <c r="AS826">
        <f t="shared" si="204"/>
        <v>0</v>
      </c>
      <c r="AT826" t="str">
        <f t="shared" si="194"/>
        <v>0 Días</v>
      </c>
      <c r="AU826" t="e">
        <f>IF(AND(AC826=0,SUMIFS($H:$H,$A:$A,$A826,#REF!,#REF!)&lt;250000000),"Ordinaria",IF(AND(AC826=0,SUMIFS($H:$H,$A:$A,$A826,#REF!,#REF!)&gt;=250000000),"Preventiva",IF(AND(AC826&gt;0,AC826&lt;=30),"Persuasiva I",IF(AND(AC826&gt;30,AC826&lt;=60),"Persuasiva II",IF(AND(AC826&gt;60,AC826&lt;90),"Prejurídica","Jurídico")))))</f>
        <v>#REF!</v>
      </c>
      <c r="AV826">
        <f t="shared" si="195"/>
        <v>0</v>
      </c>
      <c r="AW826" t="str">
        <f>IFERROR(VLOOKUP(#REF!,#REF!,32,0),"Desembolsado")</f>
        <v>Desembolsado</v>
      </c>
      <c r="AX826" t="str">
        <f t="shared" si="196"/>
        <v>Otro</v>
      </c>
    </row>
    <row r="827" spans="1:50" x14ac:dyDescent="0.25">
      <c r="A827" s="3">
        <v>45199</v>
      </c>
      <c r="B827" s="1">
        <v>34232510227951</v>
      </c>
      <c r="C827" s="5">
        <v>28000000</v>
      </c>
      <c r="D827">
        <v>48</v>
      </c>
      <c r="E827" s="3">
        <v>44965</v>
      </c>
      <c r="F827" s="1">
        <f>_xlfn.DAYS(E827,A827)/30</f>
        <v>-7.8</v>
      </c>
      <c r="G827" s="1">
        <f t="shared" si="203"/>
        <v>40.200000000000003</v>
      </c>
      <c r="H827" s="5">
        <v>9078129</v>
      </c>
      <c r="I827" s="5" t="s">
        <v>53</v>
      </c>
      <c r="J827" s="6">
        <v>45160</v>
      </c>
      <c r="K827" s="7">
        <f>+_xlfn.DAYS(A827,J827)/30</f>
        <v>1.3</v>
      </c>
      <c r="L827" s="7">
        <f>+_xlfn.DAYS(A827,E827)/30</f>
        <v>7.8</v>
      </c>
      <c r="M827" s="6">
        <v>29883</v>
      </c>
      <c r="N827" s="8">
        <f>+_xlfn.DAYS(A827,M827)/365</f>
        <v>41.961643835616435</v>
      </c>
      <c r="O827" s="8">
        <v>4832</v>
      </c>
      <c r="P827" s="6">
        <v>44417</v>
      </c>
      <c r="Q827" s="8">
        <f t="shared" si="190"/>
        <v>1.5222222222222221</v>
      </c>
      <c r="R827" s="8">
        <f t="shared" si="191"/>
        <v>2.0638888888888891</v>
      </c>
      <c r="S827" s="8" t="s">
        <v>66</v>
      </c>
      <c r="T827" s="9">
        <v>2.9600000000000001E-2</v>
      </c>
      <c r="U827" s="5">
        <f t="shared" si="192"/>
        <v>583333.33333333337</v>
      </c>
      <c r="V827" s="5">
        <f t="shared" si="193"/>
        <v>22392.718200000003</v>
      </c>
      <c r="W827" s="10">
        <f t="shared" si="197"/>
        <v>605726.05153333338</v>
      </c>
      <c r="X827" s="5">
        <v>0</v>
      </c>
      <c r="Y827">
        <v>0</v>
      </c>
      <c r="Z827" s="5">
        <v>0</v>
      </c>
      <c r="AA827" s="5">
        <v>9078129</v>
      </c>
      <c r="AB827">
        <v>0</v>
      </c>
      <c r="AC827">
        <v>0</v>
      </c>
      <c r="AD827">
        <v>0</v>
      </c>
      <c r="AE827" t="s">
        <v>34</v>
      </c>
      <c r="AF827" t="s">
        <v>34</v>
      </c>
      <c r="AG827" t="s">
        <v>35</v>
      </c>
      <c r="AH827" s="5">
        <v>141618</v>
      </c>
      <c r="AI827" s="5">
        <v>0</v>
      </c>
      <c r="AJ827" s="3">
        <v>46418</v>
      </c>
      <c r="AK827" s="5">
        <v>0</v>
      </c>
      <c r="AL827" s="5">
        <v>96955</v>
      </c>
      <c r="AM827" s="5">
        <v>0</v>
      </c>
      <c r="AN827" s="5">
        <v>0</v>
      </c>
      <c r="AO827" t="s">
        <v>36</v>
      </c>
      <c r="AP827" t="s">
        <v>37</v>
      </c>
      <c r="AQ827" s="5">
        <v>0</v>
      </c>
      <c r="AR827" t="s">
        <v>38</v>
      </c>
      <c r="AS827">
        <f t="shared" si="204"/>
        <v>0</v>
      </c>
      <c r="AT827" t="str">
        <f t="shared" si="194"/>
        <v>0 Días</v>
      </c>
      <c r="AU827" t="e">
        <f>IF(AND(AC827=0,SUMIFS($H:$H,$A:$A,$A827,#REF!,#REF!)&lt;250000000),"Ordinaria",IF(AND(AC827=0,SUMIFS($H:$H,$A:$A,$A827,#REF!,#REF!)&gt;=250000000),"Preventiva",IF(AND(AC827&gt;0,AC827&lt;=30),"Persuasiva I",IF(AND(AC827&gt;30,AC827&lt;=60),"Persuasiva II",IF(AND(AC827&gt;60,AC827&lt;90),"Prejurídica","Jurídico")))))</f>
        <v>#REF!</v>
      </c>
      <c r="AV827">
        <f t="shared" si="195"/>
        <v>0</v>
      </c>
      <c r="AW827" t="str">
        <f>IFERROR(VLOOKUP(#REF!,#REF!,32,0),"Desembolsado")</f>
        <v>Desembolsado</v>
      </c>
      <c r="AX827" t="str">
        <f t="shared" si="196"/>
        <v>Otro</v>
      </c>
    </row>
    <row r="828" spans="1:50" x14ac:dyDescent="0.25">
      <c r="A828" s="3">
        <v>45169</v>
      </c>
      <c r="B828" s="1">
        <v>34232510227951</v>
      </c>
      <c r="C828" s="5">
        <v>28000000</v>
      </c>
      <c r="D828">
        <v>48</v>
      </c>
      <c r="E828" s="3">
        <v>44965</v>
      </c>
      <c r="F828" s="1">
        <f>_xlfn.DAYS(E828,A828)/30</f>
        <v>-6.8</v>
      </c>
      <c r="G828" s="1">
        <f t="shared" si="203"/>
        <v>41.2</v>
      </c>
      <c r="H828" s="5">
        <v>24208329</v>
      </c>
      <c r="I828" s="5" t="s">
        <v>53</v>
      </c>
      <c r="J828" s="6">
        <v>45160</v>
      </c>
      <c r="K828" s="7">
        <f>+_xlfn.DAYS(A828,J828)/30</f>
        <v>0.3</v>
      </c>
      <c r="L828" s="7">
        <f>+_xlfn.DAYS(A828,E828)/30</f>
        <v>6.8</v>
      </c>
      <c r="M828" s="6">
        <v>29883</v>
      </c>
      <c r="N828" s="8">
        <f>+_xlfn.DAYS(A828,M828)/365</f>
        <v>41.87945205479452</v>
      </c>
      <c r="O828" s="8">
        <v>4832</v>
      </c>
      <c r="P828" s="6">
        <v>44417</v>
      </c>
      <c r="Q828" s="8">
        <f t="shared" si="190"/>
        <v>1.5222222222222221</v>
      </c>
      <c r="R828" s="8">
        <f t="shared" si="191"/>
        <v>2.0638888888888891</v>
      </c>
      <c r="S828" s="8" t="s">
        <v>66</v>
      </c>
      <c r="T828" s="9">
        <v>2.9600000000000001E-2</v>
      </c>
      <c r="U828" s="5">
        <f t="shared" si="192"/>
        <v>583333.33333333337</v>
      </c>
      <c r="V828" s="5">
        <f t="shared" si="193"/>
        <v>59713.878200000006</v>
      </c>
      <c r="W828" s="10">
        <f t="shared" si="197"/>
        <v>643047.21153333341</v>
      </c>
      <c r="X828" s="5">
        <v>31844</v>
      </c>
      <c r="Y828">
        <v>0</v>
      </c>
      <c r="Z828" s="5">
        <v>4878</v>
      </c>
      <c r="AA828" s="5">
        <v>24245051</v>
      </c>
      <c r="AB828">
        <v>0</v>
      </c>
      <c r="AC828">
        <v>0</v>
      </c>
      <c r="AD828">
        <v>0</v>
      </c>
      <c r="AE828" t="s">
        <v>34</v>
      </c>
      <c r="AF828" t="s">
        <v>34</v>
      </c>
      <c r="AG828" t="s">
        <v>35</v>
      </c>
      <c r="AH828" s="5">
        <v>377650</v>
      </c>
      <c r="AI828" s="5">
        <v>401</v>
      </c>
      <c r="AJ828" s="3">
        <v>46418</v>
      </c>
      <c r="AK828" s="5">
        <v>61</v>
      </c>
      <c r="AL828" s="5">
        <v>258545</v>
      </c>
      <c r="AM828" s="5">
        <v>340</v>
      </c>
      <c r="AN828" s="5">
        <v>53</v>
      </c>
      <c r="AO828" t="s">
        <v>36</v>
      </c>
      <c r="AP828" t="s">
        <v>37</v>
      </c>
      <c r="AQ828" s="5">
        <v>0</v>
      </c>
      <c r="AR828" t="s">
        <v>38</v>
      </c>
      <c r="AS828">
        <f t="shared" si="204"/>
        <v>0</v>
      </c>
      <c r="AT828" t="str">
        <f t="shared" si="194"/>
        <v>0 Días</v>
      </c>
      <c r="AU828" t="e">
        <f>IF(AND(AC828=0,SUMIFS($H:$H,$A:$A,$A828,#REF!,#REF!)&lt;250000000),"Ordinaria",IF(AND(AC828=0,SUMIFS($H:$H,$A:$A,$A828,#REF!,#REF!)&gt;=250000000),"Preventiva",IF(AND(AC828&gt;0,AC828&lt;=30),"Persuasiva I",IF(AND(AC828&gt;30,AC828&lt;=60),"Persuasiva II",IF(AND(AC828&gt;60,AC828&lt;90),"Prejurídica","Jurídico")))))</f>
        <v>#REF!</v>
      </c>
      <c r="AV828">
        <f t="shared" si="195"/>
        <v>0</v>
      </c>
      <c r="AW828" t="str">
        <f>IFERROR(VLOOKUP(#REF!,#REF!,32,0),"Desembolsado")</f>
        <v>Desembolsado</v>
      </c>
      <c r="AX828" t="str">
        <f t="shared" si="196"/>
        <v>Otro</v>
      </c>
    </row>
    <row r="829" spans="1:50" x14ac:dyDescent="0.25">
      <c r="A829" s="3">
        <v>45351</v>
      </c>
      <c r="B829" s="1">
        <v>34233550231781</v>
      </c>
      <c r="C829" s="2">
        <v>494000000</v>
      </c>
      <c r="D829">
        <v>240</v>
      </c>
      <c r="E829" s="3">
        <v>45146</v>
      </c>
      <c r="F829" s="1">
        <f>_xlfn.DAYS(E829,A829)/30</f>
        <v>-6.833333333333333</v>
      </c>
      <c r="G829" s="1">
        <f t="shared" si="203"/>
        <v>233.16666666666666</v>
      </c>
      <c r="H829" s="5">
        <v>478394292</v>
      </c>
      <c r="I829" s="5" t="s">
        <v>54</v>
      </c>
      <c r="J829" s="6">
        <v>45080</v>
      </c>
      <c r="K829" s="7">
        <f>+_xlfn.DAYS(A829,J829)/30</f>
        <v>9.0333333333333332</v>
      </c>
      <c r="L829" s="7">
        <f>+_xlfn.DAYS(A829,E829)/30</f>
        <v>6.833333333333333</v>
      </c>
      <c r="M829" s="6">
        <v>22337</v>
      </c>
      <c r="N829" s="8">
        <f>+_xlfn.DAYS(A829,M829)/365</f>
        <v>63.052054794520551</v>
      </c>
      <c r="O829" s="8">
        <v>1650</v>
      </c>
      <c r="P829" s="6">
        <v>42648</v>
      </c>
      <c r="Q829" s="8">
        <f t="shared" si="190"/>
        <v>6.9388888888888891</v>
      </c>
      <c r="R829" s="8">
        <f t="shared" si="191"/>
        <v>6.7555555555555555</v>
      </c>
      <c r="S829" s="8" t="s">
        <v>66</v>
      </c>
      <c r="T829" s="9">
        <v>1.61E-2</v>
      </c>
      <c r="U829" s="5">
        <f t="shared" si="192"/>
        <v>2058333.3333333333</v>
      </c>
      <c r="V829" s="5">
        <f t="shared" si="193"/>
        <v>641845.67509999999</v>
      </c>
      <c r="W829" s="10">
        <f t="shared" si="197"/>
        <v>2700179.0084333331</v>
      </c>
      <c r="X829" s="5">
        <v>0</v>
      </c>
      <c r="Y829">
        <v>0</v>
      </c>
      <c r="Z829" s="5">
        <v>281414</v>
      </c>
      <c r="AA829" s="5">
        <v>478676176</v>
      </c>
      <c r="AB829">
        <v>0</v>
      </c>
      <c r="AC829">
        <v>0</v>
      </c>
      <c r="AD829">
        <v>0</v>
      </c>
      <c r="AE829" t="s">
        <v>34</v>
      </c>
      <c r="AF829" t="s">
        <v>34</v>
      </c>
      <c r="AG829" t="s">
        <v>41</v>
      </c>
      <c r="AH829" s="5">
        <v>4783942.92</v>
      </c>
      <c r="AI829" s="5">
        <v>4.7</v>
      </c>
      <c r="AJ829" s="3">
        <v>52417</v>
      </c>
      <c r="AK829" s="5">
        <v>2814.14</v>
      </c>
      <c r="AL829" s="5">
        <v>0</v>
      </c>
      <c r="AM829" s="5">
        <v>0</v>
      </c>
      <c r="AN829" s="5">
        <v>0</v>
      </c>
      <c r="AO829" t="s">
        <v>41</v>
      </c>
      <c r="AP829" t="s">
        <v>37</v>
      </c>
      <c r="AQ829" s="5">
        <v>4783942.92</v>
      </c>
      <c r="AR829" t="s">
        <v>38</v>
      </c>
      <c r="AT829" t="str">
        <f t="shared" si="194"/>
        <v>0 Días</v>
      </c>
      <c r="AU829" t="e">
        <f>IF(AND(AC829=0,SUMIFS($H:$H,$A:$A,$A829,#REF!,#REF!)&lt;250000000),"Ordinaria",IF(AND(AC829=0,SUMIFS($H:$H,$A:$A,$A829,#REF!,#REF!)&gt;=250000000),"Preventiva",IF(AND(AC829&gt;0,AC829&lt;=30),"Persuasiva I",IF(AND(AC829&gt;30,AC829&lt;=60),"Persuasiva II",IF(AND(AC829&gt;60,AC829&lt;90),"Prejurídica","Jurídico")))))</f>
        <v>#REF!</v>
      </c>
      <c r="AV829">
        <f t="shared" si="195"/>
        <v>0</v>
      </c>
      <c r="AW829" t="str">
        <f>IFERROR(VLOOKUP(#REF!,#REF!,32,0),"Desembolsado")</f>
        <v>Desembolsado</v>
      </c>
      <c r="AX829" t="str">
        <f t="shared" si="196"/>
        <v>Otro</v>
      </c>
    </row>
    <row r="830" spans="1:50" x14ac:dyDescent="0.25">
      <c r="A830" s="3">
        <v>45322</v>
      </c>
      <c r="B830" s="1">
        <v>34233550231781</v>
      </c>
      <c r="C830" s="2">
        <v>494000000</v>
      </c>
      <c r="D830">
        <v>240</v>
      </c>
      <c r="E830" s="3">
        <v>45146</v>
      </c>
      <c r="F830" s="1">
        <f>_xlfn.DAYS(E830,A830)/30</f>
        <v>-5.8666666666666663</v>
      </c>
      <c r="G830" s="1">
        <f t="shared" si="203"/>
        <v>234.13333333333333</v>
      </c>
      <c r="H830" s="5">
        <v>482518380</v>
      </c>
      <c r="I830" s="5" t="s">
        <v>54</v>
      </c>
      <c r="J830" s="6">
        <v>45080</v>
      </c>
      <c r="K830" s="7">
        <f>+_xlfn.DAYS(A830,J830)/30</f>
        <v>8.0666666666666664</v>
      </c>
      <c r="L830" s="7">
        <f>+_xlfn.DAYS(A830,E830)/30</f>
        <v>5.8666666666666663</v>
      </c>
      <c r="M830" s="6">
        <v>22337</v>
      </c>
      <c r="N830" s="8">
        <f>+_xlfn.DAYS(A830,M830)/365</f>
        <v>62.972602739726028</v>
      </c>
      <c r="O830" s="8">
        <v>1650</v>
      </c>
      <c r="P830" s="6">
        <v>42648</v>
      </c>
      <c r="Q830" s="8">
        <f t="shared" si="190"/>
        <v>6.9388888888888891</v>
      </c>
      <c r="R830" s="8">
        <f t="shared" si="191"/>
        <v>6.7555555555555555</v>
      </c>
      <c r="S830" s="8" t="s">
        <v>66</v>
      </c>
      <c r="T830" s="9">
        <v>1.61E-2</v>
      </c>
      <c r="U830" s="5">
        <f t="shared" si="192"/>
        <v>2058333.3333333333</v>
      </c>
      <c r="V830" s="5">
        <f t="shared" si="193"/>
        <v>647378.82649999997</v>
      </c>
      <c r="W830" s="10">
        <f t="shared" si="197"/>
        <v>2705712.1598333335</v>
      </c>
      <c r="X830" s="5">
        <v>557574</v>
      </c>
      <c r="Y830">
        <v>0</v>
      </c>
      <c r="Z830" s="5">
        <v>442612</v>
      </c>
      <c r="AA830" s="5">
        <v>483519036</v>
      </c>
      <c r="AB830">
        <v>0</v>
      </c>
      <c r="AC830">
        <v>0</v>
      </c>
      <c r="AD830">
        <v>0</v>
      </c>
      <c r="AE830" t="s">
        <v>34</v>
      </c>
      <c r="AF830" t="s">
        <v>34</v>
      </c>
      <c r="AG830" t="s">
        <v>41</v>
      </c>
      <c r="AH830" s="5">
        <v>4825183.8</v>
      </c>
      <c r="AI830" s="5">
        <v>5580.44</v>
      </c>
      <c r="AJ830" s="3">
        <v>52417</v>
      </c>
      <c r="AK830" s="5">
        <v>4426.12</v>
      </c>
      <c r="AL830" s="5">
        <v>0</v>
      </c>
      <c r="AM830" s="5">
        <v>0</v>
      </c>
      <c r="AN830" s="5">
        <v>0</v>
      </c>
      <c r="AO830" t="s">
        <v>41</v>
      </c>
      <c r="AP830" t="s">
        <v>37</v>
      </c>
      <c r="AQ830" s="5">
        <v>4825183.8</v>
      </c>
      <c r="AR830" t="s">
        <v>38</v>
      </c>
      <c r="AS830">
        <f t="shared" ref="AS830:AS835" si="205">IF(AC830&gt;=1,1,0)</f>
        <v>0</v>
      </c>
      <c r="AT830" t="str">
        <f t="shared" si="194"/>
        <v>0 Días</v>
      </c>
      <c r="AU830" t="e">
        <f>IF(AND(AC830=0,SUMIFS($H:$H,$A:$A,$A830,#REF!,#REF!)&lt;250000000),"Ordinaria",IF(AND(AC830=0,SUMIFS($H:$H,$A:$A,$A830,#REF!,#REF!)&gt;=250000000),"Preventiva",IF(AND(AC830&gt;0,AC830&lt;=30),"Persuasiva I",IF(AND(AC830&gt;30,AC830&lt;=60),"Persuasiva II",IF(AND(AC830&gt;60,AC830&lt;90),"Prejurídica","Jurídico")))))</f>
        <v>#REF!</v>
      </c>
      <c r="AV830">
        <f t="shared" si="195"/>
        <v>0</v>
      </c>
      <c r="AW830" t="str">
        <f>IFERROR(VLOOKUP(#REF!,#REF!,32,0),"Desembolsado")</f>
        <v>Desembolsado</v>
      </c>
      <c r="AX830" t="str">
        <f t="shared" si="196"/>
        <v>Otro</v>
      </c>
    </row>
    <row r="831" spans="1:50" x14ac:dyDescent="0.25">
      <c r="A831" s="3">
        <v>45291</v>
      </c>
      <c r="B831" s="1">
        <v>34233550231781</v>
      </c>
      <c r="C831" s="2">
        <v>494000000</v>
      </c>
      <c r="D831">
        <v>240</v>
      </c>
      <c r="E831" s="3">
        <v>45146</v>
      </c>
      <c r="F831" s="1">
        <f>_xlfn.DAYS(E831,A831)/30</f>
        <v>-4.833333333333333</v>
      </c>
      <c r="G831" s="1">
        <f t="shared" si="203"/>
        <v>235.16666666666666</v>
      </c>
      <c r="H831" s="5">
        <v>484580424</v>
      </c>
      <c r="I831" s="5" t="s">
        <v>54</v>
      </c>
      <c r="J831" s="6">
        <v>45080</v>
      </c>
      <c r="K831" s="7">
        <f>+_xlfn.DAYS(A831,J831)/30</f>
        <v>7.0333333333333332</v>
      </c>
      <c r="L831" s="7">
        <f>+_xlfn.DAYS(A831,E831)/30</f>
        <v>4.833333333333333</v>
      </c>
      <c r="M831" s="6">
        <v>22337</v>
      </c>
      <c r="N831" s="8">
        <f>+_xlfn.DAYS(A831,M831)/365</f>
        <v>62.887671232876713</v>
      </c>
      <c r="O831" s="8">
        <v>1650</v>
      </c>
      <c r="P831" s="6">
        <v>42648</v>
      </c>
      <c r="Q831" s="8">
        <f t="shared" si="190"/>
        <v>6.9388888888888891</v>
      </c>
      <c r="R831" s="8">
        <f t="shared" si="191"/>
        <v>6.7555555555555555</v>
      </c>
      <c r="S831" s="8" t="s">
        <v>66</v>
      </c>
      <c r="T831" s="9">
        <v>1.61E-2</v>
      </c>
      <c r="U831" s="5">
        <f t="shared" si="192"/>
        <v>2058333.3333333333</v>
      </c>
      <c r="V831" s="5">
        <f t="shared" si="193"/>
        <v>650145.40219999989</v>
      </c>
      <c r="W831" s="10">
        <f t="shared" si="197"/>
        <v>2708478.7355333334</v>
      </c>
      <c r="X831" s="5">
        <v>559962</v>
      </c>
      <c r="Y831">
        <v>0</v>
      </c>
      <c r="Z831" s="5">
        <v>483176</v>
      </c>
      <c r="AA831" s="5">
        <v>485624032</v>
      </c>
      <c r="AB831">
        <v>0</v>
      </c>
      <c r="AC831">
        <v>0</v>
      </c>
      <c r="AD831">
        <v>0</v>
      </c>
      <c r="AE831" t="s">
        <v>34</v>
      </c>
      <c r="AF831" t="s">
        <v>34</v>
      </c>
      <c r="AG831" t="s">
        <v>41</v>
      </c>
      <c r="AH831" s="5">
        <v>4845804.24</v>
      </c>
      <c r="AI831" s="5">
        <v>5604.32</v>
      </c>
      <c r="AJ831" s="3">
        <v>52417</v>
      </c>
      <c r="AK831" s="5">
        <v>4831.76</v>
      </c>
      <c r="AL831" s="5">
        <v>0</v>
      </c>
      <c r="AM831" s="5">
        <v>0</v>
      </c>
      <c r="AN831" s="5">
        <v>0</v>
      </c>
      <c r="AO831" t="s">
        <v>41</v>
      </c>
      <c r="AP831" t="s">
        <v>37</v>
      </c>
      <c r="AQ831" s="5">
        <v>4845804.24</v>
      </c>
      <c r="AR831" t="s">
        <v>38</v>
      </c>
      <c r="AS831">
        <f t="shared" si="205"/>
        <v>0</v>
      </c>
      <c r="AT831" t="str">
        <f t="shared" si="194"/>
        <v>0 Días</v>
      </c>
      <c r="AU831" t="e">
        <f>IF(AND(AC831=0,SUMIFS($H:$H,$A:$A,$A831,#REF!,#REF!)&lt;250000000),"Ordinaria",IF(AND(AC831=0,SUMIFS($H:$H,$A:$A,$A831,#REF!,#REF!)&gt;=250000000),"Preventiva",IF(AND(AC831&gt;0,AC831&lt;=30),"Persuasiva I",IF(AND(AC831&gt;30,AC831&lt;=60),"Persuasiva II",IF(AND(AC831&gt;60,AC831&lt;90),"Prejurídica","Jurídico")))))</f>
        <v>#REF!</v>
      </c>
      <c r="AV831">
        <f t="shared" si="195"/>
        <v>0</v>
      </c>
      <c r="AW831" t="str">
        <f>IFERROR(VLOOKUP(#REF!,#REF!,32,0),"Desembolsado")</f>
        <v>Desembolsado</v>
      </c>
      <c r="AX831" t="str">
        <f t="shared" si="196"/>
        <v>Otro</v>
      </c>
    </row>
    <row r="832" spans="1:50" x14ac:dyDescent="0.25">
      <c r="A832" s="3">
        <v>45260</v>
      </c>
      <c r="B832" s="1">
        <v>34233550231781</v>
      </c>
      <c r="C832" s="2">
        <v>494000000</v>
      </c>
      <c r="D832">
        <v>240</v>
      </c>
      <c r="E832" s="3">
        <v>45146</v>
      </c>
      <c r="F832" s="1">
        <f>_xlfn.DAYS(E832,A832)/30</f>
        <v>-3.8</v>
      </c>
      <c r="G832" s="1">
        <f t="shared" si="203"/>
        <v>236.2</v>
      </c>
      <c r="H832" s="5">
        <v>486642468</v>
      </c>
      <c r="I832" s="5" t="s">
        <v>54</v>
      </c>
      <c r="J832" s="6">
        <v>45080</v>
      </c>
      <c r="K832" s="7">
        <f>+_xlfn.DAYS(A832,J832)/30</f>
        <v>6</v>
      </c>
      <c r="L832" s="7">
        <f>+_xlfn.DAYS(A832,E832)/30</f>
        <v>3.8</v>
      </c>
      <c r="M832" s="6">
        <v>22337</v>
      </c>
      <c r="N832" s="8">
        <f>+_xlfn.DAYS(A832,M832)/365</f>
        <v>62.802739726027397</v>
      </c>
      <c r="O832" s="8">
        <v>1650</v>
      </c>
      <c r="P832" s="6">
        <v>42648</v>
      </c>
      <c r="Q832" s="8">
        <f t="shared" si="190"/>
        <v>6.9388888888888891</v>
      </c>
      <c r="R832" s="8">
        <f t="shared" si="191"/>
        <v>6.7555555555555555</v>
      </c>
      <c r="S832" s="8" t="s">
        <v>66</v>
      </c>
      <c r="T832" s="9">
        <v>1.61E-2</v>
      </c>
      <c r="U832" s="5">
        <f t="shared" si="192"/>
        <v>2058333.3333333333</v>
      </c>
      <c r="V832" s="5">
        <f t="shared" si="193"/>
        <v>652911.97789999994</v>
      </c>
      <c r="W832" s="10">
        <f t="shared" si="197"/>
        <v>2711245.3112333333</v>
      </c>
      <c r="X832" s="5">
        <v>562349</v>
      </c>
      <c r="Y832">
        <v>0</v>
      </c>
      <c r="Z832" s="5">
        <v>0</v>
      </c>
      <c r="AA832" s="5">
        <v>487205287</v>
      </c>
      <c r="AB832">
        <v>0</v>
      </c>
      <c r="AC832">
        <v>0</v>
      </c>
      <c r="AD832">
        <v>0</v>
      </c>
      <c r="AE832" t="s">
        <v>34</v>
      </c>
      <c r="AF832" t="s">
        <v>34</v>
      </c>
      <c r="AG832" t="s">
        <v>41</v>
      </c>
      <c r="AH832" s="5">
        <v>4866424.68</v>
      </c>
      <c r="AI832" s="5">
        <v>5628.19</v>
      </c>
      <c r="AJ832" s="3">
        <v>52417</v>
      </c>
      <c r="AK832" s="5">
        <v>0</v>
      </c>
      <c r="AL832" s="5">
        <v>0</v>
      </c>
      <c r="AM832" s="5">
        <v>0</v>
      </c>
      <c r="AN832" s="5">
        <v>0</v>
      </c>
      <c r="AO832" t="s">
        <v>41</v>
      </c>
      <c r="AP832" t="s">
        <v>37</v>
      </c>
      <c r="AQ832" s="5">
        <v>4866424.68</v>
      </c>
      <c r="AR832" t="s">
        <v>38</v>
      </c>
      <c r="AS832">
        <f t="shared" si="205"/>
        <v>0</v>
      </c>
      <c r="AT832" t="str">
        <f t="shared" si="194"/>
        <v>0 Días</v>
      </c>
      <c r="AU832" t="e">
        <f>IF(AND(AC832=0,SUMIFS($H:$H,$A:$A,$A832,#REF!,#REF!)&lt;250000000),"Ordinaria",IF(AND(AC832=0,SUMIFS($H:$H,$A:$A,$A832,#REF!,#REF!)&gt;=250000000),"Preventiva",IF(AND(AC832&gt;0,AC832&lt;=30),"Persuasiva I",IF(AND(AC832&gt;30,AC832&lt;=60),"Persuasiva II",IF(AND(AC832&gt;60,AC832&lt;90),"Prejurídica","Jurídico")))))</f>
        <v>#REF!</v>
      </c>
      <c r="AV832">
        <f t="shared" si="195"/>
        <v>0</v>
      </c>
      <c r="AW832" t="str">
        <f>IFERROR(VLOOKUP(#REF!,#REF!,32,0),"Desembolsado")</f>
        <v>Desembolsado</v>
      </c>
      <c r="AX832" t="str">
        <f t="shared" si="196"/>
        <v>Otro</v>
      </c>
    </row>
    <row r="833" spans="1:50" x14ac:dyDescent="0.25">
      <c r="A833" s="3">
        <v>45230</v>
      </c>
      <c r="B833" s="1">
        <v>34233550231781</v>
      </c>
      <c r="C833" s="2">
        <v>494000000</v>
      </c>
      <c r="D833">
        <v>240</v>
      </c>
      <c r="E833" s="3">
        <v>45146</v>
      </c>
      <c r="F833" s="1">
        <f>_xlfn.DAYS(E833,A833)/30</f>
        <v>-2.8</v>
      </c>
      <c r="G833" s="1">
        <f t="shared" si="203"/>
        <v>237.2</v>
      </c>
      <c r="H833" s="5">
        <v>488704474</v>
      </c>
      <c r="I833" s="5" t="s">
        <v>54</v>
      </c>
      <c r="J833" s="6">
        <v>45080</v>
      </c>
      <c r="K833" s="7">
        <f>+_xlfn.DAYS(A833,J833)/30</f>
        <v>5</v>
      </c>
      <c r="L833" s="7">
        <f>+_xlfn.DAYS(A833,E833)/30</f>
        <v>2.8</v>
      </c>
      <c r="M833" s="6">
        <v>22337</v>
      </c>
      <c r="N833" s="8">
        <f>+_xlfn.DAYS(A833,M833)/365</f>
        <v>62.720547945205482</v>
      </c>
      <c r="O833" s="8">
        <v>1650</v>
      </c>
      <c r="P833" s="6">
        <v>42648</v>
      </c>
      <c r="Q833" s="8">
        <f t="shared" si="190"/>
        <v>6.9388888888888891</v>
      </c>
      <c r="R833" s="8">
        <f t="shared" si="191"/>
        <v>6.7555555555555555</v>
      </c>
      <c r="S833" s="8" t="s">
        <v>66</v>
      </c>
      <c r="T833" s="9">
        <v>1.61E-2</v>
      </c>
      <c r="U833" s="5">
        <f t="shared" si="192"/>
        <v>2058333.3333333333</v>
      </c>
      <c r="V833" s="5">
        <f t="shared" si="193"/>
        <v>655678.50261666661</v>
      </c>
      <c r="W833" s="10">
        <f t="shared" si="197"/>
        <v>2714011.8359499997</v>
      </c>
      <c r="X833" s="5">
        <v>564724</v>
      </c>
      <c r="Y833">
        <v>0</v>
      </c>
      <c r="Z833" s="5">
        <v>0</v>
      </c>
      <c r="AA833" s="5">
        <v>489269668</v>
      </c>
      <c r="AB833">
        <v>0</v>
      </c>
      <c r="AC833">
        <v>0</v>
      </c>
      <c r="AD833">
        <v>0</v>
      </c>
      <c r="AE833" t="s">
        <v>34</v>
      </c>
      <c r="AF833" t="s">
        <v>34</v>
      </c>
      <c r="AG833" t="s">
        <v>41</v>
      </c>
      <c r="AH833" s="5">
        <v>4887044.74</v>
      </c>
      <c r="AI833" s="5">
        <v>5651.94</v>
      </c>
      <c r="AJ833" s="3">
        <v>52417</v>
      </c>
      <c r="AK833" s="5">
        <v>0</v>
      </c>
      <c r="AL833" s="5">
        <v>0</v>
      </c>
      <c r="AM833" s="5">
        <v>0</v>
      </c>
      <c r="AN833" s="5">
        <v>0</v>
      </c>
      <c r="AO833" t="s">
        <v>41</v>
      </c>
      <c r="AP833" t="s">
        <v>37</v>
      </c>
      <c r="AQ833" s="5">
        <v>4887044.74</v>
      </c>
      <c r="AR833" t="s">
        <v>38</v>
      </c>
      <c r="AS833">
        <f t="shared" si="205"/>
        <v>0</v>
      </c>
      <c r="AT833" t="str">
        <f t="shared" si="194"/>
        <v>0 Días</v>
      </c>
      <c r="AU833" t="e">
        <f>IF(AND(AC833=0,SUMIFS($H:$H,$A:$A,$A833,#REF!,#REF!)&lt;250000000),"Ordinaria",IF(AND(AC833=0,SUMIFS($H:$H,$A:$A,$A833,#REF!,#REF!)&gt;=250000000),"Preventiva",IF(AND(AC833&gt;0,AC833&lt;=30),"Persuasiva I",IF(AND(AC833&gt;30,AC833&lt;=60),"Persuasiva II",IF(AND(AC833&gt;60,AC833&lt;90),"Prejurídica","Jurídico")))))</f>
        <v>#REF!</v>
      </c>
      <c r="AV833">
        <f t="shared" si="195"/>
        <v>0</v>
      </c>
      <c r="AW833" t="str">
        <f>IFERROR(VLOOKUP(#REF!,#REF!,32,0),"Desembolsado")</f>
        <v>Desembolsado</v>
      </c>
      <c r="AX833" t="str">
        <f t="shared" si="196"/>
        <v>Otro</v>
      </c>
    </row>
    <row r="834" spans="1:50" x14ac:dyDescent="0.25">
      <c r="A834" s="3">
        <v>45199</v>
      </c>
      <c r="B834" s="1">
        <v>34233550231781</v>
      </c>
      <c r="C834" s="2">
        <v>494000000</v>
      </c>
      <c r="D834">
        <v>240</v>
      </c>
      <c r="E834" s="3">
        <v>45146</v>
      </c>
      <c r="F834" s="1">
        <f>_xlfn.DAYS(E834,A834)/30</f>
        <v>-1.7666666666666666</v>
      </c>
      <c r="G834" s="1">
        <f t="shared" si="203"/>
        <v>238.23333333333332</v>
      </c>
      <c r="H834" s="5">
        <v>490766168</v>
      </c>
      <c r="I834" s="5" t="s">
        <v>54</v>
      </c>
      <c r="J834" s="6">
        <v>45080</v>
      </c>
      <c r="K834" s="7">
        <f>+_xlfn.DAYS(A834,J834)/30</f>
        <v>3.9666666666666668</v>
      </c>
      <c r="L834" s="7">
        <f>+_xlfn.DAYS(A834,E834)/30</f>
        <v>1.7666666666666666</v>
      </c>
      <c r="M834" s="6">
        <v>22337</v>
      </c>
      <c r="N834" s="8">
        <f>+_xlfn.DAYS(A834,M834)/365</f>
        <v>62.635616438356166</v>
      </c>
      <c r="O834" s="8">
        <v>1650</v>
      </c>
      <c r="P834" s="6">
        <v>42648</v>
      </c>
      <c r="Q834" s="8">
        <f t="shared" ref="Q834:Q897" si="206">+_xlfn.DAYS(E834,P834)/360</f>
        <v>6.9388888888888891</v>
      </c>
      <c r="R834" s="8">
        <f t="shared" ref="R834:R897" si="207">+_xlfn.DAYS(J834,P834)/360</f>
        <v>6.7555555555555555</v>
      </c>
      <c r="S834" s="8" t="s">
        <v>66</v>
      </c>
      <c r="T834" s="9">
        <v>1.61E-2</v>
      </c>
      <c r="U834" s="5">
        <f t="shared" ref="U834:U897" si="208">C834/D834</f>
        <v>2058333.3333333333</v>
      </c>
      <c r="V834" s="5">
        <f t="shared" ref="V834:V897" si="209">H834*T834/360*30</f>
        <v>658444.6087333333</v>
      </c>
      <c r="W834" s="10">
        <f t="shared" si="197"/>
        <v>2716777.9420666667</v>
      </c>
      <c r="X834" s="5">
        <v>567356</v>
      </c>
      <c r="Y834">
        <v>0</v>
      </c>
      <c r="Z834" s="5">
        <v>0</v>
      </c>
      <c r="AA834" s="5">
        <v>491333994</v>
      </c>
      <c r="AB834">
        <v>0</v>
      </c>
      <c r="AC834">
        <v>0</v>
      </c>
      <c r="AD834">
        <v>0</v>
      </c>
      <c r="AE834" t="s">
        <v>34</v>
      </c>
      <c r="AF834" t="s">
        <v>34</v>
      </c>
      <c r="AG834" t="s">
        <v>41</v>
      </c>
      <c r="AH834" s="5">
        <v>4907661.68</v>
      </c>
      <c r="AI834" s="5">
        <v>5678.26</v>
      </c>
      <c r="AJ834" s="3">
        <v>52417</v>
      </c>
      <c r="AK834" s="5">
        <v>0</v>
      </c>
      <c r="AL834" s="5">
        <v>0</v>
      </c>
      <c r="AM834" s="5">
        <v>0</v>
      </c>
      <c r="AN834" s="5">
        <v>0</v>
      </c>
      <c r="AO834" t="s">
        <v>41</v>
      </c>
      <c r="AP834" t="s">
        <v>37</v>
      </c>
      <c r="AQ834" s="5">
        <v>4907661.68</v>
      </c>
      <c r="AR834" t="s">
        <v>38</v>
      </c>
      <c r="AS834">
        <f t="shared" si="205"/>
        <v>0</v>
      </c>
      <c r="AT834" t="str">
        <f t="shared" ref="AT834:AT897" si="210">IF(AC834=0,"0 Días",IF(AND(AC834&gt;0,AC834&lt;=30),"1-30 Días",IF(AND(AC834&gt;30,AC834&lt;=60),"30-60 Días",IF(AND(AC834&gt;60,AC834&lt;90),"60-90 Días"," &gt; 90 Días"))))</f>
        <v>0 Días</v>
      </c>
      <c r="AU834" t="e">
        <f>IF(AND(AC834=0,SUMIFS($H:$H,$A:$A,$A834,#REF!,#REF!)&lt;250000000),"Ordinaria",IF(AND(AC834=0,SUMIFS($H:$H,$A:$A,$A834,#REF!,#REF!)&gt;=250000000),"Preventiva",IF(AND(AC834&gt;0,AC834&lt;=30),"Persuasiva I",IF(AND(AC834&gt;30,AC834&lt;=60),"Persuasiva II",IF(AND(AC834&gt;60,AC834&lt;90),"Prejurídica","Jurídico")))))</f>
        <v>#REF!</v>
      </c>
      <c r="AV834">
        <f t="shared" ref="AV834:AV897" si="211">IF(AND(AC834&gt;30,AC834&lt;=540),"MORA &gt;30 &lt;= 540 DIAS",0)</f>
        <v>0</v>
      </c>
      <c r="AW834" t="str">
        <f>IFERROR(VLOOKUP(#REF!,#REF!,32,0),"Desembolsado")</f>
        <v>Desembolsado</v>
      </c>
      <c r="AX834" t="str">
        <f t="shared" ref="AX834:AX897" si="212">IF(AND(AW834="Portafolio Cartera en Cobranza Ordinaria",AP834="Portafolio Cartera en Cobranza Ordinaria"),"Al Día",
IF(AND(AW834="Portafolio Cartera en Cobranza Preventiva",AP834="Portafolio Cartera en Cobranza Preventiva"),"Al Día",
IF(AND(AW834="Portafolio Cartera en Cobranza Ordinaria",AP834="Portafolio Cartera en Cobranza Persuasiva"),"Primera Mora",
IF(AND(AW834="Portafolio Cartera en Cobranza Preventiva",AP834="Portafolio Cartera en Cobranza Persuasiva"),"Primera Mora",
IF(AND(AW834="Portafolio Cartera en Cobranza Persuasiva",AP834="Portafolio Cartera en Cobranza Persuasiva"),"Normalizado",
IF(AND(AW834="Portafolio Cartera en Cobranza Persuasiva",AP834="Portafolio Cartera en Cobranza  Preventiva"),"Normalizado",
IF(AND(AW834="Portafolio Cartera en Cobranza Persuasiva",AP834="Portafolio Cartera en Cobranza Ordinaria"),"Normalizado",
IF(AND(AW834="Portafolio Cartera en Cobranza Persuasiva II",AP834="Portafolio Cartera en Cobranza Persuasiva"),"Normalizado",
IF(AND(AW834="Portafolio Cartera en Cobranza Persuasiva II",AP834="Portafolio Cartera en Cobranza  Preventiva"),"Normalizado",
IF(AND(AW834="Portafolio Cartera en Cobranza Persuasiva II",AP834="Portafolio Cartera en Cobranza Ordinaria"),"Normalizado",
IF(AND(AW834="Portafolio Cartera en Cobranza Prejurídica",AP834="Portafolio Cartera en Cobranza Persuasiva"),"Normalizado",
IF(AND(AW834="Portafolio Cartera en Cobranza Prejurídica",AP834="Portafolio Cartera en Cobranza Ordinaria"),"Normalizado",
IF(AND(AW834="Portafolio Cartera en Cobranza Prejurídica",AP834="Portafolio Cartera en Cobranza  Preventiva"),"Normalizado",
IF(AND(AW834="Portafolio Cartera en Cobranza Jurídica",AP834="Portafolio Cartera en Cobranza Persuasiva"),"Normalizado No Indicador",
IF(AND(AW834="Portafolio Cartera en Cobranza Jurídica",AP834="Portafolio Cartera en Cobranza Ordinaria"),"Normalizado No Indicador",
IF(AND(AW834="Portafolio Cartera en Cobranza Jurídica",AP834="Portafolio Cartera en Cobranza  Preventiva"),"Normalizado No Indicador",
"Otro"))))))))))))))))</f>
        <v>Otro</v>
      </c>
    </row>
    <row r="835" spans="1:50" x14ac:dyDescent="0.25">
      <c r="A835" s="3">
        <v>45169</v>
      </c>
      <c r="B835" s="1">
        <v>34233550231781</v>
      </c>
      <c r="C835" s="2">
        <v>494000000</v>
      </c>
      <c r="D835">
        <v>240</v>
      </c>
      <c r="E835" s="3">
        <v>45146</v>
      </c>
      <c r="F835" s="1">
        <f>_xlfn.DAYS(E835,A835)/30</f>
        <v>-0.76666666666666672</v>
      </c>
      <c r="G835" s="1">
        <f t="shared" si="203"/>
        <v>239.23333333333332</v>
      </c>
      <c r="H835" s="5">
        <v>492828600</v>
      </c>
      <c r="I835" s="5" t="s">
        <v>54</v>
      </c>
      <c r="J835" s="6">
        <v>45080</v>
      </c>
      <c r="K835" s="7">
        <f>+_xlfn.DAYS(A835,J835)/30</f>
        <v>2.9666666666666668</v>
      </c>
      <c r="L835" s="7">
        <f>+_xlfn.DAYS(A835,E835)/30</f>
        <v>0.76666666666666672</v>
      </c>
      <c r="M835" s="6">
        <v>22337</v>
      </c>
      <c r="N835" s="8">
        <f>+_xlfn.DAYS(A835,M835)/365</f>
        <v>62.553424657534244</v>
      </c>
      <c r="O835" s="8">
        <v>1650</v>
      </c>
      <c r="P835" s="6">
        <v>42648</v>
      </c>
      <c r="Q835" s="8">
        <f t="shared" si="206"/>
        <v>6.9388888888888891</v>
      </c>
      <c r="R835" s="8">
        <f t="shared" si="207"/>
        <v>6.7555555555555555</v>
      </c>
      <c r="S835" s="8" t="s">
        <v>66</v>
      </c>
      <c r="T835" s="9">
        <v>1.61E-2</v>
      </c>
      <c r="U835" s="5">
        <f t="shared" si="208"/>
        <v>2058333.3333333333</v>
      </c>
      <c r="V835" s="5">
        <f t="shared" si="209"/>
        <v>661211.70500000007</v>
      </c>
      <c r="W835" s="10">
        <f t="shared" ref="W835:W898" si="213">+U835+V835</f>
        <v>2719545.0383333331</v>
      </c>
      <c r="X835" s="5">
        <v>502354</v>
      </c>
      <c r="Y835">
        <v>0</v>
      </c>
      <c r="Z835" s="5">
        <v>0</v>
      </c>
      <c r="AA835" s="5">
        <v>493331424</v>
      </c>
      <c r="AB835">
        <v>0</v>
      </c>
      <c r="AC835">
        <v>0</v>
      </c>
      <c r="AD835">
        <v>0</v>
      </c>
      <c r="AF835" t="s">
        <v>34</v>
      </c>
      <c r="AG835" t="s">
        <v>41</v>
      </c>
      <c r="AH835" s="5">
        <v>4928286</v>
      </c>
      <c r="AI835" s="5">
        <v>5028.24</v>
      </c>
      <c r="AJ835" s="3">
        <v>52417</v>
      </c>
      <c r="AK835" s="5">
        <v>0</v>
      </c>
      <c r="AL835" s="5">
        <v>0</v>
      </c>
      <c r="AM835" s="5">
        <v>0</v>
      </c>
      <c r="AN835" s="5">
        <v>0</v>
      </c>
      <c r="AO835" t="s">
        <v>41</v>
      </c>
      <c r="AP835" t="s">
        <v>37</v>
      </c>
      <c r="AQ835" s="5">
        <v>4928286</v>
      </c>
      <c r="AR835" t="s">
        <v>38</v>
      </c>
      <c r="AS835">
        <f t="shared" si="205"/>
        <v>0</v>
      </c>
      <c r="AT835" t="str">
        <f t="shared" si="210"/>
        <v>0 Días</v>
      </c>
      <c r="AU835" t="e">
        <f>IF(AND(AC835=0,SUMIFS($H:$H,$A:$A,$A835,#REF!,#REF!)&lt;250000000),"Ordinaria",IF(AND(AC835=0,SUMIFS($H:$H,$A:$A,$A835,#REF!,#REF!)&gt;=250000000),"Preventiva",IF(AND(AC835&gt;0,AC835&lt;=30),"Persuasiva I",IF(AND(AC835&gt;30,AC835&lt;=60),"Persuasiva II",IF(AND(AC835&gt;60,AC835&lt;90),"Prejurídica","Jurídico")))))</f>
        <v>#REF!</v>
      </c>
      <c r="AV835">
        <f t="shared" si="211"/>
        <v>0</v>
      </c>
      <c r="AW835" t="str">
        <f>IFERROR(VLOOKUP(#REF!,#REF!,32,0),"Desembolsado")</f>
        <v>Desembolsado</v>
      </c>
      <c r="AX835" t="str">
        <f t="shared" si="212"/>
        <v>Otro</v>
      </c>
    </row>
    <row r="836" spans="1:50" x14ac:dyDescent="0.25">
      <c r="A836" s="3">
        <v>45351</v>
      </c>
      <c r="B836" s="1">
        <v>34234800229391</v>
      </c>
      <c r="C836" s="5">
        <v>74779000</v>
      </c>
      <c r="D836">
        <v>48</v>
      </c>
      <c r="E836" s="3">
        <v>45041</v>
      </c>
      <c r="F836" s="1">
        <f>_xlfn.DAYS(E836,A836)/30</f>
        <v>-10.333333333333334</v>
      </c>
      <c r="G836" s="1">
        <f t="shared" si="203"/>
        <v>37.666666666666664</v>
      </c>
      <c r="H836" s="5">
        <v>58556564</v>
      </c>
      <c r="I836" s="5" t="s">
        <v>52</v>
      </c>
      <c r="J836" s="6">
        <v>45077</v>
      </c>
      <c r="K836" s="7">
        <f>+_xlfn.DAYS(A836,J836)/30</f>
        <v>9.1333333333333329</v>
      </c>
      <c r="L836" s="7">
        <f>+_xlfn.DAYS(A836,E836)/30</f>
        <v>10.333333333333334</v>
      </c>
      <c r="M836" s="6">
        <v>32288</v>
      </c>
      <c r="N836" s="8">
        <f>+_xlfn.DAYS(A836,M836)/365</f>
        <v>35.789041095890411</v>
      </c>
      <c r="O836" s="8">
        <v>2130</v>
      </c>
      <c r="P836" s="6">
        <v>43378</v>
      </c>
      <c r="Q836" s="8">
        <f t="shared" si="206"/>
        <v>4.6194444444444445</v>
      </c>
      <c r="R836" s="8">
        <f t="shared" si="207"/>
        <v>4.7194444444444441</v>
      </c>
      <c r="S836" s="8" t="s">
        <v>66</v>
      </c>
      <c r="T836" s="9">
        <v>5.9299999999999999E-2</v>
      </c>
      <c r="U836" s="5">
        <f t="shared" si="208"/>
        <v>1557895.8333333333</v>
      </c>
      <c r="V836" s="5">
        <f t="shared" si="209"/>
        <v>289367.02043333329</v>
      </c>
      <c r="W836" s="10">
        <f t="shared" si="213"/>
        <v>1847262.8537666665</v>
      </c>
      <c r="X836" s="5">
        <v>250792</v>
      </c>
      <c r="Y836">
        <v>0</v>
      </c>
      <c r="Z836" s="5">
        <v>7856</v>
      </c>
      <c r="AA836" s="5">
        <v>58815212</v>
      </c>
      <c r="AB836">
        <v>0</v>
      </c>
      <c r="AC836">
        <v>0</v>
      </c>
      <c r="AD836">
        <v>0</v>
      </c>
      <c r="AE836" t="s">
        <v>34</v>
      </c>
      <c r="AF836" t="s">
        <v>34</v>
      </c>
      <c r="AG836" t="s">
        <v>35</v>
      </c>
      <c r="AH836" s="5">
        <v>737813</v>
      </c>
      <c r="AI836" s="5">
        <v>3160</v>
      </c>
      <c r="AJ836" s="3">
        <v>46482</v>
      </c>
      <c r="AK836" s="5">
        <v>99</v>
      </c>
      <c r="AL836" s="5">
        <v>625384.56000000006</v>
      </c>
      <c r="AM836" s="5">
        <v>2678.65</v>
      </c>
      <c r="AN836" s="5">
        <v>84.17</v>
      </c>
      <c r="AO836" t="s">
        <v>36</v>
      </c>
      <c r="AP836" t="s">
        <v>37</v>
      </c>
      <c r="AQ836" s="5">
        <v>0</v>
      </c>
      <c r="AR836" t="s">
        <v>38</v>
      </c>
      <c r="AT836" t="str">
        <f t="shared" si="210"/>
        <v>0 Días</v>
      </c>
      <c r="AU836" t="e">
        <f>IF(AND(AC836=0,SUMIFS($H:$H,$A:$A,$A836,#REF!,#REF!)&lt;250000000),"Ordinaria",IF(AND(AC836=0,SUMIFS($H:$H,$A:$A,$A836,#REF!,#REF!)&gt;=250000000),"Preventiva",IF(AND(AC836&gt;0,AC836&lt;=30),"Persuasiva I",IF(AND(AC836&gt;30,AC836&lt;=60),"Persuasiva II",IF(AND(AC836&gt;60,AC836&lt;90),"Prejurídica","Jurídico")))))</f>
        <v>#REF!</v>
      </c>
      <c r="AV836">
        <f t="shared" si="211"/>
        <v>0</v>
      </c>
      <c r="AW836" t="str">
        <f>IFERROR(VLOOKUP(#REF!,#REF!,32,0),"Desembolsado")</f>
        <v>Desembolsado</v>
      </c>
      <c r="AX836" t="str">
        <f t="shared" si="212"/>
        <v>Otro</v>
      </c>
    </row>
    <row r="837" spans="1:50" x14ac:dyDescent="0.25">
      <c r="A837" s="3">
        <v>45322</v>
      </c>
      <c r="B837" s="1">
        <v>34234800229391</v>
      </c>
      <c r="C837" s="5">
        <v>74779000</v>
      </c>
      <c r="D837">
        <v>48</v>
      </c>
      <c r="E837" s="3">
        <v>45041</v>
      </c>
      <c r="F837" s="1">
        <f>_xlfn.DAYS(E837,A837)/30</f>
        <v>-9.3666666666666671</v>
      </c>
      <c r="G837" s="1">
        <f t="shared" si="203"/>
        <v>38.633333333333333</v>
      </c>
      <c r="H837" s="5">
        <v>60097526</v>
      </c>
      <c r="I837" s="5" t="s">
        <v>52</v>
      </c>
      <c r="J837" s="6">
        <v>45077</v>
      </c>
      <c r="K837" s="7">
        <f>+_xlfn.DAYS(A837,J837)/30</f>
        <v>8.1666666666666661</v>
      </c>
      <c r="L837" s="7">
        <f>+_xlfn.DAYS(A837,E837)/30</f>
        <v>9.3666666666666671</v>
      </c>
      <c r="M837" s="6">
        <v>32288</v>
      </c>
      <c r="N837" s="8">
        <f>+_xlfn.DAYS(A837,M837)/365</f>
        <v>35.709589041095889</v>
      </c>
      <c r="O837" s="8">
        <v>2130</v>
      </c>
      <c r="P837" s="6">
        <v>43378</v>
      </c>
      <c r="Q837" s="8">
        <f t="shared" si="206"/>
        <v>4.6194444444444445</v>
      </c>
      <c r="R837" s="8">
        <f t="shared" si="207"/>
        <v>4.7194444444444441</v>
      </c>
      <c r="S837" s="8" t="s">
        <v>66</v>
      </c>
      <c r="T837" s="9">
        <v>5.9299999999999999E-2</v>
      </c>
      <c r="U837" s="5">
        <f t="shared" si="208"/>
        <v>1557895.8333333333</v>
      </c>
      <c r="V837" s="5">
        <f t="shared" si="209"/>
        <v>296981.94098333333</v>
      </c>
      <c r="W837" s="10">
        <f t="shared" si="213"/>
        <v>1854877.7743166666</v>
      </c>
      <c r="X837" s="5">
        <v>257384</v>
      </c>
      <c r="Y837">
        <v>0</v>
      </c>
      <c r="Z837" s="5">
        <v>8063</v>
      </c>
      <c r="AA837" s="5">
        <v>60362973</v>
      </c>
      <c r="AB837">
        <v>0</v>
      </c>
      <c r="AC837">
        <v>0</v>
      </c>
      <c r="AD837">
        <v>0</v>
      </c>
      <c r="AE837" t="s">
        <v>34</v>
      </c>
      <c r="AF837" t="s">
        <v>34</v>
      </c>
      <c r="AG837" t="s">
        <v>35</v>
      </c>
      <c r="AH837" s="5">
        <v>757229</v>
      </c>
      <c r="AI837" s="5">
        <v>3243</v>
      </c>
      <c r="AJ837" s="3">
        <v>46482</v>
      </c>
      <c r="AK837" s="5">
        <v>102</v>
      </c>
      <c r="AL837" s="5">
        <v>641842.05000000005</v>
      </c>
      <c r="AM837" s="5">
        <v>2749.06</v>
      </c>
      <c r="AN837" s="5">
        <v>86.39</v>
      </c>
      <c r="AO837" t="s">
        <v>36</v>
      </c>
      <c r="AP837" t="s">
        <v>37</v>
      </c>
      <c r="AQ837" s="5">
        <v>0</v>
      </c>
      <c r="AR837" t="s">
        <v>38</v>
      </c>
      <c r="AS837">
        <f t="shared" ref="AS837:AS844" si="214">IF(AC837&gt;=1,1,0)</f>
        <v>0</v>
      </c>
      <c r="AT837" t="str">
        <f t="shared" si="210"/>
        <v>0 Días</v>
      </c>
      <c r="AU837" t="e">
        <f>IF(AND(AC837=0,SUMIFS($H:$H,$A:$A,$A837,#REF!,#REF!)&lt;250000000),"Ordinaria",IF(AND(AC837=0,SUMIFS($H:$H,$A:$A,$A837,#REF!,#REF!)&gt;=250000000),"Preventiva",IF(AND(AC837&gt;0,AC837&lt;=30),"Persuasiva I",IF(AND(AC837&gt;30,AC837&lt;=60),"Persuasiva II",IF(AND(AC837&gt;60,AC837&lt;90),"Prejurídica","Jurídico")))))</f>
        <v>#REF!</v>
      </c>
      <c r="AV837">
        <f t="shared" si="211"/>
        <v>0</v>
      </c>
      <c r="AW837" t="str">
        <f>IFERROR(VLOOKUP(#REF!,#REF!,32,0),"Desembolsado")</f>
        <v>Desembolsado</v>
      </c>
      <c r="AX837" t="str">
        <f t="shared" si="212"/>
        <v>Otro</v>
      </c>
    </row>
    <row r="838" spans="1:50" x14ac:dyDescent="0.25">
      <c r="A838" s="3">
        <v>45291</v>
      </c>
      <c r="B838" s="1">
        <v>34234800229391</v>
      </c>
      <c r="C838" s="5">
        <v>74779000</v>
      </c>
      <c r="D838">
        <v>48</v>
      </c>
      <c r="E838" s="3">
        <v>45041</v>
      </c>
      <c r="F838" s="1">
        <f>_xlfn.DAYS(E838,A838)/30</f>
        <v>-8.3333333333333339</v>
      </c>
      <c r="G838" s="1">
        <f t="shared" si="203"/>
        <v>39.666666666666664</v>
      </c>
      <c r="H838" s="5">
        <v>60097526</v>
      </c>
      <c r="I838" s="5" t="s">
        <v>52</v>
      </c>
      <c r="J838" s="6">
        <v>45077</v>
      </c>
      <c r="K838" s="7">
        <f>+_xlfn.DAYS(A838,J838)/30</f>
        <v>7.1333333333333337</v>
      </c>
      <c r="L838" s="7">
        <f>+_xlfn.DAYS(A838,E838)/30</f>
        <v>8.3333333333333339</v>
      </c>
      <c r="M838" s="6">
        <v>32288</v>
      </c>
      <c r="N838" s="8">
        <f>+_xlfn.DAYS(A838,M838)/365</f>
        <v>35.624657534246573</v>
      </c>
      <c r="O838" s="8">
        <v>2130</v>
      </c>
      <c r="P838" s="6">
        <v>43378</v>
      </c>
      <c r="Q838" s="8">
        <f t="shared" si="206"/>
        <v>4.6194444444444445</v>
      </c>
      <c r="R838" s="8">
        <f t="shared" si="207"/>
        <v>4.7194444444444441</v>
      </c>
      <c r="S838" s="8" t="s">
        <v>66</v>
      </c>
      <c r="T838" s="9">
        <v>5.9299999999999999E-2</v>
      </c>
      <c r="U838" s="5">
        <f t="shared" si="208"/>
        <v>1557895.8333333333</v>
      </c>
      <c r="V838" s="5">
        <f t="shared" si="209"/>
        <v>296981.94098333333</v>
      </c>
      <c r="W838" s="10">
        <f t="shared" si="213"/>
        <v>1854877.7743166666</v>
      </c>
      <c r="X838" s="5">
        <v>296982</v>
      </c>
      <c r="Y838">
        <v>0</v>
      </c>
      <c r="Z838" s="5">
        <v>8038</v>
      </c>
      <c r="AA838" s="5">
        <v>60402546</v>
      </c>
      <c r="AB838">
        <v>0</v>
      </c>
      <c r="AC838">
        <v>0</v>
      </c>
      <c r="AD838">
        <v>0</v>
      </c>
      <c r="AE838" t="s">
        <v>34</v>
      </c>
      <c r="AF838" t="s">
        <v>34</v>
      </c>
      <c r="AG838" t="s">
        <v>35</v>
      </c>
      <c r="AH838" s="5">
        <v>937522</v>
      </c>
      <c r="AI838" s="5">
        <v>3742</v>
      </c>
      <c r="AJ838" s="3">
        <v>46482</v>
      </c>
      <c r="AK838" s="5">
        <v>101</v>
      </c>
      <c r="AL838" s="5">
        <v>641842.05000000005</v>
      </c>
      <c r="AM838" s="5">
        <v>3172</v>
      </c>
      <c r="AN838" s="5">
        <v>86.39</v>
      </c>
      <c r="AO838" t="s">
        <v>36</v>
      </c>
      <c r="AP838" t="s">
        <v>37</v>
      </c>
      <c r="AQ838" s="5">
        <v>0</v>
      </c>
      <c r="AR838" t="s">
        <v>38</v>
      </c>
      <c r="AS838">
        <f t="shared" si="214"/>
        <v>0</v>
      </c>
      <c r="AT838" t="str">
        <f t="shared" si="210"/>
        <v>0 Días</v>
      </c>
      <c r="AU838" t="e">
        <f>IF(AND(AC838=0,SUMIFS($H:$H,$A:$A,$A838,#REF!,#REF!)&lt;250000000),"Ordinaria",IF(AND(AC838=0,SUMIFS($H:$H,$A:$A,$A838,#REF!,#REF!)&gt;=250000000),"Preventiva",IF(AND(AC838&gt;0,AC838&lt;=30),"Persuasiva I",IF(AND(AC838&gt;30,AC838&lt;=60),"Persuasiva II",IF(AND(AC838&gt;60,AC838&lt;90),"Prejurídica","Jurídico")))))</f>
        <v>#REF!</v>
      </c>
      <c r="AV838">
        <f t="shared" si="211"/>
        <v>0</v>
      </c>
      <c r="AW838" t="str">
        <f>IFERROR(VLOOKUP(#REF!,#REF!,32,0),"Desembolsado")</f>
        <v>Desembolsado</v>
      </c>
      <c r="AX838" t="str">
        <f t="shared" si="212"/>
        <v>Otro</v>
      </c>
    </row>
    <row r="839" spans="1:50" x14ac:dyDescent="0.25">
      <c r="A839" s="3">
        <v>45260</v>
      </c>
      <c r="B839" s="1">
        <v>34234800229391</v>
      </c>
      <c r="C839" s="5">
        <v>74779000</v>
      </c>
      <c r="D839">
        <v>48</v>
      </c>
      <c r="E839" s="3">
        <v>45041</v>
      </c>
      <c r="F839" s="1">
        <f>_xlfn.DAYS(E839,A839)/30</f>
        <v>-7.3</v>
      </c>
      <c r="G839" s="1">
        <f t="shared" si="203"/>
        <v>40.700000000000003</v>
      </c>
      <c r="H839" s="5">
        <v>61638488</v>
      </c>
      <c r="I839" s="5" t="s">
        <v>52</v>
      </c>
      <c r="J839" s="6">
        <v>45077</v>
      </c>
      <c r="K839" s="7">
        <f>+_xlfn.DAYS(A839,J839)/30</f>
        <v>6.1</v>
      </c>
      <c r="L839" s="7">
        <f>+_xlfn.DAYS(A839,E839)/30</f>
        <v>7.3</v>
      </c>
      <c r="M839" s="6">
        <v>32288</v>
      </c>
      <c r="N839" s="8">
        <f>+_xlfn.DAYS(A839,M839)/365</f>
        <v>35.539726027397258</v>
      </c>
      <c r="O839" s="8">
        <v>2130</v>
      </c>
      <c r="P839" s="6">
        <v>43378</v>
      </c>
      <c r="Q839" s="8">
        <f t="shared" si="206"/>
        <v>4.6194444444444445</v>
      </c>
      <c r="R839" s="8">
        <f t="shared" si="207"/>
        <v>4.7194444444444441</v>
      </c>
      <c r="S839" s="8" t="s">
        <v>66</v>
      </c>
      <c r="T839" s="9">
        <v>5.9299999999999999E-2</v>
      </c>
      <c r="U839" s="5">
        <f t="shared" si="208"/>
        <v>1557895.8333333333</v>
      </c>
      <c r="V839" s="5">
        <f t="shared" si="209"/>
        <v>304596.86153333331</v>
      </c>
      <c r="W839" s="10">
        <f t="shared" si="213"/>
        <v>1862492.6948666666</v>
      </c>
      <c r="X839" s="5">
        <v>304597</v>
      </c>
      <c r="Y839">
        <v>0</v>
      </c>
      <c r="Z839" s="5">
        <v>8244</v>
      </c>
      <c r="AA839" s="5">
        <v>61951329</v>
      </c>
      <c r="AB839">
        <v>0</v>
      </c>
      <c r="AC839">
        <v>0</v>
      </c>
      <c r="AD839">
        <v>0</v>
      </c>
      <c r="AE839" t="s">
        <v>34</v>
      </c>
      <c r="AF839" t="s">
        <v>34</v>
      </c>
      <c r="AG839" t="s">
        <v>35</v>
      </c>
      <c r="AH839" s="5">
        <v>961560</v>
      </c>
      <c r="AI839" s="5">
        <v>3838</v>
      </c>
      <c r="AJ839" s="3">
        <v>46482</v>
      </c>
      <c r="AK839" s="5">
        <v>104</v>
      </c>
      <c r="AL839" s="5">
        <v>658299.54</v>
      </c>
      <c r="AM839" s="5">
        <v>3253</v>
      </c>
      <c r="AN839" s="5">
        <v>88.6</v>
      </c>
      <c r="AO839" t="s">
        <v>36</v>
      </c>
      <c r="AP839" t="s">
        <v>37</v>
      </c>
      <c r="AQ839" s="5">
        <v>0</v>
      </c>
      <c r="AR839" t="s">
        <v>38</v>
      </c>
      <c r="AS839">
        <f t="shared" si="214"/>
        <v>0</v>
      </c>
      <c r="AT839" t="str">
        <f t="shared" si="210"/>
        <v>0 Días</v>
      </c>
      <c r="AU839" t="e">
        <f>IF(AND(AC839=0,SUMIFS($H:$H,$A:$A,$A839,#REF!,#REF!)&lt;250000000),"Ordinaria",IF(AND(AC839=0,SUMIFS($H:$H,$A:$A,$A839,#REF!,#REF!)&gt;=250000000),"Preventiva",IF(AND(AC839&gt;0,AC839&lt;=30),"Persuasiva I",IF(AND(AC839&gt;30,AC839&lt;=60),"Persuasiva II",IF(AND(AC839&gt;60,AC839&lt;90),"Prejurídica","Jurídico")))))</f>
        <v>#REF!</v>
      </c>
      <c r="AV839">
        <f t="shared" si="211"/>
        <v>0</v>
      </c>
      <c r="AW839" t="str">
        <f>IFERROR(VLOOKUP(#REF!,#REF!,32,0),"Desembolsado")</f>
        <v>Desembolsado</v>
      </c>
      <c r="AX839" t="str">
        <f t="shared" si="212"/>
        <v>Otro</v>
      </c>
    </row>
    <row r="840" spans="1:50" x14ac:dyDescent="0.25">
      <c r="A840" s="3">
        <v>45230</v>
      </c>
      <c r="B840" s="1">
        <v>34234800229391</v>
      </c>
      <c r="C840" s="5">
        <v>74779000</v>
      </c>
      <c r="D840">
        <v>48</v>
      </c>
      <c r="E840" s="3">
        <v>45041</v>
      </c>
      <c r="F840" s="1">
        <f>_xlfn.DAYS(E840,A840)/30</f>
        <v>-6.3</v>
      </c>
      <c r="G840" s="1">
        <f t="shared" si="203"/>
        <v>41.7</v>
      </c>
      <c r="H840" s="5">
        <v>64720412</v>
      </c>
      <c r="I840" s="5" t="s">
        <v>52</v>
      </c>
      <c r="J840" s="6">
        <v>45077</v>
      </c>
      <c r="K840" s="7">
        <f>+_xlfn.DAYS(A840,J840)/30</f>
        <v>5.0999999999999996</v>
      </c>
      <c r="L840" s="7">
        <f>+_xlfn.DAYS(A840,E840)/30</f>
        <v>6.3</v>
      </c>
      <c r="M840" s="6">
        <v>32288</v>
      </c>
      <c r="N840" s="8">
        <f>+_xlfn.DAYS(A840,M840)/365</f>
        <v>35.457534246575342</v>
      </c>
      <c r="O840" s="8">
        <v>2130</v>
      </c>
      <c r="P840" s="6">
        <v>43378</v>
      </c>
      <c r="Q840" s="8">
        <f t="shared" si="206"/>
        <v>4.6194444444444445</v>
      </c>
      <c r="R840" s="8">
        <f t="shared" si="207"/>
        <v>4.7194444444444441</v>
      </c>
      <c r="S840" s="8" t="s">
        <v>66</v>
      </c>
      <c r="T840" s="9">
        <v>5.9299999999999999E-2</v>
      </c>
      <c r="U840" s="5">
        <f t="shared" si="208"/>
        <v>1557895.8333333333</v>
      </c>
      <c r="V840" s="5">
        <f t="shared" si="209"/>
        <v>319826.70263333333</v>
      </c>
      <c r="W840" s="10">
        <f t="shared" si="213"/>
        <v>1877722.5359666666</v>
      </c>
      <c r="X840" s="5">
        <v>277186</v>
      </c>
      <c r="Y840">
        <v>0</v>
      </c>
      <c r="Z840" s="5">
        <v>8679</v>
      </c>
      <c r="AA840" s="5">
        <v>65006277</v>
      </c>
      <c r="AB840">
        <v>0</v>
      </c>
      <c r="AC840">
        <v>0</v>
      </c>
      <c r="AD840">
        <v>0</v>
      </c>
      <c r="AE840" t="s">
        <v>34</v>
      </c>
      <c r="AF840" t="s">
        <v>34</v>
      </c>
      <c r="AG840" t="s">
        <v>35</v>
      </c>
      <c r="AH840" s="5">
        <v>1009638</v>
      </c>
      <c r="AI840" s="5">
        <v>3493</v>
      </c>
      <c r="AJ840" s="3">
        <v>46482</v>
      </c>
      <c r="AK840" s="5">
        <v>109</v>
      </c>
      <c r="AL840" s="5">
        <v>691214.51</v>
      </c>
      <c r="AM840" s="5">
        <v>2960.61</v>
      </c>
      <c r="AN840" s="5">
        <v>93.27</v>
      </c>
      <c r="AO840" t="s">
        <v>36</v>
      </c>
      <c r="AP840" t="s">
        <v>37</v>
      </c>
      <c r="AQ840" s="5">
        <v>0</v>
      </c>
      <c r="AR840" t="s">
        <v>38</v>
      </c>
      <c r="AS840">
        <f t="shared" si="214"/>
        <v>0</v>
      </c>
      <c r="AT840" t="str">
        <f t="shared" si="210"/>
        <v>0 Días</v>
      </c>
      <c r="AU840" t="e">
        <f>IF(AND(AC840=0,SUMIFS($H:$H,$A:$A,$A840,#REF!,#REF!)&lt;250000000),"Ordinaria",IF(AND(AC840=0,SUMIFS($H:$H,$A:$A,$A840,#REF!,#REF!)&gt;=250000000),"Preventiva",IF(AND(AC840&gt;0,AC840&lt;=30),"Persuasiva I",IF(AND(AC840&gt;30,AC840&lt;=60),"Persuasiva II",IF(AND(AC840&gt;60,AC840&lt;90),"Prejurídica","Jurídico")))))</f>
        <v>#REF!</v>
      </c>
      <c r="AV840">
        <f t="shared" si="211"/>
        <v>0</v>
      </c>
      <c r="AW840" t="str">
        <f>IFERROR(VLOOKUP(#REF!,#REF!,32,0),"Desembolsado")</f>
        <v>Desembolsado</v>
      </c>
      <c r="AX840" t="str">
        <f t="shared" si="212"/>
        <v>Otro</v>
      </c>
    </row>
    <row r="841" spans="1:50" x14ac:dyDescent="0.25">
      <c r="A841" s="3">
        <v>45199</v>
      </c>
      <c r="B841" s="1">
        <v>34234800229391</v>
      </c>
      <c r="C841" s="5">
        <v>74779000</v>
      </c>
      <c r="D841">
        <v>48</v>
      </c>
      <c r="E841" s="3">
        <v>45041</v>
      </c>
      <c r="F841" s="1">
        <f>_xlfn.DAYS(E841,A841)/30</f>
        <v>-5.2666666666666666</v>
      </c>
      <c r="G841" s="1">
        <f t="shared" si="203"/>
        <v>42.733333333333334</v>
      </c>
      <c r="H841" s="5">
        <v>66261374</v>
      </c>
      <c r="I841" s="5" t="s">
        <v>52</v>
      </c>
      <c r="J841" s="6">
        <v>45077</v>
      </c>
      <c r="K841" s="7">
        <f>+_xlfn.DAYS(A841,J841)/30</f>
        <v>4.0666666666666664</v>
      </c>
      <c r="L841" s="7">
        <f>+_xlfn.DAYS(A841,E841)/30</f>
        <v>5.2666666666666666</v>
      </c>
      <c r="M841" s="6">
        <v>32288</v>
      </c>
      <c r="N841" s="8">
        <f>+_xlfn.DAYS(A841,M841)/365</f>
        <v>35.372602739726027</v>
      </c>
      <c r="O841" s="8">
        <v>2130</v>
      </c>
      <c r="P841" s="6">
        <v>43378</v>
      </c>
      <c r="Q841" s="8">
        <f t="shared" si="206"/>
        <v>4.6194444444444445</v>
      </c>
      <c r="R841" s="8">
        <f t="shared" si="207"/>
        <v>4.7194444444444441</v>
      </c>
      <c r="S841" s="8" t="s">
        <v>66</v>
      </c>
      <c r="T841" s="9">
        <v>5.9299999999999999E-2</v>
      </c>
      <c r="U841" s="5">
        <f t="shared" si="208"/>
        <v>1557895.8333333333</v>
      </c>
      <c r="V841" s="5">
        <f t="shared" si="209"/>
        <v>327441.62318333331</v>
      </c>
      <c r="W841" s="10">
        <f t="shared" si="213"/>
        <v>1885337.4565166666</v>
      </c>
      <c r="X841" s="5">
        <v>283787</v>
      </c>
      <c r="Y841">
        <v>0</v>
      </c>
      <c r="Z841" s="5">
        <v>8885</v>
      </c>
      <c r="AA841" s="5">
        <v>66554046</v>
      </c>
      <c r="AB841">
        <v>0</v>
      </c>
      <c r="AC841">
        <v>0</v>
      </c>
      <c r="AD841">
        <v>0</v>
      </c>
      <c r="AE841" t="s">
        <v>34</v>
      </c>
      <c r="AF841" t="s">
        <v>34</v>
      </c>
      <c r="AG841" t="s">
        <v>35</v>
      </c>
      <c r="AH841" s="5">
        <v>1033677</v>
      </c>
      <c r="AI841" s="5">
        <v>3576</v>
      </c>
      <c r="AJ841" s="3">
        <v>46482</v>
      </c>
      <c r="AK841" s="5">
        <v>112</v>
      </c>
      <c r="AL841" s="5">
        <v>707672</v>
      </c>
      <c r="AM841" s="5">
        <v>3031.11</v>
      </c>
      <c r="AN841" s="5">
        <v>95.48</v>
      </c>
      <c r="AO841" t="s">
        <v>36</v>
      </c>
      <c r="AP841" t="s">
        <v>37</v>
      </c>
      <c r="AQ841" s="5">
        <v>0</v>
      </c>
      <c r="AR841" t="s">
        <v>38</v>
      </c>
      <c r="AS841">
        <f t="shared" si="214"/>
        <v>0</v>
      </c>
      <c r="AT841" t="str">
        <f t="shared" si="210"/>
        <v>0 Días</v>
      </c>
      <c r="AU841" t="e">
        <f>IF(AND(AC841=0,SUMIFS($H:$H,$A:$A,$A841,#REF!,#REF!)&lt;250000000),"Ordinaria",IF(AND(AC841=0,SUMIFS($H:$H,$A:$A,$A841,#REF!,#REF!)&gt;=250000000),"Preventiva",IF(AND(AC841&gt;0,AC841&lt;=30),"Persuasiva I",IF(AND(AC841&gt;30,AC841&lt;=60),"Persuasiva II",IF(AND(AC841&gt;60,AC841&lt;90),"Prejurídica","Jurídico")))))</f>
        <v>#REF!</v>
      </c>
      <c r="AV841">
        <f t="shared" si="211"/>
        <v>0</v>
      </c>
      <c r="AW841" t="str">
        <f>IFERROR(VLOOKUP(#REF!,#REF!,32,0),"Desembolsado")</f>
        <v>Desembolsado</v>
      </c>
      <c r="AX841" t="str">
        <f t="shared" si="212"/>
        <v>Otro</v>
      </c>
    </row>
    <row r="842" spans="1:50" x14ac:dyDescent="0.25">
      <c r="A842" s="3">
        <v>45169</v>
      </c>
      <c r="B842" s="1">
        <v>34234800229391</v>
      </c>
      <c r="C842" s="5">
        <v>74779000</v>
      </c>
      <c r="D842">
        <v>48</v>
      </c>
      <c r="E842" s="3">
        <v>45041</v>
      </c>
      <c r="F842" s="1">
        <f>_xlfn.DAYS(E842,A842)/30</f>
        <v>-4.2666666666666666</v>
      </c>
      <c r="G842" s="1">
        <f t="shared" si="203"/>
        <v>43.733333333333334</v>
      </c>
      <c r="H842" s="5">
        <v>67802336</v>
      </c>
      <c r="I842" s="5" t="s">
        <v>52</v>
      </c>
      <c r="J842" s="6">
        <v>45077</v>
      </c>
      <c r="K842" s="7">
        <f>+_xlfn.DAYS(A842,J842)/30</f>
        <v>3.0666666666666669</v>
      </c>
      <c r="L842" s="7">
        <f>+_xlfn.DAYS(A842,E842)/30</f>
        <v>4.2666666666666666</v>
      </c>
      <c r="M842" s="6">
        <v>32288</v>
      </c>
      <c r="N842" s="8">
        <f>+_xlfn.DAYS(A842,M842)/365</f>
        <v>35.290410958904111</v>
      </c>
      <c r="O842" s="8">
        <v>2130</v>
      </c>
      <c r="P842" s="6">
        <v>43378</v>
      </c>
      <c r="Q842" s="8">
        <f t="shared" si="206"/>
        <v>4.6194444444444445</v>
      </c>
      <c r="R842" s="8">
        <f t="shared" si="207"/>
        <v>4.7194444444444441</v>
      </c>
      <c r="S842" s="8" t="s">
        <v>66</v>
      </c>
      <c r="T842" s="9">
        <v>5.9299999999999999E-2</v>
      </c>
      <c r="U842" s="5">
        <f t="shared" si="208"/>
        <v>1557895.8333333333</v>
      </c>
      <c r="V842" s="5">
        <f t="shared" si="209"/>
        <v>335056.54373333335</v>
      </c>
      <c r="W842" s="10">
        <f t="shared" si="213"/>
        <v>1892952.3770666667</v>
      </c>
      <c r="X842" s="5">
        <v>290389</v>
      </c>
      <c r="Y842">
        <v>0</v>
      </c>
      <c r="Z842" s="5">
        <v>9095</v>
      </c>
      <c r="AA842" s="5">
        <v>68101820</v>
      </c>
      <c r="AB842">
        <v>0</v>
      </c>
      <c r="AC842">
        <v>0</v>
      </c>
      <c r="AD842">
        <v>0</v>
      </c>
      <c r="AE842" t="s">
        <v>34</v>
      </c>
      <c r="AF842" t="s">
        <v>34</v>
      </c>
      <c r="AG842" t="s">
        <v>35</v>
      </c>
      <c r="AH842" s="5">
        <v>1057716</v>
      </c>
      <c r="AI842" s="5">
        <v>3659</v>
      </c>
      <c r="AJ842" s="3">
        <v>46482</v>
      </c>
      <c r="AK842" s="5">
        <v>115</v>
      </c>
      <c r="AL842" s="5">
        <v>724129.04</v>
      </c>
      <c r="AM842" s="5">
        <v>3101.63</v>
      </c>
      <c r="AN842" s="5">
        <v>97.74</v>
      </c>
      <c r="AO842" t="s">
        <v>36</v>
      </c>
      <c r="AP842" t="s">
        <v>37</v>
      </c>
      <c r="AQ842" s="5">
        <v>0</v>
      </c>
      <c r="AR842" t="s">
        <v>38</v>
      </c>
      <c r="AS842">
        <f t="shared" si="214"/>
        <v>0</v>
      </c>
      <c r="AT842" t="str">
        <f t="shared" si="210"/>
        <v>0 Días</v>
      </c>
      <c r="AU842" t="e">
        <f>IF(AND(AC842=0,SUMIFS($H:$H,$A:$A,$A842,#REF!,#REF!)&lt;250000000),"Ordinaria",IF(AND(AC842=0,SUMIFS($H:$H,$A:$A,$A842,#REF!,#REF!)&gt;=250000000),"Preventiva",IF(AND(AC842&gt;0,AC842&lt;=30),"Persuasiva I",IF(AND(AC842&gt;30,AC842&lt;=60),"Persuasiva II",IF(AND(AC842&gt;60,AC842&lt;90),"Prejurídica","Jurídico")))))</f>
        <v>#REF!</v>
      </c>
      <c r="AV842">
        <f t="shared" si="211"/>
        <v>0</v>
      </c>
      <c r="AW842" t="str">
        <f>IFERROR(VLOOKUP(#REF!,#REF!,32,0),"Desembolsado")</f>
        <v>Desembolsado</v>
      </c>
      <c r="AX842" t="str">
        <f t="shared" si="212"/>
        <v>Otro</v>
      </c>
    </row>
    <row r="843" spans="1:50" x14ac:dyDescent="0.25">
      <c r="A843" s="3">
        <v>45138</v>
      </c>
      <c r="B843" s="1">
        <v>34234800229391</v>
      </c>
      <c r="C843" s="5">
        <v>74779000</v>
      </c>
      <c r="D843">
        <v>48</v>
      </c>
      <c r="E843" s="3">
        <v>45041</v>
      </c>
      <c r="F843" s="1">
        <f>_xlfn.DAYS(E843,A843)/30</f>
        <v>-3.2333333333333334</v>
      </c>
      <c r="G843" s="1">
        <f t="shared" si="203"/>
        <v>44.766666666666666</v>
      </c>
      <c r="H843" s="5">
        <v>69343298</v>
      </c>
      <c r="I843" s="5" t="s">
        <v>52</v>
      </c>
      <c r="J843" s="6">
        <v>45077</v>
      </c>
      <c r="K843" s="7">
        <f>+_xlfn.DAYS(A843,J843)/30</f>
        <v>2.0333333333333332</v>
      </c>
      <c r="L843" s="7">
        <f>+_xlfn.DAYS(A843,E843)/30</f>
        <v>3.2333333333333334</v>
      </c>
      <c r="M843" s="6">
        <v>32288</v>
      </c>
      <c r="N843" s="8">
        <f>+_xlfn.DAYS(A843,M843)/365</f>
        <v>35.205479452054796</v>
      </c>
      <c r="O843" s="8">
        <v>2130</v>
      </c>
      <c r="P843" s="6">
        <v>43378</v>
      </c>
      <c r="Q843" s="8">
        <f t="shared" si="206"/>
        <v>4.6194444444444445</v>
      </c>
      <c r="R843" s="8">
        <f t="shared" si="207"/>
        <v>4.7194444444444441</v>
      </c>
      <c r="S843" s="8" t="s">
        <v>66</v>
      </c>
      <c r="T843" s="9">
        <v>5.9299999999999999E-2</v>
      </c>
      <c r="U843" s="5">
        <f t="shared" si="208"/>
        <v>1557895.8333333333</v>
      </c>
      <c r="V843" s="5">
        <f t="shared" si="209"/>
        <v>342671.46428333328</v>
      </c>
      <c r="W843" s="10">
        <f t="shared" si="213"/>
        <v>1900567.2976166666</v>
      </c>
      <c r="X843" s="5">
        <v>296977</v>
      </c>
      <c r="Y843">
        <v>0</v>
      </c>
      <c r="Z843" s="5">
        <v>9305</v>
      </c>
      <c r="AA843" s="5">
        <v>69649580</v>
      </c>
      <c r="AB843">
        <v>0</v>
      </c>
      <c r="AC843">
        <v>0</v>
      </c>
      <c r="AD843">
        <v>0</v>
      </c>
      <c r="AE843" t="s">
        <v>34</v>
      </c>
      <c r="AF843" t="s">
        <v>34</v>
      </c>
      <c r="AG843" t="s">
        <v>35</v>
      </c>
      <c r="AH843" s="5">
        <v>1081756</v>
      </c>
      <c r="AI843" s="5">
        <v>3742</v>
      </c>
      <c r="AJ843" s="3">
        <v>46482</v>
      </c>
      <c r="AK843" s="5">
        <v>117</v>
      </c>
      <c r="AL843" s="5">
        <v>740586.52</v>
      </c>
      <c r="AM843" s="5">
        <v>3172</v>
      </c>
      <c r="AN843" s="5">
        <v>100</v>
      </c>
      <c r="AO843" t="s">
        <v>36</v>
      </c>
      <c r="AP843" t="s">
        <v>37</v>
      </c>
      <c r="AQ843" s="5">
        <v>0</v>
      </c>
      <c r="AR843" t="s">
        <v>38</v>
      </c>
      <c r="AS843">
        <f t="shared" si="214"/>
        <v>0</v>
      </c>
      <c r="AT843" t="str">
        <f t="shared" si="210"/>
        <v>0 Días</v>
      </c>
      <c r="AU843" t="e">
        <f>IF(AND(AC843=0,SUMIFS($H:$H,$A:$A,$A843,#REF!,#REF!)&lt;250000000),"Ordinaria",IF(AND(AC843=0,SUMIFS($H:$H,$A:$A,$A843,#REF!,#REF!)&gt;=250000000),"Preventiva",IF(AND(AC843&gt;0,AC843&lt;=30),"Persuasiva I",IF(AND(AC843&gt;30,AC843&lt;=60),"Persuasiva II",IF(AND(AC843&gt;60,AC843&lt;90),"Prejurídica","Jurídico")))))</f>
        <v>#REF!</v>
      </c>
      <c r="AV843">
        <f t="shared" si="211"/>
        <v>0</v>
      </c>
      <c r="AW843" t="str">
        <f>IFERROR(VLOOKUP(#REF!,#REF!,32,0),"Desembolsado")</f>
        <v>Desembolsado</v>
      </c>
      <c r="AX843" t="str">
        <f t="shared" si="212"/>
        <v>Otro</v>
      </c>
    </row>
    <row r="844" spans="1:50" x14ac:dyDescent="0.25">
      <c r="A844" s="3">
        <v>45107</v>
      </c>
      <c r="B844" s="1">
        <v>34234800229391</v>
      </c>
      <c r="C844" s="5">
        <v>74779000</v>
      </c>
      <c r="D844">
        <v>48</v>
      </c>
      <c r="E844" s="3">
        <v>45041</v>
      </c>
      <c r="F844" s="1">
        <f>_xlfn.DAYS(E844,A844)/30</f>
        <v>-2.2000000000000002</v>
      </c>
      <c r="G844" s="1">
        <f t="shared" si="203"/>
        <v>45.8</v>
      </c>
      <c r="H844" s="5">
        <v>70884260</v>
      </c>
      <c r="I844" s="5" t="s">
        <v>52</v>
      </c>
      <c r="J844" s="6">
        <v>45077</v>
      </c>
      <c r="K844" s="7">
        <f>+_xlfn.DAYS(A844,J844)/30</f>
        <v>1</v>
      </c>
      <c r="L844" s="7">
        <f>+_xlfn.DAYS(A844,E844)/30</f>
        <v>2.2000000000000002</v>
      </c>
      <c r="M844" s="6">
        <v>32288</v>
      </c>
      <c r="N844" s="8">
        <f>+_xlfn.DAYS(A844,M844)/365</f>
        <v>35.12054794520548</v>
      </c>
      <c r="O844" s="8">
        <v>2130</v>
      </c>
      <c r="P844" s="6">
        <v>43378</v>
      </c>
      <c r="Q844" s="8">
        <f t="shared" si="206"/>
        <v>4.6194444444444445</v>
      </c>
      <c r="R844" s="8">
        <f t="shared" si="207"/>
        <v>4.7194444444444441</v>
      </c>
      <c r="S844" s="8" t="s">
        <v>66</v>
      </c>
      <c r="T844" s="9">
        <v>5.9299999999999999E-2</v>
      </c>
      <c r="U844" s="5">
        <f t="shared" si="208"/>
        <v>1557895.8333333333</v>
      </c>
      <c r="V844" s="5">
        <f t="shared" si="209"/>
        <v>350286.38483333332</v>
      </c>
      <c r="W844" s="10">
        <f t="shared" si="213"/>
        <v>1908182.2181666666</v>
      </c>
      <c r="X844" s="5">
        <v>74639</v>
      </c>
      <c r="Y844">
        <v>0</v>
      </c>
      <c r="Z844" s="5">
        <v>18961</v>
      </c>
      <c r="AA844" s="5">
        <v>70977860</v>
      </c>
      <c r="AB844">
        <v>2</v>
      </c>
      <c r="AC844">
        <v>15</v>
      </c>
      <c r="AD844">
        <v>0</v>
      </c>
      <c r="AE844" t="s">
        <v>34</v>
      </c>
      <c r="AF844" t="s">
        <v>34</v>
      </c>
      <c r="AG844" t="s">
        <v>35</v>
      </c>
      <c r="AH844" s="5">
        <v>1105795</v>
      </c>
      <c r="AI844" s="5">
        <v>940</v>
      </c>
      <c r="AJ844" s="3">
        <v>46482</v>
      </c>
      <c r="AK844" s="5">
        <v>239</v>
      </c>
      <c r="AL844" s="5">
        <v>757044</v>
      </c>
      <c r="AM844" s="5">
        <v>798</v>
      </c>
      <c r="AN844" s="5">
        <v>202</v>
      </c>
      <c r="AO844" t="s">
        <v>36</v>
      </c>
      <c r="AP844" t="s">
        <v>42</v>
      </c>
      <c r="AQ844" s="5">
        <v>0</v>
      </c>
      <c r="AR844" t="s">
        <v>38</v>
      </c>
      <c r="AS844">
        <f t="shared" si="214"/>
        <v>1</v>
      </c>
      <c r="AT844" t="str">
        <f t="shared" si="210"/>
        <v>1-30 Días</v>
      </c>
      <c r="AU844" t="e">
        <f>IF(AND(AC844=0,SUMIFS($H:$H,$A:$A,$A844,#REF!,#REF!)&lt;250000000),"Ordinaria",IF(AND(AC844=0,SUMIFS($H:$H,$A:$A,$A844,#REF!,#REF!)&gt;=250000000),"Preventiva",IF(AND(AC844&gt;0,AC844&lt;=30),"Persuasiva I",IF(AND(AC844&gt;30,AC844&lt;=60),"Persuasiva II",IF(AND(AC844&gt;60,AC844&lt;90),"Prejurídica","Jurídico")))))</f>
        <v>#REF!</v>
      </c>
      <c r="AV844">
        <f t="shared" si="211"/>
        <v>0</v>
      </c>
      <c r="AW844" t="str">
        <f>IFERROR(VLOOKUP(#REF!,#REF!,32,0),"Desembolsado")</f>
        <v>Desembolsado</v>
      </c>
      <c r="AX844" t="str">
        <f t="shared" si="212"/>
        <v>Otro</v>
      </c>
    </row>
    <row r="845" spans="1:50" x14ac:dyDescent="0.25">
      <c r="A845" s="3">
        <v>45351</v>
      </c>
      <c r="B845" s="1">
        <v>39102000004921</v>
      </c>
      <c r="C845" s="5">
        <v>174326250</v>
      </c>
      <c r="D845">
        <v>240</v>
      </c>
      <c r="E845" s="3">
        <v>40512</v>
      </c>
      <c r="F845" s="1">
        <f>_xlfn.DAYS(E845,A845)/30</f>
        <v>-161.30000000000001</v>
      </c>
      <c r="G845" s="1">
        <f t="shared" si="203"/>
        <v>78.699999999999989</v>
      </c>
      <c r="H845" s="5">
        <v>53287500</v>
      </c>
      <c r="I845" s="5" t="s">
        <v>53</v>
      </c>
      <c r="J845" s="6">
        <v>40535</v>
      </c>
      <c r="K845" s="7">
        <f>+_xlfn.DAYS(A845,J845)/30</f>
        <v>160.53333333333333</v>
      </c>
      <c r="L845" s="7">
        <f>+_xlfn.DAYS(A845,E845)/30</f>
        <v>161.30000000000001</v>
      </c>
      <c r="M845" s="6">
        <v>29483</v>
      </c>
      <c r="N845" s="8">
        <f>+_xlfn.DAYS(A845,M845)/365</f>
        <v>43.473972602739728</v>
      </c>
      <c r="O845" s="8">
        <v>987</v>
      </c>
      <c r="P845" s="6">
        <v>39188</v>
      </c>
      <c r="Q845" s="8">
        <f t="shared" si="206"/>
        <v>3.6777777777777776</v>
      </c>
      <c r="R845" s="8">
        <f t="shared" si="207"/>
        <v>3.7416666666666667</v>
      </c>
      <c r="S845" s="8" t="s">
        <v>66</v>
      </c>
      <c r="T845" s="9">
        <v>1.61E-2</v>
      </c>
      <c r="U845" s="5">
        <f t="shared" si="208"/>
        <v>726359.375</v>
      </c>
      <c r="V845" s="5">
        <f t="shared" si="209"/>
        <v>71494.0625</v>
      </c>
      <c r="W845" s="10">
        <f t="shared" si="213"/>
        <v>797853.4375</v>
      </c>
      <c r="X845" s="5">
        <v>26050</v>
      </c>
      <c r="Y845">
        <v>0</v>
      </c>
      <c r="Z845" s="5">
        <v>7128</v>
      </c>
      <c r="AA845" s="5">
        <v>53320678</v>
      </c>
      <c r="AB845">
        <v>0</v>
      </c>
      <c r="AC845">
        <v>0</v>
      </c>
      <c r="AD845">
        <v>0</v>
      </c>
      <c r="AE845" t="s">
        <v>34</v>
      </c>
      <c r="AF845" t="s">
        <v>34</v>
      </c>
      <c r="AG845" t="s">
        <v>41</v>
      </c>
      <c r="AH845" s="5">
        <v>532875</v>
      </c>
      <c r="AI845" s="5">
        <v>260.5</v>
      </c>
      <c r="AJ845" s="3">
        <v>47472</v>
      </c>
      <c r="AK845" s="5">
        <v>71.28</v>
      </c>
      <c r="AL845" s="5">
        <v>0</v>
      </c>
      <c r="AM845" s="5">
        <v>0</v>
      </c>
      <c r="AN845" s="5">
        <v>0</v>
      </c>
      <c r="AO845" t="s">
        <v>41</v>
      </c>
      <c r="AP845" t="s">
        <v>37</v>
      </c>
      <c r="AQ845" s="5">
        <v>532875</v>
      </c>
      <c r="AR845" t="s">
        <v>38</v>
      </c>
      <c r="AT845" t="str">
        <f t="shared" si="210"/>
        <v>0 Días</v>
      </c>
      <c r="AU845" t="e">
        <f>IF(AND(AC845=0,SUMIFS($H:$H,$A:$A,$A845,#REF!,#REF!)&lt;250000000),"Ordinaria",IF(AND(AC845=0,SUMIFS($H:$H,$A:$A,$A845,#REF!,#REF!)&gt;=250000000),"Preventiva",IF(AND(AC845&gt;0,AC845&lt;=30),"Persuasiva I",IF(AND(AC845&gt;30,AC845&lt;=60),"Persuasiva II",IF(AND(AC845&gt;60,AC845&lt;90),"Prejurídica","Jurídico")))))</f>
        <v>#REF!</v>
      </c>
      <c r="AV845">
        <f t="shared" si="211"/>
        <v>0</v>
      </c>
      <c r="AW845" t="str">
        <f>IFERROR(VLOOKUP(#REF!,#REF!,32,0),"Desembolsado")</f>
        <v>Desembolsado</v>
      </c>
      <c r="AX845" t="str">
        <f t="shared" si="212"/>
        <v>Otro</v>
      </c>
    </row>
    <row r="846" spans="1:50" x14ac:dyDescent="0.25">
      <c r="A846" s="3">
        <v>45322</v>
      </c>
      <c r="B846" s="1">
        <v>39102000004921</v>
      </c>
      <c r="C846" s="5">
        <v>174326250</v>
      </c>
      <c r="D846">
        <v>240</v>
      </c>
      <c r="E846" s="3">
        <v>40512</v>
      </c>
      <c r="F846" s="1">
        <f>_xlfn.DAYS(E846,A846)/30</f>
        <v>-160.33333333333334</v>
      </c>
      <c r="G846" s="1">
        <f t="shared" si="203"/>
        <v>79.666666666666657</v>
      </c>
      <c r="H846" s="5">
        <v>54048750</v>
      </c>
      <c r="I846" s="5" t="s">
        <v>53</v>
      </c>
      <c r="J846" s="6">
        <v>40535</v>
      </c>
      <c r="K846" s="7">
        <f>+_xlfn.DAYS(A846,J846)/30</f>
        <v>159.56666666666666</v>
      </c>
      <c r="L846" s="7">
        <f>+_xlfn.DAYS(A846,E846)/30</f>
        <v>160.33333333333334</v>
      </c>
      <c r="M846" s="6">
        <v>29483</v>
      </c>
      <c r="N846" s="8">
        <f>+_xlfn.DAYS(A846,M846)/365</f>
        <v>43.394520547945206</v>
      </c>
      <c r="O846" s="8">
        <v>987</v>
      </c>
      <c r="P846" s="6">
        <v>39188</v>
      </c>
      <c r="Q846" s="8">
        <f t="shared" si="206"/>
        <v>3.6777777777777776</v>
      </c>
      <c r="R846" s="8">
        <f t="shared" si="207"/>
        <v>3.7416666666666667</v>
      </c>
      <c r="S846" s="8" t="s">
        <v>66</v>
      </c>
      <c r="T846" s="9">
        <v>1.61E-2</v>
      </c>
      <c r="U846" s="5">
        <f t="shared" si="208"/>
        <v>726359.375</v>
      </c>
      <c r="V846" s="5">
        <f t="shared" si="209"/>
        <v>72515.40625</v>
      </c>
      <c r="W846" s="10">
        <f t="shared" si="213"/>
        <v>798874.78125</v>
      </c>
      <c r="X846" s="5">
        <v>26423</v>
      </c>
      <c r="Y846">
        <v>0</v>
      </c>
      <c r="Z846" s="5">
        <v>7230</v>
      </c>
      <c r="AA846" s="5">
        <v>54082403</v>
      </c>
      <c r="AB846">
        <v>0</v>
      </c>
      <c r="AC846">
        <v>0</v>
      </c>
      <c r="AD846">
        <v>0</v>
      </c>
      <c r="AE846" t="s">
        <v>34</v>
      </c>
      <c r="AF846" t="s">
        <v>34</v>
      </c>
      <c r="AG846" t="s">
        <v>41</v>
      </c>
      <c r="AH846" s="5">
        <v>540487.5</v>
      </c>
      <c r="AI846" s="5">
        <v>264.23</v>
      </c>
      <c r="AJ846" s="3">
        <v>47472</v>
      </c>
      <c r="AK846" s="5">
        <v>72.3</v>
      </c>
      <c r="AL846" s="5">
        <v>0</v>
      </c>
      <c r="AM846" s="5">
        <v>0</v>
      </c>
      <c r="AN846" s="5">
        <v>0</v>
      </c>
      <c r="AO846" t="s">
        <v>41</v>
      </c>
      <c r="AP846" t="s">
        <v>37</v>
      </c>
      <c r="AQ846" s="5">
        <v>540487.5</v>
      </c>
      <c r="AR846" t="s">
        <v>38</v>
      </c>
      <c r="AS846">
        <f t="shared" ref="AS846:AS856" si="215">IF(AC846&gt;=1,1,0)</f>
        <v>0</v>
      </c>
      <c r="AT846" t="str">
        <f t="shared" si="210"/>
        <v>0 Días</v>
      </c>
      <c r="AU846" t="e">
        <f>IF(AND(AC846=0,SUMIFS($H:$H,$A:$A,$A846,#REF!,#REF!)&lt;250000000),"Ordinaria",IF(AND(AC846=0,SUMIFS($H:$H,$A:$A,$A846,#REF!,#REF!)&gt;=250000000),"Preventiva",IF(AND(AC846&gt;0,AC846&lt;=30),"Persuasiva I",IF(AND(AC846&gt;30,AC846&lt;=60),"Persuasiva II",IF(AND(AC846&gt;60,AC846&lt;90),"Prejurídica","Jurídico")))))</f>
        <v>#REF!</v>
      </c>
      <c r="AV846">
        <f t="shared" si="211"/>
        <v>0</v>
      </c>
      <c r="AW846" t="str">
        <f>IFERROR(VLOOKUP(#REF!,#REF!,32,0),"Desembolsado")</f>
        <v>Desembolsado</v>
      </c>
      <c r="AX846" t="str">
        <f t="shared" si="212"/>
        <v>Otro</v>
      </c>
    </row>
    <row r="847" spans="1:50" x14ac:dyDescent="0.25">
      <c r="A847" s="3">
        <v>45291</v>
      </c>
      <c r="B847" s="1">
        <v>39102000004921</v>
      </c>
      <c r="C847" s="5">
        <v>174326250</v>
      </c>
      <c r="D847">
        <v>240</v>
      </c>
      <c r="E847" s="3">
        <v>40512</v>
      </c>
      <c r="F847" s="1">
        <f>_xlfn.DAYS(E847,A847)/30</f>
        <v>-159.30000000000001</v>
      </c>
      <c r="G847" s="1">
        <f t="shared" si="203"/>
        <v>80.699999999999989</v>
      </c>
      <c r="H847" s="5">
        <v>54752879</v>
      </c>
      <c r="I847" s="5" t="s">
        <v>53</v>
      </c>
      <c r="J847" s="6">
        <v>40535</v>
      </c>
      <c r="K847" s="7">
        <f>+_xlfn.DAYS(A847,J847)/30</f>
        <v>158.53333333333333</v>
      </c>
      <c r="L847" s="7">
        <f>+_xlfn.DAYS(A847,E847)/30</f>
        <v>159.30000000000001</v>
      </c>
      <c r="M847" s="6">
        <v>29483</v>
      </c>
      <c r="N847" s="8">
        <f>+_xlfn.DAYS(A847,M847)/365</f>
        <v>43.30958904109589</v>
      </c>
      <c r="O847" s="8">
        <v>987</v>
      </c>
      <c r="P847" s="6">
        <v>39188</v>
      </c>
      <c r="Q847" s="8">
        <f t="shared" si="206"/>
        <v>3.6777777777777776</v>
      </c>
      <c r="R847" s="8">
        <f t="shared" si="207"/>
        <v>3.7416666666666667</v>
      </c>
      <c r="S847" s="8" t="s">
        <v>66</v>
      </c>
      <c r="T847" s="9">
        <v>1.61E-2</v>
      </c>
      <c r="U847" s="5">
        <f t="shared" si="208"/>
        <v>726359.375</v>
      </c>
      <c r="V847" s="5">
        <f t="shared" si="209"/>
        <v>73460.112658333339</v>
      </c>
      <c r="W847" s="10">
        <f t="shared" si="213"/>
        <v>799819.48765833338</v>
      </c>
      <c r="X847" s="5">
        <v>26771</v>
      </c>
      <c r="Y847">
        <v>0</v>
      </c>
      <c r="Z847" s="5">
        <v>7325</v>
      </c>
      <c r="AA847" s="5">
        <v>54786975</v>
      </c>
      <c r="AB847">
        <v>0</v>
      </c>
      <c r="AC847">
        <v>0</v>
      </c>
      <c r="AD847">
        <v>0</v>
      </c>
      <c r="AE847" t="s">
        <v>34</v>
      </c>
      <c r="AF847" t="s">
        <v>34</v>
      </c>
      <c r="AG847" t="s">
        <v>41</v>
      </c>
      <c r="AH847" s="5">
        <v>547528.79</v>
      </c>
      <c r="AI847" s="5">
        <v>267.70999999999998</v>
      </c>
      <c r="AJ847" s="3">
        <v>47472</v>
      </c>
      <c r="AK847" s="5">
        <v>73.25</v>
      </c>
      <c r="AL847" s="5">
        <v>0</v>
      </c>
      <c r="AM847" s="5">
        <v>0</v>
      </c>
      <c r="AN847" s="5">
        <v>0</v>
      </c>
      <c r="AO847" t="s">
        <v>41</v>
      </c>
      <c r="AP847" t="s">
        <v>37</v>
      </c>
      <c r="AQ847" s="5">
        <v>547528.79</v>
      </c>
      <c r="AR847" t="s">
        <v>38</v>
      </c>
      <c r="AS847">
        <f t="shared" si="215"/>
        <v>0</v>
      </c>
      <c r="AT847" t="str">
        <f t="shared" si="210"/>
        <v>0 Días</v>
      </c>
      <c r="AU847" t="e">
        <f>IF(AND(AC847=0,SUMIFS($H:$H,$A:$A,$A847,#REF!,#REF!)&lt;250000000),"Ordinaria",IF(AND(AC847=0,SUMIFS($H:$H,$A:$A,$A847,#REF!,#REF!)&gt;=250000000),"Preventiva",IF(AND(AC847&gt;0,AC847&lt;=30),"Persuasiva I",IF(AND(AC847&gt;30,AC847&lt;=60),"Persuasiva II",IF(AND(AC847&gt;60,AC847&lt;90),"Prejurídica","Jurídico")))))</f>
        <v>#REF!</v>
      </c>
      <c r="AV847">
        <f t="shared" si="211"/>
        <v>0</v>
      </c>
      <c r="AW847" t="str">
        <f>IFERROR(VLOOKUP(#REF!,#REF!,32,0),"Desembolsado")</f>
        <v>Desembolsado</v>
      </c>
      <c r="AX847" t="str">
        <f t="shared" si="212"/>
        <v>Otro</v>
      </c>
    </row>
    <row r="848" spans="1:50" x14ac:dyDescent="0.25">
      <c r="A848" s="3">
        <v>45260</v>
      </c>
      <c r="B848" s="1">
        <v>39102000004921</v>
      </c>
      <c r="C848" s="5">
        <v>174326250</v>
      </c>
      <c r="D848">
        <v>240</v>
      </c>
      <c r="E848" s="3">
        <v>40512</v>
      </c>
      <c r="F848" s="1">
        <f>_xlfn.DAYS(E848,A848)/30</f>
        <v>-158.26666666666668</v>
      </c>
      <c r="G848" s="1">
        <f t="shared" ref="G848:G879" si="216">+D848+F848</f>
        <v>81.73333333333332</v>
      </c>
      <c r="H848" s="5">
        <v>55571250</v>
      </c>
      <c r="I848" s="5" t="s">
        <v>53</v>
      </c>
      <c r="J848" s="6">
        <v>40535</v>
      </c>
      <c r="K848" s="7">
        <f>+_xlfn.DAYS(A848,J848)/30</f>
        <v>157.5</v>
      </c>
      <c r="L848" s="7">
        <f>+_xlfn.DAYS(A848,E848)/30</f>
        <v>158.26666666666668</v>
      </c>
      <c r="M848" s="6">
        <v>29483</v>
      </c>
      <c r="N848" s="8">
        <f>+_xlfn.DAYS(A848,M848)/365</f>
        <v>43.224657534246575</v>
      </c>
      <c r="O848" s="8">
        <v>987</v>
      </c>
      <c r="P848" s="6">
        <v>39188</v>
      </c>
      <c r="Q848" s="8">
        <f t="shared" si="206"/>
        <v>3.6777777777777776</v>
      </c>
      <c r="R848" s="8">
        <f t="shared" si="207"/>
        <v>3.7416666666666667</v>
      </c>
      <c r="S848" s="8" t="s">
        <v>66</v>
      </c>
      <c r="T848" s="9">
        <v>1.61E-2</v>
      </c>
      <c r="U848" s="5">
        <f t="shared" si="208"/>
        <v>726359.375</v>
      </c>
      <c r="V848" s="5">
        <f t="shared" si="209"/>
        <v>74558.09375</v>
      </c>
      <c r="W848" s="10">
        <f t="shared" si="213"/>
        <v>800917.46875</v>
      </c>
      <c r="X848" s="5">
        <v>27168</v>
      </c>
      <c r="Y848">
        <v>0</v>
      </c>
      <c r="Z848" s="5">
        <v>0</v>
      </c>
      <c r="AA848" s="5">
        <v>55598418</v>
      </c>
      <c r="AB848">
        <v>0</v>
      </c>
      <c r="AC848">
        <v>0</v>
      </c>
      <c r="AD848">
        <v>0</v>
      </c>
      <c r="AE848" t="s">
        <v>34</v>
      </c>
      <c r="AF848" t="s">
        <v>34</v>
      </c>
      <c r="AG848" t="s">
        <v>41</v>
      </c>
      <c r="AH848" s="5">
        <v>555712.5</v>
      </c>
      <c r="AI848" s="5">
        <v>271.68</v>
      </c>
      <c r="AJ848" s="3">
        <v>47472</v>
      </c>
      <c r="AK848" s="5">
        <v>0</v>
      </c>
      <c r="AL848" s="5">
        <v>0</v>
      </c>
      <c r="AM848" s="5">
        <v>0</v>
      </c>
      <c r="AN848" s="5">
        <v>0</v>
      </c>
      <c r="AO848" t="s">
        <v>41</v>
      </c>
      <c r="AP848" t="s">
        <v>37</v>
      </c>
      <c r="AQ848" s="5">
        <v>555712.5</v>
      </c>
      <c r="AR848" t="s">
        <v>38</v>
      </c>
      <c r="AS848">
        <f t="shared" si="215"/>
        <v>0</v>
      </c>
      <c r="AT848" t="str">
        <f t="shared" si="210"/>
        <v>0 Días</v>
      </c>
      <c r="AU848" t="e">
        <f>IF(AND(AC848=0,SUMIFS($H:$H,$A:$A,$A848,#REF!,#REF!)&lt;250000000),"Ordinaria",IF(AND(AC848=0,SUMIFS($H:$H,$A:$A,$A848,#REF!,#REF!)&gt;=250000000),"Preventiva",IF(AND(AC848&gt;0,AC848&lt;=30),"Persuasiva I",IF(AND(AC848&gt;30,AC848&lt;=60),"Persuasiva II",IF(AND(AC848&gt;60,AC848&lt;90),"Prejurídica","Jurídico")))))</f>
        <v>#REF!</v>
      </c>
      <c r="AV848">
        <f t="shared" si="211"/>
        <v>0</v>
      </c>
      <c r="AW848" t="str">
        <f>IFERROR(VLOOKUP(#REF!,#REF!,32,0),"Desembolsado")</f>
        <v>Desembolsado</v>
      </c>
      <c r="AX848" t="str">
        <f t="shared" si="212"/>
        <v>Otro</v>
      </c>
    </row>
    <row r="849" spans="1:50" x14ac:dyDescent="0.25">
      <c r="A849" s="3">
        <v>45230</v>
      </c>
      <c r="B849" s="1">
        <v>39102000004921</v>
      </c>
      <c r="C849" s="5">
        <v>174326250</v>
      </c>
      <c r="D849">
        <v>240</v>
      </c>
      <c r="E849" s="3">
        <v>40512</v>
      </c>
      <c r="F849" s="1">
        <f>_xlfn.DAYS(E849,A849)/30</f>
        <v>-157.26666666666668</v>
      </c>
      <c r="G849" s="1">
        <f t="shared" si="216"/>
        <v>82.73333333333332</v>
      </c>
      <c r="H849" s="5">
        <v>56332500</v>
      </c>
      <c r="I849" s="5" t="s">
        <v>53</v>
      </c>
      <c r="J849" s="6">
        <v>40535</v>
      </c>
      <c r="K849" s="7">
        <f>+_xlfn.DAYS(A849,J849)/30</f>
        <v>156.5</v>
      </c>
      <c r="L849" s="7">
        <f>+_xlfn.DAYS(A849,E849)/30</f>
        <v>157.26666666666668</v>
      </c>
      <c r="M849" s="6">
        <v>29483</v>
      </c>
      <c r="N849" s="8">
        <f>+_xlfn.DAYS(A849,M849)/365</f>
        <v>43.142465753424659</v>
      </c>
      <c r="O849" s="8">
        <v>987</v>
      </c>
      <c r="P849" s="6">
        <v>39188</v>
      </c>
      <c r="Q849" s="8">
        <f t="shared" si="206"/>
        <v>3.6777777777777776</v>
      </c>
      <c r="R849" s="8">
        <f t="shared" si="207"/>
        <v>3.7416666666666667</v>
      </c>
      <c r="S849" s="8" t="s">
        <v>66</v>
      </c>
      <c r="T849" s="9">
        <v>1.61E-2</v>
      </c>
      <c r="U849" s="5">
        <f t="shared" si="208"/>
        <v>726359.375</v>
      </c>
      <c r="V849" s="5">
        <f t="shared" si="209"/>
        <v>75579.4375</v>
      </c>
      <c r="W849" s="10">
        <f t="shared" si="213"/>
        <v>801938.8125</v>
      </c>
      <c r="X849" s="5">
        <v>27542</v>
      </c>
      <c r="Y849">
        <v>0</v>
      </c>
      <c r="Z849" s="5">
        <v>0</v>
      </c>
      <c r="AA849" s="5">
        <v>56360042</v>
      </c>
      <c r="AB849">
        <v>0</v>
      </c>
      <c r="AC849">
        <v>0</v>
      </c>
      <c r="AD849">
        <v>0</v>
      </c>
      <c r="AE849" t="s">
        <v>34</v>
      </c>
      <c r="AF849" t="s">
        <v>34</v>
      </c>
      <c r="AG849" t="s">
        <v>41</v>
      </c>
      <c r="AH849" s="5">
        <v>563325</v>
      </c>
      <c r="AI849" s="5">
        <v>275.42</v>
      </c>
      <c r="AJ849" s="3">
        <v>47472</v>
      </c>
      <c r="AK849" s="5">
        <v>0</v>
      </c>
      <c r="AL849" s="5">
        <v>0</v>
      </c>
      <c r="AM849" s="5">
        <v>0</v>
      </c>
      <c r="AN849" s="5">
        <v>0</v>
      </c>
      <c r="AO849" t="s">
        <v>41</v>
      </c>
      <c r="AP849" t="s">
        <v>37</v>
      </c>
      <c r="AQ849" s="5">
        <v>563325</v>
      </c>
      <c r="AR849" t="s">
        <v>38</v>
      </c>
      <c r="AS849">
        <f t="shared" si="215"/>
        <v>0</v>
      </c>
      <c r="AT849" t="str">
        <f t="shared" si="210"/>
        <v>0 Días</v>
      </c>
      <c r="AU849" t="e">
        <f>IF(AND(AC849=0,SUMIFS($H:$H,$A:$A,$A849,#REF!,#REF!)&lt;250000000),"Ordinaria",IF(AND(AC849=0,SUMIFS($H:$H,$A:$A,$A849,#REF!,#REF!)&gt;=250000000),"Preventiva",IF(AND(AC849&gt;0,AC849&lt;=30),"Persuasiva I",IF(AND(AC849&gt;30,AC849&lt;=60),"Persuasiva II",IF(AND(AC849&gt;60,AC849&lt;90),"Prejurídica","Jurídico")))))</f>
        <v>#REF!</v>
      </c>
      <c r="AV849">
        <f t="shared" si="211"/>
        <v>0</v>
      </c>
      <c r="AW849" t="str">
        <f>IFERROR(VLOOKUP(#REF!,#REF!,32,0),"Desembolsado")</f>
        <v>Desembolsado</v>
      </c>
      <c r="AX849" t="str">
        <f t="shared" si="212"/>
        <v>Otro</v>
      </c>
    </row>
    <row r="850" spans="1:50" x14ac:dyDescent="0.25">
      <c r="A850" s="3">
        <v>45199</v>
      </c>
      <c r="B850" s="1">
        <v>39102000004921</v>
      </c>
      <c r="C850" s="5">
        <v>174326250</v>
      </c>
      <c r="D850">
        <v>240</v>
      </c>
      <c r="E850" s="3">
        <v>40512</v>
      </c>
      <c r="F850" s="1">
        <f>_xlfn.DAYS(E850,A850)/30</f>
        <v>-156.23333333333332</v>
      </c>
      <c r="G850" s="1">
        <f t="shared" si="216"/>
        <v>83.76666666666668</v>
      </c>
      <c r="H850" s="5">
        <v>56677511</v>
      </c>
      <c r="I850" s="5" t="s">
        <v>53</v>
      </c>
      <c r="J850" s="6">
        <v>40535</v>
      </c>
      <c r="K850" s="7">
        <v>156</v>
      </c>
      <c r="L850" s="7">
        <f>+_xlfn.DAYS(A850,E850)/30</f>
        <v>156.23333333333332</v>
      </c>
      <c r="M850" s="6">
        <v>29483</v>
      </c>
      <c r="N850" s="8">
        <f>+_xlfn.DAYS(A850,M850)/365</f>
        <v>43.057534246575344</v>
      </c>
      <c r="O850" s="8">
        <v>987</v>
      </c>
      <c r="P850" s="6">
        <v>39188</v>
      </c>
      <c r="Q850" s="8">
        <f t="shared" si="206"/>
        <v>3.6777777777777776</v>
      </c>
      <c r="R850" s="8">
        <f t="shared" si="207"/>
        <v>3.7416666666666667</v>
      </c>
      <c r="S850" s="8" t="s">
        <v>66</v>
      </c>
      <c r="T850" s="9">
        <v>1.61E-2</v>
      </c>
      <c r="U850" s="5">
        <f t="shared" si="208"/>
        <v>726359.375</v>
      </c>
      <c r="V850" s="5">
        <f t="shared" si="209"/>
        <v>76042.327258333331</v>
      </c>
      <c r="W850" s="10">
        <f t="shared" si="213"/>
        <v>802401.70225833333</v>
      </c>
      <c r="X850" s="5">
        <v>0</v>
      </c>
      <c r="Y850">
        <v>0</v>
      </c>
      <c r="Z850" s="5">
        <v>0</v>
      </c>
      <c r="AA850" s="5">
        <v>56677511</v>
      </c>
      <c r="AB850">
        <v>0</v>
      </c>
      <c r="AC850">
        <v>0</v>
      </c>
      <c r="AD850">
        <v>0</v>
      </c>
      <c r="AE850" t="s">
        <v>34</v>
      </c>
      <c r="AF850" t="s">
        <v>34</v>
      </c>
      <c r="AG850" t="s">
        <v>41</v>
      </c>
      <c r="AH850" s="5">
        <v>566775.11</v>
      </c>
      <c r="AI850" s="5">
        <v>0</v>
      </c>
      <c r="AJ850" s="3">
        <v>47472</v>
      </c>
      <c r="AK850" s="5">
        <v>0</v>
      </c>
      <c r="AL850" s="5">
        <v>0</v>
      </c>
      <c r="AM850" s="5">
        <v>0</v>
      </c>
      <c r="AN850" s="5">
        <v>0</v>
      </c>
      <c r="AO850" t="s">
        <v>41</v>
      </c>
      <c r="AP850" t="s">
        <v>37</v>
      </c>
      <c r="AQ850" s="5">
        <v>566775.11</v>
      </c>
      <c r="AR850" t="s">
        <v>38</v>
      </c>
      <c r="AS850">
        <f t="shared" si="215"/>
        <v>0</v>
      </c>
      <c r="AT850" t="str">
        <f t="shared" si="210"/>
        <v>0 Días</v>
      </c>
      <c r="AU850" t="e">
        <f>IF(AND(AC850=0,SUMIFS($H:$H,$A:$A,$A850,#REF!,#REF!)&lt;250000000),"Ordinaria",IF(AND(AC850=0,SUMIFS($H:$H,$A:$A,$A850,#REF!,#REF!)&gt;=250000000),"Preventiva",IF(AND(AC850&gt;0,AC850&lt;=30),"Persuasiva I",IF(AND(AC850&gt;30,AC850&lt;=60),"Persuasiva II",IF(AND(AC850&gt;60,AC850&lt;90),"Prejurídica","Jurídico")))))</f>
        <v>#REF!</v>
      </c>
      <c r="AV850">
        <f t="shared" si="211"/>
        <v>0</v>
      </c>
      <c r="AW850" t="str">
        <f>IFERROR(VLOOKUP(#REF!,#REF!,32,0),"Desembolsado")</f>
        <v>Desembolsado</v>
      </c>
      <c r="AX850" t="str">
        <f t="shared" si="212"/>
        <v>Otro</v>
      </c>
    </row>
    <row r="851" spans="1:50" x14ac:dyDescent="0.25">
      <c r="A851" s="3">
        <v>45169</v>
      </c>
      <c r="B851" s="1">
        <v>39102000004921</v>
      </c>
      <c r="C851" s="5">
        <v>174326250</v>
      </c>
      <c r="D851">
        <v>240</v>
      </c>
      <c r="E851" s="3">
        <v>40512</v>
      </c>
      <c r="F851" s="1">
        <f>_xlfn.DAYS(E851,A851)/30</f>
        <v>-155.23333333333332</v>
      </c>
      <c r="G851" s="1">
        <f t="shared" si="216"/>
        <v>84.76666666666668</v>
      </c>
      <c r="H851" s="5">
        <v>57855000</v>
      </c>
      <c r="I851" s="5" t="s">
        <v>53</v>
      </c>
      <c r="J851" s="6">
        <v>40535</v>
      </c>
      <c r="K851" s="7">
        <v>155.46666666666667</v>
      </c>
      <c r="L851" s="7">
        <f>+_xlfn.DAYS(A851,E851)/30</f>
        <v>155.23333333333332</v>
      </c>
      <c r="M851" s="6">
        <v>29483</v>
      </c>
      <c r="N851" s="8">
        <f>+_xlfn.DAYS(A851,M851)/365</f>
        <v>42.975342465753428</v>
      </c>
      <c r="O851" s="8">
        <v>987</v>
      </c>
      <c r="P851" s="6">
        <v>39188</v>
      </c>
      <c r="Q851" s="8">
        <f t="shared" si="206"/>
        <v>3.6777777777777776</v>
      </c>
      <c r="R851" s="8">
        <f t="shared" si="207"/>
        <v>3.7416666666666667</v>
      </c>
      <c r="S851" s="8" t="s">
        <v>66</v>
      </c>
      <c r="T851" s="9">
        <v>1.61E-2</v>
      </c>
      <c r="U851" s="5">
        <f t="shared" si="208"/>
        <v>726359.375</v>
      </c>
      <c r="V851" s="5">
        <f t="shared" si="209"/>
        <v>77622.125</v>
      </c>
      <c r="W851" s="10">
        <f t="shared" si="213"/>
        <v>803981.5</v>
      </c>
      <c r="X851" s="5">
        <v>28283</v>
      </c>
      <c r="Y851">
        <v>0</v>
      </c>
      <c r="Z851" s="5">
        <v>0</v>
      </c>
      <c r="AA851" s="5">
        <v>57883283</v>
      </c>
      <c r="AB851">
        <v>0</v>
      </c>
      <c r="AC851">
        <v>0</v>
      </c>
      <c r="AD851">
        <v>0</v>
      </c>
      <c r="AE851" t="s">
        <v>34</v>
      </c>
      <c r="AF851" t="s">
        <v>34</v>
      </c>
      <c r="AG851" t="s">
        <v>41</v>
      </c>
      <c r="AH851" s="5">
        <v>578550</v>
      </c>
      <c r="AI851" s="5">
        <v>282.83</v>
      </c>
      <c r="AJ851" s="3">
        <v>47472</v>
      </c>
      <c r="AK851" s="5">
        <v>0</v>
      </c>
      <c r="AL851" s="5">
        <v>0</v>
      </c>
      <c r="AM851" s="5">
        <v>0</v>
      </c>
      <c r="AN851" s="5">
        <v>0</v>
      </c>
      <c r="AO851" t="s">
        <v>41</v>
      </c>
      <c r="AP851" t="s">
        <v>37</v>
      </c>
      <c r="AQ851" s="5">
        <v>578550</v>
      </c>
      <c r="AR851" t="s">
        <v>38</v>
      </c>
      <c r="AS851">
        <f t="shared" si="215"/>
        <v>0</v>
      </c>
      <c r="AT851" t="str">
        <f t="shared" si="210"/>
        <v>0 Días</v>
      </c>
      <c r="AU851" t="e">
        <f>IF(AND(AC851=0,SUMIFS($H:$H,$A:$A,$A851,#REF!,#REF!)&lt;250000000),"Ordinaria",IF(AND(AC851=0,SUMIFS($H:$H,$A:$A,$A851,#REF!,#REF!)&gt;=250000000),"Preventiva",IF(AND(AC851&gt;0,AC851&lt;=30),"Persuasiva I",IF(AND(AC851&gt;30,AC851&lt;=60),"Persuasiva II",IF(AND(AC851&gt;60,AC851&lt;90),"Prejurídica","Jurídico")))))</f>
        <v>#REF!</v>
      </c>
      <c r="AV851">
        <f t="shared" si="211"/>
        <v>0</v>
      </c>
      <c r="AW851" t="str">
        <f>IFERROR(VLOOKUP(#REF!,#REF!,32,0),"Desembolsado")</f>
        <v>Desembolsado</v>
      </c>
      <c r="AX851" t="str">
        <f t="shared" si="212"/>
        <v>Otro</v>
      </c>
    </row>
    <row r="852" spans="1:50" x14ac:dyDescent="0.25">
      <c r="A852" s="3">
        <v>45138</v>
      </c>
      <c r="B852" s="1">
        <v>39102000004921</v>
      </c>
      <c r="C852" s="5">
        <v>174326250</v>
      </c>
      <c r="D852">
        <v>240</v>
      </c>
      <c r="E852" s="3">
        <v>40512</v>
      </c>
      <c r="F852" s="1">
        <f>_xlfn.DAYS(E852,A852)/30</f>
        <v>-154.19999999999999</v>
      </c>
      <c r="G852" s="1">
        <f t="shared" si="216"/>
        <v>85.800000000000011</v>
      </c>
      <c r="H852" s="5">
        <v>57855000</v>
      </c>
      <c r="I852" s="5" t="s">
        <v>53</v>
      </c>
      <c r="J852" s="6">
        <v>40535</v>
      </c>
      <c r="K852" s="7">
        <v>154.46666666666667</v>
      </c>
      <c r="L852" s="7">
        <f>+_xlfn.DAYS(A852,E852)/30</f>
        <v>154.19999999999999</v>
      </c>
      <c r="M852" s="6">
        <v>29483</v>
      </c>
      <c r="N852" s="8">
        <f>+_xlfn.DAYS(A852,M852)/365</f>
        <v>42.890410958904113</v>
      </c>
      <c r="O852" s="8">
        <v>987</v>
      </c>
      <c r="P852" s="6">
        <v>39188</v>
      </c>
      <c r="Q852" s="8">
        <f t="shared" si="206"/>
        <v>3.6777777777777776</v>
      </c>
      <c r="R852" s="8">
        <f t="shared" si="207"/>
        <v>3.7416666666666667</v>
      </c>
      <c r="S852" s="8" t="s">
        <v>66</v>
      </c>
      <c r="T852" s="9">
        <v>1.61E-2</v>
      </c>
      <c r="U852" s="5">
        <f t="shared" si="208"/>
        <v>726359.375</v>
      </c>
      <c r="V852" s="5">
        <f t="shared" si="209"/>
        <v>77622.125</v>
      </c>
      <c r="W852" s="10">
        <f t="shared" si="213"/>
        <v>803981.5</v>
      </c>
      <c r="X852" s="5">
        <v>0</v>
      </c>
      <c r="Y852">
        <v>0</v>
      </c>
      <c r="Z852" s="5">
        <v>0</v>
      </c>
      <c r="AA852" s="5">
        <v>57855000</v>
      </c>
      <c r="AB852">
        <v>0</v>
      </c>
      <c r="AC852">
        <v>0</v>
      </c>
      <c r="AD852">
        <v>0</v>
      </c>
      <c r="AE852" t="s">
        <v>34</v>
      </c>
      <c r="AF852" t="s">
        <v>34</v>
      </c>
      <c r="AG852" t="s">
        <v>41</v>
      </c>
      <c r="AH852" s="5">
        <v>578550</v>
      </c>
      <c r="AI852" s="5">
        <v>0</v>
      </c>
      <c r="AJ852" s="3">
        <v>47472</v>
      </c>
      <c r="AK852" s="5">
        <v>0</v>
      </c>
      <c r="AL852" s="5">
        <v>0</v>
      </c>
      <c r="AM852" s="5">
        <v>0</v>
      </c>
      <c r="AN852" s="5">
        <v>0</v>
      </c>
      <c r="AO852" t="s">
        <v>41</v>
      </c>
      <c r="AP852" t="s">
        <v>37</v>
      </c>
      <c r="AQ852" s="5">
        <v>578550</v>
      </c>
      <c r="AR852" t="s">
        <v>38</v>
      </c>
      <c r="AS852">
        <f t="shared" si="215"/>
        <v>0</v>
      </c>
      <c r="AT852" t="str">
        <f t="shared" si="210"/>
        <v>0 Días</v>
      </c>
      <c r="AU852" t="e">
        <f>IF(AND(AC852=0,SUMIFS($H:$H,$A:$A,$A852,#REF!,#REF!)&lt;250000000),"Ordinaria",IF(AND(AC852=0,SUMIFS($H:$H,$A:$A,$A852,#REF!,#REF!)&gt;=250000000),"Preventiva",IF(AND(AC852&gt;0,AC852&lt;=30),"Persuasiva I",IF(AND(AC852&gt;30,AC852&lt;=60),"Persuasiva II",IF(AND(AC852&gt;60,AC852&lt;90),"Prejurídica","Jurídico")))))</f>
        <v>#REF!</v>
      </c>
      <c r="AV852">
        <f t="shared" si="211"/>
        <v>0</v>
      </c>
      <c r="AW852" t="str">
        <f>IFERROR(VLOOKUP(#REF!,#REF!,32,0),"Desembolsado")</f>
        <v>Desembolsado</v>
      </c>
      <c r="AX852" t="str">
        <f t="shared" si="212"/>
        <v>Otro</v>
      </c>
    </row>
    <row r="853" spans="1:50" x14ac:dyDescent="0.25">
      <c r="A853" s="3">
        <v>45107</v>
      </c>
      <c r="B853" s="1">
        <v>39102000004921</v>
      </c>
      <c r="C853" s="5">
        <v>174326250</v>
      </c>
      <c r="D853">
        <v>240</v>
      </c>
      <c r="E853" s="3">
        <v>40512</v>
      </c>
      <c r="F853" s="1">
        <f>_xlfn.DAYS(E853,A853)/30</f>
        <v>-153.16666666666666</v>
      </c>
      <c r="G853" s="1">
        <f t="shared" si="216"/>
        <v>86.833333333333343</v>
      </c>
      <c r="H853" s="5">
        <v>58456670</v>
      </c>
      <c r="I853" s="5" t="s">
        <v>53</v>
      </c>
      <c r="J853" s="6">
        <v>40535</v>
      </c>
      <c r="K853" s="7">
        <v>153.43333333333334</v>
      </c>
      <c r="L853" s="7">
        <f>+_xlfn.DAYS(A853,E853)/30</f>
        <v>153.16666666666666</v>
      </c>
      <c r="M853" s="6">
        <v>29483</v>
      </c>
      <c r="N853" s="8">
        <f>+_xlfn.DAYS(A853,M853)/365</f>
        <v>42.805479452054797</v>
      </c>
      <c r="O853" s="8">
        <v>987</v>
      </c>
      <c r="P853" s="6">
        <v>39188</v>
      </c>
      <c r="Q853" s="8">
        <f t="shared" si="206"/>
        <v>3.6777777777777776</v>
      </c>
      <c r="R853" s="8">
        <f t="shared" si="207"/>
        <v>3.7416666666666667</v>
      </c>
      <c r="S853" s="8" t="s">
        <v>66</v>
      </c>
      <c r="T853" s="9">
        <v>1.61E-2</v>
      </c>
      <c r="U853" s="5">
        <f t="shared" si="208"/>
        <v>726359.375</v>
      </c>
      <c r="V853" s="5">
        <f t="shared" si="209"/>
        <v>78429.365583333332</v>
      </c>
      <c r="W853" s="10">
        <f t="shared" si="213"/>
        <v>804788.7405833333</v>
      </c>
      <c r="X853" s="5">
        <v>77942</v>
      </c>
      <c r="Y853">
        <v>0</v>
      </c>
      <c r="Z853" s="5">
        <v>0</v>
      </c>
      <c r="AA853" s="5">
        <v>58534612</v>
      </c>
      <c r="AB853">
        <v>0</v>
      </c>
      <c r="AC853">
        <v>0</v>
      </c>
      <c r="AD853">
        <v>0</v>
      </c>
      <c r="AE853" t="s">
        <v>34</v>
      </c>
      <c r="AF853" t="s">
        <v>34</v>
      </c>
      <c r="AG853" t="s">
        <v>41</v>
      </c>
      <c r="AH853" s="5">
        <v>584566.69999999995</v>
      </c>
      <c r="AI853" s="5">
        <v>779.42</v>
      </c>
      <c r="AJ853" s="3">
        <v>47472</v>
      </c>
      <c r="AK853" s="5">
        <v>0</v>
      </c>
      <c r="AL853" s="5">
        <v>0</v>
      </c>
      <c r="AM853" s="5">
        <v>0</v>
      </c>
      <c r="AN853" s="5">
        <v>0</v>
      </c>
      <c r="AO853" t="s">
        <v>41</v>
      </c>
      <c r="AP853" t="s">
        <v>37</v>
      </c>
      <c r="AQ853" s="5">
        <v>584566.69999999995</v>
      </c>
      <c r="AR853" t="s">
        <v>38</v>
      </c>
      <c r="AS853">
        <f t="shared" si="215"/>
        <v>0</v>
      </c>
      <c r="AT853" t="str">
        <f t="shared" si="210"/>
        <v>0 Días</v>
      </c>
      <c r="AU853" t="e">
        <f>IF(AND(AC853=0,SUMIFS($H:$H,$A:$A,$A853,#REF!,#REF!)&lt;250000000),"Ordinaria",IF(AND(AC853=0,SUMIFS($H:$H,$A:$A,$A853,#REF!,#REF!)&gt;=250000000),"Preventiva",IF(AND(AC853&gt;0,AC853&lt;=30),"Persuasiva I",IF(AND(AC853&gt;30,AC853&lt;=60),"Persuasiva II",IF(AND(AC853&gt;60,AC853&lt;90),"Prejurídica","Jurídico")))))</f>
        <v>#REF!</v>
      </c>
      <c r="AV853">
        <f t="shared" si="211"/>
        <v>0</v>
      </c>
      <c r="AW853" t="str">
        <f>IFERROR(VLOOKUP(#REF!,#REF!,32,0),"Desembolsado")</f>
        <v>Desembolsado</v>
      </c>
      <c r="AX853" t="str">
        <f t="shared" si="212"/>
        <v>Otro</v>
      </c>
    </row>
    <row r="854" spans="1:50" x14ac:dyDescent="0.25">
      <c r="A854" s="3">
        <v>45077</v>
      </c>
      <c r="B854" s="1">
        <v>39102000004921</v>
      </c>
      <c r="C854" s="5">
        <v>174326250</v>
      </c>
      <c r="D854">
        <v>240</v>
      </c>
      <c r="E854" s="3">
        <v>40512</v>
      </c>
      <c r="F854" s="1">
        <f>_xlfn.DAYS(E854,A854)/30</f>
        <v>-152.16666666666666</v>
      </c>
      <c r="G854" s="1">
        <f t="shared" si="216"/>
        <v>87.833333333333343</v>
      </c>
      <c r="H854" s="5">
        <v>60138750</v>
      </c>
      <c r="I854" s="5" t="s">
        <v>53</v>
      </c>
      <c r="J854" s="6">
        <v>40535</v>
      </c>
      <c r="K854" s="7">
        <v>152.4</v>
      </c>
      <c r="L854" s="7">
        <f>+_xlfn.DAYS(A854,E854)/30</f>
        <v>152.16666666666666</v>
      </c>
      <c r="M854" s="6">
        <v>29483</v>
      </c>
      <c r="N854" s="8">
        <f>+_xlfn.DAYS(A854,M854)/365</f>
        <v>42.723287671232875</v>
      </c>
      <c r="O854" s="8">
        <v>987</v>
      </c>
      <c r="P854" s="6">
        <v>39188</v>
      </c>
      <c r="Q854" s="8">
        <f t="shared" si="206"/>
        <v>3.6777777777777776</v>
      </c>
      <c r="R854" s="8">
        <f t="shared" si="207"/>
        <v>3.7416666666666667</v>
      </c>
      <c r="S854" s="8" t="s">
        <v>66</v>
      </c>
      <c r="T854" s="9">
        <v>1.61E-2</v>
      </c>
      <c r="U854" s="5">
        <f t="shared" si="208"/>
        <v>726359.375</v>
      </c>
      <c r="V854" s="5">
        <f t="shared" si="209"/>
        <v>80686.15625</v>
      </c>
      <c r="W854" s="10">
        <f t="shared" si="213"/>
        <v>807045.53125</v>
      </c>
      <c r="X854" s="5">
        <v>29403</v>
      </c>
      <c r="Y854">
        <v>0</v>
      </c>
      <c r="Z854" s="5">
        <v>0</v>
      </c>
      <c r="AA854" s="5">
        <v>60168153</v>
      </c>
      <c r="AB854">
        <v>0</v>
      </c>
      <c r="AC854">
        <v>0</v>
      </c>
      <c r="AD854">
        <v>0</v>
      </c>
      <c r="AE854" t="s">
        <v>34</v>
      </c>
      <c r="AF854" t="s">
        <v>34</v>
      </c>
      <c r="AG854" t="s">
        <v>41</v>
      </c>
      <c r="AH854" s="5">
        <v>601387.5</v>
      </c>
      <c r="AI854" s="5">
        <v>294.02999999999997</v>
      </c>
      <c r="AJ854" s="3">
        <v>47472</v>
      </c>
      <c r="AK854" s="5">
        <v>0</v>
      </c>
      <c r="AL854" s="5">
        <v>0</v>
      </c>
      <c r="AM854" s="5">
        <v>0</v>
      </c>
      <c r="AN854" s="5">
        <v>0</v>
      </c>
      <c r="AO854" t="s">
        <v>41</v>
      </c>
      <c r="AP854" t="s">
        <v>37</v>
      </c>
      <c r="AQ854" s="5">
        <v>601387.5</v>
      </c>
      <c r="AR854" t="s">
        <v>38</v>
      </c>
      <c r="AS854">
        <f t="shared" si="215"/>
        <v>0</v>
      </c>
      <c r="AT854" t="str">
        <f t="shared" si="210"/>
        <v>0 Días</v>
      </c>
      <c r="AU854" t="e">
        <f>IF(AND(AC854=0,SUMIFS($H:$H,$A:$A,$A854,#REF!,#REF!)&lt;250000000),"Ordinaria",IF(AND(AC854=0,SUMIFS($H:$H,$A:$A,$A854,#REF!,#REF!)&gt;=250000000),"Preventiva",IF(AND(AC854&gt;0,AC854&lt;=30),"Persuasiva I",IF(AND(AC854&gt;30,AC854&lt;=60),"Persuasiva II",IF(AND(AC854&gt;60,AC854&lt;90),"Prejurídica","Jurídico")))))</f>
        <v>#REF!</v>
      </c>
      <c r="AV854">
        <f t="shared" si="211"/>
        <v>0</v>
      </c>
      <c r="AW854" t="str">
        <f>IFERROR(VLOOKUP(#REF!,#REF!,32,0),"Desembolsado")</f>
        <v>Desembolsado</v>
      </c>
      <c r="AX854" t="str">
        <f t="shared" si="212"/>
        <v>Otro</v>
      </c>
    </row>
    <row r="855" spans="1:50" x14ac:dyDescent="0.25">
      <c r="A855" s="3">
        <v>45046</v>
      </c>
      <c r="B855" s="1">
        <v>39102000004921</v>
      </c>
      <c r="C855" s="5">
        <v>174326250</v>
      </c>
      <c r="D855">
        <v>240</v>
      </c>
      <c r="E855" s="3">
        <v>40512</v>
      </c>
      <c r="F855" s="1">
        <f>_xlfn.DAYS(E855,A855)/30</f>
        <v>-151.13333333333333</v>
      </c>
      <c r="G855" s="1">
        <f t="shared" si="216"/>
        <v>88.866666666666674</v>
      </c>
      <c r="H855" s="5">
        <v>60900000</v>
      </c>
      <c r="I855" s="5" t="s">
        <v>53</v>
      </c>
      <c r="J855" s="6">
        <v>40535</v>
      </c>
      <c r="K855" s="7">
        <v>151.4</v>
      </c>
      <c r="L855" s="7">
        <f>+_xlfn.DAYS(A855,E855)/30</f>
        <v>151.13333333333333</v>
      </c>
      <c r="M855" s="6">
        <v>29483</v>
      </c>
      <c r="N855" s="8">
        <f>+_xlfn.DAYS(A855,M855)/365</f>
        <v>42.638356164383559</v>
      </c>
      <c r="O855" s="8">
        <v>987</v>
      </c>
      <c r="P855" s="6">
        <v>39188</v>
      </c>
      <c r="Q855" s="8">
        <f t="shared" si="206"/>
        <v>3.6777777777777776</v>
      </c>
      <c r="R855" s="8">
        <f t="shared" si="207"/>
        <v>3.7416666666666667</v>
      </c>
      <c r="S855" s="8" t="s">
        <v>66</v>
      </c>
      <c r="T855" s="9">
        <v>1.61E-2</v>
      </c>
      <c r="U855" s="5">
        <f t="shared" si="208"/>
        <v>726359.375</v>
      </c>
      <c r="V855" s="5">
        <f t="shared" si="209"/>
        <v>81707.5</v>
      </c>
      <c r="W855" s="10">
        <f t="shared" si="213"/>
        <v>808066.875</v>
      </c>
      <c r="X855" s="5">
        <v>29775</v>
      </c>
      <c r="Y855">
        <v>0</v>
      </c>
      <c r="Z855" s="5">
        <v>0</v>
      </c>
      <c r="AA855" s="5">
        <v>60929775</v>
      </c>
      <c r="AB855">
        <v>0</v>
      </c>
      <c r="AC855">
        <v>0</v>
      </c>
      <c r="AD855">
        <v>0</v>
      </c>
      <c r="AE855" t="s">
        <v>34</v>
      </c>
      <c r="AF855" t="s">
        <v>34</v>
      </c>
      <c r="AG855" t="s">
        <v>41</v>
      </c>
      <c r="AH855" s="5">
        <v>609000</v>
      </c>
      <c r="AI855" s="5">
        <v>297.75</v>
      </c>
      <c r="AJ855" s="3">
        <v>47472</v>
      </c>
      <c r="AK855" s="5">
        <v>0</v>
      </c>
      <c r="AL855" s="5">
        <v>0</v>
      </c>
      <c r="AM855" s="5">
        <v>0</v>
      </c>
      <c r="AN855" s="5">
        <v>0</v>
      </c>
      <c r="AO855" t="s">
        <v>41</v>
      </c>
      <c r="AP855" t="s">
        <v>37</v>
      </c>
      <c r="AQ855" s="5">
        <v>609000</v>
      </c>
      <c r="AR855" t="s">
        <v>38</v>
      </c>
      <c r="AS855">
        <f t="shared" si="215"/>
        <v>0</v>
      </c>
      <c r="AT855" t="str">
        <f t="shared" si="210"/>
        <v>0 Días</v>
      </c>
      <c r="AU855" t="e">
        <f>IF(AND(AC855=0,SUMIFS($H:$H,$A:$A,$A855,#REF!,#REF!)&lt;250000000),"Ordinaria",IF(AND(AC855=0,SUMIFS($H:$H,$A:$A,$A855,#REF!,#REF!)&gt;=250000000),"Preventiva",IF(AND(AC855&gt;0,AC855&lt;=30),"Persuasiva I",IF(AND(AC855&gt;30,AC855&lt;=60),"Persuasiva II",IF(AND(AC855&gt;60,AC855&lt;90),"Prejurídica","Jurídico")))))</f>
        <v>#REF!</v>
      </c>
      <c r="AV855">
        <f t="shared" si="211"/>
        <v>0</v>
      </c>
      <c r="AW855" t="str">
        <f>IFERROR(VLOOKUP(#REF!,#REF!,32,0),"Desembolsado")</f>
        <v>Desembolsado</v>
      </c>
      <c r="AX855" t="str">
        <f t="shared" si="212"/>
        <v>Otro</v>
      </c>
    </row>
    <row r="856" spans="1:50" x14ac:dyDescent="0.25">
      <c r="A856" s="3">
        <v>45016</v>
      </c>
      <c r="B856" s="1">
        <v>39102000004921</v>
      </c>
      <c r="C856" s="5">
        <v>174326250</v>
      </c>
      <c r="D856">
        <v>240</v>
      </c>
      <c r="E856" s="3">
        <v>40512</v>
      </c>
      <c r="F856" s="1">
        <f>_xlfn.DAYS(E856,A856)/30</f>
        <v>-150.13333333333333</v>
      </c>
      <c r="G856" s="1">
        <f t="shared" si="216"/>
        <v>89.866666666666674</v>
      </c>
      <c r="H856" s="5">
        <v>61243465</v>
      </c>
      <c r="I856" s="5" t="s">
        <v>53</v>
      </c>
      <c r="J856" s="6">
        <v>40535</v>
      </c>
      <c r="K856" s="7">
        <f>+_xlfn.DAYS(A856,J856)/30</f>
        <v>149.36666666666667</v>
      </c>
      <c r="L856" s="7">
        <f>+_xlfn.DAYS(A856,E856)/30</f>
        <v>150.13333333333333</v>
      </c>
      <c r="M856" s="6">
        <v>29483</v>
      </c>
      <c r="N856" s="8">
        <f>+_xlfn.DAYS(A856,M856)/365</f>
        <v>42.556164383561644</v>
      </c>
      <c r="O856" s="8">
        <v>987</v>
      </c>
      <c r="P856" s="6">
        <v>39188</v>
      </c>
      <c r="Q856" s="8">
        <f t="shared" si="206"/>
        <v>3.6777777777777776</v>
      </c>
      <c r="R856" s="8">
        <f t="shared" si="207"/>
        <v>3.7416666666666667</v>
      </c>
      <c r="S856" s="8" t="s">
        <v>66</v>
      </c>
      <c r="T856" s="9">
        <v>1.61E-2</v>
      </c>
      <c r="U856" s="5">
        <f t="shared" si="208"/>
        <v>726359.375</v>
      </c>
      <c r="V856" s="5">
        <f t="shared" si="209"/>
        <v>82168.315541666656</v>
      </c>
      <c r="W856" s="10">
        <f t="shared" si="213"/>
        <v>808527.6905416667</v>
      </c>
      <c r="X856" s="5">
        <v>0</v>
      </c>
      <c r="Y856">
        <v>0</v>
      </c>
      <c r="Z856" s="5">
        <v>0</v>
      </c>
      <c r="AA856" s="5">
        <v>61243465</v>
      </c>
      <c r="AB856">
        <v>0</v>
      </c>
      <c r="AC856">
        <v>0</v>
      </c>
      <c r="AD856">
        <v>0</v>
      </c>
      <c r="AE856" t="s">
        <v>34</v>
      </c>
      <c r="AF856" t="s">
        <v>34</v>
      </c>
      <c r="AG856" t="s">
        <v>41</v>
      </c>
      <c r="AH856" s="5">
        <v>612434.65</v>
      </c>
      <c r="AI856" s="5">
        <v>0</v>
      </c>
      <c r="AJ856" s="3">
        <v>47472</v>
      </c>
      <c r="AK856" s="5">
        <v>0</v>
      </c>
      <c r="AL856" s="5">
        <v>0</v>
      </c>
      <c r="AM856" s="5">
        <v>0</v>
      </c>
      <c r="AN856" s="5">
        <v>0</v>
      </c>
      <c r="AO856" t="s">
        <v>41</v>
      </c>
      <c r="AP856" t="s">
        <v>37</v>
      </c>
      <c r="AQ856" s="5">
        <v>612434.65</v>
      </c>
      <c r="AR856" t="s">
        <v>38</v>
      </c>
      <c r="AS856">
        <f t="shared" si="215"/>
        <v>0</v>
      </c>
      <c r="AT856" t="str">
        <f t="shared" si="210"/>
        <v>0 Días</v>
      </c>
      <c r="AU856" t="e">
        <f>IF(AND(AC856=0,SUMIFS($H:$H,$A:$A,$A856,#REF!,#REF!)&lt;250000000),"Ordinaria",IF(AND(AC856=0,SUMIFS($H:$H,$A:$A,$A856,#REF!,#REF!)&gt;=250000000),"Preventiva",IF(AND(AC856&gt;0,AC856&lt;=30),"Persuasiva I",IF(AND(AC856&gt;30,AC856&lt;=60),"Persuasiva II",IF(AND(AC856&gt;60,AC856&lt;90),"Prejurídica","Jurídico")))))</f>
        <v>#REF!</v>
      </c>
      <c r="AV856">
        <f t="shared" si="211"/>
        <v>0</v>
      </c>
      <c r="AW856" t="str">
        <f>IFERROR(VLOOKUP(#REF!,#REF!,32,0),"Desembolsado")</f>
        <v>Desembolsado</v>
      </c>
      <c r="AX856" t="str">
        <f t="shared" si="212"/>
        <v>Otro</v>
      </c>
    </row>
    <row r="857" spans="1:50" x14ac:dyDescent="0.25">
      <c r="A857" s="3">
        <v>45351</v>
      </c>
      <c r="B857" s="1">
        <v>39111100005981</v>
      </c>
      <c r="C857" s="5">
        <v>308000000</v>
      </c>
      <c r="D857">
        <v>240</v>
      </c>
      <c r="E857" s="3">
        <v>40357</v>
      </c>
      <c r="F857" s="1">
        <f>_xlfn.DAYS(E857,A857)/30</f>
        <v>-166.46666666666667</v>
      </c>
      <c r="G857" s="1">
        <f t="shared" si="216"/>
        <v>73.533333333333331</v>
      </c>
      <c r="H857" s="5">
        <v>99929787</v>
      </c>
      <c r="I857" s="5" t="s">
        <v>53</v>
      </c>
      <c r="J857" s="6">
        <v>40557</v>
      </c>
      <c r="K857" s="7">
        <f>+_xlfn.DAYS(A857,J857)/30</f>
        <v>159.80000000000001</v>
      </c>
      <c r="L857" s="7">
        <f>+_xlfn.DAYS(A857,E857)/30</f>
        <v>166.46666666666667</v>
      </c>
      <c r="M857" s="6">
        <v>22176</v>
      </c>
      <c r="N857" s="8">
        <f>+_xlfn.DAYS(A857,M857)/365</f>
        <v>63.493150684931507</v>
      </c>
      <c r="O857" s="8">
        <v>2674</v>
      </c>
      <c r="P857" s="6">
        <v>39846</v>
      </c>
      <c r="Q857" s="8">
        <f t="shared" si="206"/>
        <v>1.4194444444444445</v>
      </c>
      <c r="R857" s="8">
        <f t="shared" si="207"/>
        <v>1.9750000000000001</v>
      </c>
      <c r="S857" s="8" t="s">
        <v>77</v>
      </c>
      <c r="T857" s="9">
        <v>1.61E-2</v>
      </c>
      <c r="U857" s="5">
        <f t="shared" si="208"/>
        <v>1283333.3333333333</v>
      </c>
      <c r="V857" s="5">
        <f t="shared" si="209"/>
        <v>134072.464225</v>
      </c>
      <c r="W857" s="10">
        <f t="shared" si="213"/>
        <v>1417405.7975583333</v>
      </c>
      <c r="X857" s="5">
        <v>48853</v>
      </c>
      <c r="Y857">
        <v>0</v>
      </c>
      <c r="Z857" s="5">
        <v>13367</v>
      </c>
      <c r="AA857" s="5">
        <v>99992007</v>
      </c>
      <c r="AB857">
        <v>0</v>
      </c>
      <c r="AC857">
        <v>0</v>
      </c>
      <c r="AD857">
        <v>0</v>
      </c>
      <c r="AE857" t="s">
        <v>34</v>
      </c>
      <c r="AF857" t="s">
        <v>34</v>
      </c>
      <c r="AG857" t="s">
        <v>41</v>
      </c>
      <c r="AH857" s="5">
        <v>999297.87</v>
      </c>
      <c r="AI857" s="5">
        <v>488.53</v>
      </c>
      <c r="AJ857" s="3">
        <v>47726</v>
      </c>
      <c r="AK857" s="5">
        <v>133.66999999999999</v>
      </c>
      <c r="AL857" s="5">
        <v>0</v>
      </c>
      <c r="AM857" s="5">
        <v>0</v>
      </c>
      <c r="AN857" s="5">
        <v>0</v>
      </c>
      <c r="AO857" t="s">
        <v>41</v>
      </c>
      <c r="AP857" t="s">
        <v>37</v>
      </c>
      <c r="AQ857" s="5">
        <v>999297.87</v>
      </c>
      <c r="AR857" t="s">
        <v>38</v>
      </c>
      <c r="AT857" t="str">
        <f t="shared" si="210"/>
        <v>0 Días</v>
      </c>
      <c r="AU857" t="e">
        <f>IF(AND(AC857=0,SUMIFS($H:$H,$A:$A,$A857,#REF!,#REF!)&lt;250000000),"Ordinaria",IF(AND(AC857=0,SUMIFS($H:$H,$A:$A,$A857,#REF!,#REF!)&gt;=250000000),"Preventiva",IF(AND(AC857&gt;0,AC857&lt;=30),"Persuasiva I",IF(AND(AC857&gt;30,AC857&lt;=60),"Persuasiva II",IF(AND(AC857&gt;60,AC857&lt;90),"Prejurídica","Jurídico")))))</f>
        <v>#REF!</v>
      </c>
      <c r="AV857">
        <f t="shared" si="211"/>
        <v>0</v>
      </c>
      <c r="AW857" t="str">
        <f>IFERROR(VLOOKUP(#REF!,#REF!,32,0),"Desembolsado")</f>
        <v>Desembolsado</v>
      </c>
      <c r="AX857" t="str">
        <f t="shared" si="212"/>
        <v>Otro</v>
      </c>
    </row>
    <row r="858" spans="1:50" x14ac:dyDescent="0.25">
      <c r="A858" s="3">
        <v>45322</v>
      </c>
      <c r="B858" s="1">
        <v>39111100005981</v>
      </c>
      <c r="C858" s="5">
        <v>308000000</v>
      </c>
      <c r="D858">
        <v>240</v>
      </c>
      <c r="E858" s="3">
        <v>40357</v>
      </c>
      <c r="F858" s="1">
        <f>_xlfn.DAYS(E858,A858)/30</f>
        <v>-165.5</v>
      </c>
      <c r="G858" s="1">
        <f t="shared" si="216"/>
        <v>74.5</v>
      </c>
      <c r="H858" s="5">
        <v>101181344</v>
      </c>
      <c r="I858" s="5" t="s">
        <v>53</v>
      </c>
      <c r="J858" s="6">
        <v>40557</v>
      </c>
      <c r="K858" s="7">
        <f>+_xlfn.DAYS(A858,J858)/30</f>
        <v>158.83333333333334</v>
      </c>
      <c r="L858" s="7">
        <f>+_xlfn.DAYS(A858,E858)/30</f>
        <v>165.5</v>
      </c>
      <c r="M858" s="6">
        <v>22176</v>
      </c>
      <c r="N858" s="8">
        <f>+_xlfn.DAYS(A858,M858)/365</f>
        <v>63.413698630136984</v>
      </c>
      <c r="O858" s="8">
        <v>2674</v>
      </c>
      <c r="P858" s="6">
        <v>39846</v>
      </c>
      <c r="Q858" s="8">
        <f t="shared" si="206"/>
        <v>1.4194444444444445</v>
      </c>
      <c r="R858" s="8">
        <f t="shared" si="207"/>
        <v>1.9750000000000001</v>
      </c>
      <c r="S858" s="8" t="s">
        <v>77</v>
      </c>
      <c r="T858" s="9">
        <v>1.61E-2</v>
      </c>
      <c r="U858" s="5">
        <f t="shared" si="208"/>
        <v>1283333.3333333333</v>
      </c>
      <c r="V858" s="5">
        <f t="shared" si="209"/>
        <v>135751.63653333334</v>
      </c>
      <c r="W858" s="10">
        <f t="shared" si="213"/>
        <v>1419084.9698666665</v>
      </c>
      <c r="X858" s="5">
        <v>49467</v>
      </c>
      <c r="Y858">
        <v>0</v>
      </c>
      <c r="Z858" s="5">
        <v>13535</v>
      </c>
      <c r="AA858" s="5">
        <v>101244346</v>
      </c>
      <c r="AB858">
        <v>0</v>
      </c>
      <c r="AC858">
        <v>0</v>
      </c>
      <c r="AD858">
        <v>0</v>
      </c>
      <c r="AE858" t="s">
        <v>34</v>
      </c>
      <c r="AF858" t="s">
        <v>34</v>
      </c>
      <c r="AG858" t="s">
        <v>41</v>
      </c>
      <c r="AH858" s="5">
        <v>1011813.44</v>
      </c>
      <c r="AI858" s="5">
        <v>494.67</v>
      </c>
      <c r="AJ858" s="3">
        <v>47726</v>
      </c>
      <c r="AK858" s="5">
        <v>135.35</v>
      </c>
      <c r="AL858" s="5">
        <v>0</v>
      </c>
      <c r="AM858" s="5">
        <v>0</v>
      </c>
      <c r="AN858" s="5">
        <v>0</v>
      </c>
      <c r="AO858" t="s">
        <v>41</v>
      </c>
      <c r="AP858" t="s">
        <v>37</v>
      </c>
      <c r="AQ858" s="5">
        <v>1011813.44</v>
      </c>
      <c r="AR858" t="s">
        <v>38</v>
      </c>
      <c r="AS858">
        <f t="shared" ref="AS858:AS868" si="217">IF(AC858&gt;=1,1,0)</f>
        <v>0</v>
      </c>
      <c r="AT858" t="str">
        <f t="shared" si="210"/>
        <v>0 Días</v>
      </c>
      <c r="AU858" t="e">
        <f>IF(AND(AC858=0,SUMIFS($H:$H,$A:$A,$A858,#REF!,#REF!)&lt;250000000),"Ordinaria",IF(AND(AC858=0,SUMIFS($H:$H,$A:$A,$A858,#REF!,#REF!)&gt;=250000000),"Preventiva",IF(AND(AC858&gt;0,AC858&lt;=30),"Persuasiva I",IF(AND(AC858&gt;30,AC858&lt;=60),"Persuasiva II",IF(AND(AC858&gt;60,AC858&lt;90),"Prejurídica","Jurídico")))))</f>
        <v>#REF!</v>
      </c>
      <c r="AV858">
        <f t="shared" si="211"/>
        <v>0</v>
      </c>
      <c r="AW858" t="str">
        <f>IFERROR(VLOOKUP(#REF!,#REF!,32,0),"Desembolsado")</f>
        <v>Desembolsado</v>
      </c>
      <c r="AX858" t="str">
        <f t="shared" si="212"/>
        <v>Otro</v>
      </c>
    </row>
    <row r="859" spans="1:50" x14ac:dyDescent="0.25">
      <c r="A859" s="3">
        <v>45291</v>
      </c>
      <c r="B859" s="1">
        <v>39111100005981</v>
      </c>
      <c r="C859" s="5">
        <v>308000000</v>
      </c>
      <c r="D859">
        <v>240</v>
      </c>
      <c r="E859" s="3">
        <v>40357</v>
      </c>
      <c r="F859" s="1">
        <f>_xlfn.DAYS(E859,A859)/30</f>
        <v>-164.46666666666667</v>
      </c>
      <c r="G859" s="1">
        <f t="shared" si="216"/>
        <v>75.533333333333331</v>
      </c>
      <c r="H859" s="5">
        <v>102431065</v>
      </c>
      <c r="I859" s="5" t="s">
        <v>53</v>
      </c>
      <c r="J859" s="6">
        <v>40557</v>
      </c>
      <c r="K859" s="7">
        <f>+_xlfn.DAYS(A859,J859)/30</f>
        <v>157.80000000000001</v>
      </c>
      <c r="L859" s="7">
        <f>+_xlfn.DAYS(A859,E859)/30</f>
        <v>164.46666666666667</v>
      </c>
      <c r="M859" s="6">
        <v>22176</v>
      </c>
      <c r="N859" s="8">
        <f>+_xlfn.DAYS(A859,M859)/365</f>
        <v>63.328767123287669</v>
      </c>
      <c r="O859" s="8">
        <v>2674</v>
      </c>
      <c r="P859" s="6">
        <v>39846</v>
      </c>
      <c r="Q859" s="8">
        <f t="shared" si="206"/>
        <v>1.4194444444444445</v>
      </c>
      <c r="R859" s="8">
        <f t="shared" si="207"/>
        <v>1.9750000000000001</v>
      </c>
      <c r="S859" s="8" t="s">
        <v>77</v>
      </c>
      <c r="T859" s="9">
        <v>1.61E-2</v>
      </c>
      <c r="U859" s="5">
        <f t="shared" si="208"/>
        <v>1283333.3333333333</v>
      </c>
      <c r="V859" s="5">
        <f t="shared" si="209"/>
        <v>137428.34554166667</v>
      </c>
      <c r="W859" s="10">
        <f t="shared" si="213"/>
        <v>1420761.678875</v>
      </c>
      <c r="X859" s="5">
        <v>50075</v>
      </c>
      <c r="Y859">
        <v>0</v>
      </c>
      <c r="Z859" s="5">
        <v>13704</v>
      </c>
      <c r="AA859" s="5">
        <v>102494844</v>
      </c>
      <c r="AB859">
        <v>0</v>
      </c>
      <c r="AC859">
        <v>0</v>
      </c>
      <c r="AD859">
        <v>0</v>
      </c>
      <c r="AE859" t="s">
        <v>34</v>
      </c>
      <c r="AF859" t="s">
        <v>34</v>
      </c>
      <c r="AG859" t="s">
        <v>41</v>
      </c>
      <c r="AH859" s="5">
        <v>1024310.65</v>
      </c>
      <c r="AI859" s="5">
        <v>500.75</v>
      </c>
      <c r="AJ859" s="3">
        <v>47726</v>
      </c>
      <c r="AK859" s="5">
        <v>137.04</v>
      </c>
      <c r="AL859" s="5">
        <v>0</v>
      </c>
      <c r="AM859" s="5">
        <v>0</v>
      </c>
      <c r="AN859" s="5">
        <v>0</v>
      </c>
      <c r="AO859" t="s">
        <v>41</v>
      </c>
      <c r="AP859" t="s">
        <v>37</v>
      </c>
      <c r="AQ859" s="5">
        <v>1024310.65</v>
      </c>
      <c r="AR859" t="s">
        <v>38</v>
      </c>
      <c r="AS859">
        <f t="shared" si="217"/>
        <v>0</v>
      </c>
      <c r="AT859" t="str">
        <f t="shared" si="210"/>
        <v>0 Días</v>
      </c>
      <c r="AU859" t="e">
        <f>IF(AND(AC859=0,SUMIFS($H:$H,$A:$A,$A859,#REF!,#REF!)&lt;250000000),"Ordinaria",IF(AND(AC859=0,SUMIFS($H:$H,$A:$A,$A859,#REF!,#REF!)&gt;=250000000),"Preventiva",IF(AND(AC859&gt;0,AC859&lt;=30),"Persuasiva I",IF(AND(AC859&gt;30,AC859&lt;=60),"Persuasiva II",IF(AND(AC859&gt;60,AC859&lt;90),"Prejurídica","Jurídico")))))</f>
        <v>#REF!</v>
      </c>
      <c r="AV859">
        <f t="shared" si="211"/>
        <v>0</v>
      </c>
      <c r="AW859" t="str">
        <f>IFERROR(VLOOKUP(#REF!,#REF!,32,0),"Desembolsado")</f>
        <v>Desembolsado</v>
      </c>
      <c r="AX859" t="str">
        <f t="shared" si="212"/>
        <v>Otro</v>
      </c>
    </row>
    <row r="860" spans="1:50" x14ac:dyDescent="0.25">
      <c r="A860" s="3">
        <v>45260</v>
      </c>
      <c r="B860" s="1">
        <v>39111100005981</v>
      </c>
      <c r="C860" s="5">
        <v>308000000</v>
      </c>
      <c r="D860">
        <v>240</v>
      </c>
      <c r="E860" s="3">
        <v>40357</v>
      </c>
      <c r="F860" s="1">
        <f>_xlfn.DAYS(E860,A860)/30</f>
        <v>-163.43333333333334</v>
      </c>
      <c r="G860" s="1">
        <f t="shared" si="216"/>
        <v>76.566666666666663</v>
      </c>
      <c r="H860" s="5">
        <v>103778811</v>
      </c>
      <c r="I860" s="5" t="s">
        <v>53</v>
      </c>
      <c r="J860" s="6">
        <v>40557</v>
      </c>
      <c r="K860" s="7">
        <f>+_xlfn.DAYS(A860,J860)/30</f>
        <v>156.76666666666668</v>
      </c>
      <c r="L860" s="7">
        <f>+_xlfn.DAYS(A860,E860)/30</f>
        <v>163.43333333333334</v>
      </c>
      <c r="M860" s="6">
        <v>22176</v>
      </c>
      <c r="N860" s="8">
        <f>+_xlfn.DAYS(A860,M860)/365</f>
        <v>63.243835616438353</v>
      </c>
      <c r="O860" s="8">
        <v>2674</v>
      </c>
      <c r="P860" s="6">
        <v>39846</v>
      </c>
      <c r="Q860" s="8">
        <f t="shared" si="206"/>
        <v>1.4194444444444445</v>
      </c>
      <c r="R860" s="8">
        <f t="shared" si="207"/>
        <v>1.9750000000000001</v>
      </c>
      <c r="S860" s="8" t="s">
        <v>77</v>
      </c>
      <c r="T860" s="9">
        <v>1.61E-2</v>
      </c>
      <c r="U860" s="5">
        <f t="shared" si="208"/>
        <v>1283333.3333333333</v>
      </c>
      <c r="V860" s="5">
        <f t="shared" si="209"/>
        <v>139236.571425</v>
      </c>
      <c r="W860" s="10">
        <f t="shared" si="213"/>
        <v>1422569.9047583332</v>
      </c>
      <c r="X860" s="5">
        <v>50733</v>
      </c>
      <c r="Y860">
        <v>0</v>
      </c>
      <c r="Z860" s="5">
        <v>0</v>
      </c>
      <c r="AA860" s="5">
        <v>103829544</v>
      </c>
      <c r="AB860">
        <v>0</v>
      </c>
      <c r="AC860">
        <v>0</v>
      </c>
      <c r="AD860">
        <v>0</v>
      </c>
      <c r="AE860" t="s">
        <v>34</v>
      </c>
      <c r="AF860" t="s">
        <v>34</v>
      </c>
      <c r="AG860" t="s">
        <v>41</v>
      </c>
      <c r="AH860" s="5">
        <v>1037788.11</v>
      </c>
      <c r="AI860" s="5">
        <v>507.33</v>
      </c>
      <c r="AJ860" s="3">
        <v>47726</v>
      </c>
      <c r="AK860" s="5">
        <v>0</v>
      </c>
      <c r="AL860" s="5">
        <v>0</v>
      </c>
      <c r="AM860" s="5">
        <v>0</v>
      </c>
      <c r="AN860" s="5">
        <v>0</v>
      </c>
      <c r="AO860" t="s">
        <v>41</v>
      </c>
      <c r="AP860" t="s">
        <v>37</v>
      </c>
      <c r="AQ860" s="5">
        <v>1037788.11</v>
      </c>
      <c r="AR860" t="s">
        <v>38</v>
      </c>
      <c r="AS860">
        <f t="shared" si="217"/>
        <v>0</v>
      </c>
      <c r="AT860" t="str">
        <f t="shared" si="210"/>
        <v>0 Días</v>
      </c>
      <c r="AU860" t="e">
        <f>IF(AND(AC860=0,SUMIFS($H:$H,$A:$A,$A860,#REF!,#REF!)&lt;250000000),"Ordinaria",IF(AND(AC860=0,SUMIFS($H:$H,$A:$A,$A860,#REF!,#REF!)&gt;=250000000),"Preventiva",IF(AND(AC860&gt;0,AC860&lt;=30),"Persuasiva I",IF(AND(AC860&gt;30,AC860&lt;=60),"Persuasiva II",IF(AND(AC860&gt;60,AC860&lt;90),"Prejurídica","Jurídico")))))</f>
        <v>#REF!</v>
      </c>
      <c r="AV860">
        <f t="shared" si="211"/>
        <v>0</v>
      </c>
      <c r="AW860" t="str">
        <f>IFERROR(VLOOKUP(#REF!,#REF!,32,0),"Desembolsado")</f>
        <v>Desembolsado</v>
      </c>
      <c r="AX860" t="str">
        <f t="shared" si="212"/>
        <v>Otro</v>
      </c>
    </row>
    <row r="861" spans="1:50" x14ac:dyDescent="0.25">
      <c r="A861" s="3">
        <v>45230</v>
      </c>
      <c r="B861" s="1">
        <v>39111100005981</v>
      </c>
      <c r="C861" s="5">
        <v>308000000</v>
      </c>
      <c r="D861">
        <v>240</v>
      </c>
      <c r="E861" s="3">
        <v>40357</v>
      </c>
      <c r="F861" s="1">
        <f>_xlfn.DAYS(E861,A861)/30</f>
        <v>-162.43333333333334</v>
      </c>
      <c r="G861" s="1">
        <f t="shared" si="216"/>
        <v>77.566666666666663</v>
      </c>
      <c r="H861" s="5">
        <v>104924878</v>
      </c>
      <c r="I861" s="5" t="s">
        <v>53</v>
      </c>
      <c r="J861" s="6">
        <v>40557</v>
      </c>
      <c r="K861" s="7">
        <f>+_xlfn.DAYS(A861,J861)/30</f>
        <v>155.76666666666668</v>
      </c>
      <c r="L861" s="7">
        <f>+_xlfn.DAYS(A861,E861)/30</f>
        <v>162.43333333333334</v>
      </c>
      <c r="M861" s="6">
        <v>22176</v>
      </c>
      <c r="N861" s="8">
        <f>+_xlfn.DAYS(A861,M861)/365</f>
        <v>63.161643835616438</v>
      </c>
      <c r="O861" s="8">
        <v>2674</v>
      </c>
      <c r="P861" s="6">
        <v>39846</v>
      </c>
      <c r="Q861" s="8">
        <f t="shared" si="206"/>
        <v>1.4194444444444445</v>
      </c>
      <c r="R861" s="8">
        <f t="shared" si="207"/>
        <v>1.9750000000000001</v>
      </c>
      <c r="S861" s="8" t="s">
        <v>77</v>
      </c>
      <c r="T861" s="9">
        <v>1.61E-2</v>
      </c>
      <c r="U861" s="5">
        <f t="shared" si="208"/>
        <v>1283333.3333333333</v>
      </c>
      <c r="V861" s="5">
        <f t="shared" si="209"/>
        <v>140774.21131666665</v>
      </c>
      <c r="W861" s="10">
        <f t="shared" si="213"/>
        <v>1424107.5446499998</v>
      </c>
      <c r="X861" s="5">
        <v>51295</v>
      </c>
      <c r="Y861">
        <v>0</v>
      </c>
      <c r="Z861" s="5">
        <v>0</v>
      </c>
      <c r="AA861" s="5">
        <v>104976173</v>
      </c>
      <c r="AB861">
        <v>0</v>
      </c>
      <c r="AC861">
        <v>0</v>
      </c>
      <c r="AD861">
        <v>0</v>
      </c>
      <c r="AE861" t="s">
        <v>34</v>
      </c>
      <c r="AF861" t="s">
        <v>34</v>
      </c>
      <c r="AG861" t="s">
        <v>41</v>
      </c>
      <c r="AH861" s="5">
        <v>1049248.78</v>
      </c>
      <c r="AI861" s="5">
        <v>512.95000000000005</v>
      </c>
      <c r="AJ861" s="3">
        <v>47726</v>
      </c>
      <c r="AK861" s="5">
        <v>0</v>
      </c>
      <c r="AL861" s="5">
        <v>0</v>
      </c>
      <c r="AM861" s="5">
        <v>0</v>
      </c>
      <c r="AN861" s="5">
        <v>0</v>
      </c>
      <c r="AO861" t="s">
        <v>41</v>
      </c>
      <c r="AP861" t="s">
        <v>37</v>
      </c>
      <c r="AQ861" s="5">
        <v>1049248.78</v>
      </c>
      <c r="AR861" t="s">
        <v>38</v>
      </c>
      <c r="AS861">
        <f t="shared" si="217"/>
        <v>0</v>
      </c>
      <c r="AT861" t="str">
        <f t="shared" si="210"/>
        <v>0 Días</v>
      </c>
      <c r="AU861" t="e">
        <f>IF(AND(AC861=0,SUMIFS($H:$H,$A:$A,$A861,#REF!,#REF!)&lt;250000000),"Ordinaria",IF(AND(AC861=0,SUMIFS($H:$H,$A:$A,$A861,#REF!,#REF!)&gt;=250000000),"Preventiva",IF(AND(AC861&gt;0,AC861&lt;=30),"Persuasiva I",IF(AND(AC861&gt;30,AC861&lt;=60),"Persuasiva II",IF(AND(AC861&gt;60,AC861&lt;90),"Prejurídica","Jurídico")))))</f>
        <v>#REF!</v>
      </c>
      <c r="AV861">
        <f t="shared" si="211"/>
        <v>0</v>
      </c>
      <c r="AW861" t="str">
        <f>IFERROR(VLOOKUP(#REF!,#REF!,32,0),"Desembolsado")</f>
        <v>Desembolsado</v>
      </c>
      <c r="AX861" t="str">
        <f t="shared" si="212"/>
        <v>Otro</v>
      </c>
    </row>
    <row r="862" spans="1:50" x14ac:dyDescent="0.25">
      <c r="A862" s="3">
        <v>45199</v>
      </c>
      <c r="B862" s="1">
        <v>39111100005981</v>
      </c>
      <c r="C862" s="5">
        <v>308000000</v>
      </c>
      <c r="D862">
        <v>240</v>
      </c>
      <c r="E862" s="3">
        <v>40357</v>
      </c>
      <c r="F862" s="1">
        <f>_xlfn.DAYS(E862,A862)/30</f>
        <v>-161.4</v>
      </c>
      <c r="G862" s="1">
        <f t="shared" si="216"/>
        <v>78.599999999999994</v>
      </c>
      <c r="H862" s="5">
        <v>104924878</v>
      </c>
      <c r="I862" s="5" t="s">
        <v>53</v>
      </c>
      <c r="J862" s="6">
        <v>40557</v>
      </c>
      <c r="K862" s="7">
        <f>+_xlfn.DAYS(A862,J862)/30</f>
        <v>154.73333333333332</v>
      </c>
      <c r="L862" s="7">
        <f>+_xlfn.DAYS(A862,E862)/30</f>
        <v>161.4</v>
      </c>
      <c r="M862" s="6">
        <v>22176</v>
      </c>
      <c r="N862" s="8">
        <f>+_xlfn.DAYS(A862,M862)/365</f>
        <v>63.076712328767123</v>
      </c>
      <c r="O862" s="8">
        <v>2674</v>
      </c>
      <c r="P862" s="6">
        <v>39846</v>
      </c>
      <c r="Q862" s="8">
        <f t="shared" si="206"/>
        <v>1.4194444444444445</v>
      </c>
      <c r="R862" s="8">
        <f t="shared" si="207"/>
        <v>1.9750000000000001</v>
      </c>
      <c r="S862" s="8" t="s">
        <v>77</v>
      </c>
      <c r="T862" s="9">
        <v>1.61E-2</v>
      </c>
      <c r="U862" s="5">
        <f t="shared" si="208"/>
        <v>1283333.3333333333</v>
      </c>
      <c r="V862" s="5">
        <f t="shared" si="209"/>
        <v>140774.21131666665</v>
      </c>
      <c r="W862" s="10">
        <f t="shared" si="213"/>
        <v>1424107.5446499998</v>
      </c>
      <c r="X862" s="5">
        <v>0</v>
      </c>
      <c r="Y862">
        <v>0</v>
      </c>
      <c r="Z862" s="5">
        <v>0</v>
      </c>
      <c r="AA862" s="5">
        <v>104924878</v>
      </c>
      <c r="AB862">
        <v>0</v>
      </c>
      <c r="AC862">
        <v>0</v>
      </c>
      <c r="AD862">
        <v>0</v>
      </c>
      <c r="AE862" t="s">
        <v>34</v>
      </c>
      <c r="AF862" t="s">
        <v>34</v>
      </c>
      <c r="AG862" t="s">
        <v>41</v>
      </c>
      <c r="AH862" s="5">
        <v>1049248.78</v>
      </c>
      <c r="AI862" s="5">
        <v>0</v>
      </c>
      <c r="AJ862" s="3">
        <v>47726</v>
      </c>
      <c r="AK862" s="5">
        <v>0</v>
      </c>
      <c r="AL862" s="5">
        <v>0</v>
      </c>
      <c r="AM862" s="5">
        <v>0</v>
      </c>
      <c r="AN862" s="5">
        <v>0</v>
      </c>
      <c r="AO862" t="s">
        <v>41</v>
      </c>
      <c r="AP862" t="s">
        <v>37</v>
      </c>
      <c r="AQ862" s="5">
        <v>1049248.78</v>
      </c>
      <c r="AR862" t="s">
        <v>38</v>
      </c>
      <c r="AS862">
        <f t="shared" si="217"/>
        <v>0</v>
      </c>
      <c r="AT862" t="str">
        <f t="shared" si="210"/>
        <v>0 Días</v>
      </c>
      <c r="AU862" t="e">
        <f>IF(AND(AC862=0,SUMIFS($H:$H,$A:$A,$A862,#REF!,#REF!)&lt;250000000),"Ordinaria",IF(AND(AC862=0,SUMIFS($H:$H,$A:$A,$A862,#REF!,#REF!)&gt;=250000000),"Preventiva",IF(AND(AC862&gt;0,AC862&lt;=30),"Persuasiva I",IF(AND(AC862&gt;30,AC862&lt;=60),"Persuasiva II",IF(AND(AC862&gt;60,AC862&lt;90),"Prejurídica","Jurídico")))))</f>
        <v>#REF!</v>
      </c>
      <c r="AV862">
        <f t="shared" si="211"/>
        <v>0</v>
      </c>
      <c r="AW862" t="str">
        <f>IFERROR(VLOOKUP(#REF!,#REF!,32,0),"Desembolsado")</f>
        <v>Desembolsado</v>
      </c>
      <c r="AX862" t="str">
        <f t="shared" si="212"/>
        <v>Otro</v>
      </c>
    </row>
    <row r="863" spans="1:50" x14ac:dyDescent="0.25">
      <c r="A863" s="3">
        <v>45169</v>
      </c>
      <c r="B863" s="1">
        <v>39111100005981</v>
      </c>
      <c r="C863" s="5">
        <v>308000000</v>
      </c>
      <c r="D863">
        <v>240</v>
      </c>
      <c r="E863" s="3">
        <v>40357</v>
      </c>
      <c r="F863" s="1">
        <f>_xlfn.DAYS(E863,A863)/30</f>
        <v>-160.4</v>
      </c>
      <c r="G863" s="1">
        <f t="shared" si="216"/>
        <v>79.599999999999994</v>
      </c>
      <c r="H863" s="5">
        <v>106268973</v>
      </c>
      <c r="I863" s="5" t="s">
        <v>53</v>
      </c>
      <c r="J863" s="6">
        <v>40557</v>
      </c>
      <c r="K863" s="7">
        <f>+_xlfn.DAYS(A863,J863)/30</f>
        <v>153.73333333333332</v>
      </c>
      <c r="L863" s="7">
        <f>+_xlfn.DAYS(A863,E863)/30</f>
        <v>160.4</v>
      </c>
      <c r="M863" s="6">
        <v>22176</v>
      </c>
      <c r="N863" s="8">
        <f>+_xlfn.DAYS(A863,M863)/365</f>
        <v>62.994520547945207</v>
      </c>
      <c r="O863" s="8">
        <v>2674</v>
      </c>
      <c r="P863" s="6">
        <v>39846</v>
      </c>
      <c r="Q863" s="8">
        <f t="shared" si="206"/>
        <v>1.4194444444444445</v>
      </c>
      <c r="R863" s="8">
        <f t="shared" si="207"/>
        <v>1.9750000000000001</v>
      </c>
      <c r="S863" s="8" t="s">
        <v>77</v>
      </c>
      <c r="T863" s="9">
        <v>1.61E-2</v>
      </c>
      <c r="U863" s="5">
        <f t="shared" si="208"/>
        <v>1283333.3333333333</v>
      </c>
      <c r="V863" s="5">
        <f t="shared" si="209"/>
        <v>142577.53877499999</v>
      </c>
      <c r="W863" s="10">
        <f t="shared" si="213"/>
        <v>1425910.8721083333</v>
      </c>
      <c r="X863" s="5">
        <v>0</v>
      </c>
      <c r="Y863">
        <v>0</v>
      </c>
      <c r="Z863" s="5">
        <v>0</v>
      </c>
      <c r="AA863" s="5">
        <v>106268973</v>
      </c>
      <c r="AB863">
        <v>0</v>
      </c>
      <c r="AC863">
        <v>0</v>
      </c>
      <c r="AD863">
        <v>0</v>
      </c>
      <c r="AE863" t="s">
        <v>34</v>
      </c>
      <c r="AF863" t="s">
        <v>34</v>
      </c>
      <c r="AG863" t="s">
        <v>41</v>
      </c>
      <c r="AH863" s="5">
        <v>1062689.73</v>
      </c>
      <c r="AI863" s="5">
        <v>0</v>
      </c>
      <c r="AJ863" s="3">
        <v>47726</v>
      </c>
      <c r="AK863" s="5">
        <v>0</v>
      </c>
      <c r="AL863" s="5">
        <v>0</v>
      </c>
      <c r="AM863" s="5">
        <v>0</v>
      </c>
      <c r="AN863" s="5">
        <v>0</v>
      </c>
      <c r="AO863" t="s">
        <v>41</v>
      </c>
      <c r="AP863" t="s">
        <v>37</v>
      </c>
      <c r="AQ863" s="5">
        <v>1062689.73</v>
      </c>
      <c r="AR863" t="s">
        <v>38</v>
      </c>
      <c r="AS863">
        <f t="shared" si="217"/>
        <v>0</v>
      </c>
      <c r="AT863" t="str">
        <f t="shared" si="210"/>
        <v>0 Días</v>
      </c>
      <c r="AU863" t="e">
        <f>IF(AND(AC863=0,SUMIFS($H:$H,$A:$A,$A863,#REF!,#REF!)&lt;250000000),"Ordinaria",IF(AND(AC863=0,SUMIFS($H:$H,$A:$A,$A863,#REF!,#REF!)&gt;=250000000),"Preventiva",IF(AND(AC863&gt;0,AC863&lt;=30),"Persuasiva I",IF(AND(AC863&gt;30,AC863&lt;=60),"Persuasiva II",IF(AND(AC863&gt;60,AC863&lt;90),"Prejurídica","Jurídico")))))</f>
        <v>#REF!</v>
      </c>
      <c r="AV863">
        <f t="shared" si="211"/>
        <v>0</v>
      </c>
      <c r="AW863" t="str">
        <f>IFERROR(VLOOKUP(#REF!,#REF!,32,0),"Desembolsado")</f>
        <v>Desembolsado</v>
      </c>
      <c r="AX863" t="str">
        <f t="shared" si="212"/>
        <v>Otro</v>
      </c>
    </row>
    <row r="864" spans="1:50" x14ac:dyDescent="0.25">
      <c r="A864" s="3">
        <v>45138</v>
      </c>
      <c r="B864" s="1">
        <v>39111100005981</v>
      </c>
      <c r="C864" s="5">
        <v>308000000</v>
      </c>
      <c r="D864">
        <v>240</v>
      </c>
      <c r="E864" s="3">
        <v>40357</v>
      </c>
      <c r="F864" s="1">
        <f>_xlfn.DAYS(E864,A864)/30</f>
        <v>-159.36666666666667</v>
      </c>
      <c r="G864" s="1">
        <f t="shared" si="216"/>
        <v>80.633333333333326</v>
      </c>
      <c r="H864" s="5">
        <v>107561171</v>
      </c>
      <c r="I864" s="5" t="s">
        <v>53</v>
      </c>
      <c r="J864" s="6">
        <v>40557</v>
      </c>
      <c r="K864" s="7">
        <f>+_xlfn.DAYS(A864,J864)/30</f>
        <v>152.69999999999999</v>
      </c>
      <c r="L864" s="7">
        <f>+_xlfn.DAYS(A864,E864)/30</f>
        <v>159.36666666666667</v>
      </c>
      <c r="M864" s="6">
        <v>22176</v>
      </c>
      <c r="N864" s="8">
        <f>+_xlfn.DAYS(A864,M864)/365</f>
        <v>62.909589041095892</v>
      </c>
      <c r="O864" s="8">
        <v>2674</v>
      </c>
      <c r="P864" s="6">
        <v>39846</v>
      </c>
      <c r="Q864" s="8">
        <f t="shared" si="206"/>
        <v>1.4194444444444445</v>
      </c>
      <c r="R864" s="8">
        <f t="shared" si="207"/>
        <v>1.9750000000000001</v>
      </c>
      <c r="S864" s="8" t="s">
        <v>77</v>
      </c>
      <c r="T864" s="9">
        <v>1.61E-2</v>
      </c>
      <c r="U864" s="5">
        <f t="shared" si="208"/>
        <v>1283333.3333333333</v>
      </c>
      <c r="V864" s="5">
        <f t="shared" si="209"/>
        <v>144311.23775833333</v>
      </c>
      <c r="W864" s="10">
        <f t="shared" si="213"/>
        <v>1427644.5710916666</v>
      </c>
      <c r="X864" s="5">
        <v>0</v>
      </c>
      <c r="Y864">
        <v>0</v>
      </c>
      <c r="Z864" s="5">
        <v>0</v>
      </c>
      <c r="AA864" s="5">
        <v>107561171</v>
      </c>
      <c r="AB864">
        <v>0</v>
      </c>
      <c r="AC864">
        <v>0</v>
      </c>
      <c r="AD864">
        <v>0</v>
      </c>
      <c r="AE864" t="s">
        <v>34</v>
      </c>
      <c r="AF864" t="s">
        <v>34</v>
      </c>
      <c r="AG864" t="s">
        <v>41</v>
      </c>
      <c r="AH864" s="5">
        <v>1075611.71</v>
      </c>
      <c r="AI864" s="5">
        <v>0</v>
      </c>
      <c r="AJ864" s="3">
        <v>47726</v>
      </c>
      <c r="AK864" s="5">
        <v>0</v>
      </c>
      <c r="AL864" s="5">
        <v>0</v>
      </c>
      <c r="AM864" s="5">
        <v>0</v>
      </c>
      <c r="AN864" s="5">
        <v>0</v>
      </c>
      <c r="AO864" t="s">
        <v>41</v>
      </c>
      <c r="AP864" t="s">
        <v>37</v>
      </c>
      <c r="AQ864" s="5">
        <v>1075611.71</v>
      </c>
      <c r="AR864" t="s">
        <v>38</v>
      </c>
      <c r="AS864">
        <f t="shared" si="217"/>
        <v>0</v>
      </c>
      <c r="AT864" t="str">
        <f t="shared" si="210"/>
        <v>0 Días</v>
      </c>
      <c r="AU864" t="e">
        <f>IF(AND(AC864=0,SUMIFS($H:$H,$A:$A,$A864,#REF!,#REF!)&lt;250000000),"Ordinaria",IF(AND(AC864=0,SUMIFS($H:$H,$A:$A,$A864,#REF!,#REF!)&gt;=250000000),"Preventiva",IF(AND(AC864&gt;0,AC864&lt;=30),"Persuasiva I",IF(AND(AC864&gt;30,AC864&lt;=60),"Persuasiva II",IF(AND(AC864&gt;60,AC864&lt;90),"Prejurídica","Jurídico")))))</f>
        <v>#REF!</v>
      </c>
      <c r="AV864">
        <f t="shared" si="211"/>
        <v>0</v>
      </c>
      <c r="AW864" t="str">
        <f>IFERROR(VLOOKUP(#REF!,#REF!,32,0),"Desembolsado")</f>
        <v>Desembolsado</v>
      </c>
      <c r="AX864" t="str">
        <f t="shared" si="212"/>
        <v>Otro</v>
      </c>
    </row>
    <row r="865" spans="1:50" x14ac:dyDescent="0.25">
      <c r="A865" s="3">
        <v>45107</v>
      </c>
      <c r="B865" s="1">
        <v>39111100005981</v>
      </c>
      <c r="C865" s="5">
        <v>308000000</v>
      </c>
      <c r="D865">
        <v>240</v>
      </c>
      <c r="E865" s="3">
        <v>40357</v>
      </c>
      <c r="F865" s="1">
        <f>_xlfn.DAYS(E865,A865)/30</f>
        <v>-158.33333333333334</v>
      </c>
      <c r="G865" s="1">
        <f t="shared" si="216"/>
        <v>81.666666666666657</v>
      </c>
      <c r="H865" s="5">
        <v>110139961</v>
      </c>
      <c r="I865" s="5" t="s">
        <v>53</v>
      </c>
      <c r="J865" s="6">
        <v>40557</v>
      </c>
      <c r="K865" s="7">
        <f>+_xlfn.DAYS(A865,J865)/30</f>
        <v>151.66666666666666</v>
      </c>
      <c r="L865" s="7">
        <f>+_xlfn.DAYS(A865,E865)/30</f>
        <v>158.33333333333334</v>
      </c>
      <c r="M865" s="6">
        <v>22176</v>
      </c>
      <c r="N865" s="8">
        <f>+_xlfn.DAYS(A865,M865)/365</f>
        <v>62.824657534246576</v>
      </c>
      <c r="O865" s="8">
        <v>2674</v>
      </c>
      <c r="P865" s="6">
        <v>39846</v>
      </c>
      <c r="Q865" s="8">
        <f t="shared" si="206"/>
        <v>1.4194444444444445</v>
      </c>
      <c r="R865" s="8">
        <f t="shared" si="207"/>
        <v>1.9750000000000001</v>
      </c>
      <c r="S865" s="8" t="s">
        <v>77</v>
      </c>
      <c r="T865" s="9">
        <v>1.61E-2</v>
      </c>
      <c r="U865" s="5">
        <f t="shared" si="208"/>
        <v>1283333.3333333333</v>
      </c>
      <c r="V865" s="5">
        <f t="shared" si="209"/>
        <v>147771.11434166669</v>
      </c>
      <c r="W865" s="10">
        <f t="shared" si="213"/>
        <v>1431104.4476749999</v>
      </c>
      <c r="X865" s="5">
        <v>53845</v>
      </c>
      <c r="Y865">
        <v>0</v>
      </c>
      <c r="Z865" s="5">
        <v>0</v>
      </c>
      <c r="AA865" s="5">
        <v>110193806</v>
      </c>
      <c r="AB865">
        <v>0</v>
      </c>
      <c r="AC865">
        <v>0</v>
      </c>
      <c r="AD865">
        <v>0</v>
      </c>
      <c r="AE865" t="s">
        <v>34</v>
      </c>
      <c r="AF865" t="s">
        <v>34</v>
      </c>
      <c r="AG865" t="s">
        <v>41</v>
      </c>
      <c r="AH865" s="5">
        <v>1101399.6100000001</v>
      </c>
      <c r="AI865" s="5">
        <v>538.45000000000005</v>
      </c>
      <c r="AJ865" s="3">
        <v>47726</v>
      </c>
      <c r="AK865" s="5">
        <v>0</v>
      </c>
      <c r="AL865" s="5">
        <v>0</v>
      </c>
      <c r="AM865" s="5">
        <v>0</v>
      </c>
      <c r="AN865" s="5">
        <v>0</v>
      </c>
      <c r="AO865" t="s">
        <v>41</v>
      </c>
      <c r="AP865" t="s">
        <v>37</v>
      </c>
      <c r="AQ865" s="5">
        <v>1101399.6100000001</v>
      </c>
      <c r="AR865" t="s">
        <v>38</v>
      </c>
      <c r="AS865">
        <f t="shared" si="217"/>
        <v>0</v>
      </c>
      <c r="AT865" t="str">
        <f t="shared" si="210"/>
        <v>0 Días</v>
      </c>
      <c r="AU865" t="e">
        <f>IF(AND(AC865=0,SUMIFS($H:$H,$A:$A,$A865,#REF!,#REF!)&lt;250000000),"Ordinaria",IF(AND(AC865=0,SUMIFS($H:$H,$A:$A,$A865,#REF!,#REF!)&gt;=250000000),"Preventiva",IF(AND(AC865&gt;0,AC865&lt;=30),"Persuasiva I",IF(AND(AC865&gt;30,AC865&lt;=60),"Persuasiva II",IF(AND(AC865&gt;60,AC865&lt;90),"Prejurídica","Jurídico")))))</f>
        <v>#REF!</v>
      </c>
      <c r="AV865">
        <f t="shared" si="211"/>
        <v>0</v>
      </c>
      <c r="AW865" t="str">
        <f>IFERROR(VLOOKUP(#REF!,#REF!,32,0),"Desembolsado")</f>
        <v>Desembolsado</v>
      </c>
      <c r="AX865" t="str">
        <f t="shared" si="212"/>
        <v>Otro</v>
      </c>
    </row>
    <row r="866" spans="1:50" x14ac:dyDescent="0.25">
      <c r="A866" s="3">
        <v>45077</v>
      </c>
      <c r="B866" s="1">
        <v>39111100005981</v>
      </c>
      <c r="C866" s="5">
        <v>308000000</v>
      </c>
      <c r="D866">
        <v>240</v>
      </c>
      <c r="E866" s="3">
        <v>40357</v>
      </c>
      <c r="F866" s="1">
        <f>_xlfn.DAYS(E866,A866)/30</f>
        <v>-157.33333333333334</v>
      </c>
      <c r="G866" s="1">
        <f t="shared" si="216"/>
        <v>82.666666666666657</v>
      </c>
      <c r="H866" s="5">
        <v>111376559</v>
      </c>
      <c r="I866" s="5" t="s">
        <v>53</v>
      </c>
      <c r="J866" s="6">
        <v>40557</v>
      </c>
      <c r="K866" s="7">
        <f>+_xlfn.DAYS(A866,J866)/30</f>
        <v>150.66666666666666</v>
      </c>
      <c r="L866" s="7">
        <f>+_xlfn.DAYS(A866,E866)/30</f>
        <v>157.33333333333334</v>
      </c>
      <c r="M866" s="6">
        <v>22176</v>
      </c>
      <c r="N866" s="8">
        <f>+_xlfn.DAYS(A866,M866)/365</f>
        <v>62.742465753424661</v>
      </c>
      <c r="O866" s="8">
        <v>2674</v>
      </c>
      <c r="P866" s="6">
        <v>39846</v>
      </c>
      <c r="Q866" s="8">
        <f t="shared" si="206"/>
        <v>1.4194444444444445</v>
      </c>
      <c r="R866" s="8">
        <f t="shared" si="207"/>
        <v>1.9750000000000001</v>
      </c>
      <c r="S866" s="8" t="s">
        <v>77</v>
      </c>
      <c r="T866" s="9">
        <v>1.61E-2</v>
      </c>
      <c r="U866" s="5">
        <f t="shared" si="208"/>
        <v>1283333.3333333333</v>
      </c>
      <c r="V866" s="5">
        <f t="shared" si="209"/>
        <v>149430.21665833335</v>
      </c>
      <c r="W866" s="10">
        <f t="shared" si="213"/>
        <v>1432763.5499916666</v>
      </c>
      <c r="X866" s="5">
        <v>54450</v>
      </c>
      <c r="Y866">
        <v>0</v>
      </c>
      <c r="Z866" s="5">
        <v>0</v>
      </c>
      <c r="AA866" s="5">
        <v>111431009</v>
      </c>
      <c r="AB866">
        <v>0</v>
      </c>
      <c r="AC866">
        <v>0</v>
      </c>
      <c r="AD866">
        <v>0</v>
      </c>
      <c r="AE866" t="s">
        <v>34</v>
      </c>
      <c r="AF866" t="s">
        <v>34</v>
      </c>
      <c r="AG866" t="s">
        <v>41</v>
      </c>
      <c r="AH866" s="5">
        <v>1113765.5900000001</v>
      </c>
      <c r="AI866" s="5">
        <v>544.5</v>
      </c>
      <c r="AJ866" s="3">
        <v>47726</v>
      </c>
      <c r="AK866" s="5">
        <v>0</v>
      </c>
      <c r="AL866" s="5">
        <v>0</v>
      </c>
      <c r="AM866" s="5">
        <v>0</v>
      </c>
      <c r="AN866" s="5">
        <v>0</v>
      </c>
      <c r="AO866" t="s">
        <v>41</v>
      </c>
      <c r="AP866" t="s">
        <v>37</v>
      </c>
      <c r="AQ866" s="5">
        <v>1113765.5900000001</v>
      </c>
      <c r="AR866" t="s">
        <v>38</v>
      </c>
      <c r="AS866">
        <f t="shared" si="217"/>
        <v>0</v>
      </c>
      <c r="AT866" t="str">
        <f t="shared" si="210"/>
        <v>0 Días</v>
      </c>
      <c r="AU866" t="e">
        <f>IF(AND(AC866=0,SUMIFS($H:$H,$A:$A,$A866,#REF!,#REF!)&lt;250000000),"Ordinaria",IF(AND(AC866=0,SUMIFS($H:$H,$A:$A,$A866,#REF!,#REF!)&gt;=250000000),"Preventiva",IF(AND(AC866&gt;0,AC866&lt;=30),"Persuasiva I",IF(AND(AC866&gt;30,AC866&lt;=60),"Persuasiva II",IF(AND(AC866&gt;60,AC866&lt;90),"Prejurídica","Jurídico")))))</f>
        <v>#REF!</v>
      </c>
      <c r="AV866">
        <f t="shared" si="211"/>
        <v>0</v>
      </c>
      <c r="AW866" t="str">
        <f>IFERROR(VLOOKUP(#REF!,#REF!,32,0),"Desembolsado")</f>
        <v>Desembolsado</v>
      </c>
      <c r="AX866" t="str">
        <f t="shared" si="212"/>
        <v>Otro</v>
      </c>
    </row>
    <row r="867" spans="1:50" x14ac:dyDescent="0.25">
      <c r="A867" s="3">
        <v>45046</v>
      </c>
      <c r="B867" s="1">
        <v>39111100005981</v>
      </c>
      <c r="C867" s="5">
        <v>308000000</v>
      </c>
      <c r="D867">
        <v>240</v>
      </c>
      <c r="E867" s="3">
        <v>40357</v>
      </c>
      <c r="F867" s="1">
        <f>_xlfn.DAYS(E867,A867)/30</f>
        <v>-156.30000000000001</v>
      </c>
      <c r="G867" s="1">
        <f t="shared" si="216"/>
        <v>83.699999999999989</v>
      </c>
      <c r="H867" s="5">
        <v>112661275</v>
      </c>
      <c r="I867" s="5" t="s">
        <v>53</v>
      </c>
      <c r="J867" s="6">
        <v>40557</v>
      </c>
      <c r="K867" s="7">
        <f>+_xlfn.DAYS(A867,J867)/30</f>
        <v>149.63333333333333</v>
      </c>
      <c r="L867" s="7">
        <f>+_xlfn.DAYS(A867,E867)/30</f>
        <v>156.30000000000001</v>
      </c>
      <c r="M867" s="6">
        <v>22176</v>
      </c>
      <c r="N867" s="8">
        <f>+_xlfn.DAYS(A867,M867)/365</f>
        <v>62.657534246575345</v>
      </c>
      <c r="O867" s="8">
        <v>2674</v>
      </c>
      <c r="P867" s="6">
        <v>39846</v>
      </c>
      <c r="Q867" s="8">
        <f t="shared" si="206"/>
        <v>1.4194444444444445</v>
      </c>
      <c r="R867" s="8">
        <f t="shared" si="207"/>
        <v>1.9750000000000001</v>
      </c>
      <c r="S867" s="8" t="s">
        <v>77</v>
      </c>
      <c r="T867" s="9">
        <v>1.61E-2</v>
      </c>
      <c r="U867" s="5">
        <f t="shared" si="208"/>
        <v>1283333.3333333333</v>
      </c>
      <c r="V867" s="5">
        <f t="shared" si="209"/>
        <v>151153.87729166666</v>
      </c>
      <c r="W867" s="10">
        <f t="shared" si="213"/>
        <v>1434487.2106249998</v>
      </c>
      <c r="X867" s="5">
        <v>55078</v>
      </c>
      <c r="Y867">
        <v>0</v>
      </c>
      <c r="Z867" s="5">
        <v>0</v>
      </c>
      <c r="AA867" s="5">
        <v>112716353</v>
      </c>
      <c r="AB867">
        <v>0</v>
      </c>
      <c r="AC867">
        <v>0</v>
      </c>
      <c r="AD867">
        <v>0</v>
      </c>
      <c r="AE867" t="s">
        <v>34</v>
      </c>
      <c r="AF867" t="s">
        <v>34</v>
      </c>
      <c r="AG867" t="s">
        <v>41</v>
      </c>
      <c r="AH867" s="5">
        <v>1126612.75</v>
      </c>
      <c r="AI867" s="5">
        <v>550.78</v>
      </c>
      <c r="AJ867" s="3">
        <v>47726</v>
      </c>
      <c r="AK867" s="5">
        <v>0</v>
      </c>
      <c r="AL867" s="5">
        <v>0</v>
      </c>
      <c r="AM867" s="5">
        <v>0</v>
      </c>
      <c r="AN867" s="5">
        <v>0</v>
      </c>
      <c r="AO867" t="s">
        <v>41</v>
      </c>
      <c r="AP867" t="s">
        <v>37</v>
      </c>
      <c r="AQ867" s="5">
        <v>1126612.75</v>
      </c>
      <c r="AR867" t="s">
        <v>38</v>
      </c>
      <c r="AS867">
        <f t="shared" si="217"/>
        <v>0</v>
      </c>
      <c r="AT867" t="str">
        <f t="shared" si="210"/>
        <v>0 Días</v>
      </c>
      <c r="AU867" t="e">
        <f>IF(AND(AC867=0,SUMIFS($H:$H,$A:$A,$A867,#REF!,#REF!)&lt;250000000),"Ordinaria",IF(AND(AC867=0,SUMIFS($H:$H,$A:$A,$A867,#REF!,#REF!)&gt;=250000000),"Preventiva",IF(AND(AC867&gt;0,AC867&lt;=30),"Persuasiva I",IF(AND(AC867&gt;30,AC867&lt;=60),"Persuasiva II",IF(AND(AC867&gt;60,AC867&lt;90),"Prejurídica","Jurídico")))))</f>
        <v>#REF!</v>
      </c>
      <c r="AV867">
        <f t="shared" si="211"/>
        <v>0</v>
      </c>
      <c r="AW867" t="str">
        <f>IFERROR(VLOOKUP(#REF!,#REF!,32,0),"Desembolsado")</f>
        <v>Desembolsado</v>
      </c>
      <c r="AX867" t="str">
        <f t="shared" si="212"/>
        <v>Otro</v>
      </c>
    </row>
    <row r="868" spans="1:50" x14ac:dyDescent="0.25">
      <c r="A868" s="3">
        <v>45016</v>
      </c>
      <c r="B868" s="1">
        <v>39111100005981</v>
      </c>
      <c r="C868" s="5">
        <v>308000000</v>
      </c>
      <c r="D868">
        <v>240</v>
      </c>
      <c r="E868" s="3">
        <v>40357</v>
      </c>
      <c r="F868" s="1">
        <f>_xlfn.DAYS(E868,A868)/30</f>
        <v>-155.30000000000001</v>
      </c>
      <c r="G868" s="1">
        <f t="shared" si="216"/>
        <v>84.699999999999989</v>
      </c>
      <c r="H868" s="5">
        <v>113994035</v>
      </c>
      <c r="I868" s="5" t="s">
        <v>53</v>
      </c>
      <c r="J868" s="6">
        <v>40557</v>
      </c>
      <c r="K868" s="7">
        <f>+_xlfn.DAYS(A868,J868)/30</f>
        <v>148.63333333333333</v>
      </c>
      <c r="L868" s="7">
        <f>+_xlfn.DAYS(A868,E868)/30</f>
        <v>155.30000000000001</v>
      </c>
      <c r="M868" s="6">
        <v>22176</v>
      </c>
      <c r="N868" s="8">
        <f>+_xlfn.DAYS(A868,M868)/365</f>
        <v>62.575342465753423</v>
      </c>
      <c r="O868" s="8">
        <v>2674</v>
      </c>
      <c r="P868" s="6">
        <v>39846</v>
      </c>
      <c r="Q868" s="8">
        <f t="shared" si="206"/>
        <v>1.4194444444444445</v>
      </c>
      <c r="R868" s="8">
        <f t="shared" si="207"/>
        <v>1.9750000000000001</v>
      </c>
      <c r="S868" s="8" t="s">
        <v>77</v>
      </c>
      <c r="T868" s="9">
        <v>1.61E-2</v>
      </c>
      <c r="U868" s="5">
        <f t="shared" si="208"/>
        <v>1283333.3333333333</v>
      </c>
      <c r="V868" s="5">
        <f t="shared" si="209"/>
        <v>152941.99695833333</v>
      </c>
      <c r="W868" s="10">
        <f t="shared" si="213"/>
        <v>1436275.3302916666</v>
      </c>
      <c r="X868" s="5">
        <v>55727</v>
      </c>
      <c r="Y868">
        <v>0</v>
      </c>
      <c r="Z868" s="5">
        <v>0</v>
      </c>
      <c r="AA868" s="5">
        <v>114049762</v>
      </c>
      <c r="AB868">
        <v>0</v>
      </c>
      <c r="AC868">
        <v>0</v>
      </c>
      <c r="AD868">
        <v>0</v>
      </c>
      <c r="AE868" t="s">
        <v>34</v>
      </c>
      <c r="AF868" t="s">
        <v>34</v>
      </c>
      <c r="AG868" t="s">
        <v>41</v>
      </c>
      <c r="AH868" s="5">
        <v>1139940.3500000001</v>
      </c>
      <c r="AI868" s="5">
        <v>557.27</v>
      </c>
      <c r="AJ868" s="3">
        <v>47726</v>
      </c>
      <c r="AK868" s="5">
        <v>0</v>
      </c>
      <c r="AL868" s="5">
        <v>0</v>
      </c>
      <c r="AM868" s="5">
        <v>0</v>
      </c>
      <c r="AN868" s="5">
        <v>0</v>
      </c>
      <c r="AO868" t="s">
        <v>41</v>
      </c>
      <c r="AP868" t="s">
        <v>37</v>
      </c>
      <c r="AQ868" s="5">
        <v>1139940.3500000001</v>
      </c>
      <c r="AR868" t="s">
        <v>38</v>
      </c>
      <c r="AS868">
        <f t="shared" si="217"/>
        <v>0</v>
      </c>
      <c r="AT868" t="str">
        <f t="shared" si="210"/>
        <v>0 Días</v>
      </c>
      <c r="AU868" t="e">
        <f>IF(AND(AC868=0,SUMIFS($H:$H,$A:$A,$A868,#REF!,#REF!)&lt;250000000),"Ordinaria",IF(AND(AC868=0,SUMIFS($H:$H,$A:$A,$A868,#REF!,#REF!)&gt;=250000000),"Preventiva",IF(AND(AC868&gt;0,AC868&lt;=30),"Persuasiva I",IF(AND(AC868&gt;30,AC868&lt;=60),"Persuasiva II",IF(AND(AC868&gt;60,AC868&lt;90),"Prejurídica","Jurídico")))))</f>
        <v>#REF!</v>
      </c>
      <c r="AV868">
        <f t="shared" si="211"/>
        <v>0</v>
      </c>
      <c r="AW868" t="str">
        <f>IFERROR(VLOOKUP(#REF!,#REF!,32,0),"Desembolsado")</f>
        <v>Desembolsado</v>
      </c>
      <c r="AX868" t="str">
        <f t="shared" si="212"/>
        <v>Otro</v>
      </c>
    </row>
    <row r="869" spans="1:50" x14ac:dyDescent="0.25">
      <c r="A869" s="3">
        <v>45351</v>
      </c>
      <c r="B869" s="1">
        <v>39111100006221</v>
      </c>
      <c r="C869" s="5">
        <v>243158965</v>
      </c>
      <c r="D869">
        <v>240</v>
      </c>
      <c r="E869" s="3">
        <v>40568</v>
      </c>
      <c r="F869" s="1">
        <f>_xlfn.DAYS(E869,A869)/30</f>
        <v>-159.43333333333334</v>
      </c>
      <c r="G869" s="1">
        <f t="shared" si="216"/>
        <v>80.566666666666663</v>
      </c>
      <c r="H869" s="5">
        <v>82794925</v>
      </c>
      <c r="I869" s="5" t="s">
        <v>53</v>
      </c>
      <c r="J869" s="6">
        <v>40602</v>
      </c>
      <c r="K869" s="7">
        <f>+_xlfn.DAYS(A869,J869)/30</f>
        <v>158.30000000000001</v>
      </c>
      <c r="L869" s="7">
        <f>+_xlfn.DAYS(A869,E869)/30</f>
        <v>159.43333333333334</v>
      </c>
      <c r="M869" s="6">
        <v>28611</v>
      </c>
      <c r="N869" s="8">
        <f>+_xlfn.DAYS(A869,M869)/365</f>
        <v>45.863013698630134</v>
      </c>
      <c r="O869" s="8">
        <v>973</v>
      </c>
      <c r="P869" s="6">
        <v>40148</v>
      </c>
      <c r="Q869" s="8">
        <f t="shared" si="206"/>
        <v>1.1666666666666667</v>
      </c>
      <c r="R869" s="8">
        <f t="shared" si="207"/>
        <v>1.2611111111111111</v>
      </c>
      <c r="S869" s="8" t="s">
        <v>77</v>
      </c>
      <c r="T869" s="9">
        <v>1.61E-2</v>
      </c>
      <c r="U869" s="5">
        <f t="shared" si="208"/>
        <v>1013162.3541666666</v>
      </c>
      <c r="V869" s="5">
        <f t="shared" si="209"/>
        <v>111083.19104166667</v>
      </c>
      <c r="W869" s="10">
        <f t="shared" si="213"/>
        <v>1124245.5452083333</v>
      </c>
      <c r="X869" s="5">
        <v>110393</v>
      </c>
      <c r="Y869">
        <v>0</v>
      </c>
      <c r="Z869" s="5">
        <v>11073</v>
      </c>
      <c r="AA869" s="5">
        <v>82916391</v>
      </c>
      <c r="AB869">
        <v>0</v>
      </c>
      <c r="AC869">
        <v>0</v>
      </c>
      <c r="AD869">
        <v>0</v>
      </c>
      <c r="AE869" t="s">
        <v>34</v>
      </c>
      <c r="AF869" t="s">
        <v>34</v>
      </c>
      <c r="AG869" t="s">
        <v>41</v>
      </c>
      <c r="AH869" s="5">
        <v>827949.25</v>
      </c>
      <c r="AI869" s="5">
        <v>1103.93</v>
      </c>
      <c r="AJ869" s="3">
        <v>47868</v>
      </c>
      <c r="AK869" s="5">
        <v>110.73</v>
      </c>
      <c r="AL869" s="5">
        <v>0</v>
      </c>
      <c r="AM869" s="5">
        <v>0</v>
      </c>
      <c r="AN869" s="5">
        <v>0</v>
      </c>
      <c r="AO869" t="s">
        <v>41</v>
      </c>
      <c r="AP869" t="s">
        <v>37</v>
      </c>
      <c r="AQ869" s="5">
        <v>827949.25</v>
      </c>
      <c r="AR869" t="s">
        <v>38</v>
      </c>
      <c r="AT869" t="str">
        <f t="shared" si="210"/>
        <v>0 Días</v>
      </c>
      <c r="AU869" t="e">
        <f>IF(AND(AC869=0,SUMIFS($H:$H,$A:$A,$A869,#REF!,#REF!)&lt;250000000),"Ordinaria",IF(AND(AC869=0,SUMIFS($H:$H,$A:$A,$A869,#REF!,#REF!)&gt;=250000000),"Preventiva",IF(AND(AC869&gt;0,AC869&lt;=30),"Persuasiva I",IF(AND(AC869&gt;30,AC869&lt;=60),"Persuasiva II",IF(AND(AC869&gt;60,AC869&lt;90),"Prejurídica","Jurídico")))))</f>
        <v>#REF!</v>
      </c>
      <c r="AV869">
        <f t="shared" si="211"/>
        <v>0</v>
      </c>
      <c r="AW869" t="str">
        <f>IFERROR(VLOOKUP(#REF!,#REF!,32,0),"Desembolsado")</f>
        <v>Desembolsado</v>
      </c>
      <c r="AX869" t="str">
        <f t="shared" si="212"/>
        <v>Otro</v>
      </c>
    </row>
    <row r="870" spans="1:50" x14ac:dyDescent="0.25">
      <c r="A870" s="3">
        <v>45322</v>
      </c>
      <c r="B870" s="1">
        <v>39111100006221</v>
      </c>
      <c r="C870" s="5">
        <v>243158965</v>
      </c>
      <c r="D870">
        <v>240</v>
      </c>
      <c r="E870" s="3">
        <v>40568</v>
      </c>
      <c r="F870" s="1">
        <f>_xlfn.DAYS(E870,A870)/30</f>
        <v>-158.46666666666667</v>
      </c>
      <c r="G870" s="1">
        <f t="shared" si="216"/>
        <v>81.533333333333331</v>
      </c>
      <c r="H870" s="5">
        <v>83871879</v>
      </c>
      <c r="I870" s="5" t="s">
        <v>53</v>
      </c>
      <c r="J870" s="6">
        <v>40602</v>
      </c>
      <c r="K870" s="7">
        <f>+_xlfn.DAYS(A870,J870)/30</f>
        <v>157.33333333333334</v>
      </c>
      <c r="L870" s="7">
        <f>+_xlfn.DAYS(A870,E870)/30</f>
        <v>158.46666666666667</v>
      </c>
      <c r="M870" s="6">
        <v>28611</v>
      </c>
      <c r="N870" s="8">
        <f>+_xlfn.DAYS(A870,M870)/365</f>
        <v>45.783561643835618</v>
      </c>
      <c r="O870" s="8">
        <v>973</v>
      </c>
      <c r="P870" s="6">
        <v>40148</v>
      </c>
      <c r="Q870" s="8">
        <f t="shared" si="206"/>
        <v>1.1666666666666667</v>
      </c>
      <c r="R870" s="8">
        <f t="shared" si="207"/>
        <v>1.2611111111111111</v>
      </c>
      <c r="S870" s="8" t="s">
        <v>77</v>
      </c>
      <c r="T870" s="9">
        <v>1.61E-2</v>
      </c>
      <c r="U870" s="5">
        <f t="shared" si="208"/>
        <v>1013162.3541666666</v>
      </c>
      <c r="V870" s="5">
        <f t="shared" si="209"/>
        <v>112528.10432499999</v>
      </c>
      <c r="W870" s="10">
        <f t="shared" si="213"/>
        <v>1125690.4584916667</v>
      </c>
      <c r="X870" s="5">
        <v>111829</v>
      </c>
      <c r="Y870">
        <v>0</v>
      </c>
      <c r="Z870" s="5">
        <v>11217</v>
      </c>
      <c r="AA870" s="5">
        <v>83994925</v>
      </c>
      <c r="AB870">
        <v>0</v>
      </c>
      <c r="AC870">
        <v>0</v>
      </c>
      <c r="AD870">
        <v>0</v>
      </c>
      <c r="AE870" t="s">
        <v>34</v>
      </c>
      <c r="AF870" t="s">
        <v>34</v>
      </c>
      <c r="AG870" t="s">
        <v>41</v>
      </c>
      <c r="AH870" s="5">
        <v>838718.79</v>
      </c>
      <c r="AI870" s="5">
        <v>1118.29</v>
      </c>
      <c r="AJ870" s="3">
        <v>47868</v>
      </c>
      <c r="AK870" s="5">
        <v>112.17</v>
      </c>
      <c r="AL870" s="5">
        <v>0</v>
      </c>
      <c r="AM870" s="5">
        <v>0</v>
      </c>
      <c r="AN870" s="5">
        <v>0</v>
      </c>
      <c r="AO870" t="s">
        <v>41</v>
      </c>
      <c r="AP870" t="s">
        <v>37</v>
      </c>
      <c r="AQ870" s="5">
        <v>838718.79</v>
      </c>
      <c r="AR870" t="s">
        <v>38</v>
      </c>
      <c r="AS870">
        <f t="shared" ref="AS870:AS880" si="218">IF(AC870&gt;=1,1,0)</f>
        <v>0</v>
      </c>
      <c r="AT870" t="str">
        <f t="shared" si="210"/>
        <v>0 Días</v>
      </c>
      <c r="AU870" t="e">
        <f>IF(AND(AC870=0,SUMIFS($H:$H,$A:$A,$A870,#REF!,#REF!)&lt;250000000),"Ordinaria",IF(AND(AC870=0,SUMIFS($H:$H,$A:$A,$A870,#REF!,#REF!)&gt;=250000000),"Preventiva",IF(AND(AC870&gt;0,AC870&lt;=30),"Persuasiva I",IF(AND(AC870&gt;30,AC870&lt;=60),"Persuasiva II",IF(AND(AC870&gt;60,AC870&lt;90),"Prejurídica","Jurídico")))))</f>
        <v>#REF!</v>
      </c>
      <c r="AV870">
        <f t="shared" si="211"/>
        <v>0</v>
      </c>
      <c r="AW870" t="str">
        <f>IFERROR(VLOOKUP(#REF!,#REF!,32,0),"Desembolsado")</f>
        <v>Desembolsado</v>
      </c>
      <c r="AX870" t="str">
        <f t="shared" si="212"/>
        <v>Otro</v>
      </c>
    </row>
    <row r="871" spans="1:50" x14ac:dyDescent="0.25">
      <c r="A871" s="3">
        <v>45291</v>
      </c>
      <c r="B871" s="1">
        <v>39111100006221</v>
      </c>
      <c r="C871" s="5">
        <v>243158965</v>
      </c>
      <c r="D871">
        <v>240</v>
      </c>
      <c r="E871" s="3">
        <v>40568</v>
      </c>
      <c r="F871" s="1">
        <f>_xlfn.DAYS(E871,A871)/30</f>
        <v>-157.43333333333334</v>
      </c>
      <c r="G871" s="1">
        <f t="shared" si="216"/>
        <v>82.566666666666663</v>
      </c>
      <c r="H871" s="5">
        <v>85233515</v>
      </c>
      <c r="I871" s="5" t="s">
        <v>53</v>
      </c>
      <c r="J871" s="6">
        <v>40602</v>
      </c>
      <c r="K871" s="7">
        <f>+_xlfn.DAYS(A871,J871)/30</f>
        <v>156.30000000000001</v>
      </c>
      <c r="L871" s="7">
        <f>+_xlfn.DAYS(A871,E871)/30</f>
        <v>157.43333333333334</v>
      </c>
      <c r="M871" s="6">
        <v>28611</v>
      </c>
      <c r="N871" s="8">
        <f>+_xlfn.DAYS(A871,M871)/365</f>
        <v>45.698630136986303</v>
      </c>
      <c r="O871" s="8">
        <v>973</v>
      </c>
      <c r="P871" s="6">
        <v>40148</v>
      </c>
      <c r="Q871" s="8">
        <f t="shared" si="206"/>
        <v>1.1666666666666667</v>
      </c>
      <c r="R871" s="8">
        <f t="shared" si="207"/>
        <v>1.2611111111111111</v>
      </c>
      <c r="S871" s="8" t="s">
        <v>77</v>
      </c>
      <c r="T871" s="9">
        <v>1.61E-2</v>
      </c>
      <c r="U871" s="5">
        <f t="shared" si="208"/>
        <v>1013162.3541666666</v>
      </c>
      <c r="V871" s="5">
        <f t="shared" si="209"/>
        <v>114354.96595833333</v>
      </c>
      <c r="W871" s="10">
        <f t="shared" si="213"/>
        <v>1127517.3201249999</v>
      </c>
      <c r="X871" s="5">
        <v>41669</v>
      </c>
      <c r="Y871">
        <v>0</v>
      </c>
      <c r="Z871" s="5">
        <v>11403</v>
      </c>
      <c r="AA871" s="5">
        <v>85286587</v>
      </c>
      <c r="AB871">
        <v>0</v>
      </c>
      <c r="AC871">
        <v>0</v>
      </c>
      <c r="AD871">
        <v>0</v>
      </c>
      <c r="AE871" t="s">
        <v>34</v>
      </c>
      <c r="AF871" t="s">
        <v>34</v>
      </c>
      <c r="AG871" t="s">
        <v>41</v>
      </c>
      <c r="AH871" s="5">
        <v>852335.15</v>
      </c>
      <c r="AI871" s="5">
        <v>416.69</v>
      </c>
      <c r="AJ871" s="3">
        <v>47868</v>
      </c>
      <c r="AK871" s="5">
        <v>114.03</v>
      </c>
      <c r="AL871" s="5">
        <v>0</v>
      </c>
      <c r="AM871" s="5">
        <v>0</v>
      </c>
      <c r="AN871" s="5">
        <v>0</v>
      </c>
      <c r="AO871" t="s">
        <v>41</v>
      </c>
      <c r="AP871" t="s">
        <v>37</v>
      </c>
      <c r="AQ871" s="5">
        <v>852335.15</v>
      </c>
      <c r="AR871" t="s">
        <v>38</v>
      </c>
      <c r="AS871">
        <f t="shared" si="218"/>
        <v>0</v>
      </c>
      <c r="AT871" t="str">
        <f t="shared" si="210"/>
        <v>0 Días</v>
      </c>
      <c r="AU871" t="e">
        <f>IF(AND(AC871=0,SUMIFS($H:$H,$A:$A,$A871,#REF!,#REF!)&lt;250000000),"Ordinaria",IF(AND(AC871=0,SUMIFS($H:$H,$A:$A,$A871,#REF!,#REF!)&gt;=250000000),"Preventiva",IF(AND(AC871&gt;0,AC871&lt;=30),"Persuasiva I",IF(AND(AC871&gt;30,AC871&lt;=60),"Persuasiva II",IF(AND(AC871&gt;60,AC871&lt;90),"Prejurídica","Jurídico")))))</f>
        <v>#REF!</v>
      </c>
      <c r="AV871">
        <f t="shared" si="211"/>
        <v>0</v>
      </c>
      <c r="AW871" t="str">
        <f>IFERROR(VLOOKUP(#REF!,#REF!,32,0),"Desembolsado")</f>
        <v>Desembolsado</v>
      </c>
      <c r="AX871" t="str">
        <f t="shared" si="212"/>
        <v>Otro</v>
      </c>
    </row>
    <row r="872" spans="1:50" x14ac:dyDescent="0.25">
      <c r="A872" s="3">
        <v>45260</v>
      </c>
      <c r="B872" s="1">
        <v>39111100006221</v>
      </c>
      <c r="C872" s="5">
        <v>243158965</v>
      </c>
      <c r="D872">
        <v>240</v>
      </c>
      <c r="E872" s="3">
        <v>40568</v>
      </c>
      <c r="F872" s="1">
        <f>_xlfn.DAYS(E872,A872)/30</f>
        <v>-156.4</v>
      </c>
      <c r="G872" s="1">
        <f t="shared" si="216"/>
        <v>83.6</v>
      </c>
      <c r="H872" s="5">
        <v>86606454</v>
      </c>
      <c r="I872" s="5" t="s">
        <v>53</v>
      </c>
      <c r="J872" s="6">
        <v>40602</v>
      </c>
      <c r="K872" s="7">
        <f>+_xlfn.DAYS(A872,J872)/30</f>
        <v>155.26666666666668</v>
      </c>
      <c r="L872" s="7">
        <f>+_xlfn.DAYS(A872,E872)/30</f>
        <v>156.4</v>
      </c>
      <c r="M872" s="6">
        <v>28611</v>
      </c>
      <c r="N872" s="8">
        <f>+_xlfn.DAYS(A872,M872)/365</f>
        <v>45.613698630136987</v>
      </c>
      <c r="O872" s="8">
        <v>973</v>
      </c>
      <c r="P872" s="6">
        <v>40148</v>
      </c>
      <c r="Q872" s="8">
        <f t="shared" si="206"/>
        <v>1.1666666666666667</v>
      </c>
      <c r="R872" s="8">
        <f t="shared" si="207"/>
        <v>1.2611111111111111</v>
      </c>
      <c r="S872" s="8" t="s">
        <v>77</v>
      </c>
      <c r="T872" s="9">
        <v>1.61E-2</v>
      </c>
      <c r="U872" s="5">
        <f t="shared" si="208"/>
        <v>1013162.3541666666</v>
      </c>
      <c r="V872" s="5">
        <f t="shared" si="209"/>
        <v>116196.99245000001</v>
      </c>
      <c r="W872" s="10">
        <f t="shared" si="213"/>
        <v>1129359.3466166665</v>
      </c>
      <c r="X872" s="5">
        <v>42389</v>
      </c>
      <c r="Y872">
        <v>0</v>
      </c>
      <c r="Z872" s="5">
        <v>0</v>
      </c>
      <c r="AA872" s="5">
        <v>86648843</v>
      </c>
      <c r="AB872">
        <v>0</v>
      </c>
      <c r="AC872">
        <v>0</v>
      </c>
      <c r="AD872">
        <v>0</v>
      </c>
      <c r="AE872" t="s">
        <v>34</v>
      </c>
      <c r="AF872" t="s">
        <v>34</v>
      </c>
      <c r="AG872" t="s">
        <v>41</v>
      </c>
      <c r="AH872" s="5">
        <v>866064.54</v>
      </c>
      <c r="AI872" s="5">
        <v>423.89</v>
      </c>
      <c r="AJ872" s="3">
        <v>47868</v>
      </c>
      <c r="AK872" s="5">
        <v>0</v>
      </c>
      <c r="AL872" s="5">
        <v>0</v>
      </c>
      <c r="AM872" s="5">
        <v>0</v>
      </c>
      <c r="AN872" s="5">
        <v>0</v>
      </c>
      <c r="AO872" t="s">
        <v>41</v>
      </c>
      <c r="AP872" t="s">
        <v>37</v>
      </c>
      <c r="AQ872" s="5">
        <v>866064.54</v>
      </c>
      <c r="AR872" t="s">
        <v>38</v>
      </c>
      <c r="AS872">
        <f t="shared" si="218"/>
        <v>0</v>
      </c>
      <c r="AT872" t="str">
        <f t="shared" si="210"/>
        <v>0 Días</v>
      </c>
      <c r="AU872" t="e">
        <f>IF(AND(AC872=0,SUMIFS($H:$H,$A:$A,$A872,#REF!,#REF!)&lt;250000000),"Ordinaria",IF(AND(AC872=0,SUMIFS($H:$H,$A:$A,$A872,#REF!,#REF!)&gt;=250000000),"Preventiva",IF(AND(AC872&gt;0,AC872&lt;=30),"Persuasiva I",IF(AND(AC872&gt;30,AC872&lt;=60),"Persuasiva II",IF(AND(AC872&gt;60,AC872&lt;90),"Prejurídica","Jurídico")))))</f>
        <v>#REF!</v>
      </c>
      <c r="AV872">
        <f t="shared" si="211"/>
        <v>0</v>
      </c>
      <c r="AW872" t="str">
        <f>IFERROR(VLOOKUP(#REF!,#REF!,32,0),"Desembolsado")</f>
        <v>Desembolsado</v>
      </c>
      <c r="AX872" t="str">
        <f t="shared" si="212"/>
        <v>Otro</v>
      </c>
    </row>
    <row r="873" spans="1:50" x14ac:dyDescent="0.25">
      <c r="A873" s="3">
        <v>45230</v>
      </c>
      <c r="B873" s="1">
        <v>39111100006221</v>
      </c>
      <c r="C873" s="5">
        <v>243158965</v>
      </c>
      <c r="D873">
        <v>240</v>
      </c>
      <c r="E873" s="3">
        <v>40568</v>
      </c>
      <c r="F873" s="1">
        <f>_xlfn.DAYS(E873,A873)/30</f>
        <v>-155.4</v>
      </c>
      <c r="G873" s="1">
        <f t="shared" si="216"/>
        <v>84.6</v>
      </c>
      <c r="H873" s="5">
        <v>87977051</v>
      </c>
      <c r="I873" s="5" t="s">
        <v>53</v>
      </c>
      <c r="J873" s="6">
        <v>40602</v>
      </c>
      <c r="K873" s="7">
        <f>+_xlfn.DAYS(A873,J873)/30</f>
        <v>154.26666666666668</v>
      </c>
      <c r="L873" s="7">
        <f>+_xlfn.DAYS(A873,E873)/30</f>
        <v>155.4</v>
      </c>
      <c r="M873" s="6">
        <v>28611</v>
      </c>
      <c r="N873" s="8">
        <f>+_xlfn.DAYS(A873,M873)/365</f>
        <v>45.531506849315072</v>
      </c>
      <c r="O873" s="8">
        <v>973</v>
      </c>
      <c r="P873" s="6">
        <v>40148</v>
      </c>
      <c r="Q873" s="8">
        <f t="shared" si="206"/>
        <v>1.1666666666666667</v>
      </c>
      <c r="R873" s="8">
        <f t="shared" si="207"/>
        <v>1.2611111111111111</v>
      </c>
      <c r="S873" s="8" t="s">
        <v>77</v>
      </c>
      <c r="T873" s="9">
        <v>1.61E-2</v>
      </c>
      <c r="U873" s="5">
        <f t="shared" si="208"/>
        <v>1013162.3541666666</v>
      </c>
      <c r="V873" s="5">
        <f t="shared" si="209"/>
        <v>118035.87675833332</v>
      </c>
      <c r="W873" s="10">
        <f t="shared" si="213"/>
        <v>1131198.230925</v>
      </c>
      <c r="X873" s="5">
        <v>43010</v>
      </c>
      <c r="Y873">
        <v>0</v>
      </c>
      <c r="Z873" s="5">
        <v>0</v>
      </c>
      <c r="AA873" s="5">
        <v>88020061</v>
      </c>
      <c r="AB873">
        <v>0</v>
      </c>
      <c r="AC873">
        <v>0</v>
      </c>
      <c r="AD873">
        <v>0</v>
      </c>
      <c r="AE873" t="s">
        <v>34</v>
      </c>
      <c r="AF873" t="s">
        <v>34</v>
      </c>
      <c r="AG873" t="s">
        <v>41</v>
      </c>
      <c r="AH873" s="5">
        <v>879770.51</v>
      </c>
      <c r="AI873" s="5">
        <v>430.1</v>
      </c>
      <c r="AJ873" s="3">
        <v>47868</v>
      </c>
      <c r="AK873" s="5">
        <v>0</v>
      </c>
      <c r="AL873" s="5">
        <v>0</v>
      </c>
      <c r="AM873" s="5">
        <v>0</v>
      </c>
      <c r="AN873" s="5">
        <v>0</v>
      </c>
      <c r="AO873" t="s">
        <v>41</v>
      </c>
      <c r="AP873" t="s">
        <v>37</v>
      </c>
      <c r="AQ873" s="5">
        <v>879770.51</v>
      </c>
      <c r="AR873" t="s">
        <v>38</v>
      </c>
      <c r="AS873">
        <f t="shared" si="218"/>
        <v>0</v>
      </c>
      <c r="AT873" t="str">
        <f t="shared" si="210"/>
        <v>0 Días</v>
      </c>
      <c r="AU873" t="e">
        <f>IF(AND(AC873=0,SUMIFS($H:$H,$A:$A,$A873,#REF!,#REF!)&lt;250000000),"Ordinaria",IF(AND(AC873=0,SUMIFS($H:$H,$A:$A,$A873,#REF!,#REF!)&gt;=250000000),"Preventiva",IF(AND(AC873&gt;0,AC873&lt;=30),"Persuasiva I",IF(AND(AC873&gt;30,AC873&lt;=60),"Persuasiva II",IF(AND(AC873&gt;60,AC873&lt;90),"Prejurídica","Jurídico")))))</f>
        <v>#REF!</v>
      </c>
      <c r="AV873">
        <f t="shared" si="211"/>
        <v>0</v>
      </c>
      <c r="AW873" t="str">
        <f>IFERROR(VLOOKUP(#REF!,#REF!,32,0),"Desembolsado")</f>
        <v>Desembolsado</v>
      </c>
      <c r="AX873" t="str">
        <f t="shared" si="212"/>
        <v>Otro</v>
      </c>
    </row>
    <row r="874" spans="1:50" x14ac:dyDescent="0.25">
      <c r="A874" s="3">
        <v>45199</v>
      </c>
      <c r="B874" s="1">
        <v>39111100006221</v>
      </c>
      <c r="C874" s="5">
        <v>243158965</v>
      </c>
      <c r="D874">
        <v>240</v>
      </c>
      <c r="E874" s="3">
        <v>40568</v>
      </c>
      <c r="F874" s="1">
        <f>_xlfn.DAYS(E874,A874)/30</f>
        <v>-154.36666666666667</v>
      </c>
      <c r="G874" s="1">
        <f t="shared" si="216"/>
        <v>85.633333333333326</v>
      </c>
      <c r="H874" s="5">
        <v>88981223</v>
      </c>
      <c r="I874" s="5" t="s">
        <v>53</v>
      </c>
      <c r="J874" s="6">
        <v>40602</v>
      </c>
      <c r="K874" s="7">
        <f>+_xlfn.DAYS(A874,J874)/30</f>
        <v>153.23333333333332</v>
      </c>
      <c r="L874" s="7">
        <f>+_xlfn.DAYS(A874,E874)/30</f>
        <v>154.36666666666667</v>
      </c>
      <c r="M874" s="6">
        <v>28611</v>
      </c>
      <c r="N874" s="8">
        <f>+_xlfn.DAYS(A874,M874)/365</f>
        <v>45.446575342465756</v>
      </c>
      <c r="O874" s="8">
        <v>973</v>
      </c>
      <c r="P874" s="6">
        <v>40148</v>
      </c>
      <c r="Q874" s="8">
        <f t="shared" si="206"/>
        <v>1.1666666666666667</v>
      </c>
      <c r="R874" s="8">
        <f t="shared" si="207"/>
        <v>1.2611111111111111</v>
      </c>
      <c r="S874" s="8" t="s">
        <v>77</v>
      </c>
      <c r="T874" s="9">
        <v>1.61E-2</v>
      </c>
      <c r="U874" s="5">
        <f t="shared" si="208"/>
        <v>1013162.3541666666</v>
      </c>
      <c r="V874" s="5">
        <f t="shared" si="209"/>
        <v>119383.14085833333</v>
      </c>
      <c r="W874" s="10">
        <f t="shared" si="213"/>
        <v>1132545.4950250001</v>
      </c>
      <c r="X874" s="5">
        <v>43519</v>
      </c>
      <c r="Y874">
        <v>0</v>
      </c>
      <c r="Z874" s="5">
        <v>0</v>
      </c>
      <c r="AA874" s="5">
        <v>89024742</v>
      </c>
      <c r="AB874">
        <v>0</v>
      </c>
      <c r="AC874">
        <v>0</v>
      </c>
      <c r="AD874">
        <v>0</v>
      </c>
      <c r="AE874" t="s">
        <v>34</v>
      </c>
      <c r="AF874" t="s">
        <v>34</v>
      </c>
      <c r="AG874" t="s">
        <v>41</v>
      </c>
      <c r="AH874" s="5">
        <v>889812.23</v>
      </c>
      <c r="AI874" s="5">
        <v>435.19</v>
      </c>
      <c r="AJ874" s="3">
        <v>47868</v>
      </c>
      <c r="AK874" s="5">
        <v>0</v>
      </c>
      <c r="AL874" s="5">
        <v>0</v>
      </c>
      <c r="AM874" s="5">
        <v>0</v>
      </c>
      <c r="AN874" s="5">
        <v>0</v>
      </c>
      <c r="AO874" t="s">
        <v>41</v>
      </c>
      <c r="AP874" t="s">
        <v>37</v>
      </c>
      <c r="AQ874" s="5">
        <v>889812.23</v>
      </c>
      <c r="AR874" t="s">
        <v>38</v>
      </c>
      <c r="AS874">
        <f t="shared" si="218"/>
        <v>0</v>
      </c>
      <c r="AT874" t="str">
        <f t="shared" si="210"/>
        <v>0 Días</v>
      </c>
      <c r="AU874" t="e">
        <f>IF(AND(AC874=0,SUMIFS($H:$H,$A:$A,$A874,#REF!,#REF!)&lt;250000000),"Ordinaria",IF(AND(AC874=0,SUMIFS($H:$H,$A:$A,$A874,#REF!,#REF!)&gt;=250000000),"Preventiva",IF(AND(AC874&gt;0,AC874&lt;=30),"Persuasiva I",IF(AND(AC874&gt;30,AC874&lt;=60),"Persuasiva II",IF(AND(AC874&gt;60,AC874&lt;90),"Prejurídica","Jurídico")))))</f>
        <v>#REF!</v>
      </c>
      <c r="AV874">
        <f t="shared" si="211"/>
        <v>0</v>
      </c>
      <c r="AW874" t="str">
        <f>IFERROR(VLOOKUP(#REF!,#REF!,32,0),"Desembolsado")</f>
        <v>Desembolsado</v>
      </c>
      <c r="AX874" t="str">
        <f t="shared" si="212"/>
        <v>Otro</v>
      </c>
    </row>
    <row r="875" spans="1:50" x14ac:dyDescent="0.25">
      <c r="A875" s="3">
        <v>45169</v>
      </c>
      <c r="B875" s="1">
        <v>39111100006221</v>
      </c>
      <c r="C875" s="5">
        <v>243158965</v>
      </c>
      <c r="D875">
        <v>240</v>
      </c>
      <c r="E875" s="3">
        <v>40568</v>
      </c>
      <c r="F875" s="1">
        <f>_xlfn.DAYS(E875,A875)/30</f>
        <v>-153.36666666666667</v>
      </c>
      <c r="G875" s="1">
        <f t="shared" si="216"/>
        <v>86.633333333333326</v>
      </c>
      <c r="H875" s="5">
        <v>89998985</v>
      </c>
      <c r="I875" s="5" t="s">
        <v>53</v>
      </c>
      <c r="J875" s="6">
        <v>40602</v>
      </c>
      <c r="K875" s="7">
        <f>+_xlfn.DAYS(A875,J875)/30</f>
        <v>152.23333333333332</v>
      </c>
      <c r="L875" s="7">
        <f>+_xlfn.DAYS(A875,E875)/30</f>
        <v>153.36666666666667</v>
      </c>
      <c r="M875" s="6">
        <v>28611</v>
      </c>
      <c r="N875" s="8">
        <f>+_xlfn.DAYS(A875,M875)/365</f>
        <v>45.364383561643834</v>
      </c>
      <c r="O875" s="8">
        <v>973</v>
      </c>
      <c r="P875" s="6">
        <v>40148</v>
      </c>
      <c r="Q875" s="8">
        <f t="shared" si="206"/>
        <v>1.1666666666666667</v>
      </c>
      <c r="R875" s="8">
        <f t="shared" si="207"/>
        <v>1.2611111111111111</v>
      </c>
      <c r="S875" s="8" t="s">
        <v>77</v>
      </c>
      <c r="T875" s="9">
        <v>1.61E-2</v>
      </c>
      <c r="U875" s="5">
        <f t="shared" si="208"/>
        <v>1013162.3541666666</v>
      </c>
      <c r="V875" s="5">
        <f t="shared" si="209"/>
        <v>120748.63820833332</v>
      </c>
      <c r="W875" s="10">
        <f t="shared" si="213"/>
        <v>1133910.9923749999</v>
      </c>
      <c r="X875" s="5">
        <v>44014</v>
      </c>
      <c r="Y875">
        <v>0</v>
      </c>
      <c r="Z875" s="5">
        <v>0</v>
      </c>
      <c r="AA875" s="5">
        <v>90042999</v>
      </c>
      <c r="AB875">
        <v>0</v>
      </c>
      <c r="AC875">
        <v>0</v>
      </c>
      <c r="AD875">
        <v>0</v>
      </c>
      <c r="AE875" t="s">
        <v>34</v>
      </c>
      <c r="AF875" t="s">
        <v>34</v>
      </c>
      <c r="AG875" t="s">
        <v>41</v>
      </c>
      <c r="AH875" s="5">
        <v>899989.85</v>
      </c>
      <c r="AI875" s="5">
        <v>440.14</v>
      </c>
      <c r="AJ875" s="3">
        <v>47868</v>
      </c>
      <c r="AK875" s="5">
        <v>0</v>
      </c>
      <c r="AL875" s="5">
        <v>0</v>
      </c>
      <c r="AM875" s="5">
        <v>0</v>
      </c>
      <c r="AN875" s="5">
        <v>0</v>
      </c>
      <c r="AO875" t="s">
        <v>41</v>
      </c>
      <c r="AP875" t="s">
        <v>37</v>
      </c>
      <c r="AQ875" s="5">
        <v>899989.85</v>
      </c>
      <c r="AR875" t="s">
        <v>38</v>
      </c>
      <c r="AS875">
        <f t="shared" si="218"/>
        <v>0</v>
      </c>
      <c r="AT875" t="str">
        <f t="shared" si="210"/>
        <v>0 Días</v>
      </c>
      <c r="AU875" t="e">
        <f>IF(AND(AC875=0,SUMIFS($H:$H,$A:$A,$A875,#REF!,#REF!)&lt;250000000),"Ordinaria",IF(AND(AC875=0,SUMIFS($H:$H,$A:$A,$A875,#REF!,#REF!)&gt;=250000000),"Preventiva",IF(AND(AC875&gt;0,AC875&lt;=30),"Persuasiva I",IF(AND(AC875&gt;30,AC875&lt;=60),"Persuasiva II",IF(AND(AC875&gt;60,AC875&lt;90),"Prejurídica","Jurídico")))))</f>
        <v>#REF!</v>
      </c>
      <c r="AV875">
        <f t="shared" si="211"/>
        <v>0</v>
      </c>
      <c r="AW875" t="str">
        <f>IFERROR(VLOOKUP(#REF!,#REF!,32,0),"Desembolsado")</f>
        <v>Desembolsado</v>
      </c>
      <c r="AX875" t="str">
        <f t="shared" si="212"/>
        <v>Otro</v>
      </c>
    </row>
    <row r="876" spans="1:50" x14ac:dyDescent="0.25">
      <c r="A876" s="3">
        <v>45138</v>
      </c>
      <c r="B876" s="1">
        <v>39111100006221</v>
      </c>
      <c r="C876" s="5">
        <v>243158965</v>
      </c>
      <c r="D876">
        <v>240</v>
      </c>
      <c r="E876" s="3">
        <v>40568</v>
      </c>
      <c r="F876" s="1">
        <f>_xlfn.DAYS(E876,A876)/30</f>
        <v>-152.33333333333334</v>
      </c>
      <c r="G876" s="1">
        <f t="shared" si="216"/>
        <v>87.666666666666657</v>
      </c>
      <c r="H876" s="5">
        <v>91010113</v>
      </c>
      <c r="I876" s="5" t="s">
        <v>53</v>
      </c>
      <c r="J876" s="6">
        <v>40602</v>
      </c>
      <c r="K876" s="7">
        <f>+_xlfn.DAYS(A876,J876)/30</f>
        <v>151.19999999999999</v>
      </c>
      <c r="L876" s="7">
        <f>+_xlfn.DAYS(A876,E876)/30</f>
        <v>152.33333333333334</v>
      </c>
      <c r="M876" s="6">
        <v>28611</v>
      </c>
      <c r="N876" s="8">
        <f>+_xlfn.DAYS(A876,M876)/365</f>
        <v>45.279452054794518</v>
      </c>
      <c r="O876" s="8">
        <v>973</v>
      </c>
      <c r="P876" s="6">
        <v>40148</v>
      </c>
      <c r="Q876" s="8">
        <f t="shared" si="206"/>
        <v>1.1666666666666667</v>
      </c>
      <c r="R876" s="8">
        <f t="shared" si="207"/>
        <v>1.2611111111111111</v>
      </c>
      <c r="S876" s="8" t="s">
        <v>77</v>
      </c>
      <c r="T876" s="9">
        <v>1.61E-2</v>
      </c>
      <c r="U876" s="5">
        <f t="shared" si="208"/>
        <v>1013162.3541666666</v>
      </c>
      <c r="V876" s="5">
        <f t="shared" si="209"/>
        <v>122105.23494166668</v>
      </c>
      <c r="W876" s="10">
        <f t="shared" si="213"/>
        <v>1135267.5891083332</v>
      </c>
      <c r="X876" s="5">
        <v>44505</v>
      </c>
      <c r="Y876">
        <v>0</v>
      </c>
      <c r="Z876" s="5">
        <v>0</v>
      </c>
      <c r="AA876" s="5">
        <v>91054618</v>
      </c>
      <c r="AB876">
        <v>0</v>
      </c>
      <c r="AC876">
        <v>0</v>
      </c>
      <c r="AD876">
        <v>0</v>
      </c>
      <c r="AE876" t="s">
        <v>34</v>
      </c>
      <c r="AF876" t="s">
        <v>34</v>
      </c>
      <c r="AG876" t="s">
        <v>41</v>
      </c>
      <c r="AH876" s="5">
        <v>910101.13</v>
      </c>
      <c r="AI876" s="5">
        <v>445.05</v>
      </c>
      <c r="AJ876" s="3">
        <v>47868</v>
      </c>
      <c r="AK876" s="5">
        <v>0</v>
      </c>
      <c r="AL876" s="5">
        <v>0</v>
      </c>
      <c r="AM876" s="5">
        <v>0</v>
      </c>
      <c r="AN876" s="5">
        <v>0</v>
      </c>
      <c r="AO876" t="s">
        <v>41</v>
      </c>
      <c r="AP876" t="s">
        <v>37</v>
      </c>
      <c r="AQ876" s="5">
        <v>910101.13</v>
      </c>
      <c r="AR876" t="s">
        <v>38</v>
      </c>
      <c r="AS876">
        <f t="shared" si="218"/>
        <v>0</v>
      </c>
      <c r="AT876" t="str">
        <f t="shared" si="210"/>
        <v>0 Días</v>
      </c>
      <c r="AU876" t="e">
        <f>IF(AND(AC876=0,SUMIFS($H:$H,$A:$A,$A876,#REF!,#REF!)&lt;250000000),"Ordinaria",IF(AND(AC876=0,SUMIFS($H:$H,$A:$A,$A876,#REF!,#REF!)&gt;=250000000),"Preventiva",IF(AND(AC876&gt;0,AC876&lt;=30),"Persuasiva I",IF(AND(AC876&gt;30,AC876&lt;=60),"Persuasiva II",IF(AND(AC876&gt;60,AC876&lt;90),"Prejurídica","Jurídico")))))</f>
        <v>#REF!</v>
      </c>
      <c r="AV876">
        <f t="shared" si="211"/>
        <v>0</v>
      </c>
      <c r="AW876" t="str">
        <f>IFERROR(VLOOKUP(#REF!,#REF!,32,0),"Desembolsado")</f>
        <v>Desembolsado</v>
      </c>
      <c r="AX876" t="str">
        <f t="shared" si="212"/>
        <v>Otro</v>
      </c>
    </row>
    <row r="877" spans="1:50" x14ac:dyDescent="0.25">
      <c r="A877" s="3">
        <v>45107</v>
      </c>
      <c r="B877" s="1">
        <v>39111100006221</v>
      </c>
      <c r="C877" s="5">
        <v>243158965</v>
      </c>
      <c r="D877">
        <v>240</v>
      </c>
      <c r="E877" s="3">
        <v>40568</v>
      </c>
      <c r="F877" s="1">
        <f>_xlfn.DAYS(E877,A877)/30</f>
        <v>-151.30000000000001</v>
      </c>
      <c r="G877" s="1">
        <f t="shared" si="216"/>
        <v>88.699999999999989</v>
      </c>
      <c r="H877" s="5">
        <v>92019627</v>
      </c>
      <c r="I877" s="5" t="s">
        <v>53</v>
      </c>
      <c r="J877" s="6">
        <v>40602</v>
      </c>
      <c r="K877" s="7">
        <f>+_xlfn.DAYS(A877,J877)/30</f>
        <v>150.16666666666666</v>
      </c>
      <c r="L877" s="7">
        <f>+_xlfn.DAYS(A877,E877)/30</f>
        <v>151.30000000000001</v>
      </c>
      <c r="M877" s="6">
        <v>28611</v>
      </c>
      <c r="N877" s="8">
        <f>+_xlfn.DAYS(A877,M877)/365</f>
        <v>45.194520547945203</v>
      </c>
      <c r="O877" s="8">
        <v>973</v>
      </c>
      <c r="P877" s="6">
        <v>40148</v>
      </c>
      <c r="Q877" s="8">
        <f t="shared" si="206"/>
        <v>1.1666666666666667</v>
      </c>
      <c r="R877" s="8">
        <f t="shared" si="207"/>
        <v>1.2611111111111111</v>
      </c>
      <c r="S877" s="8" t="s">
        <v>77</v>
      </c>
      <c r="T877" s="9">
        <v>1.61E-2</v>
      </c>
      <c r="U877" s="5">
        <f t="shared" si="208"/>
        <v>1013162.3541666666</v>
      </c>
      <c r="V877" s="5">
        <f t="shared" si="209"/>
        <v>123459.66622499998</v>
      </c>
      <c r="W877" s="10">
        <f t="shared" si="213"/>
        <v>1136622.0203916666</v>
      </c>
      <c r="X877" s="5">
        <v>44996</v>
      </c>
      <c r="Y877">
        <v>0</v>
      </c>
      <c r="Z877" s="5">
        <v>0</v>
      </c>
      <c r="AA877" s="5">
        <v>92064623</v>
      </c>
      <c r="AB877">
        <v>0</v>
      </c>
      <c r="AC877">
        <v>0</v>
      </c>
      <c r="AD877">
        <v>0</v>
      </c>
      <c r="AE877" t="s">
        <v>34</v>
      </c>
      <c r="AF877" t="s">
        <v>34</v>
      </c>
      <c r="AG877" t="s">
        <v>41</v>
      </c>
      <c r="AH877" s="5">
        <v>920196.27</v>
      </c>
      <c r="AI877" s="5">
        <v>449.96</v>
      </c>
      <c r="AJ877" s="3">
        <v>47868</v>
      </c>
      <c r="AK877" s="5">
        <v>0</v>
      </c>
      <c r="AL877" s="5">
        <v>0</v>
      </c>
      <c r="AM877" s="5">
        <v>0</v>
      </c>
      <c r="AN877" s="5">
        <v>0</v>
      </c>
      <c r="AO877" t="s">
        <v>41</v>
      </c>
      <c r="AP877" t="s">
        <v>37</v>
      </c>
      <c r="AQ877" s="5">
        <v>920196.27</v>
      </c>
      <c r="AR877" t="s">
        <v>38</v>
      </c>
      <c r="AS877">
        <f t="shared" si="218"/>
        <v>0</v>
      </c>
      <c r="AT877" t="str">
        <f t="shared" si="210"/>
        <v>0 Días</v>
      </c>
      <c r="AU877" t="e">
        <f>IF(AND(AC877=0,SUMIFS($H:$H,$A:$A,$A877,#REF!,#REF!)&lt;250000000),"Ordinaria",IF(AND(AC877=0,SUMIFS($H:$H,$A:$A,$A877,#REF!,#REF!)&gt;=250000000),"Preventiva",IF(AND(AC877&gt;0,AC877&lt;=30),"Persuasiva I",IF(AND(AC877&gt;30,AC877&lt;=60),"Persuasiva II",IF(AND(AC877&gt;60,AC877&lt;90),"Prejurídica","Jurídico")))))</f>
        <v>#REF!</v>
      </c>
      <c r="AV877">
        <f t="shared" si="211"/>
        <v>0</v>
      </c>
      <c r="AW877" t="str">
        <f>IFERROR(VLOOKUP(#REF!,#REF!,32,0),"Desembolsado")</f>
        <v>Desembolsado</v>
      </c>
      <c r="AX877" t="str">
        <f t="shared" si="212"/>
        <v>Otro</v>
      </c>
    </row>
    <row r="878" spans="1:50" x14ac:dyDescent="0.25">
      <c r="A878" s="3">
        <v>45077</v>
      </c>
      <c r="B878" s="1">
        <v>39111100006221</v>
      </c>
      <c r="C878" s="5">
        <v>243158965</v>
      </c>
      <c r="D878">
        <v>240</v>
      </c>
      <c r="E878" s="3">
        <v>40568</v>
      </c>
      <c r="F878" s="1">
        <f>_xlfn.DAYS(E878,A878)/30</f>
        <v>-150.30000000000001</v>
      </c>
      <c r="G878" s="1">
        <f t="shared" si="216"/>
        <v>89.699999999999989</v>
      </c>
      <c r="H878" s="5">
        <v>93033071</v>
      </c>
      <c r="I878" s="5" t="s">
        <v>53</v>
      </c>
      <c r="J878" s="6">
        <v>40602</v>
      </c>
      <c r="K878" s="7">
        <f>+_xlfn.DAYS(A878,J878)/30</f>
        <v>149.16666666666666</v>
      </c>
      <c r="L878" s="7">
        <f>+_xlfn.DAYS(A878,E878)/30</f>
        <v>150.30000000000001</v>
      </c>
      <c r="M878" s="6">
        <v>28611</v>
      </c>
      <c r="N878" s="8">
        <f>+_xlfn.DAYS(A878,M878)/365</f>
        <v>45.112328767123287</v>
      </c>
      <c r="O878" s="8">
        <v>973</v>
      </c>
      <c r="P878" s="6">
        <v>40148</v>
      </c>
      <c r="Q878" s="8">
        <f t="shared" si="206"/>
        <v>1.1666666666666667</v>
      </c>
      <c r="R878" s="8">
        <f t="shared" si="207"/>
        <v>1.2611111111111111</v>
      </c>
      <c r="S878" s="8" t="s">
        <v>77</v>
      </c>
      <c r="T878" s="9">
        <v>1.61E-2</v>
      </c>
      <c r="U878" s="5">
        <f t="shared" si="208"/>
        <v>1013162.3541666666</v>
      </c>
      <c r="V878" s="5">
        <f t="shared" si="209"/>
        <v>124819.37025833334</v>
      </c>
      <c r="W878" s="10">
        <f t="shared" si="213"/>
        <v>1137981.7244249999</v>
      </c>
      <c r="X878" s="5">
        <v>45489</v>
      </c>
      <c r="Y878">
        <v>0</v>
      </c>
      <c r="Z878" s="5">
        <v>0</v>
      </c>
      <c r="AA878" s="5">
        <v>93078560</v>
      </c>
      <c r="AB878">
        <v>0</v>
      </c>
      <c r="AC878">
        <v>0</v>
      </c>
      <c r="AD878">
        <v>0</v>
      </c>
      <c r="AE878" t="s">
        <v>34</v>
      </c>
      <c r="AF878" t="s">
        <v>34</v>
      </c>
      <c r="AG878" t="s">
        <v>41</v>
      </c>
      <c r="AH878" s="5">
        <v>930330.71</v>
      </c>
      <c r="AI878" s="5">
        <v>454.89</v>
      </c>
      <c r="AJ878" s="3">
        <v>47868</v>
      </c>
      <c r="AK878" s="5">
        <v>0</v>
      </c>
      <c r="AL878" s="5">
        <v>0</v>
      </c>
      <c r="AM878" s="5">
        <v>0</v>
      </c>
      <c r="AN878" s="5">
        <v>0</v>
      </c>
      <c r="AO878" t="s">
        <v>41</v>
      </c>
      <c r="AP878" t="s">
        <v>37</v>
      </c>
      <c r="AQ878" s="5">
        <v>930330.71</v>
      </c>
      <c r="AR878" t="s">
        <v>38</v>
      </c>
      <c r="AS878">
        <f t="shared" si="218"/>
        <v>0</v>
      </c>
      <c r="AT878" t="str">
        <f t="shared" si="210"/>
        <v>0 Días</v>
      </c>
      <c r="AU878" t="e">
        <f>IF(AND(AC878=0,SUMIFS($H:$H,$A:$A,$A878,#REF!,#REF!)&lt;250000000),"Ordinaria",IF(AND(AC878=0,SUMIFS($H:$H,$A:$A,$A878,#REF!,#REF!)&gt;=250000000),"Preventiva",IF(AND(AC878&gt;0,AC878&lt;=30),"Persuasiva I",IF(AND(AC878&gt;30,AC878&lt;=60),"Persuasiva II",IF(AND(AC878&gt;60,AC878&lt;90),"Prejurídica","Jurídico")))))</f>
        <v>#REF!</v>
      </c>
      <c r="AV878">
        <f t="shared" si="211"/>
        <v>0</v>
      </c>
      <c r="AW878" t="str">
        <f>IFERROR(VLOOKUP(#REF!,#REF!,32,0),"Desembolsado")</f>
        <v>Desembolsado</v>
      </c>
      <c r="AX878" t="str">
        <f t="shared" si="212"/>
        <v>Otro</v>
      </c>
    </row>
    <row r="879" spans="1:50" x14ac:dyDescent="0.25">
      <c r="A879" s="3">
        <v>45046</v>
      </c>
      <c r="B879" s="1">
        <v>39111100006221</v>
      </c>
      <c r="C879" s="5">
        <v>243158965</v>
      </c>
      <c r="D879">
        <v>240</v>
      </c>
      <c r="E879" s="3">
        <v>40568</v>
      </c>
      <c r="F879" s="1">
        <f>_xlfn.DAYS(E879,A879)/30</f>
        <v>-149.26666666666668</v>
      </c>
      <c r="G879" s="1">
        <f t="shared" si="216"/>
        <v>90.73333333333332</v>
      </c>
      <c r="H879" s="5">
        <v>94043946</v>
      </c>
      <c r="I879" s="5" t="s">
        <v>53</v>
      </c>
      <c r="J879" s="6">
        <v>40602</v>
      </c>
      <c r="K879" s="7">
        <f>+_xlfn.DAYS(A879,J879)/30</f>
        <v>148.13333333333333</v>
      </c>
      <c r="L879" s="7">
        <f>+_xlfn.DAYS(A879,E879)/30</f>
        <v>149.26666666666668</v>
      </c>
      <c r="M879" s="6">
        <v>28611</v>
      </c>
      <c r="N879" s="8">
        <f>+_xlfn.DAYS(A879,M879)/365</f>
        <v>45.027397260273972</v>
      </c>
      <c r="O879" s="8">
        <v>973</v>
      </c>
      <c r="P879" s="6">
        <v>40148</v>
      </c>
      <c r="Q879" s="8">
        <f t="shared" si="206"/>
        <v>1.1666666666666667</v>
      </c>
      <c r="R879" s="8">
        <f t="shared" si="207"/>
        <v>1.2611111111111111</v>
      </c>
      <c r="S879" s="8" t="s">
        <v>77</v>
      </c>
      <c r="T879" s="9">
        <v>1.61E-2</v>
      </c>
      <c r="U879" s="5">
        <f t="shared" si="208"/>
        <v>1013162.3541666666</v>
      </c>
      <c r="V879" s="5">
        <f t="shared" si="209"/>
        <v>126175.62755</v>
      </c>
      <c r="W879" s="10">
        <f t="shared" si="213"/>
        <v>1139337.9817166666</v>
      </c>
      <c r="X879" s="5">
        <v>45980</v>
      </c>
      <c r="Y879">
        <v>0</v>
      </c>
      <c r="Z879" s="5">
        <v>0</v>
      </c>
      <c r="AA879" s="5">
        <v>94089926</v>
      </c>
      <c r="AB879">
        <v>0</v>
      </c>
      <c r="AC879">
        <v>0</v>
      </c>
      <c r="AD879">
        <v>0</v>
      </c>
      <c r="AE879" t="s">
        <v>34</v>
      </c>
      <c r="AF879" t="s">
        <v>34</v>
      </c>
      <c r="AG879" t="s">
        <v>41</v>
      </c>
      <c r="AH879" s="5">
        <v>940439.46</v>
      </c>
      <c r="AI879" s="5">
        <v>459.8</v>
      </c>
      <c r="AJ879" s="3">
        <v>47868</v>
      </c>
      <c r="AK879" s="5">
        <v>0</v>
      </c>
      <c r="AL879" s="5">
        <v>0</v>
      </c>
      <c r="AM879" s="5">
        <v>0</v>
      </c>
      <c r="AN879" s="5">
        <v>0</v>
      </c>
      <c r="AO879" t="s">
        <v>41</v>
      </c>
      <c r="AP879" t="s">
        <v>37</v>
      </c>
      <c r="AQ879" s="5">
        <v>940439.46</v>
      </c>
      <c r="AR879" t="s">
        <v>38</v>
      </c>
      <c r="AS879">
        <f t="shared" si="218"/>
        <v>0</v>
      </c>
      <c r="AT879" t="str">
        <f t="shared" si="210"/>
        <v>0 Días</v>
      </c>
      <c r="AU879" t="e">
        <f>IF(AND(AC879=0,SUMIFS($H:$H,$A:$A,$A879,#REF!,#REF!)&lt;250000000),"Ordinaria",IF(AND(AC879=0,SUMIFS($H:$H,$A:$A,$A879,#REF!,#REF!)&gt;=250000000),"Preventiva",IF(AND(AC879&gt;0,AC879&lt;=30),"Persuasiva I",IF(AND(AC879&gt;30,AC879&lt;=60),"Persuasiva II",IF(AND(AC879&gt;60,AC879&lt;90),"Prejurídica","Jurídico")))))</f>
        <v>#REF!</v>
      </c>
      <c r="AV879">
        <f t="shared" si="211"/>
        <v>0</v>
      </c>
      <c r="AW879" t="str">
        <f>IFERROR(VLOOKUP(#REF!,#REF!,32,0),"Desembolsado")</f>
        <v>Desembolsado</v>
      </c>
      <c r="AX879" t="str">
        <f t="shared" si="212"/>
        <v>Otro</v>
      </c>
    </row>
    <row r="880" spans="1:50" x14ac:dyDescent="0.25">
      <c r="A880" s="3">
        <v>45016</v>
      </c>
      <c r="B880" s="1">
        <v>39111100006221</v>
      </c>
      <c r="C880" s="5">
        <v>243158965</v>
      </c>
      <c r="D880">
        <v>240</v>
      </c>
      <c r="E880" s="3">
        <v>40568</v>
      </c>
      <c r="F880" s="1">
        <f>_xlfn.DAYS(E880,A880)/30</f>
        <v>-148.26666666666668</v>
      </c>
      <c r="G880" s="1">
        <f t="shared" ref="G880:G911" si="219">+D880+F880</f>
        <v>91.73333333333332</v>
      </c>
      <c r="H880" s="5">
        <v>95055161</v>
      </c>
      <c r="I880" s="5" t="s">
        <v>53</v>
      </c>
      <c r="J880" s="6">
        <v>40602</v>
      </c>
      <c r="K880" s="7">
        <f>+_xlfn.DAYS(A880,J880)/30</f>
        <v>147.13333333333333</v>
      </c>
      <c r="L880" s="7">
        <f>+_xlfn.DAYS(A880,E880)/30</f>
        <v>148.26666666666668</v>
      </c>
      <c r="M880" s="6">
        <v>28611</v>
      </c>
      <c r="N880" s="8">
        <f>+_xlfn.DAYS(A880,M880)/365</f>
        <v>44.945205479452056</v>
      </c>
      <c r="O880" s="8">
        <v>973</v>
      </c>
      <c r="P880" s="6">
        <v>40148</v>
      </c>
      <c r="Q880" s="8">
        <f t="shared" si="206"/>
        <v>1.1666666666666667</v>
      </c>
      <c r="R880" s="8">
        <f t="shared" si="207"/>
        <v>1.2611111111111111</v>
      </c>
      <c r="S880" s="8" t="s">
        <v>77</v>
      </c>
      <c r="T880" s="9">
        <v>1.61E-2</v>
      </c>
      <c r="U880" s="5">
        <f t="shared" si="208"/>
        <v>1013162.3541666666</v>
      </c>
      <c r="V880" s="5">
        <f t="shared" si="209"/>
        <v>127532.34100833333</v>
      </c>
      <c r="W880" s="10">
        <f t="shared" si="213"/>
        <v>1140694.695175</v>
      </c>
      <c r="X880" s="5">
        <v>46471</v>
      </c>
      <c r="Y880">
        <v>0</v>
      </c>
      <c r="Z880" s="5">
        <v>0</v>
      </c>
      <c r="AA880" s="5">
        <v>95101632</v>
      </c>
      <c r="AB880">
        <v>0</v>
      </c>
      <c r="AC880">
        <v>0</v>
      </c>
      <c r="AD880">
        <v>0</v>
      </c>
      <c r="AE880" t="s">
        <v>34</v>
      </c>
      <c r="AF880" t="s">
        <v>34</v>
      </c>
      <c r="AG880" t="s">
        <v>41</v>
      </c>
      <c r="AH880" s="5">
        <v>950551.61</v>
      </c>
      <c r="AI880" s="5">
        <v>464.71</v>
      </c>
      <c r="AJ880" s="3">
        <v>47868</v>
      </c>
      <c r="AK880" s="5">
        <v>0</v>
      </c>
      <c r="AL880" s="5">
        <v>0</v>
      </c>
      <c r="AM880" s="5">
        <v>0</v>
      </c>
      <c r="AN880" s="5">
        <v>0</v>
      </c>
      <c r="AO880" t="s">
        <v>41</v>
      </c>
      <c r="AP880" t="s">
        <v>37</v>
      </c>
      <c r="AQ880" s="5">
        <v>950551.61</v>
      </c>
      <c r="AR880" t="s">
        <v>38</v>
      </c>
      <c r="AS880">
        <f t="shared" si="218"/>
        <v>0</v>
      </c>
      <c r="AT880" t="str">
        <f t="shared" si="210"/>
        <v>0 Días</v>
      </c>
      <c r="AU880" t="e">
        <f>IF(AND(AC880=0,SUMIFS($H:$H,$A:$A,$A880,#REF!,#REF!)&lt;250000000),"Ordinaria",IF(AND(AC880=0,SUMIFS($H:$H,$A:$A,$A880,#REF!,#REF!)&gt;=250000000),"Preventiva",IF(AND(AC880&gt;0,AC880&lt;=30),"Persuasiva I",IF(AND(AC880&gt;30,AC880&lt;=60),"Persuasiva II",IF(AND(AC880&gt;60,AC880&lt;90),"Prejurídica","Jurídico")))))</f>
        <v>#REF!</v>
      </c>
      <c r="AV880">
        <f t="shared" si="211"/>
        <v>0</v>
      </c>
      <c r="AW880" t="str">
        <f>IFERROR(VLOOKUP(#REF!,#REF!,32,0),"Desembolsado")</f>
        <v>Desembolsado</v>
      </c>
      <c r="AX880" t="str">
        <f t="shared" si="212"/>
        <v>Otro</v>
      </c>
    </row>
    <row r="881" spans="1:50" x14ac:dyDescent="0.25">
      <c r="A881" s="3">
        <v>45351</v>
      </c>
      <c r="B881" s="1">
        <v>39111600009511</v>
      </c>
      <c r="C881" s="5">
        <v>79000000</v>
      </c>
      <c r="D881">
        <v>240</v>
      </c>
      <c r="E881" s="3">
        <v>40533</v>
      </c>
      <c r="F881" s="1">
        <f>_xlfn.DAYS(E881,A881)/30</f>
        <v>-160.6</v>
      </c>
      <c r="G881" s="1">
        <f t="shared" si="219"/>
        <v>79.400000000000006</v>
      </c>
      <c r="H881" s="5">
        <v>27840270</v>
      </c>
      <c r="I881" s="5" t="s">
        <v>53</v>
      </c>
      <c r="J881" s="6">
        <v>40802</v>
      </c>
      <c r="K881" s="7">
        <f>+_xlfn.DAYS(A881,J881)/30</f>
        <v>151.63333333333333</v>
      </c>
      <c r="L881" s="7">
        <f>+_xlfn.DAYS(A881,E881)/30</f>
        <v>160.6</v>
      </c>
      <c r="M881" s="6">
        <v>30754</v>
      </c>
      <c r="N881" s="8">
        <f>+_xlfn.DAYS(A881,M881)/365</f>
        <v>39.991780821917807</v>
      </c>
      <c r="O881" s="8">
        <v>1558</v>
      </c>
      <c r="P881" s="6">
        <v>40073</v>
      </c>
      <c r="Q881" s="8">
        <f t="shared" si="206"/>
        <v>1.2777777777777777</v>
      </c>
      <c r="R881" s="8">
        <f t="shared" si="207"/>
        <v>2.0249999999999999</v>
      </c>
      <c r="S881" s="8" t="s">
        <v>66</v>
      </c>
      <c r="T881" s="9">
        <v>1.61E-2</v>
      </c>
      <c r="U881" s="5">
        <f t="shared" si="208"/>
        <v>329166.66666666669</v>
      </c>
      <c r="V881" s="5">
        <f t="shared" si="209"/>
        <v>37352.362249999998</v>
      </c>
      <c r="W881" s="10">
        <f t="shared" si="213"/>
        <v>366519.02891666669</v>
      </c>
      <c r="X881" s="5">
        <v>410266</v>
      </c>
      <c r="Y881">
        <v>0</v>
      </c>
      <c r="Z881" s="5">
        <v>3777</v>
      </c>
      <c r="AA881" s="5">
        <v>28254313</v>
      </c>
      <c r="AB881">
        <v>0</v>
      </c>
      <c r="AC881">
        <v>0</v>
      </c>
      <c r="AD881">
        <v>0</v>
      </c>
      <c r="AE881" t="s">
        <v>34</v>
      </c>
      <c r="AF881" t="s">
        <v>34</v>
      </c>
      <c r="AG881" t="s">
        <v>41</v>
      </c>
      <c r="AH881" s="5">
        <v>278402.7</v>
      </c>
      <c r="AI881" s="5">
        <v>4102.66</v>
      </c>
      <c r="AJ881" s="3">
        <v>47899</v>
      </c>
      <c r="AK881" s="5">
        <v>37.770000000000003</v>
      </c>
      <c r="AL881" s="5">
        <v>0</v>
      </c>
      <c r="AM881" s="5">
        <v>0</v>
      </c>
      <c r="AN881" s="5">
        <v>0</v>
      </c>
      <c r="AO881" t="s">
        <v>41</v>
      </c>
      <c r="AP881" t="s">
        <v>37</v>
      </c>
      <c r="AQ881" s="5">
        <v>278402.7</v>
      </c>
      <c r="AR881" t="s">
        <v>38</v>
      </c>
      <c r="AT881" t="str">
        <f t="shared" si="210"/>
        <v>0 Días</v>
      </c>
      <c r="AU881" t="e">
        <f>IF(AND(AC881=0,SUMIFS($H:$H,$A:$A,$A881,#REF!,#REF!)&lt;250000000),"Ordinaria",IF(AND(AC881=0,SUMIFS($H:$H,$A:$A,$A881,#REF!,#REF!)&gt;=250000000),"Preventiva",IF(AND(AC881&gt;0,AC881&lt;=30),"Persuasiva I",IF(AND(AC881&gt;30,AC881&lt;=60),"Persuasiva II",IF(AND(AC881&gt;60,AC881&lt;90),"Prejurídica","Jurídico")))))</f>
        <v>#REF!</v>
      </c>
      <c r="AV881">
        <f t="shared" si="211"/>
        <v>0</v>
      </c>
      <c r="AW881" t="str">
        <f>IFERROR(VLOOKUP(#REF!,#REF!,32,0),"Desembolsado")</f>
        <v>Desembolsado</v>
      </c>
      <c r="AX881" t="str">
        <f t="shared" si="212"/>
        <v>Otro</v>
      </c>
    </row>
    <row r="882" spans="1:50" x14ac:dyDescent="0.25">
      <c r="A882" s="3">
        <v>45322</v>
      </c>
      <c r="B882" s="1">
        <v>39111600009511</v>
      </c>
      <c r="C882" s="5">
        <v>79000000</v>
      </c>
      <c r="D882">
        <v>240</v>
      </c>
      <c r="E882" s="3">
        <v>40533</v>
      </c>
      <c r="F882" s="1">
        <f>_xlfn.DAYS(E882,A882)/30</f>
        <v>-159.63333333333333</v>
      </c>
      <c r="G882" s="1">
        <f t="shared" si="219"/>
        <v>80.366666666666674</v>
      </c>
      <c r="H882" s="5">
        <v>27840270</v>
      </c>
      <c r="I882" s="5" t="s">
        <v>53</v>
      </c>
      <c r="J882" s="6">
        <v>40802</v>
      </c>
      <c r="K882" s="7">
        <f>+_xlfn.DAYS(A882,J882)/30</f>
        <v>150.66666666666666</v>
      </c>
      <c r="L882" s="7">
        <f>+_xlfn.DAYS(A882,E882)/30</f>
        <v>159.63333333333333</v>
      </c>
      <c r="M882" s="6">
        <v>30754</v>
      </c>
      <c r="N882" s="8">
        <f>+_xlfn.DAYS(A882,M882)/365</f>
        <v>39.912328767123284</v>
      </c>
      <c r="O882" s="8">
        <v>1558</v>
      </c>
      <c r="P882" s="6">
        <v>40073</v>
      </c>
      <c r="Q882" s="8">
        <f t="shared" si="206"/>
        <v>1.2777777777777777</v>
      </c>
      <c r="R882" s="8">
        <f t="shared" si="207"/>
        <v>2.0249999999999999</v>
      </c>
      <c r="S882" s="8" t="s">
        <v>66</v>
      </c>
      <c r="T882" s="9">
        <v>1.61E-2</v>
      </c>
      <c r="U882" s="5">
        <f t="shared" si="208"/>
        <v>329166.66666666669</v>
      </c>
      <c r="V882" s="5">
        <f t="shared" si="209"/>
        <v>37352.362249999998</v>
      </c>
      <c r="W882" s="10">
        <f t="shared" si="213"/>
        <v>366519.02891666669</v>
      </c>
      <c r="X882" s="5">
        <v>396657</v>
      </c>
      <c r="Y882">
        <v>0</v>
      </c>
      <c r="Z882" s="5">
        <v>0</v>
      </c>
      <c r="AA882" s="5">
        <v>28236927</v>
      </c>
      <c r="AB882">
        <v>0</v>
      </c>
      <c r="AC882">
        <v>0</v>
      </c>
      <c r="AD882">
        <v>0</v>
      </c>
      <c r="AE882" t="s">
        <v>34</v>
      </c>
      <c r="AF882" t="s">
        <v>34</v>
      </c>
      <c r="AG882" t="s">
        <v>41</v>
      </c>
      <c r="AH882" s="5">
        <v>278402.7</v>
      </c>
      <c r="AI882" s="5">
        <v>3966.57</v>
      </c>
      <c r="AJ882" s="3">
        <v>47899</v>
      </c>
      <c r="AK882" s="5">
        <v>0</v>
      </c>
      <c r="AL882" s="5">
        <v>0</v>
      </c>
      <c r="AM882" s="5">
        <v>0</v>
      </c>
      <c r="AN882" s="5">
        <v>0</v>
      </c>
      <c r="AO882" t="s">
        <v>41</v>
      </c>
      <c r="AP882" t="s">
        <v>37</v>
      </c>
      <c r="AQ882" s="5">
        <v>278402.7</v>
      </c>
      <c r="AR882" t="s">
        <v>38</v>
      </c>
      <c r="AS882">
        <f t="shared" ref="AS882:AS892" si="220">IF(AC882&gt;=1,1,0)</f>
        <v>0</v>
      </c>
      <c r="AT882" t="str">
        <f t="shared" si="210"/>
        <v>0 Días</v>
      </c>
      <c r="AU882" t="e">
        <f>IF(AND(AC882=0,SUMIFS($H:$H,$A:$A,$A882,#REF!,#REF!)&lt;250000000),"Ordinaria",IF(AND(AC882=0,SUMIFS($H:$H,$A:$A,$A882,#REF!,#REF!)&gt;=250000000),"Preventiva",IF(AND(AC882&gt;0,AC882&lt;=30),"Persuasiva I",IF(AND(AC882&gt;30,AC882&lt;=60),"Persuasiva II",IF(AND(AC882&gt;60,AC882&lt;90),"Prejurídica","Jurídico")))))</f>
        <v>#REF!</v>
      </c>
      <c r="AV882">
        <f t="shared" si="211"/>
        <v>0</v>
      </c>
      <c r="AW882" t="str">
        <f>IFERROR(VLOOKUP(#REF!,#REF!,32,0),"Desembolsado")</f>
        <v>Desembolsado</v>
      </c>
      <c r="AX882" t="str">
        <f t="shared" si="212"/>
        <v>Otro</v>
      </c>
    </row>
    <row r="883" spans="1:50" x14ac:dyDescent="0.25">
      <c r="A883" s="3">
        <v>45291</v>
      </c>
      <c r="B883" s="1">
        <v>39111600009511</v>
      </c>
      <c r="C883" s="5">
        <v>79000000</v>
      </c>
      <c r="D883">
        <v>240</v>
      </c>
      <c r="E883" s="3">
        <v>40533</v>
      </c>
      <c r="F883" s="1">
        <f>_xlfn.DAYS(E883,A883)/30</f>
        <v>-158.6</v>
      </c>
      <c r="G883" s="1">
        <f t="shared" si="219"/>
        <v>81.400000000000006</v>
      </c>
      <c r="H883" s="5">
        <v>28171701</v>
      </c>
      <c r="I883" s="5" t="s">
        <v>53</v>
      </c>
      <c r="J883" s="6">
        <v>40802</v>
      </c>
      <c r="K883" s="7">
        <f>+_xlfn.DAYS(A883,J883)/30</f>
        <v>149.63333333333333</v>
      </c>
      <c r="L883" s="7">
        <f>+_xlfn.DAYS(A883,E883)/30</f>
        <v>158.6</v>
      </c>
      <c r="M883" s="6">
        <v>30754</v>
      </c>
      <c r="N883" s="8">
        <f>+_xlfn.DAYS(A883,M883)/365</f>
        <v>39.827397260273976</v>
      </c>
      <c r="O883" s="8">
        <v>1558</v>
      </c>
      <c r="P883" s="6">
        <v>40073</v>
      </c>
      <c r="Q883" s="8">
        <f t="shared" si="206"/>
        <v>1.2777777777777777</v>
      </c>
      <c r="R883" s="8">
        <f t="shared" si="207"/>
        <v>2.0249999999999999</v>
      </c>
      <c r="S883" s="8" t="s">
        <v>66</v>
      </c>
      <c r="T883" s="9">
        <v>1.61E-2</v>
      </c>
      <c r="U883" s="5">
        <f t="shared" si="208"/>
        <v>329166.66666666669</v>
      </c>
      <c r="V883" s="5">
        <f t="shared" si="209"/>
        <v>37797.032175</v>
      </c>
      <c r="W883" s="10">
        <f t="shared" si="213"/>
        <v>366963.69884166669</v>
      </c>
      <c r="X883" s="5">
        <v>396657</v>
      </c>
      <c r="Y883">
        <v>0</v>
      </c>
      <c r="Z883" s="5">
        <v>0</v>
      </c>
      <c r="AA883" s="5">
        <v>28568358</v>
      </c>
      <c r="AB883">
        <v>0</v>
      </c>
      <c r="AC883">
        <v>0</v>
      </c>
      <c r="AD883">
        <v>0</v>
      </c>
      <c r="AE883" t="s">
        <v>34</v>
      </c>
      <c r="AF883" t="s">
        <v>34</v>
      </c>
      <c r="AG883" t="s">
        <v>41</v>
      </c>
      <c r="AH883" s="5">
        <v>281717.01</v>
      </c>
      <c r="AI883" s="5">
        <v>3966.57</v>
      </c>
      <c r="AJ883" s="3">
        <v>47899</v>
      </c>
      <c r="AK883" s="5">
        <v>0</v>
      </c>
      <c r="AL883" s="5">
        <v>0</v>
      </c>
      <c r="AM883" s="5">
        <v>0</v>
      </c>
      <c r="AN883" s="5">
        <v>0</v>
      </c>
      <c r="AO883" t="s">
        <v>41</v>
      </c>
      <c r="AP883" t="s">
        <v>37</v>
      </c>
      <c r="AQ883" s="5">
        <v>281717.01</v>
      </c>
      <c r="AR883" t="s">
        <v>38</v>
      </c>
      <c r="AS883">
        <f t="shared" si="220"/>
        <v>0</v>
      </c>
      <c r="AT883" t="str">
        <f t="shared" si="210"/>
        <v>0 Días</v>
      </c>
      <c r="AU883" t="e">
        <f>IF(AND(AC883=0,SUMIFS($H:$H,$A:$A,$A883,#REF!,#REF!)&lt;250000000),"Ordinaria",IF(AND(AC883=0,SUMIFS($H:$H,$A:$A,$A883,#REF!,#REF!)&gt;=250000000),"Preventiva",IF(AND(AC883&gt;0,AC883&lt;=30),"Persuasiva I",IF(AND(AC883&gt;30,AC883&lt;=60),"Persuasiva II",IF(AND(AC883&gt;60,AC883&lt;90),"Prejurídica","Jurídico")))))</f>
        <v>#REF!</v>
      </c>
      <c r="AV883">
        <f t="shared" si="211"/>
        <v>0</v>
      </c>
      <c r="AW883" t="str">
        <f>IFERROR(VLOOKUP(#REF!,#REF!,32,0),"Desembolsado")</f>
        <v>Desembolsado</v>
      </c>
      <c r="AX883" t="str">
        <f t="shared" si="212"/>
        <v>Otro</v>
      </c>
    </row>
    <row r="884" spans="1:50" x14ac:dyDescent="0.25">
      <c r="A884" s="3">
        <v>45260</v>
      </c>
      <c r="B884" s="1">
        <v>39111600009511</v>
      </c>
      <c r="C884" s="5">
        <v>79000000</v>
      </c>
      <c r="D884">
        <v>240</v>
      </c>
      <c r="E884" s="3">
        <v>40533</v>
      </c>
      <c r="F884" s="1">
        <f>_xlfn.DAYS(E884,A884)/30</f>
        <v>-157.56666666666666</v>
      </c>
      <c r="G884" s="1">
        <f t="shared" si="219"/>
        <v>82.433333333333337</v>
      </c>
      <c r="H884" s="5">
        <v>28834563</v>
      </c>
      <c r="I884" s="5" t="s">
        <v>53</v>
      </c>
      <c r="J884" s="6">
        <v>40802</v>
      </c>
      <c r="K884" s="7">
        <f>+_xlfn.DAYS(A884,J884)/30</f>
        <v>148.6</v>
      </c>
      <c r="L884" s="7">
        <f>+_xlfn.DAYS(A884,E884)/30</f>
        <v>157.56666666666666</v>
      </c>
      <c r="M884" s="6">
        <v>30754</v>
      </c>
      <c r="N884" s="8">
        <f>+_xlfn.DAYS(A884,M884)/365</f>
        <v>39.742465753424661</v>
      </c>
      <c r="O884" s="8">
        <v>1558</v>
      </c>
      <c r="P884" s="6">
        <v>40073</v>
      </c>
      <c r="Q884" s="8">
        <f t="shared" si="206"/>
        <v>1.2777777777777777</v>
      </c>
      <c r="R884" s="8">
        <f t="shared" si="207"/>
        <v>2.0249999999999999</v>
      </c>
      <c r="S884" s="8" t="s">
        <v>66</v>
      </c>
      <c r="T884" s="9">
        <v>1.61E-2</v>
      </c>
      <c r="U884" s="5">
        <f t="shared" si="208"/>
        <v>329166.66666666669</v>
      </c>
      <c r="V884" s="5">
        <f t="shared" si="209"/>
        <v>38686.372024999997</v>
      </c>
      <c r="W884" s="10">
        <f t="shared" si="213"/>
        <v>367853.03869166668</v>
      </c>
      <c r="X884" s="5">
        <v>410758</v>
      </c>
      <c r="Y884">
        <v>0</v>
      </c>
      <c r="Z884" s="5">
        <v>0</v>
      </c>
      <c r="AA884" s="5">
        <v>29245321</v>
      </c>
      <c r="AB884">
        <v>0</v>
      </c>
      <c r="AC884">
        <v>0</v>
      </c>
      <c r="AD884">
        <v>0</v>
      </c>
      <c r="AE884" t="s">
        <v>34</v>
      </c>
      <c r="AF884" t="s">
        <v>34</v>
      </c>
      <c r="AG884" t="s">
        <v>41</v>
      </c>
      <c r="AH884" s="5">
        <v>288345.63</v>
      </c>
      <c r="AI884" s="5">
        <v>4107.58</v>
      </c>
      <c r="AJ884" s="3">
        <v>47899</v>
      </c>
      <c r="AK884" s="5">
        <v>0</v>
      </c>
      <c r="AL884" s="5">
        <v>0</v>
      </c>
      <c r="AM884" s="5">
        <v>0</v>
      </c>
      <c r="AN884" s="5">
        <v>0</v>
      </c>
      <c r="AO884" t="s">
        <v>41</v>
      </c>
      <c r="AP884" t="s">
        <v>37</v>
      </c>
      <c r="AQ884" s="5">
        <v>288345.63</v>
      </c>
      <c r="AR884" t="s">
        <v>38</v>
      </c>
      <c r="AS884">
        <f t="shared" si="220"/>
        <v>0</v>
      </c>
      <c r="AT884" t="str">
        <f t="shared" si="210"/>
        <v>0 Días</v>
      </c>
      <c r="AU884" t="e">
        <f>IF(AND(AC884=0,SUMIFS($H:$H,$A:$A,$A884,#REF!,#REF!)&lt;250000000),"Ordinaria",IF(AND(AC884=0,SUMIFS($H:$H,$A:$A,$A884,#REF!,#REF!)&gt;=250000000),"Preventiva",IF(AND(AC884&gt;0,AC884&lt;=30),"Persuasiva I",IF(AND(AC884&gt;30,AC884&lt;=60),"Persuasiva II",IF(AND(AC884&gt;60,AC884&lt;90),"Prejurídica","Jurídico")))))</f>
        <v>#REF!</v>
      </c>
      <c r="AV884">
        <f t="shared" si="211"/>
        <v>0</v>
      </c>
      <c r="AW884" t="str">
        <f>IFERROR(VLOOKUP(#REF!,#REF!,32,0),"Desembolsado")</f>
        <v>Desembolsado</v>
      </c>
      <c r="AX884" t="str">
        <f t="shared" si="212"/>
        <v>Otro</v>
      </c>
    </row>
    <row r="885" spans="1:50" x14ac:dyDescent="0.25">
      <c r="A885" s="3">
        <v>45230</v>
      </c>
      <c r="B885" s="1">
        <v>39111600009511</v>
      </c>
      <c r="C885" s="5">
        <v>79000000</v>
      </c>
      <c r="D885">
        <v>240</v>
      </c>
      <c r="E885" s="3">
        <v>40533</v>
      </c>
      <c r="F885" s="1">
        <f>_xlfn.DAYS(E885,A885)/30</f>
        <v>-156.56666666666666</v>
      </c>
      <c r="G885" s="1">
        <f t="shared" si="219"/>
        <v>83.433333333333337</v>
      </c>
      <c r="H885" s="5">
        <v>28834563</v>
      </c>
      <c r="I885" s="5" t="s">
        <v>53</v>
      </c>
      <c r="J885" s="6">
        <v>40802</v>
      </c>
      <c r="K885" s="7">
        <f>+_xlfn.DAYS(A885,J885)/30</f>
        <v>147.6</v>
      </c>
      <c r="L885" s="7">
        <f>+_xlfn.DAYS(A885,E885)/30</f>
        <v>156.56666666666666</v>
      </c>
      <c r="M885" s="6">
        <v>30754</v>
      </c>
      <c r="N885" s="8">
        <f>+_xlfn.DAYS(A885,M885)/365</f>
        <v>39.660273972602738</v>
      </c>
      <c r="O885" s="8">
        <v>1558</v>
      </c>
      <c r="P885" s="6">
        <v>40073</v>
      </c>
      <c r="Q885" s="8">
        <f t="shared" si="206"/>
        <v>1.2777777777777777</v>
      </c>
      <c r="R885" s="8">
        <f t="shared" si="207"/>
        <v>2.0249999999999999</v>
      </c>
      <c r="S885" s="8" t="s">
        <v>66</v>
      </c>
      <c r="T885" s="9">
        <v>1.61E-2</v>
      </c>
      <c r="U885" s="5">
        <f t="shared" si="208"/>
        <v>329166.66666666669</v>
      </c>
      <c r="V885" s="5">
        <f t="shared" si="209"/>
        <v>38686.372024999997</v>
      </c>
      <c r="W885" s="10">
        <f t="shared" si="213"/>
        <v>367853.03869166668</v>
      </c>
      <c r="X885" s="5">
        <v>396657</v>
      </c>
      <c r="Y885">
        <v>0</v>
      </c>
      <c r="Z885" s="5">
        <v>0</v>
      </c>
      <c r="AA885" s="5">
        <v>29231220</v>
      </c>
      <c r="AB885">
        <v>0</v>
      </c>
      <c r="AC885">
        <v>0</v>
      </c>
      <c r="AD885">
        <v>0</v>
      </c>
      <c r="AE885" t="s">
        <v>34</v>
      </c>
      <c r="AF885" t="s">
        <v>34</v>
      </c>
      <c r="AG885" t="s">
        <v>41</v>
      </c>
      <c r="AH885" s="5">
        <v>288345.63</v>
      </c>
      <c r="AI885" s="5">
        <v>3966.57</v>
      </c>
      <c r="AJ885" s="3">
        <v>47899</v>
      </c>
      <c r="AK885" s="5">
        <v>0</v>
      </c>
      <c r="AL885" s="5">
        <v>0</v>
      </c>
      <c r="AM885" s="5">
        <v>0</v>
      </c>
      <c r="AN885" s="5">
        <v>0</v>
      </c>
      <c r="AO885" t="s">
        <v>41</v>
      </c>
      <c r="AP885" t="s">
        <v>37</v>
      </c>
      <c r="AQ885" s="5">
        <v>288345.63</v>
      </c>
      <c r="AR885" t="s">
        <v>38</v>
      </c>
      <c r="AS885">
        <f t="shared" si="220"/>
        <v>0</v>
      </c>
      <c r="AT885" t="str">
        <f t="shared" si="210"/>
        <v>0 Días</v>
      </c>
      <c r="AU885" t="e">
        <f>IF(AND(AC885=0,SUMIFS($H:$H,$A:$A,$A885,#REF!,#REF!)&lt;250000000),"Ordinaria",IF(AND(AC885=0,SUMIFS($H:$H,$A:$A,$A885,#REF!,#REF!)&gt;=250000000),"Preventiva",IF(AND(AC885&gt;0,AC885&lt;=30),"Persuasiva I",IF(AND(AC885&gt;30,AC885&lt;=60),"Persuasiva II",IF(AND(AC885&gt;60,AC885&lt;90),"Prejurídica","Jurídico")))))</f>
        <v>#REF!</v>
      </c>
      <c r="AV885">
        <f t="shared" si="211"/>
        <v>0</v>
      </c>
      <c r="AW885" t="str">
        <f>IFERROR(VLOOKUP(#REF!,#REF!,32,0),"Desembolsado")</f>
        <v>Desembolsado</v>
      </c>
      <c r="AX885" t="str">
        <f t="shared" si="212"/>
        <v>Otro</v>
      </c>
    </row>
    <row r="886" spans="1:50" x14ac:dyDescent="0.25">
      <c r="A886" s="3">
        <v>45199</v>
      </c>
      <c r="B886" s="1">
        <v>39111600009511</v>
      </c>
      <c r="C886" s="5">
        <v>79000000</v>
      </c>
      <c r="D886">
        <v>240</v>
      </c>
      <c r="E886" s="3">
        <v>40533</v>
      </c>
      <c r="F886" s="1">
        <f>_xlfn.DAYS(E886,A886)/30</f>
        <v>-155.53333333333333</v>
      </c>
      <c r="G886" s="1">
        <f t="shared" si="219"/>
        <v>84.466666666666669</v>
      </c>
      <c r="H886" s="5">
        <v>29468835</v>
      </c>
      <c r="I886" s="5" t="s">
        <v>53</v>
      </c>
      <c r="J886" s="6">
        <v>40802</v>
      </c>
      <c r="K886" s="7">
        <f>+_xlfn.DAYS(A886,J886)/30</f>
        <v>146.56666666666666</v>
      </c>
      <c r="L886" s="7">
        <f>+_xlfn.DAYS(A886,E886)/30</f>
        <v>155.53333333333333</v>
      </c>
      <c r="M886" s="6">
        <v>30754</v>
      </c>
      <c r="N886" s="8">
        <f>+_xlfn.DAYS(A886,M886)/365</f>
        <v>39.575342465753423</v>
      </c>
      <c r="O886" s="8">
        <v>1558</v>
      </c>
      <c r="P886" s="6">
        <v>40073</v>
      </c>
      <c r="Q886" s="8">
        <f t="shared" si="206"/>
        <v>1.2777777777777777</v>
      </c>
      <c r="R886" s="8">
        <f t="shared" si="207"/>
        <v>2.0249999999999999</v>
      </c>
      <c r="S886" s="8" t="s">
        <v>66</v>
      </c>
      <c r="T886" s="9">
        <v>1.61E-2</v>
      </c>
      <c r="U886" s="5">
        <f t="shared" si="208"/>
        <v>329166.66666666669</v>
      </c>
      <c r="V886" s="5">
        <f t="shared" si="209"/>
        <v>39537.353624999996</v>
      </c>
      <c r="W886" s="10">
        <f t="shared" si="213"/>
        <v>368704.02029166667</v>
      </c>
      <c r="X886" s="5">
        <v>411076</v>
      </c>
      <c r="Y886">
        <v>0</v>
      </c>
      <c r="Z886" s="5">
        <v>0</v>
      </c>
      <c r="AA886" s="5">
        <v>29879911</v>
      </c>
      <c r="AB886">
        <v>0</v>
      </c>
      <c r="AC886">
        <v>0</v>
      </c>
      <c r="AD886">
        <v>0</v>
      </c>
      <c r="AE886" t="s">
        <v>34</v>
      </c>
      <c r="AF886" t="s">
        <v>34</v>
      </c>
      <c r="AG886" t="s">
        <v>41</v>
      </c>
      <c r="AH886" s="5">
        <v>294688.34999999998</v>
      </c>
      <c r="AI886" s="5">
        <v>4110.76</v>
      </c>
      <c r="AJ886" s="3">
        <v>47899</v>
      </c>
      <c r="AK886" s="5">
        <v>0</v>
      </c>
      <c r="AL886" s="5">
        <v>0</v>
      </c>
      <c r="AM886" s="5">
        <v>0</v>
      </c>
      <c r="AN886" s="5">
        <v>0</v>
      </c>
      <c r="AO886" t="s">
        <v>41</v>
      </c>
      <c r="AP886" t="s">
        <v>37</v>
      </c>
      <c r="AQ886" s="5">
        <v>294688.34999999998</v>
      </c>
      <c r="AR886" t="s">
        <v>38</v>
      </c>
      <c r="AS886">
        <f t="shared" si="220"/>
        <v>0</v>
      </c>
      <c r="AT886" t="str">
        <f t="shared" si="210"/>
        <v>0 Días</v>
      </c>
      <c r="AU886" t="e">
        <f>IF(AND(AC886=0,SUMIFS($H:$H,$A:$A,$A886,#REF!,#REF!)&lt;250000000),"Ordinaria",IF(AND(AC886=0,SUMIFS($H:$H,$A:$A,$A886,#REF!,#REF!)&gt;=250000000),"Preventiva",IF(AND(AC886&gt;0,AC886&lt;=30),"Persuasiva I",IF(AND(AC886&gt;30,AC886&lt;=60),"Persuasiva II",IF(AND(AC886&gt;60,AC886&lt;90),"Prejurídica","Jurídico")))))</f>
        <v>#REF!</v>
      </c>
      <c r="AV886">
        <f t="shared" si="211"/>
        <v>0</v>
      </c>
      <c r="AW886" t="str">
        <f>IFERROR(VLOOKUP(#REF!,#REF!,32,0),"Desembolsado")</f>
        <v>Desembolsado</v>
      </c>
      <c r="AX886" t="str">
        <f t="shared" si="212"/>
        <v>Otro</v>
      </c>
    </row>
    <row r="887" spans="1:50" x14ac:dyDescent="0.25">
      <c r="A887" s="3">
        <v>45169</v>
      </c>
      <c r="B887" s="1">
        <v>39111600009511</v>
      </c>
      <c r="C887" s="5">
        <v>79000000</v>
      </c>
      <c r="D887">
        <v>240</v>
      </c>
      <c r="E887" s="3">
        <v>40533</v>
      </c>
      <c r="F887" s="1">
        <f>_xlfn.DAYS(E887,A887)/30</f>
        <v>-154.53333333333333</v>
      </c>
      <c r="G887" s="1">
        <f t="shared" si="219"/>
        <v>85.466666666666669</v>
      </c>
      <c r="H887" s="5">
        <v>29824807</v>
      </c>
      <c r="I887" s="5" t="s">
        <v>53</v>
      </c>
      <c r="J887" s="6">
        <v>40802</v>
      </c>
      <c r="K887" s="7">
        <f>+_xlfn.DAYS(A887,J887)/30</f>
        <v>145.56666666666666</v>
      </c>
      <c r="L887" s="7">
        <f>+_xlfn.DAYS(A887,E887)/30</f>
        <v>154.53333333333333</v>
      </c>
      <c r="M887" s="6">
        <v>30754</v>
      </c>
      <c r="N887" s="8">
        <f>+_xlfn.DAYS(A887,M887)/365</f>
        <v>39.493150684931507</v>
      </c>
      <c r="O887" s="8">
        <v>1558</v>
      </c>
      <c r="P887" s="6">
        <v>40073</v>
      </c>
      <c r="Q887" s="8">
        <f t="shared" si="206"/>
        <v>1.2777777777777777</v>
      </c>
      <c r="R887" s="8">
        <f t="shared" si="207"/>
        <v>2.0249999999999999</v>
      </c>
      <c r="S887" s="8" t="s">
        <v>66</v>
      </c>
      <c r="T887" s="9">
        <v>1.61E-2</v>
      </c>
      <c r="U887" s="5">
        <f t="shared" si="208"/>
        <v>329166.66666666669</v>
      </c>
      <c r="V887" s="5">
        <f t="shared" si="209"/>
        <v>40014.949391666669</v>
      </c>
      <c r="W887" s="10">
        <f t="shared" si="213"/>
        <v>369181.61605833337</v>
      </c>
      <c r="X887" s="5">
        <v>411233</v>
      </c>
      <c r="Y887">
        <v>0</v>
      </c>
      <c r="Z887" s="5">
        <v>0</v>
      </c>
      <c r="AA887" s="5">
        <v>30236040</v>
      </c>
      <c r="AB887">
        <v>0</v>
      </c>
      <c r="AC887">
        <v>0</v>
      </c>
      <c r="AD887">
        <v>0</v>
      </c>
      <c r="AE887" t="s">
        <v>34</v>
      </c>
      <c r="AF887" t="s">
        <v>34</v>
      </c>
      <c r="AG887" t="s">
        <v>41</v>
      </c>
      <c r="AH887" s="5">
        <v>298248.07</v>
      </c>
      <c r="AI887" s="5">
        <v>4112.33</v>
      </c>
      <c r="AJ887" s="3">
        <v>47899</v>
      </c>
      <c r="AK887" s="5">
        <v>0</v>
      </c>
      <c r="AL887" s="5">
        <v>0</v>
      </c>
      <c r="AM887" s="5">
        <v>0</v>
      </c>
      <c r="AN887" s="5">
        <v>0</v>
      </c>
      <c r="AO887" t="s">
        <v>41</v>
      </c>
      <c r="AP887" t="s">
        <v>37</v>
      </c>
      <c r="AQ887" s="5">
        <v>298248.07</v>
      </c>
      <c r="AR887" t="s">
        <v>38</v>
      </c>
      <c r="AS887">
        <f t="shared" si="220"/>
        <v>0</v>
      </c>
      <c r="AT887" t="str">
        <f t="shared" si="210"/>
        <v>0 Días</v>
      </c>
      <c r="AU887" t="e">
        <f>IF(AND(AC887=0,SUMIFS($H:$H,$A:$A,$A887,#REF!,#REF!)&lt;250000000),"Ordinaria",IF(AND(AC887=0,SUMIFS($H:$H,$A:$A,$A887,#REF!,#REF!)&gt;=250000000),"Preventiva",IF(AND(AC887&gt;0,AC887&lt;=30),"Persuasiva I",IF(AND(AC887&gt;30,AC887&lt;=60),"Persuasiva II",IF(AND(AC887&gt;60,AC887&lt;90),"Prejurídica","Jurídico")))))</f>
        <v>#REF!</v>
      </c>
      <c r="AV887">
        <f t="shared" si="211"/>
        <v>0</v>
      </c>
      <c r="AW887" t="str">
        <f>IFERROR(VLOOKUP(#REF!,#REF!,32,0),"Desembolsado")</f>
        <v>Desembolsado</v>
      </c>
      <c r="AX887" t="str">
        <f t="shared" si="212"/>
        <v>Otro</v>
      </c>
    </row>
    <row r="888" spans="1:50" x14ac:dyDescent="0.25">
      <c r="A888" s="3">
        <v>45138</v>
      </c>
      <c r="B888" s="1">
        <v>39111600009511</v>
      </c>
      <c r="C888" s="5">
        <v>79000000</v>
      </c>
      <c r="D888">
        <v>240</v>
      </c>
      <c r="E888" s="3">
        <v>40533</v>
      </c>
      <c r="F888" s="1">
        <f>_xlfn.DAYS(E888,A888)/30</f>
        <v>-153.5</v>
      </c>
      <c r="G888" s="1">
        <f t="shared" si="219"/>
        <v>86.5</v>
      </c>
      <c r="H888" s="5">
        <v>30160287</v>
      </c>
      <c r="I888" s="5" t="s">
        <v>53</v>
      </c>
      <c r="J888" s="6">
        <v>40802</v>
      </c>
      <c r="K888" s="7">
        <f>+_xlfn.DAYS(A888,J888)/30</f>
        <v>144.53333333333333</v>
      </c>
      <c r="L888" s="7">
        <f>+_xlfn.DAYS(A888,E888)/30</f>
        <v>153.5</v>
      </c>
      <c r="M888" s="6">
        <v>30754</v>
      </c>
      <c r="N888" s="8">
        <f>+_xlfn.DAYS(A888,M888)/365</f>
        <v>39.408219178082192</v>
      </c>
      <c r="O888" s="8">
        <v>1558</v>
      </c>
      <c r="P888" s="6">
        <v>40073</v>
      </c>
      <c r="Q888" s="8">
        <f t="shared" si="206"/>
        <v>1.2777777777777777</v>
      </c>
      <c r="R888" s="8">
        <f t="shared" si="207"/>
        <v>2.0249999999999999</v>
      </c>
      <c r="S888" s="8" t="s">
        <v>66</v>
      </c>
      <c r="T888" s="9">
        <v>1.61E-2</v>
      </c>
      <c r="U888" s="5">
        <f t="shared" si="208"/>
        <v>329166.66666666669</v>
      </c>
      <c r="V888" s="5">
        <f t="shared" si="209"/>
        <v>40465.051724999998</v>
      </c>
      <c r="W888" s="10">
        <f t="shared" si="213"/>
        <v>369631.71839166665</v>
      </c>
      <c r="X888" s="5">
        <v>411399</v>
      </c>
      <c r="Y888">
        <v>0</v>
      </c>
      <c r="Z888" s="5">
        <v>0</v>
      </c>
      <c r="AA888" s="5">
        <v>30571686</v>
      </c>
      <c r="AB888">
        <v>0</v>
      </c>
      <c r="AC888">
        <v>0</v>
      </c>
      <c r="AD888">
        <v>0</v>
      </c>
      <c r="AE888" t="s">
        <v>34</v>
      </c>
      <c r="AF888" t="s">
        <v>34</v>
      </c>
      <c r="AG888" t="s">
        <v>41</v>
      </c>
      <c r="AH888" s="5">
        <v>301602.87</v>
      </c>
      <c r="AI888" s="5">
        <v>4113.99</v>
      </c>
      <c r="AJ888" s="3">
        <v>47899</v>
      </c>
      <c r="AK888" s="5">
        <v>0</v>
      </c>
      <c r="AL888" s="5">
        <v>0</v>
      </c>
      <c r="AM888" s="5">
        <v>0</v>
      </c>
      <c r="AN888" s="5">
        <v>0</v>
      </c>
      <c r="AO888" t="s">
        <v>41</v>
      </c>
      <c r="AP888" t="s">
        <v>37</v>
      </c>
      <c r="AQ888" s="5">
        <v>301602.87</v>
      </c>
      <c r="AR888" t="s">
        <v>38</v>
      </c>
      <c r="AS888">
        <f t="shared" si="220"/>
        <v>0</v>
      </c>
      <c r="AT888" t="str">
        <f t="shared" si="210"/>
        <v>0 Días</v>
      </c>
      <c r="AU888" t="e">
        <f>IF(AND(AC888=0,SUMIFS($H:$H,$A:$A,$A888,#REF!,#REF!)&lt;250000000),"Ordinaria",IF(AND(AC888=0,SUMIFS($H:$H,$A:$A,$A888,#REF!,#REF!)&gt;=250000000),"Preventiva",IF(AND(AC888&gt;0,AC888&lt;=30),"Persuasiva I",IF(AND(AC888&gt;30,AC888&lt;=60),"Persuasiva II",IF(AND(AC888&gt;60,AC888&lt;90),"Prejurídica","Jurídico")))))</f>
        <v>#REF!</v>
      </c>
      <c r="AV888">
        <f t="shared" si="211"/>
        <v>0</v>
      </c>
      <c r="AW888" t="str">
        <f>IFERROR(VLOOKUP(#REF!,#REF!,32,0),"Desembolsado")</f>
        <v>Desembolsado</v>
      </c>
      <c r="AX888" t="str">
        <f t="shared" si="212"/>
        <v>Otro</v>
      </c>
    </row>
    <row r="889" spans="1:50" x14ac:dyDescent="0.25">
      <c r="A889" s="3">
        <v>45107</v>
      </c>
      <c r="B889" s="1">
        <v>39111600009511</v>
      </c>
      <c r="C889" s="5">
        <v>79000000</v>
      </c>
      <c r="D889">
        <v>240</v>
      </c>
      <c r="E889" s="3">
        <v>40533</v>
      </c>
      <c r="F889" s="1">
        <f>_xlfn.DAYS(E889,A889)/30</f>
        <v>-152.46666666666667</v>
      </c>
      <c r="G889" s="1">
        <f t="shared" si="219"/>
        <v>87.533333333333331</v>
      </c>
      <c r="H889" s="5">
        <v>30160287</v>
      </c>
      <c r="I889" s="5" t="s">
        <v>53</v>
      </c>
      <c r="J889" s="6">
        <v>40802</v>
      </c>
      <c r="K889" s="7">
        <f>+_xlfn.DAYS(A889,J889)/30</f>
        <v>143.5</v>
      </c>
      <c r="L889" s="7">
        <f>+_xlfn.DAYS(A889,E889)/30</f>
        <v>152.46666666666667</v>
      </c>
      <c r="M889" s="6">
        <v>30754</v>
      </c>
      <c r="N889" s="8">
        <f>+_xlfn.DAYS(A889,M889)/365</f>
        <v>39.323287671232876</v>
      </c>
      <c r="O889" s="8">
        <v>1558</v>
      </c>
      <c r="P889" s="6">
        <v>40073</v>
      </c>
      <c r="Q889" s="8">
        <f t="shared" si="206"/>
        <v>1.2777777777777777</v>
      </c>
      <c r="R889" s="8">
        <f t="shared" si="207"/>
        <v>2.0249999999999999</v>
      </c>
      <c r="S889" s="8" t="s">
        <v>66</v>
      </c>
      <c r="T889" s="9">
        <v>1.61E-2</v>
      </c>
      <c r="U889" s="5">
        <f t="shared" si="208"/>
        <v>329166.66666666669</v>
      </c>
      <c r="V889" s="5">
        <f t="shared" si="209"/>
        <v>40465.051724999998</v>
      </c>
      <c r="W889" s="10">
        <f t="shared" si="213"/>
        <v>369631.71839166665</v>
      </c>
      <c r="X889" s="5">
        <v>396657</v>
      </c>
      <c r="Y889">
        <v>0</v>
      </c>
      <c r="Z889" s="5">
        <v>0</v>
      </c>
      <c r="AA889" s="5">
        <v>30556944</v>
      </c>
      <c r="AB889">
        <v>0</v>
      </c>
      <c r="AC889">
        <v>0</v>
      </c>
      <c r="AD889">
        <v>0</v>
      </c>
      <c r="AE889" t="s">
        <v>34</v>
      </c>
      <c r="AF889" t="s">
        <v>34</v>
      </c>
      <c r="AG889" t="s">
        <v>41</v>
      </c>
      <c r="AH889" s="5">
        <v>301602.87</v>
      </c>
      <c r="AI889" s="5">
        <v>3966.57</v>
      </c>
      <c r="AJ889" s="3">
        <v>47899</v>
      </c>
      <c r="AK889" s="5">
        <v>0</v>
      </c>
      <c r="AL889" s="5">
        <v>0</v>
      </c>
      <c r="AM889" s="5">
        <v>0</v>
      </c>
      <c r="AN889" s="5">
        <v>0</v>
      </c>
      <c r="AO889" t="s">
        <v>41</v>
      </c>
      <c r="AP889" t="s">
        <v>37</v>
      </c>
      <c r="AQ889" s="5">
        <v>301602.87</v>
      </c>
      <c r="AR889" t="s">
        <v>38</v>
      </c>
      <c r="AS889">
        <f t="shared" si="220"/>
        <v>0</v>
      </c>
      <c r="AT889" t="str">
        <f t="shared" si="210"/>
        <v>0 Días</v>
      </c>
      <c r="AU889" t="e">
        <f>IF(AND(AC889=0,SUMIFS($H:$H,$A:$A,$A889,#REF!,#REF!)&lt;250000000),"Ordinaria",IF(AND(AC889=0,SUMIFS($H:$H,$A:$A,$A889,#REF!,#REF!)&gt;=250000000),"Preventiva",IF(AND(AC889&gt;0,AC889&lt;=30),"Persuasiva I",IF(AND(AC889&gt;30,AC889&lt;=60),"Persuasiva II",IF(AND(AC889&gt;60,AC889&lt;90),"Prejurídica","Jurídico")))))</f>
        <v>#REF!</v>
      </c>
      <c r="AV889">
        <f t="shared" si="211"/>
        <v>0</v>
      </c>
      <c r="AW889" t="str">
        <f>IFERROR(VLOOKUP(#REF!,#REF!,32,0),"Desembolsado")</f>
        <v>Desembolsado</v>
      </c>
      <c r="AX889" t="str">
        <f t="shared" si="212"/>
        <v>Otro</v>
      </c>
    </row>
    <row r="890" spans="1:50" x14ac:dyDescent="0.25">
      <c r="A890" s="3">
        <v>45077</v>
      </c>
      <c r="B890" s="1">
        <v>39111600009511</v>
      </c>
      <c r="C890" s="5">
        <v>79000000</v>
      </c>
      <c r="D890">
        <v>240</v>
      </c>
      <c r="E890" s="3">
        <v>40533</v>
      </c>
      <c r="F890" s="1">
        <f>_xlfn.DAYS(E890,A890)/30</f>
        <v>-151.46666666666667</v>
      </c>
      <c r="G890" s="1">
        <f t="shared" si="219"/>
        <v>88.533333333333331</v>
      </c>
      <c r="H890" s="5">
        <v>30491718</v>
      </c>
      <c r="I890" s="5" t="s">
        <v>53</v>
      </c>
      <c r="J890" s="6">
        <v>40802</v>
      </c>
      <c r="K890" s="7">
        <f>+_xlfn.DAYS(A890,J890)/30</f>
        <v>142.5</v>
      </c>
      <c r="L890" s="7">
        <f>+_xlfn.DAYS(A890,E890)/30</f>
        <v>151.46666666666667</v>
      </c>
      <c r="M890" s="6">
        <v>30754</v>
      </c>
      <c r="N890" s="8">
        <f>+_xlfn.DAYS(A890,M890)/365</f>
        <v>39.241095890410961</v>
      </c>
      <c r="O890" s="8">
        <v>1558</v>
      </c>
      <c r="P890" s="6">
        <v>40073</v>
      </c>
      <c r="Q890" s="8">
        <f t="shared" si="206"/>
        <v>1.2777777777777777</v>
      </c>
      <c r="R890" s="8">
        <f t="shared" si="207"/>
        <v>2.0249999999999999</v>
      </c>
      <c r="S890" s="8" t="s">
        <v>66</v>
      </c>
      <c r="T890" s="9">
        <v>1.61E-2</v>
      </c>
      <c r="U890" s="5">
        <f t="shared" si="208"/>
        <v>329166.66666666669</v>
      </c>
      <c r="V890" s="5">
        <f t="shared" si="209"/>
        <v>40909.721649999999</v>
      </c>
      <c r="W890" s="10">
        <f t="shared" si="213"/>
        <v>370076.38831666671</v>
      </c>
      <c r="X890" s="5">
        <v>396657</v>
      </c>
      <c r="Y890">
        <v>0</v>
      </c>
      <c r="Z890" s="5">
        <v>0</v>
      </c>
      <c r="AA890" s="5">
        <v>30888375</v>
      </c>
      <c r="AB890">
        <v>0</v>
      </c>
      <c r="AC890">
        <v>0</v>
      </c>
      <c r="AD890">
        <v>0</v>
      </c>
      <c r="AE890" t="s">
        <v>34</v>
      </c>
      <c r="AF890" t="s">
        <v>34</v>
      </c>
      <c r="AG890" t="s">
        <v>41</v>
      </c>
      <c r="AH890" s="5">
        <v>304917.18</v>
      </c>
      <c r="AI890" s="5">
        <v>3966.57</v>
      </c>
      <c r="AJ890" s="3">
        <v>47899</v>
      </c>
      <c r="AK890" s="5">
        <v>0</v>
      </c>
      <c r="AL890" s="5">
        <v>0</v>
      </c>
      <c r="AM890" s="5">
        <v>0</v>
      </c>
      <c r="AN890" s="5">
        <v>0</v>
      </c>
      <c r="AO890" t="s">
        <v>41</v>
      </c>
      <c r="AP890" t="s">
        <v>37</v>
      </c>
      <c r="AQ890" s="5">
        <v>304917.18</v>
      </c>
      <c r="AR890" t="s">
        <v>38</v>
      </c>
      <c r="AS890">
        <f t="shared" si="220"/>
        <v>0</v>
      </c>
      <c r="AT890" t="str">
        <f t="shared" si="210"/>
        <v>0 Días</v>
      </c>
      <c r="AU890" t="e">
        <f>IF(AND(AC890=0,SUMIFS($H:$H,$A:$A,$A890,#REF!,#REF!)&lt;250000000),"Ordinaria",IF(AND(AC890=0,SUMIFS($H:$H,$A:$A,$A890,#REF!,#REF!)&gt;=250000000),"Preventiva",IF(AND(AC890&gt;0,AC890&lt;=30),"Persuasiva I",IF(AND(AC890&gt;30,AC890&lt;=60),"Persuasiva II",IF(AND(AC890&gt;60,AC890&lt;90),"Prejurídica","Jurídico")))))</f>
        <v>#REF!</v>
      </c>
      <c r="AV890">
        <f t="shared" si="211"/>
        <v>0</v>
      </c>
      <c r="AW890" t="str">
        <f>IFERROR(VLOOKUP(#REF!,#REF!,32,0),"Desembolsado")</f>
        <v>Desembolsado</v>
      </c>
      <c r="AX890" t="str">
        <f t="shared" si="212"/>
        <v>Otro</v>
      </c>
    </row>
    <row r="891" spans="1:50" x14ac:dyDescent="0.25">
      <c r="A891" s="3">
        <v>45046</v>
      </c>
      <c r="B891" s="1">
        <v>39111600009511</v>
      </c>
      <c r="C891" s="5">
        <v>79000000</v>
      </c>
      <c r="D891">
        <v>240</v>
      </c>
      <c r="E891" s="3">
        <v>40533</v>
      </c>
      <c r="F891" s="1">
        <f>_xlfn.DAYS(E891,A891)/30</f>
        <v>-150.43333333333334</v>
      </c>
      <c r="G891" s="1">
        <f t="shared" si="219"/>
        <v>89.566666666666663</v>
      </c>
      <c r="H891" s="5">
        <v>31154580</v>
      </c>
      <c r="I891" s="5" t="s">
        <v>53</v>
      </c>
      <c r="J891" s="6">
        <v>40802</v>
      </c>
      <c r="K891" s="7">
        <f>+_xlfn.DAYS(A891,J891)/30</f>
        <v>141.46666666666667</v>
      </c>
      <c r="L891" s="7">
        <f>+_xlfn.DAYS(A891,E891)/30</f>
        <v>150.43333333333334</v>
      </c>
      <c r="M891" s="6">
        <v>30754</v>
      </c>
      <c r="N891" s="8">
        <f>+_xlfn.DAYS(A891,M891)/365</f>
        <v>39.156164383561645</v>
      </c>
      <c r="O891" s="8">
        <v>1558</v>
      </c>
      <c r="P891" s="6">
        <v>40073</v>
      </c>
      <c r="Q891" s="8">
        <f t="shared" si="206"/>
        <v>1.2777777777777777</v>
      </c>
      <c r="R891" s="8">
        <f t="shared" si="207"/>
        <v>2.0249999999999999</v>
      </c>
      <c r="S891" s="8" t="s">
        <v>66</v>
      </c>
      <c r="T891" s="9">
        <v>1.61E-2</v>
      </c>
      <c r="U891" s="5">
        <f t="shared" si="208"/>
        <v>329166.66666666669</v>
      </c>
      <c r="V891" s="5">
        <f t="shared" si="209"/>
        <v>41799.061500000003</v>
      </c>
      <c r="W891" s="10">
        <f t="shared" si="213"/>
        <v>370965.7281666667</v>
      </c>
      <c r="X891" s="5">
        <v>411888</v>
      </c>
      <c r="Y891">
        <v>0</v>
      </c>
      <c r="Z891" s="5">
        <v>0</v>
      </c>
      <c r="AA891" s="5">
        <v>31566468</v>
      </c>
      <c r="AB891">
        <v>0</v>
      </c>
      <c r="AC891">
        <v>0</v>
      </c>
      <c r="AD891">
        <v>0</v>
      </c>
      <c r="AE891" t="s">
        <v>34</v>
      </c>
      <c r="AF891" t="s">
        <v>34</v>
      </c>
      <c r="AG891" t="s">
        <v>41</v>
      </c>
      <c r="AH891" s="5">
        <v>311545.8</v>
      </c>
      <c r="AI891" s="5">
        <v>4118.88</v>
      </c>
      <c r="AJ891" s="3">
        <v>47899</v>
      </c>
      <c r="AK891" s="5">
        <v>0</v>
      </c>
      <c r="AL891" s="5">
        <v>0</v>
      </c>
      <c r="AM891" s="5">
        <v>0</v>
      </c>
      <c r="AN891" s="5">
        <v>0</v>
      </c>
      <c r="AO891" t="s">
        <v>41</v>
      </c>
      <c r="AP891" t="s">
        <v>37</v>
      </c>
      <c r="AQ891" s="5">
        <v>311545.8</v>
      </c>
      <c r="AR891" t="s">
        <v>38</v>
      </c>
      <c r="AS891">
        <f t="shared" si="220"/>
        <v>0</v>
      </c>
      <c r="AT891" t="str">
        <f t="shared" si="210"/>
        <v>0 Días</v>
      </c>
      <c r="AU891" t="e">
        <f>IF(AND(AC891=0,SUMIFS($H:$H,$A:$A,$A891,#REF!,#REF!)&lt;250000000),"Ordinaria",IF(AND(AC891=0,SUMIFS($H:$H,$A:$A,$A891,#REF!,#REF!)&gt;=250000000),"Preventiva",IF(AND(AC891&gt;0,AC891&lt;=30),"Persuasiva I",IF(AND(AC891&gt;30,AC891&lt;=60),"Persuasiva II",IF(AND(AC891&gt;60,AC891&lt;90),"Prejurídica","Jurídico")))))</f>
        <v>#REF!</v>
      </c>
      <c r="AV891">
        <f t="shared" si="211"/>
        <v>0</v>
      </c>
      <c r="AW891" t="str">
        <f>IFERROR(VLOOKUP(#REF!,#REF!,32,0),"Desembolsado")</f>
        <v>Desembolsado</v>
      </c>
      <c r="AX891" t="str">
        <f t="shared" si="212"/>
        <v>Otro</v>
      </c>
    </row>
    <row r="892" spans="1:50" x14ac:dyDescent="0.25">
      <c r="A892" s="3">
        <v>45016</v>
      </c>
      <c r="B892" s="1">
        <v>39111600009511</v>
      </c>
      <c r="C892" s="5">
        <v>79000000</v>
      </c>
      <c r="D892">
        <v>240</v>
      </c>
      <c r="E892" s="3">
        <v>40533</v>
      </c>
      <c r="F892" s="1">
        <f>_xlfn.DAYS(E892,A892)/30</f>
        <v>-149.43333333333334</v>
      </c>
      <c r="G892" s="1">
        <f t="shared" si="219"/>
        <v>90.566666666666663</v>
      </c>
      <c r="H892" s="5">
        <v>31486011</v>
      </c>
      <c r="I892" s="5" t="s">
        <v>53</v>
      </c>
      <c r="J892" s="6">
        <v>40802</v>
      </c>
      <c r="K892" s="7">
        <f>+_xlfn.DAYS(A892,J892)/30</f>
        <v>140.46666666666667</v>
      </c>
      <c r="L892" s="7">
        <f>+_xlfn.DAYS(A892,E892)/30</f>
        <v>149.43333333333334</v>
      </c>
      <c r="M892" s="6">
        <v>30754</v>
      </c>
      <c r="N892" s="8">
        <f>+_xlfn.DAYS(A892,M892)/365</f>
        <v>39.073972602739723</v>
      </c>
      <c r="O892" s="8">
        <v>1558</v>
      </c>
      <c r="P892" s="6">
        <v>40073</v>
      </c>
      <c r="Q892" s="8">
        <f t="shared" si="206"/>
        <v>1.2777777777777777</v>
      </c>
      <c r="R892" s="8">
        <f t="shared" si="207"/>
        <v>2.0249999999999999</v>
      </c>
      <c r="S892" s="8" t="s">
        <v>66</v>
      </c>
      <c r="T892" s="9">
        <v>1.61E-2</v>
      </c>
      <c r="U892" s="5">
        <f t="shared" si="208"/>
        <v>329166.66666666669</v>
      </c>
      <c r="V892" s="5">
        <f t="shared" si="209"/>
        <v>42243.731424999998</v>
      </c>
      <c r="W892" s="10">
        <f t="shared" si="213"/>
        <v>371410.39809166669</v>
      </c>
      <c r="X892" s="5">
        <v>412047</v>
      </c>
      <c r="Y892">
        <v>0</v>
      </c>
      <c r="Z892" s="5">
        <v>0</v>
      </c>
      <c r="AA892" s="5">
        <v>31898058</v>
      </c>
      <c r="AB892">
        <v>0</v>
      </c>
      <c r="AC892">
        <v>0</v>
      </c>
      <c r="AD892">
        <v>0</v>
      </c>
      <c r="AE892" t="s">
        <v>34</v>
      </c>
      <c r="AF892" t="s">
        <v>34</v>
      </c>
      <c r="AG892" t="s">
        <v>41</v>
      </c>
      <c r="AH892" s="5">
        <v>314860.11</v>
      </c>
      <c r="AI892" s="5">
        <v>4120.47</v>
      </c>
      <c r="AJ892" s="3">
        <v>47899</v>
      </c>
      <c r="AK892" s="5">
        <v>0</v>
      </c>
      <c r="AL892" s="5">
        <v>0</v>
      </c>
      <c r="AM892" s="5">
        <v>0</v>
      </c>
      <c r="AN892" s="5">
        <v>0</v>
      </c>
      <c r="AO892" t="s">
        <v>41</v>
      </c>
      <c r="AP892" t="s">
        <v>37</v>
      </c>
      <c r="AQ892" s="5">
        <v>314860.11</v>
      </c>
      <c r="AR892" t="s">
        <v>38</v>
      </c>
      <c r="AS892">
        <f t="shared" si="220"/>
        <v>0</v>
      </c>
      <c r="AT892" t="str">
        <f t="shared" si="210"/>
        <v>0 Días</v>
      </c>
      <c r="AU892" t="e">
        <f>IF(AND(AC892=0,SUMIFS($H:$H,$A:$A,$A892,#REF!,#REF!)&lt;250000000),"Ordinaria",IF(AND(AC892=0,SUMIFS($H:$H,$A:$A,$A892,#REF!,#REF!)&gt;=250000000),"Preventiva",IF(AND(AC892&gt;0,AC892&lt;=30),"Persuasiva I",IF(AND(AC892&gt;30,AC892&lt;=60),"Persuasiva II",IF(AND(AC892&gt;60,AC892&lt;90),"Prejurídica","Jurídico")))))</f>
        <v>#REF!</v>
      </c>
      <c r="AV892">
        <f t="shared" si="211"/>
        <v>0</v>
      </c>
      <c r="AW892" t="str">
        <f>IFERROR(VLOOKUP(#REF!,#REF!,32,0),"Desembolsado")</f>
        <v>Desembolsado</v>
      </c>
      <c r="AX892" t="str">
        <f t="shared" si="212"/>
        <v>Otro</v>
      </c>
    </row>
    <row r="893" spans="1:50" x14ac:dyDescent="0.25">
      <c r="A893" s="3">
        <v>45351</v>
      </c>
      <c r="B893" s="1">
        <v>39112110007291</v>
      </c>
      <c r="C893" s="5">
        <v>164643394</v>
      </c>
      <c r="D893">
        <v>240</v>
      </c>
      <c r="E893" s="3">
        <v>40702</v>
      </c>
      <c r="F893" s="1">
        <f>_xlfn.DAYS(E893,A893)/30</f>
        <v>-154.96666666666667</v>
      </c>
      <c r="G893" s="1">
        <f t="shared" si="219"/>
        <v>85.033333333333331</v>
      </c>
      <c r="H893" s="5">
        <v>60583634</v>
      </c>
      <c r="I893" s="5" t="s">
        <v>53</v>
      </c>
      <c r="J893" s="6">
        <v>39566</v>
      </c>
      <c r="K893" s="7">
        <f>+_xlfn.DAYS(A893,J893)/30</f>
        <v>192.83333333333334</v>
      </c>
      <c r="L893" s="7">
        <f>+_xlfn.DAYS(A893,E893)/30</f>
        <v>154.96666666666667</v>
      </c>
      <c r="M893" s="6">
        <v>19303</v>
      </c>
      <c r="N893" s="8">
        <f>+_xlfn.DAYS(A893,M893)/365</f>
        <v>71.364383561643834</v>
      </c>
      <c r="O893" s="8">
        <v>1098</v>
      </c>
      <c r="P893" s="6">
        <v>39236</v>
      </c>
      <c r="Q893" s="8">
        <f t="shared" si="206"/>
        <v>4.072222222222222</v>
      </c>
      <c r="R893" s="8">
        <f t="shared" si="207"/>
        <v>0.91666666666666663</v>
      </c>
      <c r="S893" s="8" t="s">
        <v>71</v>
      </c>
      <c r="T893" s="9">
        <v>1.61E-2</v>
      </c>
      <c r="U893" s="5">
        <f t="shared" si="208"/>
        <v>686014.14166666672</v>
      </c>
      <c r="V893" s="5">
        <f t="shared" si="209"/>
        <v>81283.042283333343</v>
      </c>
      <c r="W893" s="10">
        <f t="shared" si="213"/>
        <v>767297.18395000009</v>
      </c>
      <c r="X893" s="5">
        <v>1708992</v>
      </c>
      <c r="Y893">
        <v>0</v>
      </c>
      <c r="Z893" s="5">
        <v>8329</v>
      </c>
      <c r="AA893" s="5">
        <v>62300955</v>
      </c>
      <c r="AB893">
        <v>0</v>
      </c>
      <c r="AC893">
        <v>0</v>
      </c>
      <c r="AD893">
        <v>0</v>
      </c>
      <c r="AE893" t="s">
        <v>34</v>
      </c>
      <c r="AF893" t="s">
        <v>34</v>
      </c>
      <c r="AG893" t="s">
        <v>41</v>
      </c>
      <c r="AH893" s="5">
        <v>605836.34</v>
      </c>
      <c r="AI893" s="5">
        <v>17089.919999999998</v>
      </c>
      <c r="AJ893" s="3">
        <v>47927</v>
      </c>
      <c r="AK893" s="5">
        <v>83.29</v>
      </c>
      <c r="AL893" s="5">
        <v>0</v>
      </c>
      <c r="AM893" s="5">
        <v>0</v>
      </c>
      <c r="AN893" s="5">
        <v>0</v>
      </c>
      <c r="AO893" t="s">
        <v>41</v>
      </c>
      <c r="AP893" t="s">
        <v>37</v>
      </c>
      <c r="AQ893" s="5">
        <v>605836.34</v>
      </c>
      <c r="AR893" t="s">
        <v>38</v>
      </c>
      <c r="AT893" t="str">
        <f t="shared" si="210"/>
        <v>0 Días</v>
      </c>
      <c r="AU893" t="e">
        <f>IF(AND(AC893=0,SUMIFS($H:$H,$A:$A,$A893,#REF!,#REF!)&lt;250000000),"Ordinaria",IF(AND(AC893=0,SUMIFS($H:$H,$A:$A,$A893,#REF!,#REF!)&gt;=250000000),"Preventiva",IF(AND(AC893&gt;0,AC893&lt;=30),"Persuasiva I",IF(AND(AC893&gt;30,AC893&lt;=60),"Persuasiva II",IF(AND(AC893&gt;60,AC893&lt;90),"Prejurídica","Jurídico")))))</f>
        <v>#REF!</v>
      </c>
      <c r="AV893">
        <f t="shared" si="211"/>
        <v>0</v>
      </c>
      <c r="AW893" t="str">
        <f>IFERROR(VLOOKUP(#REF!,#REF!,32,0),"Desembolsado")</f>
        <v>Desembolsado</v>
      </c>
      <c r="AX893" t="str">
        <f t="shared" si="212"/>
        <v>Otro</v>
      </c>
    </row>
    <row r="894" spans="1:50" x14ac:dyDescent="0.25">
      <c r="A894" s="3">
        <v>45322</v>
      </c>
      <c r="B894" s="1">
        <v>39112110007291</v>
      </c>
      <c r="C894" s="5">
        <v>164643394</v>
      </c>
      <c r="D894">
        <v>240</v>
      </c>
      <c r="E894" s="3">
        <v>40702</v>
      </c>
      <c r="F894" s="1">
        <f>_xlfn.DAYS(E894,A894)/30</f>
        <v>-154</v>
      </c>
      <c r="G894" s="1">
        <f t="shared" si="219"/>
        <v>86</v>
      </c>
      <c r="H894" s="5">
        <v>61296376</v>
      </c>
      <c r="I894" s="5" t="s">
        <v>53</v>
      </c>
      <c r="J894" s="6">
        <v>39566</v>
      </c>
      <c r="K894" s="7">
        <f>+_xlfn.DAYS(A894,J894)/30</f>
        <v>191.86666666666667</v>
      </c>
      <c r="L894" s="7">
        <f>+_xlfn.DAYS(A894,E894)/30</f>
        <v>154</v>
      </c>
      <c r="M894" s="6">
        <v>19303</v>
      </c>
      <c r="N894" s="8">
        <f>+_xlfn.DAYS(A894,M894)/365</f>
        <v>71.284931506849318</v>
      </c>
      <c r="O894" s="8">
        <v>1098</v>
      </c>
      <c r="P894" s="6">
        <v>39236</v>
      </c>
      <c r="Q894" s="8">
        <f t="shared" si="206"/>
        <v>4.072222222222222</v>
      </c>
      <c r="R894" s="8">
        <f t="shared" si="207"/>
        <v>0.91666666666666663</v>
      </c>
      <c r="S894" s="8" t="s">
        <v>71</v>
      </c>
      <c r="T894" s="9">
        <v>1.61E-2</v>
      </c>
      <c r="U894" s="5">
        <f t="shared" si="208"/>
        <v>686014.14166666672</v>
      </c>
      <c r="V894" s="5">
        <f t="shared" si="209"/>
        <v>82239.304466666668</v>
      </c>
      <c r="W894" s="10">
        <f t="shared" si="213"/>
        <v>768253.44613333337</v>
      </c>
      <c r="X894" s="5">
        <v>1709341</v>
      </c>
      <c r="Y894">
        <v>0</v>
      </c>
      <c r="Z894" s="5">
        <v>8424</v>
      </c>
      <c r="AA894" s="5">
        <v>63014141</v>
      </c>
      <c r="AB894">
        <v>0</v>
      </c>
      <c r="AC894">
        <v>0</v>
      </c>
      <c r="AD894">
        <v>0</v>
      </c>
      <c r="AE894" t="s">
        <v>34</v>
      </c>
      <c r="AF894" t="s">
        <v>34</v>
      </c>
      <c r="AG894" t="s">
        <v>41</v>
      </c>
      <c r="AH894" s="5">
        <v>612963.76</v>
      </c>
      <c r="AI894" s="5">
        <v>17093.41</v>
      </c>
      <c r="AJ894" s="3">
        <v>47927</v>
      </c>
      <c r="AK894" s="5">
        <v>84.24</v>
      </c>
      <c r="AL894" s="5">
        <v>0</v>
      </c>
      <c r="AM894" s="5">
        <v>0</v>
      </c>
      <c r="AN894" s="5">
        <v>0</v>
      </c>
      <c r="AO894" t="s">
        <v>41</v>
      </c>
      <c r="AP894" t="s">
        <v>37</v>
      </c>
      <c r="AQ894" s="5">
        <v>612963.76</v>
      </c>
      <c r="AR894" t="s">
        <v>38</v>
      </c>
      <c r="AS894">
        <f t="shared" ref="AS894:AS904" si="221">IF(AC894&gt;=1,1,0)</f>
        <v>0</v>
      </c>
      <c r="AT894" t="str">
        <f t="shared" si="210"/>
        <v>0 Días</v>
      </c>
      <c r="AU894" t="e">
        <f>IF(AND(AC894=0,SUMIFS($H:$H,$A:$A,$A894,#REF!,#REF!)&lt;250000000),"Ordinaria",IF(AND(AC894=0,SUMIFS($H:$H,$A:$A,$A894,#REF!,#REF!)&gt;=250000000),"Preventiva",IF(AND(AC894&gt;0,AC894&lt;=30),"Persuasiva I",IF(AND(AC894&gt;30,AC894&lt;=60),"Persuasiva II",IF(AND(AC894&gt;60,AC894&lt;90),"Prejurídica","Jurídico")))))</f>
        <v>#REF!</v>
      </c>
      <c r="AV894">
        <f t="shared" si="211"/>
        <v>0</v>
      </c>
      <c r="AW894" t="str">
        <f>IFERROR(VLOOKUP(#REF!,#REF!,32,0),"Desembolsado")</f>
        <v>Desembolsado</v>
      </c>
      <c r="AX894" t="str">
        <f t="shared" si="212"/>
        <v>Otro</v>
      </c>
    </row>
    <row r="895" spans="1:50" x14ac:dyDescent="0.25">
      <c r="A895" s="3">
        <v>45291</v>
      </c>
      <c r="B895" s="1">
        <v>39112110007291</v>
      </c>
      <c r="C895" s="5">
        <v>164643394</v>
      </c>
      <c r="D895">
        <v>240</v>
      </c>
      <c r="E895" s="3">
        <v>40702</v>
      </c>
      <c r="F895" s="1">
        <f>_xlfn.DAYS(E895,A895)/30</f>
        <v>-152.96666666666667</v>
      </c>
      <c r="G895" s="1">
        <f t="shared" si="219"/>
        <v>87.033333333333331</v>
      </c>
      <c r="H895" s="5">
        <v>62009118</v>
      </c>
      <c r="I895" s="5" t="s">
        <v>53</v>
      </c>
      <c r="J895" s="6">
        <v>39566</v>
      </c>
      <c r="K895" s="7">
        <f>+_xlfn.DAYS(A895,J895)/30</f>
        <v>190.83333333333334</v>
      </c>
      <c r="L895" s="7">
        <f>+_xlfn.DAYS(A895,E895)/30</f>
        <v>152.96666666666667</v>
      </c>
      <c r="M895" s="6">
        <v>19303</v>
      </c>
      <c r="N895" s="8">
        <f>+_xlfn.DAYS(A895,M895)/365</f>
        <v>71.2</v>
      </c>
      <c r="O895" s="8">
        <v>1098</v>
      </c>
      <c r="P895" s="6">
        <v>39236</v>
      </c>
      <c r="Q895" s="8">
        <f t="shared" si="206"/>
        <v>4.072222222222222</v>
      </c>
      <c r="R895" s="8">
        <f t="shared" si="207"/>
        <v>0.91666666666666663</v>
      </c>
      <c r="S895" s="8" t="s">
        <v>71</v>
      </c>
      <c r="T895" s="9">
        <v>1.61E-2</v>
      </c>
      <c r="U895" s="5">
        <f t="shared" si="208"/>
        <v>686014.14166666672</v>
      </c>
      <c r="V895" s="5">
        <f t="shared" si="209"/>
        <v>83195.566649999993</v>
      </c>
      <c r="W895" s="10">
        <f t="shared" si="213"/>
        <v>769209.70831666677</v>
      </c>
      <c r="X895" s="5">
        <v>1709690</v>
      </c>
      <c r="Y895">
        <v>0</v>
      </c>
      <c r="Z895" s="5">
        <v>8520</v>
      </c>
      <c r="AA895" s="5">
        <v>63727328</v>
      </c>
      <c r="AB895">
        <v>0</v>
      </c>
      <c r="AC895">
        <v>0</v>
      </c>
      <c r="AD895">
        <v>0</v>
      </c>
      <c r="AE895" t="s">
        <v>34</v>
      </c>
      <c r="AF895" t="s">
        <v>34</v>
      </c>
      <c r="AG895" t="s">
        <v>41</v>
      </c>
      <c r="AH895" s="5">
        <v>620091.18000000005</v>
      </c>
      <c r="AI895" s="5">
        <v>17096.900000000001</v>
      </c>
      <c r="AJ895" s="3">
        <v>47927</v>
      </c>
      <c r="AK895" s="5">
        <v>85.2</v>
      </c>
      <c r="AL895" s="5">
        <v>0</v>
      </c>
      <c r="AM895" s="5">
        <v>0</v>
      </c>
      <c r="AN895" s="5">
        <v>0</v>
      </c>
      <c r="AO895" t="s">
        <v>41</v>
      </c>
      <c r="AP895" t="s">
        <v>37</v>
      </c>
      <c r="AQ895" s="5">
        <v>620091.18000000005</v>
      </c>
      <c r="AR895" t="s">
        <v>38</v>
      </c>
      <c r="AS895">
        <f t="shared" si="221"/>
        <v>0</v>
      </c>
      <c r="AT895" t="str">
        <f t="shared" si="210"/>
        <v>0 Días</v>
      </c>
      <c r="AU895" t="e">
        <f>IF(AND(AC895=0,SUMIFS($H:$H,$A:$A,$A895,#REF!,#REF!)&lt;250000000),"Ordinaria",IF(AND(AC895=0,SUMIFS($H:$H,$A:$A,$A895,#REF!,#REF!)&gt;=250000000),"Preventiva",IF(AND(AC895&gt;0,AC895&lt;=30),"Persuasiva I",IF(AND(AC895&gt;30,AC895&lt;=60),"Persuasiva II",IF(AND(AC895&gt;60,AC895&lt;90),"Prejurídica","Jurídico")))))</f>
        <v>#REF!</v>
      </c>
      <c r="AV895">
        <f t="shared" si="211"/>
        <v>0</v>
      </c>
      <c r="AW895" t="str">
        <f>IFERROR(VLOOKUP(#REF!,#REF!,32,0),"Desembolsado")</f>
        <v>Desembolsado</v>
      </c>
      <c r="AX895" t="str">
        <f t="shared" si="212"/>
        <v>Otro</v>
      </c>
    </row>
    <row r="896" spans="1:50" x14ac:dyDescent="0.25">
      <c r="A896" s="3">
        <v>45260</v>
      </c>
      <c r="B896" s="1">
        <v>39112110007291</v>
      </c>
      <c r="C896" s="5">
        <v>164643394</v>
      </c>
      <c r="D896">
        <v>240</v>
      </c>
      <c r="E896" s="3">
        <v>40702</v>
      </c>
      <c r="F896" s="1">
        <f>_xlfn.DAYS(E896,A896)/30</f>
        <v>-151.93333333333334</v>
      </c>
      <c r="G896" s="1">
        <f t="shared" si="219"/>
        <v>88.066666666666663</v>
      </c>
      <c r="H896" s="5">
        <v>62721907</v>
      </c>
      <c r="I896" s="5" t="s">
        <v>53</v>
      </c>
      <c r="J896" s="6">
        <v>39566</v>
      </c>
      <c r="K896" s="7">
        <f>+_xlfn.DAYS(A896,J896)/30</f>
        <v>189.8</v>
      </c>
      <c r="L896" s="7">
        <f>+_xlfn.DAYS(A896,E896)/30</f>
        <v>151.93333333333334</v>
      </c>
      <c r="M896" s="6">
        <v>19303</v>
      </c>
      <c r="N896" s="8">
        <f>+_xlfn.DAYS(A896,M896)/365</f>
        <v>71.115068493150687</v>
      </c>
      <c r="O896" s="8">
        <v>1098</v>
      </c>
      <c r="P896" s="6">
        <v>39236</v>
      </c>
      <c r="Q896" s="8">
        <f t="shared" si="206"/>
        <v>4.072222222222222</v>
      </c>
      <c r="R896" s="8">
        <f t="shared" si="207"/>
        <v>0.91666666666666663</v>
      </c>
      <c r="S896" s="8" t="s">
        <v>71</v>
      </c>
      <c r="T896" s="9">
        <v>1.61E-2</v>
      </c>
      <c r="U896" s="5">
        <f t="shared" si="208"/>
        <v>686014.14166666672</v>
      </c>
      <c r="V896" s="5">
        <f t="shared" si="209"/>
        <v>84151.891891666673</v>
      </c>
      <c r="W896" s="10">
        <f t="shared" si="213"/>
        <v>770166.03355833341</v>
      </c>
      <c r="X896" s="5">
        <v>1710034</v>
      </c>
      <c r="Y896">
        <v>0</v>
      </c>
      <c r="Z896" s="5">
        <v>0</v>
      </c>
      <c r="AA896" s="5">
        <v>64431941</v>
      </c>
      <c r="AB896">
        <v>0</v>
      </c>
      <c r="AC896">
        <v>0</v>
      </c>
      <c r="AD896">
        <v>0</v>
      </c>
      <c r="AE896" t="s">
        <v>34</v>
      </c>
      <c r="AF896" t="s">
        <v>34</v>
      </c>
      <c r="AG896" t="s">
        <v>41</v>
      </c>
      <c r="AH896" s="5">
        <v>627219.06999999995</v>
      </c>
      <c r="AI896" s="5">
        <v>17100.34</v>
      </c>
      <c r="AJ896" s="3">
        <v>47927</v>
      </c>
      <c r="AK896" s="5">
        <v>0</v>
      </c>
      <c r="AL896" s="5">
        <v>0</v>
      </c>
      <c r="AM896" s="5">
        <v>0</v>
      </c>
      <c r="AN896" s="5">
        <v>0</v>
      </c>
      <c r="AO896" t="s">
        <v>41</v>
      </c>
      <c r="AP896" t="s">
        <v>37</v>
      </c>
      <c r="AQ896" s="5">
        <v>627219.06999999995</v>
      </c>
      <c r="AR896" t="s">
        <v>38</v>
      </c>
      <c r="AS896">
        <f t="shared" si="221"/>
        <v>0</v>
      </c>
      <c r="AT896" t="str">
        <f t="shared" si="210"/>
        <v>0 Días</v>
      </c>
      <c r="AU896" t="e">
        <f>IF(AND(AC896=0,SUMIFS($H:$H,$A:$A,$A896,#REF!,#REF!)&lt;250000000),"Ordinaria",IF(AND(AC896=0,SUMIFS($H:$H,$A:$A,$A896,#REF!,#REF!)&gt;=250000000),"Preventiva",IF(AND(AC896&gt;0,AC896&lt;=30),"Persuasiva I",IF(AND(AC896&gt;30,AC896&lt;=60),"Persuasiva II",IF(AND(AC896&gt;60,AC896&lt;90),"Prejurídica","Jurídico")))))</f>
        <v>#REF!</v>
      </c>
      <c r="AV896">
        <f t="shared" si="211"/>
        <v>0</v>
      </c>
      <c r="AW896" t="str">
        <f>IFERROR(VLOOKUP(#REF!,#REF!,32,0),"Desembolsado")</f>
        <v>Desembolsado</v>
      </c>
      <c r="AX896" t="str">
        <f t="shared" si="212"/>
        <v>Otro</v>
      </c>
    </row>
    <row r="897" spans="1:50" x14ac:dyDescent="0.25">
      <c r="A897" s="3">
        <v>45230</v>
      </c>
      <c r="B897" s="1">
        <v>39112110007291</v>
      </c>
      <c r="C897" s="5">
        <v>164643394</v>
      </c>
      <c r="D897">
        <v>240</v>
      </c>
      <c r="E897" s="3">
        <v>40702</v>
      </c>
      <c r="F897" s="1">
        <f>_xlfn.DAYS(E897,A897)/30</f>
        <v>-150.93333333333334</v>
      </c>
      <c r="G897" s="1">
        <f t="shared" si="219"/>
        <v>89.066666666666663</v>
      </c>
      <c r="H897" s="5">
        <v>63434742</v>
      </c>
      <c r="I897" s="5" t="s">
        <v>53</v>
      </c>
      <c r="J897" s="6">
        <v>39566</v>
      </c>
      <c r="K897" s="7">
        <f>+_xlfn.DAYS(A897,J897)/30</f>
        <v>188.8</v>
      </c>
      <c r="L897" s="7">
        <f>+_xlfn.DAYS(A897,E897)/30</f>
        <v>150.93333333333334</v>
      </c>
      <c r="M897" s="6">
        <v>19303</v>
      </c>
      <c r="N897" s="8">
        <f>+_xlfn.DAYS(A897,M897)/365</f>
        <v>71.032876712328772</v>
      </c>
      <c r="O897" s="8">
        <v>1098</v>
      </c>
      <c r="P897" s="6">
        <v>39236</v>
      </c>
      <c r="Q897" s="8">
        <f t="shared" si="206"/>
        <v>4.072222222222222</v>
      </c>
      <c r="R897" s="8">
        <f t="shared" si="207"/>
        <v>0.91666666666666663</v>
      </c>
      <c r="S897" s="8" t="s">
        <v>71</v>
      </c>
      <c r="T897" s="9">
        <v>1.61E-2</v>
      </c>
      <c r="U897" s="5">
        <f t="shared" si="208"/>
        <v>686014.14166666672</v>
      </c>
      <c r="V897" s="5">
        <f t="shared" si="209"/>
        <v>85108.278850000002</v>
      </c>
      <c r="W897" s="10">
        <f t="shared" si="213"/>
        <v>771122.42051666672</v>
      </c>
      <c r="X897" s="5">
        <v>1710383</v>
      </c>
      <c r="Y897">
        <v>0</v>
      </c>
      <c r="Z897" s="5">
        <v>0</v>
      </c>
      <c r="AA897" s="5">
        <v>65145125</v>
      </c>
      <c r="AB897">
        <v>0</v>
      </c>
      <c r="AC897">
        <v>0</v>
      </c>
      <c r="AD897">
        <v>0</v>
      </c>
      <c r="AE897" t="s">
        <v>34</v>
      </c>
      <c r="AF897" t="s">
        <v>34</v>
      </c>
      <c r="AG897" t="s">
        <v>41</v>
      </c>
      <c r="AH897" s="5">
        <v>634347.42000000004</v>
      </c>
      <c r="AI897" s="5">
        <v>17103.830000000002</v>
      </c>
      <c r="AJ897" s="3">
        <v>47927</v>
      </c>
      <c r="AK897" s="5">
        <v>0</v>
      </c>
      <c r="AL897" s="5">
        <v>0</v>
      </c>
      <c r="AM897" s="5">
        <v>0</v>
      </c>
      <c r="AN897" s="5">
        <v>0</v>
      </c>
      <c r="AO897" t="s">
        <v>41</v>
      </c>
      <c r="AP897" t="s">
        <v>37</v>
      </c>
      <c r="AQ897" s="5">
        <v>634347.42000000004</v>
      </c>
      <c r="AR897" t="s">
        <v>38</v>
      </c>
      <c r="AS897">
        <f t="shared" si="221"/>
        <v>0</v>
      </c>
      <c r="AT897" t="str">
        <f t="shared" si="210"/>
        <v>0 Días</v>
      </c>
      <c r="AU897" t="e">
        <f>IF(AND(AC897=0,SUMIFS($H:$H,$A:$A,$A897,#REF!,#REF!)&lt;250000000),"Ordinaria",IF(AND(AC897=0,SUMIFS($H:$H,$A:$A,$A897,#REF!,#REF!)&gt;=250000000),"Preventiva",IF(AND(AC897&gt;0,AC897&lt;=30),"Persuasiva I",IF(AND(AC897&gt;30,AC897&lt;=60),"Persuasiva II",IF(AND(AC897&gt;60,AC897&lt;90),"Prejurídica","Jurídico")))))</f>
        <v>#REF!</v>
      </c>
      <c r="AV897">
        <f t="shared" si="211"/>
        <v>0</v>
      </c>
      <c r="AW897" t="str">
        <f>IFERROR(VLOOKUP(#REF!,#REF!,32,0),"Desembolsado")</f>
        <v>Desembolsado</v>
      </c>
      <c r="AX897" t="str">
        <f t="shared" si="212"/>
        <v>Otro</v>
      </c>
    </row>
    <row r="898" spans="1:50" x14ac:dyDescent="0.25">
      <c r="A898" s="3">
        <v>45199</v>
      </c>
      <c r="B898" s="1">
        <v>39112110007291</v>
      </c>
      <c r="C898" s="5">
        <v>164643394</v>
      </c>
      <c r="D898">
        <v>240</v>
      </c>
      <c r="E898" s="3">
        <v>40702</v>
      </c>
      <c r="F898" s="1">
        <f>_xlfn.DAYS(E898,A898)/30</f>
        <v>-149.9</v>
      </c>
      <c r="G898" s="1">
        <f t="shared" si="219"/>
        <v>90.1</v>
      </c>
      <c r="H898" s="5">
        <v>64147438</v>
      </c>
      <c r="I898" s="5" t="s">
        <v>53</v>
      </c>
      <c r="J898" s="6">
        <v>39566</v>
      </c>
      <c r="K898" s="7">
        <f>+_xlfn.DAYS(A898,J898)/30</f>
        <v>187.76666666666668</v>
      </c>
      <c r="L898" s="7">
        <f>+_xlfn.DAYS(A898,E898)/30</f>
        <v>149.9</v>
      </c>
      <c r="M898" s="6">
        <v>19303</v>
      </c>
      <c r="N898" s="8">
        <f>+_xlfn.DAYS(A898,M898)/365</f>
        <v>70.947945205479456</v>
      </c>
      <c r="O898" s="8">
        <v>1098</v>
      </c>
      <c r="P898" s="6">
        <v>39236</v>
      </c>
      <c r="Q898" s="8">
        <f t="shared" ref="Q898:Q961" si="222">+_xlfn.DAYS(E898,P898)/360</f>
        <v>4.072222222222222</v>
      </c>
      <c r="R898" s="8">
        <f t="shared" ref="R898:R949" si="223">+_xlfn.DAYS(J898,P898)/360</f>
        <v>0.91666666666666663</v>
      </c>
      <c r="S898" s="8" t="s">
        <v>71</v>
      </c>
      <c r="T898" s="9">
        <v>1.61E-2</v>
      </c>
      <c r="U898" s="5">
        <f t="shared" ref="U898:U961" si="224">C898/D898</f>
        <v>686014.14166666672</v>
      </c>
      <c r="V898" s="5">
        <f t="shared" ref="V898:V961" si="225">H898*T898/360*30</f>
        <v>86064.479316666664</v>
      </c>
      <c r="W898" s="10">
        <f t="shared" si="213"/>
        <v>772078.62098333333</v>
      </c>
      <c r="X898" s="5">
        <v>1710733</v>
      </c>
      <c r="Y898">
        <v>0</v>
      </c>
      <c r="Z898" s="5">
        <v>0</v>
      </c>
      <c r="AA898" s="5">
        <v>65858171</v>
      </c>
      <c r="AB898">
        <v>0</v>
      </c>
      <c r="AC898">
        <v>0</v>
      </c>
      <c r="AD898">
        <v>0</v>
      </c>
      <c r="AE898" t="s">
        <v>34</v>
      </c>
      <c r="AF898" t="s">
        <v>34</v>
      </c>
      <c r="AG898" t="s">
        <v>41</v>
      </c>
      <c r="AH898" s="5">
        <v>641474.38</v>
      </c>
      <c r="AI898" s="5">
        <v>17107.330000000002</v>
      </c>
      <c r="AJ898" s="3">
        <v>47927</v>
      </c>
      <c r="AK898" s="5">
        <v>0</v>
      </c>
      <c r="AL898" s="5">
        <v>0</v>
      </c>
      <c r="AM898" s="5">
        <v>0</v>
      </c>
      <c r="AN898" s="5">
        <v>0</v>
      </c>
      <c r="AO898" t="s">
        <v>41</v>
      </c>
      <c r="AP898" t="s">
        <v>37</v>
      </c>
      <c r="AQ898" s="5">
        <v>641474.38</v>
      </c>
      <c r="AR898" t="s">
        <v>38</v>
      </c>
      <c r="AS898">
        <f t="shared" si="221"/>
        <v>0</v>
      </c>
      <c r="AT898" t="str">
        <f t="shared" ref="AT898:AT961" si="226">IF(AC898=0,"0 Días",IF(AND(AC898&gt;0,AC898&lt;=30),"1-30 Días",IF(AND(AC898&gt;30,AC898&lt;=60),"30-60 Días",IF(AND(AC898&gt;60,AC898&lt;90),"60-90 Días"," &gt; 90 Días"))))</f>
        <v>0 Días</v>
      </c>
      <c r="AU898" t="e">
        <f>IF(AND(AC898=0,SUMIFS($H:$H,$A:$A,$A898,#REF!,#REF!)&lt;250000000),"Ordinaria",IF(AND(AC898=0,SUMIFS($H:$H,$A:$A,$A898,#REF!,#REF!)&gt;=250000000),"Preventiva",IF(AND(AC898&gt;0,AC898&lt;=30),"Persuasiva I",IF(AND(AC898&gt;30,AC898&lt;=60),"Persuasiva II",IF(AND(AC898&gt;60,AC898&lt;90),"Prejurídica","Jurídico")))))</f>
        <v>#REF!</v>
      </c>
      <c r="AV898">
        <f t="shared" ref="AV898:AV961" si="227">IF(AND(AC898&gt;30,AC898&lt;=540),"MORA &gt;30 &lt;= 540 DIAS",0)</f>
        <v>0</v>
      </c>
      <c r="AW898" t="str">
        <f>IFERROR(VLOOKUP(#REF!,#REF!,32,0),"Desembolsado")</f>
        <v>Desembolsado</v>
      </c>
      <c r="AX898" t="str">
        <f t="shared" ref="AX898:AX949" si="228">IF(AND(AW898="Portafolio Cartera en Cobranza Ordinaria",AP898="Portafolio Cartera en Cobranza Ordinaria"),"Al Día",
IF(AND(AW898="Portafolio Cartera en Cobranza Preventiva",AP898="Portafolio Cartera en Cobranza Preventiva"),"Al Día",
IF(AND(AW898="Portafolio Cartera en Cobranza Ordinaria",AP898="Portafolio Cartera en Cobranza Persuasiva"),"Primera Mora",
IF(AND(AW898="Portafolio Cartera en Cobranza Preventiva",AP898="Portafolio Cartera en Cobranza Persuasiva"),"Primera Mora",
IF(AND(AW898="Portafolio Cartera en Cobranza Persuasiva",AP898="Portafolio Cartera en Cobranza Persuasiva"),"Normalizado",
IF(AND(AW898="Portafolio Cartera en Cobranza Persuasiva",AP898="Portafolio Cartera en Cobranza  Preventiva"),"Normalizado",
IF(AND(AW898="Portafolio Cartera en Cobranza Persuasiva",AP898="Portafolio Cartera en Cobranza Ordinaria"),"Normalizado",
IF(AND(AW898="Portafolio Cartera en Cobranza Persuasiva II",AP898="Portafolio Cartera en Cobranza Persuasiva"),"Normalizado",
IF(AND(AW898="Portafolio Cartera en Cobranza Persuasiva II",AP898="Portafolio Cartera en Cobranza  Preventiva"),"Normalizado",
IF(AND(AW898="Portafolio Cartera en Cobranza Persuasiva II",AP898="Portafolio Cartera en Cobranza Ordinaria"),"Normalizado",
IF(AND(AW898="Portafolio Cartera en Cobranza Prejurídica",AP898="Portafolio Cartera en Cobranza Persuasiva"),"Normalizado",
IF(AND(AW898="Portafolio Cartera en Cobranza Prejurídica",AP898="Portafolio Cartera en Cobranza Ordinaria"),"Normalizado",
IF(AND(AW898="Portafolio Cartera en Cobranza Prejurídica",AP898="Portafolio Cartera en Cobranza  Preventiva"),"Normalizado",
IF(AND(AW898="Portafolio Cartera en Cobranza Jurídica",AP898="Portafolio Cartera en Cobranza Persuasiva"),"Normalizado No Indicador",
IF(AND(AW898="Portafolio Cartera en Cobranza Jurídica",AP898="Portafolio Cartera en Cobranza Ordinaria"),"Normalizado No Indicador",
IF(AND(AW898="Portafolio Cartera en Cobranza Jurídica",AP898="Portafolio Cartera en Cobranza  Preventiva"),"Normalizado No Indicador",
"Otro"))))))))))))))))</f>
        <v>Otro</v>
      </c>
    </row>
    <row r="899" spans="1:50" x14ac:dyDescent="0.25">
      <c r="A899" s="3">
        <v>45169</v>
      </c>
      <c r="B899" s="1">
        <v>39112110007291</v>
      </c>
      <c r="C899" s="5">
        <v>164643394</v>
      </c>
      <c r="D899">
        <v>240</v>
      </c>
      <c r="E899" s="3">
        <v>40702</v>
      </c>
      <c r="F899" s="1">
        <f>_xlfn.DAYS(E899,A899)/30</f>
        <v>-148.9</v>
      </c>
      <c r="G899" s="1">
        <f t="shared" si="219"/>
        <v>91.1</v>
      </c>
      <c r="H899" s="5">
        <v>64860320</v>
      </c>
      <c r="I899" s="5" t="s">
        <v>53</v>
      </c>
      <c r="J899" s="6">
        <v>39566</v>
      </c>
      <c r="K899" s="7">
        <f>+_xlfn.DAYS(A899,J899)/30</f>
        <v>186.76666666666668</v>
      </c>
      <c r="L899" s="7">
        <f>+_xlfn.DAYS(A899,E899)/30</f>
        <v>148.9</v>
      </c>
      <c r="M899" s="6">
        <v>19303</v>
      </c>
      <c r="N899" s="8">
        <f>+_xlfn.DAYS(A899,M899)/365</f>
        <v>70.865753424657541</v>
      </c>
      <c r="O899" s="8">
        <v>1098</v>
      </c>
      <c r="P899" s="6">
        <v>39236</v>
      </c>
      <c r="Q899" s="8">
        <f t="shared" si="222"/>
        <v>4.072222222222222</v>
      </c>
      <c r="R899" s="8">
        <f t="shared" si="223"/>
        <v>0.91666666666666663</v>
      </c>
      <c r="S899" s="8" t="s">
        <v>71</v>
      </c>
      <c r="T899" s="9">
        <v>1.61E-2</v>
      </c>
      <c r="U899" s="5">
        <f t="shared" si="224"/>
        <v>686014.14166666672</v>
      </c>
      <c r="V899" s="5">
        <f t="shared" si="225"/>
        <v>87020.929333333333</v>
      </c>
      <c r="W899" s="10">
        <f t="shared" ref="W899:W950" si="229">+U899+V899</f>
        <v>773035.071</v>
      </c>
      <c r="X899" s="5">
        <v>1711078</v>
      </c>
      <c r="Y899">
        <v>0</v>
      </c>
      <c r="Z899" s="5">
        <v>0</v>
      </c>
      <c r="AA899" s="5">
        <v>66571398</v>
      </c>
      <c r="AB899">
        <v>0</v>
      </c>
      <c r="AC899">
        <v>0</v>
      </c>
      <c r="AD899">
        <v>0</v>
      </c>
      <c r="AE899" t="s">
        <v>34</v>
      </c>
      <c r="AF899" t="s">
        <v>34</v>
      </c>
      <c r="AG899" t="s">
        <v>41</v>
      </c>
      <c r="AH899" s="5">
        <v>648603.19999999995</v>
      </c>
      <c r="AI899" s="5">
        <v>17110.78</v>
      </c>
      <c r="AJ899" s="3">
        <v>47927</v>
      </c>
      <c r="AK899" s="5">
        <v>0</v>
      </c>
      <c r="AL899" s="5">
        <v>0</v>
      </c>
      <c r="AM899" s="5">
        <v>0</v>
      </c>
      <c r="AN899" s="5">
        <v>0</v>
      </c>
      <c r="AO899" t="s">
        <v>41</v>
      </c>
      <c r="AP899" t="s">
        <v>37</v>
      </c>
      <c r="AQ899" s="5">
        <v>648603.19999999995</v>
      </c>
      <c r="AR899" t="s">
        <v>38</v>
      </c>
      <c r="AS899">
        <f t="shared" si="221"/>
        <v>0</v>
      </c>
      <c r="AT899" t="str">
        <f t="shared" si="226"/>
        <v>0 Días</v>
      </c>
      <c r="AU899" t="e">
        <f>IF(AND(AC899=0,SUMIFS($H:$H,$A:$A,$A899,#REF!,#REF!)&lt;250000000),"Ordinaria",IF(AND(AC899=0,SUMIFS($H:$H,$A:$A,$A899,#REF!,#REF!)&gt;=250000000),"Preventiva",IF(AND(AC899&gt;0,AC899&lt;=30),"Persuasiva I",IF(AND(AC899&gt;30,AC899&lt;=60),"Persuasiva II",IF(AND(AC899&gt;60,AC899&lt;90),"Prejurídica","Jurídico")))))</f>
        <v>#REF!</v>
      </c>
      <c r="AV899">
        <f t="shared" si="227"/>
        <v>0</v>
      </c>
      <c r="AW899" t="str">
        <f>IFERROR(VLOOKUP(#REF!,#REF!,32,0),"Desembolsado")</f>
        <v>Desembolsado</v>
      </c>
      <c r="AX899" t="str">
        <f t="shared" si="228"/>
        <v>Otro</v>
      </c>
    </row>
    <row r="900" spans="1:50" x14ac:dyDescent="0.25">
      <c r="A900" s="3">
        <v>45138</v>
      </c>
      <c r="B900" s="1">
        <v>39112110007291</v>
      </c>
      <c r="C900" s="5">
        <v>164643394</v>
      </c>
      <c r="D900">
        <v>240</v>
      </c>
      <c r="E900" s="3">
        <v>40702</v>
      </c>
      <c r="F900" s="1">
        <f>_xlfn.DAYS(E900,A900)/30</f>
        <v>-147.86666666666667</v>
      </c>
      <c r="G900" s="1">
        <f t="shared" si="219"/>
        <v>92.133333333333326</v>
      </c>
      <c r="H900" s="5">
        <v>65572828</v>
      </c>
      <c r="I900" s="5" t="s">
        <v>53</v>
      </c>
      <c r="J900" s="6">
        <v>39566</v>
      </c>
      <c r="K900" s="7">
        <f>+_xlfn.DAYS(A900,J900)/30</f>
        <v>185.73333333333332</v>
      </c>
      <c r="L900" s="7">
        <f>+_xlfn.DAYS(A900,E900)/30</f>
        <v>147.86666666666667</v>
      </c>
      <c r="M900" s="6">
        <v>19303</v>
      </c>
      <c r="N900" s="8">
        <f>+_xlfn.DAYS(A900,M900)/365</f>
        <v>70.780821917808225</v>
      </c>
      <c r="O900" s="8">
        <v>1098</v>
      </c>
      <c r="P900" s="6">
        <v>39236</v>
      </c>
      <c r="Q900" s="8">
        <f t="shared" si="222"/>
        <v>4.072222222222222</v>
      </c>
      <c r="R900" s="8">
        <f t="shared" si="223"/>
        <v>0.91666666666666663</v>
      </c>
      <c r="S900" s="8" t="s">
        <v>71</v>
      </c>
      <c r="T900" s="9">
        <v>1.61E-2</v>
      </c>
      <c r="U900" s="5">
        <f t="shared" si="224"/>
        <v>686014.14166666672</v>
      </c>
      <c r="V900" s="5">
        <f t="shared" si="225"/>
        <v>87976.877566666677</v>
      </c>
      <c r="W900" s="10">
        <f t="shared" si="229"/>
        <v>773991.01923333341</v>
      </c>
      <c r="X900" s="5">
        <v>1711428</v>
      </c>
      <c r="Y900">
        <v>0</v>
      </c>
      <c r="Z900" s="5">
        <v>0</v>
      </c>
      <c r="AA900" s="5">
        <v>67284256</v>
      </c>
      <c r="AB900">
        <v>0</v>
      </c>
      <c r="AC900">
        <v>0</v>
      </c>
      <c r="AD900">
        <v>0</v>
      </c>
      <c r="AE900" t="s">
        <v>34</v>
      </c>
      <c r="AF900" t="s">
        <v>34</v>
      </c>
      <c r="AG900" t="s">
        <v>41</v>
      </c>
      <c r="AH900" s="5">
        <v>655728.28</v>
      </c>
      <c r="AI900" s="5">
        <v>17114.28</v>
      </c>
      <c r="AJ900" s="3">
        <v>47927</v>
      </c>
      <c r="AK900" s="5">
        <v>0</v>
      </c>
      <c r="AL900" s="5">
        <v>0</v>
      </c>
      <c r="AM900" s="5">
        <v>0</v>
      </c>
      <c r="AN900" s="5">
        <v>0</v>
      </c>
      <c r="AO900" t="s">
        <v>41</v>
      </c>
      <c r="AP900" t="s">
        <v>37</v>
      </c>
      <c r="AQ900" s="5">
        <v>655728.28</v>
      </c>
      <c r="AR900" t="s">
        <v>38</v>
      </c>
      <c r="AS900">
        <f t="shared" si="221"/>
        <v>0</v>
      </c>
      <c r="AT900" t="str">
        <f t="shared" si="226"/>
        <v>0 Días</v>
      </c>
      <c r="AU900" t="e">
        <f>IF(AND(AC900=0,SUMIFS($H:$H,$A:$A,$A900,#REF!,#REF!)&lt;250000000),"Ordinaria",IF(AND(AC900=0,SUMIFS($H:$H,$A:$A,$A900,#REF!,#REF!)&gt;=250000000),"Preventiva",IF(AND(AC900&gt;0,AC900&lt;=30),"Persuasiva I",IF(AND(AC900&gt;30,AC900&lt;=60),"Persuasiva II",IF(AND(AC900&gt;60,AC900&lt;90),"Prejurídica","Jurídico")))))</f>
        <v>#REF!</v>
      </c>
      <c r="AV900">
        <f t="shared" si="227"/>
        <v>0</v>
      </c>
      <c r="AW900" t="str">
        <f>IFERROR(VLOOKUP(#REF!,#REF!,32,0),"Desembolsado")</f>
        <v>Desembolsado</v>
      </c>
      <c r="AX900" t="str">
        <f t="shared" si="228"/>
        <v>Otro</v>
      </c>
    </row>
    <row r="901" spans="1:50" x14ac:dyDescent="0.25">
      <c r="A901" s="3">
        <v>45107</v>
      </c>
      <c r="B901" s="1">
        <v>39112110007291</v>
      </c>
      <c r="C901" s="5">
        <v>164643394</v>
      </c>
      <c r="D901">
        <v>240</v>
      </c>
      <c r="E901" s="3">
        <v>40702</v>
      </c>
      <c r="F901" s="1">
        <f>_xlfn.DAYS(E901,A901)/30</f>
        <v>-146.83333333333334</v>
      </c>
      <c r="G901" s="1">
        <f t="shared" si="219"/>
        <v>93.166666666666657</v>
      </c>
      <c r="H901" s="5">
        <v>66285570</v>
      </c>
      <c r="I901" s="5" t="s">
        <v>53</v>
      </c>
      <c r="J901" s="6">
        <v>39566</v>
      </c>
      <c r="K901" s="7">
        <f>+_xlfn.DAYS(A901,J901)/30</f>
        <v>184.7</v>
      </c>
      <c r="L901" s="7">
        <f>+_xlfn.DAYS(A901,E901)/30</f>
        <v>146.83333333333334</v>
      </c>
      <c r="M901" s="6">
        <v>19303</v>
      </c>
      <c r="N901" s="8">
        <f>+_xlfn.DAYS(A901,M901)/365</f>
        <v>70.69589041095891</v>
      </c>
      <c r="O901" s="8">
        <v>1098</v>
      </c>
      <c r="P901" s="6">
        <v>39236</v>
      </c>
      <c r="Q901" s="8">
        <f t="shared" si="222"/>
        <v>4.072222222222222</v>
      </c>
      <c r="R901" s="8">
        <f t="shared" si="223"/>
        <v>0.91666666666666663</v>
      </c>
      <c r="S901" s="8" t="s">
        <v>71</v>
      </c>
      <c r="T901" s="9">
        <v>1.61E-2</v>
      </c>
      <c r="U901" s="5">
        <f t="shared" si="224"/>
        <v>686014.14166666672</v>
      </c>
      <c r="V901" s="5">
        <f t="shared" si="225"/>
        <v>88933.139749999988</v>
      </c>
      <c r="W901" s="10">
        <f t="shared" si="229"/>
        <v>774947.28141666669</v>
      </c>
      <c r="X901" s="5">
        <v>1711779</v>
      </c>
      <c r="Y901">
        <v>0</v>
      </c>
      <c r="Z901" s="5">
        <v>0</v>
      </c>
      <c r="AA901" s="5">
        <v>67997349</v>
      </c>
      <c r="AB901">
        <v>0</v>
      </c>
      <c r="AC901">
        <v>0</v>
      </c>
      <c r="AD901">
        <v>0</v>
      </c>
      <c r="AE901" t="s">
        <v>34</v>
      </c>
      <c r="AF901" t="s">
        <v>34</v>
      </c>
      <c r="AG901" t="s">
        <v>41</v>
      </c>
      <c r="AH901" s="5">
        <v>662855.69999999995</v>
      </c>
      <c r="AI901" s="5">
        <v>17117.79</v>
      </c>
      <c r="AJ901" s="3">
        <v>47927</v>
      </c>
      <c r="AK901" s="5">
        <v>0</v>
      </c>
      <c r="AL901" s="5">
        <v>0</v>
      </c>
      <c r="AM901" s="5">
        <v>0</v>
      </c>
      <c r="AN901" s="5">
        <v>0</v>
      </c>
      <c r="AO901" t="s">
        <v>41</v>
      </c>
      <c r="AP901" t="s">
        <v>37</v>
      </c>
      <c r="AQ901" s="5">
        <v>662855.69999999995</v>
      </c>
      <c r="AR901" t="s">
        <v>38</v>
      </c>
      <c r="AS901">
        <f t="shared" si="221"/>
        <v>0</v>
      </c>
      <c r="AT901" t="str">
        <f t="shared" si="226"/>
        <v>0 Días</v>
      </c>
      <c r="AU901" t="e">
        <f>IF(AND(AC901=0,SUMIFS($H:$H,$A:$A,$A901,#REF!,#REF!)&lt;250000000),"Ordinaria",IF(AND(AC901=0,SUMIFS($H:$H,$A:$A,$A901,#REF!,#REF!)&gt;=250000000),"Preventiva",IF(AND(AC901&gt;0,AC901&lt;=30),"Persuasiva I",IF(AND(AC901&gt;30,AC901&lt;=60),"Persuasiva II",IF(AND(AC901&gt;60,AC901&lt;90),"Prejurídica","Jurídico")))))</f>
        <v>#REF!</v>
      </c>
      <c r="AV901">
        <f t="shared" si="227"/>
        <v>0</v>
      </c>
      <c r="AW901" t="str">
        <f>IFERROR(VLOOKUP(#REF!,#REF!,32,0),"Desembolsado")</f>
        <v>Desembolsado</v>
      </c>
      <c r="AX901" t="str">
        <f t="shared" si="228"/>
        <v>Otro</v>
      </c>
    </row>
    <row r="902" spans="1:50" x14ac:dyDescent="0.25">
      <c r="A902" s="3">
        <v>45077</v>
      </c>
      <c r="B902" s="1">
        <v>39112110007291</v>
      </c>
      <c r="C902" s="5">
        <v>164643394</v>
      </c>
      <c r="D902">
        <v>240</v>
      </c>
      <c r="E902" s="3">
        <v>40702</v>
      </c>
      <c r="F902" s="1">
        <f>_xlfn.DAYS(E902,A902)/30</f>
        <v>-145.83333333333334</v>
      </c>
      <c r="G902" s="1">
        <f t="shared" si="219"/>
        <v>94.166666666666657</v>
      </c>
      <c r="H902" s="5">
        <v>66998312</v>
      </c>
      <c r="I902" s="5" t="s">
        <v>53</v>
      </c>
      <c r="J902" s="6">
        <v>39566</v>
      </c>
      <c r="K902" s="7">
        <f>+_xlfn.DAYS(A902,J902)/30</f>
        <v>183.7</v>
      </c>
      <c r="L902" s="7">
        <f>+_xlfn.DAYS(A902,E902)/30</f>
        <v>145.83333333333334</v>
      </c>
      <c r="M902" s="6">
        <v>19303</v>
      </c>
      <c r="N902" s="8">
        <f>+_xlfn.DAYS(A902,M902)/365</f>
        <v>70.61369863013698</v>
      </c>
      <c r="O902" s="8">
        <v>1098</v>
      </c>
      <c r="P902" s="6">
        <v>39236</v>
      </c>
      <c r="Q902" s="8">
        <f t="shared" si="222"/>
        <v>4.072222222222222</v>
      </c>
      <c r="R902" s="8">
        <f t="shared" si="223"/>
        <v>0.91666666666666663</v>
      </c>
      <c r="S902" s="8" t="s">
        <v>71</v>
      </c>
      <c r="T902" s="9">
        <v>1.61E-2</v>
      </c>
      <c r="U902" s="5">
        <f t="shared" si="224"/>
        <v>686014.14166666672</v>
      </c>
      <c r="V902" s="5">
        <f t="shared" si="225"/>
        <v>89889.401933333342</v>
      </c>
      <c r="W902" s="10">
        <f t="shared" si="229"/>
        <v>775903.54360000009</v>
      </c>
      <c r="X902" s="5">
        <v>1712125</v>
      </c>
      <c r="Y902">
        <v>0</v>
      </c>
      <c r="Z902" s="5">
        <v>0</v>
      </c>
      <c r="AA902" s="5">
        <v>68710437</v>
      </c>
      <c r="AB902">
        <v>0</v>
      </c>
      <c r="AC902">
        <v>0</v>
      </c>
      <c r="AD902">
        <v>0</v>
      </c>
      <c r="AE902" t="s">
        <v>34</v>
      </c>
      <c r="AF902" t="s">
        <v>34</v>
      </c>
      <c r="AG902" t="s">
        <v>41</v>
      </c>
      <c r="AH902" s="5">
        <v>669983.12</v>
      </c>
      <c r="AI902" s="5">
        <v>17121.25</v>
      </c>
      <c r="AJ902" s="3">
        <v>47927</v>
      </c>
      <c r="AK902" s="5">
        <v>0</v>
      </c>
      <c r="AL902" s="5">
        <v>0</v>
      </c>
      <c r="AM902" s="5">
        <v>0</v>
      </c>
      <c r="AN902" s="5">
        <v>0</v>
      </c>
      <c r="AO902" t="s">
        <v>41</v>
      </c>
      <c r="AP902" t="s">
        <v>37</v>
      </c>
      <c r="AQ902" s="5">
        <v>669983.12</v>
      </c>
      <c r="AR902" t="s">
        <v>38</v>
      </c>
      <c r="AS902">
        <f t="shared" si="221"/>
        <v>0</v>
      </c>
      <c r="AT902" t="str">
        <f t="shared" si="226"/>
        <v>0 Días</v>
      </c>
      <c r="AU902" t="e">
        <f>IF(AND(AC902=0,SUMIFS($H:$H,$A:$A,$A902,#REF!,#REF!)&lt;250000000),"Ordinaria",IF(AND(AC902=0,SUMIFS($H:$H,$A:$A,$A902,#REF!,#REF!)&gt;=250000000),"Preventiva",IF(AND(AC902&gt;0,AC902&lt;=30),"Persuasiva I",IF(AND(AC902&gt;30,AC902&lt;=60),"Persuasiva II",IF(AND(AC902&gt;60,AC902&lt;90),"Prejurídica","Jurídico")))))</f>
        <v>#REF!</v>
      </c>
      <c r="AV902">
        <f t="shared" si="227"/>
        <v>0</v>
      </c>
      <c r="AW902" t="str">
        <f>IFERROR(VLOOKUP(#REF!,#REF!,32,0),"Desembolsado")</f>
        <v>Desembolsado</v>
      </c>
      <c r="AX902" t="str">
        <f t="shared" si="228"/>
        <v>Otro</v>
      </c>
    </row>
    <row r="903" spans="1:50" x14ac:dyDescent="0.25">
      <c r="A903" s="3">
        <v>45046</v>
      </c>
      <c r="B903" s="1">
        <v>39112110007291</v>
      </c>
      <c r="C903" s="5">
        <v>164643394</v>
      </c>
      <c r="D903">
        <v>240</v>
      </c>
      <c r="E903" s="3">
        <v>40702</v>
      </c>
      <c r="F903" s="1">
        <f>_xlfn.DAYS(E903,A903)/30</f>
        <v>-144.80000000000001</v>
      </c>
      <c r="G903" s="1">
        <f t="shared" si="219"/>
        <v>95.199999999999989</v>
      </c>
      <c r="H903" s="5">
        <v>67711101</v>
      </c>
      <c r="I903" s="5" t="s">
        <v>53</v>
      </c>
      <c r="J903" s="6">
        <v>39566</v>
      </c>
      <c r="K903" s="7">
        <f>+_xlfn.DAYS(A903,J903)/30</f>
        <v>182.66666666666666</v>
      </c>
      <c r="L903" s="7">
        <f>+_xlfn.DAYS(A903,E903)/30</f>
        <v>144.80000000000001</v>
      </c>
      <c r="M903" s="6">
        <v>19303</v>
      </c>
      <c r="N903" s="8">
        <f>+_xlfn.DAYS(A903,M903)/365</f>
        <v>70.528767123287665</v>
      </c>
      <c r="O903" s="8">
        <v>1098</v>
      </c>
      <c r="P903" s="6">
        <v>39236</v>
      </c>
      <c r="Q903" s="8">
        <f t="shared" si="222"/>
        <v>4.072222222222222</v>
      </c>
      <c r="R903" s="8">
        <f t="shared" si="223"/>
        <v>0.91666666666666663</v>
      </c>
      <c r="S903" s="8" t="s">
        <v>71</v>
      </c>
      <c r="T903" s="9">
        <v>1.61E-2</v>
      </c>
      <c r="U903" s="5">
        <f t="shared" si="224"/>
        <v>686014.14166666672</v>
      </c>
      <c r="V903" s="5">
        <f t="shared" si="225"/>
        <v>90845.727175000007</v>
      </c>
      <c r="W903" s="10">
        <f t="shared" si="229"/>
        <v>776859.86884166673</v>
      </c>
      <c r="X903" s="5">
        <v>1712177</v>
      </c>
      <c r="Y903">
        <v>0</v>
      </c>
      <c r="Z903" s="5">
        <v>0</v>
      </c>
      <c r="AA903" s="5">
        <v>69423278</v>
      </c>
      <c r="AB903">
        <v>0</v>
      </c>
      <c r="AC903">
        <v>0</v>
      </c>
      <c r="AD903">
        <v>0</v>
      </c>
      <c r="AE903" t="s">
        <v>34</v>
      </c>
      <c r="AF903" t="s">
        <v>34</v>
      </c>
      <c r="AG903" t="s">
        <v>41</v>
      </c>
      <c r="AH903" s="5">
        <v>677111.01</v>
      </c>
      <c r="AI903" s="5">
        <v>17121.77</v>
      </c>
      <c r="AJ903" s="3">
        <v>47927</v>
      </c>
      <c r="AK903" s="5">
        <v>0</v>
      </c>
      <c r="AL903" s="5">
        <v>0</v>
      </c>
      <c r="AM903" s="5">
        <v>0</v>
      </c>
      <c r="AN903" s="5">
        <v>0</v>
      </c>
      <c r="AO903" t="s">
        <v>41</v>
      </c>
      <c r="AP903" t="s">
        <v>37</v>
      </c>
      <c r="AQ903" s="5">
        <v>677111.01</v>
      </c>
      <c r="AR903" t="s">
        <v>38</v>
      </c>
      <c r="AS903">
        <f t="shared" si="221"/>
        <v>0</v>
      </c>
      <c r="AT903" t="str">
        <f t="shared" si="226"/>
        <v>0 Días</v>
      </c>
      <c r="AU903" t="e">
        <f>IF(AND(AC903=0,SUMIFS($H:$H,$A:$A,$A903,#REF!,#REF!)&lt;250000000),"Ordinaria",IF(AND(AC903=0,SUMIFS($H:$H,$A:$A,$A903,#REF!,#REF!)&gt;=250000000),"Preventiva",IF(AND(AC903&gt;0,AC903&lt;=30),"Persuasiva I",IF(AND(AC903&gt;30,AC903&lt;=60),"Persuasiva II",IF(AND(AC903&gt;60,AC903&lt;90),"Prejurídica","Jurídico")))))</f>
        <v>#REF!</v>
      </c>
      <c r="AV903">
        <f t="shared" si="227"/>
        <v>0</v>
      </c>
      <c r="AW903" t="str">
        <f>IFERROR(VLOOKUP(#REF!,#REF!,32,0),"Desembolsado")</f>
        <v>Desembolsado</v>
      </c>
      <c r="AX903" t="str">
        <f t="shared" si="228"/>
        <v>Otro</v>
      </c>
    </row>
    <row r="904" spans="1:50" x14ac:dyDescent="0.25">
      <c r="A904" s="3">
        <v>45016</v>
      </c>
      <c r="B904" s="1">
        <v>39112110007291</v>
      </c>
      <c r="C904" s="5">
        <v>164643394</v>
      </c>
      <c r="D904">
        <v>240</v>
      </c>
      <c r="E904" s="3">
        <v>40702</v>
      </c>
      <c r="F904" s="1">
        <f>_xlfn.DAYS(E904,A904)/30</f>
        <v>-143.80000000000001</v>
      </c>
      <c r="G904" s="1">
        <f t="shared" si="219"/>
        <v>96.199999999999989</v>
      </c>
      <c r="H904" s="5">
        <v>68423796</v>
      </c>
      <c r="I904" s="5" t="s">
        <v>53</v>
      </c>
      <c r="J904" s="6">
        <v>39566</v>
      </c>
      <c r="K904" s="7">
        <f>+_xlfn.DAYS(A904,J904)/30</f>
        <v>181.66666666666666</v>
      </c>
      <c r="L904" s="7">
        <f>+_xlfn.DAYS(A904,E904)/30</f>
        <v>143.80000000000001</v>
      </c>
      <c r="M904" s="6">
        <v>19303</v>
      </c>
      <c r="N904" s="8">
        <f>+_xlfn.DAYS(A904,M904)/365</f>
        <v>70.446575342465749</v>
      </c>
      <c r="O904" s="8">
        <v>1098</v>
      </c>
      <c r="P904" s="6">
        <v>39236</v>
      </c>
      <c r="Q904" s="8">
        <f t="shared" si="222"/>
        <v>4.072222222222222</v>
      </c>
      <c r="R904" s="8">
        <f t="shared" si="223"/>
        <v>0.91666666666666663</v>
      </c>
      <c r="S904" s="8" t="s">
        <v>71</v>
      </c>
      <c r="T904" s="9">
        <v>1.61E-2</v>
      </c>
      <c r="U904" s="5">
        <f t="shared" si="224"/>
        <v>686014.14166666672</v>
      </c>
      <c r="V904" s="5">
        <f t="shared" si="225"/>
        <v>91801.926299999992</v>
      </c>
      <c r="W904" s="10">
        <f t="shared" si="229"/>
        <v>777816.06796666677</v>
      </c>
      <c r="X904" s="5">
        <v>1712529</v>
      </c>
      <c r="Y904">
        <v>0</v>
      </c>
      <c r="Z904" s="5">
        <v>0</v>
      </c>
      <c r="AA904" s="5">
        <v>70136325</v>
      </c>
      <c r="AB904">
        <v>0</v>
      </c>
      <c r="AC904">
        <v>0</v>
      </c>
      <c r="AD904">
        <v>0</v>
      </c>
      <c r="AE904" t="s">
        <v>34</v>
      </c>
      <c r="AF904" t="s">
        <v>34</v>
      </c>
      <c r="AG904" t="s">
        <v>41</v>
      </c>
      <c r="AH904" s="5">
        <v>684237.96</v>
      </c>
      <c r="AI904" s="5">
        <v>17125.29</v>
      </c>
      <c r="AJ904" s="3">
        <v>47927</v>
      </c>
      <c r="AK904" s="5">
        <v>0</v>
      </c>
      <c r="AL904" s="5">
        <v>0</v>
      </c>
      <c r="AM904" s="5">
        <v>0</v>
      </c>
      <c r="AN904" s="5">
        <v>0</v>
      </c>
      <c r="AO904" t="s">
        <v>41</v>
      </c>
      <c r="AP904" t="s">
        <v>37</v>
      </c>
      <c r="AQ904" s="5">
        <v>684237.96</v>
      </c>
      <c r="AR904" t="s">
        <v>38</v>
      </c>
      <c r="AS904">
        <f t="shared" si="221"/>
        <v>0</v>
      </c>
      <c r="AT904" t="str">
        <f t="shared" si="226"/>
        <v>0 Días</v>
      </c>
      <c r="AU904" t="e">
        <f>IF(AND(AC904=0,SUMIFS($H:$H,$A:$A,$A904,#REF!,#REF!)&lt;250000000),"Ordinaria",IF(AND(AC904=0,SUMIFS($H:$H,$A:$A,$A904,#REF!,#REF!)&gt;=250000000),"Preventiva",IF(AND(AC904&gt;0,AC904&lt;=30),"Persuasiva I",IF(AND(AC904&gt;30,AC904&lt;=60),"Persuasiva II",IF(AND(AC904&gt;60,AC904&lt;90),"Prejurídica","Jurídico")))))</f>
        <v>#REF!</v>
      </c>
      <c r="AV904">
        <f t="shared" si="227"/>
        <v>0</v>
      </c>
      <c r="AW904" t="str">
        <f>IFERROR(VLOOKUP(#REF!,#REF!,32,0),"Desembolsado")</f>
        <v>Desembolsado</v>
      </c>
      <c r="AX904" t="str">
        <f t="shared" si="228"/>
        <v>Otro</v>
      </c>
    </row>
    <row r="905" spans="1:50" x14ac:dyDescent="0.25">
      <c r="A905" s="3">
        <v>45351</v>
      </c>
      <c r="B905" s="1">
        <v>39112110007371</v>
      </c>
      <c r="C905" s="5">
        <v>302400000</v>
      </c>
      <c r="D905">
        <v>240</v>
      </c>
      <c r="E905" s="3">
        <v>40562</v>
      </c>
      <c r="F905" s="1">
        <f>_xlfn.DAYS(E905,A905)/30</f>
        <v>-159.63333333333333</v>
      </c>
      <c r="G905" s="1">
        <f t="shared" si="219"/>
        <v>80.366666666666674</v>
      </c>
      <c r="H905" s="5">
        <v>106225023</v>
      </c>
      <c r="I905" s="5" t="s">
        <v>53</v>
      </c>
      <c r="J905" s="6">
        <v>40702</v>
      </c>
      <c r="K905" s="7">
        <f>+_xlfn.DAYS(A905,J905)/30</f>
        <v>154.96666666666667</v>
      </c>
      <c r="L905" s="7">
        <f>+_xlfn.DAYS(A905,E905)/30</f>
        <v>159.63333333333333</v>
      </c>
      <c r="M905" s="6">
        <v>21805</v>
      </c>
      <c r="N905" s="8">
        <f>+_xlfn.DAYS(A905,M905)/365</f>
        <v>64.509589041095893</v>
      </c>
      <c r="O905" s="8">
        <v>65177</v>
      </c>
      <c r="P905" s="6">
        <v>39241</v>
      </c>
      <c r="Q905" s="8">
        <f t="shared" si="222"/>
        <v>3.6694444444444443</v>
      </c>
      <c r="R905" s="8">
        <f t="shared" si="223"/>
        <v>4.0583333333333336</v>
      </c>
      <c r="S905" s="8" t="s">
        <v>66</v>
      </c>
      <c r="T905" s="9">
        <v>1.61E-2</v>
      </c>
      <c r="U905" s="5">
        <f t="shared" si="224"/>
        <v>1260000</v>
      </c>
      <c r="V905" s="5">
        <f t="shared" si="225"/>
        <v>142518.572525</v>
      </c>
      <c r="W905" s="10">
        <f t="shared" si="229"/>
        <v>1402518.572525</v>
      </c>
      <c r="X905" s="5">
        <v>52129</v>
      </c>
      <c r="Y905">
        <v>0</v>
      </c>
      <c r="Z905" s="5">
        <v>344990</v>
      </c>
      <c r="AA905" s="5">
        <v>106622142</v>
      </c>
      <c r="AB905">
        <v>0</v>
      </c>
      <c r="AC905">
        <v>0</v>
      </c>
      <c r="AD905">
        <v>0</v>
      </c>
      <c r="AE905" t="s">
        <v>34</v>
      </c>
      <c r="AF905" t="s">
        <v>34</v>
      </c>
      <c r="AG905" t="s">
        <v>41</v>
      </c>
      <c r="AH905" s="5">
        <v>1062250.23</v>
      </c>
      <c r="AI905" s="5">
        <v>521.29</v>
      </c>
      <c r="AJ905" s="3">
        <v>47868</v>
      </c>
      <c r="AK905" s="5">
        <v>3449.9</v>
      </c>
      <c r="AL905" s="5">
        <v>0</v>
      </c>
      <c r="AM905" s="5">
        <v>0</v>
      </c>
      <c r="AN905" s="5">
        <v>0</v>
      </c>
      <c r="AO905" t="s">
        <v>41</v>
      </c>
      <c r="AP905" t="s">
        <v>37</v>
      </c>
      <c r="AQ905" s="5">
        <v>1062250.23</v>
      </c>
      <c r="AR905" t="s">
        <v>38</v>
      </c>
      <c r="AT905" t="str">
        <f t="shared" si="226"/>
        <v>0 Días</v>
      </c>
      <c r="AU905" t="e">
        <f>IF(AND(AC905=0,SUMIFS($H:$H,$A:$A,$A905,#REF!,#REF!)&lt;250000000),"Ordinaria",IF(AND(AC905=0,SUMIFS($H:$H,$A:$A,$A905,#REF!,#REF!)&gt;=250000000),"Preventiva",IF(AND(AC905&gt;0,AC905&lt;=30),"Persuasiva I",IF(AND(AC905&gt;30,AC905&lt;=60),"Persuasiva II",IF(AND(AC905&gt;60,AC905&lt;90),"Prejurídica","Jurídico")))))</f>
        <v>#REF!</v>
      </c>
      <c r="AV905">
        <f t="shared" si="227"/>
        <v>0</v>
      </c>
      <c r="AW905" t="str">
        <f>IFERROR(VLOOKUP(#REF!,#REF!,32,0),"Desembolsado")</f>
        <v>Desembolsado</v>
      </c>
      <c r="AX905" t="str">
        <f t="shared" si="228"/>
        <v>Otro</v>
      </c>
    </row>
    <row r="906" spans="1:50" x14ac:dyDescent="0.25">
      <c r="A906" s="3">
        <v>45322</v>
      </c>
      <c r="B906" s="1">
        <v>39112110007371</v>
      </c>
      <c r="C906" s="5">
        <v>302400000</v>
      </c>
      <c r="D906">
        <v>240</v>
      </c>
      <c r="E906" s="3">
        <v>40562</v>
      </c>
      <c r="F906" s="1">
        <f>_xlfn.DAYS(E906,A906)/30</f>
        <v>-158.66666666666666</v>
      </c>
      <c r="G906" s="1">
        <f t="shared" si="219"/>
        <v>81.333333333333343</v>
      </c>
      <c r="H906" s="5">
        <v>107515073</v>
      </c>
      <c r="I906" s="5" t="s">
        <v>53</v>
      </c>
      <c r="J906" s="6">
        <v>40702</v>
      </c>
      <c r="K906" s="7">
        <f>+_xlfn.DAYS(A906,J906)/30</f>
        <v>154</v>
      </c>
      <c r="L906" s="7">
        <f>+_xlfn.DAYS(A906,E906)/30</f>
        <v>158.66666666666666</v>
      </c>
      <c r="M906" s="6">
        <v>21805</v>
      </c>
      <c r="N906" s="8">
        <f>+_xlfn.DAYS(A906,M906)/365</f>
        <v>64.430136986301363</v>
      </c>
      <c r="O906" s="8">
        <v>65177</v>
      </c>
      <c r="P906" s="6">
        <v>39241</v>
      </c>
      <c r="Q906" s="8">
        <f t="shared" si="222"/>
        <v>3.6694444444444443</v>
      </c>
      <c r="R906" s="8">
        <f t="shared" si="223"/>
        <v>4.0583333333333336</v>
      </c>
      <c r="S906" s="8" t="s">
        <v>66</v>
      </c>
      <c r="T906" s="9">
        <v>1.61E-2</v>
      </c>
      <c r="U906" s="5">
        <f t="shared" si="224"/>
        <v>1260000</v>
      </c>
      <c r="V906" s="5">
        <f t="shared" si="225"/>
        <v>144249.38960833335</v>
      </c>
      <c r="W906" s="10">
        <f t="shared" si="229"/>
        <v>1404249.3896083334</v>
      </c>
      <c r="X906" s="5">
        <v>52763</v>
      </c>
      <c r="Y906">
        <v>0</v>
      </c>
      <c r="Z906" s="5">
        <v>396970</v>
      </c>
      <c r="AA906" s="5">
        <v>107964806</v>
      </c>
      <c r="AB906">
        <v>0</v>
      </c>
      <c r="AC906">
        <v>0</v>
      </c>
      <c r="AD906">
        <v>0</v>
      </c>
      <c r="AE906" t="s">
        <v>34</v>
      </c>
      <c r="AF906" t="s">
        <v>34</v>
      </c>
      <c r="AG906" t="s">
        <v>41</v>
      </c>
      <c r="AH906" s="5">
        <v>1075150.73</v>
      </c>
      <c r="AI906" s="5">
        <v>527.63</v>
      </c>
      <c r="AJ906" s="3">
        <v>47868</v>
      </c>
      <c r="AK906" s="5">
        <v>3969.7</v>
      </c>
      <c r="AL906" s="5">
        <v>0</v>
      </c>
      <c r="AM906" s="5">
        <v>0</v>
      </c>
      <c r="AN906" s="5">
        <v>0</v>
      </c>
      <c r="AO906" t="s">
        <v>41</v>
      </c>
      <c r="AP906" t="s">
        <v>37</v>
      </c>
      <c r="AQ906" s="5">
        <v>1075150.73</v>
      </c>
      <c r="AR906" t="s">
        <v>38</v>
      </c>
      <c r="AS906">
        <f t="shared" ref="AS906:AS916" si="230">IF(AC906&gt;=1,1,0)</f>
        <v>0</v>
      </c>
      <c r="AT906" t="str">
        <f t="shared" si="226"/>
        <v>0 Días</v>
      </c>
      <c r="AU906" t="e">
        <f>IF(AND(AC906=0,SUMIFS($H:$H,$A:$A,$A906,#REF!,#REF!)&lt;250000000),"Ordinaria",IF(AND(AC906=0,SUMIFS($H:$H,$A:$A,$A906,#REF!,#REF!)&gt;=250000000),"Preventiva",IF(AND(AC906&gt;0,AC906&lt;=30),"Persuasiva I",IF(AND(AC906&gt;30,AC906&lt;=60),"Persuasiva II",IF(AND(AC906&gt;60,AC906&lt;90),"Prejurídica","Jurídico")))))</f>
        <v>#REF!</v>
      </c>
      <c r="AV906">
        <f t="shared" si="227"/>
        <v>0</v>
      </c>
      <c r="AW906" t="str">
        <f>IFERROR(VLOOKUP(#REF!,#REF!,32,0),"Desembolsado")</f>
        <v>Desembolsado</v>
      </c>
      <c r="AX906" t="str">
        <f t="shared" si="228"/>
        <v>Otro</v>
      </c>
    </row>
    <row r="907" spans="1:50" x14ac:dyDescent="0.25">
      <c r="A907" s="3">
        <v>45291</v>
      </c>
      <c r="B907" s="1">
        <v>39112110007371</v>
      </c>
      <c r="C907" s="5">
        <v>302400000</v>
      </c>
      <c r="D907">
        <v>240</v>
      </c>
      <c r="E907" s="3">
        <v>40562</v>
      </c>
      <c r="F907" s="1">
        <f>_xlfn.DAYS(E907,A907)/30</f>
        <v>-157.63333333333333</v>
      </c>
      <c r="G907" s="1">
        <f t="shared" si="219"/>
        <v>82.366666666666674</v>
      </c>
      <c r="H907" s="5">
        <v>108803063</v>
      </c>
      <c r="I907" s="5" t="s">
        <v>53</v>
      </c>
      <c r="J907" s="6">
        <v>40702</v>
      </c>
      <c r="K907" s="7">
        <f>+_xlfn.DAYS(A907,J907)/30</f>
        <v>152.96666666666667</v>
      </c>
      <c r="L907" s="7">
        <f>+_xlfn.DAYS(A907,E907)/30</f>
        <v>157.63333333333333</v>
      </c>
      <c r="M907" s="6">
        <v>21805</v>
      </c>
      <c r="N907" s="8">
        <f>+_xlfn.DAYS(A907,M907)/365</f>
        <v>64.345205479452048</v>
      </c>
      <c r="O907" s="8">
        <v>65177</v>
      </c>
      <c r="P907" s="6">
        <v>39241</v>
      </c>
      <c r="Q907" s="8">
        <f t="shared" si="222"/>
        <v>3.6694444444444443</v>
      </c>
      <c r="R907" s="8">
        <f t="shared" si="223"/>
        <v>4.0583333333333336</v>
      </c>
      <c r="S907" s="8" t="s">
        <v>66</v>
      </c>
      <c r="T907" s="9">
        <v>1.61E-2</v>
      </c>
      <c r="U907" s="5">
        <f t="shared" si="224"/>
        <v>1260000</v>
      </c>
      <c r="V907" s="5">
        <f t="shared" si="225"/>
        <v>145977.44285833335</v>
      </c>
      <c r="W907" s="10">
        <f t="shared" si="229"/>
        <v>1405977.4428583332</v>
      </c>
      <c r="X907" s="5">
        <v>53385</v>
      </c>
      <c r="Y907">
        <v>0</v>
      </c>
      <c r="Z907" s="5">
        <v>448951</v>
      </c>
      <c r="AA907" s="5">
        <v>109305399</v>
      </c>
      <c r="AB907">
        <v>0</v>
      </c>
      <c r="AC907">
        <v>0</v>
      </c>
      <c r="AD907">
        <v>0</v>
      </c>
      <c r="AE907" t="s">
        <v>34</v>
      </c>
      <c r="AF907" t="s">
        <v>34</v>
      </c>
      <c r="AG907" t="s">
        <v>41</v>
      </c>
      <c r="AH907" s="5">
        <v>1088030.6299999999</v>
      </c>
      <c r="AI907" s="5">
        <v>533.85</v>
      </c>
      <c r="AJ907" s="3">
        <v>47868</v>
      </c>
      <c r="AK907" s="5">
        <v>4489.51</v>
      </c>
      <c r="AL907" s="5">
        <v>0</v>
      </c>
      <c r="AM907" s="5">
        <v>0</v>
      </c>
      <c r="AN907" s="5">
        <v>0</v>
      </c>
      <c r="AO907" t="s">
        <v>41</v>
      </c>
      <c r="AP907" t="s">
        <v>37</v>
      </c>
      <c r="AQ907" s="5">
        <v>1088030.6299999999</v>
      </c>
      <c r="AR907" t="s">
        <v>38</v>
      </c>
      <c r="AS907">
        <f t="shared" si="230"/>
        <v>0</v>
      </c>
      <c r="AT907" t="str">
        <f t="shared" si="226"/>
        <v>0 Días</v>
      </c>
      <c r="AU907" t="e">
        <f>IF(AND(AC907=0,SUMIFS($H:$H,$A:$A,$A907,#REF!,#REF!)&lt;250000000),"Ordinaria",IF(AND(AC907=0,SUMIFS($H:$H,$A:$A,$A907,#REF!,#REF!)&gt;=250000000),"Preventiva",IF(AND(AC907&gt;0,AC907&lt;=30),"Persuasiva I",IF(AND(AC907&gt;30,AC907&lt;=60),"Persuasiva II",IF(AND(AC907&gt;60,AC907&lt;90),"Prejurídica","Jurídico")))))</f>
        <v>#REF!</v>
      </c>
      <c r="AV907">
        <f t="shared" si="227"/>
        <v>0</v>
      </c>
      <c r="AW907" t="str">
        <f>IFERROR(VLOOKUP(#REF!,#REF!,32,0),"Desembolsado")</f>
        <v>Desembolsado</v>
      </c>
      <c r="AX907" t="str">
        <f t="shared" si="228"/>
        <v>Otro</v>
      </c>
    </row>
    <row r="908" spans="1:50" x14ac:dyDescent="0.25">
      <c r="A908" s="3">
        <v>45260</v>
      </c>
      <c r="B908" s="1">
        <v>39112110007371</v>
      </c>
      <c r="C908" s="5">
        <v>302400000</v>
      </c>
      <c r="D908">
        <v>240</v>
      </c>
      <c r="E908" s="3">
        <v>40562</v>
      </c>
      <c r="F908" s="1">
        <f>_xlfn.DAYS(E908,A908)/30</f>
        <v>-156.6</v>
      </c>
      <c r="G908" s="1">
        <f t="shared" si="219"/>
        <v>83.4</v>
      </c>
      <c r="H908" s="5">
        <v>110088994</v>
      </c>
      <c r="I908" s="5" t="s">
        <v>53</v>
      </c>
      <c r="J908" s="6">
        <v>40702</v>
      </c>
      <c r="K908" s="7">
        <f>+_xlfn.DAYS(A908,J908)/30</f>
        <v>151.93333333333334</v>
      </c>
      <c r="L908" s="7">
        <f>+_xlfn.DAYS(A908,E908)/30</f>
        <v>156.6</v>
      </c>
      <c r="M908" s="6">
        <v>21805</v>
      </c>
      <c r="N908" s="8">
        <f>+_xlfn.DAYS(A908,M908)/365</f>
        <v>64.260273972602747</v>
      </c>
      <c r="O908" s="8">
        <v>65177</v>
      </c>
      <c r="P908" s="6">
        <v>39241</v>
      </c>
      <c r="Q908" s="8">
        <f t="shared" si="222"/>
        <v>3.6694444444444443</v>
      </c>
      <c r="R908" s="8">
        <f t="shared" si="223"/>
        <v>4.0583333333333336</v>
      </c>
      <c r="S908" s="8" t="s">
        <v>66</v>
      </c>
      <c r="T908" s="9">
        <v>1.61E-2</v>
      </c>
      <c r="U908" s="5">
        <f t="shared" si="224"/>
        <v>1260000</v>
      </c>
      <c r="V908" s="5">
        <f t="shared" si="225"/>
        <v>147702.73361666666</v>
      </c>
      <c r="W908" s="10">
        <f t="shared" si="229"/>
        <v>1407702.7336166666</v>
      </c>
      <c r="X908" s="5">
        <v>54003</v>
      </c>
      <c r="Y908">
        <v>0</v>
      </c>
      <c r="Z908" s="5">
        <v>0</v>
      </c>
      <c r="AA908" s="5">
        <v>110142997</v>
      </c>
      <c r="AB908">
        <v>0</v>
      </c>
      <c r="AC908">
        <v>0</v>
      </c>
      <c r="AD908">
        <v>0</v>
      </c>
      <c r="AE908" t="s">
        <v>34</v>
      </c>
      <c r="AF908" t="s">
        <v>34</v>
      </c>
      <c r="AG908" t="s">
        <v>41</v>
      </c>
      <c r="AH908" s="5">
        <v>1100889.94</v>
      </c>
      <c r="AI908" s="5">
        <v>540.03</v>
      </c>
      <c r="AJ908" s="3">
        <v>47868</v>
      </c>
      <c r="AK908" s="5">
        <v>0</v>
      </c>
      <c r="AL908" s="5">
        <v>0</v>
      </c>
      <c r="AM908" s="5">
        <v>0</v>
      </c>
      <c r="AN908" s="5">
        <v>0</v>
      </c>
      <c r="AO908" t="s">
        <v>41</v>
      </c>
      <c r="AP908" t="s">
        <v>37</v>
      </c>
      <c r="AQ908" s="5">
        <v>1100889.94</v>
      </c>
      <c r="AR908" t="s">
        <v>38</v>
      </c>
      <c r="AS908">
        <f t="shared" si="230"/>
        <v>0</v>
      </c>
      <c r="AT908" t="str">
        <f t="shared" si="226"/>
        <v>0 Días</v>
      </c>
      <c r="AU908" t="e">
        <f>IF(AND(AC908=0,SUMIFS($H:$H,$A:$A,$A908,#REF!,#REF!)&lt;250000000),"Ordinaria",IF(AND(AC908=0,SUMIFS($H:$H,$A:$A,$A908,#REF!,#REF!)&gt;=250000000),"Preventiva",IF(AND(AC908&gt;0,AC908&lt;=30),"Persuasiva I",IF(AND(AC908&gt;30,AC908&lt;=60),"Persuasiva II",IF(AND(AC908&gt;60,AC908&lt;90),"Prejurídica","Jurídico")))))</f>
        <v>#REF!</v>
      </c>
      <c r="AV908">
        <f t="shared" si="227"/>
        <v>0</v>
      </c>
      <c r="AW908" t="str">
        <f>IFERROR(VLOOKUP(#REF!,#REF!,32,0),"Desembolsado")</f>
        <v>Desembolsado</v>
      </c>
      <c r="AX908" t="str">
        <f t="shared" si="228"/>
        <v>Otro</v>
      </c>
    </row>
    <row r="909" spans="1:50" x14ac:dyDescent="0.25">
      <c r="A909" s="3">
        <v>45230</v>
      </c>
      <c r="B909" s="1">
        <v>39112110007371</v>
      </c>
      <c r="C909" s="5">
        <v>302400000</v>
      </c>
      <c r="D909">
        <v>240</v>
      </c>
      <c r="E909" s="3">
        <v>40562</v>
      </c>
      <c r="F909" s="1">
        <f>_xlfn.DAYS(E909,A909)/30</f>
        <v>-155.6</v>
      </c>
      <c r="G909" s="1">
        <f t="shared" si="219"/>
        <v>84.4</v>
      </c>
      <c r="H909" s="5">
        <v>111372872</v>
      </c>
      <c r="I909" s="5" t="s">
        <v>53</v>
      </c>
      <c r="J909" s="6">
        <v>40702</v>
      </c>
      <c r="K909" s="7">
        <f>+_xlfn.DAYS(A909,J909)/30</f>
        <v>150.93333333333334</v>
      </c>
      <c r="L909" s="7">
        <f>+_xlfn.DAYS(A909,E909)/30</f>
        <v>155.6</v>
      </c>
      <c r="M909" s="6">
        <v>21805</v>
      </c>
      <c r="N909" s="8">
        <f>+_xlfn.DAYS(A909,M909)/365</f>
        <v>64.178082191780817</v>
      </c>
      <c r="O909" s="8">
        <v>65177</v>
      </c>
      <c r="P909" s="6">
        <v>39241</v>
      </c>
      <c r="Q909" s="8">
        <f t="shared" si="222"/>
        <v>3.6694444444444443</v>
      </c>
      <c r="R909" s="8">
        <f t="shared" si="223"/>
        <v>4.0583333333333336</v>
      </c>
      <c r="S909" s="8" t="s">
        <v>66</v>
      </c>
      <c r="T909" s="9">
        <v>1.61E-2</v>
      </c>
      <c r="U909" s="5">
        <f t="shared" si="224"/>
        <v>1260000</v>
      </c>
      <c r="V909" s="5">
        <f t="shared" si="225"/>
        <v>149425.26993333333</v>
      </c>
      <c r="W909" s="10">
        <f t="shared" si="229"/>
        <v>1409425.2699333334</v>
      </c>
      <c r="X909" s="5">
        <v>54619</v>
      </c>
      <c r="Y909">
        <v>0</v>
      </c>
      <c r="Z909" s="5">
        <v>0</v>
      </c>
      <c r="AA909" s="5">
        <v>111427491</v>
      </c>
      <c r="AB909">
        <v>0</v>
      </c>
      <c r="AC909">
        <v>0</v>
      </c>
      <c r="AD909">
        <v>0</v>
      </c>
      <c r="AE909" t="s">
        <v>34</v>
      </c>
      <c r="AF909" t="s">
        <v>34</v>
      </c>
      <c r="AG909" t="s">
        <v>41</v>
      </c>
      <c r="AH909" s="5">
        <v>1113728.72</v>
      </c>
      <c r="AI909" s="5">
        <v>546.19000000000005</v>
      </c>
      <c r="AJ909" s="3">
        <v>47868</v>
      </c>
      <c r="AK909" s="5">
        <v>0</v>
      </c>
      <c r="AL909" s="5">
        <v>0</v>
      </c>
      <c r="AM909" s="5">
        <v>0</v>
      </c>
      <c r="AN909" s="5">
        <v>0</v>
      </c>
      <c r="AO909" t="s">
        <v>41</v>
      </c>
      <c r="AP909" t="s">
        <v>37</v>
      </c>
      <c r="AQ909" s="5">
        <v>1113728.72</v>
      </c>
      <c r="AR909" t="s">
        <v>38</v>
      </c>
      <c r="AS909">
        <f t="shared" si="230"/>
        <v>0</v>
      </c>
      <c r="AT909" t="str">
        <f t="shared" si="226"/>
        <v>0 Días</v>
      </c>
      <c r="AU909" t="e">
        <f>IF(AND(AC909=0,SUMIFS($H:$H,$A:$A,$A909,#REF!,#REF!)&lt;250000000),"Ordinaria",IF(AND(AC909=0,SUMIFS($H:$H,$A:$A,$A909,#REF!,#REF!)&gt;=250000000),"Preventiva",IF(AND(AC909&gt;0,AC909&lt;=30),"Persuasiva I",IF(AND(AC909&gt;30,AC909&lt;=60),"Persuasiva II",IF(AND(AC909&gt;60,AC909&lt;90),"Prejurídica","Jurídico")))))</f>
        <v>#REF!</v>
      </c>
      <c r="AV909">
        <f t="shared" si="227"/>
        <v>0</v>
      </c>
      <c r="AW909" t="str">
        <f>IFERROR(VLOOKUP(#REF!,#REF!,32,0),"Desembolsado")</f>
        <v>Desembolsado</v>
      </c>
      <c r="AX909" t="str">
        <f t="shared" si="228"/>
        <v>Otro</v>
      </c>
    </row>
    <row r="910" spans="1:50" x14ac:dyDescent="0.25">
      <c r="A910" s="3">
        <v>45199</v>
      </c>
      <c r="B910" s="1">
        <v>39112110007371</v>
      </c>
      <c r="C910" s="5">
        <v>302400000</v>
      </c>
      <c r="D910">
        <v>240</v>
      </c>
      <c r="E910" s="3">
        <v>40562</v>
      </c>
      <c r="F910" s="1">
        <f>_xlfn.DAYS(E910,A910)/30</f>
        <v>-154.56666666666666</v>
      </c>
      <c r="G910" s="1">
        <f t="shared" si="219"/>
        <v>85.433333333333337</v>
      </c>
      <c r="H910" s="5">
        <v>112655190</v>
      </c>
      <c r="I910" s="5" t="s">
        <v>53</v>
      </c>
      <c r="J910" s="6">
        <v>40702</v>
      </c>
      <c r="K910" s="7">
        <f>+_xlfn.DAYS(A910,J910)/30</f>
        <v>149.9</v>
      </c>
      <c r="L910" s="7">
        <f>+_xlfn.DAYS(A910,E910)/30</f>
        <v>154.56666666666666</v>
      </c>
      <c r="M910" s="6">
        <v>21805</v>
      </c>
      <c r="N910" s="8">
        <f>+_xlfn.DAYS(A910,M910)/365</f>
        <v>64.093150684931501</v>
      </c>
      <c r="O910" s="8">
        <v>65177</v>
      </c>
      <c r="P910" s="6">
        <v>39241</v>
      </c>
      <c r="Q910" s="8">
        <f t="shared" si="222"/>
        <v>3.6694444444444443</v>
      </c>
      <c r="R910" s="8">
        <f t="shared" si="223"/>
        <v>4.0583333333333336</v>
      </c>
      <c r="S910" s="8" t="s">
        <v>66</v>
      </c>
      <c r="T910" s="9">
        <v>1.61E-2</v>
      </c>
      <c r="U910" s="5">
        <f t="shared" si="224"/>
        <v>1260000</v>
      </c>
      <c r="V910" s="5">
        <f t="shared" si="225"/>
        <v>151145.71325</v>
      </c>
      <c r="W910" s="10">
        <f t="shared" si="229"/>
        <v>1411145.71325</v>
      </c>
      <c r="X910" s="5">
        <v>55239</v>
      </c>
      <c r="Y910">
        <v>0</v>
      </c>
      <c r="Z910" s="5">
        <v>0</v>
      </c>
      <c r="AA910" s="5">
        <v>112710429</v>
      </c>
      <c r="AB910">
        <v>0</v>
      </c>
      <c r="AC910">
        <v>0</v>
      </c>
      <c r="AD910">
        <v>0</v>
      </c>
      <c r="AE910" t="s">
        <v>34</v>
      </c>
      <c r="AF910" t="s">
        <v>34</v>
      </c>
      <c r="AG910" t="s">
        <v>41</v>
      </c>
      <c r="AH910" s="5">
        <v>1126551.8999999999</v>
      </c>
      <c r="AI910" s="5">
        <v>552.39</v>
      </c>
      <c r="AJ910" s="3">
        <v>47868</v>
      </c>
      <c r="AK910" s="5">
        <v>0</v>
      </c>
      <c r="AL910" s="5">
        <v>0</v>
      </c>
      <c r="AM910" s="5">
        <v>0</v>
      </c>
      <c r="AN910" s="5">
        <v>0</v>
      </c>
      <c r="AO910" t="s">
        <v>41</v>
      </c>
      <c r="AP910" t="s">
        <v>37</v>
      </c>
      <c r="AQ910" s="5">
        <v>1126551.8999999999</v>
      </c>
      <c r="AR910" t="s">
        <v>38</v>
      </c>
      <c r="AS910">
        <f t="shared" si="230"/>
        <v>0</v>
      </c>
      <c r="AT910" t="str">
        <f t="shared" si="226"/>
        <v>0 Días</v>
      </c>
      <c r="AU910" t="e">
        <f>IF(AND(AC910=0,SUMIFS($H:$H,$A:$A,$A910,#REF!,#REF!)&lt;250000000),"Ordinaria",IF(AND(AC910=0,SUMIFS($H:$H,$A:$A,$A910,#REF!,#REF!)&gt;=250000000),"Preventiva",IF(AND(AC910&gt;0,AC910&lt;=30),"Persuasiva I",IF(AND(AC910&gt;30,AC910&lt;=60),"Persuasiva II",IF(AND(AC910&gt;60,AC910&lt;90),"Prejurídica","Jurídico")))))</f>
        <v>#REF!</v>
      </c>
      <c r="AV910">
        <f t="shared" si="227"/>
        <v>0</v>
      </c>
      <c r="AW910" t="str">
        <f>IFERROR(VLOOKUP(#REF!,#REF!,32,0),"Desembolsado")</f>
        <v>Desembolsado</v>
      </c>
      <c r="AX910" t="str">
        <f t="shared" si="228"/>
        <v>Otro</v>
      </c>
    </row>
    <row r="911" spans="1:50" x14ac:dyDescent="0.25">
      <c r="A911" s="3">
        <v>45169</v>
      </c>
      <c r="B911" s="1">
        <v>39112110007371</v>
      </c>
      <c r="C911" s="5">
        <v>302400000</v>
      </c>
      <c r="D911">
        <v>240</v>
      </c>
      <c r="E911" s="3">
        <v>40562</v>
      </c>
      <c r="F911" s="1">
        <f>_xlfn.DAYS(E911,A911)/30</f>
        <v>-153.56666666666666</v>
      </c>
      <c r="G911" s="1">
        <f t="shared" si="219"/>
        <v>86.433333333333337</v>
      </c>
      <c r="H911" s="5">
        <v>113935478</v>
      </c>
      <c r="I911" s="5" t="s">
        <v>53</v>
      </c>
      <c r="J911" s="6">
        <v>40702</v>
      </c>
      <c r="K911" s="7">
        <f>+_xlfn.DAYS(A911,J911)/30</f>
        <v>148.9</v>
      </c>
      <c r="L911" s="7">
        <f>+_xlfn.DAYS(A911,E911)/30</f>
        <v>153.56666666666666</v>
      </c>
      <c r="M911" s="6">
        <v>21805</v>
      </c>
      <c r="N911" s="8">
        <f>+_xlfn.DAYS(A911,M911)/365</f>
        <v>64.010958904109586</v>
      </c>
      <c r="O911" s="8">
        <v>65177</v>
      </c>
      <c r="P911" s="6">
        <v>39241</v>
      </c>
      <c r="Q911" s="8">
        <f t="shared" si="222"/>
        <v>3.6694444444444443</v>
      </c>
      <c r="R911" s="8">
        <f t="shared" si="223"/>
        <v>4.0583333333333336</v>
      </c>
      <c r="S911" s="8" t="s">
        <v>66</v>
      </c>
      <c r="T911" s="9">
        <v>1.61E-2</v>
      </c>
      <c r="U911" s="5">
        <f t="shared" si="224"/>
        <v>1260000</v>
      </c>
      <c r="V911" s="5">
        <f t="shared" si="225"/>
        <v>152863.4329833333</v>
      </c>
      <c r="W911" s="10">
        <f t="shared" si="229"/>
        <v>1412863.4329833332</v>
      </c>
      <c r="X911" s="5">
        <v>55857</v>
      </c>
      <c r="Y911">
        <v>0</v>
      </c>
      <c r="Z911" s="5">
        <v>0</v>
      </c>
      <c r="AA911" s="5">
        <v>113991335</v>
      </c>
      <c r="AB911">
        <v>0</v>
      </c>
      <c r="AC911">
        <v>0</v>
      </c>
      <c r="AD911">
        <v>0</v>
      </c>
      <c r="AE911" t="s">
        <v>34</v>
      </c>
      <c r="AF911" t="s">
        <v>34</v>
      </c>
      <c r="AG911" t="s">
        <v>41</v>
      </c>
      <c r="AH911" s="5">
        <v>1139354.78</v>
      </c>
      <c r="AI911" s="5">
        <v>558.57000000000005</v>
      </c>
      <c r="AJ911" s="3">
        <v>47868</v>
      </c>
      <c r="AK911" s="5">
        <v>0</v>
      </c>
      <c r="AL911" s="5">
        <v>0</v>
      </c>
      <c r="AM911" s="5">
        <v>0</v>
      </c>
      <c r="AN911" s="5">
        <v>0</v>
      </c>
      <c r="AO911" t="s">
        <v>41</v>
      </c>
      <c r="AP911" t="s">
        <v>37</v>
      </c>
      <c r="AQ911" s="5">
        <v>1139354.78</v>
      </c>
      <c r="AR911" t="s">
        <v>38</v>
      </c>
      <c r="AS911">
        <f t="shared" si="230"/>
        <v>0</v>
      </c>
      <c r="AT911" t="str">
        <f t="shared" si="226"/>
        <v>0 Días</v>
      </c>
      <c r="AU911" t="e">
        <f>IF(AND(AC911=0,SUMIFS($H:$H,$A:$A,$A911,#REF!,#REF!)&lt;250000000),"Ordinaria",IF(AND(AC911=0,SUMIFS($H:$H,$A:$A,$A911,#REF!,#REF!)&gt;=250000000),"Preventiva",IF(AND(AC911&gt;0,AC911&lt;=30),"Persuasiva I",IF(AND(AC911&gt;30,AC911&lt;=60),"Persuasiva II",IF(AND(AC911&gt;60,AC911&lt;90),"Prejurídica","Jurídico")))))</f>
        <v>#REF!</v>
      </c>
      <c r="AV911">
        <f t="shared" si="227"/>
        <v>0</v>
      </c>
      <c r="AW911" t="str">
        <f>IFERROR(VLOOKUP(#REF!,#REF!,32,0),"Desembolsado")</f>
        <v>Desembolsado</v>
      </c>
      <c r="AX911" t="str">
        <f t="shared" si="228"/>
        <v>Otro</v>
      </c>
    </row>
    <row r="912" spans="1:50" x14ac:dyDescent="0.25">
      <c r="A912" s="3">
        <v>45138</v>
      </c>
      <c r="B912" s="1">
        <v>39112110007371</v>
      </c>
      <c r="C912" s="5">
        <v>302400000</v>
      </c>
      <c r="D912">
        <v>240</v>
      </c>
      <c r="E912" s="3">
        <v>40562</v>
      </c>
      <c r="F912" s="1">
        <f>_xlfn.DAYS(E912,A912)/30</f>
        <v>-152.53333333333333</v>
      </c>
      <c r="G912" s="1">
        <f t="shared" ref="G912:G941" si="231">+D912+F912</f>
        <v>87.466666666666669</v>
      </c>
      <c r="H912" s="5">
        <v>115064272</v>
      </c>
      <c r="I912" s="5" t="s">
        <v>53</v>
      </c>
      <c r="J912" s="6">
        <v>40702</v>
      </c>
      <c r="K912" s="7">
        <f>+_xlfn.DAYS(A912,J912)/30</f>
        <v>147.86666666666667</v>
      </c>
      <c r="L912" s="7">
        <f>+_xlfn.DAYS(A912,E912)/30</f>
        <v>152.53333333333333</v>
      </c>
      <c r="M912" s="6">
        <v>21805</v>
      </c>
      <c r="N912" s="8">
        <f>+_xlfn.DAYS(A912,M912)/365</f>
        <v>63.926027397260277</v>
      </c>
      <c r="O912" s="8">
        <v>65177</v>
      </c>
      <c r="P912" s="6">
        <v>39241</v>
      </c>
      <c r="Q912" s="8">
        <f t="shared" si="222"/>
        <v>3.6694444444444443</v>
      </c>
      <c r="R912" s="8">
        <f t="shared" si="223"/>
        <v>4.0583333333333336</v>
      </c>
      <c r="S912" s="8" t="s">
        <v>66</v>
      </c>
      <c r="T912" s="9">
        <v>1.61E-2</v>
      </c>
      <c r="U912" s="5">
        <f t="shared" si="224"/>
        <v>1260000</v>
      </c>
      <c r="V912" s="5">
        <f t="shared" si="225"/>
        <v>154377.89826666666</v>
      </c>
      <c r="W912" s="10">
        <f t="shared" si="229"/>
        <v>1414377.8982666666</v>
      </c>
      <c r="X912" s="5">
        <v>56403</v>
      </c>
      <c r="Y912">
        <v>0</v>
      </c>
      <c r="Z912" s="5">
        <v>0</v>
      </c>
      <c r="AA912" s="5">
        <v>115120675</v>
      </c>
      <c r="AB912">
        <v>0</v>
      </c>
      <c r="AC912">
        <v>0</v>
      </c>
      <c r="AD912">
        <v>0</v>
      </c>
      <c r="AE912" t="s">
        <v>34</v>
      </c>
      <c r="AF912" t="s">
        <v>34</v>
      </c>
      <c r="AG912" t="s">
        <v>41</v>
      </c>
      <c r="AH912" s="5">
        <v>1150642.72</v>
      </c>
      <c r="AI912" s="5">
        <v>564.03</v>
      </c>
      <c r="AJ912" s="3">
        <v>47868</v>
      </c>
      <c r="AK912" s="5">
        <v>0</v>
      </c>
      <c r="AL912" s="5">
        <v>0</v>
      </c>
      <c r="AM912" s="5">
        <v>0</v>
      </c>
      <c r="AN912" s="5">
        <v>0</v>
      </c>
      <c r="AO912" t="s">
        <v>41</v>
      </c>
      <c r="AP912" t="s">
        <v>37</v>
      </c>
      <c r="AQ912" s="5">
        <v>1150642.72</v>
      </c>
      <c r="AR912" t="s">
        <v>38</v>
      </c>
      <c r="AS912">
        <f t="shared" si="230"/>
        <v>0</v>
      </c>
      <c r="AT912" t="str">
        <f t="shared" si="226"/>
        <v>0 Días</v>
      </c>
      <c r="AU912" t="e">
        <f>IF(AND(AC912=0,SUMIFS($H:$H,$A:$A,$A912,#REF!,#REF!)&lt;250000000),"Ordinaria",IF(AND(AC912=0,SUMIFS($H:$H,$A:$A,$A912,#REF!,#REF!)&gt;=250000000),"Preventiva",IF(AND(AC912&gt;0,AC912&lt;=30),"Persuasiva I",IF(AND(AC912&gt;30,AC912&lt;=60),"Persuasiva II",IF(AND(AC912&gt;60,AC912&lt;90),"Prejurídica","Jurídico")))))</f>
        <v>#REF!</v>
      </c>
      <c r="AV912">
        <f t="shared" si="227"/>
        <v>0</v>
      </c>
      <c r="AW912" t="str">
        <f>IFERROR(VLOOKUP(#REF!,#REF!,32,0),"Desembolsado")</f>
        <v>Desembolsado</v>
      </c>
      <c r="AX912" t="str">
        <f t="shared" si="228"/>
        <v>Otro</v>
      </c>
    </row>
    <row r="913" spans="1:50" x14ac:dyDescent="0.25">
      <c r="A913" s="3">
        <v>45107</v>
      </c>
      <c r="B913" s="1">
        <v>39112110007371</v>
      </c>
      <c r="C913" s="5">
        <v>302400000</v>
      </c>
      <c r="D913">
        <v>240</v>
      </c>
      <c r="E913" s="3">
        <v>40562</v>
      </c>
      <c r="F913" s="1">
        <f>_xlfn.DAYS(E913,A913)/30</f>
        <v>-151.5</v>
      </c>
      <c r="G913" s="1">
        <f t="shared" si="231"/>
        <v>88.5</v>
      </c>
      <c r="H913" s="5">
        <v>116440936</v>
      </c>
      <c r="I913" s="5" t="s">
        <v>53</v>
      </c>
      <c r="J913" s="6">
        <v>40702</v>
      </c>
      <c r="K913" s="7">
        <f>+_xlfn.DAYS(A913,J913)/30</f>
        <v>146.83333333333334</v>
      </c>
      <c r="L913" s="7">
        <f>+_xlfn.DAYS(A913,E913)/30</f>
        <v>151.5</v>
      </c>
      <c r="M913" s="6">
        <v>21805</v>
      </c>
      <c r="N913" s="8">
        <f>+_xlfn.DAYS(A913,M913)/365</f>
        <v>63.841095890410962</v>
      </c>
      <c r="O913" s="8">
        <v>65177</v>
      </c>
      <c r="P913" s="6">
        <v>39241</v>
      </c>
      <c r="Q913" s="8">
        <f t="shared" si="222"/>
        <v>3.6694444444444443</v>
      </c>
      <c r="R913" s="8">
        <f t="shared" si="223"/>
        <v>4.0583333333333336</v>
      </c>
      <c r="S913" s="8" t="s">
        <v>66</v>
      </c>
      <c r="T913" s="9">
        <v>1.61E-2</v>
      </c>
      <c r="U913" s="5">
        <f t="shared" si="224"/>
        <v>1260000</v>
      </c>
      <c r="V913" s="5">
        <f t="shared" si="225"/>
        <v>156224.92246666667</v>
      </c>
      <c r="W913" s="10">
        <f t="shared" si="229"/>
        <v>1416224.9224666667</v>
      </c>
      <c r="X913" s="5">
        <v>57040</v>
      </c>
      <c r="Y913">
        <v>0</v>
      </c>
      <c r="Z913" s="5">
        <v>0</v>
      </c>
      <c r="AA913" s="5">
        <v>116497976</v>
      </c>
      <c r="AB913">
        <v>0</v>
      </c>
      <c r="AC913">
        <v>0</v>
      </c>
      <c r="AD913">
        <v>0</v>
      </c>
      <c r="AE913" t="s">
        <v>34</v>
      </c>
      <c r="AF913" t="s">
        <v>34</v>
      </c>
      <c r="AG913" t="s">
        <v>41</v>
      </c>
      <c r="AH913" s="5">
        <v>1164409.3600000001</v>
      </c>
      <c r="AI913" s="5">
        <v>570.4</v>
      </c>
      <c r="AJ913" s="3">
        <v>47868</v>
      </c>
      <c r="AK913" s="5">
        <v>0</v>
      </c>
      <c r="AL913" s="5">
        <v>0</v>
      </c>
      <c r="AM913" s="5">
        <v>0</v>
      </c>
      <c r="AN913" s="5">
        <v>0</v>
      </c>
      <c r="AO913" t="s">
        <v>41</v>
      </c>
      <c r="AP913" t="s">
        <v>37</v>
      </c>
      <c r="AQ913" s="5">
        <v>1164409.3600000001</v>
      </c>
      <c r="AR913" t="s">
        <v>38</v>
      </c>
      <c r="AS913">
        <f t="shared" si="230"/>
        <v>0</v>
      </c>
      <c r="AT913" t="str">
        <f t="shared" si="226"/>
        <v>0 Días</v>
      </c>
      <c r="AU913" t="e">
        <f>IF(AND(AC913=0,SUMIFS($H:$H,$A:$A,$A913,#REF!,#REF!)&lt;250000000),"Ordinaria",IF(AND(AC913=0,SUMIFS($H:$H,$A:$A,$A913,#REF!,#REF!)&gt;=250000000),"Preventiva",IF(AND(AC913&gt;0,AC913&lt;=30),"Persuasiva I",IF(AND(AC913&gt;30,AC913&lt;=60),"Persuasiva II",IF(AND(AC913&gt;60,AC913&lt;90),"Prejurídica","Jurídico")))))</f>
        <v>#REF!</v>
      </c>
      <c r="AV913">
        <f t="shared" si="227"/>
        <v>0</v>
      </c>
      <c r="AW913" t="str">
        <f>IFERROR(VLOOKUP(#REF!,#REF!,32,0),"Desembolsado")</f>
        <v>Desembolsado</v>
      </c>
      <c r="AX913" t="str">
        <f t="shared" si="228"/>
        <v>Otro</v>
      </c>
    </row>
    <row r="914" spans="1:50" x14ac:dyDescent="0.25">
      <c r="A914" s="3">
        <v>45077</v>
      </c>
      <c r="B914" s="1">
        <v>39112110007371</v>
      </c>
      <c r="C914" s="5">
        <v>302400000</v>
      </c>
      <c r="D914">
        <v>240</v>
      </c>
      <c r="E914" s="3">
        <v>40562</v>
      </c>
      <c r="F914" s="1">
        <f>_xlfn.DAYS(E914,A914)/30</f>
        <v>-150.5</v>
      </c>
      <c r="G914" s="1">
        <f t="shared" si="231"/>
        <v>89.5</v>
      </c>
      <c r="H914" s="5">
        <v>117763761</v>
      </c>
      <c r="I914" s="5" t="s">
        <v>53</v>
      </c>
      <c r="J914" s="6">
        <v>40702</v>
      </c>
      <c r="K914" s="7">
        <f>+_xlfn.DAYS(A914,J914)/30</f>
        <v>145.83333333333334</v>
      </c>
      <c r="L914" s="7">
        <f>+_xlfn.DAYS(A914,E914)/30</f>
        <v>150.5</v>
      </c>
      <c r="M914" s="6">
        <v>21805</v>
      </c>
      <c r="N914" s="8">
        <f>+_xlfn.DAYS(A914,M914)/365</f>
        <v>63.758904109589039</v>
      </c>
      <c r="O914" s="8">
        <v>65177</v>
      </c>
      <c r="P914" s="6">
        <v>39241</v>
      </c>
      <c r="Q914" s="8">
        <f t="shared" si="222"/>
        <v>3.6694444444444443</v>
      </c>
      <c r="R914" s="8">
        <f t="shared" si="223"/>
        <v>4.0583333333333336</v>
      </c>
      <c r="S914" s="8" t="s">
        <v>66</v>
      </c>
      <c r="T914" s="9">
        <v>1.61E-2</v>
      </c>
      <c r="U914" s="5">
        <f t="shared" si="224"/>
        <v>1260000</v>
      </c>
      <c r="V914" s="5">
        <f t="shared" si="225"/>
        <v>157999.71267500002</v>
      </c>
      <c r="W914" s="10">
        <f t="shared" si="229"/>
        <v>1417999.7126750001</v>
      </c>
      <c r="X914" s="5">
        <v>57665</v>
      </c>
      <c r="Y914">
        <v>0</v>
      </c>
      <c r="Z914" s="5">
        <v>0</v>
      </c>
      <c r="AA914" s="5">
        <v>117821426</v>
      </c>
      <c r="AB914">
        <v>0</v>
      </c>
      <c r="AC914">
        <v>0</v>
      </c>
      <c r="AD914">
        <v>0</v>
      </c>
      <c r="AE914" t="s">
        <v>34</v>
      </c>
      <c r="AF914" t="s">
        <v>34</v>
      </c>
      <c r="AG914" t="s">
        <v>41</v>
      </c>
      <c r="AH914" s="5">
        <v>1177637.6100000001</v>
      </c>
      <c r="AI914" s="5">
        <v>576.65</v>
      </c>
      <c r="AJ914" s="3">
        <v>47868</v>
      </c>
      <c r="AK914" s="5">
        <v>0</v>
      </c>
      <c r="AL914" s="5">
        <v>0</v>
      </c>
      <c r="AM914" s="5">
        <v>0</v>
      </c>
      <c r="AN914" s="5">
        <v>0</v>
      </c>
      <c r="AO914" t="s">
        <v>41</v>
      </c>
      <c r="AP914" t="s">
        <v>37</v>
      </c>
      <c r="AQ914" s="5">
        <v>1177637.6100000001</v>
      </c>
      <c r="AR914" t="s">
        <v>38</v>
      </c>
      <c r="AS914">
        <f t="shared" si="230"/>
        <v>0</v>
      </c>
      <c r="AT914" t="str">
        <f t="shared" si="226"/>
        <v>0 Días</v>
      </c>
      <c r="AU914" t="e">
        <f>IF(AND(AC914=0,SUMIFS($H:$H,$A:$A,$A914,#REF!,#REF!)&lt;250000000),"Ordinaria",IF(AND(AC914=0,SUMIFS($H:$H,$A:$A,$A914,#REF!,#REF!)&gt;=250000000),"Preventiva",IF(AND(AC914&gt;0,AC914&lt;=30),"Persuasiva I",IF(AND(AC914&gt;30,AC914&lt;=60),"Persuasiva II",IF(AND(AC914&gt;60,AC914&lt;90),"Prejurídica","Jurídico")))))</f>
        <v>#REF!</v>
      </c>
      <c r="AV914">
        <f t="shared" si="227"/>
        <v>0</v>
      </c>
      <c r="AW914" t="str">
        <f>IFERROR(VLOOKUP(#REF!,#REF!,32,0),"Desembolsado")</f>
        <v>Desembolsado</v>
      </c>
      <c r="AX914" t="str">
        <f t="shared" si="228"/>
        <v>Otro</v>
      </c>
    </row>
    <row r="915" spans="1:50" x14ac:dyDescent="0.25">
      <c r="A915" s="3">
        <v>45046</v>
      </c>
      <c r="B915" s="1">
        <v>39112110007371</v>
      </c>
      <c r="C915" s="5">
        <v>302400000</v>
      </c>
      <c r="D915">
        <v>240</v>
      </c>
      <c r="E915" s="3">
        <v>40562</v>
      </c>
      <c r="F915" s="1">
        <f>_xlfn.DAYS(E915,A915)/30</f>
        <v>-149.46666666666667</v>
      </c>
      <c r="G915" s="1">
        <f t="shared" si="231"/>
        <v>90.533333333333331</v>
      </c>
      <c r="H915" s="5">
        <v>120307141</v>
      </c>
      <c r="I915" s="5" t="s">
        <v>53</v>
      </c>
      <c r="J915" s="6">
        <v>40702</v>
      </c>
      <c r="K915" s="7">
        <f>+_xlfn.DAYS(A915,J915)/30</f>
        <v>144.80000000000001</v>
      </c>
      <c r="L915" s="7">
        <v>150</v>
      </c>
      <c r="M915" s="6">
        <v>21805</v>
      </c>
      <c r="N915" s="8">
        <f>+_xlfn.DAYS(A915,M915)/365</f>
        <v>63.673972602739724</v>
      </c>
      <c r="O915" s="8">
        <v>65177</v>
      </c>
      <c r="P915" s="6">
        <v>39241</v>
      </c>
      <c r="Q915" s="8">
        <f t="shared" si="222"/>
        <v>3.6694444444444443</v>
      </c>
      <c r="R915" s="8">
        <f t="shared" si="223"/>
        <v>4.0583333333333336</v>
      </c>
      <c r="S915" s="8" t="s">
        <v>66</v>
      </c>
      <c r="T915" s="9">
        <v>1.61E-2</v>
      </c>
      <c r="U915" s="5">
        <f t="shared" si="224"/>
        <v>1260000</v>
      </c>
      <c r="V915" s="5">
        <f t="shared" si="225"/>
        <v>161412.08084166667</v>
      </c>
      <c r="W915" s="10">
        <f t="shared" si="229"/>
        <v>1421412.0808416666</v>
      </c>
      <c r="X915" s="5">
        <v>218655</v>
      </c>
      <c r="Y915">
        <v>0</v>
      </c>
      <c r="Z915" s="5">
        <v>0</v>
      </c>
      <c r="AA915" s="5">
        <v>120526676</v>
      </c>
      <c r="AB915">
        <v>1</v>
      </c>
      <c r="AC915">
        <v>10</v>
      </c>
      <c r="AD915">
        <v>0</v>
      </c>
      <c r="AE915" t="s">
        <v>34</v>
      </c>
      <c r="AF915" t="s">
        <v>34</v>
      </c>
      <c r="AG915" t="s">
        <v>41</v>
      </c>
      <c r="AH915" s="5">
        <v>1203071.4099999999</v>
      </c>
      <c r="AI915" s="5">
        <v>2195.35</v>
      </c>
      <c r="AJ915" s="3">
        <v>47868</v>
      </c>
      <c r="AK915" s="5">
        <v>0</v>
      </c>
      <c r="AL915" s="5">
        <v>0</v>
      </c>
      <c r="AM915" s="5">
        <v>0</v>
      </c>
      <c r="AN915" s="5">
        <v>0</v>
      </c>
      <c r="AO915" t="s">
        <v>41</v>
      </c>
      <c r="AP915" t="s">
        <v>42</v>
      </c>
      <c r="AQ915" s="5">
        <v>1203071.4099999999</v>
      </c>
      <c r="AR915" t="s">
        <v>38</v>
      </c>
      <c r="AS915">
        <f t="shared" si="230"/>
        <v>1</v>
      </c>
      <c r="AT915" t="str">
        <f t="shared" si="226"/>
        <v>1-30 Días</v>
      </c>
      <c r="AU915" t="e">
        <f>IF(AND(AC915=0,SUMIFS($H:$H,$A:$A,$A915,#REF!,#REF!)&lt;250000000),"Ordinaria",IF(AND(AC915=0,SUMIFS($H:$H,$A:$A,$A915,#REF!,#REF!)&gt;=250000000),"Preventiva",IF(AND(AC915&gt;0,AC915&lt;=30),"Persuasiva I",IF(AND(AC915&gt;30,AC915&lt;=60),"Persuasiva II",IF(AND(AC915&gt;60,AC915&lt;90),"Prejurídica","Jurídico")))))</f>
        <v>#REF!</v>
      </c>
      <c r="AV915">
        <f t="shared" si="227"/>
        <v>0</v>
      </c>
      <c r="AW915" t="str">
        <f>IFERROR(VLOOKUP(#REF!,#REF!,32,0),"Desembolsado")</f>
        <v>Desembolsado</v>
      </c>
      <c r="AX915" t="str">
        <f t="shared" si="228"/>
        <v>Otro</v>
      </c>
    </row>
    <row r="916" spans="1:50" x14ac:dyDescent="0.25">
      <c r="A916" s="3">
        <v>45016</v>
      </c>
      <c r="B916" s="1">
        <v>39112110007371</v>
      </c>
      <c r="C916" s="5">
        <v>302400000</v>
      </c>
      <c r="D916">
        <v>240</v>
      </c>
      <c r="E916" s="3">
        <v>40562</v>
      </c>
      <c r="F916" s="1">
        <f>_xlfn.DAYS(E916,A916)/30</f>
        <v>-148.46666666666667</v>
      </c>
      <c r="G916" s="1">
        <f t="shared" si="231"/>
        <v>91.533333333333331</v>
      </c>
      <c r="H916" s="5">
        <v>120307141</v>
      </c>
      <c r="I916" s="5" t="s">
        <v>53</v>
      </c>
      <c r="J916" s="6">
        <v>40702</v>
      </c>
      <c r="K916" s="7">
        <f>+_xlfn.DAYS(A916,J916)/30</f>
        <v>143.80000000000001</v>
      </c>
      <c r="L916" s="7">
        <v>149</v>
      </c>
      <c r="M916" s="6">
        <v>21805</v>
      </c>
      <c r="N916" s="8">
        <f>+_xlfn.DAYS(A916,M916)/365</f>
        <v>63.591780821917808</v>
      </c>
      <c r="O916" s="8">
        <v>65177</v>
      </c>
      <c r="P916" s="6">
        <v>39241</v>
      </c>
      <c r="Q916" s="8">
        <f t="shared" si="222"/>
        <v>3.6694444444444443</v>
      </c>
      <c r="R916" s="8">
        <f t="shared" si="223"/>
        <v>4.0583333333333336</v>
      </c>
      <c r="S916" s="8" t="s">
        <v>66</v>
      </c>
      <c r="T916" s="9">
        <v>1.61E-2</v>
      </c>
      <c r="U916" s="5">
        <f t="shared" si="224"/>
        <v>1260000</v>
      </c>
      <c r="V916" s="5">
        <f t="shared" si="225"/>
        <v>161412.08084166667</v>
      </c>
      <c r="W916" s="10">
        <f t="shared" si="229"/>
        <v>1421412.0808416666</v>
      </c>
      <c r="X916" s="5">
        <v>58841</v>
      </c>
      <c r="Y916">
        <v>0</v>
      </c>
      <c r="Z916" s="5">
        <v>0</v>
      </c>
      <c r="AA916" s="5">
        <v>120365982</v>
      </c>
      <c r="AB916">
        <v>0</v>
      </c>
      <c r="AC916">
        <v>0</v>
      </c>
      <c r="AD916">
        <v>0</v>
      </c>
      <c r="AE916" t="s">
        <v>34</v>
      </c>
      <c r="AF916" t="s">
        <v>34</v>
      </c>
      <c r="AG916" t="s">
        <v>41</v>
      </c>
      <c r="AH916" s="5">
        <v>1203071.4099999999</v>
      </c>
      <c r="AI916" s="5">
        <v>588.41</v>
      </c>
      <c r="AJ916" s="3">
        <v>47868</v>
      </c>
      <c r="AK916" s="5">
        <v>0</v>
      </c>
      <c r="AL916" s="5">
        <v>0</v>
      </c>
      <c r="AM916" s="5">
        <v>0</v>
      </c>
      <c r="AN916" s="5">
        <v>0</v>
      </c>
      <c r="AO916" t="s">
        <v>41</v>
      </c>
      <c r="AP916" t="s">
        <v>37</v>
      </c>
      <c r="AQ916" s="5">
        <v>1203071.4099999999</v>
      </c>
      <c r="AR916" t="s">
        <v>38</v>
      </c>
      <c r="AS916">
        <f t="shared" si="230"/>
        <v>0</v>
      </c>
      <c r="AT916" t="str">
        <f t="shared" si="226"/>
        <v>0 Días</v>
      </c>
      <c r="AU916" t="e">
        <f>IF(AND(AC916=0,SUMIFS($H:$H,$A:$A,$A916,#REF!,#REF!)&lt;250000000),"Ordinaria",IF(AND(AC916=0,SUMIFS($H:$H,$A:$A,$A916,#REF!,#REF!)&gt;=250000000),"Preventiva",IF(AND(AC916&gt;0,AC916&lt;=30),"Persuasiva I",IF(AND(AC916&gt;30,AC916&lt;=60),"Persuasiva II",IF(AND(AC916&gt;60,AC916&lt;90),"Prejurídica","Jurídico")))))</f>
        <v>#REF!</v>
      </c>
      <c r="AV916">
        <f t="shared" si="227"/>
        <v>0</v>
      </c>
      <c r="AW916" t="str">
        <f>IFERROR(VLOOKUP(#REF!,#REF!,32,0),"Desembolsado")</f>
        <v>Desembolsado</v>
      </c>
      <c r="AX916" t="str">
        <f t="shared" si="228"/>
        <v>Otro</v>
      </c>
    </row>
    <row r="917" spans="1:50" x14ac:dyDescent="0.25">
      <c r="A917" s="3">
        <v>45351</v>
      </c>
      <c r="B917" s="1">
        <v>39112150006831</v>
      </c>
      <c r="C917" s="5">
        <v>60614193</v>
      </c>
      <c r="D917">
        <v>240</v>
      </c>
      <c r="E917" s="3">
        <v>40333</v>
      </c>
      <c r="F917" s="1">
        <f>_xlfn.DAYS(E917,A917)/30</f>
        <v>-167.26666666666668</v>
      </c>
      <c r="G917" s="1">
        <f t="shared" si="231"/>
        <v>72.73333333333332</v>
      </c>
      <c r="H917" s="5">
        <v>5671498</v>
      </c>
      <c r="I917" s="5" t="s">
        <v>53</v>
      </c>
      <c r="J917" s="6">
        <v>40644</v>
      </c>
      <c r="K917" s="7">
        <f>+_xlfn.DAYS(A917,J917)/30</f>
        <v>156.9</v>
      </c>
      <c r="L917" s="7">
        <f>+_xlfn.DAYS(A917,E917)/30</f>
        <v>167.26666666666668</v>
      </c>
      <c r="M917" s="6">
        <v>23631</v>
      </c>
      <c r="N917" s="8">
        <f>+_xlfn.DAYS(A917,M917)/365</f>
        <v>59.506849315068493</v>
      </c>
      <c r="O917" s="8">
        <v>3366</v>
      </c>
      <c r="P917" s="6">
        <v>39183</v>
      </c>
      <c r="Q917" s="8">
        <f t="shared" si="222"/>
        <v>3.1944444444444446</v>
      </c>
      <c r="R917" s="8">
        <f t="shared" si="223"/>
        <v>4.0583333333333336</v>
      </c>
      <c r="S917" s="8" t="s">
        <v>66</v>
      </c>
      <c r="T917" s="9">
        <v>1.61E-2</v>
      </c>
      <c r="U917" s="5">
        <f t="shared" si="224"/>
        <v>252559.13750000001</v>
      </c>
      <c r="V917" s="5">
        <f t="shared" si="225"/>
        <v>7609.2598166666658</v>
      </c>
      <c r="W917" s="10">
        <f t="shared" si="229"/>
        <v>260168.39731666667</v>
      </c>
      <c r="X917" s="5">
        <v>252</v>
      </c>
      <c r="Y917">
        <v>0</v>
      </c>
      <c r="Z917" s="5">
        <v>807</v>
      </c>
      <c r="AA917" s="5">
        <v>5672557</v>
      </c>
      <c r="AB917">
        <v>0</v>
      </c>
      <c r="AC917">
        <v>0</v>
      </c>
      <c r="AD917">
        <v>0</v>
      </c>
      <c r="AE917" t="s">
        <v>34</v>
      </c>
      <c r="AF917" t="s">
        <v>34</v>
      </c>
      <c r="AG917" t="s">
        <v>41</v>
      </c>
      <c r="AH917" s="5">
        <v>56714.98</v>
      </c>
      <c r="AI917" s="5">
        <v>2.52</v>
      </c>
      <c r="AJ917" s="3">
        <v>45838</v>
      </c>
      <c r="AK917" s="5">
        <v>8.07</v>
      </c>
      <c r="AL917" s="5">
        <v>0</v>
      </c>
      <c r="AM917" s="5">
        <v>0</v>
      </c>
      <c r="AN917" s="5">
        <v>0</v>
      </c>
      <c r="AO917" t="s">
        <v>41</v>
      </c>
      <c r="AP917" t="s">
        <v>37</v>
      </c>
      <c r="AQ917" s="5">
        <v>56714.98</v>
      </c>
      <c r="AR917" t="s">
        <v>38</v>
      </c>
      <c r="AT917" t="str">
        <f t="shared" si="226"/>
        <v>0 Días</v>
      </c>
      <c r="AU917" t="e">
        <f>IF(AND(AC917=0,SUMIFS($H:$H,$A:$A,$A917,#REF!,#REF!)&lt;250000000),"Ordinaria",IF(AND(AC917=0,SUMIFS($H:$H,$A:$A,$A917,#REF!,#REF!)&gt;=250000000),"Preventiva",IF(AND(AC917&gt;0,AC917&lt;=30),"Persuasiva I",IF(AND(AC917&gt;30,AC917&lt;=60),"Persuasiva II",IF(AND(AC917&gt;60,AC917&lt;90),"Prejurídica","Jurídico")))))</f>
        <v>#REF!</v>
      </c>
      <c r="AV917">
        <f t="shared" si="227"/>
        <v>0</v>
      </c>
      <c r="AW917" t="str">
        <f>IFERROR(VLOOKUP(#REF!,#REF!,32,0),"Desembolsado")</f>
        <v>Desembolsado</v>
      </c>
      <c r="AX917" t="str">
        <f t="shared" si="228"/>
        <v>Otro</v>
      </c>
    </row>
    <row r="918" spans="1:50" x14ac:dyDescent="0.25">
      <c r="A918" s="3">
        <v>45322</v>
      </c>
      <c r="B918" s="1">
        <v>39112150006831</v>
      </c>
      <c r="C918" s="5">
        <v>60614193</v>
      </c>
      <c r="D918">
        <v>240</v>
      </c>
      <c r="E918" s="3">
        <v>40333</v>
      </c>
      <c r="F918" s="1">
        <f>_xlfn.DAYS(E918,A918)/30</f>
        <v>-166.3</v>
      </c>
      <c r="G918" s="1">
        <f t="shared" si="231"/>
        <v>73.699999999999989</v>
      </c>
      <c r="H918" s="5">
        <v>6025967</v>
      </c>
      <c r="I918" s="5" t="s">
        <v>53</v>
      </c>
      <c r="J918" s="6">
        <v>40644</v>
      </c>
      <c r="K918" s="7">
        <f>+_xlfn.DAYS(A918,J918)/30</f>
        <v>155.93333333333334</v>
      </c>
      <c r="L918" s="7">
        <f>+_xlfn.DAYS(A918,E918)/30</f>
        <v>166.3</v>
      </c>
      <c r="M918" s="6">
        <v>23631</v>
      </c>
      <c r="N918" s="8">
        <f>+_xlfn.DAYS(A918,M918)/365</f>
        <v>59.42739726027397</v>
      </c>
      <c r="O918" s="8">
        <v>3366</v>
      </c>
      <c r="P918" s="6">
        <v>39183</v>
      </c>
      <c r="Q918" s="8">
        <f t="shared" si="222"/>
        <v>3.1944444444444446</v>
      </c>
      <c r="R918" s="8">
        <f t="shared" si="223"/>
        <v>4.0583333333333336</v>
      </c>
      <c r="S918" s="8" t="s">
        <v>66</v>
      </c>
      <c r="T918" s="9">
        <v>1.61E-2</v>
      </c>
      <c r="U918" s="5">
        <f t="shared" si="224"/>
        <v>252559.13750000001</v>
      </c>
      <c r="V918" s="5">
        <f t="shared" si="225"/>
        <v>8084.839058333333</v>
      </c>
      <c r="W918" s="10">
        <f t="shared" si="229"/>
        <v>260643.97655833335</v>
      </c>
      <c r="X918" s="5">
        <v>268</v>
      </c>
      <c r="Y918">
        <v>0</v>
      </c>
      <c r="Z918" s="5">
        <v>854</v>
      </c>
      <c r="AA918" s="5">
        <v>6027089</v>
      </c>
      <c r="AB918">
        <v>0</v>
      </c>
      <c r="AC918">
        <v>0</v>
      </c>
      <c r="AD918">
        <v>0</v>
      </c>
      <c r="AE918" t="s">
        <v>34</v>
      </c>
      <c r="AF918" t="s">
        <v>34</v>
      </c>
      <c r="AG918" t="s">
        <v>41</v>
      </c>
      <c r="AH918" s="5">
        <v>60259.67</v>
      </c>
      <c r="AI918" s="5">
        <v>2.68</v>
      </c>
      <c r="AJ918" s="3">
        <v>45838</v>
      </c>
      <c r="AK918" s="5">
        <v>8.5399999999999991</v>
      </c>
      <c r="AL918" s="5">
        <v>0</v>
      </c>
      <c r="AM918" s="5">
        <v>0</v>
      </c>
      <c r="AN918" s="5">
        <v>0</v>
      </c>
      <c r="AO918" t="s">
        <v>41</v>
      </c>
      <c r="AP918" t="s">
        <v>37</v>
      </c>
      <c r="AQ918" s="5">
        <v>60259.67</v>
      </c>
      <c r="AR918" t="s">
        <v>38</v>
      </c>
      <c r="AS918">
        <f t="shared" ref="AS918:AS928" si="232">IF(AC918&gt;=1,1,0)</f>
        <v>0</v>
      </c>
      <c r="AT918" t="str">
        <f t="shared" si="226"/>
        <v>0 Días</v>
      </c>
      <c r="AU918" t="e">
        <f>IF(AND(AC918=0,SUMIFS($H:$H,$A:$A,$A918,#REF!,#REF!)&lt;250000000),"Ordinaria",IF(AND(AC918=0,SUMIFS($H:$H,$A:$A,$A918,#REF!,#REF!)&gt;=250000000),"Preventiva",IF(AND(AC918&gt;0,AC918&lt;=30),"Persuasiva I",IF(AND(AC918&gt;30,AC918&lt;=60),"Persuasiva II",IF(AND(AC918&gt;60,AC918&lt;90),"Prejurídica","Jurídico")))))</f>
        <v>#REF!</v>
      </c>
      <c r="AV918">
        <f t="shared" si="227"/>
        <v>0</v>
      </c>
      <c r="AW918" t="str">
        <f>IFERROR(VLOOKUP(#REF!,#REF!,32,0),"Desembolsado")</f>
        <v>Desembolsado</v>
      </c>
      <c r="AX918" t="str">
        <f t="shared" si="228"/>
        <v>Otro</v>
      </c>
    </row>
    <row r="919" spans="1:50" x14ac:dyDescent="0.25">
      <c r="A919" s="3">
        <v>45291</v>
      </c>
      <c r="B919" s="1">
        <v>39112150006831</v>
      </c>
      <c r="C919" s="5">
        <v>60614193</v>
      </c>
      <c r="D919">
        <v>240</v>
      </c>
      <c r="E919" s="3">
        <v>40333</v>
      </c>
      <c r="F919" s="1">
        <f>_xlfn.DAYS(E919,A919)/30</f>
        <v>-165.26666666666668</v>
      </c>
      <c r="G919" s="1">
        <f t="shared" si="231"/>
        <v>74.73333333333332</v>
      </c>
      <c r="H919" s="5">
        <v>6380436</v>
      </c>
      <c r="I919" s="5" t="s">
        <v>53</v>
      </c>
      <c r="J919" s="6">
        <v>40644</v>
      </c>
      <c r="K919" s="7">
        <f>+_xlfn.DAYS(A919,J919)/30</f>
        <v>154.9</v>
      </c>
      <c r="L919" s="7">
        <f>+_xlfn.DAYS(A919,E919)/30</f>
        <v>165.26666666666668</v>
      </c>
      <c r="M919" s="6">
        <v>23631</v>
      </c>
      <c r="N919" s="8">
        <f>+_xlfn.DAYS(A919,M919)/365</f>
        <v>59.342465753424655</v>
      </c>
      <c r="O919" s="8">
        <v>3366</v>
      </c>
      <c r="P919" s="6">
        <v>39183</v>
      </c>
      <c r="Q919" s="8">
        <f t="shared" si="222"/>
        <v>3.1944444444444446</v>
      </c>
      <c r="R919" s="8">
        <f t="shared" si="223"/>
        <v>4.0583333333333336</v>
      </c>
      <c r="S919" s="8" t="s">
        <v>66</v>
      </c>
      <c r="T919" s="9">
        <v>1.61E-2</v>
      </c>
      <c r="U919" s="5">
        <f t="shared" si="224"/>
        <v>252559.13750000001</v>
      </c>
      <c r="V919" s="5">
        <f t="shared" si="225"/>
        <v>8560.4183000000012</v>
      </c>
      <c r="W919" s="10">
        <f t="shared" si="229"/>
        <v>261119.5558</v>
      </c>
      <c r="X919" s="5">
        <v>284</v>
      </c>
      <c r="Y919">
        <v>0</v>
      </c>
      <c r="Z919" s="5">
        <v>902</v>
      </c>
      <c r="AA919" s="5">
        <v>6381622</v>
      </c>
      <c r="AB919">
        <v>0</v>
      </c>
      <c r="AC919">
        <v>0</v>
      </c>
      <c r="AD919">
        <v>0</v>
      </c>
      <c r="AE919" t="s">
        <v>34</v>
      </c>
      <c r="AF919" t="s">
        <v>34</v>
      </c>
      <c r="AG919" t="s">
        <v>41</v>
      </c>
      <c r="AH919" s="5">
        <v>63804.36</v>
      </c>
      <c r="AI919" s="5">
        <v>2.84</v>
      </c>
      <c r="AJ919" s="3">
        <v>45838</v>
      </c>
      <c r="AK919" s="5">
        <v>9.02</v>
      </c>
      <c r="AL919" s="5">
        <v>0</v>
      </c>
      <c r="AM919" s="5">
        <v>0</v>
      </c>
      <c r="AN919" s="5">
        <v>0</v>
      </c>
      <c r="AO919" t="s">
        <v>41</v>
      </c>
      <c r="AP919" t="s">
        <v>37</v>
      </c>
      <c r="AQ919" s="5">
        <v>63804.36</v>
      </c>
      <c r="AR919" t="s">
        <v>38</v>
      </c>
      <c r="AS919">
        <f t="shared" si="232"/>
        <v>0</v>
      </c>
      <c r="AT919" t="str">
        <f t="shared" si="226"/>
        <v>0 Días</v>
      </c>
      <c r="AU919" t="e">
        <f>IF(AND(AC919=0,SUMIFS($H:$H,$A:$A,$A919,#REF!,#REF!)&lt;250000000),"Ordinaria",IF(AND(AC919=0,SUMIFS($H:$H,$A:$A,$A919,#REF!,#REF!)&gt;=250000000),"Preventiva",IF(AND(AC919&gt;0,AC919&lt;=30),"Persuasiva I",IF(AND(AC919&gt;30,AC919&lt;=60),"Persuasiva II",IF(AND(AC919&gt;60,AC919&lt;90),"Prejurídica","Jurídico")))))</f>
        <v>#REF!</v>
      </c>
      <c r="AV919">
        <f t="shared" si="227"/>
        <v>0</v>
      </c>
      <c r="AW919" t="str">
        <f>IFERROR(VLOOKUP(#REF!,#REF!,32,0),"Desembolsado")</f>
        <v>Desembolsado</v>
      </c>
      <c r="AX919" t="str">
        <f t="shared" si="228"/>
        <v>Otro</v>
      </c>
    </row>
    <row r="920" spans="1:50" x14ac:dyDescent="0.25">
      <c r="A920" s="3">
        <v>45260</v>
      </c>
      <c r="B920" s="1">
        <v>39112150006831</v>
      </c>
      <c r="C920" s="5">
        <v>60614193</v>
      </c>
      <c r="D920">
        <v>240</v>
      </c>
      <c r="E920" s="3">
        <v>40333</v>
      </c>
      <c r="F920" s="1">
        <f>_xlfn.DAYS(E920,A920)/30</f>
        <v>-164.23333333333332</v>
      </c>
      <c r="G920" s="1">
        <f t="shared" si="231"/>
        <v>75.76666666666668</v>
      </c>
      <c r="H920" s="5">
        <v>6734905</v>
      </c>
      <c r="I920" s="5" t="s">
        <v>53</v>
      </c>
      <c r="J920" s="6">
        <v>40644</v>
      </c>
      <c r="K920" s="7">
        <f>+_xlfn.DAYS(A920,J920)/30</f>
        <v>153.86666666666667</v>
      </c>
      <c r="L920" s="7">
        <f>+_xlfn.DAYS(A920,E920)/30</f>
        <v>164.23333333333332</v>
      </c>
      <c r="M920" s="6">
        <v>23631</v>
      </c>
      <c r="N920" s="8">
        <f>+_xlfn.DAYS(A920,M920)/365</f>
        <v>59.257534246575339</v>
      </c>
      <c r="O920" s="8">
        <v>3366</v>
      </c>
      <c r="P920" s="6">
        <v>39183</v>
      </c>
      <c r="Q920" s="8">
        <f t="shared" si="222"/>
        <v>3.1944444444444446</v>
      </c>
      <c r="R920" s="8">
        <f t="shared" si="223"/>
        <v>4.0583333333333336</v>
      </c>
      <c r="S920" s="8" t="s">
        <v>66</v>
      </c>
      <c r="T920" s="9">
        <v>1.61E-2</v>
      </c>
      <c r="U920" s="5">
        <f t="shared" si="224"/>
        <v>252559.13750000001</v>
      </c>
      <c r="V920" s="5">
        <f t="shared" si="225"/>
        <v>9035.9975416666657</v>
      </c>
      <c r="W920" s="10">
        <f t="shared" si="229"/>
        <v>261595.13504166668</v>
      </c>
      <c r="X920" s="5">
        <v>299</v>
      </c>
      <c r="Y920">
        <v>0</v>
      </c>
      <c r="Z920" s="5">
        <v>0</v>
      </c>
      <c r="AA920" s="5">
        <v>6735204</v>
      </c>
      <c r="AB920">
        <v>0</v>
      </c>
      <c r="AC920">
        <v>0</v>
      </c>
      <c r="AD920">
        <v>0</v>
      </c>
      <c r="AE920" t="s">
        <v>34</v>
      </c>
      <c r="AF920" t="s">
        <v>34</v>
      </c>
      <c r="AG920" t="s">
        <v>41</v>
      </c>
      <c r="AH920" s="5">
        <v>67349.05</v>
      </c>
      <c r="AI920" s="5">
        <v>2.99</v>
      </c>
      <c r="AJ920" s="3">
        <v>45838</v>
      </c>
      <c r="AK920" s="5">
        <v>0</v>
      </c>
      <c r="AL920" s="5">
        <v>0</v>
      </c>
      <c r="AM920" s="5">
        <v>0</v>
      </c>
      <c r="AN920" s="5">
        <v>0</v>
      </c>
      <c r="AO920" t="s">
        <v>41</v>
      </c>
      <c r="AP920" t="s">
        <v>37</v>
      </c>
      <c r="AQ920" s="5">
        <v>67349.05</v>
      </c>
      <c r="AR920" t="s">
        <v>38</v>
      </c>
      <c r="AS920">
        <f t="shared" si="232"/>
        <v>0</v>
      </c>
      <c r="AT920" t="str">
        <f t="shared" si="226"/>
        <v>0 Días</v>
      </c>
      <c r="AU920" t="e">
        <f>IF(AND(AC920=0,SUMIFS($H:$H,$A:$A,$A920,#REF!,#REF!)&lt;250000000),"Ordinaria",IF(AND(AC920=0,SUMIFS($H:$H,$A:$A,$A920,#REF!,#REF!)&gt;=250000000),"Preventiva",IF(AND(AC920&gt;0,AC920&lt;=30),"Persuasiva I",IF(AND(AC920&gt;30,AC920&lt;=60),"Persuasiva II",IF(AND(AC920&gt;60,AC920&lt;90),"Prejurídica","Jurídico")))))</f>
        <v>#REF!</v>
      </c>
      <c r="AV920">
        <f t="shared" si="227"/>
        <v>0</v>
      </c>
      <c r="AW920" t="str">
        <f>IFERROR(VLOOKUP(#REF!,#REF!,32,0),"Desembolsado")</f>
        <v>Desembolsado</v>
      </c>
      <c r="AX920" t="str">
        <f t="shared" si="228"/>
        <v>Otro</v>
      </c>
    </row>
    <row r="921" spans="1:50" x14ac:dyDescent="0.25">
      <c r="A921" s="3">
        <v>45230</v>
      </c>
      <c r="B921" s="1">
        <v>39112150006831</v>
      </c>
      <c r="C921" s="5">
        <v>60614193</v>
      </c>
      <c r="D921">
        <v>240</v>
      </c>
      <c r="E921" s="3">
        <v>40333</v>
      </c>
      <c r="F921" s="1">
        <f>_xlfn.DAYS(E921,A921)/30</f>
        <v>-163.23333333333332</v>
      </c>
      <c r="G921" s="1">
        <f t="shared" si="231"/>
        <v>76.76666666666668</v>
      </c>
      <c r="H921" s="5">
        <v>7089374</v>
      </c>
      <c r="I921" s="5" t="s">
        <v>53</v>
      </c>
      <c r="J921" s="6">
        <v>40644</v>
      </c>
      <c r="K921" s="7">
        <f>+_xlfn.DAYS(A921,J921)/30</f>
        <v>152.86666666666667</v>
      </c>
      <c r="L921" s="7">
        <f>+_xlfn.DAYS(A921,E921)/30</f>
        <v>163.23333333333332</v>
      </c>
      <c r="M921" s="6">
        <v>23631</v>
      </c>
      <c r="N921" s="8">
        <f>+_xlfn.DAYS(A921,M921)/365</f>
        <v>59.175342465753424</v>
      </c>
      <c r="O921" s="8">
        <v>3366</v>
      </c>
      <c r="P921" s="6">
        <v>39183</v>
      </c>
      <c r="Q921" s="8">
        <f t="shared" si="222"/>
        <v>3.1944444444444446</v>
      </c>
      <c r="R921" s="8">
        <f t="shared" si="223"/>
        <v>4.0583333333333336</v>
      </c>
      <c r="S921" s="8" t="s">
        <v>66</v>
      </c>
      <c r="T921" s="9">
        <v>1.61E-2</v>
      </c>
      <c r="U921" s="5">
        <f t="shared" si="224"/>
        <v>252559.13750000001</v>
      </c>
      <c r="V921" s="5">
        <f t="shared" si="225"/>
        <v>9511.5767833333321</v>
      </c>
      <c r="W921" s="10">
        <f t="shared" si="229"/>
        <v>262070.71428333333</v>
      </c>
      <c r="X921" s="5">
        <v>315</v>
      </c>
      <c r="Y921">
        <v>0</v>
      </c>
      <c r="Z921" s="5">
        <v>0</v>
      </c>
      <c r="AA921" s="5">
        <v>7089689</v>
      </c>
      <c r="AB921">
        <v>0</v>
      </c>
      <c r="AC921">
        <v>0</v>
      </c>
      <c r="AD921">
        <v>0</v>
      </c>
      <c r="AE921" t="s">
        <v>34</v>
      </c>
      <c r="AF921" t="s">
        <v>34</v>
      </c>
      <c r="AG921" t="s">
        <v>41</v>
      </c>
      <c r="AH921" s="5">
        <v>70893.740000000005</v>
      </c>
      <c r="AI921" s="5">
        <v>3.15</v>
      </c>
      <c r="AJ921" s="3">
        <v>45838</v>
      </c>
      <c r="AK921" s="5">
        <v>0</v>
      </c>
      <c r="AL921" s="5">
        <v>0</v>
      </c>
      <c r="AM921" s="5">
        <v>0</v>
      </c>
      <c r="AN921" s="5">
        <v>0</v>
      </c>
      <c r="AO921" t="s">
        <v>41</v>
      </c>
      <c r="AP921" t="s">
        <v>37</v>
      </c>
      <c r="AQ921" s="5">
        <v>70893.740000000005</v>
      </c>
      <c r="AR921" t="s">
        <v>38</v>
      </c>
      <c r="AS921">
        <f t="shared" si="232"/>
        <v>0</v>
      </c>
      <c r="AT921" t="str">
        <f t="shared" si="226"/>
        <v>0 Días</v>
      </c>
      <c r="AU921" t="e">
        <f>IF(AND(AC921=0,SUMIFS($H:$H,$A:$A,$A921,#REF!,#REF!)&lt;250000000),"Ordinaria",IF(AND(AC921=0,SUMIFS($H:$H,$A:$A,$A921,#REF!,#REF!)&gt;=250000000),"Preventiva",IF(AND(AC921&gt;0,AC921&lt;=30),"Persuasiva I",IF(AND(AC921&gt;30,AC921&lt;=60),"Persuasiva II",IF(AND(AC921&gt;60,AC921&lt;90),"Prejurídica","Jurídico")))))</f>
        <v>#REF!</v>
      </c>
      <c r="AV921">
        <f t="shared" si="227"/>
        <v>0</v>
      </c>
      <c r="AW921" t="str">
        <f>IFERROR(VLOOKUP(#REF!,#REF!,32,0),"Desembolsado")</f>
        <v>Desembolsado</v>
      </c>
      <c r="AX921" t="str">
        <f t="shared" si="228"/>
        <v>Otro</v>
      </c>
    </row>
    <row r="922" spans="1:50" x14ac:dyDescent="0.25">
      <c r="A922" s="3">
        <v>45199</v>
      </c>
      <c r="B922" s="1">
        <v>39112150006831</v>
      </c>
      <c r="C922" s="5">
        <v>60614193</v>
      </c>
      <c r="D922">
        <v>240</v>
      </c>
      <c r="E922" s="3">
        <v>40333</v>
      </c>
      <c r="F922" s="1">
        <f>_xlfn.DAYS(E922,A922)/30</f>
        <v>-162.19999999999999</v>
      </c>
      <c r="G922" s="1">
        <f t="shared" si="231"/>
        <v>77.800000000000011</v>
      </c>
      <c r="H922" s="5">
        <v>7443843</v>
      </c>
      <c r="I922" s="5" t="s">
        <v>53</v>
      </c>
      <c r="J922" s="6">
        <v>40644</v>
      </c>
      <c r="K922" s="7">
        <f>+_xlfn.DAYS(A922,J922)/30</f>
        <v>151.83333333333334</v>
      </c>
      <c r="L922" s="7">
        <f>+_xlfn.DAYS(A922,E922)/30</f>
        <v>162.19999999999999</v>
      </c>
      <c r="M922" s="6">
        <v>23631</v>
      </c>
      <c r="N922" s="8">
        <f>+_xlfn.DAYS(A922,M922)/365</f>
        <v>59.090410958904108</v>
      </c>
      <c r="O922" s="8">
        <v>3366</v>
      </c>
      <c r="P922" s="6">
        <v>39183</v>
      </c>
      <c r="Q922" s="8">
        <f t="shared" si="222"/>
        <v>3.1944444444444446</v>
      </c>
      <c r="R922" s="8">
        <f t="shared" si="223"/>
        <v>4.0583333333333336</v>
      </c>
      <c r="S922" s="8" t="s">
        <v>66</v>
      </c>
      <c r="T922" s="9">
        <v>1.61E-2</v>
      </c>
      <c r="U922" s="5">
        <f t="shared" si="224"/>
        <v>252559.13750000001</v>
      </c>
      <c r="V922" s="5">
        <f t="shared" si="225"/>
        <v>9987.1560250000002</v>
      </c>
      <c r="W922" s="10">
        <f t="shared" si="229"/>
        <v>262546.29352499999</v>
      </c>
      <c r="X922" s="5">
        <v>331</v>
      </c>
      <c r="Y922">
        <v>0</v>
      </c>
      <c r="Z922" s="5">
        <v>0</v>
      </c>
      <c r="AA922" s="5">
        <v>7444174</v>
      </c>
      <c r="AB922">
        <v>0</v>
      </c>
      <c r="AC922">
        <v>0</v>
      </c>
      <c r="AD922">
        <v>0</v>
      </c>
      <c r="AE922" t="s">
        <v>34</v>
      </c>
      <c r="AF922" t="s">
        <v>34</v>
      </c>
      <c r="AG922" t="s">
        <v>41</v>
      </c>
      <c r="AH922" s="5">
        <v>74438.429999999993</v>
      </c>
      <c r="AI922" s="5">
        <v>3.31</v>
      </c>
      <c r="AJ922" s="3">
        <v>45838</v>
      </c>
      <c r="AK922" s="5">
        <v>0</v>
      </c>
      <c r="AL922" s="5">
        <v>0</v>
      </c>
      <c r="AM922" s="5">
        <v>0</v>
      </c>
      <c r="AN922" s="5">
        <v>0</v>
      </c>
      <c r="AO922" t="s">
        <v>41</v>
      </c>
      <c r="AP922" t="s">
        <v>37</v>
      </c>
      <c r="AQ922" s="5">
        <v>74438.429999999993</v>
      </c>
      <c r="AR922" t="s">
        <v>38</v>
      </c>
      <c r="AS922">
        <f t="shared" si="232"/>
        <v>0</v>
      </c>
      <c r="AT922" t="str">
        <f t="shared" si="226"/>
        <v>0 Días</v>
      </c>
      <c r="AU922" t="e">
        <f>IF(AND(AC922=0,SUMIFS($H:$H,$A:$A,$A922,#REF!,#REF!)&lt;250000000),"Ordinaria",IF(AND(AC922=0,SUMIFS($H:$H,$A:$A,$A922,#REF!,#REF!)&gt;=250000000),"Preventiva",IF(AND(AC922&gt;0,AC922&lt;=30),"Persuasiva I",IF(AND(AC922&gt;30,AC922&lt;=60),"Persuasiva II",IF(AND(AC922&gt;60,AC922&lt;90),"Prejurídica","Jurídico")))))</f>
        <v>#REF!</v>
      </c>
      <c r="AV922">
        <f t="shared" si="227"/>
        <v>0</v>
      </c>
      <c r="AW922" t="str">
        <f>IFERROR(VLOOKUP(#REF!,#REF!,32,0),"Desembolsado")</f>
        <v>Desembolsado</v>
      </c>
      <c r="AX922" t="str">
        <f t="shared" si="228"/>
        <v>Otro</v>
      </c>
    </row>
    <row r="923" spans="1:50" x14ac:dyDescent="0.25">
      <c r="A923" s="3">
        <v>45169</v>
      </c>
      <c r="B923" s="1">
        <v>39112150006831</v>
      </c>
      <c r="C923" s="5">
        <v>60614193</v>
      </c>
      <c r="D923">
        <v>240</v>
      </c>
      <c r="E923" s="3">
        <v>40333</v>
      </c>
      <c r="F923" s="1">
        <f>_xlfn.DAYS(E923,A923)/30</f>
        <v>-161.19999999999999</v>
      </c>
      <c r="G923" s="1">
        <f t="shared" si="231"/>
        <v>78.800000000000011</v>
      </c>
      <c r="H923" s="5">
        <v>7798312</v>
      </c>
      <c r="I923" s="5" t="s">
        <v>53</v>
      </c>
      <c r="J923" s="6">
        <v>40644</v>
      </c>
      <c r="K923" s="7">
        <f>+_xlfn.DAYS(A923,J923)/30</f>
        <v>150.83333333333334</v>
      </c>
      <c r="L923" s="7">
        <f>+_xlfn.DAYS(A923,E923)/30</f>
        <v>161.19999999999999</v>
      </c>
      <c r="M923" s="6">
        <v>23631</v>
      </c>
      <c r="N923" s="8">
        <f>+_xlfn.DAYS(A923,M923)/365</f>
        <v>59.008219178082193</v>
      </c>
      <c r="O923" s="8">
        <v>3366</v>
      </c>
      <c r="P923" s="6">
        <v>39183</v>
      </c>
      <c r="Q923" s="8">
        <f t="shared" si="222"/>
        <v>3.1944444444444446</v>
      </c>
      <c r="R923" s="8">
        <f t="shared" si="223"/>
        <v>4.0583333333333336</v>
      </c>
      <c r="S923" s="8" t="s">
        <v>66</v>
      </c>
      <c r="T923" s="9">
        <v>1.61E-2</v>
      </c>
      <c r="U923" s="5">
        <f t="shared" si="224"/>
        <v>252559.13750000001</v>
      </c>
      <c r="V923" s="5">
        <f t="shared" si="225"/>
        <v>10462.735266666667</v>
      </c>
      <c r="W923" s="10">
        <f t="shared" si="229"/>
        <v>263021.8727666667</v>
      </c>
      <c r="X923" s="5">
        <v>347</v>
      </c>
      <c r="Y923">
        <v>0</v>
      </c>
      <c r="Z923" s="5">
        <v>0</v>
      </c>
      <c r="AA923" s="5">
        <v>7798659</v>
      </c>
      <c r="AB923">
        <v>0</v>
      </c>
      <c r="AC923">
        <v>0</v>
      </c>
      <c r="AD923">
        <v>0</v>
      </c>
      <c r="AE923" t="s">
        <v>34</v>
      </c>
      <c r="AF923" t="s">
        <v>34</v>
      </c>
      <c r="AG923" t="s">
        <v>41</v>
      </c>
      <c r="AH923" s="5">
        <v>77983.12</v>
      </c>
      <c r="AI923" s="5">
        <v>3.47</v>
      </c>
      <c r="AJ923" s="3">
        <v>45838</v>
      </c>
      <c r="AK923" s="5">
        <v>0</v>
      </c>
      <c r="AL923" s="5">
        <v>0</v>
      </c>
      <c r="AM923" s="5">
        <v>0</v>
      </c>
      <c r="AN923" s="5">
        <v>0</v>
      </c>
      <c r="AO923" t="s">
        <v>41</v>
      </c>
      <c r="AP923" t="s">
        <v>37</v>
      </c>
      <c r="AQ923" s="5">
        <v>77983.12</v>
      </c>
      <c r="AR923" t="s">
        <v>38</v>
      </c>
      <c r="AS923">
        <f t="shared" si="232"/>
        <v>0</v>
      </c>
      <c r="AT923" t="str">
        <f t="shared" si="226"/>
        <v>0 Días</v>
      </c>
      <c r="AU923" t="e">
        <f>IF(AND(AC923=0,SUMIFS($H:$H,$A:$A,$A923,#REF!,#REF!)&lt;250000000),"Ordinaria",IF(AND(AC923=0,SUMIFS($H:$H,$A:$A,$A923,#REF!,#REF!)&gt;=250000000),"Preventiva",IF(AND(AC923&gt;0,AC923&lt;=30),"Persuasiva I",IF(AND(AC923&gt;30,AC923&lt;=60),"Persuasiva II",IF(AND(AC923&gt;60,AC923&lt;90),"Prejurídica","Jurídico")))))</f>
        <v>#REF!</v>
      </c>
      <c r="AV923">
        <f t="shared" si="227"/>
        <v>0</v>
      </c>
      <c r="AW923" t="str">
        <f>IFERROR(VLOOKUP(#REF!,#REF!,32,0),"Desembolsado")</f>
        <v>Desembolsado</v>
      </c>
      <c r="AX923" t="str">
        <f t="shared" si="228"/>
        <v>Otro</v>
      </c>
    </row>
    <row r="924" spans="1:50" x14ac:dyDescent="0.25">
      <c r="A924" s="3">
        <v>45138</v>
      </c>
      <c r="B924" s="1">
        <v>39112150006831</v>
      </c>
      <c r="C924" s="5">
        <v>60614193</v>
      </c>
      <c r="D924">
        <v>240</v>
      </c>
      <c r="E924" s="3">
        <v>40333</v>
      </c>
      <c r="F924" s="1">
        <f>_xlfn.DAYS(E924,A924)/30</f>
        <v>-160.16666666666666</v>
      </c>
      <c r="G924" s="1">
        <f t="shared" si="231"/>
        <v>79.833333333333343</v>
      </c>
      <c r="H924" s="5">
        <v>8152781</v>
      </c>
      <c r="I924" s="5" t="s">
        <v>53</v>
      </c>
      <c r="J924" s="6">
        <v>40644</v>
      </c>
      <c r="K924" s="7">
        <f>+_xlfn.DAYS(A924,J924)/30</f>
        <v>149.80000000000001</v>
      </c>
      <c r="L924" s="7">
        <f>+_xlfn.DAYS(A924,E924)/30</f>
        <v>160.16666666666666</v>
      </c>
      <c r="M924" s="6">
        <v>23631</v>
      </c>
      <c r="N924" s="8">
        <f>+_xlfn.DAYS(A924,M924)/365</f>
        <v>58.923287671232877</v>
      </c>
      <c r="O924" s="8">
        <v>3366</v>
      </c>
      <c r="P924" s="6">
        <v>39183</v>
      </c>
      <c r="Q924" s="8">
        <f t="shared" si="222"/>
        <v>3.1944444444444446</v>
      </c>
      <c r="R924" s="8">
        <f t="shared" si="223"/>
        <v>4.0583333333333336</v>
      </c>
      <c r="S924" s="8" t="s">
        <v>66</v>
      </c>
      <c r="T924" s="9">
        <v>1.61E-2</v>
      </c>
      <c r="U924" s="5">
        <f t="shared" si="224"/>
        <v>252559.13750000001</v>
      </c>
      <c r="V924" s="5">
        <f t="shared" si="225"/>
        <v>10938.314508333335</v>
      </c>
      <c r="W924" s="10">
        <f t="shared" si="229"/>
        <v>263497.45200833335</v>
      </c>
      <c r="X924" s="5">
        <v>362</v>
      </c>
      <c r="Y924">
        <v>0</v>
      </c>
      <c r="Z924" s="5">
        <v>0</v>
      </c>
      <c r="AA924" s="5">
        <v>8153143</v>
      </c>
      <c r="AB924">
        <v>0</v>
      </c>
      <c r="AC924">
        <v>0</v>
      </c>
      <c r="AD924">
        <v>0</v>
      </c>
      <c r="AE924" t="s">
        <v>34</v>
      </c>
      <c r="AF924" t="s">
        <v>34</v>
      </c>
      <c r="AG924" t="s">
        <v>41</v>
      </c>
      <c r="AH924" s="5">
        <v>81527.81</v>
      </c>
      <c r="AI924" s="5">
        <v>3.62</v>
      </c>
      <c r="AJ924" s="3">
        <v>45838</v>
      </c>
      <c r="AK924" s="5">
        <v>0</v>
      </c>
      <c r="AL924" s="5">
        <v>0</v>
      </c>
      <c r="AM924" s="5">
        <v>0</v>
      </c>
      <c r="AN924" s="5">
        <v>0</v>
      </c>
      <c r="AO924" t="s">
        <v>41</v>
      </c>
      <c r="AP924" t="s">
        <v>37</v>
      </c>
      <c r="AQ924" s="5">
        <v>81527.81</v>
      </c>
      <c r="AR924" t="s">
        <v>38</v>
      </c>
      <c r="AS924">
        <f t="shared" si="232"/>
        <v>0</v>
      </c>
      <c r="AT924" t="str">
        <f t="shared" si="226"/>
        <v>0 Días</v>
      </c>
      <c r="AU924" t="e">
        <f>IF(AND(AC924=0,SUMIFS($H:$H,$A:$A,$A924,#REF!,#REF!)&lt;250000000),"Ordinaria",IF(AND(AC924=0,SUMIFS($H:$H,$A:$A,$A924,#REF!,#REF!)&gt;=250000000),"Preventiva",IF(AND(AC924&gt;0,AC924&lt;=30),"Persuasiva I",IF(AND(AC924&gt;30,AC924&lt;=60),"Persuasiva II",IF(AND(AC924&gt;60,AC924&lt;90),"Prejurídica","Jurídico")))))</f>
        <v>#REF!</v>
      </c>
      <c r="AV924">
        <f t="shared" si="227"/>
        <v>0</v>
      </c>
      <c r="AW924" t="str">
        <f>IFERROR(VLOOKUP(#REF!,#REF!,32,0),"Desembolsado")</f>
        <v>Desembolsado</v>
      </c>
      <c r="AX924" t="str">
        <f t="shared" si="228"/>
        <v>Otro</v>
      </c>
    </row>
    <row r="925" spans="1:50" x14ac:dyDescent="0.25">
      <c r="A925" s="3">
        <v>45107</v>
      </c>
      <c r="B925" s="1">
        <v>39112150006831</v>
      </c>
      <c r="C925" s="5">
        <v>60614193</v>
      </c>
      <c r="D925">
        <v>240</v>
      </c>
      <c r="E925" s="3">
        <v>40333</v>
      </c>
      <c r="F925" s="1">
        <f>_xlfn.DAYS(E925,A925)/30</f>
        <v>-159.13333333333333</v>
      </c>
      <c r="G925" s="1">
        <f t="shared" si="231"/>
        <v>80.866666666666674</v>
      </c>
      <c r="H925" s="5">
        <v>8507250</v>
      </c>
      <c r="I925" s="5" t="s">
        <v>53</v>
      </c>
      <c r="J925" s="6">
        <v>40644</v>
      </c>
      <c r="K925" s="7">
        <f>+_xlfn.DAYS(A925,J925)/30</f>
        <v>148.76666666666668</v>
      </c>
      <c r="L925" s="7">
        <f>+_xlfn.DAYS(A925,E925)/30</f>
        <v>159.13333333333333</v>
      </c>
      <c r="M925" s="6">
        <v>23631</v>
      </c>
      <c r="N925" s="8">
        <f>+_xlfn.DAYS(A925,M925)/365</f>
        <v>58.838356164383562</v>
      </c>
      <c r="O925" s="8">
        <v>3366</v>
      </c>
      <c r="P925" s="6">
        <v>39183</v>
      </c>
      <c r="Q925" s="8">
        <f t="shared" si="222"/>
        <v>3.1944444444444446</v>
      </c>
      <c r="R925" s="8">
        <f t="shared" si="223"/>
        <v>4.0583333333333336</v>
      </c>
      <c r="S925" s="8" t="s">
        <v>66</v>
      </c>
      <c r="T925" s="9">
        <v>1.61E-2</v>
      </c>
      <c r="U925" s="5">
        <f t="shared" si="224"/>
        <v>252559.13750000001</v>
      </c>
      <c r="V925" s="5">
        <f t="shared" si="225"/>
        <v>11413.893749999999</v>
      </c>
      <c r="W925" s="10">
        <f t="shared" si="229"/>
        <v>263973.03125</v>
      </c>
      <c r="X925" s="5">
        <v>378</v>
      </c>
      <c r="Y925">
        <v>0</v>
      </c>
      <c r="Z925" s="5">
        <v>0</v>
      </c>
      <c r="AA925" s="5">
        <v>8507628</v>
      </c>
      <c r="AB925">
        <v>0</v>
      </c>
      <c r="AC925">
        <v>0</v>
      </c>
      <c r="AD925">
        <v>0</v>
      </c>
      <c r="AE925" t="s">
        <v>34</v>
      </c>
      <c r="AF925" t="s">
        <v>34</v>
      </c>
      <c r="AG925" t="s">
        <v>41</v>
      </c>
      <c r="AH925" s="5">
        <v>85072.5</v>
      </c>
      <c r="AI925" s="5">
        <v>3.78</v>
      </c>
      <c r="AJ925" s="3">
        <v>45838</v>
      </c>
      <c r="AK925" s="5">
        <v>0</v>
      </c>
      <c r="AL925" s="5">
        <v>0</v>
      </c>
      <c r="AM925" s="5">
        <v>0</v>
      </c>
      <c r="AN925" s="5">
        <v>0</v>
      </c>
      <c r="AO925" t="s">
        <v>41</v>
      </c>
      <c r="AP925" t="s">
        <v>37</v>
      </c>
      <c r="AQ925" s="5">
        <v>85072.5</v>
      </c>
      <c r="AR925" t="s">
        <v>38</v>
      </c>
      <c r="AS925">
        <f t="shared" si="232"/>
        <v>0</v>
      </c>
      <c r="AT925" t="str">
        <f t="shared" si="226"/>
        <v>0 Días</v>
      </c>
      <c r="AU925" t="e">
        <f>IF(AND(AC925=0,SUMIFS($H:$H,$A:$A,$A925,#REF!,#REF!)&lt;250000000),"Ordinaria",IF(AND(AC925=0,SUMIFS($H:$H,$A:$A,$A925,#REF!,#REF!)&gt;=250000000),"Preventiva",IF(AND(AC925&gt;0,AC925&lt;=30),"Persuasiva I",IF(AND(AC925&gt;30,AC925&lt;=60),"Persuasiva II",IF(AND(AC925&gt;60,AC925&lt;90),"Prejurídica","Jurídico")))))</f>
        <v>#REF!</v>
      </c>
      <c r="AV925">
        <f t="shared" si="227"/>
        <v>0</v>
      </c>
      <c r="AW925" t="str">
        <f>IFERROR(VLOOKUP(#REF!,#REF!,32,0),"Desembolsado")</f>
        <v>Desembolsado</v>
      </c>
      <c r="AX925" t="str">
        <f t="shared" si="228"/>
        <v>Otro</v>
      </c>
    </row>
    <row r="926" spans="1:50" x14ac:dyDescent="0.25">
      <c r="A926" s="3">
        <v>45077</v>
      </c>
      <c r="B926" s="1">
        <v>39112150006831</v>
      </c>
      <c r="C926" s="5">
        <v>60614193</v>
      </c>
      <c r="D926">
        <v>240</v>
      </c>
      <c r="E926" s="3">
        <v>40333</v>
      </c>
      <c r="F926" s="1">
        <f>_xlfn.DAYS(E926,A926)/30</f>
        <v>-158.13333333333333</v>
      </c>
      <c r="G926" s="1">
        <f t="shared" si="231"/>
        <v>81.866666666666674</v>
      </c>
      <c r="H926" s="5">
        <v>8861719</v>
      </c>
      <c r="I926" s="5" t="s">
        <v>53</v>
      </c>
      <c r="J926" s="6">
        <v>40644</v>
      </c>
      <c r="K926" s="7">
        <f>+_xlfn.DAYS(A926,J926)/30</f>
        <v>147.76666666666668</v>
      </c>
      <c r="L926" s="7">
        <f>+_xlfn.DAYS(A926,E926)/30</f>
        <v>158.13333333333333</v>
      </c>
      <c r="M926" s="6">
        <v>23631</v>
      </c>
      <c r="N926" s="8">
        <f>+_xlfn.DAYS(A926,M926)/365</f>
        <v>58.756164383561647</v>
      </c>
      <c r="O926" s="8">
        <v>3366</v>
      </c>
      <c r="P926" s="6">
        <v>39183</v>
      </c>
      <c r="Q926" s="8">
        <f t="shared" si="222"/>
        <v>3.1944444444444446</v>
      </c>
      <c r="R926" s="8">
        <f t="shared" si="223"/>
        <v>4.0583333333333336</v>
      </c>
      <c r="S926" s="8" t="s">
        <v>66</v>
      </c>
      <c r="T926" s="9">
        <v>1.61E-2</v>
      </c>
      <c r="U926" s="5">
        <f t="shared" si="224"/>
        <v>252559.13750000001</v>
      </c>
      <c r="V926" s="5">
        <f t="shared" si="225"/>
        <v>11889.472991666667</v>
      </c>
      <c r="W926" s="10">
        <f t="shared" si="229"/>
        <v>264448.61049166665</v>
      </c>
      <c r="X926" s="5">
        <v>394</v>
      </c>
      <c r="Y926">
        <v>0</v>
      </c>
      <c r="Z926" s="5">
        <v>0</v>
      </c>
      <c r="AA926" s="5">
        <v>8862113</v>
      </c>
      <c r="AB926">
        <v>0</v>
      </c>
      <c r="AC926">
        <v>0</v>
      </c>
      <c r="AD926">
        <v>0</v>
      </c>
      <c r="AE926" t="s">
        <v>34</v>
      </c>
      <c r="AF926" t="s">
        <v>34</v>
      </c>
      <c r="AG926" t="s">
        <v>41</v>
      </c>
      <c r="AH926" s="5">
        <v>88617.19</v>
      </c>
      <c r="AI926" s="5">
        <v>3.94</v>
      </c>
      <c r="AJ926" s="3">
        <v>45838</v>
      </c>
      <c r="AK926" s="5">
        <v>0</v>
      </c>
      <c r="AL926" s="5">
        <v>0</v>
      </c>
      <c r="AM926" s="5">
        <v>0</v>
      </c>
      <c r="AN926" s="5">
        <v>0</v>
      </c>
      <c r="AO926" t="s">
        <v>41</v>
      </c>
      <c r="AP926" t="s">
        <v>37</v>
      </c>
      <c r="AQ926" s="5">
        <v>88617.19</v>
      </c>
      <c r="AR926" t="s">
        <v>38</v>
      </c>
      <c r="AS926">
        <f t="shared" si="232"/>
        <v>0</v>
      </c>
      <c r="AT926" t="str">
        <f t="shared" si="226"/>
        <v>0 Días</v>
      </c>
      <c r="AU926" t="e">
        <f>IF(AND(AC926=0,SUMIFS($H:$H,$A:$A,$A926,#REF!,#REF!)&lt;250000000),"Ordinaria",IF(AND(AC926=0,SUMIFS($H:$H,$A:$A,$A926,#REF!,#REF!)&gt;=250000000),"Preventiva",IF(AND(AC926&gt;0,AC926&lt;=30),"Persuasiva I",IF(AND(AC926&gt;30,AC926&lt;=60),"Persuasiva II",IF(AND(AC926&gt;60,AC926&lt;90),"Prejurídica","Jurídico")))))</f>
        <v>#REF!</v>
      </c>
      <c r="AV926">
        <f t="shared" si="227"/>
        <v>0</v>
      </c>
      <c r="AW926" t="str">
        <f>IFERROR(VLOOKUP(#REF!,#REF!,32,0),"Desembolsado")</f>
        <v>Desembolsado</v>
      </c>
      <c r="AX926" t="str">
        <f t="shared" si="228"/>
        <v>Otro</v>
      </c>
    </row>
    <row r="927" spans="1:50" x14ac:dyDescent="0.25">
      <c r="A927" s="3">
        <v>45046</v>
      </c>
      <c r="B927" s="1">
        <v>39112150006831</v>
      </c>
      <c r="C927" s="5">
        <v>60614193</v>
      </c>
      <c r="D927">
        <v>240</v>
      </c>
      <c r="E927" s="3">
        <v>40333</v>
      </c>
      <c r="F927" s="1">
        <f>_xlfn.DAYS(E927,A927)/30</f>
        <v>-157.1</v>
      </c>
      <c r="G927" s="1">
        <f t="shared" si="231"/>
        <v>82.9</v>
      </c>
      <c r="H927" s="5">
        <v>9216188</v>
      </c>
      <c r="I927" s="5" t="s">
        <v>53</v>
      </c>
      <c r="J927" s="6">
        <v>40644</v>
      </c>
      <c r="K927" s="7">
        <f>+_xlfn.DAYS(A927,J927)/30</f>
        <v>146.73333333333332</v>
      </c>
      <c r="L927" s="7">
        <f>+_xlfn.DAYS(A927,E927)/30</f>
        <v>157.1</v>
      </c>
      <c r="M927" s="6">
        <v>23631</v>
      </c>
      <c r="N927" s="8">
        <f>+_xlfn.DAYS(A927,M927)/365</f>
        <v>58.671232876712331</v>
      </c>
      <c r="O927" s="8">
        <v>3366</v>
      </c>
      <c r="P927" s="6">
        <v>39183</v>
      </c>
      <c r="Q927" s="8">
        <f t="shared" si="222"/>
        <v>3.1944444444444446</v>
      </c>
      <c r="R927" s="8">
        <f t="shared" si="223"/>
        <v>4.0583333333333336</v>
      </c>
      <c r="S927" s="8" t="s">
        <v>66</v>
      </c>
      <c r="T927" s="9">
        <v>1.61E-2</v>
      </c>
      <c r="U927" s="5">
        <f t="shared" si="224"/>
        <v>252559.13750000001</v>
      </c>
      <c r="V927" s="5">
        <f t="shared" si="225"/>
        <v>12365.052233333332</v>
      </c>
      <c r="W927" s="10">
        <f t="shared" si="229"/>
        <v>264924.18973333336</v>
      </c>
      <c r="X927" s="5">
        <v>410</v>
      </c>
      <c r="Y927">
        <v>0</v>
      </c>
      <c r="Z927" s="5">
        <v>0</v>
      </c>
      <c r="AA927" s="5">
        <v>9216598</v>
      </c>
      <c r="AB927">
        <v>0</v>
      </c>
      <c r="AC927">
        <v>0</v>
      </c>
      <c r="AD927">
        <v>0</v>
      </c>
      <c r="AE927" t="s">
        <v>34</v>
      </c>
      <c r="AF927" t="s">
        <v>34</v>
      </c>
      <c r="AG927" t="s">
        <v>41</v>
      </c>
      <c r="AH927" s="5">
        <v>92161.88</v>
      </c>
      <c r="AI927" s="5">
        <v>4.0999999999999996</v>
      </c>
      <c r="AJ927" s="3">
        <v>45838</v>
      </c>
      <c r="AK927" s="5">
        <v>0</v>
      </c>
      <c r="AL927" s="5">
        <v>0</v>
      </c>
      <c r="AM927" s="5">
        <v>0</v>
      </c>
      <c r="AN927" s="5">
        <v>0</v>
      </c>
      <c r="AO927" t="s">
        <v>41</v>
      </c>
      <c r="AP927" t="s">
        <v>37</v>
      </c>
      <c r="AQ927" s="5">
        <v>92161.88</v>
      </c>
      <c r="AR927" t="s">
        <v>38</v>
      </c>
      <c r="AS927">
        <f t="shared" si="232"/>
        <v>0</v>
      </c>
      <c r="AT927" t="str">
        <f t="shared" si="226"/>
        <v>0 Días</v>
      </c>
      <c r="AU927" t="e">
        <f>IF(AND(AC927=0,SUMIFS($H:$H,$A:$A,$A927,#REF!,#REF!)&lt;250000000),"Ordinaria",IF(AND(AC927=0,SUMIFS($H:$H,$A:$A,$A927,#REF!,#REF!)&gt;=250000000),"Preventiva",IF(AND(AC927&gt;0,AC927&lt;=30),"Persuasiva I",IF(AND(AC927&gt;30,AC927&lt;=60),"Persuasiva II",IF(AND(AC927&gt;60,AC927&lt;90),"Prejurídica","Jurídico")))))</f>
        <v>#REF!</v>
      </c>
      <c r="AV927">
        <f t="shared" si="227"/>
        <v>0</v>
      </c>
      <c r="AW927" t="str">
        <f>IFERROR(VLOOKUP(#REF!,#REF!,32,0),"Desembolsado")</f>
        <v>Desembolsado</v>
      </c>
      <c r="AX927" t="str">
        <f t="shared" si="228"/>
        <v>Otro</v>
      </c>
    </row>
    <row r="928" spans="1:50" x14ac:dyDescent="0.25">
      <c r="A928" s="3">
        <v>45016</v>
      </c>
      <c r="B928" s="1">
        <v>39112150006831</v>
      </c>
      <c r="C928" s="5">
        <v>60614193</v>
      </c>
      <c r="D928">
        <v>240</v>
      </c>
      <c r="E928" s="3">
        <v>40333</v>
      </c>
      <c r="F928" s="1">
        <f>_xlfn.DAYS(E928,A928)/30</f>
        <v>-156.1</v>
      </c>
      <c r="G928" s="1">
        <f t="shared" si="231"/>
        <v>83.9</v>
      </c>
      <c r="H928" s="5">
        <v>9570657</v>
      </c>
      <c r="I928" s="5" t="s">
        <v>53</v>
      </c>
      <c r="J928" s="6">
        <v>40644</v>
      </c>
      <c r="K928" s="7">
        <f>+_xlfn.DAYS(A928,J928)/30</f>
        <v>145.73333333333332</v>
      </c>
      <c r="L928" s="7">
        <f>+_xlfn.DAYS(A928,E928)/30</f>
        <v>156.1</v>
      </c>
      <c r="M928" s="6">
        <v>23631</v>
      </c>
      <c r="N928" s="8">
        <f>+_xlfn.DAYS(A928,M928)/365</f>
        <v>58.589041095890408</v>
      </c>
      <c r="O928" s="8">
        <v>3366</v>
      </c>
      <c r="P928" s="6">
        <v>39183</v>
      </c>
      <c r="Q928" s="8">
        <f t="shared" si="222"/>
        <v>3.1944444444444446</v>
      </c>
      <c r="R928" s="8">
        <f t="shared" si="223"/>
        <v>4.0583333333333336</v>
      </c>
      <c r="S928" s="8" t="s">
        <v>66</v>
      </c>
      <c r="T928" s="9">
        <v>1.61E-2</v>
      </c>
      <c r="U928" s="5">
        <f t="shared" si="224"/>
        <v>252559.13750000001</v>
      </c>
      <c r="V928" s="5">
        <f t="shared" si="225"/>
        <v>12840.631475</v>
      </c>
      <c r="W928" s="10">
        <f t="shared" si="229"/>
        <v>265399.76897500001</v>
      </c>
      <c r="X928" s="5">
        <v>425</v>
      </c>
      <c r="Y928">
        <v>0</v>
      </c>
      <c r="Z928" s="5">
        <v>0</v>
      </c>
      <c r="AA928" s="5">
        <v>9571082</v>
      </c>
      <c r="AB928">
        <v>0</v>
      </c>
      <c r="AC928">
        <v>0</v>
      </c>
      <c r="AD928">
        <v>0</v>
      </c>
      <c r="AE928" t="s">
        <v>34</v>
      </c>
      <c r="AF928" t="s">
        <v>34</v>
      </c>
      <c r="AG928" t="s">
        <v>41</v>
      </c>
      <c r="AH928" s="5">
        <v>95706.57</v>
      </c>
      <c r="AI928" s="5">
        <v>4.25</v>
      </c>
      <c r="AJ928" s="3">
        <v>45838</v>
      </c>
      <c r="AK928" s="5">
        <v>0</v>
      </c>
      <c r="AL928" s="5">
        <v>0</v>
      </c>
      <c r="AM928" s="5">
        <v>0</v>
      </c>
      <c r="AN928" s="5">
        <v>0</v>
      </c>
      <c r="AO928" t="s">
        <v>41</v>
      </c>
      <c r="AP928" t="s">
        <v>37</v>
      </c>
      <c r="AQ928" s="5">
        <v>95706.57</v>
      </c>
      <c r="AR928" t="s">
        <v>38</v>
      </c>
      <c r="AS928">
        <f t="shared" si="232"/>
        <v>0</v>
      </c>
      <c r="AT928" t="str">
        <f t="shared" si="226"/>
        <v>0 Días</v>
      </c>
      <c r="AU928" t="e">
        <f>IF(AND(AC928=0,SUMIFS($H:$H,$A:$A,$A928,#REF!,#REF!)&lt;250000000),"Ordinaria",IF(AND(AC928=0,SUMIFS($H:$H,$A:$A,$A928,#REF!,#REF!)&gt;=250000000),"Preventiva",IF(AND(AC928&gt;0,AC928&lt;=30),"Persuasiva I",IF(AND(AC928&gt;30,AC928&lt;=60),"Persuasiva II",IF(AND(AC928&gt;60,AC928&lt;90),"Prejurídica","Jurídico")))))</f>
        <v>#REF!</v>
      </c>
      <c r="AV928">
        <f t="shared" si="227"/>
        <v>0</v>
      </c>
      <c r="AW928" t="str">
        <f>IFERROR(VLOOKUP(#REF!,#REF!,32,0),"Desembolsado")</f>
        <v>Desembolsado</v>
      </c>
      <c r="AX928" t="str">
        <f t="shared" si="228"/>
        <v>Otro</v>
      </c>
    </row>
    <row r="929" spans="1:50" x14ac:dyDescent="0.25">
      <c r="A929" s="3">
        <v>45351</v>
      </c>
      <c r="B929" s="1">
        <v>39112150007581</v>
      </c>
      <c r="C929" s="5">
        <v>168137160</v>
      </c>
      <c r="D929">
        <v>240</v>
      </c>
      <c r="E929" s="3">
        <v>40448</v>
      </c>
      <c r="F929" s="1">
        <f>_xlfn.DAYS(E929,A929)/30</f>
        <v>-163.43333333333334</v>
      </c>
      <c r="G929" s="1">
        <f t="shared" si="231"/>
        <v>76.566666666666663</v>
      </c>
      <c r="H929" s="5">
        <v>156951167.74000001</v>
      </c>
      <c r="I929" s="5" t="s">
        <v>53</v>
      </c>
      <c r="J929" s="6">
        <v>40702</v>
      </c>
      <c r="K929" s="7">
        <f>+_xlfn.DAYS(A929,J929)/30</f>
        <v>154.96666666666667</v>
      </c>
      <c r="L929" s="7">
        <f>+_xlfn.DAYS(A929,E929)/30</f>
        <v>163.43333333333334</v>
      </c>
      <c r="M929" s="6">
        <v>27310</v>
      </c>
      <c r="N929" s="8">
        <f>+_xlfn.DAYS(A929,M929)/365</f>
        <v>49.42739726027397</v>
      </c>
      <c r="O929" s="8">
        <v>3860</v>
      </c>
      <c r="P929" s="6">
        <v>32874</v>
      </c>
      <c r="Q929" s="8">
        <f t="shared" si="222"/>
        <v>21.038888888888888</v>
      </c>
      <c r="R929" s="8">
        <f t="shared" si="223"/>
        <v>21.744444444444444</v>
      </c>
      <c r="S929" s="8" t="s">
        <v>66</v>
      </c>
      <c r="T929" s="9">
        <v>1E-4</v>
      </c>
      <c r="U929" s="5">
        <f t="shared" si="224"/>
        <v>700571.5</v>
      </c>
      <c r="V929" s="5">
        <f t="shared" si="225"/>
        <v>1307.9263978333336</v>
      </c>
      <c r="W929" s="10">
        <f t="shared" si="229"/>
        <v>701879.42639783339</v>
      </c>
      <c r="X929" s="5">
        <v>1194117</v>
      </c>
      <c r="Y929">
        <v>80236119</v>
      </c>
      <c r="Z929" s="5">
        <v>3082968.3</v>
      </c>
      <c r="AA929" s="5">
        <v>161228253.03999999</v>
      </c>
      <c r="AB929">
        <v>1</v>
      </c>
      <c r="AC929">
        <v>3889</v>
      </c>
      <c r="AD929">
        <v>0</v>
      </c>
      <c r="AE929" t="s">
        <v>49</v>
      </c>
      <c r="AF929" t="s">
        <v>49</v>
      </c>
      <c r="AG929" t="s">
        <v>41</v>
      </c>
      <c r="AH929" s="5">
        <v>156951167.74000001</v>
      </c>
      <c r="AI929" s="5">
        <v>1194117</v>
      </c>
      <c r="AJ929" s="3">
        <v>41463</v>
      </c>
      <c r="AK929" s="5">
        <v>3082968.3</v>
      </c>
      <c r="AL929" s="5">
        <v>0</v>
      </c>
      <c r="AM929" s="5">
        <v>0</v>
      </c>
      <c r="AN929" s="5">
        <v>0</v>
      </c>
      <c r="AO929" t="s">
        <v>41</v>
      </c>
      <c r="AP929" t="s">
        <v>46</v>
      </c>
      <c r="AQ929" s="5">
        <v>1569511.68</v>
      </c>
      <c r="AR929" t="s">
        <v>43</v>
      </c>
      <c r="AT929" t="str">
        <f t="shared" si="226"/>
        <v xml:space="preserve"> &gt; 90 Días</v>
      </c>
      <c r="AU929" t="e">
        <f>IF(AND(AC929=0,SUMIFS($H:$H,$A:$A,$A929,#REF!,#REF!)&lt;250000000),"Ordinaria",IF(AND(AC929=0,SUMIFS($H:$H,$A:$A,$A929,#REF!,#REF!)&gt;=250000000),"Preventiva",IF(AND(AC929&gt;0,AC929&lt;=30),"Persuasiva I",IF(AND(AC929&gt;30,AC929&lt;=60),"Persuasiva II",IF(AND(AC929&gt;60,AC929&lt;90),"Prejurídica","Jurídico")))))</f>
        <v>#REF!</v>
      </c>
      <c r="AV929">
        <f t="shared" si="227"/>
        <v>0</v>
      </c>
      <c r="AW929" t="str">
        <f>IFERROR(VLOOKUP(#REF!,#REF!,32,0),"Desembolsado")</f>
        <v>Desembolsado</v>
      </c>
      <c r="AX929" t="str">
        <f t="shared" si="228"/>
        <v>Otro</v>
      </c>
    </row>
    <row r="930" spans="1:50" x14ac:dyDescent="0.25">
      <c r="A930" s="3">
        <v>45322</v>
      </c>
      <c r="B930" s="1">
        <v>39112150007581</v>
      </c>
      <c r="C930" s="5">
        <v>168137160</v>
      </c>
      <c r="D930">
        <v>240</v>
      </c>
      <c r="E930" s="3">
        <v>40448</v>
      </c>
      <c r="F930" s="1">
        <f>_xlfn.DAYS(E930,A930)/30</f>
        <v>-162.46666666666667</v>
      </c>
      <c r="G930" s="1">
        <f t="shared" si="231"/>
        <v>77.533333333333331</v>
      </c>
      <c r="H930" s="5">
        <v>156951167.74000001</v>
      </c>
      <c r="I930" s="5" t="s">
        <v>53</v>
      </c>
      <c r="J930" s="6">
        <v>40702</v>
      </c>
      <c r="K930" s="7">
        <f>+_xlfn.DAYS(A930,J930)/30</f>
        <v>154</v>
      </c>
      <c r="L930" s="7">
        <f>+_xlfn.DAYS(A930,E930)/30</f>
        <v>162.46666666666667</v>
      </c>
      <c r="M930" s="6">
        <v>27310</v>
      </c>
      <c r="N930" s="8">
        <f>+_xlfn.DAYS(A930,M930)/365</f>
        <v>49.347945205479455</v>
      </c>
      <c r="O930" s="8">
        <v>3860</v>
      </c>
      <c r="P930" s="6">
        <v>32874</v>
      </c>
      <c r="Q930" s="8">
        <f t="shared" si="222"/>
        <v>21.038888888888888</v>
      </c>
      <c r="R930" s="8">
        <f t="shared" si="223"/>
        <v>21.744444444444444</v>
      </c>
      <c r="S930" s="8" t="s">
        <v>66</v>
      </c>
      <c r="T930" s="9">
        <v>1E-4</v>
      </c>
      <c r="U930" s="5">
        <f t="shared" si="224"/>
        <v>700571.5</v>
      </c>
      <c r="V930" s="5">
        <f t="shared" si="225"/>
        <v>1307.9263978333336</v>
      </c>
      <c r="W930" s="10">
        <f t="shared" si="229"/>
        <v>701879.42639783339</v>
      </c>
      <c r="X930" s="5">
        <v>1194117</v>
      </c>
      <c r="Y930">
        <v>79939350</v>
      </c>
      <c r="Z930" s="5">
        <v>3050687.3</v>
      </c>
      <c r="AA930" s="5">
        <v>161195972.03999999</v>
      </c>
      <c r="AB930">
        <v>1</v>
      </c>
      <c r="AC930">
        <v>3859</v>
      </c>
      <c r="AD930">
        <v>0</v>
      </c>
      <c r="AE930" t="s">
        <v>49</v>
      </c>
      <c r="AF930" t="s">
        <v>49</v>
      </c>
      <c r="AG930" t="s">
        <v>41</v>
      </c>
      <c r="AH930" s="5">
        <v>156951167.74000001</v>
      </c>
      <c r="AI930" s="5">
        <v>1194117</v>
      </c>
      <c r="AJ930" s="3">
        <v>41463</v>
      </c>
      <c r="AK930" s="5">
        <v>3050687.3</v>
      </c>
      <c r="AL930" s="5">
        <v>0</v>
      </c>
      <c r="AM930" s="5">
        <v>0</v>
      </c>
      <c r="AN930" s="5">
        <v>0</v>
      </c>
      <c r="AO930" t="s">
        <v>41</v>
      </c>
      <c r="AP930" t="s">
        <v>46</v>
      </c>
      <c r="AQ930" s="5">
        <v>1569511.68</v>
      </c>
      <c r="AR930" t="s">
        <v>43</v>
      </c>
      <c r="AS930">
        <f t="shared" ref="AS930:AS940" si="233">IF(AC930&gt;=1,1,0)</f>
        <v>1</v>
      </c>
      <c r="AT930" t="str">
        <f t="shared" si="226"/>
        <v xml:space="preserve"> &gt; 90 Días</v>
      </c>
      <c r="AU930" t="e">
        <f>IF(AND(AC930=0,SUMIFS($H:$H,$A:$A,$A930,#REF!,#REF!)&lt;250000000),"Ordinaria",IF(AND(AC930=0,SUMIFS($H:$H,$A:$A,$A930,#REF!,#REF!)&gt;=250000000),"Preventiva",IF(AND(AC930&gt;0,AC930&lt;=30),"Persuasiva I",IF(AND(AC930&gt;30,AC930&lt;=60),"Persuasiva II",IF(AND(AC930&gt;60,AC930&lt;90),"Prejurídica","Jurídico")))))</f>
        <v>#REF!</v>
      </c>
      <c r="AV930">
        <f t="shared" si="227"/>
        <v>0</v>
      </c>
      <c r="AW930" t="str">
        <f>IFERROR(VLOOKUP(#REF!,#REF!,32,0),"Desembolsado")</f>
        <v>Desembolsado</v>
      </c>
      <c r="AX930" t="str">
        <f t="shared" si="228"/>
        <v>Otro</v>
      </c>
    </row>
    <row r="931" spans="1:50" x14ac:dyDescent="0.25">
      <c r="A931" s="3">
        <v>45291</v>
      </c>
      <c r="B931" s="1">
        <v>39112150007581</v>
      </c>
      <c r="C931" s="5">
        <v>168137160</v>
      </c>
      <c r="D931">
        <v>240</v>
      </c>
      <c r="E931" s="3">
        <v>40448</v>
      </c>
      <c r="F931" s="1">
        <f>_xlfn.DAYS(E931,A931)/30</f>
        <v>-161.43333333333334</v>
      </c>
      <c r="G931" s="1">
        <f t="shared" si="231"/>
        <v>78.566666666666663</v>
      </c>
      <c r="H931" s="5">
        <v>156951167.74000001</v>
      </c>
      <c r="I931" s="5" t="s">
        <v>53</v>
      </c>
      <c r="J931" s="6">
        <v>40702</v>
      </c>
      <c r="K931" s="7">
        <f>+_xlfn.DAYS(A931,J931)/30</f>
        <v>152.96666666666667</v>
      </c>
      <c r="L931" s="7">
        <f>+_xlfn.DAYS(A931,E931)/30</f>
        <v>161.43333333333334</v>
      </c>
      <c r="M931" s="6">
        <v>27310</v>
      </c>
      <c r="N931" s="8">
        <f>+_xlfn.DAYS(A931,M931)/365</f>
        <v>49.263013698630139</v>
      </c>
      <c r="O931" s="8">
        <v>3860</v>
      </c>
      <c r="P931" s="6">
        <v>32874</v>
      </c>
      <c r="Q931" s="8">
        <f t="shared" si="222"/>
        <v>21.038888888888888</v>
      </c>
      <c r="R931" s="8">
        <f t="shared" si="223"/>
        <v>21.744444444444444</v>
      </c>
      <c r="S931" s="8" t="s">
        <v>66</v>
      </c>
      <c r="T931" s="9">
        <v>1E-4</v>
      </c>
      <c r="U931" s="5">
        <f t="shared" si="224"/>
        <v>700571.5</v>
      </c>
      <c r="V931" s="5">
        <f t="shared" si="225"/>
        <v>1307.9263978333336</v>
      </c>
      <c r="W931" s="10">
        <f t="shared" si="229"/>
        <v>701879.42639783339</v>
      </c>
      <c r="X931" s="5">
        <v>1194117</v>
      </c>
      <c r="Y931">
        <v>79622110</v>
      </c>
      <c r="Z931" s="5">
        <v>3018452.3</v>
      </c>
      <c r="AA931" s="5">
        <v>161163737.03999999</v>
      </c>
      <c r="AB931">
        <v>1</v>
      </c>
      <c r="AC931">
        <v>3828</v>
      </c>
      <c r="AD931">
        <v>0</v>
      </c>
      <c r="AE931" t="s">
        <v>49</v>
      </c>
      <c r="AF931" t="s">
        <v>49</v>
      </c>
      <c r="AG931" t="s">
        <v>41</v>
      </c>
      <c r="AH931" s="5">
        <v>156951167.74000001</v>
      </c>
      <c r="AI931" s="5">
        <v>1194117</v>
      </c>
      <c r="AJ931" s="3">
        <v>41463</v>
      </c>
      <c r="AK931" s="5">
        <v>3018452.3</v>
      </c>
      <c r="AL931" s="5">
        <v>0</v>
      </c>
      <c r="AM931" s="5">
        <v>0</v>
      </c>
      <c r="AN931" s="5">
        <v>0</v>
      </c>
      <c r="AO931" t="s">
        <v>41</v>
      </c>
      <c r="AP931" t="s">
        <v>46</v>
      </c>
      <c r="AQ931" s="5">
        <v>1569511.68</v>
      </c>
      <c r="AR931" t="s">
        <v>43</v>
      </c>
      <c r="AS931">
        <f t="shared" si="233"/>
        <v>1</v>
      </c>
      <c r="AT931" t="str">
        <f t="shared" si="226"/>
        <v xml:space="preserve"> &gt; 90 Días</v>
      </c>
      <c r="AU931" t="e">
        <f>IF(AND(AC931=0,SUMIFS($H:$H,$A:$A,$A931,#REF!,#REF!)&lt;250000000),"Ordinaria",IF(AND(AC931=0,SUMIFS($H:$H,$A:$A,$A931,#REF!,#REF!)&gt;=250000000),"Preventiva",IF(AND(AC931&gt;0,AC931&lt;=30),"Persuasiva I",IF(AND(AC931&gt;30,AC931&lt;=60),"Persuasiva II",IF(AND(AC931&gt;60,AC931&lt;90),"Prejurídica","Jurídico")))))</f>
        <v>#REF!</v>
      </c>
      <c r="AV931">
        <f t="shared" si="227"/>
        <v>0</v>
      </c>
      <c r="AW931" t="str">
        <f>IFERROR(VLOOKUP(#REF!,#REF!,32,0),"Desembolsado")</f>
        <v>Desembolsado</v>
      </c>
      <c r="AX931" t="str">
        <f t="shared" si="228"/>
        <v>Otro</v>
      </c>
    </row>
    <row r="932" spans="1:50" x14ac:dyDescent="0.25">
      <c r="A932" s="3">
        <v>45260</v>
      </c>
      <c r="B932" s="1">
        <v>39112150007581</v>
      </c>
      <c r="C932" s="5">
        <v>168137160</v>
      </c>
      <c r="D932">
        <v>240</v>
      </c>
      <c r="E932" s="3">
        <v>40448</v>
      </c>
      <c r="F932" s="1">
        <f>_xlfn.DAYS(E932,A932)/30</f>
        <v>-160.4</v>
      </c>
      <c r="G932" s="1">
        <f t="shared" si="231"/>
        <v>79.599999999999994</v>
      </c>
      <c r="H932" s="5">
        <v>156951167.74000001</v>
      </c>
      <c r="I932" s="5" t="s">
        <v>53</v>
      </c>
      <c r="J932" s="6">
        <v>40702</v>
      </c>
      <c r="K932" s="7">
        <f>+_xlfn.DAYS(A932,J932)/30</f>
        <v>151.93333333333334</v>
      </c>
      <c r="L932" s="7">
        <f>+_xlfn.DAYS(A932,E932)/30</f>
        <v>160.4</v>
      </c>
      <c r="M932" s="6">
        <v>27310</v>
      </c>
      <c r="N932" s="8">
        <f>+_xlfn.DAYS(A932,M932)/365</f>
        <v>49.178082191780824</v>
      </c>
      <c r="O932" s="8">
        <v>3860</v>
      </c>
      <c r="P932" s="6">
        <v>32874</v>
      </c>
      <c r="Q932" s="8">
        <f t="shared" si="222"/>
        <v>21.038888888888888</v>
      </c>
      <c r="R932" s="8">
        <f t="shared" si="223"/>
        <v>21.744444444444444</v>
      </c>
      <c r="S932" s="8" t="s">
        <v>66</v>
      </c>
      <c r="T932" s="9">
        <v>1E-4</v>
      </c>
      <c r="U932" s="5">
        <f t="shared" si="224"/>
        <v>700571.5</v>
      </c>
      <c r="V932" s="5">
        <f t="shared" si="225"/>
        <v>1307.9263978333336</v>
      </c>
      <c r="W932" s="10">
        <f t="shared" si="229"/>
        <v>701879.42639783339</v>
      </c>
      <c r="X932" s="5">
        <v>1194117</v>
      </c>
      <c r="Y932">
        <v>79303981</v>
      </c>
      <c r="Z932" s="5">
        <v>0</v>
      </c>
      <c r="AA932" s="5">
        <v>158145284.74000001</v>
      </c>
      <c r="AB932">
        <v>1</v>
      </c>
      <c r="AC932">
        <v>3797</v>
      </c>
      <c r="AD932">
        <v>0</v>
      </c>
      <c r="AE932" t="s">
        <v>49</v>
      </c>
      <c r="AF932" t="s">
        <v>49</v>
      </c>
      <c r="AG932" t="s">
        <v>41</v>
      </c>
      <c r="AH932" s="5">
        <v>156951167.74000001</v>
      </c>
      <c r="AI932" s="5">
        <v>1194117</v>
      </c>
      <c r="AJ932" s="3">
        <v>41463</v>
      </c>
      <c r="AK932" s="5">
        <v>0</v>
      </c>
      <c r="AL932" s="5">
        <v>0</v>
      </c>
      <c r="AM932" s="5">
        <v>0</v>
      </c>
      <c r="AN932" s="5">
        <v>0</v>
      </c>
      <c r="AO932" t="s">
        <v>41</v>
      </c>
      <c r="AP932" t="s">
        <v>46</v>
      </c>
      <c r="AQ932" s="5">
        <v>1569511.68</v>
      </c>
      <c r="AR932" t="s">
        <v>43</v>
      </c>
      <c r="AS932">
        <f t="shared" si="233"/>
        <v>1</v>
      </c>
      <c r="AT932" t="str">
        <f t="shared" si="226"/>
        <v xml:space="preserve"> &gt; 90 Días</v>
      </c>
      <c r="AU932" t="e">
        <f>IF(AND(AC932=0,SUMIFS($H:$H,$A:$A,$A932,#REF!,#REF!)&lt;250000000),"Ordinaria",IF(AND(AC932=0,SUMIFS($H:$H,$A:$A,$A932,#REF!,#REF!)&gt;=250000000),"Preventiva",IF(AND(AC932&gt;0,AC932&lt;=30),"Persuasiva I",IF(AND(AC932&gt;30,AC932&lt;=60),"Persuasiva II",IF(AND(AC932&gt;60,AC932&lt;90),"Prejurídica","Jurídico")))))</f>
        <v>#REF!</v>
      </c>
      <c r="AV932">
        <f t="shared" si="227"/>
        <v>0</v>
      </c>
      <c r="AW932" t="str">
        <f>IFERROR(VLOOKUP(#REF!,#REF!,32,0),"Desembolsado")</f>
        <v>Desembolsado</v>
      </c>
      <c r="AX932" t="str">
        <f t="shared" si="228"/>
        <v>Otro</v>
      </c>
    </row>
    <row r="933" spans="1:50" x14ac:dyDescent="0.25">
      <c r="A933" s="3">
        <v>45230</v>
      </c>
      <c r="B933" s="1">
        <v>39112150007581</v>
      </c>
      <c r="C933" s="5">
        <v>168137160</v>
      </c>
      <c r="D933">
        <v>240</v>
      </c>
      <c r="E933" s="3">
        <v>40448</v>
      </c>
      <c r="F933" s="1">
        <f>_xlfn.DAYS(E933,A933)/30</f>
        <v>-159.4</v>
      </c>
      <c r="G933" s="1">
        <f t="shared" si="231"/>
        <v>80.599999999999994</v>
      </c>
      <c r="H933" s="5">
        <v>156951167.74000001</v>
      </c>
      <c r="I933" s="5" t="s">
        <v>53</v>
      </c>
      <c r="J933" s="6">
        <v>40702</v>
      </c>
      <c r="K933" s="7">
        <f>+_xlfn.DAYS(A933,J933)/30</f>
        <v>150.93333333333334</v>
      </c>
      <c r="L933" s="7">
        <f>+_xlfn.DAYS(A933,E933)/30</f>
        <v>159.4</v>
      </c>
      <c r="M933" s="6">
        <v>27310</v>
      </c>
      <c r="N933" s="8">
        <f>+_xlfn.DAYS(A933,M933)/365</f>
        <v>49.095890410958901</v>
      </c>
      <c r="O933" s="8">
        <v>3860</v>
      </c>
      <c r="P933" s="6">
        <v>32874</v>
      </c>
      <c r="Q933" s="8">
        <f t="shared" si="222"/>
        <v>21.038888888888888</v>
      </c>
      <c r="R933" s="8">
        <f t="shared" si="223"/>
        <v>21.744444444444444</v>
      </c>
      <c r="S933" s="8" t="s">
        <v>66</v>
      </c>
      <c r="T933" s="9">
        <v>1E-4</v>
      </c>
      <c r="U933" s="5">
        <f t="shared" si="224"/>
        <v>700571.5</v>
      </c>
      <c r="V933" s="5">
        <f t="shared" si="225"/>
        <v>1307.9263978333336</v>
      </c>
      <c r="W933" s="10">
        <f t="shared" si="229"/>
        <v>701879.42639783339</v>
      </c>
      <c r="X933" s="5">
        <v>1194117</v>
      </c>
      <c r="Y933">
        <v>78996115</v>
      </c>
      <c r="Z933" s="5">
        <v>0</v>
      </c>
      <c r="AA933" s="5">
        <v>158145284.74000001</v>
      </c>
      <c r="AB933">
        <v>1</v>
      </c>
      <c r="AC933">
        <v>3767</v>
      </c>
      <c r="AD933">
        <v>0</v>
      </c>
      <c r="AE933" t="s">
        <v>49</v>
      </c>
      <c r="AF933" t="s">
        <v>49</v>
      </c>
      <c r="AG933" t="s">
        <v>41</v>
      </c>
      <c r="AH933" s="5">
        <v>156951167.74000001</v>
      </c>
      <c r="AI933" s="5">
        <v>1194117</v>
      </c>
      <c r="AJ933" s="3">
        <v>41463</v>
      </c>
      <c r="AK933" s="5">
        <v>0</v>
      </c>
      <c r="AL933" s="5">
        <v>0</v>
      </c>
      <c r="AM933" s="5">
        <v>0</v>
      </c>
      <c r="AN933" s="5">
        <v>0</v>
      </c>
      <c r="AO933" t="s">
        <v>41</v>
      </c>
      <c r="AP933" t="s">
        <v>46</v>
      </c>
      <c r="AQ933" s="5">
        <v>1569511.68</v>
      </c>
      <c r="AR933" t="s">
        <v>43</v>
      </c>
      <c r="AS933">
        <f t="shared" si="233"/>
        <v>1</v>
      </c>
      <c r="AT933" t="str">
        <f t="shared" si="226"/>
        <v xml:space="preserve"> &gt; 90 Días</v>
      </c>
      <c r="AU933" t="e">
        <f>IF(AND(AC933=0,SUMIFS($H:$H,$A:$A,$A933,#REF!,#REF!)&lt;250000000),"Ordinaria",IF(AND(AC933=0,SUMIFS($H:$H,$A:$A,$A933,#REF!,#REF!)&gt;=250000000),"Preventiva",IF(AND(AC933&gt;0,AC933&lt;=30),"Persuasiva I",IF(AND(AC933&gt;30,AC933&lt;=60),"Persuasiva II",IF(AND(AC933&gt;60,AC933&lt;90),"Prejurídica","Jurídico")))))</f>
        <v>#REF!</v>
      </c>
      <c r="AV933">
        <f t="shared" si="227"/>
        <v>0</v>
      </c>
      <c r="AW933" t="str">
        <f>IFERROR(VLOOKUP(#REF!,#REF!,32,0),"Desembolsado")</f>
        <v>Desembolsado</v>
      </c>
      <c r="AX933" t="str">
        <f t="shared" si="228"/>
        <v>Otro</v>
      </c>
    </row>
    <row r="934" spans="1:50" x14ac:dyDescent="0.25">
      <c r="A934" s="3">
        <v>45199</v>
      </c>
      <c r="B934" s="1">
        <v>39112150007581</v>
      </c>
      <c r="C934" s="5">
        <v>168137160</v>
      </c>
      <c r="D934">
        <v>240</v>
      </c>
      <c r="E934" s="3">
        <v>40448</v>
      </c>
      <c r="F934" s="1">
        <f>_xlfn.DAYS(E934,A934)/30</f>
        <v>-158.36666666666667</v>
      </c>
      <c r="G934" s="1">
        <f t="shared" si="231"/>
        <v>81.633333333333326</v>
      </c>
      <c r="H934" s="5">
        <v>156951167.74000001</v>
      </c>
      <c r="I934" s="5" t="s">
        <v>53</v>
      </c>
      <c r="J934" s="6">
        <v>40702</v>
      </c>
      <c r="K934" s="7">
        <f>+_xlfn.DAYS(A934,J934)/30</f>
        <v>149.9</v>
      </c>
      <c r="L934" s="7">
        <f>+_xlfn.DAYS(A934,E934)/30</f>
        <v>158.36666666666667</v>
      </c>
      <c r="M934" s="6">
        <v>27310</v>
      </c>
      <c r="N934" s="8">
        <f>+_xlfn.DAYS(A934,M934)/365</f>
        <v>49.010958904109586</v>
      </c>
      <c r="O934" s="8">
        <v>3860</v>
      </c>
      <c r="P934" s="6">
        <v>32874</v>
      </c>
      <c r="Q934" s="8">
        <f t="shared" si="222"/>
        <v>21.038888888888888</v>
      </c>
      <c r="R934" s="8">
        <f t="shared" si="223"/>
        <v>21.744444444444444</v>
      </c>
      <c r="S934" s="8" t="s">
        <v>66</v>
      </c>
      <c r="T934" s="9">
        <v>1E-4</v>
      </c>
      <c r="U934" s="5">
        <f t="shared" si="224"/>
        <v>700571.5</v>
      </c>
      <c r="V934" s="5">
        <f t="shared" si="225"/>
        <v>1307.9263978333336</v>
      </c>
      <c r="W934" s="10">
        <f t="shared" si="229"/>
        <v>701879.42639783339</v>
      </c>
      <c r="X934" s="5">
        <v>1194117</v>
      </c>
      <c r="Y934">
        <v>78677988</v>
      </c>
      <c r="Z934" s="5">
        <v>0</v>
      </c>
      <c r="AA934" s="5">
        <v>158145284.74000001</v>
      </c>
      <c r="AB934">
        <v>1</v>
      </c>
      <c r="AC934">
        <v>3736</v>
      </c>
      <c r="AD934">
        <v>0</v>
      </c>
      <c r="AE934" t="s">
        <v>49</v>
      </c>
      <c r="AF934" t="s">
        <v>49</v>
      </c>
      <c r="AG934" t="s">
        <v>41</v>
      </c>
      <c r="AH934" s="5">
        <v>156951167.74000001</v>
      </c>
      <c r="AI934" s="5">
        <v>1194117</v>
      </c>
      <c r="AJ934" s="3">
        <v>41463</v>
      </c>
      <c r="AK934" s="5">
        <v>0</v>
      </c>
      <c r="AL934" s="5">
        <v>0</v>
      </c>
      <c r="AM934" s="5">
        <v>0</v>
      </c>
      <c r="AN934" s="5">
        <v>0</v>
      </c>
      <c r="AO934" t="s">
        <v>41</v>
      </c>
      <c r="AP934" t="s">
        <v>46</v>
      </c>
      <c r="AQ934" s="5">
        <v>1569511.68</v>
      </c>
      <c r="AR934" t="s">
        <v>43</v>
      </c>
      <c r="AS934">
        <f t="shared" si="233"/>
        <v>1</v>
      </c>
      <c r="AT934" t="str">
        <f t="shared" si="226"/>
        <v xml:space="preserve"> &gt; 90 Días</v>
      </c>
      <c r="AU934" t="e">
        <f>IF(AND(AC934=0,SUMIFS($H:$H,$A:$A,$A934,#REF!,#REF!)&lt;250000000),"Ordinaria",IF(AND(AC934=0,SUMIFS($H:$H,$A:$A,$A934,#REF!,#REF!)&gt;=250000000),"Preventiva",IF(AND(AC934&gt;0,AC934&lt;=30),"Persuasiva I",IF(AND(AC934&gt;30,AC934&lt;=60),"Persuasiva II",IF(AND(AC934&gt;60,AC934&lt;90),"Prejurídica","Jurídico")))))</f>
        <v>#REF!</v>
      </c>
      <c r="AV934">
        <f t="shared" si="227"/>
        <v>0</v>
      </c>
      <c r="AW934" t="str">
        <f>IFERROR(VLOOKUP(#REF!,#REF!,32,0),"Desembolsado")</f>
        <v>Desembolsado</v>
      </c>
      <c r="AX934" t="str">
        <f t="shared" si="228"/>
        <v>Otro</v>
      </c>
    </row>
    <row r="935" spans="1:50" x14ac:dyDescent="0.25">
      <c r="A935" s="3">
        <v>45169</v>
      </c>
      <c r="B935" s="1">
        <v>39112150007581</v>
      </c>
      <c r="C935" s="5">
        <v>168137160</v>
      </c>
      <c r="D935">
        <v>240</v>
      </c>
      <c r="E935" s="3">
        <v>40448</v>
      </c>
      <c r="F935" s="1">
        <f>_xlfn.DAYS(E935,A935)/30</f>
        <v>-157.36666666666667</v>
      </c>
      <c r="G935" s="1">
        <f t="shared" si="231"/>
        <v>82.633333333333326</v>
      </c>
      <c r="H935" s="5">
        <v>156951167.74000001</v>
      </c>
      <c r="I935" s="5" t="s">
        <v>53</v>
      </c>
      <c r="J935" s="6">
        <v>40702</v>
      </c>
      <c r="K935" s="7">
        <f>+_xlfn.DAYS(A935,J935)/30</f>
        <v>148.9</v>
      </c>
      <c r="L935" s="7">
        <f>+_xlfn.DAYS(A935,E935)/30</f>
        <v>157.36666666666667</v>
      </c>
      <c r="M935" s="6">
        <v>27310</v>
      </c>
      <c r="N935" s="8">
        <f>+_xlfn.DAYS(A935,M935)/365</f>
        <v>48.92876712328767</v>
      </c>
      <c r="O935" s="8">
        <v>3860</v>
      </c>
      <c r="P935" s="6">
        <v>32874</v>
      </c>
      <c r="Q935" s="8">
        <f t="shared" si="222"/>
        <v>21.038888888888888</v>
      </c>
      <c r="R935" s="8">
        <f t="shared" si="223"/>
        <v>21.744444444444444</v>
      </c>
      <c r="S935" s="8" t="s">
        <v>66</v>
      </c>
      <c r="T935" s="9">
        <v>1E-4</v>
      </c>
      <c r="U935" s="5">
        <f t="shared" si="224"/>
        <v>700571.5</v>
      </c>
      <c r="V935" s="5">
        <f t="shared" si="225"/>
        <v>1307.9263978333336</v>
      </c>
      <c r="W935" s="10">
        <f t="shared" si="229"/>
        <v>701879.42639783339</v>
      </c>
      <c r="X935" s="5">
        <v>1194117</v>
      </c>
      <c r="Y935">
        <v>78370124</v>
      </c>
      <c r="Z935" s="5">
        <v>0</v>
      </c>
      <c r="AA935" s="5">
        <v>158145284.74000001</v>
      </c>
      <c r="AB935">
        <v>1</v>
      </c>
      <c r="AC935">
        <v>3706</v>
      </c>
      <c r="AD935">
        <v>0</v>
      </c>
      <c r="AE935" t="s">
        <v>49</v>
      </c>
      <c r="AF935" t="s">
        <v>49</v>
      </c>
      <c r="AG935" t="s">
        <v>41</v>
      </c>
      <c r="AH935" s="5">
        <v>156951167.74000001</v>
      </c>
      <c r="AI935" s="5">
        <v>1194117</v>
      </c>
      <c r="AJ935" s="3">
        <v>41463</v>
      </c>
      <c r="AK935" s="5">
        <v>0</v>
      </c>
      <c r="AL935" s="5">
        <v>0</v>
      </c>
      <c r="AM935" s="5">
        <v>0</v>
      </c>
      <c r="AN935" s="5">
        <v>0</v>
      </c>
      <c r="AO935" t="s">
        <v>41</v>
      </c>
      <c r="AP935" t="s">
        <v>46</v>
      </c>
      <c r="AQ935" s="5">
        <v>1569511.68</v>
      </c>
      <c r="AR935" t="s">
        <v>43</v>
      </c>
      <c r="AS935">
        <f t="shared" si="233"/>
        <v>1</v>
      </c>
      <c r="AT935" t="str">
        <f t="shared" si="226"/>
        <v xml:space="preserve"> &gt; 90 Días</v>
      </c>
      <c r="AU935" t="e">
        <f>IF(AND(AC935=0,SUMIFS($H:$H,$A:$A,$A935,#REF!,#REF!)&lt;250000000),"Ordinaria",IF(AND(AC935=0,SUMIFS($H:$H,$A:$A,$A935,#REF!,#REF!)&gt;=250000000),"Preventiva",IF(AND(AC935&gt;0,AC935&lt;=30),"Persuasiva I",IF(AND(AC935&gt;30,AC935&lt;=60),"Persuasiva II",IF(AND(AC935&gt;60,AC935&lt;90),"Prejurídica","Jurídico")))))</f>
        <v>#REF!</v>
      </c>
      <c r="AV935">
        <f t="shared" si="227"/>
        <v>0</v>
      </c>
      <c r="AW935" t="str">
        <f>IFERROR(VLOOKUP(#REF!,#REF!,32,0),"Desembolsado")</f>
        <v>Desembolsado</v>
      </c>
      <c r="AX935" t="str">
        <f t="shared" si="228"/>
        <v>Otro</v>
      </c>
    </row>
    <row r="936" spans="1:50" x14ac:dyDescent="0.25">
      <c r="A936" s="3">
        <v>45138</v>
      </c>
      <c r="B936" s="1">
        <v>39112150007581</v>
      </c>
      <c r="C936" s="5">
        <v>168137160</v>
      </c>
      <c r="D936">
        <v>240</v>
      </c>
      <c r="E936" s="3">
        <v>40448</v>
      </c>
      <c r="F936" s="1">
        <f>_xlfn.DAYS(E936,A936)/30</f>
        <v>-156.33333333333334</v>
      </c>
      <c r="G936" s="1">
        <f t="shared" si="231"/>
        <v>83.666666666666657</v>
      </c>
      <c r="H936" s="5">
        <v>156951167.74000001</v>
      </c>
      <c r="I936" s="5" t="s">
        <v>53</v>
      </c>
      <c r="J936" s="6">
        <v>40702</v>
      </c>
      <c r="K936" s="7">
        <f>+_xlfn.DAYS(A936,J936)/30</f>
        <v>147.86666666666667</v>
      </c>
      <c r="L936" s="7">
        <f>+_xlfn.DAYS(A936,E936)/30</f>
        <v>156.33333333333334</v>
      </c>
      <c r="M936" s="6">
        <v>27310</v>
      </c>
      <c r="N936" s="8">
        <f>+_xlfn.DAYS(A936,M936)/365</f>
        <v>48.843835616438355</v>
      </c>
      <c r="O936" s="8">
        <v>3860</v>
      </c>
      <c r="P936" s="6">
        <v>32874</v>
      </c>
      <c r="Q936" s="8">
        <f t="shared" si="222"/>
        <v>21.038888888888888</v>
      </c>
      <c r="R936" s="8">
        <f t="shared" si="223"/>
        <v>21.744444444444444</v>
      </c>
      <c r="S936" s="8" t="s">
        <v>66</v>
      </c>
      <c r="T936" s="9">
        <v>1E-4</v>
      </c>
      <c r="U936" s="5">
        <f t="shared" si="224"/>
        <v>700571.5</v>
      </c>
      <c r="V936" s="5">
        <f t="shared" si="225"/>
        <v>1307.9263978333336</v>
      </c>
      <c r="W936" s="10">
        <f t="shared" si="229"/>
        <v>701879.42639783339</v>
      </c>
      <c r="X936" s="5">
        <v>1194117</v>
      </c>
      <c r="Y936">
        <v>78051996</v>
      </c>
      <c r="Z936" s="5">
        <v>0</v>
      </c>
      <c r="AA936" s="5">
        <v>158145284.74000001</v>
      </c>
      <c r="AB936">
        <v>1</v>
      </c>
      <c r="AC936">
        <v>3675</v>
      </c>
      <c r="AD936">
        <v>0</v>
      </c>
      <c r="AE936" t="s">
        <v>49</v>
      </c>
      <c r="AF936" t="s">
        <v>49</v>
      </c>
      <c r="AG936" t="s">
        <v>41</v>
      </c>
      <c r="AH936" s="5">
        <v>156951167.74000001</v>
      </c>
      <c r="AI936" s="5">
        <v>1194117</v>
      </c>
      <c r="AJ936" s="3">
        <v>41463</v>
      </c>
      <c r="AK936" s="5">
        <v>0</v>
      </c>
      <c r="AL936" s="5">
        <v>0</v>
      </c>
      <c r="AM936" s="5">
        <v>0</v>
      </c>
      <c r="AN936" s="5">
        <v>0</v>
      </c>
      <c r="AO936" t="s">
        <v>41</v>
      </c>
      <c r="AP936" t="s">
        <v>46</v>
      </c>
      <c r="AQ936" s="5">
        <v>1569511.68</v>
      </c>
      <c r="AR936" t="s">
        <v>43</v>
      </c>
      <c r="AS936">
        <f t="shared" si="233"/>
        <v>1</v>
      </c>
      <c r="AT936" t="str">
        <f t="shared" si="226"/>
        <v xml:space="preserve"> &gt; 90 Días</v>
      </c>
      <c r="AU936" t="e">
        <f>IF(AND(AC936=0,SUMIFS($H:$H,$A:$A,$A936,#REF!,#REF!)&lt;250000000),"Ordinaria",IF(AND(AC936=0,SUMIFS($H:$H,$A:$A,$A936,#REF!,#REF!)&gt;=250000000),"Preventiva",IF(AND(AC936&gt;0,AC936&lt;=30),"Persuasiva I",IF(AND(AC936&gt;30,AC936&lt;=60),"Persuasiva II",IF(AND(AC936&gt;60,AC936&lt;90),"Prejurídica","Jurídico")))))</f>
        <v>#REF!</v>
      </c>
      <c r="AV936">
        <f t="shared" si="227"/>
        <v>0</v>
      </c>
      <c r="AW936" t="str">
        <f>IFERROR(VLOOKUP(#REF!,#REF!,32,0),"Desembolsado")</f>
        <v>Desembolsado</v>
      </c>
      <c r="AX936" t="str">
        <f t="shared" si="228"/>
        <v>Otro</v>
      </c>
    </row>
    <row r="937" spans="1:50" x14ac:dyDescent="0.25">
      <c r="A937" s="3">
        <v>45107</v>
      </c>
      <c r="B937" s="1">
        <v>39112150007581</v>
      </c>
      <c r="C937" s="5">
        <v>168137160</v>
      </c>
      <c r="D937">
        <v>240</v>
      </c>
      <c r="E937" s="3">
        <v>40448</v>
      </c>
      <c r="F937" s="1">
        <f>_xlfn.DAYS(E937,A937)/30</f>
        <v>-155.30000000000001</v>
      </c>
      <c r="G937" s="1">
        <f t="shared" si="231"/>
        <v>84.699999999999989</v>
      </c>
      <c r="H937" s="5">
        <v>151345767.74000001</v>
      </c>
      <c r="I937" s="5" t="s">
        <v>53</v>
      </c>
      <c r="J937" s="6">
        <v>40702</v>
      </c>
      <c r="K937" s="7">
        <f>+_xlfn.DAYS(A937,J937)/30</f>
        <v>146.83333333333334</v>
      </c>
      <c r="L937" s="7">
        <f>+_xlfn.DAYS(A937,E937)/30</f>
        <v>155.30000000000001</v>
      </c>
      <c r="M937" s="6">
        <v>27310</v>
      </c>
      <c r="N937" s="8">
        <f>+_xlfn.DAYS(A937,M937)/365</f>
        <v>48.758904109589039</v>
      </c>
      <c r="O937" s="8">
        <v>3860</v>
      </c>
      <c r="P937" s="6">
        <v>32874</v>
      </c>
      <c r="Q937" s="8">
        <f t="shared" si="222"/>
        <v>21.038888888888888</v>
      </c>
      <c r="R937" s="8">
        <f t="shared" si="223"/>
        <v>21.744444444444444</v>
      </c>
      <c r="S937" s="8" t="s">
        <v>66</v>
      </c>
      <c r="T937" s="9">
        <v>1E-4</v>
      </c>
      <c r="U937" s="5">
        <f t="shared" si="224"/>
        <v>700571.5</v>
      </c>
      <c r="V937" s="5">
        <f t="shared" si="225"/>
        <v>1261.2147311666668</v>
      </c>
      <c r="W937" s="10">
        <f t="shared" si="229"/>
        <v>701832.71473116672</v>
      </c>
      <c r="X937" s="5">
        <v>1791834</v>
      </c>
      <c r="Y937">
        <v>72788688</v>
      </c>
      <c r="Z937" s="5">
        <v>0</v>
      </c>
      <c r="AA937" s="5">
        <v>153145646.74000001</v>
      </c>
      <c r="AB937">
        <v>3</v>
      </c>
      <c r="AC937">
        <v>66</v>
      </c>
      <c r="AD937">
        <v>0</v>
      </c>
      <c r="AE937" t="s">
        <v>49</v>
      </c>
      <c r="AF937" t="s">
        <v>49</v>
      </c>
      <c r="AG937" t="s">
        <v>41</v>
      </c>
      <c r="AH937" s="5">
        <v>151345767.74000001</v>
      </c>
      <c r="AI937" s="5">
        <v>1799879</v>
      </c>
      <c r="AJ937" s="3">
        <v>49115</v>
      </c>
      <c r="AK937" s="5">
        <v>0</v>
      </c>
      <c r="AL937" s="5">
        <v>0</v>
      </c>
      <c r="AM937" s="5">
        <v>0</v>
      </c>
      <c r="AN937" s="5">
        <v>0</v>
      </c>
      <c r="AO937" t="s">
        <v>41</v>
      </c>
      <c r="AP937" t="s">
        <v>46</v>
      </c>
      <c r="AQ937" s="5">
        <v>1513457.68</v>
      </c>
      <c r="AR937" t="s">
        <v>43</v>
      </c>
      <c r="AS937">
        <f t="shared" si="233"/>
        <v>1</v>
      </c>
      <c r="AT937" t="str">
        <f t="shared" si="226"/>
        <v>60-90 Días</v>
      </c>
      <c r="AU937" t="e">
        <f>IF(AND(AC937=0,SUMIFS($H:$H,$A:$A,$A937,#REF!,#REF!)&lt;250000000),"Ordinaria",IF(AND(AC937=0,SUMIFS($H:$H,$A:$A,$A937,#REF!,#REF!)&gt;=250000000),"Preventiva",IF(AND(AC937&gt;0,AC937&lt;=30),"Persuasiva I",IF(AND(AC937&gt;30,AC937&lt;=60),"Persuasiva II",IF(AND(AC937&gt;60,AC937&lt;90),"Prejurídica","Jurídico")))))</f>
        <v>#REF!</v>
      </c>
      <c r="AV937" t="str">
        <f t="shared" si="227"/>
        <v>MORA &gt;30 &lt;= 540 DIAS</v>
      </c>
      <c r="AW937" t="str">
        <f>IFERROR(VLOOKUP(#REF!,#REF!,32,0),"Desembolsado")</f>
        <v>Desembolsado</v>
      </c>
      <c r="AX937" t="str">
        <f t="shared" si="228"/>
        <v>Otro</v>
      </c>
    </row>
    <row r="938" spans="1:50" x14ac:dyDescent="0.25">
      <c r="A938" s="3">
        <v>45077</v>
      </c>
      <c r="B938" s="1">
        <v>39112150007581</v>
      </c>
      <c r="C938" s="5">
        <v>168137160</v>
      </c>
      <c r="D938">
        <v>240</v>
      </c>
      <c r="E938" s="3">
        <v>40448</v>
      </c>
      <c r="F938" s="1">
        <f>_xlfn.DAYS(E938,A938)/30</f>
        <v>-154.30000000000001</v>
      </c>
      <c r="G938" s="1">
        <f t="shared" si="231"/>
        <v>85.699999999999989</v>
      </c>
      <c r="H938" s="5">
        <v>151345767.74000001</v>
      </c>
      <c r="I938" s="5" t="s">
        <v>53</v>
      </c>
      <c r="J938" s="6">
        <v>40702</v>
      </c>
      <c r="K938" s="7">
        <f>+_xlfn.DAYS(A938,J938)/30</f>
        <v>145.83333333333334</v>
      </c>
      <c r="L938" s="7">
        <f>+_xlfn.DAYS(A938,E938)/30</f>
        <v>154.30000000000001</v>
      </c>
      <c r="M938" s="6">
        <v>27310</v>
      </c>
      <c r="N938" s="8">
        <f>+_xlfn.DAYS(A938,M938)/365</f>
        <v>48.676712328767124</v>
      </c>
      <c r="O938" s="8">
        <v>3860</v>
      </c>
      <c r="P938" s="6">
        <v>32874</v>
      </c>
      <c r="Q938" s="8">
        <f t="shared" si="222"/>
        <v>21.038888888888888</v>
      </c>
      <c r="R938" s="8">
        <f t="shared" si="223"/>
        <v>21.744444444444444</v>
      </c>
      <c r="S938" s="8" t="s">
        <v>66</v>
      </c>
      <c r="T938" s="9">
        <v>1E-4</v>
      </c>
      <c r="U938" s="5">
        <f t="shared" si="224"/>
        <v>700571.5</v>
      </c>
      <c r="V938" s="5">
        <f t="shared" si="225"/>
        <v>1261.2147311666668</v>
      </c>
      <c r="W938" s="10">
        <f t="shared" si="229"/>
        <v>701832.71473116672</v>
      </c>
      <c r="X938" s="5">
        <v>1593327</v>
      </c>
      <c r="Y938">
        <v>72788688</v>
      </c>
      <c r="Z938" s="5">
        <v>0</v>
      </c>
      <c r="AA938" s="5">
        <v>152942312.74000001</v>
      </c>
      <c r="AB938">
        <v>2</v>
      </c>
      <c r="AC938">
        <v>36</v>
      </c>
      <c r="AD938">
        <v>0</v>
      </c>
      <c r="AE938" t="s">
        <v>49</v>
      </c>
      <c r="AF938" t="s">
        <v>49</v>
      </c>
      <c r="AG938" t="s">
        <v>41</v>
      </c>
      <c r="AH938" s="5">
        <v>151345767.74000001</v>
      </c>
      <c r="AI938" s="5">
        <v>1596545</v>
      </c>
      <c r="AJ938" s="3">
        <v>49115</v>
      </c>
      <c r="AK938" s="5">
        <v>0</v>
      </c>
      <c r="AL938" s="5">
        <v>0</v>
      </c>
      <c r="AM938" s="5">
        <v>0</v>
      </c>
      <c r="AN938" s="5">
        <v>0</v>
      </c>
      <c r="AO938" t="s">
        <v>41</v>
      </c>
      <c r="AP938" t="s">
        <v>45</v>
      </c>
      <c r="AQ938" s="5">
        <v>1513457.68</v>
      </c>
      <c r="AR938" t="s">
        <v>43</v>
      </c>
      <c r="AS938">
        <f t="shared" si="233"/>
        <v>1</v>
      </c>
      <c r="AT938" t="str">
        <f t="shared" si="226"/>
        <v>30-60 Días</v>
      </c>
      <c r="AU938" t="e">
        <f>IF(AND(AC938=0,SUMIFS($H:$H,$A:$A,$A938,#REF!,#REF!)&lt;250000000),"Ordinaria",IF(AND(AC938=0,SUMIFS($H:$H,$A:$A,$A938,#REF!,#REF!)&gt;=250000000),"Preventiva",IF(AND(AC938&gt;0,AC938&lt;=30),"Persuasiva I",IF(AND(AC938&gt;30,AC938&lt;=60),"Persuasiva II",IF(AND(AC938&gt;60,AC938&lt;90),"Prejurídica","Jurídico")))))</f>
        <v>#REF!</v>
      </c>
      <c r="AV938" t="str">
        <f t="shared" si="227"/>
        <v>MORA &gt;30 &lt;= 540 DIAS</v>
      </c>
      <c r="AW938" t="str">
        <f>IFERROR(VLOOKUP(#REF!,#REF!,32,0),"Desembolsado")</f>
        <v>Desembolsado</v>
      </c>
      <c r="AX938" t="str">
        <f t="shared" si="228"/>
        <v>Otro</v>
      </c>
    </row>
    <row r="939" spans="1:50" x14ac:dyDescent="0.25">
      <c r="A939" s="3">
        <v>45046</v>
      </c>
      <c r="B939" s="1">
        <v>39112150007581</v>
      </c>
      <c r="C939" s="5">
        <v>168137160</v>
      </c>
      <c r="D939">
        <v>240</v>
      </c>
      <c r="E939" s="3">
        <v>40448</v>
      </c>
      <c r="F939" s="1">
        <f>_xlfn.DAYS(E939,A939)/30</f>
        <v>-153.26666666666668</v>
      </c>
      <c r="G939" s="1">
        <f t="shared" si="231"/>
        <v>86.73333333333332</v>
      </c>
      <c r="H939" s="5">
        <v>151345767.74000001</v>
      </c>
      <c r="I939" s="5" t="s">
        <v>53</v>
      </c>
      <c r="J939" s="6">
        <v>40702</v>
      </c>
      <c r="K939" s="7">
        <f>+_xlfn.DAYS(A939,J939)/30</f>
        <v>144.80000000000001</v>
      </c>
      <c r="L939" s="7">
        <f>+_xlfn.DAYS(A939,E939)/30</f>
        <v>153.26666666666668</v>
      </c>
      <c r="M939" s="6">
        <v>27310</v>
      </c>
      <c r="N939" s="8">
        <f>+_xlfn.DAYS(A939,M939)/365</f>
        <v>48.591780821917808</v>
      </c>
      <c r="O939" s="8">
        <v>3860</v>
      </c>
      <c r="P939" s="6">
        <v>32874</v>
      </c>
      <c r="Q939" s="8">
        <f t="shared" si="222"/>
        <v>21.038888888888888</v>
      </c>
      <c r="R939" s="8">
        <f t="shared" si="223"/>
        <v>21.744444444444444</v>
      </c>
      <c r="S939" s="8" t="s">
        <v>66</v>
      </c>
      <c r="T939" s="9">
        <v>1E-4</v>
      </c>
      <c r="U939" s="5">
        <f t="shared" si="224"/>
        <v>700571.5</v>
      </c>
      <c r="V939" s="5">
        <f t="shared" si="225"/>
        <v>1261.2147311666668</v>
      </c>
      <c r="W939" s="10">
        <f t="shared" si="229"/>
        <v>701832.71473116672</v>
      </c>
      <c r="X939" s="5">
        <v>1393321</v>
      </c>
      <c r="Y939">
        <v>72788688</v>
      </c>
      <c r="Z939" s="5">
        <v>0</v>
      </c>
      <c r="AA939" s="5">
        <v>152739527.74000001</v>
      </c>
      <c r="AB939">
        <v>1</v>
      </c>
      <c r="AC939">
        <v>5</v>
      </c>
      <c r="AD939">
        <v>0</v>
      </c>
      <c r="AE939" t="s">
        <v>49</v>
      </c>
      <c r="AF939" t="s">
        <v>49</v>
      </c>
      <c r="AG939" t="s">
        <v>41</v>
      </c>
      <c r="AH939" s="5">
        <v>151345767.74000001</v>
      </c>
      <c r="AI939" s="5">
        <v>1393760</v>
      </c>
      <c r="AJ939" s="3">
        <v>49115</v>
      </c>
      <c r="AK939" s="5">
        <v>0</v>
      </c>
      <c r="AL939" s="5">
        <v>0</v>
      </c>
      <c r="AM939" s="5">
        <v>0</v>
      </c>
      <c r="AN939" s="5">
        <v>0</v>
      </c>
      <c r="AO939" t="s">
        <v>41</v>
      </c>
      <c r="AP939" t="s">
        <v>42</v>
      </c>
      <c r="AQ939" s="5">
        <v>1513457.68</v>
      </c>
      <c r="AR939" t="s">
        <v>43</v>
      </c>
      <c r="AS939">
        <f t="shared" si="233"/>
        <v>1</v>
      </c>
      <c r="AT939" t="str">
        <f t="shared" si="226"/>
        <v>1-30 Días</v>
      </c>
      <c r="AU939" t="e">
        <f>IF(AND(AC939=0,SUMIFS($H:$H,$A:$A,$A939,#REF!,#REF!)&lt;250000000),"Ordinaria",IF(AND(AC939=0,SUMIFS($H:$H,$A:$A,$A939,#REF!,#REF!)&gt;=250000000),"Preventiva",IF(AND(AC939&gt;0,AC939&lt;=30),"Persuasiva I",IF(AND(AC939&gt;30,AC939&lt;=60),"Persuasiva II",IF(AND(AC939&gt;60,AC939&lt;90),"Prejurídica","Jurídico")))))</f>
        <v>#REF!</v>
      </c>
      <c r="AV939">
        <f t="shared" si="227"/>
        <v>0</v>
      </c>
      <c r="AW939" t="str">
        <f>IFERROR(VLOOKUP(#REF!,#REF!,32,0),"Desembolsado")</f>
        <v>Desembolsado</v>
      </c>
      <c r="AX939" t="str">
        <f t="shared" si="228"/>
        <v>Otro</v>
      </c>
    </row>
    <row r="940" spans="1:50" x14ac:dyDescent="0.25">
      <c r="A940" s="3">
        <v>45016</v>
      </c>
      <c r="B940" s="1">
        <v>39112150007581</v>
      </c>
      <c r="C940" s="5">
        <v>168137160</v>
      </c>
      <c r="D940">
        <v>240</v>
      </c>
      <c r="E940" s="3">
        <v>40448</v>
      </c>
      <c r="F940" s="1">
        <f>_xlfn.DAYS(E940,A940)/30</f>
        <v>-152.26666666666668</v>
      </c>
      <c r="G940" s="1">
        <f t="shared" si="231"/>
        <v>87.73333333333332</v>
      </c>
      <c r="H940" s="5">
        <v>151345767.74000001</v>
      </c>
      <c r="I940" s="5" t="s">
        <v>53</v>
      </c>
      <c r="J940" s="6">
        <v>40702</v>
      </c>
      <c r="K940" s="7">
        <f>+_xlfn.DAYS(A940,J940)/30</f>
        <v>143.80000000000001</v>
      </c>
      <c r="L940" s="7">
        <f>+_xlfn.DAYS(A940,E940)/30</f>
        <v>152.26666666666668</v>
      </c>
      <c r="M940" s="6">
        <v>27310</v>
      </c>
      <c r="N940" s="8">
        <f>+_xlfn.DAYS(A940,M940)/365</f>
        <v>48.509589041095893</v>
      </c>
      <c r="O940" s="8">
        <v>3860</v>
      </c>
      <c r="P940" s="6">
        <v>32874</v>
      </c>
      <c r="Q940" s="8">
        <f t="shared" si="222"/>
        <v>21.038888888888888</v>
      </c>
      <c r="R940" s="8">
        <f t="shared" si="223"/>
        <v>21.744444444444444</v>
      </c>
      <c r="S940" s="8" t="s">
        <v>66</v>
      </c>
      <c r="T940" s="9">
        <v>1E-4</v>
      </c>
      <c r="U940" s="5">
        <f t="shared" si="224"/>
        <v>700571.5</v>
      </c>
      <c r="V940" s="5">
        <f t="shared" si="225"/>
        <v>1261.2147311666668</v>
      </c>
      <c r="W940" s="10">
        <f t="shared" si="229"/>
        <v>701832.71473116672</v>
      </c>
      <c r="X940" s="5">
        <v>1191831</v>
      </c>
      <c r="Y940">
        <v>72788688</v>
      </c>
      <c r="Z940" s="5">
        <v>0</v>
      </c>
      <c r="AA940" s="5">
        <v>152537598.74000001</v>
      </c>
      <c r="AB940">
        <v>0</v>
      </c>
      <c r="AC940">
        <v>0</v>
      </c>
      <c r="AD940">
        <v>0</v>
      </c>
      <c r="AE940" t="s">
        <v>49</v>
      </c>
      <c r="AF940" t="s">
        <v>49</v>
      </c>
      <c r="AG940" t="s">
        <v>41</v>
      </c>
      <c r="AH940" s="5">
        <v>151345767.74000001</v>
      </c>
      <c r="AI940" s="5">
        <v>1191831</v>
      </c>
      <c r="AJ940" s="3">
        <v>49115</v>
      </c>
      <c r="AK940" s="5">
        <v>0</v>
      </c>
      <c r="AL940" s="5">
        <v>0</v>
      </c>
      <c r="AM940" s="5">
        <v>0</v>
      </c>
      <c r="AN940" s="5">
        <v>0</v>
      </c>
      <c r="AO940" t="s">
        <v>41</v>
      </c>
      <c r="AP940" t="s">
        <v>39</v>
      </c>
      <c r="AQ940" s="5">
        <v>1513457.68</v>
      </c>
      <c r="AR940" t="s">
        <v>43</v>
      </c>
      <c r="AS940">
        <f t="shared" si="233"/>
        <v>0</v>
      </c>
      <c r="AT940" t="str">
        <f t="shared" si="226"/>
        <v>0 Días</v>
      </c>
      <c r="AU940" t="e">
        <f>IF(AND(AC940=0,SUMIFS($H:$H,$A:$A,$A940,#REF!,#REF!)&lt;250000000),"Ordinaria",IF(AND(AC940=0,SUMIFS($H:$H,$A:$A,$A940,#REF!,#REF!)&gt;=250000000),"Preventiva",IF(AND(AC940&gt;0,AC940&lt;=30),"Persuasiva I",IF(AND(AC940&gt;30,AC940&lt;=60),"Persuasiva II",IF(AND(AC940&gt;60,AC940&lt;90),"Prejurídica","Jurídico")))))</f>
        <v>#REF!</v>
      </c>
      <c r="AV940">
        <f t="shared" si="227"/>
        <v>0</v>
      </c>
      <c r="AW940" t="str">
        <f>IFERROR(VLOOKUP(#REF!,#REF!,32,0),"Desembolsado")</f>
        <v>Desembolsado</v>
      </c>
      <c r="AX940" t="str">
        <f t="shared" si="228"/>
        <v>Otro</v>
      </c>
    </row>
    <row r="941" spans="1:50" x14ac:dyDescent="0.25">
      <c r="A941" s="3">
        <v>45351</v>
      </c>
      <c r="B941" s="1">
        <v>39113150008721</v>
      </c>
      <c r="C941" s="5">
        <v>300000000</v>
      </c>
      <c r="D941">
        <v>240</v>
      </c>
      <c r="E941" s="3">
        <v>40386</v>
      </c>
      <c r="F941" s="1">
        <f>_xlfn.DAYS(E941,A941)/30</f>
        <v>-165.5</v>
      </c>
      <c r="G941" s="1">
        <f t="shared" si="231"/>
        <v>74.5</v>
      </c>
      <c r="H941" s="5">
        <v>99999297</v>
      </c>
      <c r="I941" s="5" t="s">
        <v>53</v>
      </c>
      <c r="J941" s="6">
        <v>40781</v>
      </c>
      <c r="K941" s="7">
        <f>+_xlfn.DAYS(A941,J941)/30</f>
        <v>152.33333333333334</v>
      </c>
      <c r="L941" s="7">
        <f>+_xlfn.DAYS(A941,E941)/30</f>
        <v>165.5</v>
      </c>
      <c r="M941" s="6">
        <v>23854</v>
      </c>
      <c r="N941" s="8">
        <f>+_xlfn.DAYS(A941,M941)/365</f>
        <v>58.895890410958906</v>
      </c>
      <c r="O941" s="8">
        <v>369</v>
      </c>
      <c r="P941" s="6">
        <v>39904</v>
      </c>
      <c r="Q941" s="8">
        <f t="shared" si="222"/>
        <v>1.3388888888888888</v>
      </c>
      <c r="R941" s="8">
        <f t="shared" si="223"/>
        <v>2.4361111111111109</v>
      </c>
      <c r="S941" s="8" t="s">
        <v>73</v>
      </c>
      <c r="T941" s="9">
        <v>1.61E-2</v>
      </c>
      <c r="U941" s="5">
        <f t="shared" si="224"/>
        <v>1250000</v>
      </c>
      <c r="V941" s="5">
        <f t="shared" si="225"/>
        <v>134165.72347500001</v>
      </c>
      <c r="W941" s="10">
        <f t="shared" si="229"/>
        <v>1384165.7234749999</v>
      </c>
      <c r="X941" s="5">
        <v>1498138</v>
      </c>
      <c r="Y941">
        <v>0</v>
      </c>
      <c r="Z941" s="5">
        <v>13570</v>
      </c>
      <c r="AA941" s="5">
        <v>101511005</v>
      </c>
      <c r="AB941">
        <v>0</v>
      </c>
      <c r="AC941">
        <v>0</v>
      </c>
      <c r="AD941">
        <v>0</v>
      </c>
      <c r="AE941" t="s">
        <v>34</v>
      </c>
      <c r="AF941" t="s">
        <v>34</v>
      </c>
      <c r="AG941" t="s">
        <v>41</v>
      </c>
      <c r="AH941" s="5">
        <v>999992.97</v>
      </c>
      <c r="AI941" s="5">
        <v>14981.38</v>
      </c>
      <c r="AJ941" s="3">
        <v>47776</v>
      </c>
      <c r="AK941" s="5">
        <v>135.69999999999999</v>
      </c>
      <c r="AL941" s="5">
        <v>0</v>
      </c>
      <c r="AM941" s="5">
        <v>0</v>
      </c>
      <c r="AN941" s="5">
        <v>0</v>
      </c>
      <c r="AO941" t="s">
        <v>41</v>
      </c>
      <c r="AP941" t="s">
        <v>37</v>
      </c>
      <c r="AQ941" s="5">
        <v>999992.97</v>
      </c>
      <c r="AR941" t="s">
        <v>38</v>
      </c>
      <c r="AT941" t="str">
        <f t="shared" si="226"/>
        <v>0 Días</v>
      </c>
      <c r="AU941" t="e">
        <f>IF(AND(AC941=0,SUMIFS($H:$H,$A:$A,$A941,#REF!,#REF!)&lt;250000000),"Ordinaria",IF(AND(AC941=0,SUMIFS($H:$H,$A:$A,$A941,#REF!,#REF!)&gt;=250000000),"Preventiva",IF(AND(AC941&gt;0,AC941&lt;=30),"Persuasiva I",IF(AND(AC941&gt;30,AC941&lt;=60),"Persuasiva II",IF(AND(AC941&gt;60,AC941&lt;90),"Prejurídica","Jurídico")))))</f>
        <v>#REF!</v>
      </c>
      <c r="AV941">
        <f t="shared" si="227"/>
        <v>0</v>
      </c>
      <c r="AW941" t="str">
        <f>IFERROR(VLOOKUP(#REF!,#REF!,32,0),"Desembolsado")</f>
        <v>Desembolsado</v>
      </c>
      <c r="AX941" t="str">
        <f t="shared" si="228"/>
        <v>Otro</v>
      </c>
    </row>
    <row r="942" spans="1:50" x14ac:dyDescent="0.25">
      <c r="A942" s="3">
        <v>45322</v>
      </c>
      <c r="B942" s="1">
        <v>39113150008721</v>
      </c>
      <c r="C942" s="5">
        <v>300000000</v>
      </c>
      <c r="D942">
        <v>240</v>
      </c>
      <c r="E942" s="3">
        <v>40386</v>
      </c>
      <c r="F942" s="1">
        <f>_xlfn.DAYS(E942,A942)/30</f>
        <v>-164.53333333333333</v>
      </c>
      <c r="G942" s="1">
        <v>76</v>
      </c>
      <c r="H942" s="5">
        <v>101240574</v>
      </c>
      <c r="I942" s="5" t="s">
        <v>53</v>
      </c>
      <c r="J942" s="6">
        <v>40781</v>
      </c>
      <c r="K942" s="7">
        <f>+_xlfn.DAYS(A942,J942)/30</f>
        <v>151.36666666666667</v>
      </c>
      <c r="L942" s="7">
        <f>+_xlfn.DAYS(A942,E942)/30</f>
        <v>164.53333333333333</v>
      </c>
      <c r="M942" s="6">
        <v>23854</v>
      </c>
      <c r="N942" s="8">
        <f>+_xlfn.DAYS(A942,M942)/365</f>
        <v>58.816438356164383</v>
      </c>
      <c r="O942" s="8">
        <v>369</v>
      </c>
      <c r="P942" s="6">
        <v>39904</v>
      </c>
      <c r="Q942" s="8">
        <f t="shared" si="222"/>
        <v>1.3388888888888888</v>
      </c>
      <c r="R942" s="8">
        <f t="shared" si="223"/>
        <v>2.4361111111111109</v>
      </c>
      <c r="S942" s="8" t="s">
        <v>73</v>
      </c>
      <c r="T942" s="9">
        <v>1.61E-2</v>
      </c>
      <c r="U942" s="5">
        <f t="shared" si="224"/>
        <v>1250000</v>
      </c>
      <c r="V942" s="5">
        <f t="shared" si="225"/>
        <v>135831.10345</v>
      </c>
      <c r="W942" s="10">
        <f t="shared" si="229"/>
        <v>1385831.1034500001</v>
      </c>
      <c r="X942" s="5">
        <v>1498744</v>
      </c>
      <c r="Y942">
        <v>0</v>
      </c>
      <c r="Z942" s="5">
        <v>13736</v>
      </c>
      <c r="AA942" s="5">
        <v>102753054</v>
      </c>
      <c r="AB942">
        <v>0</v>
      </c>
      <c r="AC942">
        <v>0</v>
      </c>
      <c r="AD942">
        <v>0</v>
      </c>
      <c r="AE942" t="s">
        <v>34</v>
      </c>
      <c r="AF942" t="s">
        <v>34</v>
      </c>
      <c r="AG942" t="s">
        <v>41</v>
      </c>
      <c r="AH942" s="5">
        <v>1012405.74</v>
      </c>
      <c r="AI942" s="5">
        <v>14987.44</v>
      </c>
      <c r="AJ942" s="3">
        <v>47776</v>
      </c>
      <c r="AK942" s="5">
        <v>137.36000000000001</v>
      </c>
      <c r="AL942" s="5">
        <v>0</v>
      </c>
      <c r="AM942" s="5">
        <v>0</v>
      </c>
      <c r="AN942" s="5">
        <v>0</v>
      </c>
      <c r="AO942" t="s">
        <v>41</v>
      </c>
      <c r="AP942" t="s">
        <v>37</v>
      </c>
      <c r="AQ942" s="5">
        <v>1012405.74</v>
      </c>
      <c r="AR942" t="s">
        <v>38</v>
      </c>
      <c r="AS942">
        <f t="shared" ref="AS942:AS952" si="234">IF(AC942&gt;=1,1,0)</f>
        <v>0</v>
      </c>
      <c r="AT942" t="str">
        <f t="shared" si="226"/>
        <v>0 Días</v>
      </c>
      <c r="AU942" t="e">
        <f>IF(AND(AC942=0,SUMIFS($H:$H,$A:$A,$A942,#REF!,#REF!)&lt;250000000),"Ordinaria",IF(AND(AC942=0,SUMIFS($H:$H,$A:$A,$A942,#REF!,#REF!)&gt;=250000000),"Preventiva",IF(AND(AC942&gt;0,AC942&lt;=30),"Persuasiva I",IF(AND(AC942&gt;30,AC942&lt;=60),"Persuasiva II",IF(AND(AC942&gt;60,AC942&lt;90),"Prejurídica","Jurídico")))))</f>
        <v>#REF!</v>
      </c>
      <c r="AV942">
        <f t="shared" si="227"/>
        <v>0</v>
      </c>
      <c r="AW942" t="str">
        <f>IFERROR(VLOOKUP(#REF!,#REF!,32,0),"Desembolsado")</f>
        <v>Desembolsado</v>
      </c>
      <c r="AX942" t="str">
        <f t="shared" si="228"/>
        <v>Otro</v>
      </c>
    </row>
    <row r="943" spans="1:50" x14ac:dyDescent="0.25">
      <c r="A943" s="3">
        <v>45291</v>
      </c>
      <c r="B943" s="1">
        <v>39113150008721</v>
      </c>
      <c r="C943" s="5">
        <v>300000000</v>
      </c>
      <c r="D943">
        <v>240</v>
      </c>
      <c r="E943" s="3">
        <v>40386</v>
      </c>
      <c r="F943" s="1">
        <f>_xlfn.DAYS(E943,A943)/30</f>
        <v>-163.5</v>
      </c>
      <c r="G943" s="1">
        <f t="shared" ref="G943:G989" si="235">+D943+F943</f>
        <v>76.5</v>
      </c>
      <c r="H943" s="5">
        <v>102500000</v>
      </c>
      <c r="I943" s="5" t="s">
        <v>53</v>
      </c>
      <c r="J943" s="6">
        <v>40781</v>
      </c>
      <c r="K943" s="7">
        <f>+_xlfn.DAYS(A943,J943)/30</f>
        <v>150.33333333333334</v>
      </c>
      <c r="L943" s="7">
        <f>+_xlfn.DAYS(A943,E943)/30</f>
        <v>163.5</v>
      </c>
      <c r="M943" s="6">
        <v>23854</v>
      </c>
      <c r="N943" s="8">
        <f>+_xlfn.DAYS(A943,M943)/365</f>
        <v>58.731506849315068</v>
      </c>
      <c r="O943" s="8">
        <v>369</v>
      </c>
      <c r="P943" s="6">
        <v>39904</v>
      </c>
      <c r="Q943" s="8">
        <f t="shared" si="222"/>
        <v>1.3388888888888888</v>
      </c>
      <c r="R943" s="8">
        <f t="shared" si="223"/>
        <v>2.4361111111111109</v>
      </c>
      <c r="S943" s="8" t="s">
        <v>73</v>
      </c>
      <c r="T943" s="9">
        <v>1.61E-2</v>
      </c>
      <c r="U943" s="5">
        <f t="shared" si="224"/>
        <v>1250000</v>
      </c>
      <c r="V943" s="5">
        <f t="shared" si="225"/>
        <v>137520.83333333331</v>
      </c>
      <c r="W943" s="10">
        <f t="shared" si="229"/>
        <v>1387520.8333333333</v>
      </c>
      <c r="X943" s="5">
        <v>1499360</v>
      </c>
      <c r="Y943">
        <v>0</v>
      </c>
      <c r="Z943" s="5">
        <v>13907</v>
      </c>
      <c r="AA943" s="5">
        <v>104013267</v>
      </c>
      <c r="AB943">
        <v>0</v>
      </c>
      <c r="AC943">
        <v>0</v>
      </c>
      <c r="AD943">
        <v>0</v>
      </c>
      <c r="AE943" t="s">
        <v>34</v>
      </c>
      <c r="AF943" t="s">
        <v>34</v>
      </c>
      <c r="AG943" t="s">
        <v>41</v>
      </c>
      <c r="AH943" s="5">
        <v>1025000</v>
      </c>
      <c r="AI943" s="5">
        <v>14993.6</v>
      </c>
      <c r="AJ943" s="3">
        <v>47776</v>
      </c>
      <c r="AK943" s="5">
        <v>139.07</v>
      </c>
      <c r="AL943" s="5">
        <v>0</v>
      </c>
      <c r="AM943" s="5">
        <v>0</v>
      </c>
      <c r="AN943" s="5">
        <v>0</v>
      </c>
      <c r="AO943" t="s">
        <v>41</v>
      </c>
      <c r="AP943" t="s">
        <v>37</v>
      </c>
      <c r="AQ943" s="5">
        <v>1025000</v>
      </c>
      <c r="AR943" t="s">
        <v>38</v>
      </c>
      <c r="AS943">
        <f t="shared" si="234"/>
        <v>0</v>
      </c>
      <c r="AT943" t="str">
        <f t="shared" si="226"/>
        <v>0 Días</v>
      </c>
      <c r="AU943" t="e">
        <f>IF(AND(AC943=0,SUMIFS($H:$H,$A:$A,$A943,#REF!,#REF!)&lt;250000000),"Ordinaria",IF(AND(AC943=0,SUMIFS($H:$H,$A:$A,$A943,#REF!,#REF!)&gt;=250000000),"Preventiva",IF(AND(AC943&gt;0,AC943&lt;=30),"Persuasiva I",IF(AND(AC943&gt;30,AC943&lt;=60),"Persuasiva II",IF(AND(AC943&gt;60,AC943&lt;90),"Prejurídica","Jurídico")))))</f>
        <v>#REF!</v>
      </c>
      <c r="AV943">
        <f t="shared" si="227"/>
        <v>0</v>
      </c>
      <c r="AW943" t="str">
        <f>IFERROR(VLOOKUP(#REF!,#REF!,32,0),"Desembolsado")</f>
        <v>Desembolsado</v>
      </c>
      <c r="AX943" t="str">
        <f t="shared" si="228"/>
        <v>Otro</v>
      </c>
    </row>
    <row r="944" spans="1:50" x14ac:dyDescent="0.25">
      <c r="A944" s="3">
        <v>45260</v>
      </c>
      <c r="B944" s="1">
        <v>39113150008721</v>
      </c>
      <c r="C944" s="5">
        <v>300000000</v>
      </c>
      <c r="D944">
        <v>240</v>
      </c>
      <c r="E944" s="3">
        <v>40386</v>
      </c>
      <c r="F944" s="1">
        <f>_xlfn.DAYS(E944,A944)/30</f>
        <v>-162.46666666666667</v>
      </c>
      <c r="G944" s="1">
        <f t="shared" si="235"/>
        <v>77.533333333333331</v>
      </c>
      <c r="H944" s="5">
        <v>103750000</v>
      </c>
      <c r="I944" s="5" t="s">
        <v>53</v>
      </c>
      <c r="J944" s="6">
        <v>40781</v>
      </c>
      <c r="K944" s="7">
        <f>+_xlfn.DAYS(A944,J944)/30</f>
        <v>149.30000000000001</v>
      </c>
      <c r="L944" s="7">
        <v>163</v>
      </c>
      <c r="M944" s="6">
        <v>23854</v>
      </c>
      <c r="N944" s="8">
        <f>+_xlfn.DAYS(A944,M944)/365</f>
        <v>58.646575342465752</v>
      </c>
      <c r="O944" s="8">
        <v>369</v>
      </c>
      <c r="P944" s="6">
        <v>39904</v>
      </c>
      <c r="Q944" s="8">
        <f t="shared" si="222"/>
        <v>1.3388888888888888</v>
      </c>
      <c r="R944" s="8">
        <f t="shared" si="223"/>
        <v>2.4361111111111109</v>
      </c>
      <c r="S944" s="8" t="s">
        <v>73</v>
      </c>
      <c r="T944" s="9">
        <v>1.61E-2</v>
      </c>
      <c r="U944" s="5">
        <f t="shared" si="224"/>
        <v>1250000</v>
      </c>
      <c r="V944" s="5">
        <f t="shared" si="225"/>
        <v>139197.91666666666</v>
      </c>
      <c r="W944" s="10">
        <f t="shared" si="229"/>
        <v>1389197.9166666667</v>
      </c>
      <c r="X944" s="5">
        <v>1499969</v>
      </c>
      <c r="Y944">
        <v>0</v>
      </c>
      <c r="Z944" s="5">
        <v>0</v>
      </c>
      <c r="AA944" s="5">
        <v>105249969</v>
      </c>
      <c r="AB944">
        <v>0</v>
      </c>
      <c r="AC944">
        <v>0</v>
      </c>
      <c r="AD944">
        <v>0</v>
      </c>
      <c r="AE944" t="s">
        <v>34</v>
      </c>
      <c r="AF944" t="s">
        <v>34</v>
      </c>
      <c r="AG944" t="s">
        <v>41</v>
      </c>
      <c r="AH944" s="5">
        <v>1037500</v>
      </c>
      <c r="AI944" s="5">
        <v>14999.69</v>
      </c>
      <c r="AJ944" s="3">
        <v>47776</v>
      </c>
      <c r="AK944" s="5">
        <v>0</v>
      </c>
      <c r="AL944" s="5">
        <v>0</v>
      </c>
      <c r="AM944" s="5">
        <v>0</v>
      </c>
      <c r="AN944" s="5">
        <v>0</v>
      </c>
      <c r="AO944" t="s">
        <v>41</v>
      </c>
      <c r="AP944" t="s">
        <v>37</v>
      </c>
      <c r="AQ944" s="5">
        <v>1037500</v>
      </c>
      <c r="AR944" t="s">
        <v>38</v>
      </c>
      <c r="AS944">
        <f t="shared" si="234"/>
        <v>0</v>
      </c>
      <c r="AT944" t="str">
        <f t="shared" si="226"/>
        <v>0 Días</v>
      </c>
      <c r="AU944" t="e">
        <f>IF(AND(AC944=0,SUMIFS($H:$H,$A:$A,$A944,#REF!,#REF!)&lt;250000000),"Ordinaria",IF(AND(AC944=0,SUMIFS($H:$H,$A:$A,$A944,#REF!,#REF!)&gt;=250000000),"Preventiva",IF(AND(AC944&gt;0,AC944&lt;=30),"Persuasiva I",IF(AND(AC944&gt;30,AC944&lt;=60),"Persuasiva II",IF(AND(AC944&gt;60,AC944&lt;90),"Prejurídica","Jurídico")))))</f>
        <v>#REF!</v>
      </c>
      <c r="AV944">
        <f t="shared" si="227"/>
        <v>0</v>
      </c>
      <c r="AW944" t="str">
        <f>IFERROR(VLOOKUP(#REF!,#REF!,32,0),"Desembolsado")</f>
        <v>Desembolsado</v>
      </c>
      <c r="AX944" t="str">
        <f t="shared" si="228"/>
        <v>Otro</v>
      </c>
    </row>
    <row r="945" spans="1:50" x14ac:dyDescent="0.25">
      <c r="A945" s="3">
        <v>45230</v>
      </c>
      <c r="B945" s="1">
        <v>39113150008721</v>
      </c>
      <c r="C945" s="5">
        <v>300000000</v>
      </c>
      <c r="D945">
        <v>240</v>
      </c>
      <c r="E945" s="3">
        <v>40386</v>
      </c>
      <c r="F945" s="1">
        <f>_xlfn.DAYS(E945,A945)/30</f>
        <v>-161.46666666666667</v>
      </c>
      <c r="G945" s="1">
        <f t="shared" si="235"/>
        <v>78.533333333333331</v>
      </c>
      <c r="H945" s="5">
        <v>104472618</v>
      </c>
      <c r="I945" s="5" t="s">
        <v>53</v>
      </c>
      <c r="J945" s="6">
        <v>40781</v>
      </c>
      <c r="K945" s="7">
        <f>+_xlfn.DAYS(A945,J945)/30</f>
        <v>148.30000000000001</v>
      </c>
      <c r="L945" s="7">
        <v>162.46666666666667</v>
      </c>
      <c r="M945" s="6">
        <v>23854</v>
      </c>
      <c r="N945" s="8">
        <f>+_xlfn.DAYS(A945,M945)/365</f>
        <v>58.564383561643837</v>
      </c>
      <c r="O945" s="8">
        <v>369</v>
      </c>
      <c r="P945" s="6">
        <v>39904</v>
      </c>
      <c r="Q945" s="8">
        <f t="shared" si="222"/>
        <v>1.3388888888888888</v>
      </c>
      <c r="R945" s="8">
        <f t="shared" si="223"/>
        <v>2.4361111111111109</v>
      </c>
      <c r="S945" s="8" t="s">
        <v>73</v>
      </c>
      <c r="T945" s="9">
        <v>1.61E-2</v>
      </c>
      <c r="U945" s="5">
        <f t="shared" si="224"/>
        <v>1250000</v>
      </c>
      <c r="V945" s="5">
        <f t="shared" si="225"/>
        <v>140167.42915000001</v>
      </c>
      <c r="W945" s="10">
        <f t="shared" si="229"/>
        <v>1390167.42915</v>
      </c>
      <c r="X945" s="5">
        <v>1500325</v>
      </c>
      <c r="Y945">
        <v>0</v>
      </c>
      <c r="Z945" s="5">
        <v>0</v>
      </c>
      <c r="AA945" s="5">
        <v>105972943</v>
      </c>
      <c r="AB945">
        <v>0</v>
      </c>
      <c r="AC945">
        <v>0</v>
      </c>
      <c r="AD945">
        <v>0</v>
      </c>
      <c r="AE945" t="s">
        <v>34</v>
      </c>
      <c r="AF945" t="s">
        <v>34</v>
      </c>
      <c r="AG945" t="s">
        <v>41</v>
      </c>
      <c r="AH945" s="5">
        <v>1044726.18</v>
      </c>
      <c r="AI945" s="5">
        <v>15003.25</v>
      </c>
      <c r="AJ945" s="3">
        <v>47776</v>
      </c>
      <c r="AK945" s="5">
        <v>0</v>
      </c>
      <c r="AL945" s="5">
        <v>0</v>
      </c>
      <c r="AM945" s="5">
        <v>0</v>
      </c>
      <c r="AN945" s="5">
        <v>0</v>
      </c>
      <c r="AO945" t="s">
        <v>41</v>
      </c>
      <c r="AP945" t="s">
        <v>37</v>
      </c>
      <c r="AQ945" s="5">
        <v>1044726.18</v>
      </c>
      <c r="AR945" t="s">
        <v>38</v>
      </c>
      <c r="AS945">
        <f t="shared" si="234"/>
        <v>0</v>
      </c>
      <c r="AT945" t="str">
        <f t="shared" si="226"/>
        <v>0 Días</v>
      </c>
      <c r="AU945" t="e">
        <f>IF(AND(AC945=0,SUMIFS($H:$H,$A:$A,$A945,#REF!,#REF!)&lt;250000000),"Ordinaria",IF(AND(AC945=0,SUMIFS($H:$H,$A:$A,$A945,#REF!,#REF!)&gt;=250000000),"Preventiva",IF(AND(AC945&gt;0,AC945&lt;=30),"Persuasiva I",IF(AND(AC945&gt;30,AC945&lt;=60),"Persuasiva II",IF(AND(AC945&gt;60,AC945&lt;90),"Prejurídica","Jurídico")))))</f>
        <v>#REF!</v>
      </c>
      <c r="AV945">
        <f t="shared" si="227"/>
        <v>0</v>
      </c>
      <c r="AW945" t="str">
        <f>IFERROR(VLOOKUP(#REF!,#REF!,32,0),"Desembolsado")</f>
        <v>Desembolsado</v>
      </c>
      <c r="AX945" t="str">
        <f t="shared" si="228"/>
        <v>Otro</v>
      </c>
    </row>
    <row r="946" spans="1:50" x14ac:dyDescent="0.25">
      <c r="A946" s="3">
        <v>45199</v>
      </c>
      <c r="B946" s="1">
        <v>39113150008721</v>
      </c>
      <c r="C946" s="5">
        <v>300000000</v>
      </c>
      <c r="D946">
        <v>240</v>
      </c>
      <c r="E946" s="3">
        <v>40386</v>
      </c>
      <c r="F946" s="1">
        <f>_xlfn.DAYS(E946,A946)/30</f>
        <v>-160.43333333333334</v>
      </c>
      <c r="G946" s="1">
        <f t="shared" si="235"/>
        <v>79.566666666666663</v>
      </c>
      <c r="H946" s="5">
        <v>104472618</v>
      </c>
      <c r="I946" s="5" t="s">
        <v>53</v>
      </c>
      <c r="J946" s="6">
        <v>40781</v>
      </c>
      <c r="K946" s="7">
        <f>+_xlfn.DAYS(A946,J946)/30</f>
        <v>147.26666666666668</v>
      </c>
      <c r="L946" s="7">
        <v>161.46666666666667</v>
      </c>
      <c r="M946" s="6">
        <v>23854</v>
      </c>
      <c r="N946" s="8">
        <f>+_xlfn.DAYS(A946,M946)/365</f>
        <v>58.479452054794521</v>
      </c>
      <c r="O946" s="8">
        <v>369</v>
      </c>
      <c r="P946" s="6">
        <v>39904</v>
      </c>
      <c r="Q946" s="8">
        <f t="shared" si="222"/>
        <v>1.3388888888888888</v>
      </c>
      <c r="R946" s="8">
        <f t="shared" si="223"/>
        <v>2.4361111111111109</v>
      </c>
      <c r="S946" s="8" t="s">
        <v>73</v>
      </c>
      <c r="T946" s="9">
        <v>1.61E-2</v>
      </c>
      <c r="U946" s="5">
        <f t="shared" si="224"/>
        <v>1250000</v>
      </c>
      <c r="V946" s="5">
        <f t="shared" si="225"/>
        <v>140167.42915000001</v>
      </c>
      <c r="W946" s="10">
        <f t="shared" si="229"/>
        <v>1390167.42915</v>
      </c>
      <c r="X946" s="5">
        <v>1588546</v>
      </c>
      <c r="Y946">
        <v>0</v>
      </c>
      <c r="Z946" s="5">
        <v>0</v>
      </c>
      <c r="AA946" s="5">
        <v>106061164</v>
      </c>
      <c r="AB946">
        <v>0</v>
      </c>
      <c r="AC946">
        <v>0</v>
      </c>
      <c r="AD946">
        <v>0</v>
      </c>
      <c r="AE946" t="s">
        <v>34</v>
      </c>
      <c r="AF946" t="s">
        <v>34</v>
      </c>
      <c r="AG946" t="s">
        <v>41</v>
      </c>
      <c r="AH946" s="5">
        <v>1044726.18</v>
      </c>
      <c r="AI946" s="5">
        <v>15885.46</v>
      </c>
      <c r="AJ946" s="3">
        <v>47776</v>
      </c>
      <c r="AK946" s="5">
        <v>0</v>
      </c>
      <c r="AL946" s="5">
        <v>0</v>
      </c>
      <c r="AM946" s="5">
        <v>0</v>
      </c>
      <c r="AN946" s="5">
        <v>0</v>
      </c>
      <c r="AO946" t="s">
        <v>41</v>
      </c>
      <c r="AP946" t="s">
        <v>37</v>
      </c>
      <c r="AQ946" s="5">
        <v>1044726.18</v>
      </c>
      <c r="AR946" t="s">
        <v>38</v>
      </c>
      <c r="AS946">
        <f t="shared" si="234"/>
        <v>0</v>
      </c>
      <c r="AT946" t="str">
        <f t="shared" si="226"/>
        <v>0 Días</v>
      </c>
      <c r="AU946" t="e">
        <f>IF(AND(AC946=0,SUMIFS($H:$H,$A:$A,$A946,#REF!,#REF!)&lt;250000000),"Ordinaria",IF(AND(AC946=0,SUMIFS($H:$H,$A:$A,$A946,#REF!,#REF!)&gt;=250000000),"Preventiva",IF(AND(AC946&gt;0,AC946&lt;=30),"Persuasiva I",IF(AND(AC946&gt;30,AC946&lt;=60),"Persuasiva II",IF(AND(AC946&gt;60,AC946&lt;90),"Prejurídica","Jurídico")))))</f>
        <v>#REF!</v>
      </c>
      <c r="AV946">
        <f t="shared" si="227"/>
        <v>0</v>
      </c>
      <c r="AW946" t="str">
        <f>IFERROR(VLOOKUP(#REF!,#REF!,32,0),"Desembolsado")</f>
        <v>Desembolsado</v>
      </c>
      <c r="AX946" t="str">
        <f t="shared" si="228"/>
        <v>Otro</v>
      </c>
    </row>
    <row r="947" spans="1:50" x14ac:dyDescent="0.25">
      <c r="A947" s="3">
        <v>45169</v>
      </c>
      <c r="B947" s="1">
        <v>39113150008721</v>
      </c>
      <c r="C947" s="5">
        <v>300000000</v>
      </c>
      <c r="D947">
        <v>240</v>
      </c>
      <c r="E947" s="3">
        <v>40386</v>
      </c>
      <c r="F947" s="1">
        <f>_xlfn.DAYS(E947,A947)/30</f>
        <v>-159.43333333333334</v>
      </c>
      <c r="G947" s="1">
        <f t="shared" si="235"/>
        <v>80.566666666666663</v>
      </c>
      <c r="H947" s="5">
        <v>104472618</v>
      </c>
      <c r="I947" s="5" t="s">
        <v>53</v>
      </c>
      <c r="J947" s="6">
        <v>40781</v>
      </c>
      <c r="K947" s="7">
        <f>+_xlfn.DAYS(A947,J947)/30</f>
        <v>146.26666666666668</v>
      </c>
      <c r="L947" s="7">
        <v>160.43333333333334</v>
      </c>
      <c r="M947" s="6">
        <v>23854</v>
      </c>
      <c r="N947" s="8">
        <f>+_xlfn.DAYS(A947,M947)/365</f>
        <v>58.397260273972606</v>
      </c>
      <c r="O947" s="8">
        <v>369</v>
      </c>
      <c r="P947" s="6">
        <v>39904</v>
      </c>
      <c r="Q947" s="8">
        <f t="shared" si="222"/>
        <v>1.3388888888888888</v>
      </c>
      <c r="R947" s="8">
        <f t="shared" si="223"/>
        <v>2.4361111111111109</v>
      </c>
      <c r="S947" s="8" t="s">
        <v>73</v>
      </c>
      <c r="T947" s="9">
        <v>1.61E-2</v>
      </c>
      <c r="U947" s="5">
        <f t="shared" si="224"/>
        <v>1250000</v>
      </c>
      <c r="V947" s="5">
        <f t="shared" si="225"/>
        <v>140167.42915000001</v>
      </c>
      <c r="W947" s="10">
        <f t="shared" si="229"/>
        <v>1390167.42915</v>
      </c>
      <c r="X947" s="5">
        <v>1588546</v>
      </c>
      <c r="Y947">
        <v>0</v>
      </c>
      <c r="Z947" s="5">
        <v>0</v>
      </c>
      <c r="AA947" s="5">
        <v>106061164</v>
      </c>
      <c r="AB947">
        <v>0</v>
      </c>
      <c r="AC947">
        <v>0</v>
      </c>
      <c r="AD947">
        <v>0</v>
      </c>
      <c r="AE947" t="s">
        <v>34</v>
      </c>
      <c r="AF947" t="s">
        <v>34</v>
      </c>
      <c r="AG947" t="s">
        <v>41</v>
      </c>
      <c r="AH947" s="5">
        <v>1044726.18</v>
      </c>
      <c r="AI947" s="5">
        <v>15885.46</v>
      </c>
      <c r="AJ947" s="3">
        <v>47776</v>
      </c>
      <c r="AK947" s="5">
        <v>0</v>
      </c>
      <c r="AL947" s="5">
        <v>0</v>
      </c>
      <c r="AM947" s="5">
        <v>0</v>
      </c>
      <c r="AN947" s="5">
        <v>0</v>
      </c>
      <c r="AO947" t="s">
        <v>41</v>
      </c>
      <c r="AP947" t="s">
        <v>37</v>
      </c>
      <c r="AQ947" s="5">
        <v>1044726.18</v>
      </c>
      <c r="AR947" t="s">
        <v>38</v>
      </c>
      <c r="AS947">
        <f t="shared" si="234"/>
        <v>0</v>
      </c>
      <c r="AT947" t="str">
        <f t="shared" si="226"/>
        <v>0 Días</v>
      </c>
      <c r="AU947" t="e">
        <f>IF(AND(AC947=0,SUMIFS($H:$H,$A:$A,$A947,#REF!,#REF!)&lt;250000000),"Ordinaria",IF(AND(AC947=0,SUMIFS($H:$H,$A:$A,$A947,#REF!,#REF!)&gt;=250000000),"Preventiva",IF(AND(AC947&gt;0,AC947&lt;=30),"Persuasiva I",IF(AND(AC947&gt;30,AC947&lt;=60),"Persuasiva II",IF(AND(AC947&gt;60,AC947&lt;90),"Prejurídica","Jurídico")))))</f>
        <v>#REF!</v>
      </c>
      <c r="AV947">
        <f t="shared" si="227"/>
        <v>0</v>
      </c>
      <c r="AW947" t="str">
        <f>IFERROR(VLOOKUP(#REF!,#REF!,32,0),"Desembolsado")</f>
        <v>Desembolsado</v>
      </c>
      <c r="AX947" t="str">
        <f t="shared" si="228"/>
        <v>Otro</v>
      </c>
    </row>
    <row r="948" spans="1:50" x14ac:dyDescent="0.25">
      <c r="A948" s="3">
        <v>45138</v>
      </c>
      <c r="B948" s="1">
        <v>39113150008721</v>
      </c>
      <c r="C948" s="5">
        <v>300000000</v>
      </c>
      <c r="D948">
        <v>240</v>
      </c>
      <c r="E948" s="3">
        <v>40386</v>
      </c>
      <c r="F948" s="1">
        <f>_xlfn.DAYS(E948,A948)/30</f>
        <v>-158.4</v>
      </c>
      <c r="G948" s="1">
        <f t="shared" si="235"/>
        <v>81.599999999999994</v>
      </c>
      <c r="H948" s="5">
        <v>105735340</v>
      </c>
      <c r="I948" s="5" t="s">
        <v>53</v>
      </c>
      <c r="J948" s="6">
        <v>40781</v>
      </c>
      <c r="K948" s="7">
        <f>+_xlfn.DAYS(A948,J948)/30</f>
        <v>145.23333333333332</v>
      </c>
      <c r="L948" s="7">
        <v>159.43333333333334</v>
      </c>
      <c r="M948" s="6">
        <v>23854</v>
      </c>
      <c r="N948" s="8">
        <f>+_xlfn.DAYS(A948,M948)/365</f>
        <v>58.31232876712329</v>
      </c>
      <c r="O948" s="8">
        <v>369</v>
      </c>
      <c r="P948" s="6">
        <v>39904</v>
      </c>
      <c r="Q948" s="8">
        <f t="shared" si="222"/>
        <v>1.3388888888888888</v>
      </c>
      <c r="R948" s="8">
        <f t="shared" si="223"/>
        <v>2.4361111111111109</v>
      </c>
      <c r="S948" s="8" t="s">
        <v>73</v>
      </c>
      <c r="T948" s="9">
        <v>1.61E-2</v>
      </c>
      <c r="U948" s="5">
        <f t="shared" si="224"/>
        <v>1250000</v>
      </c>
      <c r="V948" s="5">
        <f t="shared" si="225"/>
        <v>141861.58116666664</v>
      </c>
      <c r="W948" s="10">
        <f t="shared" si="229"/>
        <v>1391861.5811666667</v>
      </c>
      <c r="X948" s="5">
        <v>1500942</v>
      </c>
      <c r="Y948">
        <v>0</v>
      </c>
      <c r="Z948" s="5">
        <v>0</v>
      </c>
      <c r="AA948" s="5">
        <v>107236282</v>
      </c>
      <c r="AB948">
        <v>0</v>
      </c>
      <c r="AC948">
        <v>0</v>
      </c>
      <c r="AD948">
        <v>0</v>
      </c>
      <c r="AE948" t="s">
        <v>34</v>
      </c>
      <c r="AF948" t="s">
        <v>34</v>
      </c>
      <c r="AG948" t="s">
        <v>41</v>
      </c>
      <c r="AH948" s="5">
        <v>1057353.3999999999</v>
      </c>
      <c r="AI948" s="5">
        <v>15009.42</v>
      </c>
      <c r="AJ948" s="3">
        <v>47776</v>
      </c>
      <c r="AK948" s="5">
        <v>0</v>
      </c>
      <c r="AL948" s="5">
        <v>0</v>
      </c>
      <c r="AM948" s="5">
        <v>0</v>
      </c>
      <c r="AN948" s="5">
        <v>0</v>
      </c>
      <c r="AO948" t="s">
        <v>41</v>
      </c>
      <c r="AP948" t="s">
        <v>37</v>
      </c>
      <c r="AQ948" s="5">
        <v>1057353.3999999999</v>
      </c>
      <c r="AR948" t="s">
        <v>38</v>
      </c>
      <c r="AS948">
        <f t="shared" si="234"/>
        <v>0</v>
      </c>
      <c r="AT948" t="str">
        <f t="shared" si="226"/>
        <v>0 Días</v>
      </c>
      <c r="AU948" t="e">
        <f>IF(AND(AC948=0,SUMIFS($H:$H,$A:$A,$A948,#REF!,#REF!)&lt;250000000),"Ordinaria",IF(AND(AC948=0,SUMIFS($H:$H,$A:$A,$A948,#REF!,#REF!)&gt;=250000000),"Preventiva",IF(AND(AC948&gt;0,AC948&lt;=30),"Persuasiva I",IF(AND(AC948&gt;30,AC948&lt;=60),"Persuasiva II",IF(AND(AC948&gt;60,AC948&lt;90),"Prejurídica","Jurídico")))))</f>
        <v>#REF!</v>
      </c>
      <c r="AV948">
        <f t="shared" si="227"/>
        <v>0</v>
      </c>
      <c r="AW948" t="str">
        <f>IFERROR(VLOOKUP(#REF!,#REF!,32,0),"Desembolsado")</f>
        <v>Desembolsado</v>
      </c>
      <c r="AX948" t="str">
        <f t="shared" si="228"/>
        <v>Otro</v>
      </c>
    </row>
    <row r="949" spans="1:50" x14ac:dyDescent="0.25">
      <c r="A949" s="3">
        <v>45107</v>
      </c>
      <c r="B949" s="1">
        <v>39113150008721</v>
      </c>
      <c r="C949" s="5">
        <v>300000000</v>
      </c>
      <c r="D949">
        <v>240</v>
      </c>
      <c r="E949" s="3">
        <v>40386</v>
      </c>
      <c r="F949" s="1">
        <f>_xlfn.DAYS(E949,A949)/30</f>
        <v>-157.36666666666667</v>
      </c>
      <c r="G949" s="1">
        <f t="shared" si="235"/>
        <v>82.633333333333326</v>
      </c>
      <c r="H949" s="5">
        <v>107277759</v>
      </c>
      <c r="I949" s="5" t="s">
        <v>53</v>
      </c>
      <c r="J949" s="6">
        <v>40781</v>
      </c>
      <c r="K949" s="7">
        <f>+_xlfn.DAYS(A949,J949)/30</f>
        <v>144.19999999999999</v>
      </c>
      <c r="L949" s="7">
        <v>158.4</v>
      </c>
      <c r="M949" s="6">
        <v>23854</v>
      </c>
      <c r="N949" s="8">
        <f>+_xlfn.DAYS(A949,M949)/365</f>
        <v>58.227397260273975</v>
      </c>
      <c r="O949" s="8">
        <v>369</v>
      </c>
      <c r="P949" s="6">
        <v>39904</v>
      </c>
      <c r="Q949" s="8">
        <f t="shared" si="222"/>
        <v>1.3388888888888888</v>
      </c>
      <c r="R949" s="8">
        <f t="shared" si="223"/>
        <v>2.4361111111111109</v>
      </c>
      <c r="S949" s="8" t="s">
        <v>73</v>
      </c>
      <c r="T949" s="9">
        <v>1.61E-2</v>
      </c>
      <c r="U949" s="5">
        <f t="shared" si="224"/>
        <v>1250000</v>
      </c>
      <c r="V949" s="5">
        <f t="shared" si="225"/>
        <v>143930.99332499999</v>
      </c>
      <c r="W949" s="10">
        <f t="shared" si="229"/>
        <v>1393930.9933249999</v>
      </c>
      <c r="X949" s="5">
        <v>1501696</v>
      </c>
      <c r="Y949">
        <v>0</v>
      </c>
      <c r="Z949" s="5">
        <v>0</v>
      </c>
      <c r="AA949" s="5">
        <v>108779455</v>
      </c>
      <c r="AB949">
        <v>0</v>
      </c>
      <c r="AC949">
        <v>0</v>
      </c>
      <c r="AD949">
        <v>0</v>
      </c>
      <c r="AE949" t="s">
        <v>34</v>
      </c>
      <c r="AF949" t="s">
        <v>34</v>
      </c>
      <c r="AG949" t="s">
        <v>41</v>
      </c>
      <c r="AH949" s="5">
        <v>1072777.5900000001</v>
      </c>
      <c r="AI949" s="5">
        <v>15016.96</v>
      </c>
      <c r="AJ949" s="3">
        <v>47776</v>
      </c>
      <c r="AK949" s="5">
        <v>0</v>
      </c>
      <c r="AL949" s="5">
        <v>0</v>
      </c>
      <c r="AM949" s="5">
        <v>0</v>
      </c>
      <c r="AN949" s="5">
        <v>0</v>
      </c>
      <c r="AO949" t="s">
        <v>41</v>
      </c>
      <c r="AP949" t="s">
        <v>37</v>
      </c>
      <c r="AQ949" s="5">
        <v>1072777.5900000001</v>
      </c>
      <c r="AR949" t="s">
        <v>38</v>
      </c>
      <c r="AS949">
        <f t="shared" si="234"/>
        <v>0</v>
      </c>
      <c r="AT949" t="str">
        <f t="shared" si="226"/>
        <v>0 Días</v>
      </c>
      <c r="AU949" t="e">
        <f>IF(AND(AC949=0,SUMIFS($H:$H,$A:$A,$A949,#REF!,#REF!)&lt;250000000),"Ordinaria",IF(AND(AC949=0,SUMIFS($H:$H,$A:$A,$A949,#REF!,#REF!)&gt;=250000000),"Preventiva",IF(AND(AC949&gt;0,AC949&lt;=30),"Persuasiva I",IF(AND(AC949&gt;30,AC949&lt;=60),"Persuasiva II",IF(AND(AC949&gt;60,AC949&lt;90),"Prejurídica","Jurídico")))))</f>
        <v>#REF!</v>
      </c>
      <c r="AV949">
        <f t="shared" si="227"/>
        <v>0</v>
      </c>
      <c r="AW949" t="str">
        <f>IFERROR(VLOOKUP(#REF!,#REF!,32,0),"Desembolsado")</f>
        <v>Desembolsado</v>
      </c>
      <c r="AX949" t="str">
        <f t="shared" si="228"/>
        <v>Otro</v>
      </c>
    </row>
    <row r="950" spans="1:50" x14ac:dyDescent="0.25">
      <c r="A950" s="3">
        <v>45077</v>
      </c>
      <c r="B950" s="1">
        <v>39113150008721</v>
      </c>
      <c r="C950" s="5">
        <v>300000000</v>
      </c>
      <c r="D950">
        <v>240</v>
      </c>
      <c r="E950" s="3">
        <v>40386</v>
      </c>
      <c r="F950" s="1">
        <f>_xlfn.DAYS(E950,A950)/30</f>
        <v>-156.36666666666667</v>
      </c>
      <c r="G950" s="1">
        <f t="shared" si="235"/>
        <v>83.633333333333326</v>
      </c>
      <c r="H950" s="5">
        <v>108962992</v>
      </c>
      <c r="I950" s="5" t="s">
        <v>53</v>
      </c>
      <c r="J950" s="6">
        <v>40781</v>
      </c>
      <c r="K950" s="7">
        <f>+_xlfn.DAYS(A950,J950)/30</f>
        <v>143.19999999999999</v>
      </c>
      <c r="L950" s="7">
        <v>157.36666666666667</v>
      </c>
      <c r="M950" s="6">
        <v>23854</v>
      </c>
      <c r="N950" s="8">
        <f>+_xlfn.DAYS(A950,M950)/365</f>
        <v>58.145205479452052</v>
      </c>
      <c r="O950" s="8">
        <v>369</v>
      </c>
      <c r="P950" s="6">
        <v>39904</v>
      </c>
      <c r="Q950" s="8">
        <f t="shared" si="222"/>
        <v>1.3388888888888888</v>
      </c>
      <c r="R950" s="8">
        <f t="shared" ref="R950:R1013" si="236">+_xlfn.DAYS(J950,P950)/360</f>
        <v>2.4361111111111109</v>
      </c>
      <c r="S950" s="8" t="s">
        <v>73</v>
      </c>
      <c r="T950" s="9">
        <v>1.61E-2</v>
      </c>
      <c r="U950" s="5">
        <f t="shared" si="224"/>
        <v>1250000</v>
      </c>
      <c r="V950" s="5">
        <f t="shared" si="225"/>
        <v>146192.01426666667</v>
      </c>
      <c r="W950" s="10">
        <f t="shared" si="229"/>
        <v>1396192.0142666667</v>
      </c>
      <c r="X950" s="5">
        <v>1594533</v>
      </c>
      <c r="Y950">
        <v>0</v>
      </c>
      <c r="Z950" s="5">
        <v>0</v>
      </c>
      <c r="AA950" s="5">
        <v>110557525</v>
      </c>
      <c r="AB950">
        <v>0</v>
      </c>
      <c r="AC950">
        <v>0</v>
      </c>
      <c r="AD950">
        <v>0</v>
      </c>
      <c r="AE950" t="s">
        <v>34</v>
      </c>
      <c r="AF950" t="s">
        <v>34</v>
      </c>
      <c r="AG950" t="s">
        <v>41</v>
      </c>
      <c r="AH950" s="5">
        <v>1089629.92</v>
      </c>
      <c r="AI950" s="5">
        <v>15945.33</v>
      </c>
      <c r="AJ950" s="3">
        <v>47776</v>
      </c>
      <c r="AK950" s="5">
        <v>0</v>
      </c>
      <c r="AL950" s="5">
        <v>0</v>
      </c>
      <c r="AM950" s="5">
        <v>0</v>
      </c>
      <c r="AN950" s="5">
        <v>0</v>
      </c>
      <c r="AO950" t="s">
        <v>41</v>
      </c>
      <c r="AP950" t="s">
        <v>37</v>
      </c>
      <c r="AQ950" s="5">
        <v>1089629.92</v>
      </c>
      <c r="AR950" t="s">
        <v>38</v>
      </c>
      <c r="AS950">
        <f t="shared" si="234"/>
        <v>0</v>
      </c>
      <c r="AT950" t="str">
        <f t="shared" si="226"/>
        <v>0 Días</v>
      </c>
      <c r="AU950" t="e">
        <f>IF(AND(AC950=0,SUMIFS($H:$H,$A:$A,$A950,#REF!,#REF!)&lt;250000000),"Ordinaria",IF(AND(AC950=0,SUMIFS($H:$H,$A:$A,$A950,#REF!,#REF!)&gt;=250000000),"Preventiva",IF(AND(AC950&gt;0,AC950&lt;=30),"Persuasiva I",IF(AND(AC950&gt;30,AC950&lt;=60),"Persuasiva II",IF(AND(AC950&gt;60,AC950&lt;90),"Prejurídica","Jurídico")))))</f>
        <v>#REF!</v>
      </c>
      <c r="AV950">
        <f t="shared" si="227"/>
        <v>0</v>
      </c>
      <c r="AW950" t="str">
        <f>IFERROR(VLOOKUP(#REF!,#REF!,32,0),"Desembolsado")</f>
        <v>Desembolsado</v>
      </c>
      <c r="AX950" t="str">
        <f t="shared" ref="AX950:AX1013" si="237">IF(AND(AW950="Portafolio Cartera en Cobranza Ordinaria",AP950="Portafolio Cartera en Cobranza Ordinaria"),"Al Día",
IF(AND(AW950="Portafolio Cartera en Cobranza Preventiva",AP950="Portafolio Cartera en Cobranza Preventiva"),"Al Día",
IF(AND(AW950="Portafolio Cartera en Cobranza Ordinaria",AP950="Portafolio Cartera en Cobranza Persuasiva"),"Primera Mora",
IF(AND(AW950="Portafolio Cartera en Cobranza Preventiva",AP950="Portafolio Cartera en Cobranza Persuasiva"),"Primera Mora",
IF(AND(AW950="Portafolio Cartera en Cobranza Persuasiva",AP950="Portafolio Cartera en Cobranza Persuasiva"),"Normalizado",
IF(AND(AW950="Portafolio Cartera en Cobranza Persuasiva",AP950="Portafolio Cartera en Cobranza  Preventiva"),"Normalizado",
IF(AND(AW950="Portafolio Cartera en Cobranza Persuasiva",AP950="Portafolio Cartera en Cobranza Ordinaria"),"Normalizado",
IF(AND(AW950="Portafolio Cartera en Cobranza Persuasiva II",AP950="Portafolio Cartera en Cobranza Persuasiva"),"Normalizado",
IF(AND(AW950="Portafolio Cartera en Cobranza Persuasiva II",AP950="Portafolio Cartera en Cobranza  Preventiva"),"Normalizado",
IF(AND(AW950="Portafolio Cartera en Cobranza Persuasiva II",AP950="Portafolio Cartera en Cobranza Ordinaria"),"Normalizado",
IF(AND(AW950="Portafolio Cartera en Cobranza Prejurídica",AP950="Portafolio Cartera en Cobranza Persuasiva"),"Normalizado",
IF(AND(AW950="Portafolio Cartera en Cobranza Prejurídica",AP950="Portafolio Cartera en Cobranza Ordinaria"),"Normalizado",
IF(AND(AW950="Portafolio Cartera en Cobranza Prejurídica",AP950="Portafolio Cartera en Cobranza  Preventiva"),"Normalizado",
IF(AND(AW950="Portafolio Cartera en Cobranza Jurídica",AP950="Portafolio Cartera en Cobranza Persuasiva"),"Normalizado No Indicador",
IF(AND(AW950="Portafolio Cartera en Cobranza Jurídica",AP950="Portafolio Cartera en Cobranza Ordinaria"),"Normalizado No Indicador",
IF(AND(AW950="Portafolio Cartera en Cobranza Jurídica",AP950="Portafolio Cartera en Cobranza  Preventiva"),"Normalizado No Indicador",
"Otro"))))))))))))))))</f>
        <v>Otro</v>
      </c>
    </row>
    <row r="951" spans="1:50" x14ac:dyDescent="0.25">
      <c r="A951" s="3">
        <v>45046</v>
      </c>
      <c r="B951" s="1">
        <v>39113150008721</v>
      </c>
      <c r="C951" s="5">
        <v>300000000</v>
      </c>
      <c r="D951">
        <v>240</v>
      </c>
      <c r="E951" s="3">
        <v>40386</v>
      </c>
      <c r="F951" s="1">
        <f>_xlfn.DAYS(E951,A951)/30</f>
        <v>-155.33333333333334</v>
      </c>
      <c r="G951" s="1">
        <f t="shared" si="235"/>
        <v>84.666666666666657</v>
      </c>
      <c r="H951" s="5">
        <v>110300978</v>
      </c>
      <c r="I951" s="5" t="s">
        <v>53</v>
      </c>
      <c r="J951" s="6">
        <v>40781</v>
      </c>
      <c r="K951" s="7">
        <f>+_xlfn.DAYS(A951,J951)/30</f>
        <v>142.16666666666666</v>
      </c>
      <c r="L951" s="7">
        <v>156.36666666666667</v>
      </c>
      <c r="M951" s="6">
        <v>23854</v>
      </c>
      <c r="N951" s="8">
        <f>+_xlfn.DAYS(A951,M951)/365</f>
        <v>58.060273972602737</v>
      </c>
      <c r="O951" s="8">
        <v>369</v>
      </c>
      <c r="P951" s="6">
        <v>39904</v>
      </c>
      <c r="Q951" s="8">
        <f t="shared" si="222"/>
        <v>1.3388888888888888</v>
      </c>
      <c r="R951" s="8">
        <f t="shared" si="236"/>
        <v>2.4361111111111109</v>
      </c>
      <c r="S951" s="8" t="s">
        <v>73</v>
      </c>
      <c r="T951" s="9">
        <v>1.61E-2</v>
      </c>
      <c r="U951" s="5">
        <f t="shared" si="224"/>
        <v>1250000</v>
      </c>
      <c r="V951" s="5">
        <f t="shared" si="225"/>
        <v>147987.14548333333</v>
      </c>
      <c r="W951" s="10">
        <f t="shared" ref="W951:W1014" si="238">+U951+V951</f>
        <v>1397987.1454833334</v>
      </c>
      <c r="X951" s="5">
        <v>1596317</v>
      </c>
      <c r="Y951">
        <v>0</v>
      </c>
      <c r="Z951" s="5">
        <v>0</v>
      </c>
      <c r="AA951" s="5">
        <v>111897295</v>
      </c>
      <c r="AB951">
        <v>0</v>
      </c>
      <c r="AC951">
        <v>0</v>
      </c>
      <c r="AD951">
        <v>0</v>
      </c>
      <c r="AE951" t="s">
        <v>34</v>
      </c>
      <c r="AF951" t="s">
        <v>34</v>
      </c>
      <c r="AG951" t="s">
        <v>41</v>
      </c>
      <c r="AH951" s="5">
        <v>1103009.78</v>
      </c>
      <c r="AI951" s="5">
        <v>15963.17</v>
      </c>
      <c r="AJ951" s="3">
        <v>47776</v>
      </c>
      <c r="AK951" s="5">
        <v>0</v>
      </c>
      <c r="AL951" s="5">
        <v>0</v>
      </c>
      <c r="AM951" s="5">
        <v>0</v>
      </c>
      <c r="AN951" s="5">
        <v>0</v>
      </c>
      <c r="AO951" t="s">
        <v>41</v>
      </c>
      <c r="AP951" t="s">
        <v>37</v>
      </c>
      <c r="AQ951" s="5">
        <v>1103009.78</v>
      </c>
      <c r="AR951" t="s">
        <v>38</v>
      </c>
      <c r="AS951">
        <f t="shared" si="234"/>
        <v>0</v>
      </c>
      <c r="AT951" t="str">
        <f t="shared" si="226"/>
        <v>0 Días</v>
      </c>
      <c r="AU951" t="e">
        <f>IF(AND(AC951=0,SUMIFS($H:$H,$A:$A,$A951,#REF!,#REF!)&lt;250000000),"Ordinaria",IF(AND(AC951=0,SUMIFS($H:$H,$A:$A,$A951,#REF!,#REF!)&gt;=250000000),"Preventiva",IF(AND(AC951&gt;0,AC951&lt;=30),"Persuasiva I",IF(AND(AC951&gt;30,AC951&lt;=60),"Persuasiva II",IF(AND(AC951&gt;60,AC951&lt;90),"Prejurídica","Jurídico")))))</f>
        <v>#REF!</v>
      </c>
      <c r="AV951">
        <f t="shared" si="227"/>
        <v>0</v>
      </c>
      <c r="AW951" t="str">
        <f>IFERROR(VLOOKUP(#REF!,#REF!,32,0),"Desembolsado")</f>
        <v>Desembolsado</v>
      </c>
      <c r="AX951" t="str">
        <f t="shared" si="237"/>
        <v>Otro</v>
      </c>
    </row>
    <row r="952" spans="1:50" x14ac:dyDescent="0.25">
      <c r="A952" s="3">
        <v>45016</v>
      </c>
      <c r="B952" s="1">
        <v>39113150008721</v>
      </c>
      <c r="C952" s="5">
        <v>300000000</v>
      </c>
      <c r="D952">
        <v>240</v>
      </c>
      <c r="E952" s="3">
        <v>40386</v>
      </c>
      <c r="F952" s="1">
        <f>_xlfn.DAYS(E952,A952)/30</f>
        <v>-154.33333333333334</v>
      </c>
      <c r="G952" s="1">
        <f t="shared" si="235"/>
        <v>85.666666666666657</v>
      </c>
      <c r="H952" s="5">
        <v>110300978</v>
      </c>
      <c r="I952" s="5" t="s">
        <v>53</v>
      </c>
      <c r="J952" s="6">
        <v>40781</v>
      </c>
      <c r="K952" s="7">
        <f>+_xlfn.DAYS(A952,J952)/30</f>
        <v>141.16666666666666</v>
      </c>
      <c r="L952" s="7">
        <v>155.33333333333334</v>
      </c>
      <c r="M952" s="6">
        <v>23854</v>
      </c>
      <c r="N952" s="8">
        <f>+_xlfn.DAYS(A952,M952)/365</f>
        <v>57.978082191780821</v>
      </c>
      <c r="O952" s="8">
        <v>369</v>
      </c>
      <c r="P952" s="6">
        <v>39904</v>
      </c>
      <c r="Q952" s="8">
        <f t="shared" si="222"/>
        <v>1.3388888888888888</v>
      </c>
      <c r="R952" s="8">
        <f t="shared" si="236"/>
        <v>2.4361111111111109</v>
      </c>
      <c r="S952" s="8" t="s">
        <v>73</v>
      </c>
      <c r="T952" s="9">
        <v>1.61E-2</v>
      </c>
      <c r="U952" s="5">
        <f t="shared" si="224"/>
        <v>1250000</v>
      </c>
      <c r="V952" s="5">
        <f t="shared" si="225"/>
        <v>147987.14548333333</v>
      </c>
      <c r="W952" s="10">
        <f t="shared" si="238"/>
        <v>1397987.1454833334</v>
      </c>
      <c r="X952" s="5">
        <v>1449249</v>
      </c>
      <c r="Y952">
        <v>0</v>
      </c>
      <c r="Z952" s="5">
        <v>0</v>
      </c>
      <c r="AA952" s="5">
        <v>111750227</v>
      </c>
      <c r="AB952">
        <v>0</v>
      </c>
      <c r="AC952">
        <v>0</v>
      </c>
      <c r="AD952">
        <v>0</v>
      </c>
      <c r="AE952" t="s">
        <v>34</v>
      </c>
      <c r="AF952" t="s">
        <v>34</v>
      </c>
      <c r="AG952" t="s">
        <v>41</v>
      </c>
      <c r="AH952" s="5">
        <v>1103009.78</v>
      </c>
      <c r="AI952" s="5">
        <v>14492.49</v>
      </c>
      <c r="AJ952" s="3">
        <v>47776</v>
      </c>
      <c r="AK952" s="5">
        <v>0</v>
      </c>
      <c r="AL952" s="5">
        <v>0</v>
      </c>
      <c r="AM952" s="5">
        <v>0</v>
      </c>
      <c r="AN952" s="5">
        <v>0</v>
      </c>
      <c r="AO952" t="s">
        <v>41</v>
      </c>
      <c r="AP952" t="s">
        <v>37</v>
      </c>
      <c r="AQ952" s="5">
        <v>1103009.78</v>
      </c>
      <c r="AR952" t="s">
        <v>38</v>
      </c>
      <c r="AS952">
        <f t="shared" si="234"/>
        <v>0</v>
      </c>
      <c r="AT952" t="str">
        <f t="shared" si="226"/>
        <v>0 Días</v>
      </c>
      <c r="AU952" t="e">
        <f>IF(AND(AC952=0,SUMIFS($H:$H,$A:$A,$A952,#REF!,#REF!)&lt;250000000),"Ordinaria",IF(AND(AC952=0,SUMIFS($H:$H,$A:$A,$A952,#REF!,#REF!)&gt;=250000000),"Preventiva",IF(AND(AC952&gt;0,AC952&lt;=30),"Persuasiva I",IF(AND(AC952&gt;30,AC952&lt;=60),"Persuasiva II",IF(AND(AC952&gt;60,AC952&lt;90),"Prejurídica","Jurídico")))))</f>
        <v>#REF!</v>
      </c>
      <c r="AV952">
        <f t="shared" si="227"/>
        <v>0</v>
      </c>
      <c r="AW952" t="str">
        <f>IFERROR(VLOOKUP(#REF!,#REF!,32,0),"Desembolsado")</f>
        <v>Desembolsado</v>
      </c>
      <c r="AX952" t="str">
        <f t="shared" si="237"/>
        <v>Otro</v>
      </c>
    </row>
    <row r="953" spans="1:50" x14ac:dyDescent="0.25">
      <c r="A953" s="3">
        <v>45351</v>
      </c>
      <c r="B953" s="1">
        <v>39114150006081</v>
      </c>
      <c r="C953" s="5">
        <v>269000000</v>
      </c>
      <c r="D953">
        <v>240</v>
      </c>
      <c r="E953" s="3">
        <v>40462</v>
      </c>
      <c r="F953" s="1">
        <f>_xlfn.DAYS(E953,A953)/30</f>
        <v>-162.96666666666667</v>
      </c>
      <c r="G953" s="1">
        <f t="shared" si="235"/>
        <v>77.033333333333331</v>
      </c>
      <c r="H953" s="5">
        <v>88545882</v>
      </c>
      <c r="I953" s="5" t="s">
        <v>53</v>
      </c>
      <c r="J953" s="6">
        <v>40602</v>
      </c>
      <c r="K953" s="7">
        <f>+_xlfn.DAYS(A953,J953)/30</f>
        <v>158.30000000000001</v>
      </c>
      <c r="L953" s="7">
        <f>+_xlfn.DAYS(A953,E953)/30</f>
        <v>162.96666666666667</v>
      </c>
      <c r="M953" s="6">
        <v>29552</v>
      </c>
      <c r="N953" s="8">
        <f>+_xlfn.DAYS(A953,M953)/365</f>
        <v>43.284931506849318</v>
      </c>
      <c r="O953" s="8">
        <v>401</v>
      </c>
      <c r="P953" s="6">
        <v>39449</v>
      </c>
      <c r="Q953" s="8">
        <f t="shared" si="222"/>
        <v>2.8138888888888891</v>
      </c>
      <c r="R953" s="8">
        <f t="shared" si="236"/>
        <v>3.2027777777777779</v>
      </c>
      <c r="S953" s="8" t="s">
        <v>66</v>
      </c>
      <c r="T953" s="9">
        <v>1.61E-2</v>
      </c>
      <c r="U953" s="5">
        <f t="shared" si="224"/>
        <v>1120833.3333333333</v>
      </c>
      <c r="V953" s="5">
        <f t="shared" si="225"/>
        <v>118799.05835000001</v>
      </c>
      <c r="W953" s="10">
        <f t="shared" si="238"/>
        <v>1239632.3916833333</v>
      </c>
      <c r="X953" s="5">
        <v>43287</v>
      </c>
      <c r="Y953">
        <v>0</v>
      </c>
      <c r="Z953" s="5">
        <v>358639</v>
      </c>
      <c r="AA953" s="5">
        <v>88947808</v>
      </c>
      <c r="AB953">
        <v>0</v>
      </c>
      <c r="AC953">
        <v>0</v>
      </c>
      <c r="AD953">
        <v>0</v>
      </c>
      <c r="AE953" t="s">
        <v>34</v>
      </c>
      <c r="AF953" t="s">
        <v>34</v>
      </c>
      <c r="AG953" t="s">
        <v>41</v>
      </c>
      <c r="AH953" s="5">
        <v>885458.82</v>
      </c>
      <c r="AI953" s="5">
        <v>432.87</v>
      </c>
      <c r="AJ953" s="3">
        <v>47746</v>
      </c>
      <c r="AK953" s="5">
        <v>3586.39</v>
      </c>
      <c r="AL953" s="5">
        <v>0</v>
      </c>
      <c r="AM953" s="5">
        <v>0</v>
      </c>
      <c r="AN953" s="5">
        <v>0</v>
      </c>
      <c r="AO953" t="s">
        <v>41</v>
      </c>
      <c r="AP953" t="s">
        <v>37</v>
      </c>
      <c r="AQ953" s="5">
        <v>885458.82</v>
      </c>
      <c r="AR953" t="s">
        <v>38</v>
      </c>
      <c r="AT953" t="str">
        <f t="shared" si="226"/>
        <v>0 Días</v>
      </c>
      <c r="AU953" t="e">
        <f>IF(AND(AC953=0,SUMIFS($H:$H,$A:$A,$A953,#REF!,#REF!)&lt;250000000),"Ordinaria",IF(AND(AC953=0,SUMIFS($H:$H,$A:$A,$A953,#REF!,#REF!)&gt;=250000000),"Preventiva",IF(AND(AC953&gt;0,AC953&lt;=30),"Persuasiva I",IF(AND(AC953&gt;30,AC953&lt;=60),"Persuasiva II",IF(AND(AC953&gt;60,AC953&lt;90),"Prejurídica","Jurídico")))))</f>
        <v>#REF!</v>
      </c>
      <c r="AV953">
        <f t="shared" si="227"/>
        <v>0</v>
      </c>
      <c r="AW953" t="str">
        <f>IFERROR(VLOOKUP(#REF!,#REF!,32,0),"Desembolsado")</f>
        <v>Desembolsado</v>
      </c>
      <c r="AX953" t="str">
        <f t="shared" si="237"/>
        <v>Otro</v>
      </c>
    </row>
    <row r="954" spans="1:50" x14ac:dyDescent="0.25">
      <c r="A954" s="3">
        <v>45322</v>
      </c>
      <c r="B954" s="1">
        <v>39114150006081</v>
      </c>
      <c r="C954" s="5">
        <v>269000000</v>
      </c>
      <c r="D954">
        <v>240</v>
      </c>
      <c r="E954" s="3">
        <v>40462</v>
      </c>
      <c r="F954" s="1">
        <f>_xlfn.DAYS(E954,A954)/30</f>
        <v>-162</v>
      </c>
      <c r="G954" s="1">
        <f t="shared" si="235"/>
        <v>78</v>
      </c>
      <c r="H954" s="5">
        <v>89666715</v>
      </c>
      <c r="I954" s="5" t="s">
        <v>53</v>
      </c>
      <c r="J954" s="6">
        <v>40602</v>
      </c>
      <c r="K954" s="7">
        <f>+_xlfn.DAYS(A954,J954)/30</f>
        <v>157.33333333333334</v>
      </c>
      <c r="L954" s="7">
        <f>+_xlfn.DAYS(A954,E954)/30</f>
        <v>162</v>
      </c>
      <c r="M954" s="6">
        <v>29552</v>
      </c>
      <c r="N954" s="8">
        <f>+_xlfn.DAYS(A954,M954)/365</f>
        <v>43.205479452054796</v>
      </c>
      <c r="O954" s="8">
        <v>401</v>
      </c>
      <c r="P954" s="6">
        <v>39449</v>
      </c>
      <c r="Q954" s="8">
        <f t="shared" si="222"/>
        <v>2.8138888888888891</v>
      </c>
      <c r="R954" s="8">
        <f t="shared" si="236"/>
        <v>3.2027777777777779</v>
      </c>
      <c r="S954" s="8" t="s">
        <v>66</v>
      </c>
      <c r="T954" s="9">
        <v>1.61E-2</v>
      </c>
      <c r="U954" s="5">
        <f t="shared" si="224"/>
        <v>1120833.3333333333</v>
      </c>
      <c r="V954" s="5">
        <f t="shared" si="225"/>
        <v>120302.84262499999</v>
      </c>
      <c r="W954" s="10">
        <f t="shared" si="238"/>
        <v>1241136.1759583333</v>
      </c>
      <c r="X954" s="5">
        <v>43836</v>
      </c>
      <c r="Y954">
        <v>0</v>
      </c>
      <c r="Z954" s="5">
        <v>405337</v>
      </c>
      <c r="AA954" s="5">
        <v>90115888</v>
      </c>
      <c r="AB954">
        <v>0</v>
      </c>
      <c r="AC954">
        <v>0</v>
      </c>
      <c r="AD954">
        <v>0</v>
      </c>
      <c r="AE954" t="s">
        <v>34</v>
      </c>
      <c r="AF954" t="s">
        <v>34</v>
      </c>
      <c r="AG954" t="s">
        <v>41</v>
      </c>
      <c r="AH954" s="5">
        <v>896667.15</v>
      </c>
      <c r="AI954" s="5">
        <v>438.36</v>
      </c>
      <c r="AJ954" s="3">
        <v>47746</v>
      </c>
      <c r="AK954" s="5">
        <v>4053.37</v>
      </c>
      <c r="AL954" s="5">
        <v>0</v>
      </c>
      <c r="AM954" s="5">
        <v>0</v>
      </c>
      <c r="AN954" s="5">
        <v>0</v>
      </c>
      <c r="AO954" t="s">
        <v>41</v>
      </c>
      <c r="AP954" t="s">
        <v>37</v>
      </c>
      <c r="AQ954" s="5">
        <v>896667.15</v>
      </c>
      <c r="AR954" t="s">
        <v>38</v>
      </c>
      <c r="AS954">
        <f t="shared" ref="AS954:AS964" si="239">IF(AC954&gt;=1,1,0)</f>
        <v>0</v>
      </c>
      <c r="AT954" t="str">
        <f t="shared" si="226"/>
        <v>0 Días</v>
      </c>
      <c r="AU954" t="e">
        <f>IF(AND(AC954=0,SUMIFS($H:$H,$A:$A,$A954,#REF!,#REF!)&lt;250000000),"Ordinaria",IF(AND(AC954=0,SUMIFS($H:$H,$A:$A,$A954,#REF!,#REF!)&gt;=250000000),"Preventiva",IF(AND(AC954&gt;0,AC954&lt;=30),"Persuasiva I",IF(AND(AC954&gt;30,AC954&lt;=60),"Persuasiva II",IF(AND(AC954&gt;60,AC954&lt;90),"Prejurídica","Jurídico")))))</f>
        <v>#REF!</v>
      </c>
      <c r="AV954">
        <f t="shared" si="227"/>
        <v>0</v>
      </c>
      <c r="AW954" t="str">
        <f>IFERROR(VLOOKUP(#REF!,#REF!,32,0),"Desembolsado")</f>
        <v>Desembolsado</v>
      </c>
      <c r="AX954" t="str">
        <f t="shared" si="237"/>
        <v>Otro</v>
      </c>
    </row>
    <row r="955" spans="1:50" x14ac:dyDescent="0.25">
      <c r="A955" s="3">
        <v>45291</v>
      </c>
      <c r="B955" s="1">
        <v>39114150006081</v>
      </c>
      <c r="C955" s="5">
        <v>269000000</v>
      </c>
      <c r="D955">
        <v>240</v>
      </c>
      <c r="E955" s="3">
        <v>40462</v>
      </c>
      <c r="F955" s="1">
        <f>_xlfn.DAYS(E955,A955)/30</f>
        <v>-160.96666666666667</v>
      </c>
      <c r="G955" s="1">
        <f t="shared" si="235"/>
        <v>79.033333333333331</v>
      </c>
      <c r="H955" s="5">
        <v>90787548</v>
      </c>
      <c r="I955" s="5" t="s">
        <v>53</v>
      </c>
      <c r="J955" s="6">
        <v>40602</v>
      </c>
      <c r="K955" s="7">
        <f>+_xlfn.DAYS(A955,J955)/30</f>
        <v>156.30000000000001</v>
      </c>
      <c r="L955" s="7">
        <f>+_xlfn.DAYS(A955,E955)/30</f>
        <v>160.96666666666667</v>
      </c>
      <c r="M955" s="6">
        <v>29552</v>
      </c>
      <c r="N955" s="8">
        <f>+_xlfn.DAYS(A955,M955)/365</f>
        <v>43.12054794520548</v>
      </c>
      <c r="O955" s="8">
        <v>401</v>
      </c>
      <c r="P955" s="6">
        <v>39449</v>
      </c>
      <c r="Q955" s="8">
        <f t="shared" si="222"/>
        <v>2.8138888888888891</v>
      </c>
      <c r="R955" s="8">
        <f t="shared" si="236"/>
        <v>3.2027777777777779</v>
      </c>
      <c r="S955" s="8" t="s">
        <v>66</v>
      </c>
      <c r="T955" s="9">
        <v>1.61E-2</v>
      </c>
      <c r="U955" s="5">
        <f t="shared" si="224"/>
        <v>1120833.3333333333</v>
      </c>
      <c r="V955" s="5">
        <f t="shared" si="225"/>
        <v>121806.62689999999</v>
      </c>
      <c r="W955" s="10">
        <f t="shared" si="238"/>
        <v>1242639.9602333333</v>
      </c>
      <c r="X955" s="5">
        <v>44385</v>
      </c>
      <c r="Y955">
        <v>0</v>
      </c>
      <c r="Z955" s="5">
        <v>452037</v>
      </c>
      <c r="AA955" s="5">
        <v>91283970</v>
      </c>
      <c r="AB955">
        <v>0</v>
      </c>
      <c r="AC955">
        <v>0</v>
      </c>
      <c r="AD955">
        <v>0</v>
      </c>
      <c r="AE955" t="s">
        <v>34</v>
      </c>
      <c r="AF955" t="s">
        <v>34</v>
      </c>
      <c r="AG955" t="s">
        <v>41</v>
      </c>
      <c r="AH955" s="5">
        <v>907875.48</v>
      </c>
      <c r="AI955" s="5">
        <v>443.85</v>
      </c>
      <c r="AJ955" s="3">
        <v>47746</v>
      </c>
      <c r="AK955" s="5">
        <v>4520.37</v>
      </c>
      <c r="AL955" s="5">
        <v>0</v>
      </c>
      <c r="AM955" s="5">
        <v>0</v>
      </c>
      <c r="AN955" s="5">
        <v>0</v>
      </c>
      <c r="AO955" t="s">
        <v>41</v>
      </c>
      <c r="AP955" t="s">
        <v>37</v>
      </c>
      <c r="AQ955" s="5">
        <v>907875.48</v>
      </c>
      <c r="AR955" t="s">
        <v>38</v>
      </c>
      <c r="AS955">
        <f t="shared" si="239"/>
        <v>0</v>
      </c>
      <c r="AT955" t="str">
        <f t="shared" si="226"/>
        <v>0 Días</v>
      </c>
      <c r="AU955" t="e">
        <f>IF(AND(AC955=0,SUMIFS($H:$H,$A:$A,$A955,#REF!,#REF!)&lt;250000000),"Ordinaria",IF(AND(AC955=0,SUMIFS($H:$H,$A:$A,$A955,#REF!,#REF!)&gt;=250000000),"Preventiva",IF(AND(AC955&gt;0,AC955&lt;=30),"Persuasiva I",IF(AND(AC955&gt;30,AC955&lt;=60),"Persuasiva II",IF(AND(AC955&gt;60,AC955&lt;90),"Prejurídica","Jurídico")))))</f>
        <v>#REF!</v>
      </c>
      <c r="AV955">
        <f t="shared" si="227"/>
        <v>0</v>
      </c>
      <c r="AW955" t="str">
        <f>IFERROR(VLOOKUP(#REF!,#REF!,32,0),"Desembolsado")</f>
        <v>Desembolsado</v>
      </c>
      <c r="AX955" t="str">
        <f t="shared" si="237"/>
        <v>Otro</v>
      </c>
    </row>
    <row r="956" spans="1:50" x14ac:dyDescent="0.25">
      <c r="A956" s="3">
        <v>45260</v>
      </c>
      <c r="B956" s="1">
        <v>39114150006081</v>
      </c>
      <c r="C956" s="5">
        <v>269000000</v>
      </c>
      <c r="D956">
        <v>240</v>
      </c>
      <c r="E956" s="3">
        <v>40462</v>
      </c>
      <c r="F956" s="1">
        <f>_xlfn.DAYS(E956,A956)/30</f>
        <v>-159.93333333333334</v>
      </c>
      <c r="G956" s="1">
        <f t="shared" si="235"/>
        <v>80.066666666666663</v>
      </c>
      <c r="H956" s="5">
        <v>91908381</v>
      </c>
      <c r="I956" s="5" t="s">
        <v>53</v>
      </c>
      <c r="J956" s="6">
        <v>40602</v>
      </c>
      <c r="K956" s="7">
        <f>+_xlfn.DAYS(A956,J956)/30</f>
        <v>155.26666666666668</v>
      </c>
      <c r="L956" s="7">
        <f>+_xlfn.DAYS(A956,E956)/30</f>
        <v>159.93333333333334</v>
      </c>
      <c r="M956" s="6">
        <v>29552</v>
      </c>
      <c r="N956" s="8">
        <f>+_xlfn.DAYS(A956,M956)/365</f>
        <v>43.035616438356165</v>
      </c>
      <c r="O956" s="8">
        <v>401</v>
      </c>
      <c r="P956" s="6">
        <v>39449</v>
      </c>
      <c r="Q956" s="8">
        <f t="shared" si="222"/>
        <v>2.8138888888888891</v>
      </c>
      <c r="R956" s="8">
        <f t="shared" si="236"/>
        <v>3.2027777777777779</v>
      </c>
      <c r="S956" s="8" t="s">
        <v>66</v>
      </c>
      <c r="T956" s="9">
        <v>1.61E-2</v>
      </c>
      <c r="U956" s="5">
        <f t="shared" si="224"/>
        <v>1120833.3333333333</v>
      </c>
      <c r="V956" s="5">
        <f t="shared" si="225"/>
        <v>123310.41117500002</v>
      </c>
      <c r="W956" s="10">
        <f t="shared" si="238"/>
        <v>1244143.7445083333</v>
      </c>
      <c r="X956" s="5">
        <v>44934</v>
      </c>
      <c r="Y956">
        <v>0</v>
      </c>
      <c r="Z956" s="5">
        <v>0</v>
      </c>
      <c r="AA956" s="5">
        <v>91953315</v>
      </c>
      <c r="AB956">
        <v>0</v>
      </c>
      <c r="AC956">
        <v>0</v>
      </c>
      <c r="AD956">
        <v>0</v>
      </c>
      <c r="AE956" t="s">
        <v>34</v>
      </c>
      <c r="AF956" t="s">
        <v>34</v>
      </c>
      <c r="AG956" t="s">
        <v>41</v>
      </c>
      <c r="AH956" s="5">
        <v>919083.81</v>
      </c>
      <c r="AI956" s="5">
        <v>449.34</v>
      </c>
      <c r="AJ956" s="3">
        <v>47746</v>
      </c>
      <c r="AK956" s="5">
        <v>0</v>
      </c>
      <c r="AL956" s="5">
        <v>0</v>
      </c>
      <c r="AM956" s="5">
        <v>0</v>
      </c>
      <c r="AN956" s="5">
        <v>0</v>
      </c>
      <c r="AO956" t="s">
        <v>41</v>
      </c>
      <c r="AP956" t="s">
        <v>37</v>
      </c>
      <c r="AQ956" s="5">
        <v>919083.81</v>
      </c>
      <c r="AR956" t="s">
        <v>38</v>
      </c>
      <c r="AS956">
        <f t="shared" si="239"/>
        <v>0</v>
      </c>
      <c r="AT956" t="str">
        <f t="shared" si="226"/>
        <v>0 Días</v>
      </c>
      <c r="AU956" t="e">
        <f>IF(AND(AC956=0,SUMIFS($H:$H,$A:$A,$A956,#REF!,#REF!)&lt;250000000),"Ordinaria",IF(AND(AC956=0,SUMIFS($H:$H,$A:$A,$A956,#REF!,#REF!)&gt;=250000000),"Preventiva",IF(AND(AC956&gt;0,AC956&lt;=30),"Persuasiva I",IF(AND(AC956&gt;30,AC956&lt;=60),"Persuasiva II",IF(AND(AC956&gt;60,AC956&lt;90),"Prejurídica","Jurídico")))))</f>
        <v>#REF!</v>
      </c>
      <c r="AV956">
        <f t="shared" si="227"/>
        <v>0</v>
      </c>
      <c r="AW956" t="str">
        <f>IFERROR(VLOOKUP(#REF!,#REF!,32,0),"Desembolsado")</f>
        <v>Desembolsado</v>
      </c>
      <c r="AX956" t="str">
        <f t="shared" si="237"/>
        <v>Otro</v>
      </c>
    </row>
    <row r="957" spans="1:50" x14ac:dyDescent="0.25">
      <c r="A957" s="3">
        <v>45230</v>
      </c>
      <c r="B957" s="1">
        <v>39114150006081</v>
      </c>
      <c r="C957" s="5">
        <v>269000000</v>
      </c>
      <c r="D957">
        <v>240</v>
      </c>
      <c r="E957" s="3">
        <v>40462</v>
      </c>
      <c r="F957" s="1">
        <f>_xlfn.DAYS(E957,A957)/30</f>
        <v>-158.93333333333334</v>
      </c>
      <c r="G957" s="1">
        <f t="shared" si="235"/>
        <v>81.066666666666663</v>
      </c>
      <c r="H957" s="5">
        <v>93028497</v>
      </c>
      <c r="I957" s="5" t="s">
        <v>53</v>
      </c>
      <c r="J957" s="6">
        <v>40602</v>
      </c>
      <c r="K957" s="7">
        <f>+_xlfn.DAYS(A957,J957)/30</f>
        <v>154.26666666666668</v>
      </c>
      <c r="L957" s="7">
        <f>+_xlfn.DAYS(A957,E957)/30</f>
        <v>158.93333333333334</v>
      </c>
      <c r="M957" s="6">
        <v>29552</v>
      </c>
      <c r="N957" s="8">
        <f>+_xlfn.DAYS(A957,M957)/365</f>
        <v>42.953424657534249</v>
      </c>
      <c r="O957" s="8">
        <v>401</v>
      </c>
      <c r="P957" s="6">
        <v>39449</v>
      </c>
      <c r="Q957" s="8">
        <f t="shared" si="222"/>
        <v>2.8138888888888891</v>
      </c>
      <c r="R957" s="8">
        <f t="shared" si="236"/>
        <v>3.2027777777777779</v>
      </c>
      <c r="S957" s="8" t="s">
        <v>66</v>
      </c>
      <c r="T957" s="9">
        <v>1.61E-2</v>
      </c>
      <c r="U957" s="5">
        <f t="shared" si="224"/>
        <v>1120833.3333333333</v>
      </c>
      <c r="V957" s="5">
        <f t="shared" si="225"/>
        <v>124813.233475</v>
      </c>
      <c r="W957" s="10">
        <f t="shared" si="238"/>
        <v>1245646.5668083332</v>
      </c>
      <c r="X957" s="5">
        <v>45483</v>
      </c>
      <c r="Y957">
        <v>0</v>
      </c>
      <c r="Z957" s="5">
        <v>0</v>
      </c>
      <c r="AA957" s="5">
        <v>93073980</v>
      </c>
      <c r="AB957">
        <v>0</v>
      </c>
      <c r="AC957">
        <v>0</v>
      </c>
      <c r="AD957">
        <v>0</v>
      </c>
      <c r="AE957" t="s">
        <v>34</v>
      </c>
      <c r="AF957" t="s">
        <v>34</v>
      </c>
      <c r="AG957" t="s">
        <v>41</v>
      </c>
      <c r="AH957" s="5">
        <v>930284.97</v>
      </c>
      <c r="AI957" s="5">
        <v>454.83</v>
      </c>
      <c r="AJ957" s="3">
        <v>47746</v>
      </c>
      <c r="AK957" s="5">
        <v>0</v>
      </c>
      <c r="AL957" s="5">
        <v>0</v>
      </c>
      <c r="AM957" s="5">
        <v>0</v>
      </c>
      <c r="AN957" s="5">
        <v>0</v>
      </c>
      <c r="AO957" t="s">
        <v>41</v>
      </c>
      <c r="AP957" t="s">
        <v>37</v>
      </c>
      <c r="AQ957" s="5">
        <v>930284.97</v>
      </c>
      <c r="AR957" t="s">
        <v>38</v>
      </c>
      <c r="AS957">
        <f t="shared" si="239"/>
        <v>0</v>
      </c>
      <c r="AT957" t="str">
        <f t="shared" si="226"/>
        <v>0 Días</v>
      </c>
      <c r="AU957" t="e">
        <f>IF(AND(AC957=0,SUMIFS($H:$H,$A:$A,$A957,#REF!,#REF!)&lt;250000000),"Ordinaria",IF(AND(AC957=0,SUMIFS($H:$H,$A:$A,$A957,#REF!,#REF!)&gt;=250000000),"Preventiva",IF(AND(AC957&gt;0,AC957&lt;=30),"Persuasiva I",IF(AND(AC957&gt;30,AC957&lt;=60),"Persuasiva II",IF(AND(AC957&gt;60,AC957&lt;90),"Prejurídica","Jurídico")))))</f>
        <v>#REF!</v>
      </c>
      <c r="AV957">
        <f t="shared" si="227"/>
        <v>0</v>
      </c>
      <c r="AW957" t="str">
        <f>IFERROR(VLOOKUP(#REF!,#REF!,32,0),"Desembolsado")</f>
        <v>Desembolsado</v>
      </c>
      <c r="AX957" t="str">
        <f t="shared" si="237"/>
        <v>Otro</v>
      </c>
    </row>
    <row r="958" spans="1:50" x14ac:dyDescent="0.25">
      <c r="A958" s="3">
        <v>45199</v>
      </c>
      <c r="B958" s="1">
        <v>39114150006081</v>
      </c>
      <c r="C958" s="5">
        <v>269000000</v>
      </c>
      <c r="D958">
        <v>240</v>
      </c>
      <c r="E958" s="3">
        <v>40462</v>
      </c>
      <c r="F958" s="1">
        <f>_xlfn.DAYS(E958,A958)/30</f>
        <v>-157.9</v>
      </c>
      <c r="G958" s="1">
        <f t="shared" si="235"/>
        <v>82.1</v>
      </c>
      <c r="H958" s="5">
        <v>94149357</v>
      </c>
      <c r="I958" s="5" t="s">
        <v>53</v>
      </c>
      <c r="J958" s="6">
        <v>40602</v>
      </c>
      <c r="K958" s="7">
        <f>+_xlfn.DAYS(A958,J958)/30</f>
        <v>153.23333333333332</v>
      </c>
      <c r="L958" s="7">
        <f>+_xlfn.DAYS(A958,E958)/30</f>
        <v>157.9</v>
      </c>
      <c r="M958" s="6">
        <v>29552</v>
      </c>
      <c r="N958" s="8">
        <f>+_xlfn.DAYS(A958,M958)/365</f>
        <v>42.868493150684934</v>
      </c>
      <c r="O958" s="8">
        <v>401</v>
      </c>
      <c r="P958" s="6">
        <v>39449</v>
      </c>
      <c r="Q958" s="8">
        <f t="shared" si="222"/>
        <v>2.8138888888888891</v>
      </c>
      <c r="R958" s="8">
        <f t="shared" si="236"/>
        <v>3.2027777777777779</v>
      </c>
      <c r="S958" s="8" t="s">
        <v>66</v>
      </c>
      <c r="T958" s="9">
        <v>1.61E-2</v>
      </c>
      <c r="U958" s="5">
        <f t="shared" si="224"/>
        <v>1120833.3333333333</v>
      </c>
      <c r="V958" s="5">
        <f t="shared" si="225"/>
        <v>126317.05397500002</v>
      </c>
      <c r="W958" s="10">
        <f t="shared" si="238"/>
        <v>1247150.3873083333</v>
      </c>
      <c r="X958" s="5">
        <v>46021</v>
      </c>
      <c r="Y958">
        <v>0</v>
      </c>
      <c r="Z958" s="5">
        <v>0</v>
      </c>
      <c r="AA958" s="5">
        <v>94195378</v>
      </c>
      <c r="AB958">
        <v>0</v>
      </c>
      <c r="AC958">
        <v>0</v>
      </c>
      <c r="AD958">
        <v>0</v>
      </c>
      <c r="AE958" t="s">
        <v>34</v>
      </c>
      <c r="AF958" t="s">
        <v>34</v>
      </c>
      <c r="AG958" t="s">
        <v>41</v>
      </c>
      <c r="AH958" s="5">
        <v>941493.57</v>
      </c>
      <c r="AI958" s="5">
        <v>460.21</v>
      </c>
      <c r="AJ958" s="3">
        <v>47746</v>
      </c>
      <c r="AK958" s="5">
        <v>0</v>
      </c>
      <c r="AL958" s="5">
        <v>0</v>
      </c>
      <c r="AM958" s="5">
        <v>0</v>
      </c>
      <c r="AN958" s="5">
        <v>0</v>
      </c>
      <c r="AO958" t="s">
        <v>41</v>
      </c>
      <c r="AP958" t="s">
        <v>37</v>
      </c>
      <c r="AQ958" s="5">
        <v>941493.57</v>
      </c>
      <c r="AR958" t="s">
        <v>38</v>
      </c>
      <c r="AS958">
        <f t="shared" si="239"/>
        <v>0</v>
      </c>
      <c r="AT958" t="str">
        <f t="shared" si="226"/>
        <v>0 Días</v>
      </c>
      <c r="AU958" t="e">
        <f>IF(AND(AC958=0,SUMIFS($H:$H,$A:$A,$A958,#REF!,#REF!)&lt;250000000),"Ordinaria",IF(AND(AC958=0,SUMIFS($H:$H,$A:$A,$A958,#REF!,#REF!)&gt;=250000000),"Preventiva",IF(AND(AC958&gt;0,AC958&lt;=30),"Persuasiva I",IF(AND(AC958&gt;30,AC958&lt;=60),"Persuasiva II",IF(AND(AC958&gt;60,AC958&lt;90),"Prejurídica","Jurídico")))))</f>
        <v>#REF!</v>
      </c>
      <c r="AV958">
        <f t="shared" si="227"/>
        <v>0</v>
      </c>
      <c r="AW958" t="str">
        <f>IFERROR(VLOOKUP(#REF!,#REF!,32,0),"Desembolsado")</f>
        <v>Desembolsado</v>
      </c>
      <c r="AX958" t="str">
        <f t="shared" si="237"/>
        <v>Otro</v>
      </c>
    </row>
    <row r="959" spans="1:50" x14ac:dyDescent="0.25">
      <c r="A959" s="3">
        <v>45169</v>
      </c>
      <c r="B959" s="1">
        <v>39114150006081</v>
      </c>
      <c r="C959" s="5">
        <v>269000000</v>
      </c>
      <c r="D959">
        <v>240</v>
      </c>
      <c r="E959" s="3">
        <v>40462</v>
      </c>
      <c r="F959" s="1">
        <f>_xlfn.DAYS(E959,A959)/30</f>
        <v>-156.9</v>
      </c>
      <c r="G959" s="1">
        <f t="shared" si="235"/>
        <v>83.1</v>
      </c>
      <c r="H959" s="5">
        <v>95270347</v>
      </c>
      <c r="I959" s="5" t="s">
        <v>53</v>
      </c>
      <c r="J959" s="6">
        <v>40602</v>
      </c>
      <c r="K959" s="7">
        <f>+_xlfn.DAYS(A959,J959)/30</f>
        <v>152.23333333333332</v>
      </c>
      <c r="L959" s="7">
        <f>+_xlfn.DAYS(A959,E959)/30</f>
        <v>156.9</v>
      </c>
      <c r="M959" s="6">
        <v>29552</v>
      </c>
      <c r="N959" s="8">
        <f>+_xlfn.DAYS(A959,M959)/365</f>
        <v>42.786301369863011</v>
      </c>
      <c r="O959" s="8">
        <v>401</v>
      </c>
      <c r="P959" s="6">
        <v>39449</v>
      </c>
      <c r="Q959" s="8">
        <f t="shared" si="222"/>
        <v>2.8138888888888891</v>
      </c>
      <c r="R959" s="8">
        <f t="shared" si="236"/>
        <v>3.2027777777777779</v>
      </c>
      <c r="S959" s="8" t="s">
        <v>66</v>
      </c>
      <c r="T959" s="9">
        <v>1.61E-2</v>
      </c>
      <c r="U959" s="5">
        <f t="shared" si="224"/>
        <v>1120833.3333333333</v>
      </c>
      <c r="V959" s="5">
        <f t="shared" si="225"/>
        <v>127821.04889166665</v>
      </c>
      <c r="W959" s="10">
        <f t="shared" si="238"/>
        <v>1248654.3822249998</v>
      </c>
      <c r="X959" s="5">
        <v>46574</v>
      </c>
      <c r="Y959">
        <v>0</v>
      </c>
      <c r="Z959" s="5">
        <v>0</v>
      </c>
      <c r="AA959" s="5">
        <v>95316921</v>
      </c>
      <c r="AB959">
        <v>0</v>
      </c>
      <c r="AC959">
        <v>0</v>
      </c>
      <c r="AD959">
        <v>0</v>
      </c>
      <c r="AE959" t="s">
        <v>34</v>
      </c>
      <c r="AF959" t="s">
        <v>34</v>
      </c>
      <c r="AG959" t="s">
        <v>41</v>
      </c>
      <c r="AH959" s="5">
        <v>952703.47</v>
      </c>
      <c r="AI959" s="5">
        <v>465.74</v>
      </c>
      <c r="AJ959" s="3">
        <v>47746</v>
      </c>
      <c r="AK959" s="5">
        <v>0</v>
      </c>
      <c r="AL959" s="5">
        <v>0</v>
      </c>
      <c r="AM959" s="5">
        <v>0</v>
      </c>
      <c r="AN959" s="5">
        <v>0</v>
      </c>
      <c r="AO959" t="s">
        <v>41</v>
      </c>
      <c r="AP959" t="s">
        <v>37</v>
      </c>
      <c r="AQ959" s="5">
        <v>952703.47</v>
      </c>
      <c r="AR959" t="s">
        <v>38</v>
      </c>
      <c r="AS959">
        <f t="shared" si="239"/>
        <v>0</v>
      </c>
      <c r="AT959" t="str">
        <f t="shared" si="226"/>
        <v>0 Días</v>
      </c>
      <c r="AU959" t="e">
        <f>IF(AND(AC959=0,SUMIFS($H:$H,$A:$A,$A959,#REF!,#REF!)&lt;250000000),"Ordinaria",IF(AND(AC959=0,SUMIFS($H:$H,$A:$A,$A959,#REF!,#REF!)&gt;=250000000),"Preventiva",IF(AND(AC959&gt;0,AC959&lt;=30),"Persuasiva I",IF(AND(AC959&gt;30,AC959&lt;=60),"Persuasiva II",IF(AND(AC959&gt;60,AC959&lt;90),"Prejurídica","Jurídico")))))</f>
        <v>#REF!</v>
      </c>
      <c r="AV959">
        <f t="shared" si="227"/>
        <v>0</v>
      </c>
      <c r="AW959" t="str">
        <f>IFERROR(VLOOKUP(#REF!,#REF!,32,0),"Desembolsado")</f>
        <v>Desembolsado</v>
      </c>
      <c r="AX959" t="str">
        <f t="shared" si="237"/>
        <v>Otro</v>
      </c>
    </row>
    <row r="960" spans="1:50" x14ac:dyDescent="0.25">
      <c r="A960" s="3">
        <v>45138</v>
      </c>
      <c r="B960" s="1">
        <v>39114150006081</v>
      </c>
      <c r="C960" s="5">
        <v>269000000</v>
      </c>
      <c r="D960">
        <v>240</v>
      </c>
      <c r="E960" s="3">
        <v>40462</v>
      </c>
      <c r="F960" s="1">
        <f>_xlfn.DAYS(E960,A960)/30</f>
        <v>-155.86666666666667</v>
      </c>
      <c r="G960" s="1">
        <f t="shared" si="235"/>
        <v>84.133333333333326</v>
      </c>
      <c r="H960" s="5">
        <v>96391713</v>
      </c>
      <c r="I960" s="5" t="s">
        <v>53</v>
      </c>
      <c r="J960" s="6">
        <v>40602</v>
      </c>
      <c r="K960" s="7">
        <f>+_xlfn.DAYS(A960,J960)/30</f>
        <v>151.19999999999999</v>
      </c>
      <c r="L960" s="7">
        <f>+_xlfn.DAYS(A960,E960)/30</f>
        <v>155.86666666666667</v>
      </c>
      <c r="M960" s="6">
        <v>29552</v>
      </c>
      <c r="N960" s="8">
        <f>+_xlfn.DAYS(A960,M960)/365</f>
        <v>42.701369863013696</v>
      </c>
      <c r="O960" s="8">
        <v>401</v>
      </c>
      <c r="P960" s="6">
        <v>39449</v>
      </c>
      <c r="Q960" s="8">
        <f t="shared" si="222"/>
        <v>2.8138888888888891</v>
      </c>
      <c r="R960" s="8">
        <f t="shared" si="236"/>
        <v>3.2027777777777779</v>
      </c>
      <c r="S960" s="8" t="s">
        <v>66</v>
      </c>
      <c r="T960" s="9">
        <v>1.61E-2</v>
      </c>
      <c r="U960" s="5">
        <f t="shared" si="224"/>
        <v>1120833.3333333333</v>
      </c>
      <c r="V960" s="5">
        <f t="shared" si="225"/>
        <v>129325.54827499998</v>
      </c>
      <c r="W960" s="10">
        <f t="shared" si="238"/>
        <v>1250158.8816083332</v>
      </c>
      <c r="X960" s="5">
        <v>47124</v>
      </c>
      <c r="Y960">
        <v>0</v>
      </c>
      <c r="Z960" s="5">
        <v>0</v>
      </c>
      <c r="AA960" s="5">
        <v>96438837</v>
      </c>
      <c r="AB960">
        <v>0</v>
      </c>
      <c r="AC960">
        <v>0</v>
      </c>
      <c r="AD960">
        <v>0</v>
      </c>
      <c r="AE960" t="s">
        <v>34</v>
      </c>
      <c r="AF960" t="s">
        <v>34</v>
      </c>
      <c r="AG960" t="s">
        <v>41</v>
      </c>
      <c r="AH960" s="5">
        <v>963917.13</v>
      </c>
      <c r="AI960" s="5">
        <v>471.24</v>
      </c>
      <c r="AJ960" s="3">
        <v>47746</v>
      </c>
      <c r="AK960" s="5">
        <v>0</v>
      </c>
      <c r="AL960" s="5">
        <v>0</v>
      </c>
      <c r="AM960" s="5">
        <v>0</v>
      </c>
      <c r="AN960" s="5">
        <v>0</v>
      </c>
      <c r="AO960" t="s">
        <v>41</v>
      </c>
      <c r="AP960" t="s">
        <v>37</v>
      </c>
      <c r="AQ960" s="5">
        <v>963917.13</v>
      </c>
      <c r="AR960" t="s">
        <v>38</v>
      </c>
      <c r="AS960">
        <f t="shared" si="239"/>
        <v>0</v>
      </c>
      <c r="AT960" t="str">
        <f t="shared" si="226"/>
        <v>0 Días</v>
      </c>
      <c r="AU960" t="e">
        <f>IF(AND(AC960=0,SUMIFS($H:$H,$A:$A,$A960,#REF!,#REF!)&lt;250000000),"Ordinaria",IF(AND(AC960=0,SUMIFS($H:$H,$A:$A,$A960,#REF!,#REF!)&gt;=250000000),"Preventiva",IF(AND(AC960&gt;0,AC960&lt;=30),"Persuasiva I",IF(AND(AC960&gt;30,AC960&lt;=60),"Persuasiva II",IF(AND(AC960&gt;60,AC960&lt;90),"Prejurídica","Jurídico")))))</f>
        <v>#REF!</v>
      </c>
      <c r="AV960">
        <f t="shared" si="227"/>
        <v>0</v>
      </c>
      <c r="AW960" t="str">
        <f>IFERROR(VLOOKUP(#REF!,#REF!,32,0),"Desembolsado")</f>
        <v>Desembolsado</v>
      </c>
      <c r="AX960" t="str">
        <f t="shared" si="237"/>
        <v>Otro</v>
      </c>
    </row>
    <row r="961" spans="1:50" x14ac:dyDescent="0.25">
      <c r="A961" s="3">
        <v>45107</v>
      </c>
      <c r="B961" s="1">
        <v>39114150006081</v>
      </c>
      <c r="C961" s="5">
        <v>269000000</v>
      </c>
      <c r="D961">
        <v>240</v>
      </c>
      <c r="E961" s="3">
        <v>40462</v>
      </c>
      <c r="F961" s="1">
        <f>_xlfn.DAYS(E961,A961)/30</f>
        <v>-154.83333333333334</v>
      </c>
      <c r="G961" s="1">
        <f t="shared" si="235"/>
        <v>85.166666666666657</v>
      </c>
      <c r="H961" s="5">
        <v>97512489</v>
      </c>
      <c r="I961" s="5" t="s">
        <v>53</v>
      </c>
      <c r="J961" s="6">
        <v>40602</v>
      </c>
      <c r="K961" s="7">
        <f>+_xlfn.DAYS(A961,J961)/30</f>
        <v>150.16666666666666</v>
      </c>
      <c r="L961" s="7">
        <f>+_xlfn.DAYS(A961,E961)/30</f>
        <v>154.83333333333334</v>
      </c>
      <c r="M961" s="6">
        <v>29552</v>
      </c>
      <c r="N961" s="8">
        <f>+_xlfn.DAYS(A961,M961)/365</f>
        <v>42.61643835616438</v>
      </c>
      <c r="O961" s="8">
        <v>401</v>
      </c>
      <c r="P961" s="6">
        <v>39449</v>
      </c>
      <c r="Q961" s="8">
        <f t="shared" si="222"/>
        <v>2.8138888888888891</v>
      </c>
      <c r="R961" s="8">
        <f t="shared" si="236"/>
        <v>3.2027777777777779</v>
      </c>
      <c r="S961" s="8" t="s">
        <v>66</v>
      </c>
      <c r="T961" s="9">
        <v>1.61E-2</v>
      </c>
      <c r="U961" s="5">
        <f t="shared" si="224"/>
        <v>1120833.3333333333</v>
      </c>
      <c r="V961" s="5">
        <f t="shared" si="225"/>
        <v>130829.256075</v>
      </c>
      <c r="W961" s="10">
        <f t="shared" si="238"/>
        <v>1251662.5894083332</v>
      </c>
      <c r="X961" s="5">
        <v>47688</v>
      </c>
      <c r="Y961">
        <v>0</v>
      </c>
      <c r="Z961" s="5">
        <v>0</v>
      </c>
      <c r="AA961" s="5">
        <v>97560177</v>
      </c>
      <c r="AB961">
        <v>0</v>
      </c>
      <c r="AC961">
        <v>0</v>
      </c>
      <c r="AD961">
        <v>0</v>
      </c>
      <c r="AE961" t="s">
        <v>34</v>
      </c>
      <c r="AF961" t="s">
        <v>34</v>
      </c>
      <c r="AG961" t="s">
        <v>41</v>
      </c>
      <c r="AH961" s="5">
        <v>975124.89</v>
      </c>
      <c r="AI961" s="5">
        <v>476.88</v>
      </c>
      <c r="AJ961" s="3">
        <v>47746</v>
      </c>
      <c r="AK961" s="5">
        <v>0</v>
      </c>
      <c r="AL961" s="5">
        <v>0</v>
      </c>
      <c r="AM961" s="5">
        <v>0</v>
      </c>
      <c r="AN961" s="5">
        <v>0</v>
      </c>
      <c r="AO961" t="s">
        <v>41</v>
      </c>
      <c r="AP961" t="s">
        <v>37</v>
      </c>
      <c r="AQ961" s="5">
        <v>975124.89</v>
      </c>
      <c r="AR961" t="s">
        <v>38</v>
      </c>
      <c r="AS961">
        <f t="shared" si="239"/>
        <v>0</v>
      </c>
      <c r="AT961" t="str">
        <f t="shared" si="226"/>
        <v>0 Días</v>
      </c>
      <c r="AU961" t="e">
        <f>IF(AND(AC961=0,SUMIFS($H:$H,$A:$A,$A961,#REF!,#REF!)&lt;250000000),"Ordinaria",IF(AND(AC961=0,SUMIFS($H:$H,$A:$A,$A961,#REF!,#REF!)&gt;=250000000),"Preventiva",IF(AND(AC961&gt;0,AC961&lt;=30),"Persuasiva I",IF(AND(AC961&gt;30,AC961&lt;=60),"Persuasiva II",IF(AND(AC961&gt;60,AC961&lt;90),"Prejurídica","Jurídico")))))</f>
        <v>#REF!</v>
      </c>
      <c r="AV961">
        <f t="shared" si="227"/>
        <v>0</v>
      </c>
      <c r="AW961" t="str">
        <f>IFERROR(VLOOKUP(#REF!,#REF!,32,0),"Desembolsado")</f>
        <v>Desembolsado</v>
      </c>
      <c r="AX961" t="str">
        <f t="shared" si="237"/>
        <v>Otro</v>
      </c>
    </row>
    <row r="962" spans="1:50" x14ac:dyDescent="0.25">
      <c r="A962" s="3">
        <v>45077</v>
      </c>
      <c r="B962" s="1">
        <v>39114150006081</v>
      </c>
      <c r="C962" s="5">
        <v>269000000</v>
      </c>
      <c r="D962">
        <v>240</v>
      </c>
      <c r="E962" s="3">
        <v>40462</v>
      </c>
      <c r="F962" s="1">
        <f>_xlfn.DAYS(E962,A962)/30</f>
        <v>-153.83333333333334</v>
      </c>
      <c r="G962" s="1">
        <f t="shared" si="235"/>
        <v>86.166666666666657</v>
      </c>
      <c r="H962" s="5">
        <v>98633377</v>
      </c>
      <c r="I962" s="5" t="s">
        <v>53</v>
      </c>
      <c r="J962" s="6">
        <v>40602</v>
      </c>
      <c r="K962" s="7">
        <f>+_xlfn.DAYS(A962,J962)/30</f>
        <v>149.16666666666666</v>
      </c>
      <c r="L962" s="7">
        <f>+_xlfn.DAYS(A962,E962)/30</f>
        <v>153.83333333333334</v>
      </c>
      <c r="M962" s="6">
        <v>29552</v>
      </c>
      <c r="N962" s="8">
        <f>+_xlfn.DAYS(A962,M962)/365</f>
        <v>42.534246575342465</v>
      </c>
      <c r="O962" s="8">
        <v>401</v>
      </c>
      <c r="P962" s="6">
        <v>39449</v>
      </c>
      <c r="Q962" s="8">
        <f t="shared" ref="Q962:Q1025" si="240">+_xlfn.DAYS(E962,P962)/360</f>
        <v>2.8138888888888891</v>
      </c>
      <c r="R962" s="8">
        <f t="shared" si="236"/>
        <v>3.2027777777777779</v>
      </c>
      <c r="S962" s="8" t="s">
        <v>66</v>
      </c>
      <c r="T962" s="9">
        <v>1.61E-2</v>
      </c>
      <c r="U962" s="5">
        <f t="shared" ref="U962:U1025" si="241">C962/D962</f>
        <v>1120833.3333333333</v>
      </c>
      <c r="V962" s="5">
        <f t="shared" ref="V962:V1025" si="242">H962*T962/360*30</f>
        <v>132333.11414166665</v>
      </c>
      <c r="W962" s="10">
        <f t="shared" si="238"/>
        <v>1253166.4474749998</v>
      </c>
      <c r="X962" s="5">
        <v>48232</v>
      </c>
      <c r="Y962">
        <v>0</v>
      </c>
      <c r="Z962" s="5">
        <v>0</v>
      </c>
      <c r="AA962" s="5">
        <v>98681609</v>
      </c>
      <c r="AB962">
        <v>0</v>
      </c>
      <c r="AC962">
        <v>0</v>
      </c>
      <c r="AD962">
        <v>0</v>
      </c>
      <c r="AE962" t="s">
        <v>34</v>
      </c>
      <c r="AF962" t="s">
        <v>34</v>
      </c>
      <c r="AG962" t="s">
        <v>41</v>
      </c>
      <c r="AH962" s="5">
        <v>986333.77</v>
      </c>
      <c r="AI962" s="5">
        <v>482.32</v>
      </c>
      <c r="AJ962" s="3">
        <v>47746</v>
      </c>
      <c r="AK962" s="5">
        <v>0</v>
      </c>
      <c r="AL962" s="5">
        <v>0</v>
      </c>
      <c r="AM962" s="5">
        <v>0</v>
      </c>
      <c r="AN962" s="5">
        <v>0</v>
      </c>
      <c r="AO962" t="s">
        <v>41</v>
      </c>
      <c r="AP962" t="s">
        <v>37</v>
      </c>
      <c r="AQ962" s="5">
        <v>986333.77</v>
      </c>
      <c r="AR962" t="s">
        <v>38</v>
      </c>
      <c r="AS962">
        <f t="shared" si="239"/>
        <v>0</v>
      </c>
      <c r="AT962" t="str">
        <f t="shared" ref="AT962:AT1025" si="243">IF(AC962=0,"0 Días",IF(AND(AC962&gt;0,AC962&lt;=30),"1-30 Días",IF(AND(AC962&gt;30,AC962&lt;=60),"30-60 Días",IF(AND(AC962&gt;60,AC962&lt;90),"60-90 Días"," &gt; 90 Días"))))</f>
        <v>0 Días</v>
      </c>
      <c r="AU962" t="e">
        <f>IF(AND(AC962=0,SUMIFS($H:$H,$A:$A,$A962,#REF!,#REF!)&lt;250000000),"Ordinaria",IF(AND(AC962=0,SUMIFS($H:$H,$A:$A,$A962,#REF!,#REF!)&gt;=250000000),"Preventiva",IF(AND(AC962&gt;0,AC962&lt;=30),"Persuasiva I",IF(AND(AC962&gt;30,AC962&lt;=60),"Persuasiva II",IF(AND(AC962&gt;60,AC962&lt;90),"Prejurídica","Jurídico")))))</f>
        <v>#REF!</v>
      </c>
      <c r="AV962">
        <f t="shared" ref="AV962:AV1025" si="244">IF(AND(AC962&gt;30,AC962&lt;=540),"MORA &gt;30 &lt;= 540 DIAS",0)</f>
        <v>0</v>
      </c>
      <c r="AW962" t="str">
        <f>IFERROR(VLOOKUP(#REF!,#REF!,32,0),"Desembolsado")</f>
        <v>Desembolsado</v>
      </c>
      <c r="AX962" t="str">
        <f t="shared" si="237"/>
        <v>Otro</v>
      </c>
    </row>
    <row r="963" spans="1:50" x14ac:dyDescent="0.25">
      <c r="A963" s="3">
        <v>45046</v>
      </c>
      <c r="B963" s="1">
        <v>39114150006081</v>
      </c>
      <c r="C963" s="5">
        <v>269000000</v>
      </c>
      <c r="D963">
        <v>240</v>
      </c>
      <c r="E963" s="3">
        <v>40462</v>
      </c>
      <c r="F963" s="1">
        <f>_xlfn.DAYS(E963,A963)/30</f>
        <v>-152.80000000000001</v>
      </c>
      <c r="G963" s="1">
        <f t="shared" si="235"/>
        <v>87.199999999999989</v>
      </c>
      <c r="H963" s="5">
        <v>99754212</v>
      </c>
      <c r="I963" s="5" t="s">
        <v>53</v>
      </c>
      <c r="J963" s="6">
        <v>40602</v>
      </c>
      <c r="K963" s="7">
        <f>+_xlfn.DAYS(A963,J963)/30</f>
        <v>148.13333333333333</v>
      </c>
      <c r="L963" s="7">
        <f>+_xlfn.DAYS(A963,E963)/30</f>
        <v>152.80000000000001</v>
      </c>
      <c r="M963" s="6">
        <v>29552</v>
      </c>
      <c r="N963" s="8">
        <f>+_xlfn.DAYS(A963,M963)/365</f>
        <v>42.449315068493149</v>
      </c>
      <c r="O963" s="8">
        <v>401</v>
      </c>
      <c r="P963" s="6">
        <v>39449</v>
      </c>
      <c r="Q963" s="8">
        <f t="shared" si="240"/>
        <v>2.8138888888888891</v>
      </c>
      <c r="R963" s="8">
        <f t="shared" si="236"/>
        <v>3.2027777777777779</v>
      </c>
      <c r="S963" s="8" t="s">
        <v>66</v>
      </c>
      <c r="T963" s="9">
        <v>1.61E-2</v>
      </c>
      <c r="U963" s="5">
        <f t="shared" si="241"/>
        <v>1120833.3333333333</v>
      </c>
      <c r="V963" s="5">
        <f t="shared" si="242"/>
        <v>133836.90110000002</v>
      </c>
      <c r="W963" s="10">
        <f t="shared" si="238"/>
        <v>1254670.2344333334</v>
      </c>
      <c r="X963" s="5">
        <v>48772</v>
      </c>
      <c r="Y963">
        <v>0</v>
      </c>
      <c r="Z963" s="5">
        <v>0</v>
      </c>
      <c r="AA963" s="5">
        <v>99802984</v>
      </c>
      <c r="AB963">
        <v>0</v>
      </c>
      <c r="AC963">
        <v>0</v>
      </c>
      <c r="AD963">
        <v>0</v>
      </c>
      <c r="AE963" t="s">
        <v>34</v>
      </c>
      <c r="AF963" t="s">
        <v>34</v>
      </c>
      <c r="AG963" t="s">
        <v>41</v>
      </c>
      <c r="AH963" s="5">
        <v>997542.12</v>
      </c>
      <c r="AI963" s="5">
        <v>487.72</v>
      </c>
      <c r="AJ963" s="3">
        <v>47746</v>
      </c>
      <c r="AK963" s="5">
        <v>0</v>
      </c>
      <c r="AL963" s="5">
        <v>0</v>
      </c>
      <c r="AM963" s="5">
        <v>0</v>
      </c>
      <c r="AN963" s="5">
        <v>0</v>
      </c>
      <c r="AO963" t="s">
        <v>41</v>
      </c>
      <c r="AP963" t="s">
        <v>37</v>
      </c>
      <c r="AQ963" s="5">
        <v>997542.12</v>
      </c>
      <c r="AR963" t="s">
        <v>38</v>
      </c>
      <c r="AS963">
        <f t="shared" si="239"/>
        <v>0</v>
      </c>
      <c r="AT963" t="str">
        <f t="shared" si="243"/>
        <v>0 Días</v>
      </c>
      <c r="AU963" t="e">
        <f>IF(AND(AC963=0,SUMIFS($H:$H,$A:$A,$A963,#REF!,#REF!)&lt;250000000),"Ordinaria",IF(AND(AC963=0,SUMIFS($H:$H,$A:$A,$A963,#REF!,#REF!)&gt;=250000000),"Preventiva",IF(AND(AC963&gt;0,AC963&lt;=30),"Persuasiva I",IF(AND(AC963&gt;30,AC963&lt;=60),"Persuasiva II",IF(AND(AC963&gt;60,AC963&lt;90),"Prejurídica","Jurídico")))))</f>
        <v>#REF!</v>
      </c>
      <c r="AV963">
        <f t="shared" si="244"/>
        <v>0</v>
      </c>
      <c r="AW963" t="str">
        <f>IFERROR(VLOOKUP(#REF!,#REF!,32,0),"Desembolsado")</f>
        <v>Desembolsado</v>
      </c>
      <c r="AX963" t="str">
        <f t="shared" si="237"/>
        <v>Otro</v>
      </c>
    </row>
    <row r="964" spans="1:50" x14ac:dyDescent="0.25">
      <c r="A964" s="3">
        <v>45016</v>
      </c>
      <c r="B964" s="1">
        <v>39114150006081</v>
      </c>
      <c r="C964" s="5">
        <v>269000000</v>
      </c>
      <c r="D964">
        <v>240</v>
      </c>
      <c r="E964" s="3">
        <v>40462</v>
      </c>
      <c r="F964" s="1">
        <f>_xlfn.DAYS(E964,A964)/30</f>
        <v>-151.80000000000001</v>
      </c>
      <c r="G964" s="1">
        <f t="shared" si="235"/>
        <v>88.199999999999989</v>
      </c>
      <c r="H964" s="5">
        <v>100874462</v>
      </c>
      <c r="I964" s="5" t="s">
        <v>53</v>
      </c>
      <c r="J964" s="6">
        <v>40602</v>
      </c>
      <c r="K964" s="7">
        <f>+_xlfn.DAYS(A964,J964)/30</f>
        <v>147.13333333333333</v>
      </c>
      <c r="L964" s="7">
        <f>+_xlfn.DAYS(A964,E964)/30</f>
        <v>151.80000000000001</v>
      </c>
      <c r="M964" s="6">
        <v>29552</v>
      </c>
      <c r="N964" s="8">
        <f>+_xlfn.DAYS(A964,M964)/365</f>
        <v>42.367123287671234</v>
      </c>
      <c r="O964" s="8">
        <v>401</v>
      </c>
      <c r="P964" s="6">
        <v>39449</v>
      </c>
      <c r="Q964" s="8">
        <f t="shared" si="240"/>
        <v>2.8138888888888891</v>
      </c>
      <c r="R964" s="8">
        <f t="shared" si="236"/>
        <v>3.2027777777777779</v>
      </c>
      <c r="S964" s="8" t="s">
        <v>66</v>
      </c>
      <c r="T964" s="9">
        <v>1.61E-2</v>
      </c>
      <c r="U964" s="5">
        <f t="shared" si="241"/>
        <v>1120833.3333333333</v>
      </c>
      <c r="V964" s="5">
        <f t="shared" si="242"/>
        <v>135339.90318333331</v>
      </c>
      <c r="W964" s="10">
        <f t="shared" si="238"/>
        <v>1256173.2365166666</v>
      </c>
      <c r="X964" s="5">
        <v>49309</v>
      </c>
      <c r="Y964">
        <v>0</v>
      </c>
      <c r="Z964" s="5">
        <v>0</v>
      </c>
      <c r="AA964" s="5">
        <v>100923771</v>
      </c>
      <c r="AB964">
        <v>0</v>
      </c>
      <c r="AC964">
        <v>0</v>
      </c>
      <c r="AD964">
        <v>0</v>
      </c>
      <c r="AE964" t="s">
        <v>34</v>
      </c>
      <c r="AF964" t="s">
        <v>34</v>
      </c>
      <c r="AG964" t="s">
        <v>41</v>
      </c>
      <c r="AH964" s="5">
        <v>1008744.62</v>
      </c>
      <c r="AI964" s="5">
        <v>493.09</v>
      </c>
      <c r="AJ964" s="3">
        <v>47746</v>
      </c>
      <c r="AK964" s="5">
        <v>0</v>
      </c>
      <c r="AL964" s="5">
        <v>0</v>
      </c>
      <c r="AM964" s="5">
        <v>0</v>
      </c>
      <c r="AN964" s="5">
        <v>0</v>
      </c>
      <c r="AO964" t="s">
        <v>41</v>
      </c>
      <c r="AP964" t="s">
        <v>37</v>
      </c>
      <c r="AQ964" s="5">
        <v>1008744.62</v>
      </c>
      <c r="AR964" t="s">
        <v>38</v>
      </c>
      <c r="AS964">
        <f t="shared" si="239"/>
        <v>0</v>
      </c>
      <c r="AT964" t="str">
        <f t="shared" si="243"/>
        <v>0 Días</v>
      </c>
      <c r="AU964" t="e">
        <f>IF(AND(AC964=0,SUMIFS($H:$H,$A:$A,$A964,#REF!,#REF!)&lt;250000000),"Ordinaria",IF(AND(AC964=0,SUMIFS($H:$H,$A:$A,$A964,#REF!,#REF!)&gt;=250000000),"Preventiva",IF(AND(AC964&gt;0,AC964&lt;=30),"Persuasiva I",IF(AND(AC964&gt;30,AC964&lt;=60),"Persuasiva II",IF(AND(AC964&gt;60,AC964&lt;90),"Prejurídica","Jurídico")))))</f>
        <v>#REF!</v>
      </c>
      <c r="AV964">
        <f t="shared" si="244"/>
        <v>0</v>
      </c>
      <c r="AW964" t="str">
        <f>IFERROR(VLOOKUP(#REF!,#REF!,32,0),"Desembolsado")</f>
        <v>Desembolsado</v>
      </c>
      <c r="AX964" t="str">
        <f t="shared" si="237"/>
        <v>Otro</v>
      </c>
    </row>
    <row r="965" spans="1:50" x14ac:dyDescent="0.25">
      <c r="A965" s="3">
        <v>45351</v>
      </c>
      <c r="B965" s="1">
        <v>39114500009431</v>
      </c>
      <c r="C965" s="5">
        <v>201158426</v>
      </c>
      <c r="D965">
        <v>240</v>
      </c>
      <c r="E965" s="3">
        <v>40785</v>
      </c>
      <c r="F965" s="1">
        <f>_xlfn.DAYS(E965,A965)/30</f>
        <v>-152.19999999999999</v>
      </c>
      <c r="G965" s="1">
        <f t="shared" si="235"/>
        <v>87.800000000000011</v>
      </c>
      <c r="H965" s="5">
        <v>73483978</v>
      </c>
      <c r="I965" s="5" t="s">
        <v>53</v>
      </c>
      <c r="J965" s="6">
        <v>40816</v>
      </c>
      <c r="K965" s="7">
        <f>+_xlfn.DAYS(A965,J965)/30</f>
        <v>151.16666666666666</v>
      </c>
      <c r="L965" s="7">
        <f>+_xlfn.DAYS(A965,E965)/30</f>
        <v>152.19999999999999</v>
      </c>
      <c r="M965" s="6">
        <v>23042</v>
      </c>
      <c r="N965" s="8">
        <f>+_xlfn.DAYS(A965,M965)/365</f>
        <v>61.12054794520548</v>
      </c>
      <c r="O965" s="8">
        <v>450</v>
      </c>
      <c r="P965" s="6">
        <v>37149</v>
      </c>
      <c r="Q965" s="8">
        <f t="shared" si="240"/>
        <v>10.1</v>
      </c>
      <c r="R965" s="8">
        <f t="shared" si="236"/>
        <v>10.186111111111112</v>
      </c>
      <c r="S965" s="8" t="s">
        <v>72</v>
      </c>
      <c r="T965" s="9">
        <v>1.61E-2</v>
      </c>
      <c r="U965" s="5">
        <f t="shared" si="241"/>
        <v>838160.10833333328</v>
      </c>
      <c r="V965" s="5">
        <f t="shared" si="242"/>
        <v>98591.003816666664</v>
      </c>
      <c r="W965" s="10">
        <f t="shared" si="238"/>
        <v>936751.11214999994</v>
      </c>
      <c r="X965" s="5">
        <v>35930</v>
      </c>
      <c r="Y965">
        <v>0</v>
      </c>
      <c r="Z965" s="5">
        <v>9830</v>
      </c>
      <c r="AA965" s="5">
        <v>73529738</v>
      </c>
      <c r="AB965">
        <v>0</v>
      </c>
      <c r="AC965">
        <v>0</v>
      </c>
      <c r="AD965">
        <v>0</v>
      </c>
      <c r="AE965" t="s">
        <v>34</v>
      </c>
      <c r="AF965" t="s">
        <v>34</v>
      </c>
      <c r="AG965" t="s">
        <v>41</v>
      </c>
      <c r="AH965" s="5">
        <v>734839.78</v>
      </c>
      <c r="AI965" s="5">
        <v>359.3</v>
      </c>
      <c r="AJ965" s="3">
        <v>48080</v>
      </c>
      <c r="AK965" s="5">
        <v>98.3</v>
      </c>
      <c r="AL965" s="5">
        <v>0</v>
      </c>
      <c r="AM965" s="5">
        <v>0</v>
      </c>
      <c r="AN965" s="5">
        <v>0</v>
      </c>
      <c r="AO965" t="s">
        <v>41</v>
      </c>
      <c r="AP965" t="s">
        <v>37</v>
      </c>
      <c r="AQ965" s="5">
        <v>734839.78</v>
      </c>
      <c r="AR965" t="s">
        <v>38</v>
      </c>
      <c r="AT965" t="str">
        <f t="shared" si="243"/>
        <v>0 Días</v>
      </c>
      <c r="AU965" t="e">
        <f>IF(AND(AC965=0,SUMIFS($H:$H,$A:$A,$A965,#REF!,#REF!)&lt;250000000),"Ordinaria",IF(AND(AC965=0,SUMIFS($H:$H,$A:$A,$A965,#REF!,#REF!)&gt;=250000000),"Preventiva",IF(AND(AC965&gt;0,AC965&lt;=30),"Persuasiva I",IF(AND(AC965&gt;30,AC965&lt;=60),"Persuasiva II",IF(AND(AC965&gt;60,AC965&lt;90),"Prejurídica","Jurídico")))))</f>
        <v>#REF!</v>
      </c>
      <c r="AV965">
        <f t="shared" si="244"/>
        <v>0</v>
      </c>
      <c r="AW965" t="str">
        <f>IFERROR(VLOOKUP(#REF!,#REF!,32,0),"Desembolsado")</f>
        <v>Desembolsado</v>
      </c>
      <c r="AX965" t="str">
        <f t="shared" si="237"/>
        <v>Otro</v>
      </c>
    </row>
    <row r="966" spans="1:50" x14ac:dyDescent="0.25">
      <c r="A966" s="3">
        <v>45322</v>
      </c>
      <c r="B966" s="1">
        <v>39114500009431</v>
      </c>
      <c r="C966" s="5">
        <v>201158426</v>
      </c>
      <c r="D966">
        <v>240</v>
      </c>
      <c r="E966" s="3">
        <v>40785</v>
      </c>
      <c r="F966" s="1">
        <f>_xlfn.DAYS(E966,A966)/30</f>
        <v>-151.23333333333332</v>
      </c>
      <c r="G966" s="1">
        <f t="shared" si="235"/>
        <v>88.76666666666668</v>
      </c>
      <c r="H966" s="5">
        <v>76272079</v>
      </c>
      <c r="I966" s="5" t="s">
        <v>53</v>
      </c>
      <c r="J966" s="6">
        <v>40816</v>
      </c>
      <c r="K966" s="7">
        <f>+_xlfn.DAYS(A966,J966)/30</f>
        <v>150.19999999999999</v>
      </c>
      <c r="L966" s="7">
        <f>+_xlfn.DAYS(A966,E966)/30</f>
        <v>151.23333333333332</v>
      </c>
      <c r="M966" s="6">
        <v>23042</v>
      </c>
      <c r="N966" s="8">
        <f>+_xlfn.DAYS(A966,M966)/365</f>
        <v>61.041095890410958</v>
      </c>
      <c r="O966" s="8">
        <v>450</v>
      </c>
      <c r="P966" s="6">
        <v>37149</v>
      </c>
      <c r="Q966" s="8">
        <f t="shared" si="240"/>
        <v>10.1</v>
      </c>
      <c r="R966" s="8">
        <f t="shared" si="236"/>
        <v>10.186111111111112</v>
      </c>
      <c r="S966" s="8" t="s">
        <v>72</v>
      </c>
      <c r="T966" s="9">
        <v>1.61E-2</v>
      </c>
      <c r="U966" s="5">
        <f t="shared" si="241"/>
        <v>838160.10833333328</v>
      </c>
      <c r="V966" s="5">
        <f t="shared" si="242"/>
        <v>102331.70599166666</v>
      </c>
      <c r="W966" s="10">
        <f t="shared" si="238"/>
        <v>940491.81432499993</v>
      </c>
      <c r="X966" s="5">
        <v>37290</v>
      </c>
      <c r="Y966">
        <v>0</v>
      </c>
      <c r="Z966" s="5">
        <v>10203</v>
      </c>
      <c r="AA966" s="5">
        <v>76319572</v>
      </c>
      <c r="AB966">
        <v>0</v>
      </c>
      <c r="AC966">
        <v>0</v>
      </c>
      <c r="AD966">
        <v>0</v>
      </c>
      <c r="AE966" t="s">
        <v>34</v>
      </c>
      <c r="AF966" t="s">
        <v>34</v>
      </c>
      <c r="AG966" t="s">
        <v>41</v>
      </c>
      <c r="AH966" s="5">
        <v>762720.79</v>
      </c>
      <c r="AI966" s="5">
        <v>372.9</v>
      </c>
      <c r="AJ966" s="3">
        <v>48080</v>
      </c>
      <c r="AK966" s="5">
        <v>102.03</v>
      </c>
      <c r="AL966" s="5">
        <v>0</v>
      </c>
      <c r="AM966" s="5">
        <v>0</v>
      </c>
      <c r="AN966" s="5">
        <v>0</v>
      </c>
      <c r="AO966" t="s">
        <v>41</v>
      </c>
      <c r="AP966" t="s">
        <v>37</v>
      </c>
      <c r="AQ966" s="5">
        <v>762720.79</v>
      </c>
      <c r="AR966" t="s">
        <v>38</v>
      </c>
      <c r="AS966">
        <f t="shared" ref="AS966:AS976" si="245">IF(AC966&gt;=1,1,0)</f>
        <v>0</v>
      </c>
      <c r="AT966" t="str">
        <f t="shared" si="243"/>
        <v>0 Días</v>
      </c>
      <c r="AU966" t="e">
        <f>IF(AND(AC966=0,SUMIFS($H:$H,$A:$A,$A966,#REF!,#REF!)&lt;250000000),"Ordinaria",IF(AND(AC966=0,SUMIFS($H:$H,$A:$A,$A966,#REF!,#REF!)&gt;=250000000),"Preventiva",IF(AND(AC966&gt;0,AC966&lt;=30),"Persuasiva I",IF(AND(AC966&gt;30,AC966&lt;=60),"Persuasiva II",IF(AND(AC966&gt;60,AC966&lt;90),"Prejurídica","Jurídico")))))</f>
        <v>#REF!</v>
      </c>
      <c r="AV966">
        <f t="shared" si="244"/>
        <v>0</v>
      </c>
      <c r="AW966" t="str">
        <f>IFERROR(VLOOKUP(#REF!,#REF!,32,0),"Desembolsado")</f>
        <v>Desembolsado</v>
      </c>
      <c r="AX966" t="str">
        <f t="shared" si="237"/>
        <v>Otro</v>
      </c>
    </row>
    <row r="967" spans="1:50" x14ac:dyDescent="0.25">
      <c r="A967" s="3">
        <v>45291</v>
      </c>
      <c r="B967" s="1">
        <v>39114500009431</v>
      </c>
      <c r="C967" s="5">
        <v>201158426</v>
      </c>
      <c r="D967">
        <v>240</v>
      </c>
      <c r="E967" s="3">
        <v>40785</v>
      </c>
      <c r="F967" s="1">
        <f>_xlfn.DAYS(E967,A967)/30</f>
        <v>-150.19999999999999</v>
      </c>
      <c r="G967" s="1">
        <f t="shared" si="235"/>
        <v>89.800000000000011</v>
      </c>
      <c r="H967" s="5">
        <v>76352061</v>
      </c>
      <c r="I967" s="5" t="s">
        <v>53</v>
      </c>
      <c r="J967" s="6">
        <v>40816</v>
      </c>
      <c r="K967" s="7">
        <f>+_xlfn.DAYS(A967,J967)/30</f>
        <v>149.16666666666666</v>
      </c>
      <c r="L967" s="7">
        <f>+_xlfn.DAYS(A967,E967)/30</f>
        <v>150.19999999999999</v>
      </c>
      <c r="M967" s="6">
        <v>23042</v>
      </c>
      <c r="N967" s="8">
        <f>+_xlfn.DAYS(A967,M967)/365</f>
        <v>60.956164383561642</v>
      </c>
      <c r="O967" s="8">
        <v>450</v>
      </c>
      <c r="P967" s="6">
        <v>37149</v>
      </c>
      <c r="Q967" s="8">
        <f t="shared" si="240"/>
        <v>10.1</v>
      </c>
      <c r="R967" s="8">
        <f t="shared" si="236"/>
        <v>10.186111111111112</v>
      </c>
      <c r="S967" s="8" t="s">
        <v>72</v>
      </c>
      <c r="T967" s="9">
        <v>1.61E-2</v>
      </c>
      <c r="U967" s="5">
        <f t="shared" si="241"/>
        <v>838160.10833333328</v>
      </c>
      <c r="V967" s="5">
        <f t="shared" si="242"/>
        <v>102439.01517500001</v>
      </c>
      <c r="W967" s="10">
        <f t="shared" si="238"/>
        <v>940599.12350833323</v>
      </c>
      <c r="X967" s="5">
        <v>37328</v>
      </c>
      <c r="Y967">
        <v>0</v>
      </c>
      <c r="Z967" s="5">
        <v>10215</v>
      </c>
      <c r="AA967" s="5">
        <v>76399604</v>
      </c>
      <c r="AB967">
        <v>0</v>
      </c>
      <c r="AC967">
        <v>0</v>
      </c>
      <c r="AD967">
        <v>0</v>
      </c>
      <c r="AE967" t="s">
        <v>34</v>
      </c>
      <c r="AF967" t="s">
        <v>34</v>
      </c>
      <c r="AG967" t="s">
        <v>41</v>
      </c>
      <c r="AH967" s="5">
        <v>763520.61</v>
      </c>
      <c r="AI967" s="5">
        <v>373.28</v>
      </c>
      <c r="AJ967" s="3">
        <v>48080</v>
      </c>
      <c r="AK967" s="5">
        <v>102.15</v>
      </c>
      <c r="AL967" s="5">
        <v>0</v>
      </c>
      <c r="AM967" s="5">
        <v>0</v>
      </c>
      <c r="AN967" s="5">
        <v>0</v>
      </c>
      <c r="AO967" t="s">
        <v>41</v>
      </c>
      <c r="AP967" t="s">
        <v>37</v>
      </c>
      <c r="AQ967" s="5">
        <v>763520.61</v>
      </c>
      <c r="AR967" t="s">
        <v>38</v>
      </c>
      <c r="AS967">
        <f t="shared" si="245"/>
        <v>0</v>
      </c>
      <c r="AT967" t="str">
        <f t="shared" si="243"/>
        <v>0 Días</v>
      </c>
      <c r="AU967" t="e">
        <f>IF(AND(AC967=0,SUMIFS($H:$H,$A:$A,$A967,#REF!,#REF!)&lt;250000000),"Ordinaria",IF(AND(AC967=0,SUMIFS($H:$H,$A:$A,$A967,#REF!,#REF!)&gt;=250000000),"Preventiva",IF(AND(AC967&gt;0,AC967&lt;=30),"Persuasiva I",IF(AND(AC967&gt;30,AC967&lt;=60),"Persuasiva II",IF(AND(AC967&gt;60,AC967&lt;90),"Prejurídica","Jurídico")))))</f>
        <v>#REF!</v>
      </c>
      <c r="AV967">
        <f t="shared" si="244"/>
        <v>0</v>
      </c>
      <c r="AW967" t="str">
        <f>IFERROR(VLOOKUP(#REF!,#REF!,32,0),"Desembolsado")</f>
        <v>Desembolsado</v>
      </c>
      <c r="AX967" t="str">
        <f t="shared" si="237"/>
        <v>Otro</v>
      </c>
    </row>
    <row r="968" spans="1:50" x14ac:dyDescent="0.25">
      <c r="A968" s="3">
        <v>45260</v>
      </c>
      <c r="B968" s="1">
        <v>39114500009431</v>
      </c>
      <c r="C968" s="5">
        <v>201158426</v>
      </c>
      <c r="D968">
        <v>240</v>
      </c>
      <c r="E968" s="3">
        <v>40785</v>
      </c>
      <c r="F968" s="1">
        <f>_xlfn.DAYS(E968,A968)/30</f>
        <v>-149.16666666666666</v>
      </c>
      <c r="G968" s="1">
        <f t="shared" si="235"/>
        <v>90.833333333333343</v>
      </c>
      <c r="H968" s="5">
        <v>76352100</v>
      </c>
      <c r="I968" s="5" t="s">
        <v>53</v>
      </c>
      <c r="J968" s="6">
        <v>40816</v>
      </c>
      <c r="K968" s="7">
        <f>+_xlfn.DAYS(A968,J968)/30</f>
        <v>148.13333333333333</v>
      </c>
      <c r="L968" s="7">
        <f>+_xlfn.DAYS(A968,E968)/30</f>
        <v>149.16666666666666</v>
      </c>
      <c r="M968" s="6">
        <v>23042</v>
      </c>
      <c r="N968" s="8">
        <f>+_xlfn.DAYS(A968,M968)/365</f>
        <v>60.871232876712327</v>
      </c>
      <c r="O968" s="8">
        <v>450</v>
      </c>
      <c r="P968" s="6">
        <v>37149</v>
      </c>
      <c r="Q968" s="8">
        <f t="shared" si="240"/>
        <v>10.1</v>
      </c>
      <c r="R968" s="8">
        <f t="shared" si="236"/>
        <v>10.186111111111112</v>
      </c>
      <c r="S968" s="8" t="s">
        <v>72</v>
      </c>
      <c r="T968" s="9">
        <v>1.61E-2</v>
      </c>
      <c r="U968" s="5">
        <f t="shared" si="241"/>
        <v>838160.10833333328</v>
      </c>
      <c r="V968" s="5">
        <f t="shared" si="242"/>
        <v>102439.0675</v>
      </c>
      <c r="W968" s="10">
        <f t="shared" si="238"/>
        <v>940599.17583333328</v>
      </c>
      <c r="X968" s="5">
        <v>101803</v>
      </c>
      <c r="Y968">
        <v>0</v>
      </c>
      <c r="Z968" s="5">
        <v>0</v>
      </c>
      <c r="AA968" s="5">
        <v>76453903</v>
      </c>
      <c r="AB968">
        <v>0</v>
      </c>
      <c r="AC968">
        <v>0</v>
      </c>
      <c r="AD968">
        <v>0</v>
      </c>
      <c r="AE968" t="s">
        <v>34</v>
      </c>
      <c r="AF968" t="s">
        <v>34</v>
      </c>
      <c r="AG968" t="s">
        <v>41</v>
      </c>
      <c r="AH968" s="5">
        <v>763521</v>
      </c>
      <c r="AI968" s="5">
        <v>1018.03</v>
      </c>
      <c r="AJ968" s="3">
        <v>48080</v>
      </c>
      <c r="AK968" s="5">
        <v>0</v>
      </c>
      <c r="AL968" s="5">
        <v>0</v>
      </c>
      <c r="AM968" s="5">
        <v>0</v>
      </c>
      <c r="AN968" s="5">
        <v>0</v>
      </c>
      <c r="AO968" t="s">
        <v>41</v>
      </c>
      <c r="AP968" t="s">
        <v>37</v>
      </c>
      <c r="AQ968" s="5">
        <v>763521</v>
      </c>
      <c r="AR968" t="s">
        <v>38</v>
      </c>
      <c r="AS968">
        <f t="shared" si="245"/>
        <v>0</v>
      </c>
      <c r="AT968" t="str">
        <f t="shared" si="243"/>
        <v>0 Días</v>
      </c>
      <c r="AU968" t="e">
        <f>IF(AND(AC968=0,SUMIFS($H:$H,$A:$A,$A968,#REF!,#REF!)&lt;250000000),"Ordinaria",IF(AND(AC968=0,SUMIFS($H:$H,$A:$A,$A968,#REF!,#REF!)&gt;=250000000),"Preventiva",IF(AND(AC968&gt;0,AC968&lt;=30),"Persuasiva I",IF(AND(AC968&gt;30,AC968&lt;=60),"Persuasiva II",IF(AND(AC968&gt;60,AC968&lt;90),"Prejurídica","Jurídico")))))</f>
        <v>#REF!</v>
      </c>
      <c r="AV968">
        <f t="shared" si="244"/>
        <v>0</v>
      </c>
      <c r="AW968" t="str">
        <f>IFERROR(VLOOKUP(#REF!,#REF!,32,0),"Desembolsado")</f>
        <v>Desembolsado</v>
      </c>
      <c r="AX968" t="str">
        <f t="shared" si="237"/>
        <v>Otro</v>
      </c>
    </row>
    <row r="969" spans="1:50" x14ac:dyDescent="0.25">
      <c r="A969" s="3">
        <v>45230</v>
      </c>
      <c r="B969" s="1">
        <v>39114500009431</v>
      </c>
      <c r="C969" s="5">
        <v>201158426</v>
      </c>
      <c r="D969">
        <v>240</v>
      </c>
      <c r="E969" s="3">
        <v>40785</v>
      </c>
      <c r="F969" s="1">
        <f>_xlfn.DAYS(E969,A969)/30</f>
        <v>-148.16666666666666</v>
      </c>
      <c r="G969" s="1">
        <f t="shared" si="235"/>
        <v>91.833333333333343</v>
      </c>
      <c r="H969" s="5">
        <v>76352100</v>
      </c>
      <c r="I969" s="5" t="s">
        <v>53</v>
      </c>
      <c r="J969" s="6">
        <v>40816</v>
      </c>
      <c r="K969" s="7">
        <f>+_xlfn.DAYS(A969,J969)/30</f>
        <v>147.13333333333333</v>
      </c>
      <c r="L969" s="7">
        <f>+_xlfn.DAYS(A969,E969)/30</f>
        <v>148.16666666666666</v>
      </c>
      <c r="M969" s="6">
        <v>23042</v>
      </c>
      <c r="N969" s="8">
        <f>+_xlfn.DAYS(A969,M969)/365</f>
        <v>60.789041095890411</v>
      </c>
      <c r="O969" s="8">
        <v>450</v>
      </c>
      <c r="P969" s="6">
        <v>37149</v>
      </c>
      <c r="Q969" s="8">
        <f t="shared" si="240"/>
        <v>10.1</v>
      </c>
      <c r="R969" s="8">
        <f t="shared" si="236"/>
        <v>10.186111111111112</v>
      </c>
      <c r="S969" s="8" t="s">
        <v>72</v>
      </c>
      <c r="T969" s="9">
        <v>1.61E-2</v>
      </c>
      <c r="U969" s="5">
        <f t="shared" si="241"/>
        <v>838160.10833333328</v>
      </c>
      <c r="V969" s="5">
        <f t="shared" si="242"/>
        <v>102439.0675</v>
      </c>
      <c r="W969" s="10">
        <f t="shared" si="238"/>
        <v>940599.17583333328</v>
      </c>
      <c r="X969" s="5">
        <v>0</v>
      </c>
      <c r="Y969">
        <v>0</v>
      </c>
      <c r="Z969" s="5">
        <v>0</v>
      </c>
      <c r="AA969" s="5">
        <v>76352100</v>
      </c>
      <c r="AB969">
        <v>0</v>
      </c>
      <c r="AC969">
        <v>0</v>
      </c>
      <c r="AD969">
        <v>0</v>
      </c>
      <c r="AE969" t="s">
        <v>34</v>
      </c>
      <c r="AF969" t="s">
        <v>34</v>
      </c>
      <c r="AG969" t="s">
        <v>41</v>
      </c>
      <c r="AH969" s="5">
        <v>763521</v>
      </c>
      <c r="AI969" s="5">
        <v>0</v>
      </c>
      <c r="AJ969" s="3">
        <v>48080</v>
      </c>
      <c r="AK969" s="5">
        <v>0</v>
      </c>
      <c r="AL969" s="5">
        <v>0</v>
      </c>
      <c r="AM969" s="5">
        <v>0</v>
      </c>
      <c r="AN969" s="5">
        <v>0</v>
      </c>
      <c r="AO969" t="s">
        <v>41</v>
      </c>
      <c r="AP969" t="s">
        <v>37</v>
      </c>
      <c r="AQ969" s="5">
        <v>763521</v>
      </c>
      <c r="AR969" t="s">
        <v>38</v>
      </c>
      <c r="AS969">
        <f t="shared" si="245"/>
        <v>0</v>
      </c>
      <c r="AT969" t="str">
        <f t="shared" si="243"/>
        <v>0 Días</v>
      </c>
      <c r="AU969" t="e">
        <f>IF(AND(AC969=0,SUMIFS($H:$H,$A:$A,$A969,#REF!,#REF!)&lt;250000000),"Ordinaria",IF(AND(AC969=0,SUMIFS($H:$H,$A:$A,$A969,#REF!,#REF!)&gt;=250000000),"Preventiva",IF(AND(AC969&gt;0,AC969&lt;=30),"Persuasiva I",IF(AND(AC969&gt;30,AC969&lt;=60),"Persuasiva II",IF(AND(AC969&gt;60,AC969&lt;90),"Prejurídica","Jurídico")))))</f>
        <v>#REF!</v>
      </c>
      <c r="AV969">
        <f t="shared" si="244"/>
        <v>0</v>
      </c>
      <c r="AW969" t="str">
        <f>IFERROR(VLOOKUP(#REF!,#REF!,32,0),"Desembolsado")</f>
        <v>Desembolsado</v>
      </c>
      <c r="AX969" t="str">
        <f t="shared" si="237"/>
        <v>Otro</v>
      </c>
    </row>
    <row r="970" spans="1:50" x14ac:dyDescent="0.25">
      <c r="A970" s="3">
        <v>45199</v>
      </c>
      <c r="B970" s="1">
        <v>39114500009431</v>
      </c>
      <c r="C970" s="5">
        <v>201158426</v>
      </c>
      <c r="D970">
        <v>240</v>
      </c>
      <c r="E970" s="3">
        <v>40785</v>
      </c>
      <c r="F970" s="1">
        <f>_xlfn.DAYS(E970,A970)/30</f>
        <v>-147.13333333333333</v>
      </c>
      <c r="G970" s="1">
        <f t="shared" si="235"/>
        <v>92.866666666666674</v>
      </c>
      <c r="H970" s="5">
        <v>78916722</v>
      </c>
      <c r="I970" s="5" t="s">
        <v>53</v>
      </c>
      <c r="J970" s="6">
        <v>40816</v>
      </c>
      <c r="K970" s="7">
        <f>+_xlfn.DAYS(A970,J970)/30</f>
        <v>146.1</v>
      </c>
      <c r="L970" s="7">
        <f>+_xlfn.DAYS(A970,E970)/30</f>
        <v>147.13333333333333</v>
      </c>
      <c r="M970" s="6">
        <v>23042</v>
      </c>
      <c r="N970" s="8">
        <f>+_xlfn.DAYS(A970,M970)/365</f>
        <v>60.704109589041096</v>
      </c>
      <c r="O970" s="8">
        <v>450</v>
      </c>
      <c r="P970" s="6">
        <v>37149</v>
      </c>
      <c r="Q970" s="8">
        <f t="shared" si="240"/>
        <v>10.1</v>
      </c>
      <c r="R970" s="8">
        <f t="shared" si="236"/>
        <v>10.186111111111112</v>
      </c>
      <c r="S970" s="8" t="s">
        <v>72</v>
      </c>
      <c r="T970" s="9">
        <v>1.61E-2</v>
      </c>
      <c r="U970" s="5">
        <f t="shared" si="241"/>
        <v>838160.10833333328</v>
      </c>
      <c r="V970" s="5">
        <f t="shared" si="242"/>
        <v>105879.93535</v>
      </c>
      <c r="W970" s="10">
        <f t="shared" si="238"/>
        <v>944040.04368333332</v>
      </c>
      <c r="X970" s="5">
        <v>38582</v>
      </c>
      <c r="Y970">
        <v>0</v>
      </c>
      <c r="Z970" s="5">
        <v>0</v>
      </c>
      <c r="AA970" s="5">
        <v>78955304</v>
      </c>
      <c r="AB970">
        <v>0</v>
      </c>
      <c r="AC970">
        <v>0</v>
      </c>
      <c r="AD970">
        <v>0</v>
      </c>
      <c r="AE970" t="s">
        <v>34</v>
      </c>
      <c r="AF970" t="s">
        <v>34</v>
      </c>
      <c r="AG970" t="s">
        <v>41</v>
      </c>
      <c r="AH970" s="5">
        <v>789167.22</v>
      </c>
      <c r="AI970" s="5">
        <v>385.82</v>
      </c>
      <c r="AJ970" s="3">
        <v>48080</v>
      </c>
      <c r="AK970" s="5">
        <v>0</v>
      </c>
      <c r="AL970" s="5">
        <v>0</v>
      </c>
      <c r="AM970" s="5">
        <v>0</v>
      </c>
      <c r="AN970" s="5">
        <v>0</v>
      </c>
      <c r="AO970" t="s">
        <v>41</v>
      </c>
      <c r="AP970" t="s">
        <v>37</v>
      </c>
      <c r="AQ970" s="5">
        <v>789167.22</v>
      </c>
      <c r="AR970" t="s">
        <v>38</v>
      </c>
      <c r="AS970">
        <f t="shared" si="245"/>
        <v>0</v>
      </c>
      <c r="AT970" t="str">
        <f t="shared" si="243"/>
        <v>0 Días</v>
      </c>
      <c r="AU970" t="e">
        <f>IF(AND(AC970=0,SUMIFS($H:$H,$A:$A,$A970,#REF!,#REF!)&lt;250000000),"Ordinaria",IF(AND(AC970=0,SUMIFS($H:$H,$A:$A,$A970,#REF!,#REF!)&gt;=250000000),"Preventiva",IF(AND(AC970&gt;0,AC970&lt;=30),"Persuasiva I",IF(AND(AC970&gt;30,AC970&lt;=60),"Persuasiva II",IF(AND(AC970&gt;60,AC970&lt;90),"Prejurídica","Jurídico")))))</f>
        <v>#REF!</v>
      </c>
      <c r="AV970">
        <f t="shared" si="244"/>
        <v>0</v>
      </c>
      <c r="AW970" t="str">
        <f>IFERROR(VLOOKUP(#REF!,#REF!,32,0),"Desembolsado")</f>
        <v>Desembolsado</v>
      </c>
      <c r="AX970" t="str">
        <f t="shared" si="237"/>
        <v>Otro</v>
      </c>
    </row>
    <row r="971" spans="1:50" x14ac:dyDescent="0.25">
      <c r="A971" s="3">
        <v>45169</v>
      </c>
      <c r="B971" s="1">
        <v>39114500009431</v>
      </c>
      <c r="C971" s="5">
        <v>201158426</v>
      </c>
      <c r="D971">
        <v>240</v>
      </c>
      <c r="E971" s="3">
        <v>40785</v>
      </c>
      <c r="F971" s="1">
        <f>_xlfn.DAYS(E971,A971)/30</f>
        <v>-146.13333333333333</v>
      </c>
      <c r="G971" s="1">
        <f t="shared" si="235"/>
        <v>93.866666666666674</v>
      </c>
      <c r="H971" s="5">
        <v>78917167</v>
      </c>
      <c r="I971" s="5" t="s">
        <v>53</v>
      </c>
      <c r="J971" s="6">
        <v>40816</v>
      </c>
      <c r="K971" s="7">
        <f>+_xlfn.DAYS(A971,J971)/30</f>
        <v>145.1</v>
      </c>
      <c r="L971" s="7">
        <f>+_xlfn.DAYS(A971,E971)/30</f>
        <v>146.13333333333333</v>
      </c>
      <c r="M971" s="6">
        <v>23042</v>
      </c>
      <c r="N971" s="8">
        <f>+_xlfn.DAYS(A971,M971)/365</f>
        <v>60.62191780821918</v>
      </c>
      <c r="O971" s="8">
        <v>450</v>
      </c>
      <c r="P971" s="6">
        <v>37149</v>
      </c>
      <c r="Q971" s="8">
        <f t="shared" si="240"/>
        <v>10.1</v>
      </c>
      <c r="R971" s="8">
        <f t="shared" si="236"/>
        <v>10.186111111111112</v>
      </c>
      <c r="S971" s="8" t="s">
        <v>72</v>
      </c>
      <c r="T971" s="9">
        <v>1.61E-2</v>
      </c>
      <c r="U971" s="5">
        <f t="shared" si="241"/>
        <v>838160.10833333328</v>
      </c>
      <c r="V971" s="5">
        <f t="shared" si="242"/>
        <v>105880.53239166667</v>
      </c>
      <c r="W971" s="10">
        <f t="shared" si="238"/>
        <v>944040.64072499995</v>
      </c>
      <c r="X971" s="5">
        <v>105223</v>
      </c>
      <c r="Y971">
        <v>0</v>
      </c>
      <c r="Z971" s="5">
        <v>0</v>
      </c>
      <c r="AA971" s="5">
        <v>79022390</v>
      </c>
      <c r="AB971">
        <v>0</v>
      </c>
      <c r="AC971">
        <v>0</v>
      </c>
      <c r="AD971">
        <v>0</v>
      </c>
      <c r="AE971" t="s">
        <v>34</v>
      </c>
      <c r="AF971" t="s">
        <v>34</v>
      </c>
      <c r="AG971" t="s">
        <v>41</v>
      </c>
      <c r="AH971" s="5">
        <v>789171.67</v>
      </c>
      <c r="AI971" s="5">
        <v>1052.23</v>
      </c>
      <c r="AJ971" s="3">
        <v>48080</v>
      </c>
      <c r="AK971" s="5">
        <v>0</v>
      </c>
      <c r="AL971" s="5">
        <v>0</v>
      </c>
      <c r="AM971" s="5">
        <v>0</v>
      </c>
      <c r="AN971" s="5">
        <v>0</v>
      </c>
      <c r="AO971" t="s">
        <v>41</v>
      </c>
      <c r="AP971" t="s">
        <v>37</v>
      </c>
      <c r="AQ971" s="5">
        <v>789171.67</v>
      </c>
      <c r="AR971" t="s">
        <v>38</v>
      </c>
      <c r="AS971">
        <f t="shared" si="245"/>
        <v>0</v>
      </c>
      <c r="AT971" t="str">
        <f t="shared" si="243"/>
        <v>0 Días</v>
      </c>
      <c r="AU971" t="e">
        <f>IF(AND(AC971=0,SUMIFS($H:$H,$A:$A,$A971,#REF!,#REF!)&lt;250000000),"Ordinaria",IF(AND(AC971=0,SUMIFS($H:$H,$A:$A,$A971,#REF!,#REF!)&gt;=250000000),"Preventiva",IF(AND(AC971&gt;0,AC971&lt;=30),"Persuasiva I",IF(AND(AC971&gt;30,AC971&lt;=60),"Persuasiva II",IF(AND(AC971&gt;60,AC971&lt;90),"Prejurídica","Jurídico")))))</f>
        <v>#REF!</v>
      </c>
      <c r="AV971">
        <f t="shared" si="244"/>
        <v>0</v>
      </c>
      <c r="AW971" t="str">
        <f>IFERROR(VLOOKUP(#REF!,#REF!,32,0),"Desembolsado")</f>
        <v>Desembolsado</v>
      </c>
      <c r="AX971" t="str">
        <f t="shared" si="237"/>
        <v>Otro</v>
      </c>
    </row>
    <row r="972" spans="1:50" x14ac:dyDescent="0.25">
      <c r="A972" s="3">
        <v>45138</v>
      </c>
      <c r="B972" s="1">
        <v>39114500009431</v>
      </c>
      <c r="C972" s="5">
        <v>201158426</v>
      </c>
      <c r="D972">
        <v>240</v>
      </c>
      <c r="E972" s="3">
        <v>40785</v>
      </c>
      <c r="F972" s="1">
        <f>_xlfn.DAYS(E972,A972)/30</f>
        <v>-145.1</v>
      </c>
      <c r="G972" s="1">
        <f t="shared" si="235"/>
        <v>94.9</v>
      </c>
      <c r="H972" s="5">
        <v>81170794</v>
      </c>
      <c r="I972" s="5" t="s">
        <v>53</v>
      </c>
      <c r="J972" s="6">
        <v>40816</v>
      </c>
      <c r="K972" s="7">
        <f>+_xlfn.DAYS(A972,J972)/30</f>
        <v>144.06666666666666</v>
      </c>
      <c r="L972" s="7">
        <f>+_xlfn.DAYS(A972,E972)/30</f>
        <v>145.1</v>
      </c>
      <c r="M972" s="6">
        <v>23042</v>
      </c>
      <c r="N972" s="8">
        <f>+_xlfn.DAYS(A972,M972)/365</f>
        <v>60.536986301369865</v>
      </c>
      <c r="O972" s="8">
        <v>450</v>
      </c>
      <c r="P972" s="6">
        <v>37149</v>
      </c>
      <c r="Q972" s="8">
        <f t="shared" si="240"/>
        <v>10.1</v>
      </c>
      <c r="R972" s="8">
        <f t="shared" si="236"/>
        <v>10.186111111111112</v>
      </c>
      <c r="S972" s="8" t="s">
        <v>72</v>
      </c>
      <c r="T972" s="9">
        <v>1.61E-2</v>
      </c>
      <c r="U972" s="5">
        <f t="shared" si="241"/>
        <v>838160.10833333328</v>
      </c>
      <c r="V972" s="5">
        <f t="shared" si="242"/>
        <v>108904.14861666667</v>
      </c>
      <c r="W972" s="10">
        <f t="shared" si="238"/>
        <v>947064.25694999995</v>
      </c>
      <c r="X972" s="5">
        <v>39684</v>
      </c>
      <c r="Y972">
        <v>0</v>
      </c>
      <c r="Z972" s="5">
        <v>0</v>
      </c>
      <c r="AA972" s="5">
        <v>81210478</v>
      </c>
      <c r="AB972">
        <v>0</v>
      </c>
      <c r="AC972">
        <v>0</v>
      </c>
      <c r="AD972">
        <v>0</v>
      </c>
      <c r="AE972" t="s">
        <v>34</v>
      </c>
      <c r="AF972" t="s">
        <v>34</v>
      </c>
      <c r="AG972" t="s">
        <v>41</v>
      </c>
      <c r="AH972" s="5">
        <v>811707.94</v>
      </c>
      <c r="AI972" s="5">
        <v>396.84</v>
      </c>
      <c r="AJ972" s="3">
        <v>48080</v>
      </c>
      <c r="AK972" s="5">
        <v>0</v>
      </c>
      <c r="AL972" s="5">
        <v>0</v>
      </c>
      <c r="AM972" s="5">
        <v>0</v>
      </c>
      <c r="AN972" s="5">
        <v>0</v>
      </c>
      <c r="AO972" t="s">
        <v>41</v>
      </c>
      <c r="AP972" t="s">
        <v>37</v>
      </c>
      <c r="AQ972" s="5">
        <v>811707.94</v>
      </c>
      <c r="AR972" t="s">
        <v>38</v>
      </c>
      <c r="AS972">
        <f t="shared" si="245"/>
        <v>0</v>
      </c>
      <c r="AT972" t="str">
        <f t="shared" si="243"/>
        <v>0 Días</v>
      </c>
      <c r="AU972" t="e">
        <f>IF(AND(AC972=0,SUMIFS($H:$H,$A:$A,$A972,#REF!,#REF!)&lt;250000000),"Ordinaria",IF(AND(AC972=0,SUMIFS($H:$H,$A:$A,$A972,#REF!,#REF!)&gt;=250000000),"Preventiva",IF(AND(AC972&gt;0,AC972&lt;=30),"Persuasiva I",IF(AND(AC972&gt;30,AC972&lt;=60),"Persuasiva II",IF(AND(AC972&gt;60,AC972&lt;90),"Prejurídica","Jurídico")))))</f>
        <v>#REF!</v>
      </c>
      <c r="AV972">
        <f t="shared" si="244"/>
        <v>0</v>
      </c>
      <c r="AW972" t="str">
        <f>IFERROR(VLOOKUP(#REF!,#REF!,32,0),"Desembolsado")</f>
        <v>Desembolsado</v>
      </c>
      <c r="AX972" t="str">
        <f t="shared" si="237"/>
        <v>Otro</v>
      </c>
    </row>
    <row r="973" spans="1:50" x14ac:dyDescent="0.25">
      <c r="A973" s="3">
        <v>45107</v>
      </c>
      <c r="B973" s="1">
        <v>39114500009431</v>
      </c>
      <c r="C973" s="5">
        <v>201158426</v>
      </c>
      <c r="D973">
        <v>240</v>
      </c>
      <c r="E973" s="3">
        <v>40785</v>
      </c>
      <c r="F973" s="1">
        <f>_xlfn.DAYS(E973,A973)/30</f>
        <v>-144.06666666666666</v>
      </c>
      <c r="G973" s="1">
        <f t="shared" si="235"/>
        <v>95.933333333333337</v>
      </c>
      <c r="H973" s="5">
        <v>81170938</v>
      </c>
      <c r="I973" s="5" t="s">
        <v>53</v>
      </c>
      <c r="J973" s="6">
        <v>40816</v>
      </c>
      <c r="K973" s="7">
        <f>+_xlfn.DAYS(A973,J973)/30</f>
        <v>143.03333333333333</v>
      </c>
      <c r="L973" s="7">
        <f>+_xlfn.DAYS(A973,E973)/30</f>
        <v>144.06666666666666</v>
      </c>
      <c r="M973" s="6">
        <v>23042</v>
      </c>
      <c r="N973" s="8">
        <f>+_xlfn.DAYS(A973,M973)/365</f>
        <v>60.452054794520549</v>
      </c>
      <c r="O973" s="8">
        <v>450</v>
      </c>
      <c r="P973" s="6">
        <v>37149</v>
      </c>
      <c r="Q973" s="8">
        <f t="shared" si="240"/>
        <v>10.1</v>
      </c>
      <c r="R973" s="8">
        <f t="shared" si="236"/>
        <v>10.186111111111112</v>
      </c>
      <c r="S973" s="8" t="s">
        <v>72</v>
      </c>
      <c r="T973" s="9">
        <v>1.61E-2</v>
      </c>
      <c r="U973" s="5">
        <f t="shared" si="241"/>
        <v>838160.10833333328</v>
      </c>
      <c r="V973" s="5">
        <f t="shared" si="242"/>
        <v>108904.34181666667</v>
      </c>
      <c r="W973" s="10">
        <f t="shared" si="238"/>
        <v>947064.45014999993</v>
      </c>
      <c r="X973" s="5">
        <v>108228</v>
      </c>
      <c r="Y973">
        <v>0</v>
      </c>
      <c r="Z973" s="5">
        <v>0</v>
      </c>
      <c r="AA973" s="5">
        <v>81279166</v>
      </c>
      <c r="AB973">
        <v>0</v>
      </c>
      <c r="AC973">
        <v>0</v>
      </c>
      <c r="AD973">
        <v>0</v>
      </c>
      <c r="AE973" t="s">
        <v>34</v>
      </c>
      <c r="AF973" t="s">
        <v>34</v>
      </c>
      <c r="AG973" t="s">
        <v>41</v>
      </c>
      <c r="AH973" s="5">
        <v>811709.38</v>
      </c>
      <c r="AI973" s="5">
        <v>1082.28</v>
      </c>
      <c r="AJ973" s="3">
        <v>48080</v>
      </c>
      <c r="AK973" s="5">
        <v>0</v>
      </c>
      <c r="AL973" s="5">
        <v>0</v>
      </c>
      <c r="AM973" s="5">
        <v>0</v>
      </c>
      <c r="AN973" s="5">
        <v>0</v>
      </c>
      <c r="AO973" t="s">
        <v>41</v>
      </c>
      <c r="AP973" t="s">
        <v>37</v>
      </c>
      <c r="AQ973" s="5">
        <v>811709.38</v>
      </c>
      <c r="AR973" t="s">
        <v>38</v>
      </c>
      <c r="AS973">
        <f t="shared" si="245"/>
        <v>0</v>
      </c>
      <c r="AT973" t="str">
        <f t="shared" si="243"/>
        <v>0 Días</v>
      </c>
      <c r="AU973" t="e">
        <f>IF(AND(AC973=0,SUMIFS($H:$H,$A:$A,$A973,#REF!,#REF!)&lt;250000000),"Ordinaria",IF(AND(AC973=0,SUMIFS($H:$H,$A:$A,$A973,#REF!,#REF!)&gt;=250000000),"Preventiva",IF(AND(AC973&gt;0,AC973&lt;=30),"Persuasiva I",IF(AND(AC973&gt;30,AC973&lt;=60),"Persuasiva II",IF(AND(AC973&gt;60,AC973&lt;90),"Prejurídica","Jurídico")))))</f>
        <v>#REF!</v>
      </c>
      <c r="AV973">
        <f t="shared" si="244"/>
        <v>0</v>
      </c>
      <c r="AW973" t="str">
        <f>IFERROR(VLOOKUP(#REF!,#REF!,32,0),"Desembolsado")</f>
        <v>Desembolsado</v>
      </c>
      <c r="AX973" t="str">
        <f t="shared" si="237"/>
        <v>Otro</v>
      </c>
    </row>
    <row r="974" spans="1:50" x14ac:dyDescent="0.25">
      <c r="A974" s="3">
        <v>45077</v>
      </c>
      <c r="B974" s="1">
        <v>39114500009431</v>
      </c>
      <c r="C974" s="5">
        <v>201158426</v>
      </c>
      <c r="D974">
        <v>240</v>
      </c>
      <c r="E974" s="3">
        <v>40785</v>
      </c>
      <c r="F974" s="1">
        <f>_xlfn.DAYS(E974,A974)/30</f>
        <v>-143.06666666666666</v>
      </c>
      <c r="G974" s="1">
        <f t="shared" si="235"/>
        <v>96.933333333333337</v>
      </c>
      <c r="H974" s="5">
        <v>81170938</v>
      </c>
      <c r="I974" s="5" t="s">
        <v>53</v>
      </c>
      <c r="J974" s="6">
        <v>40816</v>
      </c>
      <c r="K974" s="7">
        <f>+_xlfn.DAYS(A974,J974)/30</f>
        <v>142.03333333333333</v>
      </c>
      <c r="L974" s="7">
        <f>+_xlfn.DAYS(A974,E974)/30</f>
        <v>143.06666666666666</v>
      </c>
      <c r="M974" s="6">
        <v>23042</v>
      </c>
      <c r="N974" s="8">
        <f>+_xlfn.DAYS(A974,M974)/365</f>
        <v>60.369863013698627</v>
      </c>
      <c r="O974" s="8">
        <v>450</v>
      </c>
      <c r="P974" s="6">
        <v>37149</v>
      </c>
      <c r="Q974" s="8">
        <f t="shared" si="240"/>
        <v>10.1</v>
      </c>
      <c r="R974" s="8">
        <f t="shared" si="236"/>
        <v>10.186111111111112</v>
      </c>
      <c r="S974" s="8" t="s">
        <v>72</v>
      </c>
      <c r="T974" s="9">
        <v>1.61E-2</v>
      </c>
      <c r="U974" s="5">
        <f t="shared" si="241"/>
        <v>838160.10833333328</v>
      </c>
      <c r="V974" s="5">
        <f t="shared" si="242"/>
        <v>108904.34181666667</v>
      </c>
      <c r="W974" s="10">
        <f t="shared" si="238"/>
        <v>947064.45014999993</v>
      </c>
      <c r="X974" s="5">
        <v>0</v>
      </c>
      <c r="Y974">
        <v>0</v>
      </c>
      <c r="Z974" s="5">
        <v>0</v>
      </c>
      <c r="AA974" s="5">
        <v>81170938</v>
      </c>
      <c r="AB974">
        <v>0</v>
      </c>
      <c r="AC974">
        <v>0</v>
      </c>
      <c r="AD974">
        <v>0</v>
      </c>
      <c r="AE974" t="s">
        <v>34</v>
      </c>
      <c r="AF974" t="s">
        <v>34</v>
      </c>
      <c r="AG974" t="s">
        <v>41</v>
      </c>
      <c r="AH974" s="5">
        <v>811709.38</v>
      </c>
      <c r="AI974" s="5">
        <v>0</v>
      </c>
      <c r="AJ974" s="3">
        <v>48080</v>
      </c>
      <c r="AK974" s="5">
        <v>0</v>
      </c>
      <c r="AL974" s="5">
        <v>0</v>
      </c>
      <c r="AM974" s="5">
        <v>0</v>
      </c>
      <c r="AN974" s="5">
        <v>0</v>
      </c>
      <c r="AO974" t="s">
        <v>41</v>
      </c>
      <c r="AP974" t="s">
        <v>37</v>
      </c>
      <c r="AQ974" s="5">
        <v>811709.38</v>
      </c>
      <c r="AR974" t="s">
        <v>38</v>
      </c>
      <c r="AS974">
        <f t="shared" si="245"/>
        <v>0</v>
      </c>
      <c r="AT974" t="str">
        <f t="shared" si="243"/>
        <v>0 Días</v>
      </c>
      <c r="AU974" t="e">
        <f>IF(AND(AC974=0,SUMIFS($H:$H,$A:$A,$A974,#REF!,#REF!)&lt;250000000),"Ordinaria",IF(AND(AC974=0,SUMIFS($H:$H,$A:$A,$A974,#REF!,#REF!)&gt;=250000000),"Preventiva",IF(AND(AC974&gt;0,AC974&lt;=30),"Persuasiva I",IF(AND(AC974&gt;30,AC974&lt;=60),"Persuasiva II",IF(AND(AC974&gt;60,AC974&lt;90),"Prejurídica","Jurídico")))))</f>
        <v>#REF!</v>
      </c>
      <c r="AV974">
        <f t="shared" si="244"/>
        <v>0</v>
      </c>
      <c r="AW974" t="str">
        <f>IFERROR(VLOOKUP(#REF!,#REF!,32,0),"Desembolsado")</f>
        <v>Desembolsado</v>
      </c>
      <c r="AX974" t="str">
        <f t="shared" si="237"/>
        <v>Otro</v>
      </c>
    </row>
    <row r="975" spans="1:50" x14ac:dyDescent="0.25">
      <c r="A975" s="3">
        <v>45046</v>
      </c>
      <c r="B975" s="1">
        <v>39114500009431</v>
      </c>
      <c r="C975" s="5">
        <v>201158426</v>
      </c>
      <c r="D975">
        <v>240</v>
      </c>
      <c r="E975" s="3">
        <v>40785</v>
      </c>
      <c r="F975" s="1">
        <f>_xlfn.DAYS(E975,A975)/30</f>
        <v>-142.03333333333333</v>
      </c>
      <c r="G975" s="1">
        <f t="shared" si="235"/>
        <v>97.966666666666669</v>
      </c>
      <c r="H975" s="5">
        <v>83816031</v>
      </c>
      <c r="I975" s="5" t="s">
        <v>53</v>
      </c>
      <c r="J975" s="6">
        <v>40816</v>
      </c>
      <c r="K975" s="7">
        <f>+_xlfn.DAYS(A975,J975)/30</f>
        <v>141</v>
      </c>
      <c r="L975" s="7">
        <f>+_xlfn.DAYS(A975,E975)/30</f>
        <v>142.03333333333333</v>
      </c>
      <c r="M975" s="6">
        <v>23042</v>
      </c>
      <c r="N975" s="8">
        <f>+_xlfn.DAYS(A975,M975)/365</f>
        <v>60.284931506849318</v>
      </c>
      <c r="O975" s="8">
        <v>450</v>
      </c>
      <c r="P975" s="6">
        <v>37149</v>
      </c>
      <c r="Q975" s="8">
        <f t="shared" si="240"/>
        <v>10.1</v>
      </c>
      <c r="R975" s="8">
        <f t="shared" si="236"/>
        <v>10.186111111111112</v>
      </c>
      <c r="S975" s="8" t="s">
        <v>72</v>
      </c>
      <c r="T975" s="9">
        <v>1.61E-2</v>
      </c>
      <c r="U975" s="5">
        <f t="shared" si="241"/>
        <v>838160.10833333328</v>
      </c>
      <c r="V975" s="5">
        <f t="shared" si="242"/>
        <v>112453.174925</v>
      </c>
      <c r="W975" s="10">
        <f t="shared" si="238"/>
        <v>950613.28325833334</v>
      </c>
      <c r="X975" s="5">
        <v>40975</v>
      </c>
      <c r="Y975">
        <v>0</v>
      </c>
      <c r="Z975" s="5">
        <v>0</v>
      </c>
      <c r="AA975" s="5">
        <v>83857006</v>
      </c>
      <c r="AB975">
        <v>0</v>
      </c>
      <c r="AC975">
        <v>0</v>
      </c>
      <c r="AD975">
        <v>0</v>
      </c>
      <c r="AE975" t="s">
        <v>34</v>
      </c>
      <c r="AF975" t="s">
        <v>34</v>
      </c>
      <c r="AG975" t="s">
        <v>41</v>
      </c>
      <c r="AH975" s="5">
        <v>838160.31</v>
      </c>
      <c r="AI975" s="5">
        <v>409.75</v>
      </c>
      <c r="AJ975" s="3">
        <v>48080</v>
      </c>
      <c r="AK975" s="5">
        <v>0</v>
      </c>
      <c r="AL975" s="5">
        <v>0</v>
      </c>
      <c r="AM975" s="5">
        <v>0</v>
      </c>
      <c r="AN975" s="5">
        <v>0</v>
      </c>
      <c r="AO975" t="s">
        <v>41</v>
      </c>
      <c r="AP975" t="s">
        <v>37</v>
      </c>
      <c r="AQ975" s="5">
        <v>838160.31</v>
      </c>
      <c r="AR975" t="s">
        <v>38</v>
      </c>
      <c r="AS975">
        <f t="shared" si="245"/>
        <v>0</v>
      </c>
      <c r="AT975" t="str">
        <f t="shared" si="243"/>
        <v>0 Días</v>
      </c>
      <c r="AU975" t="e">
        <f>IF(AND(AC975=0,SUMIFS($H:$H,$A:$A,$A975,#REF!,#REF!)&lt;250000000),"Ordinaria",IF(AND(AC975=0,SUMIFS($H:$H,$A:$A,$A975,#REF!,#REF!)&gt;=250000000),"Preventiva",IF(AND(AC975&gt;0,AC975&lt;=30),"Persuasiva I",IF(AND(AC975&gt;30,AC975&lt;=60),"Persuasiva II",IF(AND(AC975&gt;60,AC975&lt;90),"Prejurídica","Jurídico")))))</f>
        <v>#REF!</v>
      </c>
      <c r="AV975">
        <f t="shared" si="244"/>
        <v>0</v>
      </c>
      <c r="AW975" t="str">
        <f>IFERROR(VLOOKUP(#REF!,#REF!,32,0),"Desembolsado")</f>
        <v>Desembolsado</v>
      </c>
      <c r="AX975" t="str">
        <f t="shared" si="237"/>
        <v>Otro</v>
      </c>
    </row>
    <row r="976" spans="1:50" x14ac:dyDescent="0.25">
      <c r="A976" s="3">
        <v>45016</v>
      </c>
      <c r="B976" s="1">
        <v>39114500009431</v>
      </c>
      <c r="C976" s="5">
        <v>201158426</v>
      </c>
      <c r="D976">
        <v>240</v>
      </c>
      <c r="E976" s="3">
        <v>40785</v>
      </c>
      <c r="F976" s="1">
        <f>_xlfn.DAYS(E976,A976)/30</f>
        <v>-141.03333333333333</v>
      </c>
      <c r="G976" s="1">
        <f t="shared" si="235"/>
        <v>98.966666666666669</v>
      </c>
      <c r="H976" s="5">
        <v>83850588</v>
      </c>
      <c r="I976" s="5" t="s">
        <v>53</v>
      </c>
      <c r="J976" s="6">
        <v>40816</v>
      </c>
      <c r="K976" s="7">
        <f>+_xlfn.DAYS(A976,J976)/30</f>
        <v>140</v>
      </c>
      <c r="L976" s="7">
        <f>+_xlfn.DAYS(A976,E976)/30</f>
        <v>141.03333333333333</v>
      </c>
      <c r="M976" s="6">
        <v>23042</v>
      </c>
      <c r="N976" s="8">
        <f>+_xlfn.DAYS(A976,M976)/365</f>
        <v>60.202739726027396</v>
      </c>
      <c r="O976" s="8">
        <v>450</v>
      </c>
      <c r="P976" s="6">
        <v>37149</v>
      </c>
      <c r="Q976" s="8">
        <f t="shared" si="240"/>
        <v>10.1</v>
      </c>
      <c r="R976" s="8">
        <f t="shared" si="236"/>
        <v>10.186111111111112</v>
      </c>
      <c r="S976" s="8" t="s">
        <v>72</v>
      </c>
      <c r="T976" s="9">
        <v>1.61E-2</v>
      </c>
      <c r="U976" s="5">
        <f t="shared" si="241"/>
        <v>838160.10833333328</v>
      </c>
      <c r="V976" s="5">
        <f t="shared" si="242"/>
        <v>112499.5389</v>
      </c>
      <c r="W976" s="10">
        <f t="shared" si="238"/>
        <v>950659.64723333332</v>
      </c>
      <c r="X976" s="5">
        <v>0</v>
      </c>
      <c r="Y976">
        <v>0</v>
      </c>
      <c r="Z976" s="5">
        <v>0</v>
      </c>
      <c r="AA976" s="5">
        <v>83850588</v>
      </c>
      <c r="AB976">
        <v>0</v>
      </c>
      <c r="AC976">
        <v>0</v>
      </c>
      <c r="AD976">
        <v>0</v>
      </c>
      <c r="AE976" t="s">
        <v>34</v>
      </c>
      <c r="AF976" t="s">
        <v>34</v>
      </c>
      <c r="AG976" t="s">
        <v>41</v>
      </c>
      <c r="AH976" s="5">
        <v>838505.88</v>
      </c>
      <c r="AI976" s="5">
        <v>0</v>
      </c>
      <c r="AJ976" s="3">
        <v>48080</v>
      </c>
      <c r="AK976" s="5">
        <v>0</v>
      </c>
      <c r="AL976" s="5">
        <v>0</v>
      </c>
      <c r="AM976" s="5">
        <v>0</v>
      </c>
      <c r="AN976" s="5">
        <v>0</v>
      </c>
      <c r="AO976" t="s">
        <v>41</v>
      </c>
      <c r="AP976" t="s">
        <v>37</v>
      </c>
      <c r="AQ976" s="5">
        <v>838505.88</v>
      </c>
      <c r="AR976" t="s">
        <v>38</v>
      </c>
      <c r="AS976">
        <f t="shared" si="245"/>
        <v>0</v>
      </c>
      <c r="AT976" t="str">
        <f t="shared" si="243"/>
        <v>0 Días</v>
      </c>
      <c r="AU976" t="e">
        <f>IF(AND(AC976=0,SUMIFS($H:$H,$A:$A,$A976,#REF!,#REF!)&lt;250000000),"Ordinaria",IF(AND(AC976=0,SUMIFS($H:$H,$A:$A,$A976,#REF!,#REF!)&gt;=250000000),"Preventiva",IF(AND(AC976&gt;0,AC976&lt;=30),"Persuasiva I",IF(AND(AC976&gt;30,AC976&lt;=60),"Persuasiva II",IF(AND(AC976&gt;60,AC976&lt;90),"Prejurídica","Jurídico")))))</f>
        <v>#REF!</v>
      </c>
      <c r="AV976">
        <f t="shared" si="244"/>
        <v>0</v>
      </c>
      <c r="AW976" t="str">
        <f>IFERROR(VLOOKUP(#REF!,#REF!,32,0),"Desembolsado")</f>
        <v>Desembolsado</v>
      </c>
      <c r="AX976" t="str">
        <f t="shared" si="237"/>
        <v>Otro</v>
      </c>
    </row>
    <row r="977" spans="1:50" x14ac:dyDescent="0.25">
      <c r="A977" s="3">
        <v>45351</v>
      </c>
      <c r="B977" s="1">
        <v>39114540005431</v>
      </c>
      <c r="C977" s="5">
        <v>320000000</v>
      </c>
      <c r="D977">
        <v>240</v>
      </c>
      <c r="E977" s="3">
        <v>40318</v>
      </c>
      <c r="F977" s="1">
        <f>_xlfn.DAYS(E977,A977)/30</f>
        <v>-167.76666666666668</v>
      </c>
      <c r="G977" s="1">
        <f t="shared" si="235"/>
        <v>72.23333333333332</v>
      </c>
      <c r="H977" s="5">
        <v>108459586</v>
      </c>
      <c r="I977" s="5" t="s">
        <v>53</v>
      </c>
      <c r="J977" s="6">
        <v>40549</v>
      </c>
      <c r="K977" s="7">
        <f>+_xlfn.DAYS(A977,J977)/30</f>
        <v>160.06666666666666</v>
      </c>
      <c r="L977" s="7">
        <f>+_xlfn.DAYS(A977,E977)/30</f>
        <v>167.76666666666668</v>
      </c>
      <c r="M977" s="6">
        <v>19689</v>
      </c>
      <c r="N977" s="8">
        <f>+_xlfn.DAYS(A977,M977)/365</f>
        <v>70.30684931506849</v>
      </c>
      <c r="O977" s="8">
        <v>609</v>
      </c>
      <c r="P977" s="6">
        <v>39084</v>
      </c>
      <c r="Q977" s="8">
        <f t="shared" si="240"/>
        <v>3.4277777777777776</v>
      </c>
      <c r="R977" s="8">
        <f t="shared" si="236"/>
        <v>4.0694444444444446</v>
      </c>
      <c r="S977" s="8" t="s">
        <v>72</v>
      </c>
      <c r="T977" s="9">
        <v>1.61E-2</v>
      </c>
      <c r="U977" s="5">
        <f t="shared" si="241"/>
        <v>1333333.3333333333</v>
      </c>
      <c r="V977" s="5">
        <f t="shared" si="242"/>
        <v>145516.61121666667</v>
      </c>
      <c r="W977" s="10">
        <f t="shared" si="238"/>
        <v>1478849.9445499999</v>
      </c>
      <c r="X977" s="5">
        <v>1617990</v>
      </c>
      <c r="Y977">
        <v>0</v>
      </c>
      <c r="Z977" s="5">
        <v>421684</v>
      </c>
      <c r="AA977" s="5">
        <v>110499260</v>
      </c>
      <c r="AB977">
        <v>0</v>
      </c>
      <c r="AC977">
        <v>0</v>
      </c>
      <c r="AD977">
        <v>0</v>
      </c>
      <c r="AE977" t="s">
        <v>34</v>
      </c>
      <c r="AF977" t="s">
        <v>34</v>
      </c>
      <c r="AG977" t="s">
        <v>41</v>
      </c>
      <c r="AH977" s="5">
        <v>1084595.8600000001</v>
      </c>
      <c r="AI977" s="5">
        <v>16179.9</v>
      </c>
      <c r="AJ977" s="3">
        <v>47807</v>
      </c>
      <c r="AK977" s="5">
        <v>4216.84</v>
      </c>
      <c r="AL977" s="5">
        <v>0</v>
      </c>
      <c r="AM977" s="5">
        <v>0</v>
      </c>
      <c r="AN977" s="5">
        <v>0</v>
      </c>
      <c r="AO977" t="s">
        <v>41</v>
      </c>
      <c r="AP977" t="s">
        <v>37</v>
      </c>
      <c r="AQ977" s="5">
        <v>1084595.8600000001</v>
      </c>
      <c r="AR977" t="s">
        <v>38</v>
      </c>
      <c r="AT977" t="str">
        <f t="shared" si="243"/>
        <v>0 Días</v>
      </c>
      <c r="AU977" t="e">
        <f>IF(AND(AC977=0,SUMIFS($H:$H,$A:$A,$A977,#REF!,#REF!)&lt;250000000),"Ordinaria",IF(AND(AC977=0,SUMIFS($H:$H,$A:$A,$A977,#REF!,#REF!)&gt;=250000000),"Preventiva",IF(AND(AC977&gt;0,AC977&lt;=30),"Persuasiva I",IF(AND(AC977&gt;30,AC977&lt;=60),"Persuasiva II",IF(AND(AC977&gt;60,AC977&lt;90),"Prejurídica","Jurídico")))))</f>
        <v>#REF!</v>
      </c>
      <c r="AV977">
        <f t="shared" si="244"/>
        <v>0</v>
      </c>
      <c r="AW977" t="str">
        <f>IFERROR(VLOOKUP(#REF!,#REF!,32,0),"Desembolsado")</f>
        <v>Desembolsado</v>
      </c>
      <c r="AX977" t="str">
        <f t="shared" si="237"/>
        <v>Otro</v>
      </c>
    </row>
    <row r="978" spans="1:50" x14ac:dyDescent="0.25">
      <c r="A978" s="3">
        <v>45322</v>
      </c>
      <c r="B978" s="1">
        <v>39114540005431</v>
      </c>
      <c r="C978" s="5">
        <v>320000000</v>
      </c>
      <c r="D978">
        <v>240</v>
      </c>
      <c r="E978" s="3">
        <v>40318</v>
      </c>
      <c r="F978" s="1">
        <f>_xlfn.DAYS(E978,A978)/30</f>
        <v>-166.8</v>
      </c>
      <c r="G978" s="1">
        <f t="shared" si="235"/>
        <v>73.199999999999989</v>
      </c>
      <c r="H978" s="5">
        <v>109798593</v>
      </c>
      <c r="I978" s="5" t="s">
        <v>53</v>
      </c>
      <c r="J978" s="6">
        <v>40549</v>
      </c>
      <c r="K978" s="7">
        <f>+_xlfn.DAYS(A978,J978)/30</f>
        <v>159.1</v>
      </c>
      <c r="L978" s="7">
        <f>+_xlfn.DAYS(A978,E978)/30</f>
        <v>166.8</v>
      </c>
      <c r="M978" s="6">
        <v>19689</v>
      </c>
      <c r="N978" s="8">
        <f>+_xlfn.DAYS(A978,M978)/365</f>
        <v>70.227397260273975</v>
      </c>
      <c r="O978" s="8">
        <v>609</v>
      </c>
      <c r="P978" s="6">
        <v>39084</v>
      </c>
      <c r="Q978" s="8">
        <f t="shared" si="240"/>
        <v>3.4277777777777776</v>
      </c>
      <c r="R978" s="8">
        <f t="shared" si="236"/>
        <v>4.0694444444444446</v>
      </c>
      <c r="S978" s="8" t="s">
        <v>72</v>
      </c>
      <c r="T978" s="9">
        <v>1.61E-2</v>
      </c>
      <c r="U978" s="5">
        <f t="shared" si="241"/>
        <v>1333333.3333333333</v>
      </c>
      <c r="V978" s="5">
        <f t="shared" si="242"/>
        <v>147313.11227499999</v>
      </c>
      <c r="W978" s="10">
        <f t="shared" si="238"/>
        <v>1480646.4456083332</v>
      </c>
      <c r="X978" s="5">
        <v>1618644</v>
      </c>
      <c r="Y978">
        <v>0</v>
      </c>
      <c r="Z978" s="5">
        <v>472734</v>
      </c>
      <c r="AA978" s="5">
        <v>111889971</v>
      </c>
      <c r="AB978">
        <v>0</v>
      </c>
      <c r="AC978">
        <v>0</v>
      </c>
      <c r="AD978">
        <v>0</v>
      </c>
      <c r="AE978" t="s">
        <v>34</v>
      </c>
      <c r="AF978" t="s">
        <v>34</v>
      </c>
      <c r="AG978" t="s">
        <v>41</v>
      </c>
      <c r="AH978" s="5">
        <v>1097985.93</v>
      </c>
      <c r="AI978" s="5">
        <v>16186.44</v>
      </c>
      <c r="AJ978" s="3">
        <v>47807</v>
      </c>
      <c r="AK978" s="5">
        <v>4727.34</v>
      </c>
      <c r="AL978" s="5">
        <v>0</v>
      </c>
      <c r="AM978" s="5">
        <v>0</v>
      </c>
      <c r="AN978" s="5">
        <v>0</v>
      </c>
      <c r="AO978" t="s">
        <v>41</v>
      </c>
      <c r="AP978" t="s">
        <v>37</v>
      </c>
      <c r="AQ978" s="5">
        <v>1097985.93</v>
      </c>
      <c r="AR978" t="s">
        <v>38</v>
      </c>
      <c r="AS978">
        <f t="shared" ref="AS978:AS988" si="246">IF(AC978&gt;=1,1,0)</f>
        <v>0</v>
      </c>
      <c r="AT978" t="str">
        <f t="shared" si="243"/>
        <v>0 Días</v>
      </c>
      <c r="AU978" t="e">
        <f>IF(AND(AC978=0,SUMIFS($H:$H,$A:$A,$A978,#REF!,#REF!)&lt;250000000),"Ordinaria",IF(AND(AC978=0,SUMIFS($H:$H,$A:$A,$A978,#REF!,#REF!)&gt;=250000000),"Preventiva",IF(AND(AC978&gt;0,AC978&lt;=30),"Persuasiva I",IF(AND(AC978&gt;30,AC978&lt;=60),"Persuasiva II",IF(AND(AC978&gt;60,AC978&lt;90),"Prejurídica","Jurídico")))))</f>
        <v>#REF!</v>
      </c>
      <c r="AV978">
        <f t="shared" si="244"/>
        <v>0</v>
      </c>
      <c r="AW978" t="str">
        <f>IFERROR(VLOOKUP(#REF!,#REF!,32,0),"Desembolsado")</f>
        <v>Desembolsado</v>
      </c>
      <c r="AX978" t="str">
        <f t="shared" si="237"/>
        <v>Otro</v>
      </c>
    </row>
    <row r="979" spans="1:50" x14ac:dyDescent="0.25">
      <c r="A979" s="3">
        <v>45291</v>
      </c>
      <c r="B979" s="1">
        <v>39114540005431</v>
      </c>
      <c r="C979" s="5">
        <v>320000000</v>
      </c>
      <c r="D979">
        <v>240</v>
      </c>
      <c r="E979" s="3">
        <v>40318</v>
      </c>
      <c r="F979" s="1">
        <f>_xlfn.DAYS(E979,A979)/30</f>
        <v>-165.76666666666668</v>
      </c>
      <c r="G979" s="1">
        <f t="shared" si="235"/>
        <v>74.23333333333332</v>
      </c>
      <c r="H979" s="5">
        <v>111137600</v>
      </c>
      <c r="I979" s="5" t="s">
        <v>53</v>
      </c>
      <c r="J979" s="6">
        <v>40549</v>
      </c>
      <c r="K979" s="7">
        <f>+_xlfn.DAYS(A979,J979)/30</f>
        <v>158.06666666666666</v>
      </c>
      <c r="L979" s="7">
        <f>+_xlfn.DAYS(A979,E979)/30</f>
        <v>165.76666666666668</v>
      </c>
      <c r="M979" s="6">
        <v>19689</v>
      </c>
      <c r="N979" s="8">
        <f>+_xlfn.DAYS(A979,M979)/365</f>
        <v>70.142465753424659</v>
      </c>
      <c r="O979" s="8">
        <v>609</v>
      </c>
      <c r="P979" s="6">
        <v>39084</v>
      </c>
      <c r="Q979" s="8">
        <f t="shared" si="240"/>
        <v>3.4277777777777776</v>
      </c>
      <c r="R979" s="8">
        <f t="shared" si="236"/>
        <v>4.0694444444444446</v>
      </c>
      <c r="S979" s="8" t="s">
        <v>72</v>
      </c>
      <c r="T979" s="9">
        <v>1.61E-2</v>
      </c>
      <c r="U979" s="5">
        <f t="shared" si="241"/>
        <v>1333333.3333333333</v>
      </c>
      <c r="V979" s="5">
        <f t="shared" si="242"/>
        <v>149109.61333333331</v>
      </c>
      <c r="W979" s="10">
        <f t="shared" si="238"/>
        <v>1482442.9466666665</v>
      </c>
      <c r="X979" s="5">
        <v>1619299</v>
      </c>
      <c r="Y979">
        <v>0</v>
      </c>
      <c r="Z979" s="5">
        <v>523786</v>
      </c>
      <c r="AA979" s="5">
        <v>113280685</v>
      </c>
      <c r="AB979">
        <v>0</v>
      </c>
      <c r="AC979">
        <v>0</v>
      </c>
      <c r="AD979">
        <v>0</v>
      </c>
      <c r="AE979" t="s">
        <v>34</v>
      </c>
      <c r="AF979" t="s">
        <v>34</v>
      </c>
      <c r="AG979" t="s">
        <v>41</v>
      </c>
      <c r="AH979" s="5">
        <v>1111376</v>
      </c>
      <c r="AI979" s="5">
        <v>16192.99</v>
      </c>
      <c r="AJ979" s="3">
        <v>47807</v>
      </c>
      <c r="AK979" s="5">
        <v>5237.8599999999997</v>
      </c>
      <c r="AL979" s="5">
        <v>0</v>
      </c>
      <c r="AM979" s="5">
        <v>0</v>
      </c>
      <c r="AN979" s="5">
        <v>0</v>
      </c>
      <c r="AO979" t="s">
        <v>41</v>
      </c>
      <c r="AP979" t="s">
        <v>37</v>
      </c>
      <c r="AQ979" s="5">
        <v>1111376</v>
      </c>
      <c r="AR979" t="s">
        <v>38</v>
      </c>
      <c r="AS979">
        <f t="shared" si="246"/>
        <v>0</v>
      </c>
      <c r="AT979" t="str">
        <f t="shared" si="243"/>
        <v>0 Días</v>
      </c>
      <c r="AU979" t="e">
        <f>IF(AND(AC979=0,SUMIFS($H:$H,$A:$A,$A979,#REF!,#REF!)&lt;250000000),"Ordinaria",IF(AND(AC979=0,SUMIFS($H:$H,$A:$A,$A979,#REF!,#REF!)&gt;=250000000),"Preventiva",IF(AND(AC979&gt;0,AC979&lt;=30),"Persuasiva I",IF(AND(AC979&gt;30,AC979&lt;=60),"Persuasiva II",IF(AND(AC979&gt;60,AC979&lt;90),"Prejurídica","Jurídico")))))</f>
        <v>#REF!</v>
      </c>
      <c r="AV979">
        <f t="shared" si="244"/>
        <v>0</v>
      </c>
      <c r="AW979" t="str">
        <f>IFERROR(VLOOKUP(#REF!,#REF!,32,0),"Desembolsado")</f>
        <v>Desembolsado</v>
      </c>
      <c r="AX979" t="str">
        <f t="shared" si="237"/>
        <v>Otro</v>
      </c>
    </row>
    <row r="980" spans="1:50" x14ac:dyDescent="0.25">
      <c r="A980" s="3">
        <v>45260</v>
      </c>
      <c r="B980" s="1">
        <v>39114540005431</v>
      </c>
      <c r="C980" s="5">
        <v>320000000</v>
      </c>
      <c r="D980">
        <v>240</v>
      </c>
      <c r="E980" s="3">
        <v>40318</v>
      </c>
      <c r="F980" s="1">
        <f>_xlfn.DAYS(E980,A980)/30</f>
        <v>-164.73333333333332</v>
      </c>
      <c r="G980" s="1">
        <f t="shared" si="235"/>
        <v>75.26666666666668</v>
      </c>
      <c r="H980" s="5">
        <v>112476607</v>
      </c>
      <c r="I980" s="5" t="s">
        <v>53</v>
      </c>
      <c r="J980" s="6">
        <v>40549</v>
      </c>
      <c r="K980" s="7">
        <f>+_xlfn.DAYS(A980,J980)/30</f>
        <v>157.03333333333333</v>
      </c>
      <c r="L980" s="7">
        <f>+_xlfn.DAYS(A980,E980)/30</f>
        <v>164.73333333333332</v>
      </c>
      <c r="M980" s="6">
        <v>19689</v>
      </c>
      <c r="N980" s="8">
        <f>+_xlfn.DAYS(A980,M980)/365</f>
        <v>70.057534246575344</v>
      </c>
      <c r="O980" s="8">
        <v>609</v>
      </c>
      <c r="P980" s="6">
        <v>39084</v>
      </c>
      <c r="Q980" s="8">
        <f t="shared" si="240"/>
        <v>3.4277777777777776</v>
      </c>
      <c r="R980" s="8">
        <f t="shared" si="236"/>
        <v>4.0694444444444446</v>
      </c>
      <c r="S980" s="8" t="s">
        <v>72</v>
      </c>
      <c r="T980" s="9">
        <v>1.61E-2</v>
      </c>
      <c r="U980" s="5">
        <f t="shared" si="241"/>
        <v>1333333.3333333333</v>
      </c>
      <c r="V980" s="5">
        <f t="shared" si="242"/>
        <v>150906.11439166666</v>
      </c>
      <c r="W980" s="10">
        <f t="shared" si="238"/>
        <v>1484239.4477249999</v>
      </c>
      <c r="X980" s="5">
        <v>1619954</v>
      </c>
      <c r="Y980">
        <v>0</v>
      </c>
      <c r="Z980" s="5">
        <v>0</v>
      </c>
      <c r="AA980" s="5">
        <v>114096561</v>
      </c>
      <c r="AB980">
        <v>0</v>
      </c>
      <c r="AC980">
        <v>0</v>
      </c>
      <c r="AD980">
        <v>0</v>
      </c>
      <c r="AE980" t="s">
        <v>34</v>
      </c>
      <c r="AF980" t="s">
        <v>34</v>
      </c>
      <c r="AG980" t="s">
        <v>41</v>
      </c>
      <c r="AH980" s="5">
        <v>1124766.07</v>
      </c>
      <c r="AI980" s="5">
        <v>16199.54</v>
      </c>
      <c r="AJ980" s="3">
        <v>47807</v>
      </c>
      <c r="AK980" s="5">
        <v>0</v>
      </c>
      <c r="AL980" s="5">
        <v>0</v>
      </c>
      <c r="AM980" s="5">
        <v>0</v>
      </c>
      <c r="AN980" s="5">
        <v>0</v>
      </c>
      <c r="AO980" t="s">
        <v>41</v>
      </c>
      <c r="AP980" t="s">
        <v>37</v>
      </c>
      <c r="AQ980" s="5">
        <v>1124766.07</v>
      </c>
      <c r="AR980" t="s">
        <v>38</v>
      </c>
      <c r="AS980">
        <f t="shared" si="246"/>
        <v>0</v>
      </c>
      <c r="AT980" t="str">
        <f t="shared" si="243"/>
        <v>0 Días</v>
      </c>
      <c r="AU980" t="e">
        <f>IF(AND(AC980=0,SUMIFS($H:$H,$A:$A,$A980,#REF!,#REF!)&lt;250000000),"Ordinaria",IF(AND(AC980=0,SUMIFS($H:$H,$A:$A,$A980,#REF!,#REF!)&gt;=250000000),"Preventiva",IF(AND(AC980&gt;0,AC980&lt;=30),"Persuasiva I",IF(AND(AC980&gt;30,AC980&lt;=60),"Persuasiva II",IF(AND(AC980&gt;60,AC980&lt;90),"Prejurídica","Jurídico")))))</f>
        <v>#REF!</v>
      </c>
      <c r="AV980">
        <f t="shared" si="244"/>
        <v>0</v>
      </c>
      <c r="AW980" t="str">
        <f>IFERROR(VLOOKUP(#REF!,#REF!,32,0),"Desembolsado")</f>
        <v>Desembolsado</v>
      </c>
      <c r="AX980" t="str">
        <f t="shared" si="237"/>
        <v>Otro</v>
      </c>
    </row>
    <row r="981" spans="1:50" x14ac:dyDescent="0.25">
      <c r="A981" s="3">
        <v>45230</v>
      </c>
      <c r="B981" s="1">
        <v>39114540005431</v>
      </c>
      <c r="C981" s="5">
        <v>320000000</v>
      </c>
      <c r="D981">
        <v>240</v>
      </c>
      <c r="E981" s="3">
        <v>40318</v>
      </c>
      <c r="F981" s="1">
        <f>_xlfn.DAYS(E981,A981)/30</f>
        <v>-163.73333333333332</v>
      </c>
      <c r="G981" s="1">
        <f t="shared" si="235"/>
        <v>76.26666666666668</v>
      </c>
      <c r="H981" s="5">
        <v>113815614</v>
      </c>
      <c r="I981" s="5" t="s">
        <v>53</v>
      </c>
      <c r="J981" s="6">
        <v>40549</v>
      </c>
      <c r="K981" s="7">
        <f>+_xlfn.DAYS(A981,J981)/30</f>
        <v>156.03333333333333</v>
      </c>
      <c r="L981" s="7">
        <f>+_xlfn.DAYS(A981,E981)/30</f>
        <v>163.73333333333332</v>
      </c>
      <c r="M981" s="6">
        <v>19689</v>
      </c>
      <c r="N981" s="8">
        <f>+_xlfn.DAYS(A981,M981)/365</f>
        <v>69.975342465753428</v>
      </c>
      <c r="O981" s="8">
        <v>609</v>
      </c>
      <c r="P981" s="6">
        <v>39084</v>
      </c>
      <c r="Q981" s="8">
        <f t="shared" si="240"/>
        <v>3.4277777777777776</v>
      </c>
      <c r="R981" s="8">
        <f t="shared" si="236"/>
        <v>4.0694444444444446</v>
      </c>
      <c r="S981" s="8" t="s">
        <v>72</v>
      </c>
      <c r="T981" s="9">
        <v>1.61E-2</v>
      </c>
      <c r="U981" s="5">
        <f t="shared" si="241"/>
        <v>1333333.3333333333</v>
      </c>
      <c r="V981" s="5">
        <f t="shared" si="242"/>
        <v>152702.61545000001</v>
      </c>
      <c r="W981" s="10">
        <f t="shared" si="238"/>
        <v>1486035.9487833332</v>
      </c>
      <c r="X981" s="5">
        <v>1620608</v>
      </c>
      <c r="Y981">
        <v>0</v>
      </c>
      <c r="Z981" s="5">
        <v>0</v>
      </c>
      <c r="AA981" s="5">
        <v>115436222</v>
      </c>
      <c r="AB981">
        <v>0</v>
      </c>
      <c r="AC981">
        <v>0</v>
      </c>
      <c r="AD981">
        <v>0</v>
      </c>
      <c r="AE981" t="s">
        <v>34</v>
      </c>
      <c r="AF981" t="s">
        <v>34</v>
      </c>
      <c r="AG981" t="s">
        <v>41</v>
      </c>
      <c r="AH981" s="5">
        <v>1138156.1399999999</v>
      </c>
      <c r="AI981" s="5">
        <v>16206.08</v>
      </c>
      <c r="AJ981" s="3">
        <v>47807</v>
      </c>
      <c r="AK981" s="5">
        <v>0</v>
      </c>
      <c r="AL981" s="5">
        <v>0</v>
      </c>
      <c r="AM981" s="5">
        <v>0</v>
      </c>
      <c r="AN981" s="5">
        <v>0</v>
      </c>
      <c r="AO981" t="s">
        <v>41</v>
      </c>
      <c r="AP981" t="s">
        <v>37</v>
      </c>
      <c r="AQ981" s="5">
        <v>1138156.1399999999</v>
      </c>
      <c r="AR981" t="s">
        <v>38</v>
      </c>
      <c r="AS981">
        <f t="shared" si="246"/>
        <v>0</v>
      </c>
      <c r="AT981" t="str">
        <f t="shared" si="243"/>
        <v>0 Días</v>
      </c>
      <c r="AU981" t="e">
        <f>IF(AND(AC981=0,SUMIFS($H:$H,$A:$A,$A981,#REF!,#REF!)&lt;250000000),"Ordinaria",IF(AND(AC981=0,SUMIFS($H:$H,$A:$A,$A981,#REF!,#REF!)&gt;=250000000),"Preventiva",IF(AND(AC981&gt;0,AC981&lt;=30),"Persuasiva I",IF(AND(AC981&gt;30,AC981&lt;=60),"Persuasiva II",IF(AND(AC981&gt;60,AC981&lt;90),"Prejurídica","Jurídico")))))</f>
        <v>#REF!</v>
      </c>
      <c r="AV981">
        <f t="shared" si="244"/>
        <v>0</v>
      </c>
      <c r="AW981" t="str">
        <f>IFERROR(VLOOKUP(#REF!,#REF!,32,0),"Desembolsado")</f>
        <v>Desembolsado</v>
      </c>
      <c r="AX981" t="str">
        <f t="shared" si="237"/>
        <v>Otro</v>
      </c>
    </row>
    <row r="982" spans="1:50" x14ac:dyDescent="0.25">
      <c r="A982" s="3">
        <v>45199</v>
      </c>
      <c r="B982" s="1">
        <v>39114540005431</v>
      </c>
      <c r="C982" s="5">
        <v>320000000</v>
      </c>
      <c r="D982">
        <v>240</v>
      </c>
      <c r="E982" s="3">
        <v>40318</v>
      </c>
      <c r="F982" s="1">
        <f>_xlfn.DAYS(E982,A982)/30</f>
        <v>-162.69999999999999</v>
      </c>
      <c r="G982" s="1">
        <f t="shared" si="235"/>
        <v>77.300000000000011</v>
      </c>
      <c r="H982" s="5">
        <v>115154621</v>
      </c>
      <c r="I982" s="5" t="s">
        <v>53</v>
      </c>
      <c r="J982" s="6">
        <v>40549</v>
      </c>
      <c r="K982" s="7">
        <f>+_xlfn.DAYS(A982,J982)/30</f>
        <v>155</v>
      </c>
      <c r="L982" s="7">
        <f>+_xlfn.DAYS(A982,E982)/30</f>
        <v>162.69999999999999</v>
      </c>
      <c r="M982" s="6">
        <v>19689</v>
      </c>
      <c r="N982" s="8">
        <f>+_xlfn.DAYS(A982,M982)/365</f>
        <v>69.890410958904113</v>
      </c>
      <c r="O982" s="8">
        <v>609</v>
      </c>
      <c r="P982" s="6">
        <v>39084</v>
      </c>
      <c r="Q982" s="8">
        <f t="shared" si="240"/>
        <v>3.4277777777777776</v>
      </c>
      <c r="R982" s="8">
        <f t="shared" si="236"/>
        <v>4.0694444444444446</v>
      </c>
      <c r="S982" s="8" t="s">
        <v>72</v>
      </c>
      <c r="T982" s="9">
        <v>1.61E-2</v>
      </c>
      <c r="U982" s="5">
        <f t="shared" si="241"/>
        <v>1333333.3333333333</v>
      </c>
      <c r="V982" s="5">
        <f t="shared" si="242"/>
        <v>154499.11650833333</v>
      </c>
      <c r="W982" s="10">
        <f t="shared" si="238"/>
        <v>1487832.4498416665</v>
      </c>
      <c r="X982" s="5">
        <v>1621263</v>
      </c>
      <c r="Y982">
        <v>0</v>
      </c>
      <c r="Z982" s="5">
        <v>0</v>
      </c>
      <c r="AA982" s="5">
        <v>116775884</v>
      </c>
      <c r="AB982">
        <v>0</v>
      </c>
      <c r="AC982">
        <v>0</v>
      </c>
      <c r="AD982">
        <v>0</v>
      </c>
      <c r="AE982" t="s">
        <v>34</v>
      </c>
      <c r="AF982" t="s">
        <v>34</v>
      </c>
      <c r="AG982" t="s">
        <v>41</v>
      </c>
      <c r="AH982" s="5">
        <v>1151546.21</v>
      </c>
      <c r="AI982" s="5">
        <v>16212.63</v>
      </c>
      <c r="AJ982" s="3">
        <v>47807</v>
      </c>
      <c r="AK982" s="5">
        <v>0</v>
      </c>
      <c r="AL982" s="5">
        <v>0</v>
      </c>
      <c r="AM982" s="5">
        <v>0</v>
      </c>
      <c r="AN982" s="5">
        <v>0</v>
      </c>
      <c r="AO982" t="s">
        <v>41</v>
      </c>
      <c r="AP982" t="s">
        <v>37</v>
      </c>
      <c r="AQ982" s="5">
        <v>1151546.21</v>
      </c>
      <c r="AR982" t="s">
        <v>38</v>
      </c>
      <c r="AS982">
        <f t="shared" si="246"/>
        <v>0</v>
      </c>
      <c r="AT982" t="str">
        <f t="shared" si="243"/>
        <v>0 Días</v>
      </c>
      <c r="AU982" t="e">
        <f>IF(AND(AC982=0,SUMIFS($H:$H,$A:$A,$A982,#REF!,#REF!)&lt;250000000),"Ordinaria",IF(AND(AC982=0,SUMIFS($H:$H,$A:$A,$A982,#REF!,#REF!)&gt;=250000000),"Preventiva",IF(AND(AC982&gt;0,AC982&lt;=30),"Persuasiva I",IF(AND(AC982&gt;30,AC982&lt;=60),"Persuasiva II",IF(AND(AC982&gt;60,AC982&lt;90),"Prejurídica","Jurídico")))))</f>
        <v>#REF!</v>
      </c>
      <c r="AV982">
        <f t="shared" si="244"/>
        <v>0</v>
      </c>
      <c r="AW982" t="str">
        <f>IFERROR(VLOOKUP(#REF!,#REF!,32,0),"Desembolsado")</f>
        <v>Desembolsado</v>
      </c>
      <c r="AX982" t="str">
        <f t="shared" si="237"/>
        <v>Otro</v>
      </c>
    </row>
    <row r="983" spans="1:50" x14ac:dyDescent="0.25">
      <c r="A983" s="3">
        <v>45169</v>
      </c>
      <c r="B983" s="1">
        <v>39114540005431</v>
      </c>
      <c r="C983" s="5">
        <v>320000000</v>
      </c>
      <c r="D983">
        <v>240</v>
      </c>
      <c r="E983" s="3">
        <v>40318</v>
      </c>
      <c r="F983" s="1">
        <f>_xlfn.DAYS(E983,A983)/30</f>
        <v>-161.69999999999999</v>
      </c>
      <c r="G983" s="1">
        <f t="shared" si="235"/>
        <v>78.300000000000011</v>
      </c>
      <c r="H983" s="5">
        <v>116493628</v>
      </c>
      <c r="I983" s="5" t="s">
        <v>53</v>
      </c>
      <c r="J983" s="6">
        <v>40549</v>
      </c>
      <c r="K983" s="7">
        <f>+_xlfn.DAYS(A983,J983)/30</f>
        <v>154</v>
      </c>
      <c r="L983" s="7">
        <f>+_xlfn.DAYS(A983,E983)/30</f>
        <v>161.69999999999999</v>
      </c>
      <c r="M983" s="6">
        <v>19689</v>
      </c>
      <c r="N983" s="8">
        <f>+_xlfn.DAYS(A983,M983)/365</f>
        <v>69.808219178082197</v>
      </c>
      <c r="O983" s="8">
        <v>609</v>
      </c>
      <c r="P983" s="6">
        <v>39084</v>
      </c>
      <c r="Q983" s="8">
        <f t="shared" si="240"/>
        <v>3.4277777777777776</v>
      </c>
      <c r="R983" s="8">
        <f t="shared" si="236"/>
        <v>4.0694444444444446</v>
      </c>
      <c r="S983" s="8" t="s">
        <v>72</v>
      </c>
      <c r="T983" s="9">
        <v>1.61E-2</v>
      </c>
      <c r="U983" s="5">
        <f t="shared" si="241"/>
        <v>1333333.3333333333</v>
      </c>
      <c r="V983" s="5">
        <f t="shared" si="242"/>
        <v>156295.61756666668</v>
      </c>
      <c r="W983" s="10">
        <f t="shared" si="238"/>
        <v>1489628.9509000001</v>
      </c>
      <c r="X983" s="5">
        <v>1621917</v>
      </c>
      <c r="Y983">
        <v>0</v>
      </c>
      <c r="Z983" s="5">
        <v>0</v>
      </c>
      <c r="AA983" s="5">
        <v>118115545</v>
      </c>
      <c r="AB983">
        <v>0</v>
      </c>
      <c r="AC983">
        <v>0</v>
      </c>
      <c r="AD983">
        <v>0</v>
      </c>
      <c r="AE983" t="s">
        <v>34</v>
      </c>
      <c r="AF983" t="s">
        <v>34</v>
      </c>
      <c r="AG983" t="s">
        <v>41</v>
      </c>
      <c r="AH983" s="5">
        <v>1164936.28</v>
      </c>
      <c r="AI983" s="5">
        <v>16219.17</v>
      </c>
      <c r="AJ983" s="3">
        <v>47807</v>
      </c>
      <c r="AK983" s="5">
        <v>0</v>
      </c>
      <c r="AL983" s="5">
        <v>0</v>
      </c>
      <c r="AM983" s="5">
        <v>0</v>
      </c>
      <c r="AN983" s="5">
        <v>0</v>
      </c>
      <c r="AO983" t="s">
        <v>41</v>
      </c>
      <c r="AP983" t="s">
        <v>37</v>
      </c>
      <c r="AQ983" s="5">
        <v>1164936.28</v>
      </c>
      <c r="AR983" t="s">
        <v>38</v>
      </c>
      <c r="AS983">
        <f t="shared" si="246"/>
        <v>0</v>
      </c>
      <c r="AT983" t="str">
        <f t="shared" si="243"/>
        <v>0 Días</v>
      </c>
      <c r="AU983" t="e">
        <f>IF(AND(AC983=0,SUMIFS($H:$H,$A:$A,$A983,#REF!,#REF!)&lt;250000000),"Ordinaria",IF(AND(AC983=0,SUMIFS($H:$H,$A:$A,$A983,#REF!,#REF!)&gt;=250000000),"Preventiva",IF(AND(AC983&gt;0,AC983&lt;=30),"Persuasiva I",IF(AND(AC983&gt;30,AC983&lt;=60),"Persuasiva II",IF(AND(AC983&gt;60,AC983&lt;90),"Prejurídica","Jurídico")))))</f>
        <v>#REF!</v>
      </c>
      <c r="AV983">
        <f t="shared" si="244"/>
        <v>0</v>
      </c>
      <c r="AW983" t="str">
        <f>IFERROR(VLOOKUP(#REF!,#REF!,32,0),"Desembolsado")</f>
        <v>Desembolsado</v>
      </c>
      <c r="AX983" t="str">
        <f t="shared" si="237"/>
        <v>Otro</v>
      </c>
    </row>
    <row r="984" spans="1:50" x14ac:dyDescent="0.25">
      <c r="A984" s="3">
        <v>45138</v>
      </c>
      <c r="B984" s="1">
        <v>39114540005431</v>
      </c>
      <c r="C984" s="5">
        <v>320000000</v>
      </c>
      <c r="D984">
        <v>240</v>
      </c>
      <c r="E984" s="3">
        <v>40318</v>
      </c>
      <c r="F984" s="1">
        <f>_xlfn.DAYS(E984,A984)/30</f>
        <v>-160.66666666666666</v>
      </c>
      <c r="G984" s="1">
        <f t="shared" si="235"/>
        <v>79.333333333333343</v>
      </c>
      <c r="H984" s="5">
        <v>117832635</v>
      </c>
      <c r="I984" s="5" t="s">
        <v>53</v>
      </c>
      <c r="J984" s="6">
        <v>40549</v>
      </c>
      <c r="K984" s="7">
        <f>+_xlfn.DAYS(A984,J984)/30</f>
        <v>152.96666666666667</v>
      </c>
      <c r="L984" s="7">
        <f>+_xlfn.DAYS(A984,E984)/30</f>
        <v>160.66666666666666</v>
      </c>
      <c r="M984" s="6">
        <v>19689</v>
      </c>
      <c r="N984" s="8">
        <f>+_xlfn.DAYS(A984,M984)/365</f>
        <v>69.723287671232882</v>
      </c>
      <c r="O984" s="8">
        <v>609</v>
      </c>
      <c r="P984" s="6">
        <v>39084</v>
      </c>
      <c r="Q984" s="8">
        <f t="shared" si="240"/>
        <v>3.4277777777777776</v>
      </c>
      <c r="R984" s="8">
        <f t="shared" si="236"/>
        <v>4.0694444444444446</v>
      </c>
      <c r="S984" s="8" t="s">
        <v>72</v>
      </c>
      <c r="T984" s="9">
        <v>1.61E-2</v>
      </c>
      <c r="U984" s="5">
        <f t="shared" si="241"/>
        <v>1333333.3333333333</v>
      </c>
      <c r="V984" s="5">
        <f t="shared" si="242"/>
        <v>158092.118625</v>
      </c>
      <c r="W984" s="10">
        <f t="shared" si="238"/>
        <v>1491425.4519583331</v>
      </c>
      <c r="X984" s="5">
        <v>1622572</v>
      </c>
      <c r="Y984">
        <v>0</v>
      </c>
      <c r="Z984" s="5">
        <v>0</v>
      </c>
      <c r="AA984" s="5">
        <v>119455207</v>
      </c>
      <c r="AB984">
        <v>0</v>
      </c>
      <c r="AC984">
        <v>0</v>
      </c>
      <c r="AD984">
        <v>0</v>
      </c>
      <c r="AE984" t="s">
        <v>34</v>
      </c>
      <c r="AF984" t="s">
        <v>34</v>
      </c>
      <c r="AG984" t="s">
        <v>41</v>
      </c>
      <c r="AH984" s="5">
        <v>1178326.3500000001</v>
      </c>
      <c r="AI984" s="5">
        <v>16225.72</v>
      </c>
      <c r="AJ984" s="3">
        <v>47807</v>
      </c>
      <c r="AK984" s="5">
        <v>0</v>
      </c>
      <c r="AL984" s="5">
        <v>0</v>
      </c>
      <c r="AM984" s="5">
        <v>0</v>
      </c>
      <c r="AN984" s="5">
        <v>0</v>
      </c>
      <c r="AO984" t="s">
        <v>41</v>
      </c>
      <c r="AP984" t="s">
        <v>37</v>
      </c>
      <c r="AQ984" s="5">
        <v>1178326.3500000001</v>
      </c>
      <c r="AR984" t="s">
        <v>38</v>
      </c>
      <c r="AS984">
        <f t="shared" si="246"/>
        <v>0</v>
      </c>
      <c r="AT984" t="str">
        <f t="shared" si="243"/>
        <v>0 Días</v>
      </c>
      <c r="AU984" t="e">
        <f>IF(AND(AC984=0,SUMIFS($H:$H,$A:$A,$A984,#REF!,#REF!)&lt;250000000),"Ordinaria",IF(AND(AC984=0,SUMIFS($H:$H,$A:$A,$A984,#REF!,#REF!)&gt;=250000000),"Preventiva",IF(AND(AC984&gt;0,AC984&lt;=30),"Persuasiva I",IF(AND(AC984&gt;30,AC984&lt;=60),"Persuasiva II",IF(AND(AC984&gt;60,AC984&lt;90),"Prejurídica","Jurídico")))))</f>
        <v>#REF!</v>
      </c>
      <c r="AV984">
        <f t="shared" si="244"/>
        <v>0</v>
      </c>
      <c r="AW984" t="str">
        <f>IFERROR(VLOOKUP(#REF!,#REF!,32,0),"Desembolsado")</f>
        <v>Desembolsado</v>
      </c>
      <c r="AX984" t="str">
        <f t="shared" si="237"/>
        <v>Otro</v>
      </c>
    </row>
    <row r="985" spans="1:50" x14ac:dyDescent="0.25">
      <c r="A985" s="3">
        <v>45107</v>
      </c>
      <c r="B985" s="1">
        <v>39114540005431</v>
      </c>
      <c r="C985" s="5">
        <v>320000000</v>
      </c>
      <c r="D985">
        <v>240</v>
      </c>
      <c r="E985" s="3">
        <v>40318</v>
      </c>
      <c r="F985" s="1">
        <f>_xlfn.DAYS(E985,A985)/30</f>
        <v>-159.63333333333333</v>
      </c>
      <c r="G985" s="1">
        <f t="shared" si="235"/>
        <v>80.366666666666674</v>
      </c>
      <c r="H985" s="5">
        <v>119171642</v>
      </c>
      <c r="I985" s="5" t="s">
        <v>53</v>
      </c>
      <c r="J985" s="6">
        <v>40549</v>
      </c>
      <c r="K985" s="7">
        <f>+_xlfn.DAYS(A985,J985)/30</f>
        <v>151.93333333333334</v>
      </c>
      <c r="L985" s="7">
        <f>+_xlfn.DAYS(A985,E985)/30</f>
        <v>159.63333333333333</v>
      </c>
      <c r="M985" s="6">
        <v>19689</v>
      </c>
      <c r="N985" s="8">
        <f>+_xlfn.DAYS(A985,M985)/365</f>
        <v>69.638356164383566</v>
      </c>
      <c r="O985" s="8">
        <v>609</v>
      </c>
      <c r="P985" s="6">
        <v>39084</v>
      </c>
      <c r="Q985" s="8">
        <f t="shared" si="240"/>
        <v>3.4277777777777776</v>
      </c>
      <c r="R985" s="8">
        <f t="shared" si="236"/>
        <v>4.0694444444444446</v>
      </c>
      <c r="S985" s="8" t="s">
        <v>72</v>
      </c>
      <c r="T985" s="9">
        <v>1.61E-2</v>
      </c>
      <c r="U985" s="5">
        <f t="shared" si="241"/>
        <v>1333333.3333333333</v>
      </c>
      <c r="V985" s="5">
        <f t="shared" si="242"/>
        <v>159888.61968333332</v>
      </c>
      <c r="W985" s="10">
        <f t="shared" si="238"/>
        <v>1493221.9530166667</v>
      </c>
      <c r="X985" s="5">
        <v>1623227</v>
      </c>
      <c r="Y985">
        <v>0</v>
      </c>
      <c r="Z985" s="5">
        <v>0</v>
      </c>
      <c r="AA985" s="5">
        <v>120794869</v>
      </c>
      <c r="AB985">
        <v>0</v>
      </c>
      <c r="AC985">
        <v>0</v>
      </c>
      <c r="AD985">
        <v>0</v>
      </c>
      <c r="AE985" t="s">
        <v>34</v>
      </c>
      <c r="AF985" t="s">
        <v>34</v>
      </c>
      <c r="AG985" t="s">
        <v>41</v>
      </c>
      <c r="AH985" s="5">
        <v>1191716.42</v>
      </c>
      <c r="AI985" s="5">
        <v>16232.27</v>
      </c>
      <c r="AJ985" s="3">
        <v>47807</v>
      </c>
      <c r="AK985" s="5">
        <v>0</v>
      </c>
      <c r="AL985" s="5">
        <v>0</v>
      </c>
      <c r="AM985" s="5">
        <v>0</v>
      </c>
      <c r="AN985" s="5">
        <v>0</v>
      </c>
      <c r="AO985" t="s">
        <v>41</v>
      </c>
      <c r="AP985" t="s">
        <v>37</v>
      </c>
      <c r="AQ985" s="5">
        <v>1191716.42</v>
      </c>
      <c r="AR985" t="s">
        <v>38</v>
      </c>
      <c r="AS985">
        <f t="shared" si="246"/>
        <v>0</v>
      </c>
      <c r="AT985" t="str">
        <f t="shared" si="243"/>
        <v>0 Días</v>
      </c>
      <c r="AU985" t="e">
        <f>IF(AND(AC985=0,SUMIFS($H:$H,$A:$A,$A985,#REF!,#REF!)&lt;250000000),"Ordinaria",IF(AND(AC985=0,SUMIFS($H:$H,$A:$A,$A985,#REF!,#REF!)&gt;=250000000),"Preventiva",IF(AND(AC985&gt;0,AC985&lt;=30),"Persuasiva I",IF(AND(AC985&gt;30,AC985&lt;=60),"Persuasiva II",IF(AND(AC985&gt;60,AC985&lt;90),"Prejurídica","Jurídico")))))</f>
        <v>#REF!</v>
      </c>
      <c r="AV985">
        <f t="shared" si="244"/>
        <v>0</v>
      </c>
      <c r="AW985" t="str">
        <f>IFERROR(VLOOKUP(#REF!,#REF!,32,0),"Desembolsado")</f>
        <v>Desembolsado</v>
      </c>
      <c r="AX985" t="str">
        <f t="shared" si="237"/>
        <v>Otro</v>
      </c>
    </row>
    <row r="986" spans="1:50" x14ac:dyDescent="0.25">
      <c r="A986" s="3">
        <v>45077</v>
      </c>
      <c r="B986" s="1">
        <v>39114540005431</v>
      </c>
      <c r="C986" s="5">
        <v>320000000</v>
      </c>
      <c r="D986">
        <v>240</v>
      </c>
      <c r="E986" s="3">
        <v>40318</v>
      </c>
      <c r="F986" s="1">
        <f>_xlfn.DAYS(E986,A986)/30</f>
        <v>-158.63333333333333</v>
      </c>
      <c r="G986" s="1">
        <f t="shared" si="235"/>
        <v>81.366666666666674</v>
      </c>
      <c r="H986" s="5">
        <v>120510649</v>
      </c>
      <c r="I986" s="5" t="s">
        <v>53</v>
      </c>
      <c r="J986" s="6">
        <v>40549</v>
      </c>
      <c r="K986" s="7">
        <f>+_xlfn.DAYS(A986,J986)/30</f>
        <v>150.93333333333334</v>
      </c>
      <c r="L986" s="7">
        <f>+_xlfn.DAYS(A986,E986)/30</f>
        <v>158.63333333333333</v>
      </c>
      <c r="M986" s="6">
        <v>19689</v>
      </c>
      <c r="N986" s="8">
        <f>+_xlfn.DAYS(A986,M986)/365</f>
        <v>69.556164383561651</v>
      </c>
      <c r="O986" s="8">
        <v>609</v>
      </c>
      <c r="P986" s="6">
        <v>39084</v>
      </c>
      <c r="Q986" s="8">
        <f t="shared" si="240"/>
        <v>3.4277777777777776</v>
      </c>
      <c r="R986" s="8">
        <f t="shared" si="236"/>
        <v>4.0694444444444446</v>
      </c>
      <c r="S986" s="8" t="s">
        <v>72</v>
      </c>
      <c r="T986" s="9">
        <v>1.61E-2</v>
      </c>
      <c r="U986" s="5">
        <f t="shared" si="241"/>
        <v>1333333.3333333333</v>
      </c>
      <c r="V986" s="5">
        <f t="shared" si="242"/>
        <v>161685.12074166667</v>
      </c>
      <c r="W986" s="10">
        <f t="shared" si="238"/>
        <v>1495018.454075</v>
      </c>
      <c r="X986" s="5">
        <v>1623881</v>
      </c>
      <c r="Y986">
        <v>0</v>
      </c>
      <c r="Z986" s="5">
        <v>0</v>
      </c>
      <c r="AA986" s="5">
        <v>122134530</v>
      </c>
      <c r="AB986">
        <v>0</v>
      </c>
      <c r="AC986">
        <v>0</v>
      </c>
      <c r="AD986">
        <v>0</v>
      </c>
      <c r="AE986" t="s">
        <v>34</v>
      </c>
      <c r="AF986" t="s">
        <v>34</v>
      </c>
      <c r="AG986" t="s">
        <v>41</v>
      </c>
      <c r="AH986" s="5">
        <v>1205106.49</v>
      </c>
      <c r="AI986" s="5">
        <v>16238.81</v>
      </c>
      <c r="AJ986" s="3">
        <v>47807</v>
      </c>
      <c r="AK986" s="5">
        <v>0</v>
      </c>
      <c r="AL986" s="5">
        <v>0</v>
      </c>
      <c r="AM986" s="5">
        <v>0</v>
      </c>
      <c r="AN986" s="5">
        <v>0</v>
      </c>
      <c r="AO986" t="s">
        <v>41</v>
      </c>
      <c r="AP986" t="s">
        <v>37</v>
      </c>
      <c r="AQ986" s="5">
        <v>1205106.49</v>
      </c>
      <c r="AR986" t="s">
        <v>38</v>
      </c>
      <c r="AS986">
        <f t="shared" si="246"/>
        <v>0</v>
      </c>
      <c r="AT986" t="str">
        <f t="shared" si="243"/>
        <v>0 Días</v>
      </c>
      <c r="AU986" t="e">
        <f>IF(AND(AC986=0,SUMIFS($H:$H,$A:$A,$A986,#REF!,#REF!)&lt;250000000),"Ordinaria",IF(AND(AC986=0,SUMIFS($H:$H,$A:$A,$A986,#REF!,#REF!)&gt;=250000000),"Preventiva",IF(AND(AC986&gt;0,AC986&lt;=30),"Persuasiva I",IF(AND(AC986&gt;30,AC986&lt;=60),"Persuasiva II",IF(AND(AC986&gt;60,AC986&lt;90),"Prejurídica","Jurídico")))))</f>
        <v>#REF!</v>
      </c>
      <c r="AV986">
        <f t="shared" si="244"/>
        <v>0</v>
      </c>
      <c r="AW986" t="str">
        <f>IFERROR(VLOOKUP(#REF!,#REF!,32,0),"Desembolsado")</f>
        <v>Desembolsado</v>
      </c>
      <c r="AX986" t="str">
        <f t="shared" si="237"/>
        <v>Otro</v>
      </c>
    </row>
    <row r="987" spans="1:50" x14ac:dyDescent="0.25">
      <c r="A987" s="3">
        <v>45046</v>
      </c>
      <c r="B987" s="1">
        <v>39114540005431</v>
      </c>
      <c r="C987" s="5">
        <v>320000000</v>
      </c>
      <c r="D987">
        <v>240</v>
      </c>
      <c r="E987" s="3">
        <v>40318</v>
      </c>
      <c r="F987" s="1">
        <f>_xlfn.DAYS(E987,A987)/30</f>
        <v>-157.6</v>
      </c>
      <c r="G987" s="1">
        <f t="shared" si="235"/>
        <v>82.4</v>
      </c>
      <c r="H987" s="5">
        <v>121849656</v>
      </c>
      <c r="I987" s="5" t="s">
        <v>53</v>
      </c>
      <c r="J987" s="6">
        <v>40549</v>
      </c>
      <c r="K987" s="7">
        <f>+_xlfn.DAYS(A987,J987)/30</f>
        <v>149.9</v>
      </c>
      <c r="L987" s="7">
        <f>+_xlfn.DAYS(A987,E987)/30</f>
        <v>157.6</v>
      </c>
      <c r="M987" s="6">
        <v>19689</v>
      </c>
      <c r="N987" s="8">
        <f>+_xlfn.DAYS(A987,M987)/365</f>
        <v>69.471232876712335</v>
      </c>
      <c r="O987" s="8">
        <v>609</v>
      </c>
      <c r="P987" s="6">
        <v>39084</v>
      </c>
      <c r="Q987" s="8">
        <f t="shared" si="240"/>
        <v>3.4277777777777776</v>
      </c>
      <c r="R987" s="8">
        <f t="shared" si="236"/>
        <v>4.0694444444444446</v>
      </c>
      <c r="S987" s="8" t="s">
        <v>72</v>
      </c>
      <c r="T987" s="9">
        <v>1.61E-2</v>
      </c>
      <c r="U987" s="5">
        <f t="shared" si="241"/>
        <v>1333333.3333333333</v>
      </c>
      <c r="V987" s="5">
        <f t="shared" si="242"/>
        <v>163481.62179999999</v>
      </c>
      <c r="W987" s="10">
        <f t="shared" si="238"/>
        <v>1496814.9551333333</v>
      </c>
      <c r="X987" s="5">
        <v>1624536</v>
      </c>
      <c r="Y987">
        <v>0</v>
      </c>
      <c r="Z987" s="5">
        <v>0</v>
      </c>
      <c r="AA987" s="5">
        <v>123474192</v>
      </c>
      <c r="AB987">
        <v>0</v>
      </c>
      <c r="AC987">
        <v>0</v>
      </c>
      <c r="AD987">
        <v>0</v>
      </c>
      <c r="AE987" t="s">
        <v>34</v>
      </c>
      <c r="AF987" t="s">
        <v>34</v>
      </c>
      <c r="AG987" t="s">
        <v>41</v>
      </c>
      <c r="AH987" s="5">
        <v>1218496.56</v>
      </c>
      <c r="AI987" s="5">
        <v>16245.36</v>
      </c>
      <c r="AJ987" s="3">
        <v>47807</v>
      </c>
      <c r="AK987" s="5">
        <v>0</v>
      </c>
      <c r="AL987" s="5">
        <v>0</v>
      </c>
      <c r="AM987" s="5">
        <v>0</v>
      </c>
      <c r="AN987" s="5">
        <v>0</v>
      </c>
      <c r="AO987" t="s">
        <v>41</v>
      </c>
      <c r="AP987" t="s">
        <v>37</v>
      </c>
      <c r="AQ987" s="5">
        <v>1218496.56</v>
      </c>
      <c r="AR987" t="s">
        <v>38</v>
      </c>
      <c r="AS987">
        <f t="shared" si="246"/>
        <v>0</v>
      </c>
      <c r="AT987" t="str">
        <f t="shared" si="243"/>
        <v>0 Días</v>
      </c>
      <c r="AU987" t="e">
        <f>IF(AND(AC987=0,SUMIFS($H:$H,$A:$A,$A987,#REF!,#REF!)&lt;250000000),"Ordinaria",IF(AND(AC987=0,SUMIFS($H:$H,$A:$A,$A987,#REF!,#REF!)&gt;=250000000),"Preventiva",IF(AND(AC987&gt;0,AC987&lt;=30),"Persuasiva I",IF(AND(AC987&gt;30,AC987&lt;=60),"Persuasiva II",IF(AND(AC987&gt;60,AC987&lt;90),"Prejurídica","Jurídico")))))</f>
        <v>#REF!</v>
      </c>
      <c r="AV987">
        <f t="shared" si="244"/>
        <v>0</v>
      </c>
      <c r="AW987" t="str">
        <f>IFERROR(VLOOKUP(#REF!,#REF!,32,0),"Desembolsado")</f>
        <v>Desembolsado</v>
      </c>
      <c r="AX987" t="str">
        <f t="shared" si="237"/>
        <v>Otro</v>
      </c>
    </row>
    <row r="988" spans="1:50" x14ac:dyDescent="0.25">
      <c r="A988" s="3">
        <v>45016</v>
      </c>
      <c r="B988" s="1">
        <v>39114540005431</v>
      </c>
      <c r="C988" s="5">
        <v>320000000</v>
      </c>
      <c r="D988">
        <v>240</v>
      </c>
      <c r="E988" s="3">
        <v>40318</v>
      </c>
      <c r="F988" s="1">
        <f>_xlfn.DAYS(E988,A988)/30</f>
        <v>-156.6</v>
      </c>
      <c r="G988" s="1">
        <f t="shared" si="235"/>
        <v>83.4</v>
      </c>
      <c r="H988" s="5">
        <v>123188663</v>
      </c>
      <c r="I988" s="5" t="s">
        <v>53</v>
      </c>
      <c r="J988" s="6">
        <v>40549</v>
      </c>
      <c r="K988" s="7">
        <f>+_xlfn.DAYS(A988,J988)/30</f>
        <v>148.9</v>
      </c>
      <c r="L988" s="7">
        <f>+_xlfn.DAYS(A988,E988)/30</f>
        <v>156.6</v>
      </c>
      <c r="M988" s="6">
        <v>19689</v>
      </c>
      <c r="N988" s="8">
        <f>+_xlfn.DAYS(A988,M988)/365</f>
        <v>69.389041095890406</v>
      </c>
      <c r="O988" s="8">
        <v>609</v>
      </c>
      <c r="P988" s="6">
        <v>39084</v>
      </c>
      <c r="Q988" s="8">
        <f t="shared" si="240"/>
        <v>3.4277777777777776</v>
      </c>
      <c r="R988" s="8">
        <f t="shared" si="236"/>
        <v>4.0694444444444446</v>
      </c>
      <c r="S988" s="8" t="s">
        <v>72</v>
      </c>
      <c r="T988" s="9">
        <v>1.61E-2</v>
      </c>
      <c r="U988" s="5">
        <f t="shared" si="241"/>
        <v>1333333.3333333333</v>
      </c>
      <c r="V988" s="5">
        <f t="shared" si="242"/>
        <v>165278.12285833334</v>
      </c>
      <c r="W988" s="10">
        <f t="shared" si="238"/>
        <v>1498611.4561916667</v>
      </c>
      <c r="X988" s="5">
        <v>1625191</v>
      </c>
      <c r="Y988">
        <v>0</v>
      </c>
      <c r="Z988" s="5">
        <v>0</v>
      </c>
      <c r="AA988" s="5">
        <v>124813854</v>
      </c>
      <c r="AB988">
        <v>0</v>
      </c>
      <c r="AC988">
        <v>0</v>
      </c>
      <c r="AD988">
        <v>0</v>
      </c>
      <c r="AE988" t="s">
        <v>34</v>
      </c>
      <c r="AF988" t="s">
        <v>34</v>
      </c>
      <c r="AG988" t="s">
        <v>41</v>
      </c>
      <c r="AH988" s="5">
        <v>1231886.6299999999</v>
      </c>
      <c r="AI988" s="5">
        <v>16251.91</v>
      </c>
      <c r="AJ988" s="3">
        <v>47807</v>
      </c>
      <c r="AK988" s="5">
        <v>0</v>
      </c>
      <c r="AL988" s="5">
        <v>0</v>
      </c>
      <c r="AM988" s="5">
        <v>0</v>
      </c>
      <c r="AN988" s="5">
        <v>0</v>
      </c>
      <c r="AO988" t="s">
        <v>41</v>
      </c>
      <c r="AP988" t="s">
        <v>37</v>
      </c>
      <c r="AQ988" s="5">
        <v>1231886.6299999999</v>
      </c>
      <c r="AR988" t="s">
        <v>38</v>
      </c>
      <c r="AS988">
        <f t="shared" si="246"/>
        <v>0</v>
      </c>
      <c r="AT988" t="str">
        <f t="shared" si="243"/>
        <v>0 Días</v>
      </c>
      <c r="AU988" t="e">
        <f>IF(AND(AC988=0,SUMIFS($H:$H,$A:$A,$A988,#REF!,#REF!)&lt;250000000),"Ordinaria",IF(AND(AC988=0,SUMIFS($H:$H,$A:$A,$A988,#REF!,#REF!)&gt;=250000000),"Preventiva",IF(AND(AC988&gt;0,AC988&lt;=30),"Persuasiva I",IF(AND(AC988&gt;30,AC988&lt;=60),"Persuasiva II",IF(AND(AC988&gt;60,AC988&lt;90),"Prejurídica","Jurídico")))))</f>
        <v>#REF!</v>
      </c>
      <c r="AV988">
        <f t="shared" si="244"/>
        <v>0</v>
      </c>
      <c r="AW988" t="str">
        <f>IFERROR(VLOOKUP(#REF!,#REF!,32,0),"Desembolsado")</f>
        <v>Desembolsado</v>
      </c>
      <c r="AX988" t="str">
        <f t="shared" si="237"/>
        <v>Otro</v>
      </c>
    </row>
    <row r="989" spans="1:50" x14ac:dyDescent="0.25">
      <c r="A989" s="3">
        <v>45351</v>
      </c>
      <c r="B989" s="1">
        <v>39114550006581</v>
      </c>
      <c r="C989" s="5">
        <v>229000000</v>
      </c>
      <c r="D989">
        <v>240</v>
      </c>
      <c r="E989" s="3">
        <v>40416</v>
      </c>
      <c r="F989" s="1">
        <f>_xlfn.DAYS(E989,A989)/30</f>
        <v>-164.5</v>
      </c>
      <c r="G989" s="1">
        <f t="shared" si="235"/>
        <v>75.5</v>
      </c>
      <c r="H989" s="5">
        <v>81276837</v>
      </c>
      <c r="I989" s="5" t="s">
        <v>53</v>
      </c>
      <c r="J989" s="6">
        <v>40633</v>
      </c>
      <c r="K989" s="7">
        <f>+_xlfn.DAYS(A989,J989)/30</f>
        <v>157.26666666666668</v>
      </c>
      <c r="L989" s="7">
        <f>+_xlfn.DAYS(A989,E989)/30</f>
        <v>164.5</v>
      </c>
      <c r="M989" s="6">
        <v>18635</v>
      </c>
      <c r="N989" s="8">
        <f>+_xlfn.DAYS(A989,M989)/365</f>
        <v>73.194520547945203</v>
      </c>
      <c r="O989" s="8">
        <v>4833</v>
      </c>
      <c r="P989" s="6">
        <v>0</v>
      </c>
      <c r="Q989" s="8">
        <f t="shared" si="240"/>
        <v>112.26666666666667</v>
      </c>
      <c r="R989" s="8">
        <f t="shared" si="236"/>
        <v>112.86944444444444</v>
      </c>
      <c r="S989" s="8" t="s">
        <v>72</v>
      </c>
      <c r="T989" s="9">
        <v>1.61E-2</v>
      </c>
      <c r="U989" s="5">
        <f t="shared" si="241"/>
        <v>954166.66666666663</v>
      </c>
      <c r="V989" s="5">
        <f t="shared" si="242"/>
        <v>109046.42297499999</v>
      </c>
      <c r="W989" s="10">
        <f t="shared" si="238"/>
        <v>1063213.0896416665</v>
      </c>
      <c r="X989" s="5">
        <v>2283801</v>
      </c>
      <c r="Y989">
        <v>0</v>
      </c>
      <c r="Z989" s="5">
        <v>291722</v>
      </c>
      <c r="AA989" s="5">
        <v>83852360</v>
      </c>
      <c r="AB989">
        <v>0</v>
      </c>
      <c r="AC989">
        <v>0</v>
      </c>
      <c r="AD989">
        <v>0</v>
      </c>
      <c r="AE989" t="s">
        <v>34</v>
      </c>
      <c r="AF989" t="s">
        <v>34</v>
      </c>
      <c r="AG989" t="s">
        <v>41</v>
      </c>
      <c r="AH989" s="5">
        <v>812768.37</v>
      </c>
      <c r="AI989" s="5">
        <v>22838.01</v>
      </c>
      <c r="AJ989" s="3">
        <v>47927</v>
      </c>
      <c r="AK989" s="5">
        <v>2917.22</v>
      </c>
      <c r="AL989" s="5">
        <v>0</v>
      </c>
      <c r="AM989" s="5">
        <v>0</v>
      </c>
      <c r="AN989" s="5">
        <v>0</v>
      </c>
      <c r="AO989" t="s">
        <v>41</v>
      </c>
      <c r="AP989" t="s">
        <v>37</v>
      </c>
      <c r="AQ989" s="5">
        <v>812768.37</v>
      </c>
      <c r="AR989" t="s">
        <v>38</v>
      </c>
      <c r="AT989" t="str">
        <f t="shared" si="243"/>
        <v>0 Días</v>
      </c>
      <c r="AU989" t="e">
        <f>IF(AND(AC989=0,SUMIFS($H:$H,$A:$A,$A989,#REF!,#REF!)&lt;250000000),"Ordinaria",IF(AND(AC989=0,SUMIFS($H:$H,$A:$A,$A989,#REF!,#REF!)&gt;=250000000),"Preventiva",IF(AND(AC989&gt;0,AC989&lt;=30),"Persuasiva I",IF(AND(AC989&gt;30,AC989&lt;=60),"Persuasiva II",IF(AND(AC989&gt;60,AC989&lt;90),"Prejurídica","Jurídico")))))</f>
        <v>#REF!</v>
      </c>
      <c r="AV989">
        <f t="shared" si="244"/>
        <v>0</v>
      </c>
      <c r="AW989" t="str">
        <f>IFERROR(VLOOKUP(#REF!,#REF!,32,0),"Desembolsado")</f>
        <v>Desembolsado</v>
      </c>
      <c r="AX989" t="str">
        <f t="shared" si="237"/>
        <v>Otro</v>
      </c>
    </row>
    <row r="990" spans="1:50" x14ac:dyDescent="0.25">
      <c r="A990" s="3">
        <v>45322</v>
      </c>
      <c r="B990" s="1">
        <v>39114550006581</v>
      </c>
      <c r="C990" s="5">
        <v>229000000</v>
      </c>
      <c r="D990">
        <v>240</v>
      </c>
      <c r="E990" s="3">
        <v>40416</v>
      </c>
      <c r="F990" s="1">
        <f>_xlfn.DAYS(E990,A990)/30</f>
        <v>-163.53333333333333</v>
      </c>
      <c r="G990" s="1">
        <v>77</v>
      </c>
      <c r="H990" s="5">
        <v>82232787</v>
      </c>
      <c r="I990" s="5" t="s">
        <v>53</v>
      </c>
      <c r="J990" s="6">
        <v>40633</v>
      </c>
      <c r="K990" s="7">
        <f>+_xlfn.DAYS(A990,J990)/30</f>
        <v>156.30000000000001</v>
      </c>
      <c r="L990" s="7">
        <f>+_xlfn.DAYS(A990,E990)/30</f>
        <v>163.53333333333333</v>
      </c>
      <c r="M990" s="6">
        <v>18635</v>
      </c>
      <c r="N990" s="8">
        <f>+_xlfn.DAYS(A990,M990)/365</f>
        <v>73.115068493150687</v>
      </c>
      <c r="O990" s="8">
        <v>4833</v>
      </c>
      <c r="P990" s="6">
        <v>0</v>
      </c>
      <c r="Q990" s="8">
        <f t="shared" si="240"/>
        <v>112.26666666666667</v>
      </c>
      <c r="R990" s="8">
        <f t="shared" si="236"/>
        <v>112.86944444444444</v>
      </c>
      <c r="S990" s="8" t="s">
        <v>72</v>
      </c>
      <c r="T990" s="9">
        <v>1.61E-2</v>
      </c>
      <c r="U990" s="5">
        <f t="shared" si="241"/>
        <v>954166.66666666663</v>
      </c>
      <c r="V990" s="5">
        <f t="shared" si="242"/>
        <v>110328.989225</v>
      </c>
      <c r="W990" s="10">
        <f t="shared" si="238"/>
        <v>1064495.6558916667</v>
      </c>
      <c r="X990" s="5">
        <v>2284269</v>
      </c>
      <c r="Y990">
        <v>0</v>
      </c>
      <c r="Z990" s="5">
        <v>326918</v>
      </c>
      <c r="AA990" s="5">
        <v>84843974</v>
      </c>
      <c r="AB990">
        <v>0</v>
      </c>
      <c r="AC990">
        <v>0</v>
      </c>
      <c r="AD990">
        <v>0</v>
      </c>
      <c r="AE990" t="s">
        <v>34</v>
      </c>
      <c r="AF990" t="s">
        <v>34</v>
      </c>
      <c r="AG990" t="s">
        <v>41</v>
      </c>
      <c r="AH990" s="5">
        <v>822327.87</v>
      </c>
      <c r="AI990" s="5">
        <v>22842.69</v>
      </c>
      <c r="AJ990" s="3">
        <v>47927</v>
      </c>
      <c r="AK990" s="5">
        <v>3269.18</v>
      </c>
      <c r="AL990" s="5">
        <v>0</v>
      </c>
      <c r="AM990" s="5">
        <v>0</v>
      </c>
      <c r="AN990" s="5">
        <v>0</v>
      </c>
      <c r="AO990" t="s">
        <v>41</v>
      </c>
      <c r="AP990" t="s">
        <v>37</v>
      </c>
      <c r="AQ990" s="5">
        <v>822327.87</v>
      </c>
      <c r="AR990" t="s">
        <v>38</v>
      </c>
      <c r="AS990">
        <f t="shared" ref="AS990:AS1000" si="247">IF(AC990&gt;=1,1,0)</f>
        <v>0</v>
      </c>
      <c r="AT990" t="str">
        <f t="shared" si="243"/>
        <v>0 Días</v>
      </c>
      <c r="AU990" t="e">
        <f>IF(AND(AC990=0,SUMIFS($H:$H,$A:$A,$A990,#REF!,#REF!)&lt;250000000),"Ordinaria",IF(AND(AC990=0,SUMIFS($H:$H,$A:$A,$A990,#REF!,#REF!)&gt;=250000000),"Preventiva",IF(AND(AC990&gt;0,AC990&lt;=30),"Persuasiva I",IF(AND(AC990&gt;30,AC990&lt;=60),"Persuasiva II",IF(AND(AC990&gt;60,AC990&lt;90),"Prejurídica","Jurídico")))))</f>
        <v>#REF!</v>
      </c>
      <c r="AV990">
        <f t="shared" si="244"/>
        <v>0</v>
      </c>
      <c r="AW990" t="str">
        <f>IFERROR(VLOOKUP(#REF!,#REF!,32,0),"Desembolsado")</f>
        <v>Desembolsado</v>
      </c>
      <c r="AX990" t="str">
        <f t="shared" si="237"/>
        <v>Otro</v>
      </c>
    </row>
    <row r="991" spans="1:50" x14ac:dyDescent="0.25">
      <c r="A991" s="3">
        <v>45291</v>
      </c>
      <c r="B991" s="1">
        <v>39114550006581</v>
      </c>
      <c r="C991" s="5">
        <v>229000000</v>
      </c>
      <c r="D991">
        <v>240</v>
      </c>
      <c r="E991" s="3">
        <v>40416</v>
      </c>
      <c r="F991" s="1">
        <f>_xlfn.DAYS(E991,A991)/30</f>
        <v>-162.5</v>
      </c>
      <c r="G991" s="1">
        <f t="shared" ref="G991:G1031" si="248">+D991+F991</f>
        <v>77.5</v>
      </c>
      <c r="H991" s="5">
        <v>83152382</v>
      </c>
      <c r="I991" s="5" t="s">
        <v>53</v>
      </c>
      <c r="J991" s="6">
        <v>40633</v>
      </c>
      <c r="K991" s="7">
        <f>+_xlfn.DAYS(A991,J991)/30</f>
        <v>155.26666666666668</v>
      </c>
      <c r="L991" s="7">
        <f>+_xlfn.DAYS(A991,E991)/30</f>
        <v>162.5</v>
      </c>
      <c r="M991" s="6">
        <v>18635</v>
      </c>
      <c r="N991" s="8">
        <f>+_xlfn.DAYS(A991,M991)/365</f>
        <v>73.030136986301372</v>
      </c>
      <c r="O991" s="8">
        <v>4833</v>
      </c>
      <c r="P991" s="6">
        <v>0</v>
      </c>
      <c r="Q991" s="8">
        <f t="shared" si="240"/>
        <v>112.26666666666667</v>
      </c>
      <c r="R991" s="8">
        <f t="shared" si="236"/>
        <v>112.86944444444444</v>
      </c>
      <c r="S991" s="8" t="s">
        <v>72</v>
      </c>
      <c r="T991" s="9">
        <v>1.61E-2</v>
      </c>
      <c r="U991" s="5">
        <f t="shared" si="241"/>
        <v>954166.66666666663</v>
      </c>
      <c r="V991" s="5">
        <f t="shared" si="242"/>
        <v>111562.77918333333</v>
      </c>
      <c r="W991" s="10">
        <f t="shared" si="238"/>
        <v>1065729.44585</v>
      </c>
      <c r="X991" s="5">
        <v>2284718</v>
      </c>
      <c r="Y991">
        <v>0</v>
      </c>
      <c r="Z991" s="5">
        <v>362111</v>
      </c>
      <c r="AA991" s="5">
        <v>85799211</v>
      </c>
      <c r="AB991">
        <v>0</v>
      </c>
      <c r="AC991">
        <v>0</v>
      </c>
      <c r="AD991">
        <v>0</v>
      </c>
      <c r="AE991" t="s">
        <v>34</v>
      </c>
      <c r="AF991" t="s">
        <v>34</v>
      </c>
      <c r="AG991" t="s">
        <v>41</v>
      </c>
      <c r="AH991" s="5">
        <v>831523.82</v>
      </c>
      <c r="AI991" s="5">
        <v>22847.18</v>
      </c>
      <c r="AJ991" s="3">
        <v>47927</v>
      </c>
      <c r="AK991" s="5">
        <v>3621.11</v>
      </c>
      <c r="AL991" s="5">
        <v>0</v>
      </c>
      <c r="AM991" s="5">
        <v>0</v>
      </c>
      <c r="AN991" s="5">
        <v>0</v>
      </c>
      <c r="AO991" t="s">
        <v>41</v>
      </c>
      <c r="AP991" t="s">
        <v>37</v>
      </c>
      <c r="AQ991" s="5">
        <v>831523.82</v>
      </c>
      <c r="AR991" t="s">
        <v>38</v>
      </c>
      <c r="AS991">
        <f t="shared" si="247"/>
        <v>0</v>
      </c>
      <c r="AT991" t="str">
        <f t="shared" si="243"/>
        <v>0 Días</v>
      </c>
      <c r="AU991" t="e">
        <f>IF(AND(AC991=0,SUMIFS($H:$H,$A:$A,$A991,#REF!,#REF!)&lt;250000000),"Ordinaria",IF(AND(AC991=0,SUMIFS($H:$H,$A:$A,$A991,#REF!,#REF!)&gt;=250000000),"Preventiva",IF(AND(AC991&gt;0,AC991&lt;=30),"Persuasiva I",IF(AND(AC991&gt;30,AC991&lt;=60),"Persuasiva II",IF(AND(AC991&gt;60,AC991&lt;90),"Prejurídica","Jurídico")))))</f>
        <v>#REF!</v>
      </c>
      <c r="AV991">
        <f t="shared" si="244"/>
        <v>0</v>
      </c>
      <c r="AW991" t="str">
        <f>IFERROR(VLOOKUP(#REF!,#REF!,32,0),"Desembolsado")</f>
        <v>Desembolsado</v>
      </c>
      <c r="AX991" t="str">
        <f t="shared" si="237"/>
        <v>Otro</v>
      </c>
    </row>
    <row r="992" spans="1:50" x14ac:dyDescent="0.25">
      <c r="A992" s="3">
        <v>45260</v>
      </c>
      <c r="B992" s="1">
        <v>39114550006581</v>
      </c>
      <c r="C992" s="5">
        <v>229000000</v>
      </c>
      <c r="D992">
        <v>240</v>
      </c>
      <c r="E992" s="3">
        <v>40416</v>
      </c>
      <c r="F992" s="1">
        <f>_xlfn.DAYS(E992,A992)/30</f>
        <v>-161.46666666666667</v>
      </c>
      <c r="G992" s="1">
        <f t="shared" si="248"/>
        <v>78.533333333333331</v>
      </c>
      <c r="H992" s="5">
        <v>84143520</v>
      </c>
      <c r="I992" s="5" t="s">
        <v>53</v>
      </c>
      <c r="J992" s="6">
        <v>40633</v>
      </c>
      <c r="K992" s="7">
        <f>+_xlfn.DAYS(A992,J992)/30</f>
        <v>154.23333333333332</v>
      </c>
      <c r="L992" s="7">
        <f>+_xlfn.DAYS(A992,E992)/30</f>
        <v>161.46666666666667</v>
      </c>
      <c r="M992" s="6">
        <v>18635</v>
      </c>
      <c r="N992" s="8">
        <f>+_xlfn.DAYS(A992,M992)/365</f>
        <v>72.945205479452056</v>
      </c>
      <c r="O992" s="8">
        <v>4833</v>
      </c>
      <c r="P992" s="6">
        <v>0</v>
      </c>
      <c r="Q992" s="8">
        <f t="shared" si="240"/>
        <v>112.26666666666667</v>
      </c>
      <c r="R992" s="8">
        <f t="shared" si="236"/>
        <v>112.86944444444444</v>
      </c>
      <c r="S992" s="8" t="s">
        <v>72</v>
      </c>
      <c r="T992" s="9">
        <v>1.61E-2</v>
      </c>
      <c r="U992" s="5">
        <f t="shared" si="241"/>
        <v>954166.66666666663</v>
      </c>
      <c r="V992" s="5">
        <f t="shared" si="242"/>
        <v>112892.556</v>
      </c>
      <c r="W992" s="10">
        <f t="shared" si="238"/>
        <v>1067059.2226666666</v>
      </c>
      <c r="X992" s="5">
        <v>2285203</v>
      </c>
      <c r="Y992">
        <v>0</v>
      </c>
      <c r="Z992" s="5">
        <v>0</v>
      </c>
      <c r="AA992" s="5">
        <v>86428723</v>
      </c>
      <c r="AB992">
        <v>0</v>
      </c>
      <c r="AC992">
        <v>0</v>
      </c>
      <c r="AD992">
        <v>0</v>
      </c>
      <c r="AE992" t="s">
        <v>34</v>
      </c>
      <c r="AF992" t="s">
        <v>34</v>
      </c>
      <c r="AG992" t="s">
        <v>41</v>
      </c>
      <c r="AH992" s="5">
        <v>841435.2</v>
      </c>
      <c r="AI992" s="5">
        <v>22852.03</v>
      </c>
      <c r="AJ992" s="3">
        <v>47927</v>
      </c>
      <c r="AK992" s="5">
        <v>0</v>
      </c>
      <c r="AL992" s="5">
        <v>0</v>
      </c>
      <c r="AM992" s="5">
        <v>0</v>
      </c>
      <c r="AN992" s="5">
        <v>0</v>
      </c>
      <c r="AO992" t="s">
        <v>41</v>
      </c>
      <c r="AP992" t="s">
        <v>37</v>
      </c>
      <c r="AQ992" s="5">
        <v>841435.2</v>
      </c>
      <c r="AR992" t="s">
        <v>38</v>
      </c>
      <c r="AS992">
        <f t="shared" si="247"/>
        <v>0</v>
      </c>
      <c r="AT992" t="str">
        <f t="shared" si="243"/>
        <v>0 Días</v>
      </c>
      <c r="AU992" t="e">
        <f>IF(AND(AC992=0,SUMIFS($H:$H,$A:$A,$A992,#REF!,#REF!)&lt;250000000),"Ordinaria",IF(AND(AC992=0,SUMIFS($H:$H,$A:$A,$A992,#REF!,#REF!)&gt;=250000000),"Preventiva",IF(AND(AC992&gt;0,AC992&lt;=30),"Persuasiva I",IF(AND(AC992&gt;30,AC992&lt;=60),"Persuasiva II",IF(AND(AC992&gt;60,AC992&lt;90),"Prejurídica","Jurídico")))))</f>
        <v>#REF!</v>
      </c>
      <c r="AV992">
        <f t="shared" si="244"/>
        <v>0</v>
      </c>
      <c r="AW992" t="str">
        <f>IFERROR(VLOOKUP(#REF!,#REF!,32,0),"Desembolsado")</f>
        <v>Desembolsado</v>
      </c>
      <c r="AX992" t="str">
        <f t="shared" si="237"/>
        <v>Otro</v>
      </c>
    </row>
    <row r="993" spans="1:50" x14ac:dyDescent="0.25">
      <c r="A993" s="3">
        <v>45230</v>
      </c>
      <c r="B993" s="1">
        <v>39114550006581</v>
      </c>
      <c r="C993" s="5">
        <v>229000000</v>
      </c>
      <c r="D993">
        <v>240</v>
      </c>
      <c r="E993" s="3">
        <v>40416</v>
      </c>
      <c r="F993" s="1">
        <f>_xlfn.DAYS(E993,A993)/30</f>
        <v>-160.46666666666667</v>
      </c>
      <c r="G993" s="1">
        <f t="shared" si="248"/>
        <v>79.533333333333331</v>
      </c>
      <c r="H993" s="5">
        <v>85098254</v>
      </c>
      <c r="I993" s="5" t="s">
        <v>53</v>
      </c>
      <c r="J993" s="6">
        <v>40633</v>
      </c>
      <c r="K993" s="7">
        <f>+_xlfn.DAYS(A993,J993)/30</f>
        <v>153.23333333333332</v>
      </c>
      <c r="L993" s="7">
        <f>+_xlfn.DAYS(A993,E993)/30</f>
        <v>160.46666666666667</v>
      </c>
      <c r="M993" s="6">
        <v>18635</v>
      </c>
      <c r="N993" s="8">
        <f>+_xlfn.DAYS(A993,M993)/365</f>
        <v>72.863013698630141</v>
      </c>
      <c r="O993" s="8">
        <v>4833</v>
      </c>
      <c r="P993" s="6">
        <v>0</v>
      </c>
      <c r="Q993" s="8">
        <f t="shared" si="240"/>
        <v>112.26666666666667</v>
      </c>
      <c r="R993" s="8">
        <f t="shared" si="236"/>
        <v>112.86944444444444</v>
      </c>
      <c r="S993" s="8" t="s">
        <v>72</v>
      </c>
      <c r="T993" s="9">
        <v>1.61E-2</v>
      </c>
      <c r="U993" s="5">
        <f t="shared" si="241"/>
        <v>954166.66666666663</v>
      </c>
      <c r="V993" s="5">
        <f t="shared" si="242"/>
        <v>114173.49078333334</v>
      </c>
      <c r="W993" s="10">
        <f t="shared" si="238"/>
        <v>1068340.1574500001</v>
      </c>
      <c r="X993" s="5">
        <v>2285670</v>
      </c>
      <c r="Y993">
        <v>0</v>
      </c>
      <c r="Z993" s="5">
        <v>0</v>
      </c>
      <c r="AA993" s="5">
        <v>87383924</v>
      </c>
      <c r="AB993">
        <v>0</v>
      </c>
      <c r="AC993">
        <v>0</v>
      </c>
      <c r="AD993">
        <v>0</v>
      </c>
      <c r="AE993" t="s">
        <v>34</v>
      </c>
      <c r="AF993" t="s">
        <v>34</v>
      </c>
      <c r="AG993" t="s">
        <v>41</v>
      </c>
      <c r="AH993" s="5">
        <v>850982.54</v>
      </c>
      <c r="AI993" s="5">
        <v>22856.7</v>
      </c>
      <c r="AJ993" s="3">
        <v>47927</v>
      </c>
      <c r="AK993" s="5">
        <v>0</v>
      </c>
      <c r="AL993" s="5">
        <v>0</v>
      </c>
      <c r="AM993" s="5">
        <v>0</v>
      </c>
      <c r="AN993" s="5">
        <v>0</v>
      </c>
      <c r="AO993" t="s">
        <v>41</v>
      </c>
      <c r="AP993" t="s">
        <v>37</v>
      </c>
      <c r="AQ993" s="5">
        <v>850982.54</v>
      </c>
      <c r="AR993" t="s">
        <v>38</v>
      </c>
      <c r="AS993">
        <f t="shared" si="247"/>
        <v>0</v>
      </c>
      <c r="AT993" t="str">
        <f t="shared" si="243"/>
        <v>0 Días</v>
      </c>
      <c r="AU993" t="e">
        <f>IF(AND(AC993=0,SUMIFS($H:$H,$A:$A,$A993,#REF!,#REF!)&lt;250000000),"Ordinaria",IF(AND(AC993=0,SUMIFS($H:$H,$A:$A,$A993,#REF!,#REF!)&gt;=250000000),"Preventiva",IF(AND(AC993&gt;0,AC993&lt;=30),"Persuasiva I",IF(AND(AC993&gt;30,AC993&lt;=60),"Persuasiva II",IF(AND(AC993&gt;60,AC993&lt;90),"Prejurídica","Jurídico")))))</f>
        <v>#REF!</v>
      </c>
      <c r="AV993">
        <f t="shared" si="244"/>
        <v>0</v>
      </c>
      <c r="AW993" t="str">
        <f>IFERROR(VLOOKUP(#REF!,#REF!,32,0),"Desembolsado")</f>
        <v>Desembolsado</v>
      </c>
      <c r="AX993" t="str">
        <f t="shared" si="237"/>
        <v>Otro</v>
      </c>
    </row>
    <row r="994" spans="1:50" x14ac:dyDescent="0.25">
      <c r="A994" s="3">
        <v>45199</v>
      </c>
      <c r="B994" s="1">
        <v>39114550006581</v>
      </c>
      <c r="C994" s="5">
        <v>229000000</v>
      </c>
      <c r="D994">
        <v>240</v>
      </c>
      <c r="E994" s="3">
        <v>40416</v>
      </c>
      <c r="F994" s="1">
        <f>_xlfn.DAYS(E994,A994)/30</f>
        <v>-159.43333333333334</v>
      </c>
      <c r="G994" s="1">
        <f t="shared" si="248"/>
        <v>80.566666666666663</v>
      </c>
      <c r="H994" s="5">
        <v>86056577</v>
      </c>
      <c r="I994" s="5" t="s">
        <v>53</v>
      </c>
      <c r="J994" s="6">
        <v>40633</v>
      </c>
      <c r="K994" s="7">
        <f>+_xlfn.DAYS(A994,J994)/30</f>
        <v>152.19999999999999</v>
      </c>
      <c r="L994" s="7">
        <f>+_xlfn.DAYS(A994,E994)/30</f>
        <v>159.43333333333334</v>
      </c>
      <c r="M994" s="6">
        <v>18635</v>
      </c>
      <c r="N994" s="8">
        <f>+_xlfn.DAYS(A994,M994)/365</f>
        <v>72.778082191780825</v>
      </c>
      <c r="O994" s="8">
        <v>4833</v>
      </c>
      <c r="P994" s="6">
        <v>0</v>
      </c>
      <c r="Q994" s="8">
        <f t="shared" si="240"/>
        <v>112.26666666666667</v>
      </c>
      <c r="R994" s="8">
        <f t="shared" si="236"/>
        <v>112.86944444444444</v>
      </c>
      <c r="S994" s="8" t="s">
        <v>72</v>
      </c>
      <c r="T994" s="9">
        <v>1.61E-2</v>
      </c>
      <c r="U994" s="5">
        <f t="shared" si="241"/>
        <v>954166.66666666663</v>
      </c>
      <c r="V994" s="5">
        <f t="shared" si="242"/>
        <v>115459.24080833333</v>
      </c>
      <c r="W994" s="10">
        <f t="shared" si="238"/>
        <v>1069625.907475</v>
      </c>
      <c r="X994" s="5">
        <v>2286138</v>
      </c>
      <c r="Y994">
        <v>0</v>
      </c>
      <c r="Z994" s="5">
        <v>0</v>
      </c>
      <c r="AA994" s="5">
        <v>88342715</v>
      </c>
      <c r="AB994">
        <v>0</v>
      </c>
      <c r="AC994">
        <v>0</v>
      </c>
      <c r="AD994">
        <v>0</v>
      </c>
      <c r="AE994" t="s">
        <v>34</v>
      </c>
      <c r="AF994" t="s">
        <v>34</v>
      </c>
      <c r="AG994" t="s">
        <v>41</v>
      </c>
      <c r="AH994" s="5">
        <v>860565.77</v>
      </c>
      <c r="AI994" s="5">
        <v>22861.38</v>
      </c>
      <c r="AJ994" s="3">
        <v>47927</v>
      </c>
      <c r="AK994" s="5">
        <v>0</v>
      </c>
      <c r="AL994" s="5">
        <v>0</v>
      </c>
      <c r="AM994" s="5">
        <v>0</v>
      </c>
      <c r="AN994" s="5">
        <v>0</v>
      </c>
      <c r="AO994" t="s">
        <v>41</v>
      </c>
      <c r="AP994" t="s">
        <v>37</v>
      </c>
      <c r="AQ994" s="5">
        <v>860565.77</v>
      </c>
      <c r="AR994" t="s">
        <v>38</v>
      </c>
      <c r="AS994">
        <f t="shared" si="247"/>
        <v>0</v>
      </c>
      <c r="AT994" t="str">
        <f t="shared" si="243"/>
        <v>0 Días</v>
      </c>
      <c r="AU994" t="e">
        <f>IF(AND(AC994=0,SUMIFS($H:$H,$A:$A,$A994,#REF!,#REF!)&lt;250000000),"Ordinaria",IF(AND(AC994=0,SUMIFS($H:$H,$A:$A,$A994,#REF!,#REF!)&gt;=250000000),"Preventiva",IF(AND(AC994&gt;0,AC994&lt;=30),"Persuasiva I",IF(AND(AC994&gt;30,AC994&lt;=60),"Persuasiva II",IF(AND(AC994&gt;60,AC994&lt;90),"Prejurídica","Jurídico")))))</f>
        <v>#REF!</v>
      </c>
      <c r="AV994">
        <f t="shared" si="244"/>
        <v>0</v>
      </c>
      <c r="AW994" t="str">
        <f>IFERROR(VLOOKUP(#REF!,#REF!,32,0),"Desembolsado")</f>
        <v>Desembolsado</v>
      </c>
      <c r="AX994" t="str">
        <f t="shared" si="237"/>
        <v>Otro</v>
      </c>
    </row>
    <row r="995" spans="1:50" x14ac:dyDescent="0.25">
      <c r="A995" s="3">
        <v>45169</v>
      </c>
      <c r="B995" s="1">
        <v>39114550006581</v>
      </c>
      <c r="C995" s="5">
        <v>229000000</v>
      </c>
      <c r="D995">
        <v>240</v>
      </c>
      <c r="E995" s="3">
        <v>40416</v>
      </c>
      <c r="F995" s="1">
        <f>_xlfn.DAYS(E995,A995)/30</f>
        <v>-158.43333333333334</v>
      </c>
      <c r="G995" s="1">
        <f t="shared" si="248"/>
        <v>81.566666666666663</v>
      </c>
      <c r="H995" s="5">
        <v>87013422</v>
      </c>
      <c r="I995" s="5" t="s">
        <v>53</v>
      </c>
      <c r="J995" s="6">
        <v>40633</v>
      </c>
      <c r="K995" s="7">
        <f>+_xlfn.DAYS(A995,J995)/30</f>
        <v>151.19999999999999</v>
      </c>
      <c r="L995" s="7">
        <f>+_xlfn.DAYS(A995,E995)/30</f>
        <v>158.43333333333334</v>
      </c>
      <c r="M995" s="6">
        <v>18635</v>
      </c>
      <c r="N995" s="8">
        <f>+_xlfn.DAYS(A995,M995)/365</f>
        <v>72.69589041095891</v>
      </c>
      <c r="O995" s="8">
        <v>4833</v>
      </c>
      <c r="P995" s="6">
        <v>0</v>
      </c>
      <c r="Q995" s="8">
        <f t="shared" si="240"/>
        <v>112.26666666666667</v>
      </c>
      <c r="R995" s="8">
        <f t="shared" si="236"/>
        <v>112.86944444444444</v>
      </c>
      <c r="S995" s="8" t="s">
        <v>72</v>
      </c>
      <c r="T995" s="9">
        <v>1.61E-2</v>
      </c>
      <c r="U995" s="5">
        <f t="shared" si="241"/>
        <v>954166.66666666663</v>
      </c>
      <c r="V995" s="5">
        <f t="shared" si="242"/>
        <v>116743.00784999999</v>
      </c>
      <c r="W995" s="10">
        <f t="shared" si="238"/>
        <v>1070909.6745166667</v>
      </c>
      <c r="X995" s="5">
        <v>2286606</v>
      </c>
      <c r="Y995">
        <v>0</v>
      </c>
      <c r="Z995" s="5">
        <v>0</v>
      </c>
      <c r="AA995" s="5">
        <v>89300028</v>
      </c>
      <c r="AB995">
        <v>0</v>
      </c>
      <c r="AC995">
        <v>0</v>
      </c>
      <c r="AD995">
        <v>0</v>
      </c>
      <c r="AE995" t="s">
        <v>34</v>
      </c>
      <c r="AF995" t="s">
        <v>34</v>
      </c>
      <c r="AG995" t="s">
        <v>41</v>
      </c>
      <c r="AH995" s="5">
        <v>870134.22</v>
      </c>
      <c r="AI995" s="5">
        <v>22866.06</v>
      </c>
      <c r="AJ995" s="3">
        <v>47927</v>
      </c>
      <c r="AK995" s="5">
        <v>0</v>
      </c>
      <c r="AL995" s="5">
        <v>0</v>
      </c>
      <c r="AM995" s="5">
        <v>0</v>
      </c>
      <c r="AN995" s="5">
        <v>0</v>
      </c>
      <c r="AO995" t="s">
        <v>41</v>
      </c>
      <c r="AP995" t="s">
        <v>37</v>
      </c>
      <c r="AQ995" s="5">
        <v>870134.22</v>
      </c>
      <c r="AR995" t="s">
        <v>38</v>
      </c>
      <c r="AS995">
        <f t="shared" si="247"/>
        <v>0</v>
      </c>
      <c r="AT995" t="str">
        <f t="shared" si="243"/>
        <v>0 Días</v>
      </c>
      <c r="AU995" t="e">
        <f>IF(AND(AC995=0,SUMIFS($H:$H,$A:$A,$A995,#REF!,#REF!)&lt;250000000),"Ordinaria",IF(AND(AC995=0,SUMIFS($H:$H,$A:$A,$A995,#REF!,#REF!)&gt;=250000000),"Preventiva",IF(AND(AC995&gt;0,AC995&lt;=30),"Persuasiva I",IF(AND(AC995&gt;30,AC995&lt;=60),"Persuasiva II",IF(AND(AC995&gt;60,AC995&lt;90),"Prejurídica","Jurídico")))))</f>
        <v>#REF!</v>
      </c>
      <c r="AV995">
        <f t="shared" si="244"/>
        <v>0</v>
      </c>
      <c r="AW995" t="str">
        <f>IFERROR(VLOOKUP(#REF!,#REF!,32,0),"Desembolsado")</f>
        <v>Desembolsado</v>
      </c>
      <c r="AX995" t="str">
        <f t="shared" si="237"/>
        <v>Otro</v>
      </c>
    </row>
    <row r="996" spans="1:50" x14ac:dyDescent="0.25">
      <c r="A996" s="3">
        <v>45138</v>
      </c>
      <c r="B996" s="1">
        <v>39114550006581</v>
      </c>
      <c r="C996" s="5">
        <v>229000000</v>
      </c>
      <c r="D996">
        <v>240</v>
      </c>
      <c r="E996" s="3">
        <v>40416</v>
      </c>
      <c r="F996" s="1">
        <f>_xlfn.DAYS(E996,A996)/30</f>
        <v>-157.4</v>
      </c>
      <c r="G996" s="1">
        <f t="shared" si="248"/>
        <v>82.6</v>
      </c>
      <c r="H996" s="5">
        <v>87963924</v>
      </c>
      <c r="I996" s="5" t="s">
        <v>53</v>
      </c>
      <c r="J996" s="6">
        <v>40633</v>
      </c>
      <c r="K996" s="7">
        <f>+_xlfn.DAYS(A996,J996)/30</f>
        <v>150.16666666666666</v>
      </c>
      <c r="L996" s="7">
        <f>+_xlfn.DAYS(A996,E996)/30</f>
        <v>157.4</v>
      </c>
      <c r="M996" s="6">
        <v>18635</v>
      </c>
      <c r="N996" s="8">
        <f>+_xlfn.DAYS(A996,M996)/365</f>
        <v>72.610958904109594</v>
      </c>
      <c r="O996" s="8">
        <v>4833</v>
      </c>
      <c r="P996" s="6">
        <v>0</v>
      </c>
      <c r="Q996" s="8">
        <f t="shared" si="240"/>
        <v>112.26666666666667</v>
      </c>
      <c r="R996" s="8">
        <f t="shared" si="236"/>
        <v>112.86944444444444</v>
      </c>
      <c r="S996" s="8" t="s">
        <v>72</v>
      </c>
      <c r="T996" s="9">
        <v>1.61E-2</v>
      </c>
      <c r="U996" s="5">
        <f t="shared" si="241"/>
        <v>954166.66666666663</v>
      </c>
      <c r="V996" s="5">
        <f t="shared" si="242"/>
        <v>118018.2647</v>
      </c>
      <c r="W996" s="10">
        <f t="shared" si="238"/>
        <v>1072184.9313666667</v>
      </c>
      <c r="X996" s="5">
        <v>2287071</v>
      </c>
      <c r="Y996">
        <v>0</v>
      </c>
      <c r="Z996" s="5">
        <v>0</v>
      </c>
      <c r="AA996" s="5">
        <v>90250995</v>
      </c>
      <c r="AB996">
        <v>0</v>
      </c>
      <c r="AC996">
        <v>0</v>
      </c>
      <c r="AD996">
        <v>0</v>
      </c>
      <c r="AE996" t="s">
        <v>34</v>
      </c>
      <c r="AF996" t="s">
        <v>34</v>
      </c>
      <c r="AG996" t="s">
        <v>41</v>
      </c>
      <c r="AH996" s="5">
        <v>879639.24</v>
      </c>
      <c r="AI996" s="5">
        <v>22870.71</v>
      </c>
      <c r="AJ996" s="3">
        <v>47927</v>
      </c>
      <c r="AK996" s="5">
        <v>0</v>
      </c>
      <c r="AL996" s="5">
        <v>0</v>
      </c>
      <c r="AM996" s="5">
        <v>0</v>
      </c>
      <c r="AN996" s="5">
        <v>0</v>
      </c>
      <c r="AO996" t="s">
        <v>41</v>
      </c>
      <c r="AP996" t="s">
        <v>37</v>
      </c>
      <c r="AQ996" s="5">
        <v>879639.24</v>
      </c>
      <c r="AR996" t="s">
        <v>38</v>
      </c>
      <c r="AS996">
        <f t="shared" si="247"/>
        <v>0</v>
      </c>
      <c r="AT996" t="str">
        <f t="shared" si="243"/>
        <v>0 Días</v>
      </c>
      <c r="AU996" t="e">
        <f>IF(AND(AC996=0,SUMIFS($H:$H,$A:$A,$A996,#REF!,#REF!)&lt;250000000),"Ordinaria",IF(AND(AC996=0,SUMIFS($H:$H,$A:$A,$A996,#REF!,#REF!)&gt;=250000000),"Preventiva",IF(AND(AC996&gt;0,AC996&lt;=30),"Persuasiva I",IF(AND(AC996&gt;30,AC996&lt;=60),"Persuasiva II",IF(AND(AC996&gt;60,AC996&lt;90),"Prejurídica","Jurídico")))))</f>
        <v>#REF!</v>
      </c>
      <c r="AV996">
        <f t="shared" si="244"/>
        <v>0</v>
      </c>
      <c r="AW996" t="str">
        <f>IFERROR(VLOOKUP(#REF!,#REF!,32,0),"Desembolsado")</f>
        <v>Desembolsado</v>
      </c>
      <c r="AX996" t="str">
        <f t="shared" si="237"/>
        <v>Otro</v>
      </c>
    </row>
    <row r="997" spans="1:50" x14ac:dyDescent="0.25">
      <c r="A997" s="3">
        <v>45107</v>
      </c>
      <c r="B997" s="1">
        <v>39114550006581</v>
      </c>
      <c r="C997" s="5">
        <v>229000000</v>
      </c>
      <c r="D997">
        <v>240</v>
      </c>
      <c r="E997" s="3">
        <v>40416</v>
      </c>
      <c r="F997" s="1">
        <f>_xlfn.DAYS(E997,A997)/30</f>
        <v>-156.36666666666667</v>
      </c>
      <c r="G997" s="1">
        <f t="shared" si="248"/>
        <v>83.633333333333326</v>
      </c>
      <c r="H997" s="5">
        <v>88923019</v>
      </c>
      <c r="I997" s="5" t="s">
        <v>53</v>
      </c>
      <c r="J997" s="6">
        <v>40633</v>
      </c>
      <c r="K997" s="7">
        <f>+_xlfn.DAYS(A997,J997)/30</f>
        <v>149.13333333333333</v>
      </c>
      <c r="L997" s="7">
        <f>+_xlfn.DAYS(A997,E997)/30</f>
        <v>156.36666666666667</v>
      </c>
      <c r="M997" s="6">
        <v>18635</v>
      </c>
      <c r="N997" s="8">
        <f>+_xlfn.DAYS(A997,M997)/365</f>
        <v>72.526027397260279</v>
      </c>
      <c r="O997" s="8">
        <v>4833</v>
      </c>
      <c r="P997" s="6">
        <v>0</v>
      </c>
      <c r="Q997" s="8">
        <f t="shared" si="240"/>
        <v>112.26666666666667</v>
      </c>
      <c r="R997" s="8">
        <f t="shared" si="236"/>
        <v>112.86944444444444</v>
      </c>
      <c r="S997" s="8" t="s">
        <v>72</v>
      </c>
      <c r="T997" s="9">
        <v>1.61E-2</v>
      </c>
      <c r="U997" s="5">
        <f t="shared" si="241"/>
        <v>954166.66666666663</v>
      </c>
      <c r="V997" s="5">
        <f t="shared" si="242"/>
        <v>119305.05049166667</v>
      </c>
      <c r="W997" s="10">
        <f t="shared" si="238"/>
        <v>1073471.7171583334</v>
      </c>
      <c r="X997" s="5">
        <v>2287541</v>
      </c>
      <c r="Y997">
        <v>0</v>
      </c>
      <c r="Z997" s="5">
        <v>0</v>
      </c>
      <c r="AA997" s="5">
        <v>91210560</v>
      </c>
      <c r="AB997">
        <v>0</v>
      </c>
      <c r="AC997">
        <v>0</v>
      </c>
      <c r="AD997">
        <v>0</v>
      </c>
      <c r="AE997" t="s">
        <v>34</v>
      </c>
      <c r="AF997" t="s">
        <v>34</v>
      </c>
      <c r="AG997" t="s">
        <v>41</v>
      </c>
      <c r="AH997" s="5">
        <v>889230.19</v>
      </c>
      <c r="AI997" s="5">
        <v>22875.41</v>
      </c>
      <c r="AJ997" s="3">
        <v>47927</v>
      </c>
      <c r="AK997" s="5">
        <v>0</v>
      </c>
      <c r="AL997" s="5">
        <v>0</v>
      </c>
      <c r="AM997" s="5">
        <v>0</v>
      </c>
      <c r="AN997" s="5">
        <v>0</v>
      </c>
      <c r="AO997" t="s">
        <v>41</v>
      </c>
      <c r="AP997" t="s">
        <v>37</v>
      </c>
      <c r="AQ997" s="5">
        <v>889230.19</v>
      </c>
      <c r="AR997" t="s">
        <v>38</v>
      </c>
      <c r="AS997">
        <f t="shared" si="247"/>
        <v>0</v>
      </c>
      <c r="AT997" t="str">
        <f t="shared" si="243"/>
        <v>0 Días</v>
      </c>
      <c r="AU997" t="e">
        <f>IF(AND(AC997=0,SUMIFS($H:$H,$A:$A,$A997,#REF!,#REF!)&lt;250000000),"Ordinaria",IF(AND(AC997=0,SUMIFS($H:$H,$A:$A,$A997,#REF!,#REF!)&gt;=250000000),"Preventiva",IF(AND(AC997&gt;0,AC997&lt;=30),"Persuasiva I",IF(AND(AC997&gt;30,AC997&lt;=60),"Persuasiva II",IF(AND(AC997&gt;60,AC997&lt;90),"Prejurídica","Jurídico")))))</f>
        <v>#REF!</v>
      </c>
      <c r="AV997">
        <f t="shared" si="244"/>
        <v>0</v>
      </c>
      <c r="AW997" t="str">
        <f>IFERROR(VLOOKUP(#REF!,#REF!,32,0),"Desembolsado")</f>
        <v>Desembolsado</v>
      </c>
      <c r="AX997" t="str">
        <f t="shared" si="237"/>
        <v>Otro</v>
      </c>
    </row>
    <row r="998" spans="1:50" x14ac:dyDescent="0.25">
      <c r="A998" s="3">
        <v>45077</v>
      </c>
      <c r="B998" s="1">
        <v>39114550006581</v>
      </c>
      <c r="C998" s="5">
        <v>229000000</v>
      </c>
      <c r="D998">
        <v>240</v>
      </c>
      <c r="E998" s="3">
        <v>40416</v>
      </c>
      <c r="F998" s="1">
        <f>_xlfn.DAYS(E998,A998)/30</f>
        <v>-155.36666666666667</v>
      </c>
      <c r="G998" s="1">
        <f t="shared" si="248"/>
        <v>84.633333333333326</v>
      </c>
      <c r="H998" s="5">
        <v>89880853</v>
      </c>
      <c r="I998" s="5" t="s">
        <v>53</v>
      </c>
      <c r="J998" s="6">
        <v>40633</v>
      </c>
      <c r="K998" s="7">
        <f>+_xlfn.DAYS(A998,J998)/30</f>
        <v>148.13333333333333</v>
      </c>
      <c r="L998" s="7">
        <f>+_xlfn.DAYS(A998,E998)/30</f>
        <v>155.36666666666667</v>
      </c>
      <c r="M998" s="6">
        <v>18635</v>
      </c>
      <c r="N998" s="8">
        <f>+_xlfn.DAYS(A998,M998)/365</f>
        <v>72.443835616438349</v>
      </c>
      <c r="O998" s="8">
        <v>4833</v>
      </c>
      <c r="P998" s="6">
        <v>0</v>
      </c>
      <c r="Q998" s="8">
        <f t="shared" si="240"/>
        <v>112.26666666666667</v>
      </c>
      <c r="R998" s="8">
        <f t="shared" si="236"/>
        <v>112.86944444444444</v>
      </c>
      <c r="S998" s="8" t="s">
        <v>72</v>
      </c>
      <c r="T998" s="9">
        <v>1.61E-2</v>
      </c>
      <c r="U998" s="5">
        <f t="shared" si="241"/>
        <v>954166.66666666663</v>
      </c>
      <c r="V998" s="5">
        <f t="shared" si="242"/>
        <v>120590.14444166666</v>
      </c>
      <c r="W998" s="10">
        <f t="shared" si="238"/>
        <v>1074756.8111083333</v>
      </c>
      <c r="X998" s="5">
        <v>2288008</v>
      </c>
      <c r="Y998">
        <v>0</v>
      </c>
      <c r="Z998" s="5">
        <v>0</v>
      </c>
      <c r="AA998" s="5">
        <v>92168861</v>
      </c>
      <c r="AB998">
        <v>0</v>
      </c>
      <c r="AC998">
        <v>0</v>
      </c>
      <c r="AD998">
        <v>0</v>
      </c>
      <c r="AE998" t="s">
        <v>34</v>
      </c>
      <c r="AF998" t="s">
        <v>34</v>
      </c>
      <c r="AG998" t="s">
        <v>41</v>
      </c>
      <c r="AH998" s="5">
        <v>898808.53</v>
      </c>
      <c r="AI998" s="5">
        <v>22880.080000000002</v>
      </c>
      <c r="AJ998" s="3">
        <v>47927</v>
      </c>
      <c r="AK998" s="5">
        <v>0</v>
      </c>
      <c r="AL998" s="5">
        <v>0</v>
      </c>
      <c r="AM998" s="5">
        <v>0</v>
      </c>
      <c r="AN998" s="5">
        <v>0</v>
      </c>
      <c r="AO998" t="s">
        <v>41</v>
      </c>
      <c r="AP998" t="s">
        <v>37</v>
      </c>
      <c r="AQ998" s="5">
        <v>898808.53</v>
      </c>
      <c r="AR998" t="s">
        <v>38</v>
      </c>
      <c r="AS998">
        <f t="shared" si="247"/>
        <v>0</v>
      </c>
      <c r="AT998" t="str">
        <f t="shared" si="243"/>
        <v>0 Días</v>
      </c>
      <c r="AU998" t="e">
        <f>IF(AND(AC998=0,SUMIFS($H:$H,$A:$A,$A998,#REF!,#REF!)&lt;250000000),"Ordinaria",IF(AND(AC998=0,SUMIFS($H:$H,$A:$A,$A998,#REF!,#REF!)&gt;=250000000),"Preventiva",IF(AND(AC998&gt;0,AC998&lt;=30),"Persuasiva I",IF(AND(AC998&gt;30,AC998&lt;=60),"Persuasiva II",IF(AND(AC998&gt;60,AC998&lt;90),"Prejurídica","Jurídico")))))</f>
        <v>#REF!</v>
      </c>
      <c r="AV998">
        <f t="shared" si="244"/>
        <v>0</v>
      </c>
      <c r="AW998" t="str">
        <f>IFERROR(VLOOKUP(#REF!,#REF!,32,0),"Desembolsado")</f>
        <v>Desembolsado</v>
      </c>
      <c r="AX998" t="str">
        <f t="shared" si="237"/>
        <v>Otro</v>
      </c>
    </row>
    <row r="999" spans="1:50" x14ac:dyDescent="0.25">
      <c r="A999" s="3">
        <v>45046</v>
      </c>
      <c r="B999" s="1">
        <v>39114550006581</v>
      </c>
      <c r="C999" s="5">
        <v>229000000</v>
      </c>
      <c r="D999">
        <v>240</v>
      </c>
      <c r="E999" s="3">
        <v>40416</v>
      </c>
      <c r="F999" s="1">
        <f>_xlfn.DAYS(E999,A999)/30</f>
        <v>-154.33333333333334</v>
      </c>
      <c r="G999" s="1">
        <f t="shared" si="248"/>
        <v>85.666666666666657</v>
      </c>
      <c r="H999" s="5">
        <v>90837287</v>
      </c>
      <c r="I999" s="5" t="s">
        <v>53</v>
      </c>
      <c r="J999" s="6">
        <v>40633</v>
      </c>
      <c r="K999" s="7">
        <f>+_xlfn.DAYS(A999,J999)/30</f>
        <v>147.1</v>
      </c>
      <c r="L999" s="7">
        <f>+_xlfn.DAYS(A999,E999)/30</f>
        <v>154.33333333333334</v>
      </c>
      <c r="M999" s="6">
        <v>18635</v>
      </c>
      <c r="N999" s="8">
        <f>+_xlfn.DAYS(A999,M999)/365</f>
        <v>72.358904109589048</v>
      </c>
      <c r="O999" s="8">
        <v>4833</v>
      </c>
      <c r="P999" s="6">
        <v>0</v>
      </c>
      <c r="Q999" s="8">
        <f t="shared" si="240"/>
        <v>112.26666666666667</v>
      </c>
      <c r="R999" s="8">
        <f t="shared" si="236"/>
        <v>112.86944444444444</v>
      </c>
      <c r="S999" s="8" t="s">
        <v>72</v>
      </c>
      <c r="T999" s="9">
        <v>1.61E-2</v>
      </c>
      <c r="U999" s="5">
        <f t="shared" si="241"/>
        <v>954166.66666666663</v>
      </c>
      <c r="V999" s="5">
        <f t="shared" si="242"/>
        <v>121873.36005833333</v>
      </c>
      <c r="W999" s="10">
        <f t="shared" si="238"/>
        <v>1076040.026725</v>
      </c>
      <c r="X999" s="5">
        <v>2288475</v>
      </c>
      <c r="Y999">
        <v>0</v>
      </c>
      <c r="Z999" s="5">
        <v>0</v>
      </c>
      <c r="AA999" s="5">
        <v>93125762</v>
      </c>
      <c r="AB999">
        <v>0</v>
      </c>
      <c r="AC999">
        <v>0</v>
      </c>
      <c r="AD999">
        <v>0</v>
      </c>
      <c r="AE999" t="s">
        <v>34</v>
      </c>
      <c r="AF999" t="s">
        <v>34</v>
      </c>
      <c r="AG999" t="s">
        <v>41</v>
      </c>
      <c r="AH999" s="5">
        <v>908372.87</v>
      </c>
      <c r="AI999" s="5">
        <v>22884.75</v>
      </c>
      <c r="AJ999" s="3">
        <v>47927</v>
      </c>
      <c r="AK999" s="5">
        <v>0</v>
      </c>
      <c r="AL999" s="5">
        <v>0</v>
      </c>
      <c r="AM999" s="5">
        <v>0</v>
      </c>
      <c r="AN999" s="5">
        <v>0</v>
      </c>
      <c r="AO999" t="s">
        <v>41</v>
      </c>
      <c r="AP999" t="s">
        <v>37</v>
      </c>
      <c r="AQ999" s="5">
        <v>908372.87</v>
      </c>
      <c r="AR999" t="s">
        <v>38</v>
      </c>
      <c r="AS999">
        <f t="shared" si="247"/>
        <v>0</v>
      </c>
      <c r="AT999" t="str">
        <f t="shared" si="243"/>
        <v>0 Días</v>
      </c>
      <c r="AU999" t="e">
        <f>IF(AND(AC999=0,SUMIFS($H:$H,$A:$A,$A999,#REF!,#REF!)&lt;250000000),"Ordinaria",IF(AND(AC999=0,SUMIFS($H:$H,$A:$A,$A999,#REF!,#REF!)&gt;=250000000),"Preventiva",IF(AND(AC999&gt;0,AC999&lt;=30),"Persuasiva I",IF(AND(AC999&gt;30,AC999&lt;=60),"Persuasiva II",IF(AND(AC999&gt;60,AC999&lt;90),"Prejurídica","Jurídico")))))</f>
        <v>#REF!</v>
      </c>
      <c r="AV999">
        <f t="shared" si="244"/>
        <v>0</v>
      </c>
      <c r="AW999" t="str">
        <f>IFERROR(VLOOKUP(#REF!,#REF!,32,0),"Desembolsado")</f>
        <v>Desembolsado</v>
      </c>
      <c r="AX999" t="str">
        <f t="shared" si="237"/>
        <v>Otro</v>
      </c>
    </row>
    <row r="1000" spans="1:50" x14ac:dyDescent="0.25">
      <c r="A1000" s="3">
        <v>45016</v>
      </c>
      <c r="B1000" s="1">
        <v>39114550006581</v>
      </c>
      <c r="C1000" s="5">
        <v>229000000</v>
      </c>
      <c r="D1000">
        <v>240</v>
      </c>
      <c r="E1000" s="3">
        <v>40416</v>
      </c>
      <c r="F1000" s="1">
        <f>_xlfn.DAYS(E1000,A1000)/30</f>
        <v>-153.33333333333334</v>
      </c>
      <c r="G1000" s="1">
        <f t="shared" si="248"/>
        <v>86.666666666666657</v>
      </c>
      <c r="H1000" s="5">
        <v>91797311</v>
      </c>
      <c r="I1000" s="5" t="s">
        <v>53</v>
      </c>
      <c r="J1000" s="6">
        <v>40633</v>
      </c>
      <c r="K1000" s="7">
        <f>+_xlfn.DAYS(A1000,J1000)/30</f>
        <v>146.1</v>
      </c>
      <c r="L1000" s="7">
        <f>+_xlfn.DAYS(A1000,E1000)/30</f>
        <v>153.33333333333334</v>
      </c>
      <c r="M1000" s="6">
        <v>18635</v>
      </c>
      <c r="N1000" s="8">
        <f>+_xlfn.DAYS(A1000,M1000)/365</f>
        <v>72.276712328767118</v>
      </c>
      <c r="O1000" s="8">
        <v>4833</v>
      </c>
      <c r="P1000" s="6">
        <v>0</v>
      </c>
      <c r="Q1000" s="8">
        <f t="shared" si="240"/>
        <v>112.26666666666667</v>
      </c>
      <c r="R1000" s="8">
        <f t="shared" si="236"/>
        <v>112.86944444444444</v>
      </c>
      <c r="S1000" s="8" t="s">
        <v>72</v>
      </c>
      <c r="T1000" s="9">
        <v>1.61E-2</v>
      </c>
      <c r="U1000" s="5">
        <f t="shared" si="241"/>
        <v>954166.66666666663</v>
      </c>
      <c r="V1000" s="5">
        <f t="shared" si="242"/>
        <v>123161.39225833333</v>
      </c>
      <c r="W1000" s="10">
        <f t="shared" si="238"/>
        <v>1077328.058925</v>
      </c>
      <c r="X1000" s="5">
        <v>2288945</v>
      </c>
      <c r="Y1000">
        <v>0</v>
      </c>
      <c r="Z1000" s="5">
        <v>0</v>
      </c>
      <c r="AA1000" s="5">
        <v>94086257</v>
      </c>
      <c r="AB1000">
        <v>1</v>
      </c>
      <c r="AC1000">
        <v>11</v>
      </c>
      <c r="AD1000">
        <v>0</v>
      </c>
      <c r="AE1000" t="s">
        <v>34</v>
      </c>
      <c r="AF1000" t="s">
        <v>34</v>
      </c>
      <c r="AG1000" t="s">
        <v>41</v>
      </c>
      <c r="AH1000" s="5">
        <v>917973.11</v>
      </c>
      <c r="AI1000" s="5">
        <v>22889.46</v>
      </c>
      <c r="AJ1000" s="3">
        <v>47927</v>
      </c>
      <c r="AK1000" s="5">
        <v>0</v>
      </c>
      <c r="AL1000" s="5">
        <v>0</v>
      </c>
      <c r="AM1000" s="5">
        <v>0</v>
      </c>
      <c r="AN1000" s="5">
        <v>0</v>
      </c>
      <c r="AO1000" t="s">
        <v>41</v>
      </c>
      <c r="AP1000" t="s">
        <v>42</v>
      </c>
      <c r="AQ1000" s="5">
        <v>917973.11</v>
      </c>
      <c r="AR1000" t="s">
        <v>38</v>
      </c>
      <c r="AS1000">
        <f t="shared" si="247"/>
        <v>1</v>
      </c>
      <c r="AT1000" t="str">
        <f t="shared" si="243"/>
        <v>1-30 Días</v>
      </c>
      <c r="AU1000" t="e">
        <f>IF(AND(AC1000=0,SUMIFS($H:$H,$A:$A,$A1000,#REF!,#REF!)&lt;250000000),"Ordinaria",IF(AND(AC1000=0,SUMIFS($H:$H,$A:$A,$A1000,#REF!,#REF!)&gt;=250000000),"Preventiva",IF(AND(AC1000&gt;0,AC1000&lt;=30),"Persuasiva I",IF(AND(AC1000&gt;30,AC1000&lt;=60),"Persuasiva II",IF(AND(AC1000&gt;60,AC1000&lt;90),"Prejurídica","Jurídico")))))</f>
        <v>#REF!</v>
      </c>
      <c r="AV1000">
        <f t="shared" si="244"/>
        <v>0</v>
      </c>
      <c r="AW1000" t="str">
        <f>IFERROR(VLOOKUP(#REF!,#REF!,32,0),"Desembolsado")</f>
        <v>Desembolsado</v>
      </c>
      <c r="AX1000" t="str">
        <f t="shared" si="237"/>
        <v>Otro</v>
      </c>
    </row>
    <row r="1001" spans="1:50" x14ac:dyDescent="0.25">
      <c r="A1001" s="3">
        <v>45351</v>
      </c>
      <c r="B1001" s="1">
        <v>39121000012241</v>
      </c>
      <c r="C1001" s="5">
        <v>105884347</v>
      </c>
      <c r="D1001">
        <v>240</v>
      </c>
      <c r="E1001" s="3">
        <v>40667</v>
      </c>
      <c r="F1001" s="1">
        <f>_xlfn.DAYS(E1001,A1001)/30</f>
        <v>-156.13333333333333</v>
      </c>
      <c r="G1001" s="1">
        <f t="shared" si="248"/>
        <v>83.866666666666674</v>
      </c>
      <c r="H1001" s="5">
        <v>37920471</v>
      </c>
      <c r="I1001" s="5" t="s">
        <v>52</v>
      </c>
      <c r="J1001" s="6">
        <v>41091</v>
      </c>
      <c r="K1001" s="7">
        <f>+_xlfn.DAYS(A1001,J1001)/30</f>
        <v>142</v>
      </c>
      <c r="L1001" s="7">
        <f>+_xlfn.DAYS(A1001,E1001)/30</f>
        <v>156.13333333333333</v>
      </c>
      <c r="M1001" s="6">
        <v>23383</v>
      </c>
      <c r="N1001" s="8">
        <f>+_xlfn.DAYS(A1001,M1001)/365</f>
        <v>60.186301369863017</v>
      </c>
      <c r="O1001" s="8">
        <v>493</v>
      </c>
      <c r="P1001" s="6">
        <v>35118</v>
      </c>
      <c r="Q1001" s="8">
        <f t="shared" si="240"/>
        <v>15.41388888888889</v>
      </c>
      <c r="R1001" s="8">
        <f t="shared" si="236"/>
        <v>16.591666666666665</v>
      </c>
      <c r="S1001" s="8" t="s">
        <v>80</v>
      </c>
      <c r="T1001" s="9">
        <v>1.61E-2</v>
      </c>
      <c r="U1001" s="5">
        <f t="shared" si="241"/>
        <v>441184.77916666667</v>
      </c>
      <c r="V1001" s="5">
        <f t="shared" si="242"/>
        <v>50876.631925000009</v>
      </c>
      <c r="W1001" s="10">
        <f t="shared" si="238"/>
        <v>492061.41109166667</v>
      </c>
      <c r="X1001" s="5">
        <v>18538</v>
      </c>
      <c r="Y1001">
        <v>0</v>
      </c>
      <c r="Z1001" s="5">
        <v>5139</v>
      </c>
      <c r="AA1001" s="5">
        <v>37944148</v>
      </c>
      <c r="AB1001">
        <v>0</v>
      </c>
      <c r="AC1001">
        <v>0</v>
      </c>
      <c r="AD1001">
        <v>0</v>
      </c>
      <c r="AE1001" t="s">
        <v>34</v>
      </c>
      <c r="AF1001" t="s">
        <v>34</v>
      </c>
      <c r="AG1001" t="s">
        <v>41</v>
      </c>
      <c r="AH1001" s="5">
        <v>379204.71</v>
      </c>
      <c r="AI1001" s="5">
        <v>185.38</v>
      </c>
      <c r="AJ1001" s="3">
        <v>47958</v>
      </c>
      <c r="AK1001" s="5">
        <v>51.39</v>
      </c>
      <c r="AL1001" s="5">
        <v>0</v>
      </c>
      <c r="AM1001" s="5">
        <v>0</v>
      </c>
      <c r="AN1001" s="5">
        <v>0</v>
      </c>
      <c r="AO1001" t="s">
        <v>41</v>
      </c>
      <c r="AP1001" t="s">
        <v>37</v>
      </c>
      <c r="AQ1001" s="5">
        <v>379204.71</v>
      </c>
      <c r="AR1001" t="s">
        <v>38</v>
      </c>
      <c r="AT1001" t="str">
        <f t="shared" si="243"/>
        <v>0 Días</v>
      </c>
      <c r="AU1001" t="e">
        <f>IF(AND(AC1001=0,SUMIFS($H:$H,$A:$A,$A1001,#REF!,#REF!)&lt;250000000),"Ordinaria",IF(AND(AC1001=0,SUMIFS($H:$H,$A:$A,$A1001,#REF!,#REF!)&gt;=250000000),"Preventiva",IF(AND(AC1001&gt;0,AC1001&lt;=30),"Persuasiva I",IF(AND(AC1001&gt;30,AC1001&lt;=60),"Persuasiva II",IF(AND(AC1001&gt;60,AC1001&lt;90),"Prejurídica","Jurídico")))))</f>
        <v>#REF!</v>
      </c>
      <c r="AV1001">
        <f t="shared" si="244"/>
        <v>0</v>
      </c>
      <c r="AW1001" t="str">
        <f>IFERROR(VLOOKUP(#REF!,#REF!,32,0),"Desembolsado")</f>
        <v>Desembolsado</v>
      </c>
      <c r="AX1001" t="str">
        <f t="shared" si="237"/>
        <v>Otro</v>
      </c>
    </row>
    <row r="1002" spans="1:50" x14ac:dyDescent="0.25">
      <c r="A1002" s="3">
        <v>45322</v>
      </c>
      <c r="B1002" s="1">
        <v>39121000012241</v>
      </c>
      <c r="C1002" s="5">
        <v>105884347</v>
      </c>
      <c r="D1002">
        <v>240</v>
      </c>
      <c r="E1002" s="3">
        <v>40667</v>
      </c>
      <c r="F1002" s="1">
        <f>_xlfn.DAYS(E1002,A1002)/30</f>
        <v>-155.16666666666666</v>
      </c>
      <c r="G1002" s="1">
        <f t="shared" si="248"/>
        <v>84.833333333333343</v>
      </c>
      <c r="H1002" s="5">
        <v>38361408</v>
      </c>
      <c r="I1002" s="5" t="s">
        <v>52</v>
      </c>
      <c r="J1002" s="6">
        <v>41091</v>
      </c>
      <c r="K1002" s="7">
        <f>+_xlfn.DAYS(A1002,J1002)/30</f>
        <v>141.03333333333333</v>
      </c>
      <c r="L1002" s="7">
        <f>+_xlfn.DAYS(A1002,E1002)/30</f>
        <v>155.16666666666666</v>
      </c>
      <c r="M1002" s="6">
        <v>23383</v>
      </c>
      <c r="N1002" s="8">
        <f>+_xlfn.DAYS(A1002,M1002)/365</f>
        <v>60.106849315068494</v>
      </c>
      <c r="O1002" s="8">
        <v>493</v>
      </c>
      <c r="P1002" s="6">
        <v>35118</v>
      </c>
      <c r="Q1002" s="8">
        <f t="shared" si="240"/>
        <v>15.41388888888889</v>
      </c>
      <c r="R1002" s="8">
        <f t="shared" si="236"/>
        <v>16.591666666666665</v>
      </c>
      <c r="S1002" s="8" t="s">
        <v>80</v>
      </c>
      <c r="T1002" s="9">
        <v>1.61E-2</v>
      </c>
      <c r="U1002" s="5">
        <f t="shared" si="241"/>
        <v>441184.77916666667</v>
      </c>
      <c r="V1002" s="5">
        <f t="shared" si="242"/>
        <v>51468.222399999999</v>
      </c>
      <c r="W1002" s="10">
        <f t="shared" si="238"/>
        <v>492653.00156666664</v>
      </c>
      <c r="X1002" s="5">
        <v>18755</v>
      </c>
      <c r="Y1002">
        <v>0</v>
      </c>
      <c r="Z1002" s="5">
        <v>5131</v>
      </c>
      <c r="AA1002" s="5">
        <v>38385294</v>
      </c>
      <c r="AB1002">
        <v>0</v>
      </c>
      <c r="AC1002">
        <v>0</v>
      </c>
      <c r="AD1002">
        <v>0</v>
      </c>
      <c r="AE1002" t="s">
        <v>34</v>
      </c>
      <c r="AF1002" t="s">
        <v>34</v>
      </c>
      <c r="AG1002" t="s">
        <v>41</v>
      </c>
      <c r="AH1002" s="5">
        <v>383614.08</v>
      </c>
      <c r="AI1002" s="5">
        <v>187.55</v>
      </c>
      <c r="AJ1002" s="3">
        <v>47958</v>
      </c>
      <c r="AK1002" s="5">
        <v>51.31</v>
      </c>
      <c r="AL1002" s="5">
        <v>0</v>
      </c>
      <c r="AM1002" s="5">
        <v>0</v>
      </c>
      <c r="AN1002" s="5">
        <v>0</v>
      </c>
      <c r="AO1002" t="s">
        <v>41</v>
      </c>
      <c r="AP1002" t="s">
        <v>37</v>
      </c>
      <c r="AQ1002" s="5">
        <v>383614.08</v>
      </c>
      <c r="AR1002" t="s">
        <v>38</v>
      </c>
      <c r="AS1002">
        <f t="shared" ref="AS1002:AS1012" si="249">IF(AC1002&gt;=1,1,0)</f>
        <v>0</v>
      </c>
      <c r="AT1002" t="str">
        <f t="shared" si="243"/>
        <v>0 Días</v>
      </c>
      <c r="AU1002" t="e">
        <f>IF(AND(AC1002=0,SUMIFS($H:$H,$A:$A,$A1002,#REF!,#REF!)&lt;250000000),"Ordinaria",IF(AND(AC1002=0,SUMIFS($H:$H,$A:$A,$A1002,#REF!,#REF!)&gt;=250000000),"Preventiva",IF(AND(AC1002&gt;0,AC1002&lt;=30),"Persuasiva I",IF(AND(AC1002&gt;30,AC1002&lt;=60),"Persuasiva II",IF(AND(AC1002&gt;60,AC1002&lt;90),"Prejurídica","Jurídico")))))</f>
        <v>#REF!</v>
      </c>
      <c r="AV1002">
        <f t="shared" si="244"/>
        <v>0</v>
      </c>
      <c r="AW1002" t="str">
        <f>IFERROR(VLOOKUP(#REF!,#REF!,32,0),"Desembolsado")</f>
        <v>Desembolsado</v>
      </c>
      <c r="AX1002" t="str">
        <f t="shared" si="237"/>
        <v>Otro</v>
      </c>
    </row>
    <row r="1003" spans="1:50" x14ac:dyDescent="0.25">
      <c r="A1003" s="3">
        <v>45291</v>
      </c>
      <c r="B1003" s="1">
        <v>39121000012241</v>
      </c>
      <c r="C1003" s="5">
        <v>105884347</v>
      </c>
      <c r="D1003">
        <v>240</v>
      </c>
      <c r="E1003" s="3">
        <v>40667</v>
      </c>
      <c r="F1003" s="1">
        <f>_xlfn.DAYS(E1003,A1003)/30</f>
        <v>-154.13333333333333</v>
      </c>
      <c r="G1003" s="1">
        <f t="shared" si="248"/>
        <v>85.866666666666674</v>
      </c>
      <c r="H1003" s="5">
        <v>38802345</v>
      </c>
      <c r="I1003" s="5" t="s">
        <v>52</v>
      </c>
      <c r="J1003" s="6">
        <v>41091</v>
      </c>
      <c r="K1003" s="7">
        <f>+_xlfn.DAYS(A1003,J1003)/30</f>
        <v>140</v>
      </c>
      <c r="L1003" s="7">
        <f>+_xlfn.DAYS(A1003,E1003)/30</f>
        <v>154.13333333333333</v>
      </c>
      <c r="M1003" s="6">
        <v>23383</v>
      </c>
      <c r="N1003" s="8">
        <f>+_xlfn.DAYS(A1003,M1003)/365</f>
        <v>60.021917808219179</v>
      </c>
      <c r="O1003" s="8">
        <v>493</v>
      </c>
      <c r="P1003" s="6">
        <v>35118</v>
      </c>
      <c r="Q1003" s="8">
        <f t="shared" si="240"/>
        <v>15.41388888888889</v>
      </c>
      <c r="R1003" s="8">
        <f t="shared" si="236"/>
        <v>16.591666666666665</v>
      </c>
      <c r="S1003" s="8" t="s">
        <v>80</v>
      </c>
      <c r="T1003" s="9">
        <v>1.61E-2</v>
      </c>
      <c r="U1003" s="5">
        <f t="shared" si="241"/>
        <v>441184.77916666667</v>
      </c>
      <c r="V1003" s="5">
        <f t="shared" si="242"/>
        <v>52059.812875000003</v>
      </c>
      <c r="W1003" s="10">
        <f t="shared" si="238"/>
        <v>493244.59204166668</v>
      </c>
      <c r="X1003" s="5">
        <v>18972</v>
      </c>
      <c r="Y1003">
        <v>0</v>
      </c>
      <c r="Z1003" s="5">
        <v>5191</v>
      </c>
      <c r="AA1003" s="5">
        <v>38826508</v>
      </c>
      <c r="AB1003">
        <v>0</v>
      </c>
      <c r="AC1003">
        <v>0</v>
      </c>
      <c r="AD1003">
        <v>0</v>
      </c>
      <c r="AE1003" t="s">
        <v>34</v>
      </c>
      <c r="AF1003" t="s">
        <v>34</v>
      </c>
      <c r="AG1003" t="s">
        <v>41</v>
      </c>
      <c r="AH1003" s="5">
        <v>388023.45</v>
      </c>
      <c r="AI1003" s="5">
        <v>189.72</v>
      </c>
      <c r="AJ1003" s="3">
        <v>47958</v>
      </c>
      <c r="AK1003" s="5">
        <v>51.91</v>
      </c>
      <c r="AL1003" s="5">
        <v>0</v>
      </c>
      <c r="AM1003" s="5">
        <v>0</v>
      </c>
      <c r="AN1003" s="5">
        <v>0</v>
      </c>
      <c r="AO1003" t="s">
        <v>41</v>
      </c>
      <c r="AP1003" t="s">
        <v>37</v>
      </c>
      <c r="AQ1003" s="5">
        <v>388023.45</v>
      </c>
      <c r="AR1003" t="s">
        <v>38</v>
      </c>
      <c r="AS1003">
        <f t="shared" si="249"/>
        <v>0</v>
      </c>
      <c r="AT1003" t="str">
        <f t="shared" si="243"/>
        <v>0 Días</v>
      </c>
      <c r="AU1003" t="e">
        <f>IF(AND(AC1003=0,SUMIFS($H:$H,$A:$A,$A1003,#REF!,#REF!)&lt;250000000),"Ordinaria",IF(AND(AC1003=0,SUMIFS($H:$H,$A:$A,$A1003,#REF!,#REF!)&gt;=250000000),"Preventiva",IF(AND(AC1003&gt;0,AC1003&lt;=30),"Persuasiva I",IF(AND(AC1003&gt;30,AC1003&lt;=60),"Persuasiva II",IF(AND(AC1003&gt;60,AC1003&lt;90),"Prejurídica","Jurídico")))))</f>
        <v>#REF!</v>
      </c>
      <c r="AV1003">
        <f t="shared" si="244"/>
        <v>0</v>
      </c>
      <c r="AW1003" t="str">
        <f>IFERROR(VLOOKUP(#REF!,#REF!,32,0),"Desembolsado")</f>
        <v>Desembolsado</v>
      </c>
      <c r="AX1003" t="str">
        <f t="shared" si="237"/>
        <v>Otro</v>
      </c>
    </row>
    <row r="1004" spans="1:50" x14ac:dyDescent="0.25">
      <c r="A1004" s="3">
        <v>45260</v>
      </c>
      <c r="B1004" s="1">
        <v>39121000012241</v>
      </c>
      <c r="C1004" s="5">
        <v>105884347</v>
      </c>
      <c r="D1004">
        <v>240</v>
      </c>
      <c r="E1004" s="3">
        <v>40667</v>
      </c>
      <c r="F1004" s="1">
        <f>_xlfn.DAYS(E1004,A1004)/30</f>
        <v>-153.1</v>
      </c>
      <c r="G1004" s="1">
        <f t="shared" si="248"/>
        <v>86.9</v>
      </c>
      <c r="H1004" s="5">
        <v>39243282</v>
      </c>
      <c r="I1004" s="5" t="s">
        <v>52</v>
      </c>
      <c r="J1004" s="6">
        <v>41091</v>
      </c>
      <c r="K1004" s="7">
        <f>+_xlfn.DAYS(A1004,J1004)/30</f>
        <v>138.96666666666667</v>
      </c>
      <c r="L1004" s="7">
        <f>+_xlfn.DAYS(A1004,E1004)/30</f>
        <v>153.1</v>
      </c>
      <c r="M1004" s="6">
        <v>23383</v>
      </c>
      <c r="N1004" s="8">
        <f>+_xlfn.DAYS(A1004,M1004)/365</f>
        <v>59.936986301369863</v>
      </c>
      <c r="O1004" s="8">
        <v>493</v>
      </c>
      <c r="P1004" s="6">
        <v>35118</v>
      </c>
      <c r="Q1004" s="8">
        <f t="shared" si="240"/>
        <v>15.41388888888889</v>
      </c>
      <c r="R1004" s="8">
        <f t="shared" si="236"/>
        <v>16.591666666666665</v>
      </c>
      <c r="S1004" s="8" t="s">
        <v>80</v>
      </c>
      <c r="T1004" s="9">
        <v>1.61E-2</v>
      </c>
      <c r="U1004" s="5">
        <f t="shared" si="241"/>
        <v>441184.77916666667</v>
      </c>
      <c r="V1004" s="5">
        <f t="shared" si="242"/>
        <v>52651.403350000001</v>
      </c>
      <c r="W1004" s="10">
        <f t="shared" si="238"/>
        <v>493836.18251666665</v>
      </c>
      <c r="X1004" s="5">
        <v>19187</v>
      </c>
      <c r="Y1004">
        <v>0</v>
      </c>
      <c r="Z1004" s="5">
        <v>0</v>
      </c>
      <c r="AA1004" s="5">
        <v>39262469</v>
      </c>
      <c r="AB1004">
        <v>0</v>
      </c>
      <c r="AC1004">
        <v>0</v>
      </c>
      <c r="AD1004">
        <v>0</v>
      </c>
      <c r="AE1004" t="s">
        <v>34</v>
      </c>
      <c r="AF1004" t="s">
        <v>34</v>
      </c>
      <c r="AG1004" t="s">
        <v>41</v>
      </c>
      <c r="AH1004" s="5">
        <v>392432.82</v>
      </c>
      <c r="AI1004" s="5">
        <v>191.87</v>
      </c>
      <c r="AJ1004" s="3">
        <v>47958</v>
      </c>
      <c r="AK1004" s="5">
        <v>0</v>
      </c>
      <c r="AL1004" s="5">
        <v>0</v>
      </c>
      <c r="AM1004" s="5">
        <v>0</v>
      </c>
      <c r="AN1004" s="5">
        <v>0</v>
      </c>
      <c r="AO1004" t="s">
        <v>41</v>
      </c>
      <c r="AP1004" t="s">
        <v>37</v>
      </c>
      <c r="AQ1004" s="5">
        <v>392432.82</v>
      </c>
      <c r="AR1004" t="s">
        <v>38</v>
      </c>
      <c r="AS1004">
        <f t="shared" si="249"/>
        <v>0</v>
      </c>
      <c r="AT1004" t="str">
        <f t="shared" si="243"/>
        <v>0 Días</v>
      </c>
      <c r="AU1004" t="e">
        <f>IF(AND(AC1004=0,SUMIFS($H:$H,$A:$A,$A1004,#REF!,#REF!)&lt;250000000),"Ordinaria",IF(AND(AC1004=0,SUMIFS($H:$H,$A:$A,$A1004,#REF!,#REF!)&gt;=250000000),"Preventiva",IF(AND(AC1004&gt;0,AC1004&lt;=30),"Persuasiva I",IF(AND(AC1004&gt;30,AC1004&lt;=60),"Persuasiva II",IF(AND(AC1004&gt;60,AC1004&lt;90),"Prejurídica","Jurídico")))))</f>
        <v>#REF!</v>
      </c>
      <c r="AV1004">
        <f t="shared" si="244"/>
        <v>0</v>
      </c>
      <c r="AW1004" t="str">
        <f>IFERROR(VLOOKUP(#REF!,#REF!,32,0),"Desembolsado")</f>
        <v>Desembolsado</v>
      </c>
      <c r="AX1004" t="str">
        <f t="shared" si="237"/>
        <v>Otro</v>
      </c>
    </row>
    <row r="1005" spans="1:50" x14ac:dyDescent="0.25">
      <c r="A1005" s="3">
        <v>45230</v>
      </c>
      <c r="B1005" s="1">
        <v>39121000012241</v>
      </c>
      <c r="C1005" s="5">
        <v>105884347</v>
      </c>
      <c r="D1005">
        <v>240</v>
      </c>
      <c r="E1005" s="3">
        <v>40667</v>
      </c>
      <c r="F1005" s="1">
        <f>_xlfn.DAYS(E1005,A1005)/30</f>
        <v>-152.1</v>
      </c>
      <c r="G1005" s="1">
        <f t="shared" si="248"/>
        <v>87.9</v>
      </c>
      <c r="H1005" s="5">
        <v>39684219</v>
      </c>
      <c r="I1005" s="5" t="s">
        <v>52</v>
      </c>
      <c r="J1005" s="6">
        <v>41091</v>
      </c>
      <c r="K1005" s="7">
        <f>+_xlfn.DAYS(A1005,J1005)/30</f>
        <v>137.96666666666667</v>
      </c>
      <c r="L1005" s="7">
        <f>+_xlfn.DAYS(A1005,E1005)/30</f>
        <v>152.1</v>
      </c>
      <c r="M1005" s="6">
        <v>23383</v>
      </c>
      <c r="N1005" s="8">
        <f>+_xlfn.DAYS(A1005,M1005)/365</f>
        <v>59.854794520547948</v>
      </c>
      <c r="O1005" s="8">
        <v>493</v>
      </c>
      <c r="P1005" s="6">
        <v>35118</v>
      </c>
      <c r="Q1005" s="8">
        <f t="shared" si="240"/>
        <v>15.41388888888889</v>
      </c>
      <c r="R1005" s="8">
        <f t="shared" si="236"/>
        <v>16.591666666666665</v>
      </c>
      <c r="S1005" s="8" t="s">
        <v>80</v>
      </c>
      <c r="T1005" s="9">
        <v>1.61E-2</v>
      </c>
      <c r="U1005" s="5">
        <f t="shared" si="241"/>
        <v>441184.77916666667</v>
      </c>
      <c r="V1005" s="5">
        <f t="shared" si="242"/>
        <v>53242.993825000005</v>
      </c>
      <c r="W1005" s="10">
        <f t="shared" si="238"/>
        <v>494427.77299166669</v>
      </c>
      <c r="X1005" s="5">
        <v>19402</v>
      </c>
      <c r="Y1005">
        <v>0</v>
      </c>
      <c r="Z1005" s="5">
        <v>0</v>
      </c>
      <c r="AA1005" s="5">
        <v>39703621</v>
      </c>
      <c r="AB1005">
        <v>0</v>
      </c>
      <c r="AC1005">
        <v>0</v>
      </c>
      <c r="AD1005">
        <v>0</v>
      </c>
      <c r="AE1005" t="s">
        <v>34</v>
      </c>
      <c r="AF1005" t="s">
        <v>34</v>
      </c>
      <c r="AG1005" t="s">
        <v>41</v>
      </c>
      <c r="AH1005" s="5">
        <v>396842.19</v>
      </c>
      <c r="AI1005" s="5">
        <v>194.02</v>
      </c>
      <c r="AJ1005" s="3">
        <v>47958</v>
      </c>
      <c r="AK1005" s="5">
        <v>0</v>
      </c>
      <c r="AL1005" s="5">
        <v>0</v>
      </c>
      <c r="AM1005" s="5">
        <v>0</v>
      </c>
      <c r="AN1005" s="5">
        <v>0</v>
      </c>
      <c r="AO1005" t="s">
        <v>41</v>
      </c>
      <c r="AP1005" t="s">
        <v>37</v>
      </c>
      <c r="AQ1005" s="5">
        <v>396842.19</v>
      </c>
      <c r="AR1005" t="s">
        <v>38</v>
      </c>
      <c r="AS1005">
        <f t="shared" si="249"/>
        <v>0</v>
      </c>
      <c r="AT1005" t="str">
        <f t="shared" si="243"/>
        <v>0 Días</v>
      </c>
      <c r="AU1005" t="e">
        <f>IF(AND(AC1005=0,SUMIFS($H:$H,$A:$A,$A1005,#REF!,#REF!)&lt;250000000),"Ordinaria",IF(AND(AC1005=0,SUMIFS($H:$H,$A:$A,$A1005,#REF!,#REF!)&gt;=250000000),"Preventiva",IF(AND(AC1005&gt;0,AC1005&lt;=30),"Persuasiva I",IF(AND(AC1005&gt;30,AC1005&lt;=60),"Persuasiva II",IF(AND(AC1005&gt;60,AC1005&lt;90),"Prejurídica","Jurídico")))))</f>
        <v>#REF!</v>
      </c>
      <c r="AV1005">
        <f t="shared" si="244"/>
        <v>0</v>
      </c>
      <c r="AW1005" t="str">
        <f>IFERROR(VLOOKUP(#REF!,#REF!,32,0),"Desembolsado")</f>
        <v>Desembolsado</v>
      </c>
      <c r="AX1005" t="str">
        <f t="shared" si="237"/>
        <v>Otro</v>
      </c>
    </row>
    <row r="1006" spans="1:50" x14ac:dyDescent="0.25">
      <c r="A1006" s="3">
        <v>45199</v>
      </c>
      <c r="B1006" s="1">
        <v>39121000012241</v>
      </c>
      <c r="C1006" s="5">
        <v>105884347</v>
      </c>
      <c r="D1006">
        <v>240</v>
      </c>
      <c r="E1006" s="3">
        <v>40667</v>
      </c>
      <c r="F1006" s="1">
        <f>_xlfn.DAYS(E1006,A1006)/30</f>
        <v>-151.06666666666666</v>
      </c>
      <c r="G1006" s="1">
        <f t="shared" si="248"/>
        <v>88.933333333333337</v>
      </c>
      <c r="H1006" s="5">
        <v>40125156</v>
      </c>
      <c r="I1006" s="5" t="s">
        <v>52</v>
      </c>
      <c r="J1006" s="6">
        <v>41091</v>
      </c>
      <c r="K1006" s="7">
        <f>+_xlfn.DAYS(A1006,J1006)/30</f>
        <v>136.93333333333334</v>
      </c>
      <c r="L1006" s="7">
        <f>+_xlfn.DAYS(A1006,E1006)/30</f>
        <v>151.06666666666666</v>
      </c>
      <c r="M1006" s="6">
        <v>23383</v>
      </c>
      <c r="N1006" s="8">
        <f>+_xlfn.DAYS(A1006,M1006)/365</f>
        <v>59.769863013698632</v>
      </c>
      <c r="O1006" s="8">
        <v>493</v>
      </c>
      <c r="P1006" s="6">
        <v>35118</v>
      </c>
      <c r="Q1006" s="8">
        <f t="shared" si="240"/>
        <v>15.41388888888889</v>
      </c>
      <c r="R1006" s="8">
        <f t="shared" si="236"/>
        <v>16.591666666666665</v>
      </c>
      <c r="S1006" s="8" t="s">
        <v>80</v>
      </c>
      <c r="T1006" s="9">
        <v>1.61E-2</v>
      </c>
      <c r="U1006" s="5">
        <f t="shared" si="241"/>
        <v>441184.77916666667</v>
      </c>
      <c r="V1006" s="5">
        <f t="shared" si="242"/>
        <v>53834.584300000002</v>
      </c>
      <c r="W1006" s="10">
        <f t="shared" si="238"/>
        <v>495019.36346666666</v>
      </c>
      <c r="X1006" s="5">
        <v>19614</v>
      </c>
      <c r="Y1006">
        <v>0</v>
      </c>
      <c r="Z1006" s="5">
        <v>0</v>
      </c>
      <c r="AA1006" s="5">
        <v>40144770</v>
      </c>
      <c r="AB1006">
        <v>0</v>
      </c>
      <c r="AC1006">
        <v>0</v>
      </c>
      <c r="AD1006">
        <v>0</v>
      </c>
      <c r="AE1006" t="s">
        <v>34</v>
      </c>
      <c r="AF1006" t="s">
        <v>34</v>
      </c>
      <c r="AG1006" t="s">
        <v>41</v>
      </c>
      <c r="AH1006" s="5">
        <v>401251.56</v>
      </c>
      <c r="AI1006" s="5">
        <v>196.14</v>
      </c>
      <c r="AJ1006" s="3">
        <v>47958</v>
      </c>
      <c r="AK1006" s="5">
        <v>0</v>
      </c>
      <c r="AL1006" s="5">
        <v>0</v>
      </c>
      <c r="AM1006" s="5">
        <v>0</v>
      </c>
      <c r="AN1006" s="5">
        <v>0</v>
      </c>
      <c r="AO1006" t="s">
        <v>41</v>
      </c>
      <c r="AP1006" t="s">
        <v>37</v>
      </c>
      <c r="AQ1006" s="5">
        <v>401251.56</v>
      </c>
      <c r="AR1006" t="s">
        <v>38</v>
      </c>
      <c r="AS1006">
        <f t="shared" si="249"/>
        <v>0</v>
      </c>
      <c r="AT1006" t="str">
        <f t="shared" si="243"/>
        <v>0 Días</v>
      </c>
      <c r="AU1006" t="e">
        <f>IF(AND(AC1006=0,SUMIFS($H:$H,$A:$A,$A1006,#REF!,#REF!)&lt;250000000),"Ordinaria",IF(AND(AC1006=0,SUMIFS($H:$H,$A:$A,$A1006,#REF!,#REF!)&gt;=250000000),"Preventiva",IF(AND(AC1006&gt;0,AC1006&lt;=30),"Persuasiva I",IF(AND(AC1006&gt;30,AC1006&lt;=60),"Persuasiva II",IF(AND(AC1006&gt;60,AC1006&lt;90),"Prejurídica","Jurídico")))))</f>
        <v>#REF!</v>
      </c>
      <c r="AV1006">
        <f t="shared" si="244"/>
        <v>0</v>
      </c>
      <c r="AW1006" t="str">
        <f>IFERROR(VLOOKUP(#REF!,#REF!,32,0),"Desembolsado")</f>
        <v>Desembolsado</v>
      </c>
      <c r="AX1006" t="str">
        <f t="shared" si="237"/>
        <v>Otro</v>
      </c>
    </row>
    <row r="1007" spans="1:50" x14ac:dyDescent="0.25">
      <c r="A1007" s="3">
        <v>45169</v>
      </c>
      <c r="B1007" s="1">
        <v>39121000012241</v>
      </c>
      <c r="C1007" s="5">
        <v>105884347</v>
      </c>
      <c r="D1007">
        <v>240</v>
      </c>
      <c r="E1007" s="3">
        <v>40667</v>
      </c>
      <c r="F1007" s="1">
        <f>_xlfn.DAYS(E1007,A1007)/30</f>
        <v>-150.06666666666666</v>
      </c>
      <c r="G1007" s="1">
        <f t="shared" si="248"/>
        <v>89.933333333333337</v>
      </c>
      <c r="H1007" s="5">
        <v>40566093</v>
      </c>
      <c r="I1007" s="5" t="s">
        <v>52</v>
      </c>
      <c r="J1007" s="6">
        <v>41091</v>
      </c>
      <c r="K1007" s="7">
        <f>+_xlfn.DAYS(A1007,J1007)/30</f>
        <v>135.93333333333334</v>
      </c>
      <c r="L1007" s="7">
        <f>+_xlfn.DAYS(A1007,E1007)/30</f>
        <v>150.06666666666666</v>
      </c>
      <c r="M1007" s="6">
        <v>23383</v>
      </c>
      <c r="N1007" s="8">
        <f>+_xlfn.DAYS(A1007,M1007)/365</f>
        <v>59.68767123287671</v>
      </c>
      <c r="O1007" s="8">
        <v>493</v>
      </c>
      <c r="P1007" s="6">
        <v>35118</v>
      </c>
      <c r="Q1007" s="8">
        <f t="shared" si="240"/>
        <v>15.41388888888889</v>
      </c>
      <c r="R1007" s="8">
        <f t="shared" si="236"/>
        <v>16.591666666666665</v>
      </c>
      <c r="S1007" s="8" t="s">
        <v>80</v>
      </c>
      <c r="T1007" s="9">
        <v>1.61E-2</v>
      </c>
      <c r="U1007" s="5">
        <f t="shared" si="241"/>
        <v>441184.77916666667</v>
      </c>
      <c r="V1007" s="5">
        <f t="shared" si="242"/>
        <v>54426.174774999999</v>
      </c>
      <c r="W1007" s="10">
        <f t="shared" si="238"/>
        <v>495610.9539416667</v>
      </c>
      <c r="X1007" s="5">
        <v>19841</v>
      </c>
      <c r="Y1007">
        <v>0</v>
      </c>
      <c r="Z1007" s="5">
        <v>0</v>
      </c>
      <c r="AA1007" s="5">
        <v>40585934</v>
      </c>
      <c r="AB1007">
        <v>0</v>
      </c>
      <c r="AC1007">
        <v>0</v>
      </c>
      <c r="AD1007">
        <v>0</v>
      </c>
      <c r="AE1007" t="s">
        <v>34</v>
      </c>
      <c r="AF1007" t="s">
        <v>34</v>
      </c>
      <c r="AG1007" t="s">
        <v>41</v>
      </c>
      <c r="AH1007" s="5">
        <v>405660.93</v>
      </c>
      <c r="AI1007" s="5">
        <v>198.41</v>
      </c>
      <c r="AJ1007" s="3">
        <v>47958</v>
      </c>
      <c r="AK1007" s="5">
        <v>0</v>
      </c>
      <c r="AL1007" s="5">
        <v>0</v>
      </c>
      <c r="AM1007" s="5">
        <v>0</v>
      </c>
      <c r="AN1007" s="5">
        <v>0</v>
      </c>
      <c r="AO1007" t="s">
        <v>41</v>
      </c>
      <c r="AP1007" t="s">
        <v>37</v>
      </c>
      <c r="AQ1007" s="5">
        <v>405660.93</v>
      </c>
      <c r="AR1007" t="s">
        <v>38</v>
      </c>
      <c r="AS1007">
        <f t="shared" si="249"/>
        <v>0</v>
      </c>
      <c r="AT1007" t="str">
        <f t="shared" si="243"/>
        <v>0 Días</v>
      </c>
      <c r="AU1007" t="e">
        <f>IF(AND(AC1007=0,SUMIFS($H:$H,$A:$A,$A1007,#REF!,#REF!)&lt;250000000),"Ordinaria",IF(AND(AC1007=0,SUMIFS($H:$H,$A:$A,$A1007,#REF!,#REF!)&gt;=250000000),"Preventiva",IF(AND(AC1007&gt;0,AC1007&lt;=30),"Persuasiva I",IF(AND(AC1007&gt;30,AC1007&lt;=60),"Persuasiva II",IF(AND(AC1007&gt;60,AC1007&lt;90),"Prejurídica","Jurídico")))))</f>
        <v>#REF!</v>
      </c>
      <c r="AV1007">
        <f t="shared" si="244"/>
        <v>0</v>
      </c>
      <c r="AW1007" t="str">
        <f>IFERROR(VLOOKUP(#REF!,#REF!,32,0),"Desembolsado")</f>
        <v>Desembolsado</v>
      </c>
      <c r="AX1007" t="str">
        <f t="shared" si="237"/>
        <v>Otro</v>
      </c>
    </row>
    <row r="1008" spans="1:50" x14ac:dyDescent="0.25">
      <c r="A1008" s="3">
        <v>45138</v>
      </c>
      <c r="B1008" s="1">
        <v>39121000012241</v>
      </c>
      <c r="C1008" s="5">
        <v>105884347</v>
      </c>
      <c r="D1008">
        <v>240</v>
      </c>
      <c r="E1008" s="3">
        <v>40667</v>
      </c>
      <c r="F1008" s="1">
        <f>_xlfn.DAYS(E1008,A1008)/30</f>
        <v>-149.03333333333333</v>
      </c>
      <c r="G1008" s="1">
        <f t="shared" si="248"/>
        <v>90.966666666666669</v>
      </c>
      <c r="H1008" s="5">
        <v>41007030</v>
      </c>
      <c r="I1008" s="5" t="s">
        <v>52</v>
      </c>
      <c r="J1008" s="6">
        <v>41091</v>
      </c>
      <c r="K1008" s="7">
        <f>+_xlfn.DAYS(A1008,J1008)/30</f>
        <v>134.9</v>
      </c>
      <c r="L1008" s="7">
        <f>+_xlfn.DAYS(A1008,E1008)/30</f>
        <v>149.03333333333333</v>
      </c>
      <c r="M1008" s="6">
        <v>23383</v>
      </c>
      <c r="N1008" s="8">
        <f>+_xlfn.DAYS(A1008,M1008)/365</f>
        <v>59.602739726027394</v>
      </c>
      <c r="O1008" s="8">
        <v>493</v>
      </c>
      <c r="P1008" s="6">
        <v>35118</v>
      </c>
      <c r="Q1008" s="8">
        <f t="shared" si="240"/>
        <v>15.41388888888889</v>
      </c>
      <c r="R1008" s="8">
        <f t="shared" si="236"/>
        <v>16.591666666666665</v>
      </c>
      <c r="S1008" s="8" t="s">
        <v>80</v>
      </c>
      <c r="T1008" s="9">
        <v>1.61E-2</v>
      </c>
      <c r="U1008" s="5">
        <f t="shared" si="241"/>
        <v>441184.77916666667</v>
      </c>
      <c r="V1008" s="5">
        <f t="shared" si="242"/>
        <v>55017.765249999997</v>
      </c>
      <c r="W1008" s="10">
        <f t="shared" si="238"/>
        <v>496202.54441666667</v>
      </c>
      <c r="X1008" s="5">
        <v>20051</v>
      </c>
      <c r="Y1008">
        <v>0</v>
      </c>
      <c r="Z1008" s="5">
        <v>0</v>
      </c>
      <c r="AA1008" s="5">
        <v>41027081</v>
      </c>
      <c r="AB1008">
        <v>0</v>
      </c>
      <c r="AC1008">
        <v>0</v>
      </c>
      <c r="AD1008">
        <v>0</v>
      </c>
      <c r="AE1008" t="s">
        <v>34</v>
      </c>
      <c r="AF1008" t="s">
        <v>34</v>
      </c>
      <c r="AG1008" t="s">
        <v>41</v>
      </c>
      <c r="AH1008" s="5">
        <v>410070.3</v>
      </c>
      <c r="AI1008" s="5">
        <v>200.51</v>
      </c>
      <c r="AJ1008" s="3">
        <v>47958</v>
      </c>
      <c r="AK1008" s="5">
        <v>0</v>
      </c>
      <c r="AL1008" s="5">
        <v>0</v>
      </c>
      <c r="AM1008" s="5">
        <v>0</v>
      </c>
      <c r="AN1008" s="5">
        <v>0</v>
      </c>
      <c r="AO1008" t="s">
        <v>41</v>
      </c>
      <c r="AP1008" t="s">
        <v>37</v>
      </c>
      <c r="AQ1008" s="5">
        <v>410070.3</v>
      </c>
      <c r="AR1008" t="s">
        <v>38</v>
      </c>
      <c r="AS1008">
        <f t="shared" si="249"/>
        <v>0</v>
      </c>
      <c r="AT1008" t="str">
        <f t="shared" si="243"/>
        <v>0 Días</v>
      </c>
      <c r="AU1008" t="e">
        <f>IF(AND(AC1008=0,SUMIFS($H:$H,$A:$A,$A1008,#REF!,#REF!)&lt;250000000),"Ordinaria",IF(AND(AC1008=0,SUMIFS($H:$H,$A:$A,$A1008,#REF!,#REF!)&gt;=250000000),"Preventiva",IF(AND(AC1008&gt;0,AC1008&lt;=30),"Persuasiva I",IF(AND(AC1008&gt;30,AC1008&lt;=60),"Persuasiva II",IF(AND(AC1008&gt;60,AC1008&lt;90),"Prejurídica","Jurídico")))))</f>
        <v>#REF!</v>
      </c>
      <c r="AV1008">
        <f t="shared" si="244"/>
        <v>0</v>
      </c>
      <c r="AW1008" t="str">
        <f>IFERROR(VLOOKUP(#REF!,#REF!,32,0),"Desembolsado")</f>
        <v>Desembolsado</v>
      </c>
      <c r="AX1008" t="str">
        <f t="shared" si="237"/>
        <v>Otro</v>
      </c>
    </row>
    <row r="1009" spans="1:50" x14ac:dyDescent="0.25">
      <c r="A1009" s="3">
        <v>45107</v>
      </c>
      <c r="B1009" s="1">
        <v>39121000012241</v>
      </c>
      <c r="C1009" s="5">
        <v>105884347</v>
      </c>
      <c r="D1009">
        <v>240</v>
      </c>
      <c r="E1009" s="3">
        <v>40667</v>
      </c>
      <c r="F1009" s="1">
        <f>_xlfn.DAYS(E1009,A1009)/30</f>
        <v>-148</v>
      </c>
      <c r="G1009" s="1">
        <f t="shared" si="248"/>
        <v>92</v>
      </c>
      <c r="H1009" s="5">
        <v>41447967</v>
      </c>
      <c r="I1009" s="5" t="s">
        <v>52</v>
      </c>
      <c r="J1009" s="6">
        <v>41091</v>
      </c>
      <c r="K1009" s="7">
        <f>+_xlfn.DAYS(A1009,J1009)/30</f>
        <v>133.86666666666667</v>
      </c>
      <c r="L1009" s="7">
        <f>+_xlfn.DAYS(A1009,E1009)/30</f>
        <v>148</v>
      </c>
      <c r="M1009" s="6">
        <v>23383</v>
      </c>
      <c r="N1009" s="8">
        <f>+_xlfn.DAYS(A1009,M1009)/365</f>
        <v>59.517808219178079</v>
      </c>
      <c r="O1009" s="8">
        <v>493</v>
      </c>
      <c r="P1009" s="6">
        <v>35118</v>
      </c>
      <c r="Q1009" s="8">
        <f t="shared" si="240"/>
        <v>15.41388888888889</v>
      </c>
      <c r="R1009" s="8">
        <f t="shared" si="236"/>
        <v>16.591666666666665</v>
      </c>
      <c r="S1009" s="8" t="s">
        <v>80</v>
      </c>
      <c r="T1009" s="9">
        <v>1.61E-2</v>
      </c>
      <c r="U1009" s="5">
        <f t="shared" si="241"/>
        <v>441184.77916666667</v>
      </c>
      <c r="V1009" s="5">
        <f t="shared" si="242"/>
        <v>55609.355725000001</v>
      </c>
      <c r="W1009" s="10">
        <f t="shared" si="238"/>
        <v>496794.1348916667</v>
      </c>
      <c r="X1009" s="5">
        <v>20266</v>
      </c>
      <c r="Y1009">
        <v>0</v>
      </c>
      <c r="Z1009" s="5">
        <v>0</v>
      </c>
      <c r="AA1009" s="5">
        <v>41468233</v>
      </c>
      <c r="AB1009">
        <v>0</v>
      </c>
      <c r="AC1009">
        <v>0</v>
      </c>
      <c r="AD1009">
        <v>0</v>
      </c>
      <c r="AE1009" t="s">
        <v>34</v>
      </c>
      <c r="AF1009" t="s">
        <v>34</v>
      </c>
      <c r="AG1009" t="s">
        <v>41</v>
      </c>
      <c r="AH1009" s="5">
        <v>414479.67</v>
      </c>
      <c r="AI1009" s="5">
        <v>202.66</v>
      </c>
      <c r="AJ1009" s="3">
        <v>47958</v>
      </c>
      <c r="AK1009" s="5">
        <v>0</v>
      </c>
      <c r="AL1009" s="5">
        <v>0</v>
      </c>
      <c r="AM1009" s="5">
        <v>0</v>
      </c>
      <c r="AN1009" s="5">
        <v>0</v>
      </c>
      <c r="AO1009" t="s">
        <v>41</v>
      </c>
      <c r="AP1009" t="s">
        <v>37</v>
      </c>
      <c r="AQ1009" s="5">
        <v>414479.67</v>
      </c>
      <c r="AR1009" t="s">
        <v>38</v>
      </c>
      <c r="AS1009">
        <f t="shared" si="249"/>
        <v>0</v>
      </c>
      <c r="AT1009" t="str">
        <f t="shared" si="243"/>
        <v>0 Días</v>
      </c>
      <c r="AU1009" t="e">
        <f>IF(AND(AC1009=0,SUMIFS($H:$H,$A:$A,$A1009,#REF!,#REF!)&lt;250000000),"Ordinaria",IF(AND(AC1009=0,SUMIFS($H:$H,$A:$A,$A1009,#REF!,#REF!)&gt;=250000000),"Preventiva",IF(AND(AC1009&gt;0,AC1009&lt;=30),"Persuasiva I",IF(AND(AC1009&gt;30,AC1009&lt;=60),"Persuasiva II",IF(AND(AC1009&gt;60,AC1009&lt;90),"Prejurídica","Jurídico")))))</f>
        <v>#REF!</v>
      </c>
      <c r="AV1009">
        <f t="shared" si="244"/>
        <v>0</v>
      </c>
      <c r="AW1009" t="str">
        <f>IFERROR(VLOOKUP(#REF!,#REF!,32,0),"Desembolsado")</f>
        <v>Desembolsado</v>
      </c>
      <c r="AX1009" t="str">
        <f t="shared" si="237"/>
        <v>Otro</v>
      </c>
    </row>
    <row r="1010" spans="1:50" x14ac:dyDescent="0.25">
      <c r="A1010" s="3">
        <v>45077</v>
      </c>
      <c r="B1010" s="1">
        <v>39121000012241</v>
      </c>
      <c r="C1010" s="5">
        <v>105884347</v>
      </c>
      <c r="D1010">
        <v>240</v>
      </c>
      <c r="E1010" s="3">
        <v>40667</v>
      </c>
      <c r="F1010" s="1">
        <f>_xlfn.DAYS(E1010,A1010)/30</f>
        <v>-147</v>
      </c>
      <c r="G1010" s="1">
        <f t="shared" si="248"/>
        <v>93</v>
      </c>
      <c r="H1010" s="5">
        <v>41888904</v>
      </c>
      <c r="I1010" s="5" t="s">
        <v>52</v>
      </c>
      <c r="J1010" s="6">
        <v>41091</v>
      </c>
      <c r="K1010" s="7">
        <f>+_xlfn.DAYS(A1010,J1010)/30</f>
        <v>132.86666666666667</v>
      </c>
      <c r="L1010" s="7">
        <f>+_xlfn.DAYS(A1010,E1010)/30</f>
        <v>147</v>
      </c>
      <c r="M1010" s="6">
        <v>23383</v>
      </c>
      <c r="N1010" s="8">
        <f>+_xlfn.DAYS(A1010,M1010)/365</f>
        <v>59.435616438356163</v>
      </c>
      <c r="O1010" s="8">
        <v>493</v>
      </c>
      <c r="P1010" s="6">
        <v>35118</v>
      </c>
      <c r="Q1010" s="8">
        <f t="shared" si="240"/>
        <v>15.41388888888889</v>
      </c>
      <c r="R1010" s="8">
        <f t="shared" si="236"/>
        <v>16.591666666666665</v>
      </c>
      <c r="S1010" s="8" t="s">
        <v>80</v>
      </c>
      <c r="T1010" s="9">
        <v>1.61E-2</v>
      </c>
      <c r="U1010" s="5">
        <f t="shared" si="241"/>
        <v>441184.77916666667</v>
      </c>
      <c r="V1010" s="5">
        <f t="shared" si="242"/>
        <v>56200.946199999998</v>
      </c>
      <c r="W1010" s="10">
        <f t="shared" si="238"/>
        <v>497385.72536666668</v>
      </c>
      <c r="X1010" s="5">
        <v>20481</v>
      </c>
      <c r="Y1010">
        <v>0</v>
      </c>
      <c r="Z1010" s="5">
        <v>0</v>
      </c>
      <c r="AA1010" s="5">
        <v>41909385</v>
      </c>
      <c r="AB1010">
        <v>0</v>
      </c>
      <c r="AC1010">
        <v>0</v>
      </c>
      <c r="AD1010">
        <v>0</v>
      </c>
      <c r="AE1010" t="s">
        <v>34</v>
      </c>
      <c r="AF1010" t="s">
        <v>34</v>
      </c>
      <c r="AG1010" t="s">
        <v>41</v>
      </c>
      <c r="AH1010" s="5">
        <v>418889.04</v>
      </c>
      <c r="AI1010" s="5">
        <v>204.81</v>
      </c>
      <c r="AJ1010" s="3">
        <v>47958</v>
      </c>
      <c r="AK1010" s="5">
        <v>0</v>
      </c>
      <c r="AL1010" s="5">
        <v>0</v>
      </c>
      <c r="AM1010" s="5">
        <v>0</v>
      </c>
      <c r="AN1010" s="5">
        <v>0</v>
      </c>
      <c r="AO1010" t="s">
        <v>41</v>
      </c>
      <c r="AP1010" t="s">
        <v>37</v>
      </c>
      <c r="AQ1010" s="5">
        <v>418889.04</v>
      </c>
      <c r="AR1010" t="s">
        <v>38</v>
      </c>
      <c r="AS1010">
        <f t="shared" si="249"/>
        <v>0</v>
      </c>
      <c r="AT1010" t="str">
        <f t="shared" si="243"/>
        <v>0 Días</v>
      </c>
      <c r="AU1010" t="e">
        <f>IF(AND(AC1010=0,SUMIFS($H:$H,$A:$A,$A1010,#REF!,#REF!)&lt;250000000),"Ordinaria",IF(AND(AC1010=0,SUMIFS($H:$H,$A:$A,$A1010,#REF!,#REF!)&gt;=250000000),"Preventiva",IF(AND(AC1010&gt;0,AC1010&lt;=30),"Persuasiva I",IF(AND(AC1010&gt;30,AC1010&lt;=60),"Persuasiva II",IF(AND(AC1010&gt;60,AC1010&lt;90),"Prejurídica","Jurídico")))))</f>
        <v>#REF!</v>
      </c>
      <c r="AV1010">
        <f t="shared" si="244"/>
        <v>0</v>
      </c>
      <c r="AW1010" t="str">
        <f>IFERROR(VLOOKUP(#REF!,#REF!,32,0),"Desembolsado")</f>
        <v>Desembolsado</v>
      </c>
      <c r="AX1010" t="str">
        <f t="shared" si="237"/>
        <v>Otro</v>
      </c>
    </row>
    <row r="1011" spans="1:50" x14ac:dyDescent="0.25">
      <c r="A1011" s="3">
        <v>45046</v>
      </c>
      <c r="B1011" s="1">
        <v>39121000012241</v>
      </c>
      <c r="C1011" s="5">
        <v>105884347</v>
      </c>
      <c r="D1011">
        <v>240</v>
      </c>
      <c r="E1011" s="3">
        <v>40667</v>
      </c>
      <c r="F1011" s="1">
        <f>_xlfn.DAYS(E1011,A1011)/30</f>
        <v>-145.96666666666667</v>
      </c>
      <c r="G1011" s="1">
        <f t="shared" si="248"/>
        <v>94.033333333333331</v>
      </c>
      <c r="H1011" s="5">
        <v>42329898</v>
      </c>
      <c r="I1011" s="5" t="s">
        <v>52</v>
      </c>
      <c r="J1011" s="6">
        <v>41091</v>
      </c>
      <c r="K1011" s="7">
        <f>+_xlfn.DAYS(A1011,J1011)/30</f>
        <v>131.83333333333334</v>
      </c>
      <c r="L1011" s="7">
        <f>+_xlfn.DAYS(A1011,E1011)/30</f>
        <v>145.96666666666667</v>
      </c>
      <c r="M1011" s="6">
        <v>23383</v>
      </c>
      <c r="N1011" s="8">
        <f>+_xlfn.DAYS(A1011,M1011)/365</f>
        <v>59.350684931506848</v>
      </c>
      <c r="O1011" s="8">
        <v>493</v>
      </c>
      <c r="P1011" s="6">
        <v>35118</v>
      </c>
      <c r="Q1011" s="8">
        <f t="shared" si="240"/>
        <v>15.41388888888889</v>
      </c>
      <c r="R1011" s="8">
        <f t="shared" si="236"/>
        <v>16.591666666666665</v>
      </c>
      <c r="S1011" s="8" t="s">
        <v>80</v>
      </c>
      <c r="T1011" s="9">
        <v>1.61E-2</v>
      </c>
      <c r="U1011" s="5">
        <f t="shared" si="241"/>
        <v>441184.77916666667</v>
      </c>
      <c r="V1011" s="5">
        <f t="shared" si="242"/>
        <v>56792.613150000005</v>
      </c>
      <c r="W1011" s="10">
        <f t="shared" si="238"/>
        <v>497977.39231666666</v>
      </c>
      <c r="X1011" s="5">
        <v>20700</v>
      </c>
      <c r="Y1011">
        <v>0</v>
      </c>
      <c r="Z1011" s="5">
        <v>0</v>
      </c>
      <c r="AA1011" s="5">
        <v>42350598</v>
      </c>
      <c r="AB1011">
        <v>0</v>
      </c>
      <c r="AC1011">
        <v>0</v>
      </c>
      <c r="AD1011">
        <v>0</v>
      </c>
      <c r="AE1011" t="s">
        <v>34</v>
      </c>
      <c r="AF1011" t="s">
        <v>34</v>
      </c>
      <c r="AG1011" t="s">
        <v>41</v>
      </c>
      <c r="AH1011" s="5">
        <v>423298.98</v>
      </c>
      <c r="AI1011" s="5">
        <v>207</v>
      </c>
      <c r="AJ1011" s="3">
        <v>47958</v>
      </c>
      <c r="AK1011" s="5">
        <v>0</v>
      </c>
      <c r="AL1011" s="5">
        <v>0</v>
      </c>
      <c r="AM1011" s="5">
        <v>0</v>
      </c>
      <c r="AN1011" s="5">
        <v>0</v>
      </c>
      <c r="AO1011" t="s">
        <v>41</v>
      </c>
      <c r="AP1011" t="s">
        <v>37</v>
      </c>
      <c r="AQ1011" s="5">
        <v>423298.98</v>
      </c>
      <c r="AR1011" t="s">
        <v>38</v>
      </c>
      <c r="AS1011">
        <f t="shared" si="249"/>
        <v>0</v>
      </c>
      <c r="AT1011" t="str">
        <f t="shared" si="243"/>
        <v>0 Días</v>
      </c>
      <c r="AU1011" t="e">
        <f>IF(AND(AC1011=0,SUMIFS($H:$H,$A:$A,$A1011,#REF!,#REF!)&lt;250000000),"Ordinaria",IF(AND(AC1011=0,SUMIFS($H:$H,$A:$A,$A1011,#REF!,#REF!)&gt;=250000000),"Preventiva",IF(AND(AC1011&gt;0,AC1011&lt;=30),"Persuasiva I",IF(AND(AC1011&gt;30,AC1011&lt;=60),"Persuasiva II",IF(AND(AC1011&gt;60,AC1011&lt;90),"Prejurídica","Jurídico")))))</f>
        <v>#REF!</v>
      </c>
      <c r="AV1011">
        <f t="shared" si="244"/>
        <v>0</v>
      </c>
      <c r="AW1011" t="str">
        <f>IFERROR(VLOOKUP(#REF!,#REF!,32,0),"Desembolsado")</f>
        <v>Desembolsado</v>
      </c>
      <c r="AX1011" t="str">
        <f t="shared" si="237"/>
        <v>Otro</v>
      </c>
    </row>
    <row r="1012" spans="1:50" x14ac:dyDescent="0.25">
      <c r="A1012" s="3">
        <v>45016</v>
      </c>
      <c r="B1012" s="1">
        <v>39121000012241</v>
      </c>
      <c r="C1012" s="5">
        <v>105884347</v>
      </c>
      <c r="D1012">
        <v>240</v>
      </c>
      <c r="E1012" s="3">
        <v>40667</v>
      </c>
      <c r="F1012" s="1">
        <f>_xlfn.DAYS(E1012,A1012)/30</f>
        <v>-144.96666666666667</v>
      </c>
      <c r="G1012" s="1">
        <f t="shared" si="248"/>
        <v>95.033333333333331</v>
      </c>
      <c r="H1012" s="5">
        <v>42770778</v>
      </c>
      <c r="I1012" s="5" t="s">
        <v>52</v>
      </c>
      <c r="J1012" s="6">
        <v>41091</v>
      </c>
      <c r="K1012" s="7">
        <f>+_xlfn.DAYS(A1012,J1012)/30</f>
        <v>130.83333333333334</v>
      </c>
      <c r="L1012" s="7">
        <f>+_xlfn.DAYS(A1012,E1012)/30</f>
        <v>144.96666666666667</v>
      </c>
      <c r="M1012" s="6">
        <v>23383</v>
      </c>
      <c r="N1012" s="8">
        <f>+_xlfn.DAYS(A1012,M1012)/365</f>
        <v>59.268493150684932</v>
      </c>
      <c r="O1012" s="8">
        <v>493</v>
      </c>
      <c r="P1012" s="6">
        <v>35118</v>
      </c>
      <c r="Q1012" s="8">
        <f t="shared" si="240"/>
        <v>15.41388888888889</v>
      </c>
      <c r="R1012" s="8">
        <f t="shared" si="236"/>
        <v>16.591666666666665</v>
      </c>
      <c r="S1012" s="8" t="s">
        <v>80</v>
      </c>
      <c r="T1012" s="9">
        <v>1.61E-2</v>
      </c>
      <c r="U1012" s="5">
        <f t="shared" si="241"/>
        <v>441184.77916666667</v>
      </c>
      <c r="V1012" s="5">
        <f t="shared" si="242"/>
        <v>57384.127149999993</v>
      </c>
      <c r="W1012" s="10">
        <f t="shared" si="238"/>
        <v>498568.90631666669</v>
      </c>
      <c r="X1012" s="5">
        <v>20916</v>
      </c>
      <c r="Y1012">
        <v>0</v>
      </c>
      <c r="Z1012" s="5">
        <v>0</v>
      </c>
      <c r="AA1012" s="5">
        <v>42791694</v>
      </c>
      <c r="AB1012">
        <v>0</v>
      </c>
      <c r="AC1012">
        <v>0</v>
      </c>
      <c r="AD1012">
        <v>0</v>
      </c>
      <c r="AE1012" t="s">
        <v>34</v>
      </c>
      <c r="AF1012" t="s">
        <v>34</v>
      </c>
      <c r="AG1012" t="s">
        <v>41</v>
      </c>
      <c r="AH1012" s="5">
        <v>427707.78</v>
      </c>
      <c r="AI1012" s="5">
        <v>209.16</v>
      </c>
      <c r="AJ1012" s="3">
        <v>47958</v>
      </c>
      <c r="AK1012" s="5">
        <v>0</v>
      </c>
      <c r="AL1012" s="5">
        <v>0</v>
      </c>
      <c r="AM1012" s="5">
        <v>0</v>
      </c>
      <c r="AN1012" s="5">
        <v>0</v>
      </c>
      <c r="AO1012" t="s">
        <v>41</v>
      </c>
      <c r="AP1012" t="s">
        <v>37</v>
      </c>
      <c r="AQ1012" s="5">
        <v>427707.78</v>
      </c>
      <c r="AR1012" t="s">
        <v>38</v>
      </c>
      <c r="AS1012">
        <f t="shared" si="249"/>
        <v>0</v>
      </c>
      <c r="AT1012" t="str">
        <f t="shared" si="243"/>
        <v>0 Días</v>
      </c>
      <c r="AU1012" t="e">
        <f>IF(AND(AC1012=0,SUMIFS($H:$H,$A:$A,$A1012,#REF!,#REF!)&lt;250000000),"Ordinaria",IF(AND(AC1012=0,SUMIFS($H:$H,$A:$A,$A1012,#REF!,#REF!)&gt;=250000000),"Preventiva",IF(AND(AC1012&gt;0,AC1012&lt;=30),"Persuasiva I",IF(AND(AC1012&gt;30,AC1012&lt;=60),"Persuasiva II",IF(AND(AC1012&gt;60,AC1012&lt;90),"Prejurídica","Jurídico")))))</f>
        <v>#REF!</v>
      </c>
      <c r="AV1012">
        <f t="shared" si="244"/>
        <v>0</v>
      </c>
      <c r="AW1012" t="str">
        <f>IFERROR(VLOOKUP(#REF!,#REF!,32,0),"Desembolsado")</f>
        <v>Desembolsado</v>
      </c>
      <c r="AX1012" t="str">
        <f t="shared" si="237"/>
        <v>Otro</v>
      </c>
    </row>
    <row r="1013" spans="1:50" x14ac:dyDescent="0.25">
      <c r="A1013" s="3">
        <v>45351</v>
      </c>
      <c r="B1013" s="1">
        <v>39121150010781</v>
      </c>
      <c r="C1013" s="5">
        <v>471600000</v>
      </c>
      <c r="D1013">
        <v>240</v>
      </c>
      <c r="E1013" s="3">
        <v>40409</v>
      </c>
      <c r="F1013" s="1">
        <f>_xlfn.DAYS(E1013,A1013)/30</f>
        <v>-164.73333333333332</v>
      </c>
      <c r="G1013" s="1">
        <f t="shared" si="248"/>
        <v>75.26666666666668</v>
      </c>
      <c r="H1013" s="5">
        <v>54837385.490000002</v>
      </c>
      <c r="I1013" s="5" t="s">
        <v>54</v>
      </c>
      <c r="J1013" s="6">
        <v>40910</v>
      </c>
      <c r="K1013" s="7">
        <f>+_xlfn.DAYS(A1013,J1013)/30</f>
        <v>148.03333333333333</v>
      </c>
      <c r="L1013" s="7">
        <f>+_xlfn.DAYS(A1013,E1013)/30</f>
        <v>164.73333333333332</v>
      </c>
      <c r="M1013" s="6">
        <v>19345</v>
      </c>
      <c r="N1013" s="8">
        <f>+_xlfn.DAYS(A1013,M1013)/365</f>
        <v>71.249315068493146</v>
      </c>
      <c r="O1013" s="8">
        <v>110</v>
      </c>
      <c r="P1013" s="6">
        <v>33133</v>
      </c>
      <c r="Q1013" s="8">
        <f t="shared" si="240"/>
        <v>20.211111111111112</v>
      </c>
      <c r="R1013" s="8">
        <f t="shared" si="236"/>
        <v>21.602777777777778</v>
      </c>
      <c r="S1013" s="8" t="s">
        <v>66</v>
      </c>
      <c r="T1013" s="9">
        <v>1.61E-2</v>
      </c>
      <c r="U1013" s="5">
        <f t="shared" si="241"/>
        <v>1965000</v>
      </c>
      <c r="V1013" s="5">
        <f t="shared" si="242"/>
        <v>73573.492199083339</v>
      </c>
      <c r="W1013" s="10">
        <f t="shared" si="238"/>
        <v>2038573.4921990833</v>
      </c>
      <c r="X1013" s="5">
        <v>73117</v>
      </c>
      <c r="Y1013">
        <v>0</v>
      </c>
      <c r="Z1013" s="5">
        <v>7334</v>
      </c>
      <c r="AA1013" s="5">
        <v>54917836.490000002</v>
      </c>
      <c r="AB1013">
        <v>0</v>
      </c>
      <c r="AC1013">
        <v>0</v>
      </c>
      <c r="AD1013">
        <v>0</v>
      </c>
      <c r="AE1013" t="s">
        <v>34</v>
      </c>
      <c r="AF1013" t="s">
        <v>34</v>
      </c>
      <c r="AG1013" t="s">
        <v>41</v>
      </c>
      <c r="AH1013" s="5">
        <v>548373.85</v>
      </c>
      <c r="AI1013" s="5">
        <v>731.17</v>
      </c>
      <c r="AJ1013" s="3">
        <v>46086</v>
      </c>
      <c r="AK1013" s="5">
        <v>73.34</v>
      </c>
      <c r="AL1013" s="5">
        <v>0</v>
      </c>
      <c r="AM1013" s="5">
        <v>0</v>
      </c>
      <c r="AN1013" s="5">
        <v>0</v>
      </c>
      <c r="AO1013" t="s">
        <v>41</v>
      </c>
      <c r="AP1013" t="s">
        <v>37</v>
      </c>
      <c r="AQ1013" s="5">
        <v>548373.85</v>
      </c>
      <c r="AR1013" t="s">
        <v>38</v>
      </c>
      <c r="AT1013" t="str">
        <f t="shared" si="243"/>
        <v>0 Días</v>
      </c>
      <c r="AU1013" t="e">
        <f>IF(AND(AC1013=0,SUMIFS($H:$H,$A:$A,$A1013,#REF!,#REF!)&lt;250000000),"Ordinaria",IF(AND(AC1013=0,SUMIFS($H:$H,$A:$A,$A1013,#REF!,#REF!)&gt;=250000000),"Preventiva",IF(AND(AC1013&gt;0,AC1013&lt;=30),"Persuasiva I",IF(AND(AC1013&gt;30,AC1013&lt;=60),"Persuasiva II",IF(AND(AC1013&gt;60,AC1013&lt;90),"Prejurídica","Jurídico")))))</f>
        <v>#REF!</v>
      </c>
      <c r="AV1013">
        <f t="shared" si="244"/>
        <v>0</v>
      </c>
      <c r="AW1013" t="str">
        <f>IFERROR(VLOOKUP(#REF!,#REF!,32,0),"Desembolsado")</f>
        <v>Desembolsado</v>
      </c>
      <c r="AX1013" t="str">
        <f t="shared" si="237"/>
        <v>Otro</v>
      </c>
    </row>
    <row r="1014" spans="1:50" x14ac:dyDescent="0.25">
      <c r="A1014" s="3">
        <v>45322</v>
      </c>
      <c r="B1014" s="1">
        <v>39121150010781</v>
      </c>
      <c r="C1014" s="5">
        <v>471600000</v>
      </c>
      <c r="D1014">
        <v>240</v>
      </c>
      <c r="E1014" s="3">
        <v>40409</v>
      </c>
      <c r="F1014" s="1">
        <f>_xlfn.DAYS(E1014,A1014)/30</f>
        <v>-163.76666666666668</v>
      </c>
      <c r="G1014" s="1">
        <f t="shared" si="248"/>
        <v>76.23333333333332</v>
      </c>
      <c r="H1014" s="5">
        <v>57122278.490000002</v>
      </c>
      <c r="I1014" s="5" t="s">
        <v>54</v>
      </c>
      <c r="J1014" s="6">
        <v>40910</v>
      </c>
      <c r="K1014" s="7">
        <f>+_xlfn.DAYS(A1014,J1014)/30</f>
        <v>147.06666666666666</v>
      </c>
      <c r="L1014" s="7">
        <f>+_xlfn.DAYS(A1014,E1014)/30</f>
        <v>163.76666666666668</v>
      </c>
      <c r="M1014" s="6">
        <v>19345</v>
      </c>
      <c r="N1014" s="8">
        <f>+_xlfn.DAYS(A1014,M1014)/365</f>
        <v>71.169863013698631</v>
      </c>
      <c r="O1014" s="8">
        <v>110</v>
      </c>
      <c r="P1014" s="6">
        <v>33133</v>
      </c>
      <c r="Q1014" s="8">
        <f t="shared" si="240"/>
        <v>20.211111111111112</v>
      </c>
      <c r="R1014" s="8">
        <f t="shared" ref="R1014:R1065" si="250">+_xlfn.DAYS(J1014,P1014)/360</f>
        <v>21.602777777777778</v>
      </c>
      <c r="S1014" s="8" t="s">
        <v>66</v>
      </c>
      <c r="T1014" s="9">
        <v>1.61E-2</v>
      </c>
      <c r="U1014" s="5">
        <f t="shared" si="241"/>
        <v>1965000</v>
      </c>
      <c r="V1014" s="5">
        <f t="shared" si="242"/>
        <v>76639.056974083331</v>
      </c>
      <c r="W1014" s="10">
        <f t="shared" si="238"/>
        <v>2041639.0569740834</v>
      </c>
      <c r="X1014" s="5">
        <v>76163</v>
      </c>
      <c r="Y1014">
        <v>0</v>
      </c>
      <c r="Z1014" s="5">
        <v>7640</v>
      </c>
      <c r="AA1014" s="5">
        <v>57206081.490000002</v>
      </c>
      <c r="AB1014">
        <v>0</v>
      </c>
      <c r="AC1014">
        <v>0</v>
      </c>
      <c r="AD1014">
        <v>0</v>
      </c>
      <c r="AE1014" t="s">
        <v>34</v>
      </c>
      <c r="AF1014" t="s">
        <v>34</v>
      </c>
      <c r="AG1014" t="s">
        <v>41</v>
      </c>
      <c r="AH1014" s="5">
        <v>571222.78</v>
      </c>
      <c r="AI1014" s="5">
        <v>761.63</v>
      </c>
      <c r="AJ1014" s="3">
        <v>46086</v>
      </c>
      <c r="AK1014" s="5">
        <v>76.400000000000006</v>
      </c>
      <c r="AL1014" s="5">
        <v>0</v>
      </c>
      <c r="AM1014" s="5">
        <v>0</v>
      </c>
      <c r="AN1014" s="5">
        <v>0</v>
      </c>
      <c r="AO1014" t="s">
        <v>41</v>
      </c>
      <c r="AP1014" t="s">
        <v>37</v>
      </c>
      <c r="AQ1014" s="5">
        <v>571222.78</v>
      </c>
      <c r="AR1014" t="s">
        <v>38</v>
      </c>
      <c r="AS1014">
        <f t="shared" ref="AS1014:AS1024" si="251">IF(AC1014&gt;=1,1,0)</f>
        <v>0</v>
      </c>
      <c r="AT1014" t="str">
        <f t="shared" si="243"/>
        <v>0 Días</v>
      </c>
      <c r="AU1014" t="e">
        <f>IF(AND(AC1014=0,SUMIFS($H:$H,$A:$A,$A1014,#REF!,#REF!)&lt;250000000),"Ordinaria",IF(AND(AC1014=0,SUMIFS($H:$H,$A:$A,$A1014,#REF!,#REF!)&gt;=250000000),"Preventiva",IF(AND(AC1014&gt;0,AC1014&lt;=30),"Persuasiva I",IF(AND(AC1014&gt;30,AC1014&lt;=60),"Persuasiva II",IF(AND(AC1014&gt;60,AC1014&lt;90),"Prejurídica","Jurídico")))))</f>
        <v>#REF!</v>
      </c>
      <c r="AV1014">
        <f t="shared" si="244"/>
        <v>0</v>
      </c>
      <c r="AW1014" t="str">
        <f>IFERROR(VLOOKUP(#REF!,#REF!,32,0),"Desembolsado")</f>
        <v>Desembolsado</v>
      </c>
      <c r="AX1014" t="str">
        <f t="shared" ref="AX1014:AX1065" si="252">IF(AND(AW1014="Portafolio Cartera en Cobranza Ordinaria",AP1014="Portafolio Cartera en Cobranza Ordinaria"),"Al Día",
IF(AND(AW1014="Portafolio Cartera en Cobranza Preventiva",AP1014="Portafolio Cartera en Cobranza Preventiva"),"Al Día",
IF(AND(AW1014="Portafolio Cartera en Cobranza Ordinaria",AP1014="Portafolio Cartera en Cobranza Persuasiva"),"Primera Mora",
IF(AND(AW1014="Portafolio Cartera en Cobranza Preventiva",AP1014="Portafolio Cartera en Cobranza Persuasiva"),"Primera Mora",
IF(AND(AW1014="Portafolio Cartera en Cobranza Persuasiva",AP1014="Portafolio Cartera en Cobranza Persuasiva"),"Normalizado",
IF(AND(AW1014="Portafolio Cartera en Cobranza Persuasiva",AP1014="Portafolio Cartera en Cobranza  Preventiva"),"Normalizado",
IF(AND(AW1014="Portafolio Cartera en Cobranza Persuasiva",AP1014="Portafolio Cartera en Cobranza Ordinaria"),"Normalizado",
IF(AND(AW1014="Portafolio Cartera en Cobranza Persuasiva II",AP1014="Portafolio Cartera en Cobranza Persuasiva"),"Normalizado",
IF(AND(AW1014="Portafolio Cartera en Cobranza Persuasiva II",AP1014="Portafolio Cartera en Cobranza  Preventiva"),"Normalizado",
IF(AND(AW1014="Portafolio Cartera en Cobranza Persuasiva II",AP1014="Portafolio Cartera en Cobranza Ordinaria"),"Normalizado",
IF(AND(AW1014="Portafolio Cartera en Cobranza Prejurídica",AP1014="Portafolio Cartera en Cobranza Persuasiva"),"Normalizado",
IF(AND(AW1014="Portafolio Cartera en Cobranza Prejurídica",AP1014="Portafolio Cartera en Cobranza Ordinaria"),"Normalizado",
IF(AND(AW1014="Portafolio Cartera en Cobranza Prejurídica",AP1014="Portafolio Cartera en Cobranza  Preventiva"),"Normalizado",
IF(AND(AW1014="Portafolio Cartera en Cobranza Jurídica",AP1014="Portafolio Cartera en Cobranza Persuasiva"),"Normalizado No Indicador",
IF(AND(AW1014="Portafolio Cartera en Cobranza Jurídica",AP1014="Portafolio Cartera en Cobranza Ordinaria"),"Normalizado No Indicador",
IF(AND(AW1014="Portafolio Cartera en Cobranza Jurídica",AP1014="Portafolio Cartera en Cobranza  Preventiva"),"Normalizado No Indicador",
"Otro"))))))))))))))))</f>
        <v>Otro</v>
      </c>
    </row>
    <row r="1015" spans="1:50" x14ac:dyDescent="0.25">
      <c r="A1015" s="3">
        <v>45291</v>
      </c>
      <c r="B1015" s="1">
        <v>39121150010781</v>
      </c>
      <c r="C1015" s="5">
        <v>471600000</v>
      </c>
      <c r="D1015">
        <v>240</v>
      </c>
      <c r="E1015" s="3">
        <v>40409</v>
      </c>
      <c r="F1015" s="1">
        <f>_xlfn.DAYS(E1015,A1015)/30</f>
        <v>-162.73333333333332</v>
      </c>
      <c r="G1015" s="1">
        <f t="shared" si="248"/>
        <v>77.26666666666668</v>
      </c>
      <c r="H1015" s="5">
        <v>59407171.490000002</v>
      </c>
      <c r="I1015" s="5" t="s">
        <v>54</v>
      </c>
      <c r="J1015" s="6">
        <v>40910</v>
      </c>
      <c r="K1015" s="7">
        <f>+_xlfn.DAYS(A1015,J1015)/30</f>
        <v>146.03333333333333</v>
      </c>
      <c r="L1015" s="7">
        <f>+_xlfn.DAYS(A1015,E1015)/30</f>
        <v>162.73333333333332</v>
      </c>
      <c r="M1015" s="6">
        <v>19345</v>
      </c>
      <c r="N1015" s="8">
        <f>+_xlfn.DAYS(A1015,M1015)/365</f>
        <v>71.084931506849315</v>
      </c>
      <c r="O1015" s="8">
        <v>110</v>
      </c>
      <c r="P1015" s="6">
        <v>33133</v>
      </c>
      <c r="Q1015" s="8">
        <f t="shared" si="240"/>
        <v>20.211111111111112</v>
      </c>
      <c r="R1015" s="8">
        <f t="shared" si="250"/>
        <v>21.602777777777778</v>
      </c>
      <c r="S1015" s="8" t="s">
        <v>66</v>
      </c>
      <c r="T1015" s="9">
        <v>1.61E-2</v>
      </c>
      <c r="U1015" s="5">
        <f t="shared" si="241"/>
        <v>1965000</v>
      </c>
      <c r="V1015" s="5">
        <f t="shared" si="242"/>
        <v>79704.621749083337</v>
      </c>
      <c r="W1015" s="10">
        <f t="shared" ref="W1015:W1066" si="253">+U1015+V1015</f>
        <v>2044704.6217490833</v>
      </c>
      <c r="X1015" s="5">
        <v>79210</v>
      </c>
      <c r="Y1015">
        <v>0</v>
      </c>
      <c r="Z1015" s="5">
        <v>7945</v>
      </c>
      <c r="AA1015" s="5">
        <v>59494326.490000002</v>
      </c>
      <c r="AB1015">
        <v>0</v>
      </c>
      <c r="AC1015">
        <v>0</v>
      </c>
      <c r="AD1015">
        <v>0</v>
      </c>
      <c r="AE1015" t="s">
        <v>34</v>
      </c>
      <c r="AF1015" t="s">
        <v>34</v>
      </c>
      <c r="AG1015" t="s">
        <v>41</v>
      </c>
      <c r="AH1015" s="5">
        <v>594071.71</v>
      </c>
      <c r="AI1015" s="5">
        <v>792.1</v>
      </c>
      <c r="AJ1015" s="3">
        <v>46086</v>
      </c>
      <c r="AK1015" s="5">
        <v>79.45</v>
      </c>
      <c r="AL1015" s="5">
        <v>0</v>
      </c>
      <c r="AM1015" s="5">
        <v>0</v>
      </c>
      <c r="AN1015" s="5">
        <v>0</v>
      </c>
      <c r="AO1015" t="s">
        <v>41</v>
      </c>
      <c r="AP1015" t="s">
        <v>37</v>
      </c>
      <c r="AQ1015" s="5">
        <v>594071.71</v>
      </c>
      <c r="AR1015" t="s">
        <v>38</v>
      </c>
      <c r="AS1015">
        <f t="shared" si="251"/>
        <v>0</v>
      </c>
      <c r="AT1015" t="str">
        <f t="shared" si="243"/>
        <v>0 Días</v>
      </c>
      <c r="AU1015" t="e">
        <f>IF(AND(AC1015=0,SUMIFS($H:$H,$A:$A,$A1015,#REF!,#REF!)&lt;250000000),"Ordinaria",IF(AND(AC1015=0,SUMIFS($H:$H,$A:$A,$A1015,#REF!,#REF!)&gt;=250000000),"Preventiva",IF(AND(AC1015&gt;0,AC1015&lt;=30),"Persuasiva I",IF(AND(AC1015&gt;30,AC1015&lt;=60),"Persuasiva II",IF(AND(AC1015&gt;60,AC1015&lt;90),"Prejurídica","Jurídico")))))</f>
        <v>#REF!</v>
      </c>
      <c r="AV1015">
        <f t="shared" si="244"/>
        <v>0</v>
      </c>
      <c r="AW1015" t="str">
        <f>IFERROR(VLOOKUP(#REF!,#REF!,32,0),"Desembolsado")</f>
        <v>Desembolsado</v>
      </c>
      <c r="AX1015" t="str">
        <f t="shared" si="252"/>
        <v>Otro</v>
      </c>
    </row>
    <row r="1016" spans="1:50" x14ac:dyDescent="0.25">
      <c r="A1016" s="3">
        <v>45260</v>
      </c>
      <c r="B1016" s="1">
        <v>39121150010781</v>
      </c>
      <c r="C1016" s="5">
        <v>471600000</v>
      </c>
      <c r="D1016">
        <v>240</v>
      </c>
      <c r="E1016" s="3">
        <v>40409</v>
      </c>
      <c r="F1016" s="1">
        <f>_xlfn.DAYS(E1016,A1016)/30</f>
        <v>-161.69999999999999</v>
      </c>
      <c r="G1016" s="1">
        <f t="shared" si="248"/>
        <v>78.300000000000011</v>
      </c>
      <c r="H1016" s="5">
        <v>61692064.490000002</v>
      </c>
      <c r="I1016" s="5" t="s">
        <v>54</v>
      </c>
      <c r="J1016" s="6">
        <v>40910</v>
      </c>
      <c r="K1016" s="7">
        <f>+_xlfn.DAYS(A1016,J1016)/30</f>
        <v>145</v>
      </c>
      <c r="L1016" s="7">
        <f>+_xlfn.DAYS(A1016,E1016)/30</f>
        <v>161.69999999999999</v>
      </c>
      <c r="M1016" s="6">
        <v>19345</v>
      </c>
      <c r="N1016" s="8">
        <f>+_xlfn.DAYS(A1016,M1016)/365</f>
        <v>71</v>
      </c>
      <c r="O1016" s="8">
        <v>110</v>
      </c>
      <c r="P1016" s="6">
        <v>33133</v>
      </c>
      <c r="Q1016" s="8">
        <f t="shared" si="240"/>
        <v>20.211111111111112</v>
      </c>
      <c r="R1016" s="8">
        <f t="shared" si="250"/>
        <v>21.602777777777778</v>
      </c>
      <c r="S1016" s="8" t="s">
        <v>66</v>
      </c>
      <c r="T1016" s="9">
        <v>1.61E-2</v>
      </c>
      <c r="U1016" s="5">
        <f t="shared" si="241"/>
        <v>1965000</v>
      </c>
      <c r="V1016" s="5">
        <f t="shared" si="242"/>
        <v>82770.186524083329</v>
      </c>
      <c r="W1016" s="10">
        <f t="shared" si="253"/>
        <v>2047770.1865240834</v>
      </c>
      <c r="X1016" s="5">
        <v>82256</v>
      </c>
      <c r="Y1016">
        <v>0</v>
      </c>
      <c r="Z1016" s="5">
        <v>0</v>
      </c>
      <c r="AA1016" s="5">
        <v>61774320.490000002</v>
      </c>
      <c r="AB1016">
        <v>0</v>
      </c>
      <c r="AC1016">
        <v>0</v>
      </c>
      <c r="AD1016">
        <v>0</v>
      </c>
      <c r="AE1016" t="s">
        <v>34</v>
      </c>
      <c r="AF1016" t="s">
        <v>34</v>
      </c>
      <c r="AG1016" t="s">
        <v>41</v>
      </c>
      <c r="AH1016" s="5">
        <v>616920.64</v>
      </c>
      <c r="AI1016" s="5">
        <v>822.56</v>
      </c>
      <c r="AJ1016" s="3">
        <v>46086</v>
      </c>
      <c r="AK1016" s="5">
        <v>0</v>
      </c>
      <c r="AL1016" s="5">
        <v>0</v>
      </c>
      <c r="AM1016" s="5">
        <v>0</v>
      </c>
      <c r="AN1016" s="5">
        <v>0</v>
      </c>
      <c r="AO1016" t="s">
        <v>41</v>
      </c>
      <c r="AP1016" t="s">
        <v>37</v>
      </c>
      <c r="AQ1016" s="5">
        <v>616920.64</v>
      </c>
      <c r="AR1016" t="s">
        <v>38</v>
      </c>
      <c r="AS1016">
        <f t="shared" si="251"/>
        <v>0</v>
      </c>
      <c r="AT1016" t="str">
        <f t="shared" si="243"/>
        <v>0 Días</v>
      </c>
      <c r="AU1016" t="e">
        <f>IF(AND(AC1016=0,SUMIFS($H:$H,$A:$A,$A1016,#REF!,#REF!)&lt;250000000),"Ordinaria",IF(AND(AC1016=0,SUMIFS($H:$H,$A:$A,$A1016,#REF!,#REF!)&gt;=250000000),"Preventiva",IF(AND(AC1016&gt;0,AC1016&lt;=30),"Persuasiva I",IF(AND(AC1016&gt;30,AC1016&lt;=60),"Persuasiva II",IF(AND(AC1016&gt;60,AC1016&lt;90),"Prejurídica","Jurídico")))))</f>
        <v>#REF!</v>
      </c>
      <c r="AV1016">
        <f t="shared" si="244"/>
        <v>0</v>
      </c>
      <c r="AW1016" t="str">
        <f>IFERROR(VLOOKUP(#REF!,#REF!,32,0),"Desembolsado")</f>
        <v>Desembolsado</v>
      </c>
      <c r="AX1016" t="str">
        <f t="shared" si="252"/>
        <v>Otro</v>
      </c>
    </row>
    <row r="1017" spans="1:50" x14ac:dyDescent="0.25">
      <c r="A1017" s="3">
        <v>45230</v>
      </c>
      <c r="B1017" s="1">
        <v>39121150010781</v>
      </c>
      <c r="C1017" s="5">
        <v>471600000</v>
      </c>
      <c r="D1017">
        <v>240</v>
      </c>
      <c r="E1017" s="3">
        <v>40409</v>
      </c>
      <c r="F1017" s="1">
        <f>_xlfn.DAYS(E1017,A1017)/30</f>
        <v>-160.69999999999999</v>
      </c>
      <c r="G1017" s="1">
        <f t="shared" si="248"/>
        <v>79.300000000000011</v>
      </c>
      <c r="H1017" s="5">
        <v>63976957.490000002</v>
      </c>
      <c r="I1017" s="5" t="s">
        <v>54</v>
      </c>
      <c r="J1017" s="6">
        <v>40910</v>
      </c>
      <c r="K1017" s="7">
        <f>+_xlfn.DAYS(A1017,J1017)/30</f>
        <v>144</v>
      </c>
      <c r="L1017" s="7">
        <f>+_xlfn.DAYS(A1017,E1017)/30</f>
        <v>160.69999999999999</v>
      </c>
      <c r="M1017" s="6">
        <v>19345</v>
      </c>
      <c r="N1017" s="8">
        <f>+_xlfn.DAYS(A1017,M1017)/365</f>
        <v>70.917808219178085</v>
      </c>
      <c r="O1017" s="8">
        <v>110</v>
      </c>
      <c r="P1017" s="6">
        <v>33133</v>
      </c>
      <c r="Q1017" s="8">
        <f t="shared" si="240"/>
        <v>20.211111111111112</v>
      </c>
      <c r="R1017" s="8">
        <f t="shared" si="250"/>
        <v>21.602777777777778</v>
      </c>
      <c r="S1017" s="8" t="s">
        <v>66</v>
      </c>
      <c r="T1017" s="9">
        <v>1.61E-2</v>
      </c>
      <c r="U1017" s="5">
        <f t="shared" si="241"/>
        <v>1965000</v>
      </c>
      <c r="V1017" s="5">
        <f t="shared" si="242"/>
        <v>85835.75129908332</v>
      </c>
      <c r="W1017" s="10">
        <f t="shared" si="253"/>
        <v>2050835.7512990832</v>
      </c>
      <c r="X1017" s="5">
        <v>85303</v>
      </c>
      <c r="Y1017">
        <v>0</v>
      </c>
      <c r="Z1017" s="5">
        <v>0</v>
      </c>
      <c r="AA1017" s="5">
        <v>64062260.490000002</v>
      </c>
      <c r="AB1017">
        <v>0</v>
      </c>
      <c r="AC1017">
        <v>0</v>
      </c>
      <c r="AD1017">
        <v>0</v>
      </c>
      <c r="AE1017" t="s">
        <v>34</v>
      </c>
      <c r="AF1017" t="s">
        <v>34</v>
      </c>
      <c r="AG1017" t="s">
        <v>41</v>
      </c>
      <c r="AH1017" s="5">
        <v>639769.56999999995</v>
      </c>
      <c r="AI1017" s="5">
        <v>853.03</v>
      </c>
      <c r="AJ1017" s="3">
        <v>46086</v>
      </c>
      <c r="AK1017" s="5">
        <v>0</v>
      </c>
      <c r="AL1017" s="5">
        <v>0</v>
      </c>
      <c r="AM1017" s="5">
        <v>0</v>
      </c>
      <c r="AN1017" s="5">
        <v>0</v>
      </c>
      <c r="AO1017" t="s">
        <v>41</v>
      </c>
      <c r="AP1017" t="s">
        <v>37</v>
      </c>
      <c r="AQ1017" s="5">
        <v>639769.56999999995</v>
      </c>
      <c r="AR1017" t="s">
        <v>38</v>
      </c>
      <c r="AS1017">
        <f t="shared" si="251"/>
        <v>0</v>
      </c>
      <c r="AT1017" t="str">
        <f t="shared" si="243"/>
        <v>0 Días</v>
      </c>
      <c r="AU1017" t="e">
        <f>IF(AND(AC1017=0,SUMIFS($H:$H,$A:$A,$A1017,#REF!,#REF!)&lt;250000000),"Ordinaria",IF(AND(AC1017=0,SUMIFS($H:$H,$A:$A,$A1017,#REF!,#REF!)&gt;=250000000),"Preventiva",IF(AND(AC1017&gt;0,AC1017&lt;=30),"Persuasiva I",IF(AND(AC1017&gt;30,AC1017&lt;=60),"Persuasiva II",IF(AND(AC1017&gt;60,AC1017&lt;90),"Prejurídica","Jurídico")))))</f>
        <v>#REF!</v>
      </c>
      <c r="AV1017">
        <f t="shared" si="244"/>
        <v>0</v>
      </c>
      <c r="AW1017" t="str">
        <f>IFERROR(VLOOKUP(#REF!,#REF!,32,0),"Desembolsado")</f>
        <v>Desembolsado</v>
      </c>
      <c r="AX1017" t="str">
        <f t="shared" si="252"/>
        <v>Otro</v>
      </c>
    </row>
    <row r="1018" spans="1:50" x14ac:dyDescent="0.25">
      <c r="A1018" s="3">
        <v>45199</v>
      </c>
      <c r="B1018" s="1">
        <v>39121150010781</v>
      </c>
      <c r="C1018" s="5">
        <v>471600000</v>
      </c>
      <c r="D1018">
        <v>240</v>
      </c>
      <c r="E1018" s="3">
        <v>40409</v>
      </c>
      <c r="F1018" s="1">
        <f>_xlfn.DAYS(E1018,A1018)/30</f>
        <v>-159.66666666666666</v>
      </c>
      <c r="G1018" s="1">
        <f t="shared" si="248"/>
        <v>80.333333333333343</v>
      </c>
      <c r="H1018" s="5">
        <v>66261850.490000002</v>
      </c>
      <c r="I1018" s="5" t="s">
        <v>54</v>
      </c>
      <c r="J1018" s="6">
        <v>40910</v>
      </c>
      <c r="K1018" s="7">
        <f>+_xlfn.DAYS(A1018,J1018)/30</f>
        <v>142.96666666666667</v>
      </c>
      <c r="L1018" s="7">
        <f>+_xlfn.DAYS(A1018,E1018)/30</f>
        <v>159.66666666666666</v>
      </c>
      <c r="M1018" s="6">
        <v>19345</v>
      </c>
      <c r="N1018" s="8">
        <f>+_xlfn.DAYS(A1018,M1018)/365</f>
        <v>70.832876712328769</v>
      </c>
      <c r="O1018" s="8">
        <v>110</v>
      </c>
      <c r="P1018" s="6">
        <v>33133</v>
      </c>
      <c r="Q1018" s="8">
        <f t="shared" si="240"/>
        <v>20.211111111111112</v>
      </c>
      <c r="R1018" s="8">
        <f t="shared" si="250"/>
        <v>21.602777777777778</v>
      </c>
      <c r="S1018" s="8" t="s">
        <v>66</v>
      </c>
      <c r="T1018" s="9">
        <v>1.61E-2</v>
      </c>
      <c r="U1018" s="5">
        <f t="shared" si="241"/>
        <v>1965000</v>
      </c>
      <c r="V1018" s="5">
        <f t="shared" si="242"/>
        <v>88901.316074083326</v>
      </c>
      <c r="W1018" s="10">
        <f t="shared" si="253"/>
        <v>2053901.3160740833</v>
      </c>
      <c r="X1018" s="5">
        <v>88349</v>
      </c>
      <c r="Y1018">
        <v>0</v>
      </c>
      <c r="Z1018" s="5">
        <v>0</v>
      </c>
      <c r="AA1018" s="5">
        <v>66350199.490000002</v>
      </c>
      <c r="AB1018">
        <v>0</v>
      </c>
      <c r="AC1018">
        <v>0</v>
      </c>
      <c r="AD1018">
        <v>0</v>
      </c>
      <c r="AE1018" t="s">
        <v>34</v>
      </c>
      <c r="AF1018" t="s">
        <v>34</v>
      </c>
      <c r="AG1018" t="s">
        <v>41</v>
      </c>
      <c r="AH1018" s="5">
        <v>662618.5</v>
      </c>
      <c r="AI1018" s="5">
        <v>883.49</v>
      </c>
      <c r="AJ1018" s="3">
        <v>46086</v>
      </c>
      <c r="AK1018" s="5">
        <v>0</v>
      </c>
      <c r="AL1018" s="5">
        <v>0</v>
      </c>
      <c r="AM1018" s="5">
        <v>0</v>
      </c>
      <c r="AN1018" s="5">
        <v>0</v>
      </c>
      <c r="AO1018" t="s">
        <v>41</v>
      </c>
      <c r="AP1018" t="s">
        <v>37</v>
      </c>
      <c r="AQ1018" s="5">
        <v>662618.5</v>
      </c>
      <c r="AR1018" t="s">
        <v>38</v>
      </c>
      <c r="AS1018">
        <f t="shared" si="251"/>
        <v>0</v>
      </c>
      <c r="AT1018" t="str">
        <f t="shared" si="243"/>
        <v>0 Días</v>
      </c>
      <c r="AU1018" t="e">
        <f>IF(AND(AC1018=0,SUMIFS($H:$H,$A:$A,$A1018,#REF!,#REF!)&lt;250000000),"Ordinaria",IF(AND(AC1018=0,SUMIFS($H:$H,$A:$A,$A1018,#REF!,#REF!)&gt;=250000000),"Preventiva",IF(AND(AC1018&gt;0,AC1018&lt;=30),"Persuasiva I",IF(AND(AC1018&gt;30,AC1018&lt;=60),"Persuasiva II",IF(AND(AC1018&gt;60,AC1018&lt;90),"Prejurídica","Jurídico")))))</f>
        <v>#REF!</v>
      </c>
      <c r="AV1018">
        <f t="shared" si="244"/>
        <v>0</v>
      </c>
      <c r="AW1018" t="str">
        <f>IFERROR(VLOOKUP(#REF!,#REF!,32,0),"Desembolsado")</f>
        <v>Desembolsado</v>
      </c>
      <c r="AX1018" t="str">
        <f t="shared" si="252"/>
        <v>Otro</v>
      </c>
    </row>
    <row r="1019" spans="1:50" x14ac:dyDescent="0.25">
      <c r="A1019" s="3">
        <v>45169</v>
      </c>
      <c r="B1019" s="1">
        <v>39121150010781</v>
      </c>
      <c r="C1019" s="5">
        <v>471600000</v>
      </c>
      <c r="D1019">
        <v>240</v>
      </c>
      <c r="E1019" s="3">
        <v>40409</v>
      </c>
      <c r="F1019" s="1">
        <f>_xlfn.DAYS(E1019,A1019)/30</f>
        <v>-158.66666666666666</v>
      </c>
      <c r="G1019" s="1">
        <f t="shared" si="248"/>
        <v>81.333333333333343</v>
      </c>
      <c r="H1019" s="5">
        <v>68546743.489999995</v>
      </c>
      <c r="I1019" s="5" t="s">
        <v>54</v>
      </c>
      <c r="J1019" s="6">
        <v>40910</v>
      </c>
      <c r="K1019" s="7">
        <f>+_xlfn.DAYS(A1019,J1019)/30</f>
        <v>141.96666666666667</v>
      </c>
      <c r="L1019" s="7">
        <f>+_xlfn.DAYS(A1019,E1019)/30</f>
        <v>158.66666666666666</v>
      </c>
      <c r="M1019" s="6">
        <v>19345</v>
      </c>
      <c r="N1019" s="8">
        <f>+_xlfn.DAYS(A1019,M1019)/365</f>
        <v>70.750684931506854</v>
      </c>
      <c r="O1019" s="8">
        <v>110</v>
      </c>
      <c r="P1019" s="6">
        <v>33133</v>
      </c>
      <c r="Q1019" s="8">
        <f t="shared" si="240"/>
        <v>20.211111111111112</v>
      </c>
      <c r="R1019" s="8">
        <f t="shared" si="250"/>
        <v>21.602777777777778</v>
      </c>
      <c r="S1019" s="8" t="s">
        <v>66</v>
      </c>
      <c r="T1019" s="9">
        <v>1.61E-2</v>
      </c>
      <c r="U1019" s="5">
        <f t="shared" si="241"/>
        <v>1965000</v>
      </c>
      <c r="V1019" s="5">
        <f t="shared" si="242"/>
        <v>91966.880849083333</v>
      </c>
      <c r="W1019" s="10">
        <f t="shared" si="253"/>
        <v>2056966.8808490834</v>
      </c>
      <c r="X1019" s="5">
        <v>91396</v>
      </c>
      <c r="Y1019">
        <v>0</v>
      </c>
      <c r="Z1019" s="5">
        <v>0</v>
      </c>
      <c r="AA1019" s="5">
        <v>68638139.489999995</v>
      </c>
      <c r="AB1019">
        <v>0</v>
      </c>
      <c r="AC1019">
        <v>0</v>
      </c>
      <c r="AD1019">
        <v>0</v>
      </c>
      <c r="AE1019" t="s">
        <v>34</v>
      </c>
      <c r="AF1019" t="s">
        <v>34</v>
      </c>
      <c r="AG1019" t="s">
        <v>41</v>
      </c>
      <c r="AH1019" s="5">
        <v>685467.43</v>
      </c>
      <c r="AI1019" s="5">
        <v>913.96</v>
      </c>
      <c r="AJ1019" s="3">
        <v>46086</v>
      </c>
      <c r="AK1019" s="5">
        <v>0</v>
      </c>
      <c r="AL1019" s="5">
        <v>0</v>
      </c>
      <c r="AM1019" s="5">
        <v>0</v>
      </c>
      <c r="AN1019" s="5">
        <v>0</v>
      </c>
      <c r="AO1019" t="s">
        <v>41</v>
      </c>
      <c r="AP1019" t="s">
        <v>37</v>
      </c>
      <c r="AQ1019" s="5">
        <v>685467.43</v>
      </c>
      <c r="AR1019" t="s">
        <v>38</v>
      </c>
      <c r="AS1019">
        <f t="shared" si="251"/>
        <v>0</v>
      </c>
      <c r="AT1019" t="str">
        <f t="shared" si="243"/>
        <v>0 Días</v>
      </c>
      <c r="AU1019" t="e">
        <f>IF(AND(AC1019=0,SUMIFS($H:$H,$A:$A,$A1019,#REF!,#REF!)&lt;250000000),"Ordinaria",IF(AND(AC1019=0,SUMIFS($H:$H,$A:$A,$A1019,#REF!,#REF!)&gt;=250000000),"Preventiva",IF(AND(AC1019&gt;0,AC1019&lt;=30),"Persuasiva I",IF(AND(AC1019&gt;30,AC1019&lt;=60),"Persuasiva II",IF(AND(AC1019&gt;60,AC1019&lt;90),"Prejurídica","Jurídico")))))</f>
        <v>#REF!</v>
      </c>
      <c r="AV1019">
        <f t="shared" si="244"/>
        <v>0</v>
      </c>
      <c r="AW1019" t="str">
        <f>IFERROR(VLOOKUP(#REF!,#REF!,32,0),"Desembolsado")</f>
        <v>Desembolsado</v>
      </c>
      <c r="AX1019" t="str">
        <f t="shared" si="252"/>
        <v>Otro</v>
      </c>
    </row>
    <row r="1020" spans="1:50" x14ac:dyDescent="0.25">
      <c r="A1020" s="3">
        <v>45138</v>
      </c>
      <c r="B1020" s="1">
        <v>39121150010781</v>
      </c>
      <c r="C1020" s="5">
        <v>471600000</v>
      </c>
      <c r="D1020">
        <v>240</v>
      </c>
      <c r="E1020" s="3">
        <v>40409</v>
      </c>
      <c r="F1020" s="1">
        <f>_xlfn.DAYS(E1020,A1020)/30</f>
        <v>-157.63333333333333</v>
      </c>
      <c r="G1020" s="1">
        <f t="shared" si="248"/>
        <v>82.366666666666674</v>
      </c>
      <c r="H1020" s="5">
        <v>70831636.489999995</v>
      </c>
      <c r="I1020" s="5" t="s">
        <v>54</v>
      </c>
      <c r="J1020" s="6">
        <v>40910</v>
      </c>
      <c r="K1020" s="7">
        <f>+_xlfn.DAYS(A1020,J1020)/30</f>
        <v>140.93333333333334</v>
      </c>
      <c r="L1020" s="7">
        <f>+_xlfn.DAYS(A1020,E1020)/30</f>
        <v>157.63333333333333</v>
      </c>
      <c r="M1020" s="6">
        <v>19345</v>
      </c>
      <c r="N1020" s="8">
        <f>+_xlfn.DAYS(A1020,M1020)/365</f>
        <v>70.665753424657538</v>
      </c>
      <c r="O1020" s="8">
        <v>110</v>
      </c>
      <c r="P1020" s="6">
        <v>33133</v>
      </c>
      <c r="Q1020" s="8">
        <f t="shared" si="240"/>
        <v>20.211111111111112</v>
      </c>
      <c r="R1020" s="8">
        <f t="shared" si="250"/>
        <v>21.602777777777778</v>
      </c>
      <c r="S1020" s="8" t="s">
        <v>66</v>
      </c>
      <c r="T1020" s="9">
        <v>1.61E-2</v>
      </c>
      <c r="U1020" s="5">
        <f t="shared" si="241"/>
        <v>1965000</v>
      </c>
      <c r="V1020" s="5">
        <f t="shared" si="242"/>
        <v>95032.445624083324</v>
      </c>
      <c r="W1020" s="10">
        <f t="shared" si="253"/>
        <v>2060032.4456240833</v>
      </c>
      <c r="X1020" s="5">
        <v>94442</v>
      </c>
      <c r="Y1020">
        <v>0</v>
      </c>
      <c r="Z1020" s="5">
        <v>0</v>
      </c>
      <c r="AA1020" s="5">
        <v>70926078.489999995</v>
      </c>
      <c r="AB1020">
        <v>0</v>
      </c>
      <c r="AC1020">
        <v>0</v>
      </c>
      <c r="AD1020">
        <v>0</v>
      </c>
      <c r="AE1020" t="s">
        <v>34</v>
      </c>
      <c r="AF1020" t="s">
        <v>34</v>
      </c>
      <c r="AG1020" t="s">
        <v>41</v>
      </c>
      <c r="AH1020" s="5">
        <v>708316.36</v>
      </c>
      <c r="AI1020" s="5">
        <v>944.42</v>
      </c>
      <c r="AJ1020" s="3">
        <v>46086</v>
      </c>
      <c r="AK1020" s="5">
        <v>0</v>
      </c>
      <c r="AL1020" s="5">
        <v>0</v>
      </c>
      <c r="AM1020" s="5">
        <v>0</v>
      </c>
      <c r="AN1020" s="5">
        <v>0</v>
      </c>
      <c r="AO1020" t="s">
        <v>41</v>
      </c>
      <c r="AP1020" t="s">
        <v>37</v>
      </c>
      <c r="AQ1020" s="5">
        <v>708316.36</v>
      </c>
      <c r="AR1020" t="s">
        <v>38</v>
      </c>
      <c r="AS1020">
        <f t="shared" si="251"/>
        <v>0</v>
      </c>
      <c r="AT1020" t="str">
        <f t="shared" si="243"/>
        <v>0 Días</v>
      </c>
      <c r="AU1020" t="e">
        <f>IF(AND(AC1020=0,SUMIFS($H:$H,$A:$A,$A1020,#REF!,#REF!)&lt;250000000),"Ordinaria",IF(AND(AC1020=0,SUMIFS($H:$H,$A:$A,$A1020,#REF!,#REF!)&gt;=250000000),"Preventiva",IF(AND(AC1020&gt;0,AC1020&lt;=30),"Persuasiva I",IF(AND(AC1020&gt;30,AC1020&lt;=60),"Persuasiva II",IF(AND(AC1020&gt;60,AC1020&lt;90),"Prejurídica","Jurídico")))))</f>
        <v>#REF!</v>
      </c>
      <c r="AV1020">
        <f t="shared" si="244"/>
        <v>0</v>
      </c>
      <c r="AW1020" t="str">
        <f>IFERROR(VLOOKUP(#REF!,#REF!,32,0),"Desembolsado")</f>
        <v>Desembolsado</v>
      </c>
      <c r="AX1020" t="str">
        <f t="shared" si="252"/>
        <v>Otro</v>
      </c>
    </row>
    <row r="1021" spans="1:50" x14ac:dyDescent="0.25">
      <c r="A1021" s="3">
        <v>45107</v>
      </c>
      <c r="B1021" s="1">
        <v>39121150010781</v>
      </c>
      <c r="C1021" s="5">
        <v>471600000</v>
      </c>
      <c r="D1021">
        <v>240</v>
      </c>
      <c r="E1021" s="3">
        <v>40409</v>
      </c>
      <c r="F1021" s="1">
        <f>_xlfn.DAYS(E1021,A1021)/30</f>
        <v>-156.6</v>
      </c>
      <c r="G1021" s="1">
        <f t="shared" si="248"/>
        <v>83.4</v>
      </c>
      <c r="H1021" s="5">
        <v>73116529.489999995</v>
      </c>
      <c r="I1021" s="5" t="s">
        <v>54</v>
      </c>
      <c r="J1021" s="6">
        <v>40910</v>
      </c>
      <c r="K1021" s="7">
        <f>+_xlfn.DAYS(A1021,J1021)/30</f>
        <v>139.9</v>
      </c>
      <c r="L1021" s="7">
        <f>+_xlfn.DAYS(A1021,E1021)/30</f>
        <v>156.6</v>
      </c>
      <c r="M1021" s="6">
        <v>19345</v>
      </c>
      <c r="N1021" s="8">
        <f>+_xlfn.DAYS(A1021,M1021)/365</f>
        <v>70.580821917808223</v>
      </c>
      <c r="O1021" s="8">
        <v>110</v>
      </c>
      <c r="P1021" s="6">
        <v>33133</v>
      </c>
      <c r="Q1021" s="8">
        <f t="shared" si="240"/>
        <v>20.211111111111112</v>
      </c>
      <c r="R1021" s="8">
        <f t="shared" si="250"/>
        <v>21.602777777777778</v>
      </c>
      <c r="S1021" s="8" t="s">
        <v>66</v>
      </c>
      <c r="T1021" s="9">
        <v>1.61E-2</v>
      </c>
      <c r="U1021" s="5">
        <f t="shared" si="241"/>
        <v>1965000</v>
      </c>
      <c r="V1021" s="5">
        <f t="shared" si="242"/>
        <v>98098.010399083316</v>
      </c>
      <c r="W1021" s="10">
        <f t="shared" si="253"/>
        <v>2063098.0103990834</v>
      </c>
      <c r="X1021" s="5">
        <v>97489</v>
      </c>
      <c r="Y1021">
        <v>0</v>
      </c>
      <c r="Z1021" s="5">
        <v>0</v>
      </c>
      <c r="AA1021" s="5">
        <v>73214018.489999995</v>
      </c>
      <c r="AB1021">
        <v>0</v>
      </c>
      <c r="AC1021">
        <v>0</v>
      </c>
      <c r="AD1021">
        <v>0</v>
      </c>
      <c r="AE1021" t="s">
        <v>34</v>
      </c>
      <c r="AF1021" t="s">
        <v>34</v>
      </c>
      <c r="AG1021" t="s">
        <v>41</v>
      </c>
      <c r="AH1021" s="5">
        <v>731165.29</v>
      </c>
      <c r="AI1021" s="5">
        <v>974.89</v>
      </c>
      <c r="AJ1021" s="3">
        <v>46086</v>
      </c>
      <c r="AK1021" s="5">
        <v>0</v>
      </c>
      <c r="AL1021" s="5">
        <v>0</v>
      </c>
      <c r="AM1021" s="5">
        <v>0</v>
      </c>
      <c r="AN1021" s="5">
        <v>0</v>
      </c>
      <c r="AO1021" t="s">
        <v>41</v>
      </c>
      <c r="AP1021" t="s">
        <v>37</v>
      </c>
      <c r="AQ1021" s="5">
        <v>731165.29</v>
      </c>
      <c r="AR1021" t="s">
        <v>38</v>
      </c>
      <c r="AS1021">
        <f t="shared" si="251"/>
        <v>0</v>
      </c>
      <c r="AT1021" t="str">
        <f t="shared" si="243"/>
        <v>0 Días</v>
      </c>
      <c r="AU1021" t="e">
        <f>IF(AND(AC1021=0,SUMIFS($H:$H,$A:$A,$A1021,#REF!,#REF!)&lt;250000000),"Ordinaria",IF(AND(AC1021=0,SUMIFS($H:$H,$A:$A,$A1021,#REF!,#REF!)&gt;=250000000),"Preventiva",IF(AND(AC1021&gt;0,AC1021&lt;=30),"Persuasiva I",IF(AND(AC1021&gt;30,AC1021&lt;=60),"Persuasiva II",IF(AND(AC1021&gt;60,AC1021&lt;90),"Prejurídica","Jurídico")))))</f>
        <v>#REF!</v>
      </c>
      <c r="AV1021">
        <f t="shared" si="244"/>
        <v>0</v>
      </c>
      <c r="AW1021" t="str">
        <f>IFERROR(VLOOKUP(#REF!,#REF!,32,0),"Desembolsado")</f>
        <v>Desembolsado</v>
      </c>
      <c r="AX1021" t="str">
        <f t="shared" si="252"/>
        <v>Otro</v>
      </c>
    </row>
    <row r="1022" spans="1:50" x14ac:dyDescent="0.25">
      <c r="A1022" s="3">
        <v>45077</v>
      </c>
      <c r="B1022" s="1">
        <v>39121150010781</v>
      </c>
      <c r="C1022" s="5">
        <v>471600000</v>
      </c>
      <c r="D1022">
        <v>240</v>
      </c>
      <c r="E1022" s="3">
        <v>40409</v>
      </c>
      <c r="F1022" s="1">
        <f>_xlfn.DAYS(E1022,A1022)/30</f>
        <v>-155.6</v>
      </c>
      <c r="G1022" s="1">
        <f t="shared" si="248"/>
        <v>84.4</v>
      </c>
      <c r="H1022" s="5">
        <v>75401422.489999995</v>
      </c>
      <c r="I1022" s="5" t="s">
        <v>54</v>
      </c>
      <c r="J1022" s="6">
        <v>40910</v>
      </c>
      <c r="K1022" s="7">
        <f>+_xlfn.DAYS(A1022,J1022)/30</f>
        <v>138.9</v>
      </c>
      <c r="L1022" s="7">
        <f>+_xlfn.DAYS(A1022,E1022)/30</f>
        <v>155.6</v>
      </c>
      <c r="M1022" s="6">
        <v>19345</v>
      </c>
      <c r="N1022" s="8">
        <f>+_xlfn.DAYS(A1022,M1022)/365</f>
        <v>70.498630136986307</v>
      </c>
      <c r="O1022" s="8">
        <v>110</v>
      </c>
      <c r="P1022" s="6">
        <v>33133</v>
      </c>
      <c r="Q1022" s="8">
        <f t="shared" si="240"/>
        <v>20.211111111111112</v>
      </c>
      <c r="R1022" s="8">
        <f t="shared" si="250"/>
        <v>21.602777777777778</v>
      </c>
      <c r="S1022" s="8" t="s">
        <v>66</v>
      </c>
      <c r="T1022" s="9">
        <v>1.61E-2</v>
      </c>
      <c r="U1022" s="5">
        <f t="shared" si="241"/>
        <v>1965000</v>
      </c>
      <c r="V1022" s="5">
        <f t="shared" si="242"/>
        <v>101163.57517408334</v>
      </c>
      <c r="W1022" s="10">
        <f t="shared" si="253"/>
        <v>2066163.5751740832</v>
      </c>
      <c r="X1022" s="5">
        <v>100535</v>
      </c>
      <c r="Y1022">
        <v>0</v>
      </c>
      <c r="Z1022" s="5">
        <v>0</v>
      </c>
      <c r="AA1022" s="5">
        <v>75501957.489999995</v>
      </c>
      <c r="AB1022">
        <v>0</v>
      </c>
      <c r="AC1022">
        <v>0</v>
      </c>
      <c r="AD1022">
        <v>0</v>
      </c>
      <c r="AE1022" t="s">
        <v>34</v>
      </c>
      <c r="AF1022" t="s">
        <v>34</v>
      </c>
      <c r="AG1022" t="s">
        <v>41</v>
      </c>
      <c r="AH1022" s="5">
        <v>754014.22</v>
      </c>
      <c r="AI1022" s="5">
        <v>1005.35</v>
      </c>
      <c r="AJ1022" s="3">
        <v>46086</v>
      </c>
      <c r="AK1022" s="5">
        <v>0</v>
      </c>
      <c r="AL1022" s="5">
        <v>0</v>
      </c>
      <c r="AM1022" s="5">
        <v>0</v>
      </c>
      <c r="AN1022" s="5">
        <v>0</v>
      </c>
      <c r="AO1022" t="s">
        <v>41</v>
      </c>
      <c r="AP1022" t="s">
        <v>37</v>
      </c>
      <c r="AQ1022" s="5">
        <v>754014.22</v>
      </c>
      <c r="AR1022" t="s">
        <v>38</v>
      </c>
      <c r="AS1022">
        <f t="shared" si="251"/>
        <v>0</v>
      </c>
      <c r="AT1022" t="str">
        <f t="shared" si="243"/>
        <v>0 Días</v>
      </c>
      <c r="AU1022" t="e">
        <f>IF(AND(AC1022=0,SUMIFS($H:$H,$A:$A,$A1022,#REF!,#REF!)&lt;250000000),"Ordinaria",IF(AND(AC1022=0,SUMIFS($H:$H,$A:$A,$A1022,#REF!,#REF!)&gt;=250000000),"Preventiva",IF(AND(AC1022&gt;0,AC1022&lt;=30),"Persuasiva I",IF(AND(AC1022&gt;30,AC1022&lt;=60),"Persuasiva II",IF(AND(AC1022&gt;60,AC1022&lt;90),"Prejurídica","Jurídico")))))</f>
        <v>#REF!</v>
      </c>
      <c r="AV1022">
        <f t="shared" si="244"/>
        <v>0</v>
      </c>
      <c r="AW1022" t="str">
        <f>IFERROR(VLOOKUP(#REF!,#REF!,32,0),"Desembolsado")</f>
        <v>Desembolsado</v>
      </c>
      <c r="AX1022" t="str">
        <f t="shared" si="252"/>
        <v>Otro</v>
      </c>
    </row>
    <row r="1023" spans="1:50" x14ac:dyDescent="0.25">
      <c r="A1023" s="3">
        <v>45046</v>
      </c>
      <c r="B1023" s="1">
        <v>39121150010781</v>
      </c>
      <c r="C1023" s="5">
        <v>471600000</v>
      </c>
      <c r="D1023">
        <v>240</v>
      </c>
      <c r="E1023" s="3">
        <v>40409</v>
      </c>
      <c r="F1023" s="1">
        <f>_xlfn.DAYS(E1023,A1023)/30</f>
        <v>-154.56666666666666</v>
      </c>
      <c r="G1023" s="1">
        <f t="shared" si="248"/>
        <v>85.433333333333337</v>
      </c>
      <c r="H1023" s="5">
        <v>77686315.489999995</v>
      </c>
      <c r="I1023" s="5" t="s">
        <v>54</v>
      </c>
      <c r="J1023" s="6">
        <v>40910</v>
      </c>
      <c r="K1023" s="7">
        <f>+_xlfn.DAYS(A1023,J1023)/30</f>
        <v>137.86666666666667</v>
      </c>
      <c r="L1023" s="7">
        <f>+_xlfn.DAYS(A1023,E1023)/30</f>
        <v>154.56666666666666</v>
      </c>
      <c r="M1023" s="6">
        <v>19345</v>
      </c>
      <c r="N1023" s="8">
        <f>+_xlfn.DAYS(A1023,M1023)/365</f>
        <v>70.413698630136992</v>
      </c>
      <c r="O1023" s="8">
        <v>110</v>
      </c>
      <c r="P1023" s="6">
        <v>33133</v>
      </c>
      <c r="Q1023" s="8">
        <f t="shared" si="240"/>
        <v>20.211111111111112</v>
      </c>
      <c r="R1023" s="8">
        <f t="shared" si="250"/>
        <v>21.602777777777778</v>
      </c>
      <c r="S1023" s="8" t="s">
        <v>66</v>
      </c>
      <c r="T1023" s="9">
        <v>1.61E-2</v>
      </c>
      <c r="U1023" s="5">
        <f t="shared" si="241"/>
        <v>1965000</v>
      </c>
      <c r="V1023" s="5">
        <f t="shared" si="242"/>
        <v>104229.13994908333</v>
      </c>
      <c r="W1023" s="10">
        <f t="shared" si="253"/>
        <v>2069229.1399490833</v>
      </c>
      <c r="X1023" s="5">
        <v>103582</v>
      </c>
      <c r="Y1023">
        <v>0</v>
      </c>
      <c r="Z1023" s="5">
        <v>0</v>
      </c>
      <c r="AA1023" s="5">
        <v>77789897.489999995</v>
      </c>
      <c r="AB1023">
        <v>0</v>
      </c>
      <c r="AC1023">
        <v>0</v>
      </c>
      <c r="AD1023">
        <v>0</v>
      </c>
      <c r="AE1023" t="s">
        <v>34</v>
      </c>
      <c r="AF1023" t="s">
        <v>34</v>
      </c>
      <c r="AG1023" t="s">
        <v>41</v>
      </c>
      <c r="AH1023" s="5">
        <v>776863.15</v>
      </c>
      <c r="AI1023" s="5">
        <v>1035.82</v>
      </c>
      <c r="AJ1023" s="3">
        <v>46086</v>
      </c>
      <c r="AK1023" s="5">
        <v>0</v>
      </c>
      <c r="AL1023" s="5">
        <v>0</v>
      </c>
      <c r="AM1023" s="5">
        <v>0</v>
      </c>
      <c r="AN1023" s="5">
        <v>0</v>
      </c>
      <c r="AO1023" t="s">
        <v>41</v>
      </c>
      <c r="AP1023" t="s">
        <v>37</v>
      </c>
      <c r="AQ1023" s="5">
        <v>776863.15</v>
      </c>
      <c r="AR1023" t="s">
        <v>38</v>
      </c>
      <c r="AS1023">
        <f t="shared" si="251"/>
        <v>0</v>
      </c>
      <c r="AT1023" t="str">
        <f t="shared" si="243"/>
        <v>0 Días</v>
      </c>
      <c r="AU1023" t="e">
        <f>IF(AND(AC1023=0,SUMIFS($H:$H,$A:$A,$A1023,#REF!,#REF!)&lt;250000000),"Ordinaria",IF(AND(AC1023=0,SUMIFS($H:$H,$A:$A,$A1023,#REF!,#REF!)&gt;=250000000),"Preventiva",IF(AND(AC1023&gt;0,AC1023&lt;=30),"Persuasiva I",IF(AND(AC1023&gt;30,AC1023&lt;=60),"Persuasiva II",IF(AND(AC1023&gt;60,AC1023&lt;90),"Prejurídica","Jurídico")))))</f>
        <v>#REF!</v>
      </c>
      <c r="AV1023">
        <f t="shared" si="244"/>
        <v>0</v>
      </c>
      <c r="AW1023" t="str">
        <f>IFERROR(VLOOKUP(#REF!,#REF!,32,0),"Desembolsado")</f>
        <v>Desembolsado</v>
      </c>
      <c r="AX1023" t="str">
        <f t="shared" si="252"/>
        <v>Otro</v>
      </c>
    </row>
    <row r="1024" spans="1:50" x14ac:dyDescent="0.25">
      <c r="A1024" s="3">
        <v>45016</v>
      </c>
      <c r="B1024" s="1">
        <v>39121150010781</v>
      </c>
      <c r="C1024" s="5">
        <v>471600000</v>
      </c>
      <c r="D1024">
        <v>240</v>
      </c>
      <c r="E1024" s="3">
        <v>40409</v>
      </c>
      <c r="F1024" s="1">
        <f>_xlfn.DAYS(E1024,A1024)/30</f>
        <v>-153.56666666666666</v>
      </c>
      <c r="G1024" s="1">
        <f t="shared" si="248"/>
        <v>86.433333333333337</v>
      </c>
      <c r="H1024" s="5">
        <v>79971208.489999995</v>
      </c>
      <c r="I1024" s="5" t="s">
        <v>54</v>
      </c>
      <c r="J1024" s="6">
        <v>40910</v>
      </c>
      <c r="K1024" s="7">
        <f>+_xlfn.DAYS(A1024,J1024)/30</f>
        <v>136.86666666666667</v>
      </c>
      <c r="L1024" s="7">
        <f>+_xlfn.DAYS(A1024,E1024)/30</f>
        <v>153.56666666666666</v>
      </c>
      <c r="M1024" s="6">
        <v>19345</v>
      </c>
      <c r="N1024" s="8">
        <f>+_xlfn.DAYS(A1024,M1024)/365</f>
        <v>70.331506849315062</v>
      </c>
      <c r="O1024" s="8">
        <v>110</v>
      </c>
      <c r="P1024" s="6">
        <v>33133</v>
      </c>
      <c r="Q1024" s="8">
        <f t="shared" si="240"/>
        <v>20.211111111111112</v>
      </c>
      <c r="R1024" s="8">
        <f t="shared" si="250"/>
        <v>21.602777777777778</v>
      </c>
      <c r="S1024" s="8" t="s">
        <v>66</v>
      </c>
      <c r="T1024" s="9">
        <v>1.61E-2</v>
      </c>
      <c r="U1024" s="5">
        <f t="shared" si="241"/>
        <v>1965000</v>
      </c>
      <c r="V1024" s="5">
        <f t="shared" si="242"/>
        <v>107294.70472408332</v>
      </c>
      <c r="W1024" s="10">
        <f t="shared" si="253"/>
        <v>2072294.7047240834</v>
      </c>
      <c r="X1024" s="5">
        <v>106628</v>
      </c>
      <c r="Y1024">
        <v>0</v>
      </c>
      <c r="Z1024" s="5">
        <v>0</v>
      </c>
      <c r="AA1024" s="5">
        <v>80077836.489999995</v>
      </c>
      <c r="AB1024">
        <v>0</v>
      </c>
      <c r="AC1024">
        <v>0</v>
      </c>
      <c r="AD1024">
        <v>0</v>
      </c>
      <c r="AE1024" t="s">
        <v>34</v>
      </c>
      <c r="AF1024" t="s">
        <v>34</v>
      </c>
      <c r="AG1024" t="s">
        <v>41</v>
      </c>
      <c r="AH1024" s="5">
        <v>799712.08</v>
      </c>
      <c r="AI1024" s="5">
        <v>1066.28</v>
      </c>
      <c r="AJ1024" s="3">
        <v>46086</v>
      </c>
      <c r="AK1024" s="5">
        <v>0</v>
      </c>
      <c r="AL1024" s="5">
        <v>0</v>
      </c>
      <c r="AM1024" s="5">
        <v>0</v>
      </c>
      <c r="AN1024" s="5">
        <v>0</v>
      </c>
      <c r="AO1024" t="s">
        <v>41</v>
      </c>
      <c r="AP1024" t="s">
        <v>37</v>
      </c>
      <c r="AQ1024" s="5">
        <v>799712.08</v>
      </c>
      <c r="AR1024" t="s">
        <v>38</v>
      </c>
      <c r="AS1024">
        <f t="shared" si="251"/>
        <v>0</v>
      </c>
      <c r="AT1024" t="str">
        <f t="shared" si="243"/>
        <v>0 Días</v>
      </c>
      <c r="AU1024" t="e">
        <f>IF(AND(AC1024=0,SUMIFS($H:$H,$A:$A,$A1024,#REF!,#REF!)&lt;250000000),"Ordinaria",IF(AND(AC1024=0,SUMIFS($H:$H,$A:$A,$A1024,#REF!,#REF!)&gt;=250000000),"Preventiva",IF(AND(AC1024&gt;0,AC1024&lt;=30),"Persuasiva I",IF(AND(AC1024&gt;30,AC1024&lt;=60),"Persuasiva II",IF(AND(AC1024&gt;60,AC1024&lt;90),"Prejurídica","Jurídico")))))</f>
        <v>#REF!</v>
      </c>
      <c r="AV1024">
        <f t="shared" si="244"/>
        <v>0</v>
      </c>
      <c r="AW1024" t="str">
        <f>IFERROR(VLOOKUP(#REF!,#REF!,32,0),"Desembolsado")</f>
        <v>Desembolsado</v>
      </c>
      <c r="AX1024" t="str">
        <f t="shared" si="252"/>
        <v>Otro</v>
      </c>
    </row>
    <row r="1025" spans="1:50" x14ac:dyDescent="0.25">
      <c r="A1025" s="3">
        <v>45351</v>
      </c>
      <c r="B1025" s="1">
        <v>39121600010641</v>
      </c>
      <c r="C1025" s="5">
        <v>89900000</v>
      </c>
      <c r="D1025">
        <v>240</v>
      </c>
      <c r="E1025" s="3">
        <v>40533</v>
      </c>
      <c r="F1025" s="1">
        <f>_xlfn.DAYS(E1025,A1025)/30</f>
        <v>-160.6</v>
      </c>
      <c r="G1025" s="1">
        <f t="shared" si="248"/>
        <v>79.400000000000006</v>
      </c>
      <c r="H1025" s="5">
        <v>12760404</v>
      </c>
      <c r="I1025" s="5" t="s">
        <v>53</v>
      </c>
      <c r="J1025" s="6">
        <v>40918</v>
      </c>
      <c r="K1025" s="7">
        <f>+_xlfn.DAYS(A1025,J1025)/30</f>
        <v>147.76666666666668</v>
      </c>
      <c r="L1025" s="7">
        <f>+_xlfn.DAYS(A1025,E1025)/30</f>
        <v>160.6</v>
      </c>
      <c r="M1025" s="6">
        <v>25484</v>
      </c>
      <c r="N1025" s="8">
        <f>+_xlfn.DAYS(A1025,M1025)/365</f>
        <v>54.43013698630137</v>
      </c>
      <c r="O1025" s="8">
        <v>3417</v>
      </c>
      <c r="P1025" s="6">
        <v>40087</v>
      </c>
      <c r="Q1025" s="8">
        <f t="shared" si="240"/>
        <v>1.2388888888888889</v>
      </c>
      <c r="R1025" s="8">
        <f t="shared" si="250"/>
        <v>2.3083333333333331</v>
      </c>
      <c r="S1025" s="8" t="s">
        <v>66</v>
      </c>
      <c r="T1025" s="9">
        <v>1.61E-2</v>
      </c>
      <c r="U1025" s="5">
        <f t="shared" si="241"/>
        <v>374583.33333333331</v>
      </c>
      <c r="V1025" s="5">
        <f t="shared" si="242"/>
        <v>17120.208699999999</v>
      </c>
      <c r="W1025" s="10">
        <f t="shared" si="253"/>
        <v>391703.54203333333</v>
      </c>
      <c r="X1025" s="5">
        <v>2268</v>
      </c>
      <c r="Y1025">
        <v>0</v>
      </c>
      <c r="Z1025" s="5">
        <v>1813</v>
      </c>
      <c r="AA1025" s="5">
        <v>12764485</v>
      </c>
      <c r="AB1025">
        <v>0</v>
      </c>
      <c r="AC1025">
        <v>0</v>
      </c>
      <c r="AD1025">
        <v>0</v>
      </c>
      <c r="AE1025" t="s">
        <v>44</v>
      </c>
      <c r="AF1025" t="s">
        <v>34</v>
      </c>
      <c r="AG1025" t="s">
        <v>41</v>
      </c>
      <c r="AH1025" s="5">
        <v>127604.04</v>
      </c>
      <c r="AI1025" s="5">
        <v>22.68</v>
      </c>
      <c r="AJ1025" s="3">
        <v>45865</v>
      </c>
      <c r="AK1025" s="5">
        <v>18.13</v>
      </c>
      <c r="AL1025" s="5">
        <v>0</v>
      </c>
      <c r="AM1025" s="5">
        <v>0</v>
      </c>
      <c r="AN1025" s="5">
        <v>0</v>
      </c>
      <c r="AO1025" t="s">
        <v>41</v>
      </c>
      <c r="AP1025" t="s">
        <v>37</v>
      </c>
      <c r="AQ1025" s="5">
        <v>127604.04</v>
      </c>
      <c r="AR1025" t="s">
        <v>38</v>
      </c>
      <c r="AT1025" t="str">
        <f t="shared" si="243"/>
        <v>0 Días</v>
      </c>
      <c r="AU1025" t="e">
        <f>IF(AND(AC1025=0,SUMIFS($H:$H,$A:$A,$A1025,#REF!,#REF!)&lt;250000000),"Ordinaria",IF(AND(AC1025=0,SUMIFS($H:$H,$A:$A,$A1025,#REF!,#REF!)&gt;=250000000),"Preventiva",IF(AND(AC1025&gt;0,AC1025&lt;=30),"Persuasiva I",IF(AND(AC1025&gt;30,AC1025&lt;=60),"Persuasiva II",IF(AND(AC1025&gt;60,AC1025&lt;90),"Prejurídica","Jurídico")))))</f>
        <v>#REF!</v>
      </c>
      <c r="AV1025">
        <f t="shared" si="244"/>
        <v>0</v>
      </c>
      <c r="AW1025" t="str">
        <f>IFERROR(VLOOKUP(#REF!,#REF!,32,0),"Desembolsado")</f>
        <v>Desembolsado</v>
      </c>
      <c r="AX1025" t="str">
        <f t="shared" si="252"/>
        <v>Otro</v>
      </c>
    </row>
    <row r="1026" spans="1:50" x14ac:dyDescent="0.25">
      <c r="A1026" s="3">
        <v>45322</v>
      </c>
      <c r="B1026" s="1">
        <v>39121600010641</v>
      </c>
      <c r="C1026" s="5">
        <v>89900000</v>
      </c>
      <c r="D1026">
        <v>240</v>
      </c>
      <c r="E1026" s="3">
        <v>40533</v>
      </c>
      <c r="F1026" s="1">
        <f>_xlfn.DAYS(E1026,A1026)/30</f>
        <v>-159.63333333333333</v>
      </c>
      <c r="G1026" s="1">
        <f t="shared" si="248"/>
        <v>80.366666666666674</v>
      </c>
      <c r="H1026" s="5">
        <v>13540432</v>
      </c>
      <c r="I1026" s="5" t="s">
        <v>53</v>
      </c>
      <c r="J1026" s="6">
        <v>40918</v>
      </c>
      <c r="K1026" s="7">
        <f>+_xlfn.DAYS(A1026,J1026)/30</f>
        <v>146.80000000000001</v>
      </c>
      <c r="L1026" s="7">
        <f>+_xlfn.DAYS(A1026,E1026)/30</f>
        <v>159.63333333333333</v>
      </c>
      <c r="M1026" s="6">
        <v>25484</v>
      </c>
      <c r="N1026" s="8">
        <f>+_xlfn.DAYS(A1026,M1026)/365</f>
        <v>54.350684931506848</v>
      </c>
      <c r="O1026" s="8">
        <v>3417</v>
      </c>
      <c r="P1026" s="6">
        <v>40087</v>
      </c>
      <c r="Q1026" s="8">
        <f t="shared" ref="Q1026:Q1089" si="254">+_xlfn.DAYS(E1026,P1026)/360</f>
        <v>1.2388888888888889</v>
      </c>
      <c r="R1026" s="8">
        <f t="shared" si="250"/>
        <v>2.3083333333333331</v>
      </c>
      <c r="S1026" s="8" t="s">
        <v>66</v>
      </c>
      <c r="T1026" s="9">
        <v>1.61E-2</v>
      </c>
      <c r="U1026" s="5">
        <f t="shared" ref="U1026:U1089" si="255">C1026/D1026</f>
        <v>374583.33333333331</v>
      </c>
      <c r="V1026" s="5">
        <f t="shared" ref="V1026:V1089" si="256">H1026*T1026/360*30</f>
        <v>18166.746266666665</v>
      </c>
      <c r="W1026" s="10">
        <f t="shared" si="253"/>
        <v>392750.0796</v>
      </c>
      <c r="X1026" s="5">
        <v>2411</v>
      </c>
      <c r="Y1026">
        <v>0</v>
      </c>
      <c r="Z1026" s="5">
        <v>1918</v>
      </c>
      <c r="AA1026" s="5">
        <v>13544761</v>
      </c>
      <c r="AB1026">
        <v>0</v>
      </c>
      <c r="AC1026">
        <v>0</v>
      </c>
      <c r="AD1026">
        <v>0</v>
      </c>
      <c r="AE1026" t="s">
        <v>47</v>
      </c>
      <c r="AF1026" t="s">
        <v>44</v>
      </c>
      <c r="AG1026" t="s">
        <v>41</v>
      </c>
      <c r="AH1026" s="5">
        <v>433293.82</v>
      </c>
      <c r="AI1026" s="5">
        <v>77.150000000000006</v>
      </c>
      <c r="AJ1026" s="3">
        <v>45865</v>
      </c>
      <c r="AK1026" s="5">
        <v>61.38</v>
      </c>
      <c r="AL1026" s="5">
        <v>0</v>
      </c>
      <c r="AM1026" s="5">
        <v>0</v>
      </c>
      <c r="AN1026" s="5">
        <v>0</v>
      </c>
      <c r="AO1026" t="s">
        <v>41</v>
      </c>
      <c r="AP1026" t="s">
        <v>37</v>
      </c>
      <c r="AQ1026" s="5">
        <v>135404.32</v>
      </c>
      <c r="AR1026" t="s">
        <v>38</v>
      </c>
      <c r="AS1026">
        <f t="shared" ref="AS1026:AS1036" si="257">IF(AC1026&gt;=1,1,0)</f>
        <v>0</v>
      </c>
      <c r="AT1026" t="str">
        <f t="shared" ref="AT1026:AT1089" si="258">IF(AC1026=0,"0 Días",IF(AND(AC1026&gt;0,AC1026&lt;=30),"1-30 Días",IF(AND(AC1026&gt;30,AC1026&lt;=60),"30-60 Días",IF(AND(AC1026&gt;60,AC1026&lt;90),"60-90 Días"," &gt; 90 Días"))))</f>
        <v>0 Días</v>
      </c>
      <c r="AU1026" t="e">
        <f>IF(AND(AC1026=0,SUMIFS($H:$H,$A:$A,$A1026,#REF!,#REF!)&lt;250000000),"Ordinaria",IF(AND(AC1026=0,SUMIFS($H:$H,$A:$A,$A1026,#REF!,#REF!)&gt;=250000000),"Preventiva",IF(AND(AC1026&gt;0,AC1026&lt;=30),"Persuasiva I",IF(AND(AC1026&gt;30,AC1026&lt;=60),"Persuasiva II",IF(AND(AC1026&gt;60,AC1026&lt;90),"Prejurídica","Jurídico")))))</f>
        <v>#REF!</v>
      </c>
      <c r="AV1026">
        <f t="shared" ref="AV1026:AV1089" si="259">IF(AND(AC1026&gt;30,AC1026&lt;=540),"MORA &gt;30 &lt;= 540 DIAS",0)</f>
        <v>0</v>
      </c>
      <c r="AW1026" t="str">
        <f>IFERROR(VLOOKUP(#REF!,#REF!,32,0),"Desembolsado")</f>
        <v>Desembolsado</v>
      </c>
      <c r="AX1026" t="str">
        <f t="shared" si="252"/>
        <v>Otro</v>
      </c>
    </row>
    <row r="1027" spans="1:50" x14ac:dyDescent="0.25">
      <c r="A1027" s="3">
        <v>45291</v>
      </c>
      <c r="B1027" s="1">
        <v>39121600010641</v>
      </c>
      <c r="C1027" s="5">
        <v>89900000</v>
      </c>
      <c r="D1027">
        <v>240</v>
      </c>
      <c r="E1027" s="3">
        <v>40533</v>
      </c>
      <c r="F1027" s="1">
        <f>_xlfn.DAYS(E1027,A1027)/30</f>
        <v>-158.6</v>
      </c>
      <c r="G1027" s="1">
        <f t="shared" si="248"/>
        <v>81.400000000000006</v>
      </c>
      <c r="H1027" s="5">
        <v>14319185</v>
      </c>
      <c r="I1027" s="5" t="s">
        <v>53</v>
      </c>
      <c r="J1027" s="6">
        <v>40918</v>
      </c>
      <c r="K1027" s="7">
        <f>+_xlfn.DAYS(A1027,J1027)/30</f>
        <v>145.76666666666668</v>
      </c>
      <c r="L1027" s="7">
        <f>+_xlfn.DAYS(A1027,E1027)/30</f>
        <v>158.6</v>
      </c>
      <c r="M1027" s="6">
        <v>25484</v>
      </c>
      <c r="N1027" s="8">
        <f>+_xlfn.DAYS(A1027,M1027)/365</f>
        <v>54.265753424657532</v>
      </c>
      <c r="O1027" s="8">
        <v>3417</v>
      </c>
      <c r="P1027" s="6">
        <v>40087</v>
      </c>
      <c r="Q1027" s="8">
        <f t="shared" si="254"/>
        <v>1.2388888888888889</v>
      </c>
      <c r="R1027" s="8">
        <f t="shared" si="250"/>
        <v>2.3083333333333331</v>
      </c>
      <c r="S1027" s="8" t="s">
        <v>66</v>
      </c>
      <c r="T1027" s="9">
        <v>1.61E-2</v>
      </c>
      <c r="U1027" s="5">
        <f t="shared" si="255"/>
        <v>374583.33333333331</v>
      </c>
      <c r="V1027" s="5">
        <f t="shared" si="256"/>
        <v>19211.573208333331</v>
      </c>
      <c r="W1027" s="10">
        <f t="shared" si="253"/>
        <v>393794.90654166666</v>
      </c>
      <c r="X1027" s="5">
        <v>2545</v>
      </c>
      <c r="Y1027">
        <v>0</v>
      </c>
      <c r="Z1027" s="5">
        <v>2022</v>
      </c>
      <c r="AA1027" s="5">
        <v>14323752</v>
      </c>
      <c r="AB1027">
        <v>0</v>
      </c>
      <c r="AC1027">
        <v>0</v>
      </c>
      <c r="AD1027">
        <v>0</v>
      </c>
      <c r="AE1027" t="s">
        <v>49</v>
      </c>
      <c r="AF1027" t="s">
        <v>47</v>
      </c>
      <c r="AG1027" t="s">
        <v>41</v>
      </c>
      <c r="AH1027" s="5">
        <v>1431918.5</v>
      </c>
      <c r="AI1027" s="5">
        <v>254.5</v>
      </c>
      <c r="AJ1027" s="3">
        <v>45865</v>
      </c>
      <c r="AK1027" s="5">
        <v>202.2</v>
      </c>
      <c r="AL1027" s="5">
        <v>0</v>
      </c>
      <c r="AM1027" s="5">
        <v>0</v>
      </c>
      <c r="AN1027" s="5">
        <v>0</v>
      </c>
      <c r="AO1027" t="s">
        <v>41</v>
      </c>
      <c r="AP1027" t="s">
        <v>37</v>
      </c>
      <c r="AQ1027" s="5">
        <v>143191.85</v>
      </c>
      <c r="AR1027" t="s">
        <v>38</v>
      </c>
      <c r="AS1027">
        <f t="shared" si="257"/>
        <v>0</v>
      </c>
      <c r="AT1027" t="str">
        <f t="shared" si="258"/>
        <v>0 Días</v>
      </c>
      <c r="AU1027" t="e">
        <f>IF(AND(AC1027=0,SUMIFS($H:$H,$A:$A,$A1027,#REF!,#REF!)&lt;250000000),"Ordinaria",IF(AND(AC1027=0,SUMIFS($H:$H,$A:$A,$A1027,#REF!,#REF!)&gt;=250000000),"Preventiva",IF(AND(AC1027&gt;0,AC1027&lt;=30),"Persuasiva I",IF(AND(AC1027&gt;30,AC1027&lt;=60),"Persuasiva II",IF(AND(AC1027&gt;60,AC1027&lt;90),"Prejurídica","Jurídico")))))</f>
        <v>#REF!</v>
      </c>
      <c r="AV1027">
        <f t="shared" si="259"/>
        <v>0</v>
      </c>
      <c r="AW1027" t="str">
        <f>IFERROR(VLOOKUP(#REF!,#REF!,32,0),"Desembolsado")</f>
        <v>Desembolsado</v>
      </c>
      <c r="AX1027" t="str">
        <f t="shared" si="252"/>
        <v>Otro</v>
      </c>
    </row>
    <row r="1028" spans="1:50" x14ac:dyDescent="0.25">
      <c r="A1028" s="3">
        <v>45260</v>
      </c>
      <c r="B1028" s="1">
        <v>39121600010641</v>
      </c>
      <c r="C1028" s="5">
        <v>89900000</v>
      </c>
      <c r="D1028">
        <v>240</v>
      </c>
      <c r="E1028" s="3">
        <v>40533</v>
      </c>
      <c r="F1028" s="1">
        <f>_xlfn.DAYS(E1028,A1028)/30</f>
        <v>-157.56666666666666</v>
      </c>
      <c r="G1028" s="1">
        <f t="shared" si="248"/>
        <v>82.433333333333337</v>
      </c>
      <c r="H1028" s="5">
        <v>15096933</v>
      </c>
      <c r="I1028" s="5" t="s">
        <v>53</v>
      </c>
      <c r="J1028" s="6">
        <v>40918</v>
      </c>
      <c r="K1028" s="7">
        <f>+_xlfn.DAYS(A1028,J1028)/30</f>
        <v>144.73333333333332</v>
      </c>
      <c r="L1028" s="7">
        <f>+_xlfn.DAYS(A1028,E1028)/30</f>
        <v>157.56666666666666</v>
      </c>
      <c r="M1028" s="6">
        <v>25484</v>
      </c>
      <c r="N1028" s="8">
        <f>+_xlfn.DAYS(A1028,M1028)/365</f>
        <v>54.180821917808217</v>
      </c>
      <c r="O1028" s="8">
        <v>3417</v>
      </c>
      <c r="P1028" s="6">
        <v>40087</v>
      </c>
      <c r="Q1028" s="8">
        <f t="shared" si="254"/>
        <v>1.2388888888888889</v>
      </c>
      <c r="R1028" s="8">
        <f t="shared" si="250"/>
        <v>2.3083333333333331</v>
      </c>
      <c r="S1028" s="8" t="s">
        <v>66</v>
      </c>
      <c r="T1028" s="9">
        <v>1.61E-2</v>
      </c>
      <c r="U1028" s="5">
        <f t="shared" si="255"/>
        <v>374583.33333333331</v>
      </c>
      <c r="V1028" s="5">
        <f t="shared" si="256"/>
        <v>20255.051775</v>
      </c>
      <c r="W1028" s="10">
        <f t="shared" si="253"/>
        <v>394838.38510833331</v>
      </c>
      <c r="X1028" s="5">
        <v>2684</v>
      </c>
      <c r="Y1028">
        <v>0</v>
      </c>
      <c r="Z1028" s="5">
        <v>0</v>
      </c>
      <c r="AA1028" s="5">
        <v>15099617</v>
      </c>
      <c r="AB1028">
        <v>0</v>
      </c>
      <c r="AC1028">
        <v>0</v>
      </c>
      <c r="AD1028">
        <v>0</v>
      </c>
      <c r="AE1028" t="s">
        <v>49</v>
      </c>
      <c r="AF1028" t="s">
        <v>49</v>
      </c>
      <c r="AG1028" t="s">
        <v>41</v>
      </c>
      <c r="AH1028" s="5">
        <v>15096933</v>
      </c>
      <c r="AI1028" s="5">
        <v>2684</v>
      </c>
      <c r="AJ1028" s="3">
        <v>45865</v>
      </c>
      <c r="AK1028" s="5">
        <v>0</v>
      </c>
      <c r="AL1028" s="5">
        <v>0</v>
      </c>
      <c r="AM1028" s="5">
        <v>0</v>
      </c>
      <c r="AN1028" s="5">
        <v>0</v>
      </c>
      <c r="AO1028" t="s">
        <v>41</v>
      </c>
      <c r="AP1028" t="s">
        <v>37</v>
      </c>
      <c r="AQ1028" s="5">
        <v>150969.32999999999</v>
      </c>
      <c r="AR1028" t="s">
        <v>38</v>
      </c>
      <c r="AS1028">
        <f t="shared" si="257"/>
        <v>0</v>
      </c>
      <c r="AT1028" t="str">
        <f t="shared" si="258"/>
        <v>0 Días</v>
      </c>
      <c r="AU1028" t="e">
        <f>IF(AND(AC1028=0,SUMIFS($H:$H,$A:$A,$A1028,#REF!,#REF!)&lt;250000000),"Ordinaria",IF(AND(AC1028=0,SUMIFS($H:$H,$A:$A,$A1028,#REF!,#REF!)&gt;=250000000),"Preventiva",IF(AND(AC1028&gt;0,AC1028&lt;=30),"Persuasiva I",IF(AND(AC1028&gt;30,AC1028&lt;=60),"Persuasiva II",IF(AND(AC1028&gt;60,AC1028&lt;90),"Prejurídica","Jurídico")))))</f>
        <v>#REF!</v>
      </c>
      <c r="AV1028">
        <f t="shared" si="259"/>
        <v>0</v>
      </c>
      <c r="AW1028" t="str">
        <f>IFERROR(VLOOKUP(#REF!,#REF!,32,0),"Desembolsado")</f>
        <v>Desembolsado</v>
      </c>
      <c r="AX1028" t="str">
        <f t="shared" si="252"/>
        <v>Otro</v>
      </c>
    </row>
    <row r="1029" spans="1:50" x14ac:dyDescent="0.25">
      <c r="A1029" s="3">
        <v>45230</v>
      </c>
      <c r="B1029" s="1">
        <v>39121600010641</v>
      </c>
      <c r="C1029" s="5">
        <v>89900000</v>
      </c>
      <c r="D1029">
        <v>240</v>
      </c>
      <c r="E1029" s="3">
        <v>40533</v>
      </c>
      <c r="F1029" s="1">
        <f>_xlfn.DAYS(E1029,A1029)/30</f>
        <v>-156.56666666666666</v>
      </c>
      <c r="G1029" s="1">
        <f t="shared" si="248"/>
        <v>83.433333333333337</v>
      </c>
      <c r="H1029" s="5">
        <v>15873539</v>
      </c>
      <c r="I1029" s="5" t="s">
        <v>53</v>
      </c>
      <c r="J1029" s="6">
        <v>40918</v>
      </c>
      <c r="K1029" s="7">
        <f>+_xlfn.DAYS(A1029,J1029)/30</f>
        <v>143.73333333333332</v>
      </c>
      <c r="L1029" s="7">
        <f>+_xlfn.DAYS(A1029,E1029)/30</f>
        <v>156.56666666666666</v>
      </c>
      <c r="M1029" s="6">
        <v>25484</v>
      </c>
      <c r="N1029" s="8">
        <f>+_xlfn.DAYS(A1029,M1029)/365</f>
        <v>54.098630136986301</v>
      </c>
      <c r="O1029" s="8">
        <v>3417</v>
      </c>
      <c r="P1029" s="6">
        <v>40087</v>
      </c>
      <c r="Q1029" s="8">
        <f t="shared" si="254"/>
        <v>1.2388888888888889</v>
      </c>
      <c r="R1029" s="8">
        <f t="shared" si="250"/>
        <v>2.3083333333333331</v>
      </c>
      <c r="S1029" s="8" t="s">
        <v>66</v>
      </c>
      <c r="T1029" s="9">
        <v>1.61E-2</v>
      </c>
      <c r="U1029" s="5">
        <f t="shared" si="255"/>
        <v>374583.33333333331</v>
      </c>
      <c r="V1029" s="5">
        <f t="shared" si="256"/>
        <v>21296.998158333332</v>
      </c>
      <c r="W1029" s="10">
        <f t="shared" si="253"/>
        <v>395880.33149166667</v>
      </c>
      <c r="X1029" s="5">
        <v>2821</v>
      </c>
      <c r="Y1029">
        <v>0</v>
      </c>
      <c r="Z1029" s="5">
        <v>0</v>
      </c>
      <c r="AA1029" s="5">
        <v>15876360</v>
      </c>
      <c r="AB1029">
        <v>0</v>
      </c>
      <c r="AC1029">
        <v>0</v>
      </c>
      <c r="AD1029">
        <v>0</v>
      </c>
      <c r="AE1029" t="s">
        <v>49</v>
      </c>
      <c r="AF1029" t="s">
        <v>49</v>
      </c>
      <c r="AG1029" t="s">
        <v>41</v>
      </c>
      <c r="AH1029" s="5">
        <v>15873539</v>
      </c>
      <c r="AI1029" s="5">
        <v>2821</v>
      </c>
      <c r="AJ1029" s="3">
        <v>45865</v>
      </c>
      <c r="AK1029" s="5">
        <v>0</v>
      </c>
      <c r="AL1029" s="5">
        <v>0</v>
      </c>
      <c r="AM1029" s="5">
        <v>0</v>
      </c>
      <c r="AN1029" s="5">
        <v>0</v>
      </c>
      <c r="AO1029" t="s">
        <v>41</v>
      </c>
      <c r="AP1029" t="s">
        <v>37</v>
      </c>
      <c r="AQ1029" s="5">
        <v>158735.39000000001</v>
      </c>
      <c r="AR1029" t="s">
        <v>38</v>
      </c>
      <c r="AS1029">
        <f t="shared" si="257"/>
        <v>0</v>
      </c>
      <c r="AT1029" t="str">
        <f t="shared" si="258"/>
        <v>0 Días</v>
      </c>
      <c r="AU1029" t="e">
        <f>IF(AND(AC1029=0,SUMIFS($H:$H,$A:$A,$A1029,#REF!,#REF!)&lt;250000000),"Ordinaria",IF(AND(AC1029=0,SUMIFS($H:$H,$A:$A,$A1029,#REF!,#REF!)&gt;=250000000),"Preventiva",IF(AND(AC1029&gt;0,AC1029&lt;=30),"Persuasiva I",IF(AND(AC1029&gt;30,AC1029&lt;=60),"Persuasiva II",IF(AND(AC1029&gt;60,AC1029&lt;90),"Prejurídica","Jurídico")))))</f>
        <v>#REF!</v>
      </c>
      <c r="AV1029">
        <f t="shared" si="259"/>
        <v>0</v>
      </c>
      <c r="AW1029" t="str">
        <f>IFERROR(VLOOKUP(#REF!,#REF!,32,0),"Desembolsado")</f>
        <v>Desembolsado</v>
      </c>
      <c r="AX1029" t="str">
        <f t="shared" si="252"/>
        <v>Otro</v>
      </c>
    </row>
    <row r="1030" spans="1:50" x14ac:dyDescent="0.25">
      <c r="A1030" s="3">
        <v>45199</v>
      </c>
      <c r="B1030" s="1">
        <v>39121600010641</v>
      </c>
      <c r="C1030" s="5">
        <v>89900000</v>
      </c>
      <c r="D1030">
        <v>240</v>
      </c>
      <c r="E1030" s="3">
        <v>40533</v>
      </c>
      <c r="F1030" s="1">
        <f>_xlfn.DAYS(E1030,A1030)/30</f>
        <v>-155.53333333333333</v>
      </c>
      <c r="G1030" s="1">
        <f t="shared" si="248"/>
        <v>84.466666666666669</v>
      </c>
      <c r="H1030" s="5">
        <v>16649020</v>
      </c>
      <c r="I1030" s="5" t="s">
        <v>53</v>
      </c>
      <c r="J1030" s="6">
        <v>40918</v>
      </c>
      <c r="K1030" s="7">
        <f>+_xlfn.DAYS(A1030,J1030)/30</f>
        <v>142.69999999999999</v>
      </c>
      <c r="L1030" s="7">
        <f>+_xlfn.DAYS(A1030,E1030)/30</f>
        <v>155.53333333333333</v>
      </c>
      <c r="M1030" s="6">
        <v>25484</v>
      </c>
      <c r="N1030" s="8">
        <f>+_xlfn.DAYS(A1030,M1030)/365</f>
        <v>54.013698630136986</v>
      </c>
      <c r="O1030" s="8">
        <v>3417</v>
      </c>
      <c r="P1030" s="6">
        <v>40087</v>
      </c>
      <c r="Q1030" s="8">
        <f t="shared" si="254"/>
        <v>1.2388888888888889</v>
      </c>
      <c r="R1030" s="8">
        <f t="shared" si="250"/>
        <v>2.3083333333333331</v>
      </c>
      <c r="S1030" s="8" t="s">
        <v>66</v>
      </c>
      <c r="T1030" s="9">
        <v>1.61E-2</v>
      </c>
      <c r="U1030" s="5">
        <f t="shared" si="255"/>
        <v>374583.33333333331</v>
      </c>
      <c r="V1030" s="5">
        <f t="shared" si="256"/>
        <v>22337.435166666666</v>
      </c>
      <c r="W1030" s="10">
        <f t="shared" si="253"/>
        <v>396920.76850000001</v>
      </c>
      <c r="X1030" s="5">
        <v>2960</v>
      </c>
      <c r="Y1030">
        <v>0</v>
      </c>
      <c r="Z1030" s="5">
        <v>0</v>
      </c>
      <c r="AA1030" s="5">
        <v>16651980</v>
      </c>
      <c r="AB1030">
        <v>0</v>
      </c>
      <c r="AC1030">
        <v>0</v>
      </c>
      <c r="AD1030">
        <v>0</v>
      </c>
      <c r="AE1030" t="s">
        <v>49</v>
      </c>
      <c r="AF1030" t="s">
        <v>49</v>
      </c>
      <c r="AG1030" t="s">
        <v>41</v>
      </c>
      <c r="AH1030" s="5">
        <v>16649020</v>
      </c>
      <c r="AI1030" s="5">
        <v>2960</v>
      </c>
      <c r="AJ1030" s="3">
        <v>45865</v>
      </c>
      <c r="AK1030" s="5">
        <v>0</v>
      </c>
      <c r="AL1030" s="5">
        <v>0</v>
      </c>
      <c r="AM1030" s="5">
        <v>0</v>
      </c>
      <c r="AN1030" s="5">
        <v>0</v>
      </c>
      <c r="AO1030" t="s">
        <v>41</v>
      </c>
      <c r="AP1030" t="s">
        <v>37</v>
      </c>
      <c r="AQ1030" s="5">
        <v>166490.20000000001</v>
      </c>
      <c r="AR1030" t="s">
        <v>38</v>
      </c>
      <c r="AS1030">
        <f t="shared" si="257"/>
        <v>0</v>
      </c>
      <c r="AT1030" t="str">
        <f t="shared" si="258"/>
        <v>0 Días</v>
      </c>
      <c r="AU1030" t="e">
        <f>IF(AND(AC1030=0,SUMIFS($H:$H,$A:$A,$A1030,#REF!,#REF!)&lt;250000000),"Ordinaria",IF(AND(AC1030=0,SUMIFS($H:$H,$A:$A,$A1030,#REF!,#REF!)&gt;=250000000),"Preventiva",IF(AND(AC1030&gt;0,AC1030&lt;=30),"Persuasiva I",IF(AND(AC1030&gt;30,AC1030&lt;=60),"Persuasiva II",IF(AND(AC1030&gt;60,AC1030&lt;90),"Prejurídica","Jurídico")))))</f>
        <v>#REF!</v>
      </c>
      <c r="AV1030">
        <f t="shared" si="259"/>
        <v>0</v>
      </c>
      <c r="AW1030" t="str">
        <f>IFERROR(VLOOKUP(#REF!,#REF!,32,0),"Desembolsado")</f>
        <v>Desembolsado</v>
      </c>
      <c r="AX1030" t="str">
        <f t="shared" si="252"/>
        <v>Otro</v>
      </c>
    </row>
    <row r="1031" spans="1:50" x14ac:dyDescent="0.25">
      <c r="A1031" s="3">
        <v>45169</v>
      </c>
      <c r="B1031" s="1">
        <v>39121600010641</v>
      </c>
      <c r="C1031" s="5">
        <v>89900000</v>
      </c>
      <c r="D1031">
        <v>240</v>
      </c>
      <c r="E1031" s="3">
        <v>40533</v>
      </c>
      <c r="F1031" s="1">
        <f>_xlfn.DAYS(E1031,A1031)/30</f>
        <v>-154.53333333333333</v>
      </c>
      <c r="G1031" s="1">
        <f t="shared" si="248"/>
        <v>85.466666666666669</v>
      </c>
      <c r="H1031" s="5">
        <v>17323499</v>
      </c>
      <c r="I1031" s="5" t="s">
        <v>53</v>
      </c>
      <c r="J1031" s="6">
        <v>40918</v>
      </c>
      <c r="K1031" s="7">
        <f>+_xlfn.DAYS(A1031,J1031)/30</f>
        <v>141.69999999999999</v>
      </c>
      <c r="L1031" s="7">
        <f>+_xlfn.DAYS(A1031,E1031)/30</f>
        <v>154.53333333333333</v>
      </c>
      <c r="M1031" s="6">
        <v>25484</v>
      </c>
      <c r="N1031" s="8">
        <f>+_xlfn.DAYS(A1031,M1031)/365</f>
        <v>53.93150684931507</v>
      </c>
      <c r="O1031" s="8">
        <v>3417</v>
      </c>
      <c r="P1031" s="6">
        <v>40087</v>
      </c>
      <c r="Q1031" s="8">
        <f t="shared" si="254"/>
        <v>1.2388888888888889</v>
      </c>
      <c r="R1031" s="8">
        <f t="shared" si="250"/>
        <v>2.3083333333333331</v>
      </c>
      <c r="S1031" s="8" t="s">
        <v>66</v>
      </c>
      <c r="T1031" s="9">
        <v>1.61E-2</v>
      </c>
      <c r="U1031" s="5">
        <f t="shared" si="255"/>
        <v>374583.33333333331</v>
      </c>
      <c r="V1031" s="5">
        <f t="shared" si="256"/>
        <v>23242.361158333333</v>
      </c>
      <c r="W1031" s="10">
        <f t="shared" si="253"/>
        <v>397825.69449166663</v>
      </c>
      <c r="X1031" s="5">
        <v>3080</v>
      </c>
      <c r="Y1031">
        <v>0</v>
      </c>
      <c r="Z1031" s="5">
        <v>0</v>
      </c>
      <c r="AA1031" s="5">
        <v>17326579</v>
      </c>
      <c r="AB1031">
        <v>0</v>
      </c>
      <c r="AC1031">
        <v>0</v>
      </c>
      <c r="AD1031">
        <v>0</v>
      </c>
      <c r="AE1031" t="s">
        <v>49</v>
      </c>
      <c r="AF1031" t="s">
        <v>49</v>
      </c>
      <c r="AG1031" t="s">
        <v>41</v>
      </c>
      <c r="AH1031" s="5">
        <v>17323499</v>
      </c>
      <c r="AI1031" s="5">
        <v>3080</v>
      </c>
      <c r="AJ1031" s="3">
        <v>45865</v>
      </c>
      <c r="AK1031" s="5">
        <v>0</v>
      </c>
      <c r="AL1031" s="5">
        <v>0</v>
      </c>
      <c r="AM1031" s="5">
        <v>0</v>
      </c>
      <c r="AN1031" s="5">
        <v>0</v>
      </c>
      <c r="AO1031" t="s">
        <v>41</v>
      </c>
      <c r="AP1031" t="s">
        <v>37</v>
      </c>
      <c r="AQ1031" s="5">
        <v>173234.99</v>
      </c>
      <c r="AR1031" t="s">
        <v>38</v>
      </c>
      <c r="AS1031">
        <f t="shared" si="257"/>
        <v>0</v>
      </c>
      <c r="AT1031" t="str">
        <f t="shared" si="258"/>
        <v>0 Días</v>
      </c>
      <c r="AU1031" t="e">
        <f>IF(AND(AC1031=0,SUMIFS($H:$H,$A:$A,$A1031,#REF!,#REF!)&lt;250000000),"Ordinaria",IF(AND(AC1031=0,SUMIFS($H:$H,$A:$A,$A1031,#REF!,#REF!)&gt;=250000000),"Preventiva",IF(AND(AC1031&gt;0,AC1031&lt;=30),"Persuasiva I",IF(AND(AC1031&gt;30,AC1031&lt;=60),"Persuasiva II",IF(AND(AC1031&gt;60,AC1031&lt;90),"Prejurídica","Jurídico")))))</f>
        <v>#REF!</v>
      </c>
      <c r="AV1031">
        <f t="shared" si="259"/>
        <v>0</v>
      </c>
      <c r="AW1031" t="str">
        <f>IFERROR(VLOOKUP(#REF!,#REF!,32,0),"Desembolsado")</f>
        <v>Desembolsado</v>
      </c>
      <c r="AX1031" t="str">
        <f t="shared" si="252"/>
        <v>Otro</v>
      </c>
    </row>
    <row r="1032" spans="1:50" x14ac:dyDescent="0.25">
      <c r="A1032" s="3">
        <v>45138</v>
      </c>
      <c r="B1032" s="1">
        <v>39121600010641</v>
      </c>
      <c r="C1032" s="5">
        <v>89900000</v>
      </c>
      <c r="D1032">
        <v>240</v>
      </c>
      <c r="E1032" s="3">
        <v>40533</v>
      </c>
      <c r="F1032" s="1">
        <f>_xlfn.DAYS(E1032,A1032)/30</f>
        <v>-153.5</v>
      </c>
      <c r="G1032" s="1">
        <v>86</v>
      </c>
      <c r="H1032" s="5">
        <v>18096843</v>
      </c>
      <c r="I1032" s="5" t="s">
        <v>53</v>
      </c>
      <c r="J1032" s="6">
        <v>40918</v>
      </c>
      <c r="K1032" s="7">
        <f>+_xlfn.DAYS(A1032,J1032)/30</f>
        <v>140.66666666666666</v>
      </c>
      <c r="L1032" s="7">
        <f>+_xlfn.DAYS(A1032,E1032)/30</f>
        <v>153.5</v>
      </c>
      <c r="M1032" s="6">
        <v>25484</v>
      </c>
      <c r="N1032" s="8">
        <f>+_xlfn.DAYS(A1032,M1032)/365</f>
        <v>53.846575342465755</v>
      </c>
      <c r="O1032" s="8">
        <v>3417</v>
      </c>
      <c r="P1032" s="6">
        <v>40087</v>
      </c>
      <c r="Q1032" s="8">
        <f t="shared" si="254"/>
        <v>1.2388888888888889</v>
      </c>
      <c r="R1032" s="8">
        <f t="shared" si="250"/>
        <v>2.3083333333333331</v>
      </c>
      <c r="S1032" s="8" t="s">
        <v>66</v>
      </c>
      <c r="T1032" s="9">
        <v>1.61E-2</v>
      </c>
      <c r="U1032" s="5">
        <f t="shared" si="255"/>
        <v>374583.33333333331</v>
      </c>
      <c r="V1032" s="5">
        <f t="shared" si="256"/>
        <v>24279.931024999998</v>
      </c>
      <c r="W1032" s="10">
        <f t="shared" si="253"/>
        <v>398863.26435833331</v>
      </c>
      <c r="X1032" s="5">
        <v>3217</v>
      </c>
      <c r="Y1032">
        <v>0</v>
      </c>
      <c r="Z1032" s="5">
        <v>0</v>
      </c>
      <c r="AA1032" s="5">
        <v>18100060</v>
      </c>
      <c r="AB1032">
        <v>0</v>
      </c>
      <c r="AC1032">
        <v>0</v>
      </c>
      <c r="AD1032">
        <v>0</v>
      </c>
      <c r="AE1032" t="s">
        <v>49</v>
      </c>
      <c r="AF1032" t="s">
        <v>49</v>
      </c>
      <c r="AG1032" t="s">
        <v>41</v>
      </c>
      <c r="AH1032" s="5">
        <v>18096843</v>
      </c>
      <c r="AI1032" s="5">
        <v>3217</v>
      </c>
      <c r="AJ1032" s="3">
        <v>45865</v>
      </c>
      <c r="AK1032" s="5">
        <v>0</v>
      </c>
      <c r="AL1032" s="5">
        <v>0</v>
      </c>
      <c r="AM1032" s="5">
        <v>0</v>
      </c>
      <c r="AN1032" s="5">
        <v>0</v>
      </c>
      <c r="AO1032" t="s">
        <v>41</v>
      </c>
      <c r="AP1032" t="s">
        <v>37</v>
      </c>
      <c r="AQ1032" s="5">
        <v>180968.43</v>
      </c>
      <c r="AR1032" t="s">
        <v>38</v>
      </c>
      <c r="AS1032">
        <f t="shared" si="257"/>
        <v>0</v>
      </c>
      <c r="AT1032" t="str">
        <f t="shared" si="258"/>
        <v>0 Días</v>
      </c>
      <c r="AU1032" t="e">
        <f>IF(AND(AC1032=0,SUMIFS($H:$H,$A:$A,$A1032,#REF!,#REF!)&lt;250000000),"Ordinaria",IF(AND(AC1032=0,SUMIFS($H:$H,$A:$A,$A1032,#REF!,#REF!)&gt;=250000000),"Preventiva",IF(AND(AC1032&gt;0,AC1032&lt;=30),"Persuasiva I",IF(AND(AC1032&gt;30,AC1032&lt;=60),"Persuasiva II",IF(AND(AC1032&gt;60,AC1032&lt;90),"Prejurídica","Jurídico")))))</f>
        <v>#REF!</v>
      </c>
      <c r="AV1032">
        <f t="shared" si="259"/>
        <v>0</v>
      </c>
      <c r="AW1032" t="str">
        <f>IFERROR(VLOOKUP(#REF!,#REF!,32,0),"Desembolsado")</f>
        <v>Desembolsado</v>
      </c>
      <c r="AX1032" t="str">
        <f t="shared" si="252"/>
        <v>Otro</v>
      </c>
    </row>
    <row r="1033" spans="1:50" x14ac:dyDescent="0.25">
      <c r="A1033" s="3">
        <v>45107</v>
      </c>
      <c r="B1033" s="1">
        <v>39121600010641</v>
      </c>
      <c r="C1033" s="5">
        <v>89900000</v>
      </c>
      <c r="D1033">
        <v>240</v>
      </c>
      <c r="E1033" s="3">
        <v>40533</v>
      </c>
      <c r="F1033" s="1">
        <f>_xlfn.DAYS(E1033,A1033)/30</f>
        <v>-152.46666666666667</v>
      </c>
      <c r="G1033" s="1">
        <v>86.5</v>
      </c>
      <c r="H1033" s="5">
        <v>18869054</v>
      </c>
      <c r="I1033" s="5" t="s">
        <v>53</v>
      </c>
      <c r="J1033" s="6">
        <v>40918</v>
      </c>
      <c r="K1033" s="7">
        <f>+_xlfn.DAYS(A1033,J1033)/30</f>
        <v>139.63333333333333</v>
      </c>
      <c r="L1033" s="7">
        <f>+_xlfn.DAYS(A1033,E1033)/30</f>
        <v>152.46666666666667</v>
      </c>
      <c r="M1033" s="6">
        <v>25484</v>
      </c>
      <c r="N1033" s="8">
        <f>+_xlfn.DAYS(A1033,M1033)/365</f>
        <v>53.761643835616439</v>
      </c>
      <c r="O1033" s="8">
        <v>3417</v>
      </c>
      <c r="P1033" s="6">
        <v>40087</v>
      </c>
      <c r="Q1033" s="8">
        <f t="shared" si="254"/>
        <v>1.2388888888888889</v>
      </c>
      <c r="R1033" s="8">
        <f t="shared" si="250"/>
        <v>2.3083333333333331</v>
      </c>
      <c r="S1033" s="8" t="s">
        <v>66</v>
      </c>
      <c r="T1033" s="9">
        <v>1.61E-2</v>
      </c>
      <c r="U1033" s="5">
        <f t="shared" si="255"/>
        <v>374583.33333333331</v>
      </c>
      <c r="V1033" s="5">
        <f t="shared" si="256"/>
        <v>25315.980783333333</v>
      </c>
      <c r="W1033" s="10">
        <f t="shared" si="253"/>
        <v>399899.31411666668</v>
      </c>
      <c r="X1033" s="5">
        <v>3359</v>
      </c>
      <c r="Y1033">
        <v>0</v>
      </c>
      <c r="Z1033" s="5">
        <v>0</v>
      </c>
      <c r="AA1033" s="5">
        <v>18872413</v>
      </c>
      <c r="AB1033">
        <v>0</v>
      </c>
      <c r="AC1033">
        <v>0</v>
      </c>
      <c r="AD1033">
        <v>0</v>
      </c>
      <c r="AE1033" t="s">
        <v>49</v>
      </c>
      <c r="AF1033" t="s">
        <v>49</v>
      </c>
      <c r="AG1033" t="s">
        <v>41</v>
      </c>
      <c r="AH1033" s="5">
        <v>18869054</v>
      </c>
      <c r="AI1033" s="5">
        <v>3359</v>
      </c>
      <c r="AJ1033" s="3">
        <v>45865</v>
      </c>
      <c r="AK1033" s="5">
        <v>0</v>
      </c>
      <c r="AL1033" s="5">
        <v>0</v>
      </c>
      <c r="AM1033" s="5">
        <v>0</v>
      </c>
      <c r="AN1033" s="5">
        <v>0</v>
      </c>
      <c r="AO1033" t="s">
        <v>41</v>
      </c>
      <c r="AP1033" t="s">
        <v>37</v>
      </c>
      <c r="AQ1033" s="5">
        <v>188690.54</v>
      </c>
      <c r="AR1033" t="s">
        <v>38</v>
      </c>
      <c r="AS1033">
        <f t="shared" si="257"/>
        <v>0</v>
      </c>
      <c r="AT1033" t="str">
        <f t="shared" si="258"/>
        <v>0 Días</v>
      </c>
      <c r="AU1033" t="e">
        <f>IF(AND(AC1033=0,SUMIFS($H:$H,$A:$A,$A1033,#REF!,#REF!)&lt;250000000),"Ordinaria",IF(AND(AC1033=0,SUMIFS($H:$H,$A:$A,$A1033,#REF!,#REF!)&gt;=250000000),"Preventiva",IF(AND(AC1033&gt;0,AC1033&lt;=30),"Persuasiva I",IF(AND(AC1033&gt;30,AC1033&lt;=60),"Persuasiva II",IF(AND(AC1033&gt;60,AC1033&lt;90),"Prejurídica","Jurídico")))))</f>
        <v>#REF!</v>
      </c>
      <c r="AV1033">
        <f t="shared" si="259"/>
        <v>0</v>
      </c>
      <c r="AW1033" t="str">
        <f>IFERROR(VLOOKUP(#REF!,#REF!,32,0),"Desembolsado")</f>
        <v>Desembolsado</v>
      </c>
      <c r="AX1033" t="str">
        <f t="shared" si="252"/>
        <v>Otro</v>
      </c>
    </row>
    <row r="1034" spans="1:50" x14ac:dyDescent="0.25">
      <c r="A1034" s="3">
        <v>45077</v>
      </c>
      <c r="B1034" s="1">
        <v>39121600010641</v>
      </c>
      <c r="C1034" s="5">
        <v>89900000</v>
      </c>
      <c r="D1034">
        <v>240</v>
      </c>
      <c r="E1034" s="3">
        <v>40533</v>
      </c>
      <c r="F1034" s="1">
        <f>_xlfn.DAYS(E1034,A1034)/30</f>
        <v>-151.46666666666667</v>
      </c>
      <c r="G1034" s="1">
        <v>87.533333333333331</v>
      </c>
      <c r="H1034" s="5">
        <v>19640133</v>
      </c>
      <c r="I1034" s="5" t="s">
        <v>53</v>
      </c>
      <c r="J1034" s="6">
        <v>40918</v>
      </c>
      <c r="K1034" s="7">
        <f>+_xlfn.DAYS(A1034,J1034)/30</f>
        <v>138.63333333333333</v>
      </c>
      <c r="L1034" s="7">
        <f>+_xlfn.DAYS(A1034,E1034)/30</f>
        <v>151.46666666666667</v>
      </c>
      <c r="M1034" s="6">
        <v>25484</v>
      </c>
      <c r="N1034" s="8">
        <f>+_xlfn.DAYS(A1034,M1034)/365</f>
        <v>53.679452054794524</v>
      </c>
      <c r="O1034" s="8">
        <v>3417</v>
      </c>
      <c r="P1034" s="6">
        <v>40087</v>
      </c>
      <c r="Q1034" s="8">
        <f t="shared" si="254"/>
        <v>1.2388888888888889</v>
      </c>
      <c r="R1034" s="8">
        <f t="shared" si="250"/>
        <v>2.3083333333333331</v>
      </c>
      <c r="S1034" s="8" t="s">
        <v>66</v>
      </c>
      <c r="T1034" s="9">
        <v>1.61E-2</v>
      </c>
      <c r="U1034" s="5">
        <f t="shared" si="255"/>
        <v>374583.33333333331</v>
      </c>
      <c r="V1034" s="5">
        <f t="shared" si="256"/>
        <v>26350.511774999999</v>
      </c>
      <c r="W1034" s="10">
        <f t="shared" si="253"/>
        <v>400933.84510833333</v>
      </c>
      <c r="X1034" s="5">
        <v>3492</v>
      </c>
      <c r="Y1034">
        <v>0</v>
      </c>
      <c r="Z1034" s="5">
        <v>0</v>
      </c>
      <c r="AA1034" s="5">
        <v>19643625</v>
      </c>
      <c r="AB1034">
        <v>0</v>
      </c>
      <c r="AC1034">
        <v>0</v>
      </c>
      <c r="AD1034">
        <v>0</v>
      </c>
      <c r="AE1034" t="s">
        <v>49</v>
      </c>
      <c r="AF1034" t="s">
        <v>49</v>
      </c>
      <c r="AG1034" t="s">
        <v>41</v>
      </c>
      <c r="AH1034" s="5">
        <v>19640133</v>
      </c>
      <c r="AI1034" s="5">
        <v>3492</v>
      </c>
      <c r="AJ1034" s="3">
        <v>45865</v>
      </c>
      <c r="AK1034" s="5">
        <v>0</v>
      </c>
      <c r="AL1034" s="5">
        <v>0</v>
      </c>
      <c r="AM1034" s="5">
        <v>0</v>
      </c>
      <c r="AN1034" s="5">
        <v>0</v>
      </c>
      <c r="AO1034" t="s">
        <v>41</v>
      </c>
      <c r="AP1034" t="s">
        <v>37</v>
      </c>
      <c r="AQ1034" s="5">
        <v>196401.33</v>
      </c>
      <c r="AR1034" t="s">
        <v>38</v>
      </c>
      <c r="AS1034">
        <f t="shared" si="257"/>
        <v>0</v>
      </c>
      <c r="AT1034" t="str">
        <f t="shared" si="258"/>
        <v>0 Días</v>
      </c>
      <c r="AU1034" t="e">
        <f>IF(AND(AC1034=0,SUMIFS($H:$H,$A:$A,$A1034,#REF!,#REF!)&lt;250000000),"Ordinaria",IF(AND(AC1034=0,SUMIFS($H:$H,$A:$A,$A1034,#REF!,#REF!)&gt;=250000000),"Preventiva",IF(AND(AC1034&gt;0,AC1034&lt;=30),"Persuasiva I",IF(AND(AC1034&gt;30,AC1034&lt;=60),"Persuasiva II",IF(AND(AC1034&gt;60,AC1034&lt;90),"Prejurídica","Jurídico")))))</f>
        <v>#REF!</v>
      </c>
      <c r="AV1034">
        <f t="shared" si="259"/>
        <v>0</v>
      </c>
      <c r="AW1034" t="str">
        <f>IFERROR(VLOOKUP(#REF!,#REF!,32,0),"Desembolsado")</f>
        <v>Desembolsado</v>
      </c>
      <c r="AX1034" t="str">
        <f t="shared" si="252"/>
        <v>Otro</v>
      </c>
    </row>
    <row r="1035" spans="1:50" x14ac:dyDescent="0.25">
      <c r="A1035" s="3">
        <v>45046</v>
      </c>
      <c r="B1035" s="1">
        <v>39121600010641</v>
      </c>
      <c r="C1035" s="5">
        <v>89900000</v>
      </c>
      <c r="D1035">
        <v>240</v>
      </c>
      <c r="E1035" s="3">
        <v>40533</v>
      </c>
      <c r="F1035" s="1">
        <f>_xlfn.DAYS(E1035,A1035)/30</f>
        <v>-150.43333333333334</v>
      </c>
      <c r="G1035" s="1">
        <v>88.533333333333331</v>
      </c>
      <c r="H1035" s="5">
        <v>20410084</v>
      </c>
      <c r="I1035" s="5" t="s">
        <v>53</v>
      </c>
      <c r="J1035" s="6">
        <v>40918</v>
      </c>
      <c r="K1035" s="7">
        <f>+_xlfn.DAYS(A1035,J1035)/30</f>
        <v>137.6</v>
      </c>
      <c r="L1035" s="7">
        <f>+_xlfn.DAYS(A1035,E1035)/30</f>
        <v>150.43333333333334</v>
      </c>
      <c r="M1035" s="6">
        <v>25484</v>
      </c>
      <c r="N1035" s="8">
        <f>+_xlfn.DAYS(A1035,M1035)/365</f>
        <v>53.594520547945208</v>
      </c>
      <c r="O1035" s="8">
        <v>3417</v>
      </c>
      <c r="P1035" s="6">
        <v>40087</v>
      </c>
      <c r="Q1035" s="8">
        <f t="shared" si="254"/>
        <v>1.2388888888888889</v>
      </c>
      <c r="R1035" s="8">
        <f t="shared" si="250"/>
        <v>2.3083333333333331</v>
      </c>
      <c r="S1035" s="8" t="s">
        <v>66</v>
      </c>
      <c r="T1035" s="9">
        <v>1.61E-2</v>
      </c>
      <c r="U1035" s="5">
        <f t="shared" si="255"/>
        <v>374583.33333333331</v>
      </c>
      <c r="V1035" s="5">
        <f t="shared" si="256"/>
        <v>27383.529366666666</v>
      </c>
      <c r="W1035" s="10">
        <f t="shared" si="253"/>
        <v>401966.8627</v>
      </c>
      <c r="X1035" s="5">
        <v>3652</v>
      </c>
      <c r="Y1035">
        <v>0</v>
      </c>
      <c r="Z1035" s="5">
        <v>0</v>
      </c>
      <c r="AA1035" s="5">
        <v>20413736</v>
      </c>
      <c r="AB1035">
        <v>0</v>
      </c>
      <c r="AC1035">
        <v>0</v>
      </c>
      <c r="AD1035">
        <v>0</v>
      </c>
      <c r="AE1035" t="s">
        <v>49</v>
      </c>
      <c r="AF1035" t="s">
        <v>49</v>
      </c>
      <c r="AG1035" t="s">
        <v>41</v>
      </c>
      <c r="AH1035" s="5">
        <v>20410084</v>
      </c>
      <c r="AI1035" s="5">
        <v>3652</v>
      </c>
      <c r="AJ1035" s="3">
        <v>45865</v>
      </c>
      <c r="AK1035" s="5">
        <v>0</v>
      </c>
      <c r="AL1035" s="5">
        <v>0</v>
      </c>
      <c r="AM1035" s="5">
        <v>0</v>
      </c>
      <c r="AN1035" s="5">
        <v>0</v>
      </c>
      <c r="AO1035" t="s">
        <v>41</v>
      </c>
      <c r="AP1035" t="s">
        <v>37</v>
      </c>
      <c r="AQ1035" s="5">
        <v>204100.84</v>
      </c>
      <c r="AR1035" t="s">
        <v>38</v>
      </c>
      <c r="AS1035">
        <f t="shared" si="257"/>
        <v>0</v>
      </c>
      <c r="AT1035" t="str">
        <f t="shared" si="258"/>
        <v>0 Días</v>
      </c>
      <c r="AU1035" t="e">
        <f>IF(AND(AC1035=0,SUMIFS($H:$H,$A:$A,$A1035,#REF!,#REF!)&lt;250000000),"Ordinaria",IF(AND(AC1035=0,SUMIFS($H:$H,$A:$A,$A1035,#REF!,#REF!)&gt;=250000000),"Preventiva",IF(AND(AC1035&gt;0,AC1035&lt;=30),"Persuasiva I",IF(AND(AC1035&gt;30,AC1035&lt;=60),"Persuasiva II",IF(AND(AC1035&gt;60,AC1035&lt;90),"Prejurídica","Jurídico")))))</f>
        <v>#REF!</v>
      </c>
      <c r="AV1035">
        <f t="shared" si="259"/>
        <v>0</v>
      </c>
      <c r="AW1035" t="str">
        <f>IFERROR(VLOOKUP(#REF!,#REF!,32,0),"Desembolsado")</f>
        <v>Desembolsado</v>
      </c>
      <c r="AX1035" t="str">
        <f t="shared" si="252"/>
        <v>Otro</v>
      </c>
    </row>
    <row r="1036" spans="1:50" x14ac:dyDescent="0.25">
      <c r="A1036" s="3">
        <v>45016</v>
      </c>
      <c r="B1036" s="1">
        <v>39121600010641</v>
      </c>
      <c r="C1036" s="5">
        <v>89900000</v>
      </c>
      <c r="D1036">
        <v>240</v>
      </c>
      <c r="E1036" s="3">
        <v>40533</v>
      </c>
      <c r="F1036" s="1">
        <f>_xlfn.DAYS(E1036,A1036)/30</f>
        <v>-149.43333333333334</v>
      </c>
      <c r="G1036" s="1">
        <v>89.566666666666663</v>
      </c>
      <c r="H1036" s="5">
        <v>21178860</v>
      </c>
      <c r="I1036" s="5" t="s">
        <v>53</v>
      </c>
      <c r="J1036" s="6">
        <v>40918</v>
      </c>
      <c r="K1036" s="7">
        <f>+_xlfn.DAYS(A1036,J1036)/30</f>
        <v>136.6</v>
      </c>
      <c r="L1036" s="7">
        <f>+_xlfn.DAYS(A1036,E1036)/30</f>
        <v>149.43333333333334</v>
      </c>
      <c r="M1036" s="6">
        <v>25484</v>
      </c>
      <c r="N1036" s="8">
        <f>+_xlfn.DAYS(A1036,M1036)/365</f>
        <v>53.512328767123286</v>
      </c>
      <c r="O1036" s="8">
        <v>3417</v>
      </c>
      <c r="P1036" s="6">
        <v>40087</v>
      </c>
      <c r="Q1036" s="8">
        <f t="shared" si="254"/>
        <v>1.2388888888888889</v>
      </c>
      <c r="R1036" s="8">
        <f t="shared" si="250"/>
        <v>2.3083333333333331</v>
      </c>
      <c r="S1036" s="8" t="s">
        <v>66</v>
      </c>
      <c r="T1036" s="9">
        <v>1.61E-2</v>
      </c>
      <c r="U1036" s="5">
        <f t="shared" si="255"/>
        <v>374583.33333333331</v>
      </c>
      <c r="V1036" s="5">
        <f t="shared" si="256"/>
        <v>28414.970500000003</v>
      </c>
      <c r="W1036" s="10">
        <f t="shared" si="253"/>
        <v>402998.30383333331</v>
      </c>
      <c r="X1036" s="5">
        <v>3791</v>
      </c>
      <c r="Y1036">
        <v>0</v>
      </c>
      <c r="Z1036" s="5">
        <v>0</v>
      </c>
      <c r="AA1036" s="5">
        <v>21182651</v>
      </c>
      <c r="AB1036">
        <v>0</v>
      </c>
      <c r="AC1036">
        <v>0</v>
      </c>
      <c r="AD1036">
        <v>0</v>
      </c>
      <c r="AE1036" t="s">
        <v>49</v>
      </c>
      <c r="AF1036" t="s">
        <v>49</v>
      </c>
      <c r="AG1036" t="s">
        <v>41</v>
      </c>
      <c r="AH1036" s="5">
        <v>21178860</v>
      </c>
      <c r="AI1036" s="5">
        <v>3791</v>
      </c>
      <c r="AJ1036" s="3">
        <v>45865</v>
      </c>
      <c r="AK1036" s="5">
        <v>0</v>
      </c>
      <c r="AL1036" s="5">
        <v>0</v>
      </c>
      <c r="AM1036" s="5">
        <v>0</v>
      </c>
      <c r="AN1036" s="5">
        <v>0</v>
      </c>
      <c r="AO1036" t="s">
        <v>41</v>
      </c>
      <c r="AP1036" t="s">
        <v>37</v>
      </c>
      <c r="AQ1036" s="5">
        <v>211788.6</v>
      </c>
      <c r="AR1036" t="s">
        <v>38</v>
      </c>
      <c r="AS1036">
        <f t="shared" si="257"/>
        <v>0</v>
      </c>
      <c r="AT1036" t="str">
        <f t="shared" si="258"/>
        <v>0 Días</v>
      </c>
      <c r="AU1036" t="e">
        <f>IF(AND(AC1036=0,SUMIFS($H:$H,$A:$A,$A1036,#REF!,#REF!)&lt;250000000),"Ordinaria",IF(AND(AC1036=0,SUMIFS($H:$H,$A:$A,$A1036,#REF!,#REF!)&gt;=250000000),"Preventiva",IF(AND(AC1036&gt;0,AC1036&lt;=30),"Persuasiva I",IF(AND(AC1036&gt;30,AC1036&lt;=60),"Persuasiva II",IF(AND(AC1036&gt;60,AC1036&lt;90),"Prejurídica","Jurídico")))))</f>
        <v>#REF!</v>
      </c>
      <c r="AV1036">
        <f t="shared" si="259"/>
        <v>0</v>
      </c>
      <c r="AW1036" t="str">
        <f>IFERROR(VLOOKUP(#REF!,#REF!,32,0),"Desembolsado")</f>
        <v>Desembolsado</v>
      </c>
      <c r="AX1036" t="str">
        <f t="shared" si="252"/>
        <v>Otro</v>
      </c>
    </row>
    <row r="1037" spans="1:50" x14ac:dyDescent="0.25">
      <c r="A1037" s="3">
        <v>45351</v>
      </c>
      <c r="B1037" s="1">
        <v>39122150010441</v>
      </c>
      <c r="C1037" s="5">
        <v>410000000</v>
      </c>
      <c r="D1037">
        <v>240</v>
      </c>
      <c r="E1037" s="3">
        <v>40392</v>
      </c>
      <c r="F1037" s="1">
        <f>_xlfn.DAYS(E1037,A1037)/30</f>
        <v>-165.3</v>
      </c>
      <c r="G1037" s="1">
        <f t="shared" ref="G1037:G1068" si="260">+D1037+F1037</f>
        <v>74.699999999999989</v>
      </c>
      <c r="H1037" s="5">
        <v>132158963.76000001</v>
      </c>
      <c r="I1037" s="5" t="s">
        <v>53</v>
      </c>
      <c r="J1037" s="6">
        <v>40935</v>
      </c>
      <c r="K1037" s="7">
        <f>+_xlfn.DAYS(A1037,J1037)/30</f>
        <v>147.19999999999999</v>
      </c>
      <c r="L1037" s="7">
        <f>+_xlfn.DAYS(A1037,E1037)/30</f>
        <v>165.3</v>
      </c>
      <c r="M1037" s="6">
        <v>21563</v>
      </c>
      <c r="N1037" s="8">
        <f>+_xlfn.DAYS(A1037,M1037)/365</f>
        <v>65.172602739726031</v>
      </c>
      <c r="O1037" s="8">
        <v>243</v>
      </c>
      <c r="P1037" s="6">
        <v>38961</v>
      </c>
      <c r="Q1037" s="8">
        <f t="shared" si="254"/>
        <v>3.9750000000000001</v>
      </c>
      <c r="R1037" s="8">
        <f t="shared" si="250"/>
        <v>5.4833333333333334</v>
      </c>
      <c r="S1037" s="8" t="s">
        <v>66</v>
      </c>
      <c r="T1037" s="9">
        <v>1.61E-2</v>
      </c>
      <c r="U1037" s="5">
        <f t="shared" si="255"/>
        <v>1708333.3333333333</v>
      </c>
      <c r="V1037" s="5">
        <f t="shared" si="256"/>
        <v>177313.27637800001</v>
      </c>
      <c r="W1037" s="10">
        <f t="shared" si="253"/>
        <v>1885646.6097113332</v>
      </c>
      <c r="X1037" s="5">
        <v>64612</v>
      </c>
      <c r="Y1037">
        <v>0</v>
      </c>
      <c r="Z1037" s="5">
        <v>17678</v>
      </c>
      <c r="AA1037" s="5">
        <v>132241253.76000001</v>
      </c>
      <c r="AB1037">
        <v>0</v>
      </c>
      <c r="AC1037">
        <v>0</v>
      </c>
      <c r="AD1037">
        <v>0</v>
      </c>
      <c r="AE1037" t="s">
        <v>34</v>
      </c>
      <c r="AF1037" t="s">
        <v>34</v>
      </c>
      <c r="AG1037" t="s">
        <v>41</v>
      </c>
      <c r="AH1037" s="5">
        <v>1321589.6399999999</v>
      </c>
      <c r="AI1037" s="5">
        <v>646.12</v>
      </c>
      <c r="AJ1037" s="3">
        <v>47776</v>
      </c>
      <c r="AK1037" s="5">
        <v>176.78</v>
      </c>
      <c r="AL1037" s="5">
        <v>0</v>
      </c>
      <c r="AM1037" s="5">
        <v>0</v>
      </c>
      <c r="AN1037" s="5">
        <v>0</v>
      </c>
      <c r="AO1037" t="s">
        <v>41</v>
      </c>
      <c r="AP1037" t="s">
        <v>37</v>
      </c>
      <c r="AQ1037" s="5">
        <v>1321589.6399999999</v>
      </c>
      <c r="AR1037" t="s">
        <v>38</v>
      </c>
      <c r="AT1037" t="str">
        <f t="shared" si="258"/>
        <v>0 Días</v>
      </c>
      <c r="AU1037" t="e">
        <f>IF(AND(AC1037=0,SUMIFS($H:$H,$A:$A,$A1037,#REF!,#REF!)&lt;250000000),"Ordinaria",IF(AND(AC1037=0,SUMIFS($H:$H,$A:$A,$A1037,#REF!,#REF!)&gt;=250000000),"Preventiva",IF(AND(AC1037&gt;0,AC1037&lt;=30),"Persuasiva I",IF(AND(AC1037&gt;30,AC1037&lt;=60),"Persuasiva II",IF(AND(AC1037&gt;60,AC1037&lt;90),"Prejurídica","Jurídico")))))</f>
        <v>#REF!</v>
      </c>
      <c r="AV1037">
        <f t="shared" si="259"/>
        <v>0</v>
      </c>
      <c r="AW1037" t="str">
        <f>IFERROR(VLOOKUP(#REF!,#REF!,32,0),"Desembolsado")</f>
        <v>Desembolsado</v>
      </c>
      <c r="AX1037" t="str">
        <f t="shared" si="252"/>
        <v>Otro</v>
      </c>
    </row>
    <row r="1038" spans="1:50" x14ac:dyDescent="0.25">
      <c r="A1038" s="3">
        <v>45322</v>
      </c>
      <c r="B1038" s="1">
        <v>39122150010441</v>
      </c>
      <c r="C1038" s="5">
        <v>410000000</v>
      </c>
      <c r="D1038">
        <v>240</v>
      </c>
      <c r="E1038" s="3">
        <v>40392</v>
      </c>
      <c r="F1038" s="1">
        <f>_xlfn.DAYS(E1038,A1038)/30</f>
        <v>-164.33333333333334</v>
      </c>
      <c r="G1038" s="1">
        <f t="shared" si="260"/>
        <v>75.666666666666657</v>
      </c>
      <c r="H1038" s="5">
        <v>133810929.76000001</v>
      </c>
      <c r="I1038" s="5" t="s">
        <v>53</v>
      </c>
      <c r="J1038" s="6">
        <v>40935</v>
      </c>
      <c r="K1038" s="7">
        <f>+_xlfn.DAYS(A1038,J1038)/30</f>
        <v>146.23333333333332</v>
      </c>
      <c r="L1038" s="7">
        <f>+_xlfn.DAYS(A1038,E1038)/30</f>
        <v>164.33333333333334</v>
      </c>
      <c r="M1038" s="6">
        <v>21563</v>
      </c>
      <c r="N1038" s="8">
        <f>+_xlfn.DAYS(A1038,M1038)/365</f>
        <v>65.093150684931501</v>
      </c>
      <c r="O1038" s="8">
        <v>243</v>
      </c>
      <c r="P1038" s="6">
        <v>38961</v>
      </c>
      <c r="Q1038" s="8">
        <f t="shared" si="254"/>
        <v>3.9750000000000001</v>
      </c>
      <c r="R1038" s="8">
        <f t="shared" si="250"/>
        <v>5.4833333333333334</v>
      </c>
      <c r="S1038" s="8" t="s">
        <v>66</v>
      </c>
      <c r="T1038" s="9">
        <v>1.61E-2</v>
      </c>
      <c r="U1038" s="5">
        <f t="shared" si="255"/>
        <v>1708333.3333333333</v>
      </c>
      <c r="V1038" s="5">
        <f t="shared" si="256"/>
        <v>179529.66409466669</v>
      </c>
      <c r="W1038" s="10">
        <f t="shared" si="253"/>
        <v>1887862.997428</v>
      </c>
      <c r="X1038" s="5">
        <v>65417</v>
      </c>
      <c r="Y1038">
        <v>0</v>
      </c>
      <c r="Z1038" s="5">
        <v>17899</v>
      </c>
      <c r="AA1038" s="5">
        <v>133894245.76000001</v>
      </c>
      <c r="AB1038">
        <v>0</v>
      </c>
      <c r="AC1038">
        <v>0</v>
      </c>
      <c r="AD1038">
        <v>0</v>
      </c>
      <c r="AE1038" t="s">
        <v>34</v>
      </c>
      <c r="AF1038" t="s">
        <v>34</v>
      </c>
      <c r="AG1038" t="s">
        <v>41</v>
      </c>
      <c r="AH1038" s="5">
        <v>1338109.3</v>
      </c>
      <c r="AI1038" s="5">
        <v>654.16999999999996</v>
      </c>
      <c r="AJ1038" s="3">
        <v>47776</v>
      </c>
      <c r="AK1038" s="5">
        <v>178.99</v>
      </c>
      <c r="AL1038" s="5">
        <v>0</v>
      </c>
      <c r="AM1038" s="5">
        <v>0</v>
      </c>
      <c r="AN1038" s="5">
        <v>0</v>
      </c>
      <c r="AO1038" t="s">
        <v>41</v>
      </c>
      <c r="AP1038" t="s">
        <v>37</v>
      </c>
      <c r="AQ1038" s="5">
        <v>1338109.3</v>
      </c>
      <c r="AR1038" t="s">
        <v>38</v>
      </c>
      <c r="AS1038">
        <f t="shared" ref="AS1038:AS1048" si="261">IF(AC1038&gt;=1,1,0)</f>
        <v>0</v>
      </c>
      <c r="AT1038" t="str">
        <f t="shared" si="258"/>
        <v>0 Días</v>
      </c>
      <c r="AU1038" t="e">
        <f>IF(AND(AC1038=0,SUMIFS($H:$H,$A:$A,$A1038,#REF!,#REF!)&lt;250000000),"Ordinaria",IF(AND(AC1038=0,SUMIFS($H:$H,$A:$A,$A1038,#REF!,#REF!)&gt;=250000000),"Preventiva",IF(AND(AC1038&gt;0,AC1038&lt;=30),"Persuasiva I",IF(AND(AC1038&gt;30,AC1038&lt;=60),"Persuasiva II",IF(AND(AC1038&gt;60,AC1038&lt;90),"Prejurídica","Jurídico")))))</f>
        <v>#REF!</v>
      </c>
      <c r="AV1038">
        <f t="shared" si="259"/>
        <v>0</v>
      </c>
      <c r="AW1038" t="str">
        <f>IFERROR(VLOOKUP(#REF!,#REF!,32,0),"Desembolsado")</f>
        <v>Desembolsado</v>
      </c>
      <c r="AX1038" t="str">
        <f t="shared" si="252"/>
        <v>Otro</v>
      </c>
    </row>
    <row r="1039" spans="1:50" x14ac:dyDescent="0.25">
      <c r="A1039" s="3">
        <v>45291</v>
      </c>
      <c r="B1039" s="1">
        <v>39122150010441</v>
      </c>
      <c r="C1039" s="5">
        <v>410000000</v>
      </c>
      <c r="D1039">
        <v>240</v>
      </c>
      <c r="E1039" s="3">
        <v>40392</v>
      </c>
      <c r="F1039" s="1">
        <f>_xlfn.DAYS(E1039,A1039)/30</f>
        <v>-163.30000000000001</v>
      </c>
      <c r="G1039" s="1">
        <f t="shared" si="260"/>
        <v>76.699999999999989</v>
      </c>
      <c r="H1039" s="5">
        <v>135462939.75999999</v>
      </c>
      <c r="I1039" s="5" t="s">
        <v>53</v>
      </c>
      <c r="J1039" s="6">
        <v>40935</v>
      </c>
      <c r="K1039" s="7">
        <f>+_xlfn.DAYS(A1039,J1039)/30</f>
        <v>145.19999999999999</v>
      </c>
      <c r="L1039" s="7">
        <f>+_xlfn.DAYS(A1039,E1039)/30</f>
        <v>163.30000000000001</v>
      </c>
      <c r="M1039" s="6">
        <v>21563</v>
      </c>
      <c r="N1039" s="8">
        <f>+_xlfn.DAYS(A1039,M1039)/365</f>
        <v>65.008219178082186</v>
      </c>
      <c r="O1039" s="8">
        <v>243</v>
      </c>
      <c r="P1039" s="6">
        <v>38961</v>
      </c>
      <c r="Q1039" s="8">
        <f t="shared" si="254"/>
        <v>3.9750000000000001</v>
      </c>
      <c r="R1039" s="8">
        <f t="shared" si="250"/>
        <v>5.4833333333333334</v>
      </c>
      <c r="S1039" s="8" t="s">
        <v>66</v>
      </c>
      <c r="T1039" s="9">
        <v>1.61E-2</v>
      </c>
      <c r="U1039" s="5">
        <f t="shared" si="255"/>
        <v>1708333.3333333333</v>
      </c>
      <c r="V1039" s="5">
        <f t="shared" si="256"/>
        <v>181746.11084466663</v>
      </c>
      <c r="W1039" s="10">
        <f t="shared" si="253"/>
        <v>1890079.4441779999</v>
      </c>
      <c r="X1039" s="5">
        <v>66228</v>
      </c>
      <c r="Y1039">
        <v>0</v>
      </c>
      <c r="Z1039" s="5">
        <v>18123</v>
      </c>
      <c r="AA1039" s="5">
        <v>135547290.75999999</v>
      </c>
      <c r="AB1039">
        <v>0</v>
      </c>
      <c r="AC1039">
        <v>0</v>
      </c>
      <c r="AD1039">
        <v>0</v>
      </c>
      <c r="AE1039" t="s">
        <v>34</v>
      </c>
      <c r="AF1039" t="s">
        <v>34</v>
      </c>
      <c r="AG1039" t="s">
        <v>41</v>
      </c>
      <c r="AH1039" s="5">
        <v>1354629.4</v>
      </c>
      <c r="AI1039" s="5">
        <v>662.28</v>
      </c>
      <c r="AJ1039" s="3">
        <v>47776</v>
      </c>
      <c r="AK1039" s="5">
        <v>181.23</v>
      </c>
      <c r="AL1039" s="5">
        <v>0</v>
      </c>
      <c r="AM1039" s="5">
        <v>0</v>
      </c>
      <c r="AN1039" s="5">
        <v>0</v>
      </c>
      <c r="AO1039" t="s">
        <v>41</v>
      </c>
      <c r="AP1039" t="s">
        <v>37</v>
      </c>
      <c r="AQ1039" s="5">
        <v>1354629.4</v>
      </c>
      <c r="AR1039" t="s">
        <v>38</v>
      </c>
      <c r="AS1039">
        <f t="shared" si="261"/>
        <v>0</v>
      </c>
      <c r="AT1039" t="str">
        <f t="shared" si="258"/>
        <v>0 Días</v>
      </c>
      <c r="AU1039" t="e">
        <f>IF(AND(AC1039=0,SUMIFS($H:$H,$A:$A,$A1039,#REF!,#REF!)&lt;250000000),"Ordinaria",IF(AND(AC1039=0,SUMIFS($H:$H,$A:$A,$A1039,#REF!,#REF!)&gt;=250000000),"Preventiva",IF(AND(AC1039&gt;0,AC1039&lt;=30),"Persuasiva I",IF(AND(AC1039&gt;30,AC1039&lt;=60),"Persuasiva II",IF(AND(AC1039&gt;60,AC1039&lt;90),"Prejurídica","Jurídico")))))</f>
        <v>#REF!</v>
      </c>
      <c r="AV1039">
        <f t="shared" si="259"/>
        <v>0</v>
      </c>
      <c r="AW1039" t="str">
        <f>IFERROR(VLOOKUP(#REF!,#REF!,32,0),"Desembolsado")</f>
        <v>Desembolsado</v>
      </c>
      <c r="AX1039" t="str">
        <f t="shared" si="252"/>
        <v>Otro</v>
      </c>
    </row>
    <row r="1040" spans="1:50" x14ac:dyDescent="0.25">
      <c r="A1040" s="3">
        <v>45260</v>
      </c>
      <c r="B1040" s="1">
        <v>39122150010441</v>
      </c>
      <c r="C1040" s="5">
        <v>410000000</v>
      </c>
      <c r="D1040">
        <v>240</v>
      </c>
      <c r="E1040" s="3">
        <v>40392</v>
      </c>
      <c r="F1040" s="1">
        <f>_xlfn.DAYS(E1040,A1040)/30</f>
        <v>-162.26666666666668</v>
      </c>
      <c r="G1040" s="1">
        <f t="shared" si="260"/>
        <v>77.73333333333332</v>
      </c>
      <c r="H1040" s="5">
        <v>137114452.75999999</v>
      </c>
      <c r="I1040" s="5" t="s">
        <v>53</v>
      </c>
      <c r="J1040" s="6">
        <v>40935</v>
      </c>
      <c r="K1040" s="7">
        <f>+_xlfn.DAYS(A1040,J1040)/30</f>
        <v>144.16666666666666</v>
      </c>
      <c r="L1040" s="7">
        <f>+_xlfn.DAYS(A1040,E1040)/30</f>
        <v>162.26666666666668</v>
      </c>
      <c r="M1040" s="6">
        <v>21563</v>
      </c>
      <c r="N1040" s="8">
        <f>+_xlfn.DAYS(A1040,M1040)/365</f>
        <v>64.92328767123287</v>
      </c>
      <c r="O1040" s="8">
        <v>243</v>
      </c>
      <c r="P1040" s="6">
        <v>38961</v>
      </c>
      <c r="Q1040" s="8">
        <f t="shared" si="254"/>
        <v>3.9750000000000001</v>
      </c>
      <c r="R1040" s="8">
        <f t="shared" si="250"/>
        <v>5.4833333333333334</v>
      </c>
      <c r="S1040" s="8" t="s">
        <v>66</v>
      </c>
      <c r="T1040" s="9">
        <v>1.61E-2</v>
      </c>
      <c r="U1040" s="5">
        <f t="shared" si="255"/>
        <v>1708333.3333333333</v>
      </c>
      <c r="V1040" s="5">
        <f t="shared" si="256"/>
        <v>183961.89078633333</v>
      </c>
      <c r="W1040" s="10">
        <f t="shared" si="253"/>
        <v>1892295.2241196665</v>
      </c>
      <c r="X1040" s="5">
        <v>67034</v>
      </c>
      <c r="Y1040">
        <v>0</v>
      </c>
      <c r="Z1040" s="5">
        <v>0</v>
      </c>
      <c r="AA1040" s="5">
        <v>137181486.75999999</v>
      </c>
      <c r="AB1040">
        <v>0</v>
      </c>
      <c r="AC1040">
        <v>0</v>
      </c>
      <c r="AD1040">
        <v>0</v>
      </c>
      <c r="AE1040" t="s">
        <v>34</v>
      </c>
      <c r="AF1040" t="s">
        <v>34</v>
      </c>
      <c r="AG1040" t="s">
        <v>41</v>
      </c>
      <c r="AH1040" s="5">
        <v>1371144.53</v>
      </c>
      <c r="AI1040" s="5">
        <v>670.34</v>
      </c>
      <c r="AJ1040" s="3">
        <v>47776</v>
      </c>
      <c r="AK1040" s="5">
        <v>0</v>
      </c>
      <c r="AL1040" s="5">
        <v>0</v>
      </c>
      <c r="AM1040" s="5">
        <v>0</v>
      </c>
      <c r="AN1040" s="5">
        <v>0</v>
      </c>
      <c r="AO1040" t="s">
        <v>41</v>
      </c>
      <c r="AP1040" t="s">
        <v>37</v>
      </c>
      <c r="AQ1040" s="5">
        <v>1371144.53</v>
      </c>
      <c r="AR1040" t="s">
        <v>38</v>
      </c>
      <c r="AS1040">
        <f t="shared" si="261"/>
        <v>0</v>
      </c>
      <c r="AT1040" t="str">
        <f t="shared" si="258"/>
        <v>0 Días</v>
      </c>
      <c r="AU1040" t="e">
        <f>IF(AND(AC1040=0,SUMIFS($H:$H,$A:$A,$A1040,#REF!,#REF!)&lt;250000000),"Ordinaria",IF(AND(AC1040=0,SUMIFS($H:$H,$A:$A,$A1040,#REF!,#REF!)&gt;=250000000),"Preventiva",IF(AND(AC1040&gt;0,AC1040&lt;=30),"Persuasiva I",IF(AND(AC1040&gt;30,AC1040&lt;=60),"Persuasiva II",IF(AND(AC1040&gt;60,AC1040&lt;90),"Prejurídica","Jurídico")))))</f>
        <v>#REF!</v>
      </c>
      <c r="AV1040">
        <f t="shared" si="259"/>
        <v>0</v>
      </c>
      <c r="AW1040" t="str">
        <f>IFERROR(VLOOKUP(#REF!,#REF!,32,0),"Desembolsado")</f>
        <v>Desembolsado</v>
      </c>
      <c r="AX1040" t="str">
        <f t="shared" si="252"/>
        <v>Otro</v>
      </c>
    </row>
    <row r="1041" spans="1:50" x14ac:dyDescent="0.25">
      <c r="A1041" s="3">
        <v>45230</v>
      </c>
      <c r="B1041" s="1">
        <v>39122150010441</v>
      </c>
      <c r="C1041" s="5">
        <v>410000000</v>
      </c>
      <c r="D1041">
        <v>240</v>
      </c>
      <c r="E1041" s="3">
        <v>40392</v>
      </c>
      <c r="F1041" s="1">
        <f>_xlfn.DAYS(E1041,A1041)/30</f>
        <v>-161.26666666666668</v>
      </c>
      <c r="G1041" s="1">
        <f t="shared" si="260"/>
        <v>78.73333333333332</v>
      </c>
      <c r="H1041" s="5">
        <v>138766870.75999999</v>
      </c>
      <c r="I1041" s="5" t="s">
        <v>53</v>
      </c>
      <c r="J1041" s="6">
        <v>40935</v>
      </c>
      <c r="K1041" s="7">
        <f>+_xlfn.DAYS(A1041,J1041)/30</f>
        <v>143.16666666666666</v>
      </c>
      <c r="L1041" s="7">
        <f>+_xlfn.DAYS(A1041,E1041)/30</f>
        <v>161.26666666666668</v>
      </c>
      <c r="M1041" s="6">
        <v>21563</v>
      </c>
      <c r="N1041" s="8">
        <f>+_xlfn.DAYS(A1041,M1041)/365</f>
        <v>64.841095890410955</v>
      </c>
      <c r="O1041" s="8">
        <v>243</v>
      </c>
      <c r="P1041" s="6">
        <v>38961</v>
      </c>
      <c r="Q1041" s="8">
        <f t="shared" si="254"/>
        <v>3.9750000000000001</v>
      </c>
      <c r="R1041" s="8">
        <f t="shared" si="250"/>
        <v>5.4833333333333334</v>
      </c>
      <c r="S1041" s="8" t="s">
        <v>66</v>
      </c>
      <c r="T1041" s="9">
        <v>1.61E-2</v>
      </c>
      <c r="U1041" s="5">
        <f t="shared" si="255"/>
        <v>1708333.3333333333</v>
      </c>
      <c r="V1041" s="5">
        <f t="shared" si="256"/>
        <v>186178.88493633331</v>
      </c>
      <c r="W1041" s="10">
        <f t="shared" si="253"/>
        <v>1894512.2182696667</v>
      </c>
      <c r="X1041" s="5">
        <v>67839</v>
      </c>
      <c r="Y1041">
        <v>0</v>
      </c>
      <c r="Z1041" s="5">
        <v>0</v>
      </c>
      <c r="AA1041" s="5">
        <v>138834709.75999999</v>
      </c>
      <c r="AB1041">
        <v>0</v>
      </c>
      <c r="AC1041">
        <v>0</v>
      </c>
      <c r="AD1041">
        <v>0</v>
      </c>
      <c r="AE1041" t="s">
        <v>34</v>
      </c>
      <c r="AF1041" t="s">
        <v>34</v>
      </c>
      <c r="AG1041" t="s">
        <v>41</v>
      </c>
      <c r="AH1041" s="5">
        <v>1387668.71</v>
      </c>
      <c r="AI1041" s="5">
        <v>678.39</v>
      </c>
      <c r="AJ1041" s="3">
        <v>47776</v>
      </c>
      <c r="AK1041" s="5">
        <v>0</v>
      </c>
      <c r="AL1041" s="5">
        <v>0</v>
      </c>
      <c r="AM1041" s="5">
        <v>0</v>
      </c>
      <c r="AN1041" s="5">
        <v>0</v>
      </c>
      <c r="AO1041" t="s">
        <v>41</v>
      </c>
      <c r="AP1041" t="s">
        <v>37</v>
      </c>
      <c r="AQ1041" s="5">
        <v>1387668.71</v>
      </c>
      <c r="AR1041" t="s">
        <v>38</v>
      </c>
      <c r="AS1041">
        <f t="shared" si="261"/>
        <v>0</v>
      </c>
      <c r="AT1041" t="str">
        <f t="shared" si="258"/>
        <v>0 Días</v>
      </c>
      <c r="AU1041" t="e">
        <f>IF(AND(AC1041=0,SUMIFS($H:$H,$A:$A,$A1041,#REF!,#REF!)&lt;250000000),"Ordinaria",IF(AND(AC1041=0,SUMIFS($H:$H,$A:$A,$A1041,#REF!,#REF!)&gt;=250000000),"Preventiva",IF(AND(AC1041&gt;0,AC1041&lt;=30),"Persuasiva I",IF(AND(AC1041&gt;30,AC1041&lt;=60),"Persuasiva II",IF(AND(AC1041&gt;60,AC1041&lt;90),"Prejurídica","Jurídico")))))</f>
        <v>#REF!</v>
      </c>
      <c r="AV1041">
        <f t="shared" si="259"/>
        <v>0</v>
      </c>
      <c r="AW1041" t="str">
        <f>IFERROR(VLOOKUP(#REF!,#REF!,32,0),"Desembolsado")</f>
        <v>Desembolsado</v>
      </c>
      <c r="AX1041" t="str">
        <f t="shared" si="252"/>
        <v>Otro</v>
      </c>
    </row>
    <row r="1042" spans="1:50" x14ac:dyDescent="0.25">
      <c r="A1042" s="3">
        <v>45199</v>
      </c>
      <c r="B1042" s="1">
        <v>39122150010441</v>
      </c>
      <c r="C1042" s="5">
        <v>410000000</v>
      </c>
      <c r="D1042">
        <v>240</v>
      </c>
      <c r="E1042" s="3">
        <v>40392</v>
      </c>
      <c r="F1042" s="1">
        <f>_xlfn.DAYS(E1042,A1042)/30</f>
        <v>-160.23333333333332</v>
      </c>
      <c r="G1042" s="1">
        <f t="shared" si="260"/>
        <v>79.76666666666668</v>
      </c>
      <c r="H1042" s="5">
        <v>140418864.75999999</v>
      </c>
      <c r="I1042" s="5" t="s">
        <v>53</v>
      </c>
      <c r="J1042" s="6">
        <v>40935</v>
      </c>
      <c r="K1042" s="7">
        <f>+_xlfn.DAYS(A1042,J1042)/30</f>
        <v>142.13333333333333</v>
      </c>
      <c r="L1042" s="7">
        <f>+_xlfn.DAYS(A1042,E1042)/30</f>
        <v>160.23333333333332</v>
      </c>
      <c r="M1042" s="6">
        <v>21563</v>
      </c>
      <c r="N1042" s="8">
        <f>+_xlfn.DAYS(A1042,M1042)/365</f>
        <v>64.756164383561639</v>
      </c>
      <c r="O1042" s="8">
        <v>243</v>
      </c>
      <c r="P1042" s="6">
        <v>38961</v>
      </c>
      <c r="Q1042" s="8">
        <f t="shared" si="254"/>
        <v>3.9750000000000001</v>
      </c>
      <c r="R1042" s="8">
        <f t="shared" si="250"/>
        <v>5.4833333333333334</v>
      </c>
      <c r="S1042" s="8" t="s">
        <v>66</v>
      </c>
      <c r="T1042" s="9">
        <v>1.61E-2</v>
      </c>
      <c r="U1042" s="5">
        <f t="shared" si="255"/>
        <v>1708333.3333333333</v>
      </c>
      <c r="V1042" s="5">
        <f t="shared" si="256"/>
        <v>188395.31021966666</v>
      </c>
      <c r="W1042" s="10">
        <f t="shared" si="253"/>
        <v>1896728.6435529999</v>
      </c>
      <c r="X1042" s="5">
        <v>68651</v>
      </c>
      <c r="Y1042">
        <v>0</v>
      </c>
      <c r="Z1042" s="5">
        <v>0</v>
      </c>
      <c r="AA1042" s="5">
        <v>140487515.75999999</v>
      </c>
      <c r="AB1042">
        <v>0</v>
      </c>
      <c r="AC1042">
        <v>0</v>
      </c>
      <c r="AD1042">
        <v>0</v>
      </c>
      <c r="AE1042" t="s">
        <v>34</v>
      </c>
      <c r="AF1042" t="s">
        <v>34</v>
      </c>
      <c r="AG1042" t="s">
        <v>41</v>
      </c>
      <c r="AH1042" s="5">
        <v>1404188.65</v>
      </c>
      <c r="AI1042" s="5">
        <v>686.51</v>
      </c>
      <c r="AJ1042" s="3">
        <v>47776</v>
      </c>
      <c r="AK1042" s="5">
        <v>0</v>
      </c>
      <c r="AL1042" s="5">
        <v>0</v>
      </c>
      <c r="AM1042" s="5">
        <v>0</v>
      </c>
      <c r="AN1042" s="5">
        <v>0</v>
      </c>
      <c r="AO1042" t="s">
        <v>41</v>
      </c>
      <c r="AP1042" t="s">
        <v>37</v>
      </c>
      <c r="AQ1042" s="5">
        <v>1404188.65</v>
      </c>
      <c r="AR1042" t="s">
        <v>38</v>
      </c>
      <c r="AS1042">
        <f t="shared" si="261"/>
        <v>0</v>
      </c>
      <c r="AT1042" t="str">
        <f t="shared" si="258"/>
        <v>0 Días</v>
      </c>
      <c r="AU1042" t="e">
        <f>IF(AND(AC1042=0,SUMIFS($H:$H,$A:$A,$A1042,#REF!,#REF!)&lt;250000000),"Ordinaria",IF(AND(AC1042=0,SUMIFS($H:$H,$A:$A,$A1042,#REF!,#REF!)&gt;=250000000),"Preventiva",IF(AND(AC1042&gt;0,AC1042&lt;=30),"Persuasiva I",IF(AND(AC1042&gt;30,AC1042&lt;=60),"Persuasiva II",IF(AND(AC1042&gt;60,AC1042&lt;90),"Prejurídica","Jurídico")))))</f>
        <v>#REF!</v>
      </c>
      <c r="AV1042">
        <f t="shared" si="259"/>
        <v>0</v>
      </c>
      <c r="AW1042" t="str">
        <f>IFERROR(VLOOKUP(#REF!,#REF!,32,0),"Desembolsado")</f>
        <v>Desembolsado</v>
      </c>
      <c r="AX1042" t="str">
        <f t="shared" si="252"/>
        <v>Otro</v>
      </c>
    </row>
    <row r="1043" spans="1:50" x14ac:dyDescent="0.25">
      <c r="A1043" s="3">
        <v>45169</v>
      </c>
      <c r="B1043" s="1">
        <v>39122150010441</v>
      </c>
      <c r="C1043" s="5">
        <v>410000000</v>
      </c>
      <c r="D1043">
        <v>240</v>
      </c>
      <c r="E1043" s="3">
        <v>40392</v>
      </c>
      <c r="F1043" s="1">
        <f>_xlfn.DAYS(E1043,A1043)/30</f>
        <v>-159.23333333333332</v>
      </c>
      <c r="G1043" s="1">
        <f t="shared" si="260"/>
        <v>80.76666666666668</v>
      </c>
      <c r="H1043" s="5">
        <v>142070883.75999999</v>
      </c>
      <c r="I1043" s="5" t="s">
        <v>53</v>
      </c>
      <c r="J1043" s="6">
        <v>40935</v>
      </c>
      <c r="K1043" s="7">
        <f>+_xlfn.DAYS(A1043,J1043)/30</f>
        <v>141.13333333333333</v>
      </c>
      <c r="L1043" s="7">
        <f>+_xlfn.DAYS(A1043,E1043)/30</f>
        <v>159.23333333333332</v>
      </c>
      <c r="M1043" s="6">
        <v>21563</v>
      </c>
      <c r="N1043" s="8">
        <f>+_xlfn.DAYS(A1043,M1043)/365</f>
        <v>64.673972602739724</v>
      </c>
      <c r="O1043" s="8">
        <v>243</v>
      </c>
      <c r="P1043" s="6">
        <v>38961</v>
      </c>
      <c r="Q1043" s="8">
        <f t="shared" si="254"/>
        <v>3.9750000000000001</v>
      </c>
      <c r="R1043" s="8">
        <f t="shared" si="250"/>
        <v>5.4833333333333334</v>
      </c>
      <c r="S1043" s="8" t="s">
        <v>66</v>
      </c>
      <c r="T1043" s="9">
        <v>1.61E-2</v>
      </c>
      <c r="U1043" s="5">
        <f t="shared" si="255"/>
        <v>1708333.3333333333</v>
      </c>
      <c r="V1043" s="5">
        <f t="shared" si="256"/>
        <v>190611.76904466667</v>
      </c>
      <c r="W1043" s="10">
        <f t="shared" si="253"/>
        <v>1898945.102378</v>
      </c>
      <c r="X1043" s="5">
        <v>69456</v>
      </c>
      <c r="Y1043">
        <v>0</v>
      </c>
      <c r="Z1043" s="5">
        <v>0</v>
      </c>
      <c r="AA1043" s="5">
        <v>142140339.75999999</v>
      </c>
      <c r="AB1043">
        <v>0</v>
      </c>
      <c r="AC1043">
        <v>0</v>
      </c>
      <c r="AD1043">
        <v>0</v>
      </c>
      <c r="AE1043" t="s">
        <v>34</v>
      </c>
      <c r="AF1043" t="s">
        <v>34</v>
      </c>
      <c r="AG1043" t="s">
        <v>41</v>
      </c>
      <c r="AH1043" s="5">
        <v>1420708.84</v>
      </c>
      <c r="AI1043" s="5">
        <v>694.56</v>
      </c>
      <c r="AJ1043" s="3">
        <v>47776</v>
      </c>
      <c r="AK1043" s="5">
        <v>0</v>
      </c>
      <c r="AL1043" s="5">
        <v>0</v>
      </c>
      <c r="AM1043" s="5">
        <v>0</v>
      </c>
      <c r="AN1043" s="5">
        <v>0</v>
      </c>
      <c r="AO1043" t="s">
        <v>41</v>
      </c>
      <c r="AP1043" t="s">
        <v>37</v>
      </c>
      <c r="AQ1043" s="5">
        <v>1420708.84</v>
      </c>
      <c r="AR1043" t="s">
        <v>38</v>
      </c>
      <c r="AS1043">
        <f t="shared" si="261"/>
        <v>0</v>
      </c>
      <c r="AT1043" t="str">
        <f t="shared" si="258"/>
        <v>0 Días</v>
      </c>
      <c r="AU1043" t="e">
        <f>IF(AND(AC1043=0,SUMIFS($H:$H,$A:$A,$A1043,#REF!,#REF!)&lt;250000000),"Ordinaria",IF(AND(AC1043=0,SUMIFS($H:$H,$A:$A,$A1043,#REF!,#REF!)&gt;=250000000),"Preventiva",IF(AND(AC1043&gt;0,AC1043&lt;=30),"Persuasiva I",IF(AND(AC1043&gt;30,AC1043&lt;=60),"Persuasiva II",IF(AND(AC1043&gt;60,AC1043&lt;90),"Prejurídica","Jurídico")))))</f>
        <v>#REF!</v>
      </c>
      <c r="AV1043">
        <f t="shared" si="259"/>
        <v>0</v>
      </c>
      <c r="AW1043" t="str">
        <f>IFERROR(VLOOKUP(#REF!,#REF!,32,0),"Desembolsado")</f>
        <v>Desembolsado</v>
      </c>
      <c r="AX1043" t="str">
        <f t="shared" si="252"/>
        <v>Otro</v>
      </c>
    </row>
    <row r="1044" spans="1:50" x14ac:dyDescent="0.25">
      <c r="A1044" s="3">
        <v>45138</v>
      </c>
      <c r="B1044" s="1">
        <v>39122150010441</v>
      </c>
      <c r="C1044" s="5">
        <v>410000000</v>
      </c>
      <c r="D1044">
        <v>240</v>
      </c>
      <c r="E1044" s="3">
        <v>40392</v>
      </c>
      <c r="F1044" s="1">
        <f>_xlfn.DAYS(E1044,A1044)/30</f>
        <v>-158.19999999999999</v>
      </c>
      <c r="G1044" s="1">
        <f t="shared" si="260"/>
        <v>81.800000000000011</v>
      </c>
      <c r="H1044" s="5">
        <v>143718100.75999999</v>
      </c>
      <c r="I1044" s="5" t="s">
        <v>53</v>
      </c>
      <c r="J1044" s="6">
        <v>40935</v>
      </c>
      <c r="K1044" s="7">
        <f>+_xlfn.DAYS(A1044,J1044)/30</f>
        <v>140.1</v>
      </c>
      <c r="L1044" s="7">
        <f>+_xlfn.DAYS(A1044,E1044)/30</f>
        <v>158.19999999999999</v>
      </c>
      <c r="M1044" s="6">
        <v>21563</v>
      </c>
      <c r="N1044" s="8">
        <f>+_xlfn.DAYS(A1044,M1044)/365</f>
        <v>64.589041095890408</v>
      </c>
      <c r="O1044" s="8">
        <v>243</v>
      </c>
      <c r="P1044" s="6">
        <v>38961</v>
      </c>
      <c r="Q1044" s="8">
        <f t="shared" si="254"/>
        <v>3.9750000000000001</v>
      </c>
      <c r="R1044" s="8">
        <f t="shared" si="250"/>
        <v>5.4833333333333334</v>
      </c>
      <c r="S1044" s="8" t="s">
        <v>66</v>
      </c>
      <c r="T1044" s="9">
        <v>1.61E-2</v>
      </c>
      <c r="U1044" s="5">
        <f t="shared" si="255"/>
        <v>1708333.3333333333</v>
      </c>
      <c r="V1044" s="5">
        <f t="shared" si="256"/>
        <v>192821.78518633332</v>
      </c>
      <c r="W1044" s="10">
        <f t="shared" si="253"/>
        <v>1901155.1185196666</v>
      </c>
      <c r="X1044" s="5">
        <v>70259</v>
      </c>
      <c r="Y1044">
        <v>0</v>
      </c>
      <c r="Z1044" s="5">
        <v>0</v>
      </c>
      <c r="AA1044" s="5">
        <v>143788359.75999999</v>
      </c>
      <c r="AB1044">
        <v>0</v>
      </c>
      <c r="AC1044">
        <v>0</v>
      </c>
      <c r="AD1044">
        <v>0</v>
      </c>
      <c r="AE1044" t="s">
        <v>34</v>
      </c>
      <c r="AF1044" t="s">
        <v>34</v>
      </c>
      <c r="AG1044" t="s">
        <v>41</v>
      </c>
      <c r="AH1044" s="5">
        <v>1437181.01</v>
      </c>
      <c r="AI1044" s="5">
        <v>702.59</v>
      </c>
      <c r="AJ1044" s="3">
        <v>47776</v>
      </c>
      <c r="AK1044" s="5">
        <v>0</v>
      </c>
      <c r="AL1044" s="5">
        <v>0</v>
      </c>
      <c r="AM1044" s="5">
        <v>0</v>
      </c>
      <c r="AN1044" s="5">
        <v>0</v>
      </c>
      <c r="AO1044" t="s">
        <v>41</v>
      </c>
      <c r="AP1044" t="s">
        <v>37</v>
      </c>
      <c r="AQ1044" s="5">
        <v>1437181.01</v>
      </c>
      <c r="AR1044" t="s">
        <v>38</v>
      </c>
      <c r="AS1044">
        <f t="shared" si="261"/>
        <v>0</v>
      </c>
      <c r="AT1044" t="str">
        <f t="shared" si="258"/>
        <v>0 Días</v>
      </c>
      <c r="AU1044" t="e">
        <f>IF(AND(AC1044=0,SUMIFS($H:$H,$A:$A,$A1044,#REF!,#REF!)&lt;250000000),"Ordinaria",IF(AND(AC1044=0,SUMIFS($H:$H,$A:$A,$A1044,#REF!,#REF!)&gt;=250000000),"Preventiva",IF(AND(AC1044&gt;0,AC1044&lt;=30),"Persuasiva I",IF(AND(AC1044&gt;30,AC1044&lt;=60),"Persuasiva II",IF(AND(AC1044&gt;60,AC1044&lt;90),"Prejurídica","Jurídico")))))</f>
        <v>#REF!</v>
      </c>
      <c r="AV1044">
        <f t="shared" si="259"/>
        <v>0</v>
      </c>
      <c r="AW1044" t="str">
        <f>IFERROR(VLOOKUP(#REF!,#REF!,32,0),"Desembolsado")</f>
        <v>Desembolsado</v>
      </c>
      <c r="AX1044" t="str">
        <f t="shared" si="252"/>
        <v>Otro</v>
      </c>
    </row>
    <row r="1045" spans="1:50" x14ac:dyDescent="0.25">
      <c r="A1045" s="3">
        <v>45107</v>
      </c>
      <c r="B1045" s="1">
        <v>39122150010441</v>
      </c>
      <c r="C1045" s="5">
        <v>410000000</v>
      </c>
      <c r="D1045">
        <v>240</v>
      </c>
      <c r="E1045" s="3">
        <v>40392</v>
      </c>
      <c r="F1045" s="1">
        <f>_xlfn.DAYS(E1045,A1045)/30</f>
        <v>-157.16666666666666</v>
      </c>
      <c r="G1045" s="1">
        <f t="shared" si="260"/>
        <v>82.833333333333343</v>
      </c>
      <c r="H1045" s="5">
        <v>145374821.75999999</v>
      </c>
      <c r="I1045" s="5" t="s">
        <v>53</v>
      </c>
      <c r="J1045" s="6">
        <v>40935</v>
      </c>
      <c r="K1045" s="7">
        <f>+_xlfn.DAYS(A1045,J1045)/30</f>
        <v>139.06666666666666</v>
      </c>
      <c r="L1045" s="7">
        <f>+_xlfn.DAYS(A1045,E1045)/30</f>
        <v>157.16666666666666</v>
      </c>
      <c r="M1045" s="6">
        <v>21563</v>
      </c>
      <c r="N1045" s="8">
        <f>+_xlfn.DAYS(A1045,M1045)/365</f>
        <v>64.504109589041093</v>
      </c>
      <c r="O1045" s="8">
        <v>243</v>
      </c>
      <c r="P1045" s="6">
        <v>38961</v>
      </c>
      <c r="Q1045" s="8">
        <f t="shared" si="254"/>
        <v>3.9750000000000001</v>
      </c>
      <c r="R1045" s="8">
        <f t="shared" si="250"/>
        <v>5.4833333333333334</v>
      </c>
      <c r="S1045" s="8" t="s">
        <v>66</v>
      </c>
      <c r="T1045" s="9">
        <v>1.61E-2</v>
      </c>
      <c r="U1045" s="5">
        <f t="shared" si="255"/>
        <v>1708333.3333333333</v>
      </c>
      <c r="V1045" s="5">
        <f t="shared" si="256"/>
        <v>195044.55252799997</v>
      </c>
      <c r="W1045" s="10">
        <f t="shared" si="253"/>
        <v>1903377.8858613332</v>
      </c>
      <c r="X1045" s="5">
        <v>71071</v>
      </c>
      <c r="Y1045">
        <v>0</v>
      </c>
      <c r="Z1045" s="5">
        <v>0</v>
      </c>
      <c r="AA1045" s="5">
        <v>145445892.75999999</v>
      </c>
      <c r="AB1045">
        <v>0</v>
      </c>
      <c r="AC1045">
        <v>0</v>
      </c>
      <c r="AD1045">
        <v>0</v>
      </c>
      <c r="AE1045" t="s">
        <v>34</v>
      </c>
      <c r="AF1045" t="s">
        <v>34</v>
      </c>
      <c r="AG1045" t="s">
        <v>41</v>
      </c>
      <c r="AH1045" s="5">
        <v>1453748.22</v>
      </c>
      <c r="AI1045" s="5">
        <v>710.71</v>
      </c>
      <c r="AJ1045" s="3">
        <v>47776</v>
      </c>
      <c r="AK1045" s="5">
        <v>0</v>
      </c>
      <c r="AL1045" s="5">
        <v>0</v>
      </c>
      <c r="AM1045" s="5">
        <v>0</v>
      </c>
      <c r="AN1045" s="5">
        <v>0</v>
      </c>
      <c r="AO1045" t="s">
        <v>41</v>
      </c>
      <c r="AP1045" t="s">
        <v>37</v>
      </c>
      <c r="AQ1045" s="5">
        <v>1453748.22</v>
      </c>
      <c r="AR1045" t="s">
        <v>38</v>
      </c>
      <c r="AS1045">
        <f t="shared" si="261"/>
        <v>0</v>
      </c>
      <c r="AT1045" t="str">
        <f t="shared" si="258"/>
        <v>0 Días</v>
      </c>
      <c r="AU1045" t="e">
        <f>IF(AND(AC1045=0,SUMIFS($H:$H,$A:$A,$A1045,#REF!,#REF!)&lt;250000000),"Ordinaria",IF(AND(AC1045=0,SUMIFS($H:$H,$A:$A,$A1045,#REF!,#REF!)&gt;=250000000),"Preventiva",IF(AND(AC1045&gt;0,AC1045&lt;=30),"Persuasiva I",IF(AND(AC1045&gt;30,AC1045&lt;=60),"Persuasiva II",IF(AND(AC1045&gt;60,AC1045&lt;90),"Prejurídica","Jurídico")))))</f>
        <v>#REF!</v>
      </c>
      <c r="AV1045">
        <f t="shared" si="259"/>
        <v>0</v>
      </c>
      <c r="AW1045" t="str">
        <f>IFERROR(VLOOKUP(#REF!,#REF!,32,0),"Desembolsado")</f>
        <v>Desembolsado</v>
      </c>
      <c r="AX1045" t="str">
        <f t="shared" si="252"/>
        <v>Otro</v>
      </c>
    </row>
    <row r="1046" spans="1:50" x14ac:dyDescent="0.25">
      <c r="A1046" s="3">
        <v>45077</v>
      </c>
      <c r="B1046" s="1">
        <v>39122150010441</v>
      </c>
      <c r="C1046" s="5">
        <v>410000000</v>
      </c>
      <c r="D1046">
        <v>240</v>
      </c>
      <c r="E1046" s="3">
        <v>40392</v>
      </c>
      <c r="F1046" s="1">
        <f>_xlfn.DAYS(E1046,A1046)/30</f>
        <v>-156.16666666666666</v>
      </c>
      <c r="G1046" s="1">
        <f t="shared" si="260"/>
        <v>83.833333333333343</v>
      </c>
      <c r="H1046" s="5">
        <v>147026616.75999999</v>
      </c>
      <c r="I1046" s="5" t="s">
        <v>53</v>
      </c>
      <c r="J1046" s="6">
        <v>40935</v>
      </c>
      <c r="K1046" s="7">
        <f>+_xlfn.DAYS(A1046,J1046)/30</f>
        <v>138.06666666666666</v>
      </c>
      <c r="L1046" s="7">
        <f>+_xlfn.DAYS(A1046,E1046)/30</f>
        <v>156.16666666666666</v>
      </c>
      <c r="M1046" s="6">
        <v>21563</v>
      </c>
      <c r="N1046" s="8">
        <f>+_xlfn.DAYS(A1046,M1046)/365</f>
        <v>64.421917808219177</v>
      </c>
      <c r="O1046" s="8">
        <v>243</v>
      </c>
      <c r="P1046" s="6">
        <v>38961</v>
      </c>
      <c r="Q1046" s="8">
        <f t="shared" si="254"/>
        <v>3.9750000000000001</v>
      </c>
      <c r="R1046" s="8">
        <f t="shared" si="250"/>
        <v>5.4833333333333334</v>
      </c>
      <c r="S1046" s="8" t="s">
        <v>66</v>
      </c>
      <c r="T1046" s="9">
        <v>1.61E-2</v>
      </c>
      <c r="U1046" s="5">
        <f t="shared" si="255"/>
        <v>1708333.3333333333</v>
      </c>
      <c r="V1046" s="5">
        <f t="shared" si="256"/>
        <v>197260.71081966665</v>
      </c>
      <c r="W1046" s="10">
        <f t="shared" si="253"/>
        <v>1905594.044153</v>
      </c>
      <c r="X1046" s="5">
        <v>71883</v>
      </c>
      <c r="Y1046">
        <v>0</v>
      </c>
      <c r="Z1046" s="5">
        <v>0</v>
      </c>
      <c r="AA1046" s="5">
        <v>147098499.75999999</v>
      </c>
      <c r="AB1046">
        <v>0</v>
      </c>
      <c r="AC1046">
        <v>0</v>
      </c>
      <c r="AD1046">
        <v>0</v>
      </c>
      <c r="AE1046" t="s">
        <v>34</v>
      </c>
      <c r="AF1046" t="s">
        <v>34</v>
      </c>
      <c r="AG1046" t="s">
        <v>41</v>
      </c>
      <c r="AH1046" s="5">
        <v>1470266.17</v>
      </c>
      <c r="AI1046" s="5">
        <v>718.83</v>
      </c>
      <c r="AJ1046" s="3">
        <v>47776</v>
      </c>
      <c r="AK1046" s="5">
        <v>0</v>
      </c>
      <c r="AL1046" s="5">
        <v>0</v>
      </c>
      <c r="AM1046" s="5">
        <v>0</v>
      </c>
      <c r="AN1046" s="5">
        <v>0</v>
      </c>
      <c r="AO1046" t="s">
        <v>41</v>
      </c>
      <c r="AP1046" t="s">
        <v>37</v>
      </c>
      <c r="AQ1046" s="5">
        <v>1470266.17</v>
      </c>
      <c r="AR1046" t="s">
        <v>38</v>
      </c>
      <c r="AS1046">
        <f t="shared" si="261"/>
        <v>0</v>
      </c>
      <c r="AT1046" t="str">
        <f t="shared" si="258"/>
        <v>0 Días</v>
      </c>
      <c r="AU1046" t="e">
        <f>IF(AND(AC1046=0,SUMIFS($H:$H,$A:$A,$A1046,#REF!,#REF!)&lt;250000000),"Ordinaria",IF(AND(AC1046=0,SUMIFS($H:$H,$A:$A,$A1046,#REF!,#REF!)&gt;=250000000),"Preventiva",IF(AND(AC1046&gt;0,AC1046&lt;=30),"Persuasiva I",IF(AND(AC1046&gt;30,AC1046&lt;=60),"Persuasiva II",IF(AND(AC1046&gt;60,AC1046&lt;90),"Prejurídica","Jurídico")))))</f>
        <v>#REF!</v>
      </c>
      <c r="AV1046">
        <f t="shared" si="259"/>
        <v>0</v>
      </c>
      <c r="AW1046" t="str">
        <f>IFERROR(VLOOKUP(#REF!,#REF!,32,0),"Desembolsado")</f>
        <v>Desembolsado</v>
      </c>
      <c r="AX1046" t="str">
        <f t="shared" si="252"/>
        <v>Otro</v>
      </c>
    </row>
    <row r="1047" spans="1:50" x14ac:dyDescent="0.25">
      <c r="A1047" s="3">
        <v>45046</v>
      </c>
      <c r="B1047" s="1">
        <v>39122150010441</v>
      </c>
      <c r="C1047" s="5">
        <v>410000000</v>
      </c>
      <c r="D1047">
        <v>240</v>
      </c>
      <c r="E1047" s="3">
        <v>40392</v>
      </c>
      <c r="F1047" s="1">
        <f>_xlfn.DAYS(E1047,A1047)/30</f>
        <v>-155.13333333333333</v>
      </c>
      <c r="G1047" s="1">
        <f t="shared" si="260"/>
        <v>84.866666666666674</v>
      </c>
      <c r="H1047" s="5">
        <v>148677493.75999999</v>
      </c>
      <c r="I1047" s="5" t="s">
        <v>53</v>
      </c>
      <c r="J1047" s="6">
        <v>40935</v>
      </c>
      <c r="K1047" s="7">
        <f>+_xlfn.DAYS(A1047,J1047)/30</f>
        <v>137.03333333333333</v>
      </c>
      <c r="L1047" s="7">
        <f>+_xlfn.DAYS(A1047,E1047)/30</f>
        <v>155.13333333333333</v>
      </c>
      <c r="M1047" s="6">
        <v>21563</v>
      </c>
      <c r="N1047" s="8">
        <f>+_xlfn.DAYS(A1047,M1047)/365</f>
        <v>64.336986301369862</v>
      </c>
      <c r="O1047" s="8">
        <v>243</v>
      </c>
      <c r="P1047" s="6">
        <v>38961</v>
      </c>
      <c r="Q1047" s="8">
        <f t="shared" si="254"/>
        <v>3.9750000000000001</v>
      </c>
      <c r="R1047" s="8">
        <f t="shared" si="250"/>
        <v>5.4833333333333334</v>
      </c>
      <c r="S1047" s="8" t="s">
        <v>66</v>
      </c>
      <c r="T1047" s="9">
        <v>1.61E-2</v>
      </c>
      <c r="U1047" s="5">
        <f t="shared" si="255"/>
        <v>1708333.3333333333</v>
      </c>
      <c r="V1047" s="5">
        <f t="shared" si="256"/>
        <v>199475.6374613333</v>
      </c>
      <c r="W1047" s="10">
        <f t="shared" si="253"/>
        <v>1907808.9707946666</v>
      </c>
      <c r="X1047" s="5">
        <v>72688</v>
      </c>
      <c r="Y1047">
        <v>0</v>
      </c>
      <c r="Z1047" s="5">
        <v>0</v>
      </c>
      <c r="AA1047" s="5">
        <v>148750181.75999999</v>
      </c>
      <c r="AB1047">
        <v>0</v>
      </c>
      <c r="AC1047">
        <v>0</v>
      </c>
      <c r="AD1047">
        <v>0</v>
      </c>
      <c r="AE1047" t="s">
        <v>34</v>
      </c>
      <c r="AF1047" t="s">
        <v>34</v>
      </c>
      <c r="AG1047" t="s">
        <v>41</v>
      </c>
      <c r="AH1047" s="5">
        <v>1486774.94</v>
      </c>
      <c r="AI1047" s="5">
        <v>726.88</v>
      </c>
      <c r="AJ1047" s="3">
        <v>47776</v>
      </c>
      <c r="AK1047" s="5">
        <v>0</v>
      </c>
      <c r="AL1047" s="5">
        <v>0</v>
      </c>
      <c r="AM1047" s="5">
        <v>0</v>
      </c>
      <c r="AN1047" s="5">
        <v>0</v>
      </c>
      <c r="AO1047" t="s">
        <v>41</v>
      </c>
      <c r="AP1047" t="s">
        <v>37</v>
      </c>
      <c r="AQ1047" s="5">
        <v>1486774.94</v>
      </c>
      <c r="AR1047" t="s">
        <v>38</v>
      </c>
      <c r="AS1047">
        <f t="shared" si="261"/>
        <v>0</v>
      </c>
      <c r="AT1047" t="str">
        <f t="shared" si="258"/>
        <v>0 Días</v>
      </c>
      <c r="AU1047" t="e">
        <f>IF(AND(AC1047=0,SUMIFS($H:$H,$A:$A,$A1047,#REF!,#REF!)&lt;250000000),"Ordinaria",IF(AND(AC1047=0,SUMIFS($H:$H,$A:$A,$A1047,#REF!,#REF!)&gt;=250000000),"Preventiva",IF(AND(AC1047&gt;0,AC1047&lt;=30),"Persuasiva I",IF(AND(AC1047&gt;30,AC1047&lt;=60),"Persuasiva II",IF(AND(AC1047&gt;60,AC1047&lt;90),"Prejurídica","Jurídico")))))</f>
        <v>#REF!</v>
      </c>
      <c r="AV1047">
        <f t="shared" si="259"/>
        <v>0</v>
      </c>
      <c r="AW1047" t="str">
        <f>IFERROR(VLOOKUP(#REF!,#REF!,32,0),"Desembolsado")</f>
        <v>Desembolsado</v>
      </c>
      <c r="AX1047" t="str">
        <f t="shared" si="252"/>
        <v>Otro</v>
      </c>
    </row>
    <row r="1048" spans="1:50" x14ac:dyDescent="0.25">
      <c r="A1048" s="3">
        <v>45016</v>
      </c>
      <c r="B1048" s="1">
        <v>39122150010441</v>
      </c>
      <c r="C1048" s="5">
        <v>410000000</v>
      </c>
      <c r="D1048">
        <v>240</v>
      </c>
      <c r="E1048" s="3">
        <v>40392</v>
      </c>
      <c r="F1048" s="1">
        <f>_xlfn.DAYS(E1048,A1048)/30</f>
        <v>-154.13333333333333</v>
      </c>
      <c r="G1048" s="1">
        <f t="shared" si="260"/>
        <v>85.866666666666674</v>
      </c>
      <c r="H1048" s="5">
        <v>150329944.75999999</v>
      </c>
      <c r="I1048" s="5" t="s">
        <v>53</v>
      </c>
      <c r="J1048" s="6">
        <v>40935</v>
      </c>
      <c r="K1048" s="7">
        <f>+_xlfn.DAYS(A1048,J1048)/30</f>
        <v>136.03333333333333</v>
      </c>
      <c r="L1048" s="7">
        <f>+_xlfn.DAYS(A1048,E1048)/30</f>
        <v>154.13333333333333</v>
      </c>
      <c r="M1048" s="6">
        <v>21563</v>
      </c>
      <c r="N1048" s="8">
        <f>+_xlfn.DAYS(A1048,M1048)/365</f>
        <v>64.254794520547946</v>
      </c>
      <c r="O1048" s="8">
        <v>243</v>
      </c>
      <c r="P1048" s="6">
        <v>38961</v>
      </c>
      <c r="Q1048" s="8">
        <f t="shared" si="254"/>
        <v>3.9750000000000001</v>
      </c>
      <c r="R1048" s="8">
        <f t="shared" si="250"/>
        <v>5.4833333333333334</v>
      </c>
      <c r="S1048" s="8" t="s">
        <v>66</v>
      </c>
      <c r="T1048" s="9">
        <v>1.61E-2</v>
      </c>
      <c r="U1048" s="5">
        <f t="shared" si="255"/>
        <v>1708333.3333333333</v>
      </c>
      <c r="V1048" s="5">
        <f t="shared" si="256"/>
        <v>201692.67588633331</v>
      </c>
      <c r="W1048" s="10">
        <f t="shared" si="253"/>
        <v>1910026.0092196665</v>
      </c>
      <c r="X1048" s="5">
        <v>73492</v>
      </c>
      <c r="Y1048">
        <v>0</v>
      </c>
      <c r="Z1048" s="5">
        <v>0</v>
      </c>
      <c r="AA1048" s="5">
        <v>150403436.75999999</v>
      </c>
      <c r="AB1048">
        <v>0</v>
      </c>
      <c r="AC1048">
        <v>0</v>
      </c>
      <c r="AD1048">
        <v>0</v>
      </c>
      <c r="AE1048" t="s">
        <v>34</v>
      </c>
      <c r="AF1048" t="s">
        <v>34</v>
      </c>
      <c r="AG1048" t="s">
        <v>41</v>
      </c>
      <c r="AH1048" s="5">
        <v>1503299.45</v>
      </c>
      <c r="AI1048" s="5">
        <v>734.92</v>
      </c>
      <c r="AJ1048" s="3">
        <v>47776</v>
      </c>
      <c r="AK1048" s="5">
        <v>0</v>
      </c>
      <c r="AL1048" s="5">
        <v>0</v>
      </c>
      <c r="AM1048" s="5">
        <v>0</v>
      </c>
      <c r="AN1048" s="5">
        <v>0</v>
      </c>
      <c r="AO1048" t="s">
        <v>41</v>
      </c>
      <c r="AP1048" t="s">
        <v>37</v>
      </c>
      <c r="AQ1048" s="5">
        <v>1503299.45</v>
      </c>
      <c r="AR1048" t="s">
        <v>38</v>
      </c>
      <c r="AS1048">
        <f t="shared" si="261"/>
        <v>0</v>
      </c>
      <c r="AT1048" t="str">
        <f t="shared" si="258"/>
        <v>0 Días</v>
      </c>
      <c r="AU1048" t="e">
        <f>IF(AND(AC1048=0,SUMIFS($H:$H,$A:$A,$A1048,#REF!,#REF!)&lt;250000000),"Ordinaria",IF(AND(AC1048=0,SUMIFS($H:$H,$A:$A,$A1048,#REF!,#REF!)&gt;=250000000),"Preventiva",IF(AND(AC1048&gt;0,AC1048&lt;=30),"Persuasiva I",IF(AND(AC1048&gt;30,AC1048&lt;=60),"Persuasiva II",IF(AND(AC1048&gt;60,AC1048&lt;90),"Prejurídica","Jurídico")))))</f>
        <v>#REF!</v>
      </c>
      <c r="AV1048">
        <f t="shared" si="259"/>
        <v>0</v>
      </c>
      <c r="AW1048" t="str">
        <f>IFERROR(VLOOKUP(#REF!,#REF!,32,0),"Desembolsado")</f>
        <v>Desembolsado</v>
      </c>
      <c r="AX1048" t="str">
        <f t="shared" si="252"/>
        <v>Otro</v>
      </c>
    </row>
    <row r="1049" spans="1:50" x14ac:dyDescent="0.25">
      <c r="A1049" s="3">
        <v>45351</v>
      </c>
      <c r="B1049" s="1">
        <v>39131050012841</v>
      </c>
      <c r="C1049" s="5">
        <v>125100460</v>
      </c>
      <c r="D1049">
        <v>240</v>
      </c>
      <c r="E1049" s="3">
        <v>40424</v>
      </c>
      <c r="F1049" s="1">
        <f>_xlfn.DAYS(E1049,A1049)/30</f>
        <v>-164.23333333333332</v>
      </c>
      <c r="G1049" s="1">
        <f t="shared" si="260"/>
        <v>75.76666666666668</v>
      </c>
      <c r="H1049" s="5">
        <v>42003023</v>
      </c>
      <c r="I1049" s="5" t="s">
        <v>53</v>
      </c>
      <c r="J1049" s="6">
        <v>41363</v>
      </c>
      <c r="K1049" s="7">
        <f>+_xlfn.DAYS(A1049,J1049)/30</f>
        <v>132.93333333333334</v>
      </c>
      <c r="L1049" s="7">
        <f>+_xlfn.DAYS(A1049,E1049)/30</f>
        <v>164.23333333333332</v>
      </c>
      <c r="M1049" s="6">
        <v>25004</v>
      </c>
      <c r="N1049" s="8">
        <f>+_xlfn.DAYS(A1049,M1049)/365</f>
        <v>55.745205479452054</v>
      </c>
      <c r="O1049" s="8">
        <v>1827</v>
      </c>
      <c r="P1049" s="6">
        <v>36255</v>
      </c>
      <c r="Q1049" s="8">
        <f t="shared" si="254"/>
        <v>11.580555555555556</v>
      </c>
      <c r="R1049" s="8">
        <f t="shared" si="250"/>
        <v>14.188888888888888</v>
      </c>
      <c r="S1049" s="8" t="s">
        <v>66</v>
      </c>
      <c r="T1049" s="9">
        <v>1.61E-2</v>
      </c>
      <c r="U1049" s="5">
        <f t="shared" si="255"/>
        <v>521251.91666666669</v>
      </c>
      <c r="V1049" s="5">
        <f t="shared" si="256"/>
        <v>56354.055858333333</v>
      </c>
      <c r="W1049" s="10">
        <f t="shared" si="253"/>
        <v>577605.97252499999</v>
      </c>
      <c r="X1049" s="5">
        <v>414975</v>
      </c>
      <c r="Y1049">
        <v>0</v>
      </c>
      <c r="Z1049" s="5">
        <v>5671</v>
      </c>
      <c r="AA1049" s="5">
        <v>42423669</v>
      </c>
      <c r="AB1049">
        <v>0</v>
      </c>
      <c r="AC1049">
        <v>0</v>
      </c>
      <c r="AD1049">
        <v>0</v>
      </c>
      <c r="AE1049" t="s">
        <v>34</v>
      </c>
      <c r="AF1049" t="s">
        <v>34</v>
      </c>
      <c r="AG1049" t="s">
        <v>41</v>
      </c>
      <c r="AH1049" s="5">
        <v>420030.23</v>
      </c>
      <c r="AI1049" s="5">
        <v>4149.75</v>
      </c>
      <c r="AJ1049" s="3">
        <v>47746</v>
      </c>
      <c r="AK1049" s="5">
        <v>56.71</v>
      </c>
      <c r="AL1049" s="5">
        <v>0</v>
      </c>
      <c r="AM1049" s="5">
        <v>0</v>
      </c>
      <c r="AN1049" s="5">
        <v>0</v>
      </c>
      <c r="AO1049" t="s">
        <v>41</v>
      </c>
      <c r="AP1049" t="s">
        <v>37</v>
      </c>
      <c r="AQ1049" s="5">
        <v>420030.23</v>
      </c>
      <c r="AR1049" t="s">
        <v>38</v>
      </c>
      <c r="AT1049" t="str">
        <f t="shared" si="258"/>
        <v>0 Días</v>
      </c>
      <c r="AU1049" t="e">
        <f>IF(AND(AC1049=0,SUMIFS($H:$H,$A:$A,$A1049,#REF!,#REF!)&lt;250000000),"Ordinaria",IF(AND(AC1049=0,SUMIFS($H:$H,$A:$A,$A1049,#REF!,#REF!)&gt;=250000000),"Preventiva",IF(AND(AC1049&gt;0,AC1049&lt;=30),"Persuasiva I",IF(AND(AC1049&gt;30,AC1049&lt;=60),"Persuasiva II",IF(AND(AC1049&gt;60,AC1049&lt;90),"Prejurídica","Jurídico")))))</f>
        <v>#REF!</v>
      </c>
      <c r="AV1049">
        <f t="shared" si="259"/>
        <v>0</v>
      </c>
      <c r="AW1049" t="str">
        <f>IFERROR(VLOOKUP(#REF!,#REF!,32,0),"Desembolsado")</f>
        <v>Desembolsado</v>
      </c>
      <c r="AX1049" t="str">
        <f t="shared" si="252"/>
        <v>Otro</v>
      </c>
    </row>
    <row r="1050" spans="1:50" x14ac:dyDescent="0.25">
      <c r="A1050" s="3">
        <v>45322</v>
      </c>
      <c r="B1050" s="1">
        <v>39131050012841</v>
      </c>
      <c r="C1050" s="5">
        <v>125100460</v>
      </c>
      <c r="D1050">
        <v>240</v>
      </c>
      <c r="E1050" s="3">
        <v>40424</v>
      </c>
      <c r="F1050" s="1">
        <f>_xlfn.DAYS(E1050,A1050)/30</f>
        <v>-163.26666666666668</v>
      </c>
      <c r="G1050" s="1">
        <f t="shared" si="260"/>
        <v>76.73333333333332</v>
      </c>
      <c r="H1050" s="5">
        <v>42536988</v>
      </c>
      <c r="I1050" s="5" t="s">
        <v>53</v>
      </c>
      <c r="J1050" s="6">
        <v>41363</v>
      </c>
      <c r="K1050" s="7">
        <f>+_xlfn.DAYS(A1050,J1050)/30</f>
        <v>131.96666666666667</v>
      </c>
      <c r="L1050" s="7">
        <f>+_xlfn.DAYS(A1050,E1050)/30</f>
        <v>163.26666666666668</v>
      </c>
      <c r="M1050" s="6">
        <v>25004</v>
      </c>
      <c r="N1050" s="8">
        <f>+_xlfn.DAYS(A1050,M1050)/365</f>
        <v>55.665753424657531</v>
      </c>
      <c r="O1050" s="8">
        <v>1827</v>
      </c>
      <c r="P1050" s="6">
        <v>36255</v>
      </c>
      <c r="Q1050" s="8">
        <f t="shared" si="254"/>
        <v>11.580555555555556</v>
      </c>
      <c r="R1050" s="8">
        <f t="shared" si="250"/>
        <v>14.188888888888888</v>
      </c>
      <c r="S1050" s="8" t="s">
        <v>66</v>
      </c>
      <c r="T1050" s="9">
        <v>1.61E-2</v>
      </c>
      <c r="U1050" s="5">
        <f t="shared" si="255"/>
        <v>521251.91666666669</v>
      </c>
      <c r="V1050" s="5">
        <f t="shared" si="256"/>
        <v>57070.458899999998</v>
      </c>
      <c r="W1050" s="10">
        <f t="shared" si="253"/>
        <v>578322.37556666671</v>
      </c>
      <c r="X1050" s="5">
        <v>420228</v>
      </c>
      <c r="Y1050">
        <v>0</v>
      </c>
      <c r="Z1050" s="5">
        <v>5743</v>
      </c>
      <c r="AA1050" s="5">
        <v>42962959</v>
      </c>
      <c r="AB1050">
        <v>0</v>
      </c>
      <c r="AC1050">
        <v>0</v>
      </c>
      <c r="AD1050">
        <v>0</v>
      </c>
      <c r="AE1050" t="s">
        <v>34</v>
      </c>
      <c r="AF1050" t="s">
        <v>34</v>
      </c>
      <c r="AG1050" t="s">
        <v>41</v>
      </c>
      <c r="AH1050" s="5">
        <v>425369.88</v>
      </c>
      <c r="AI1050" s="5">
        <v>4202.28</v>
      </c>
      <c r="AJ1050" s="3">
        <v>47746</v>
      </c>
      <c r="AK1050" s="5">
        <v>57.43</v>
      </c>
      <c r="AL1050" s="5">
        <v>0</v>
      </c>
      <c r="AM1050" s="5">
        <v>0</v>
      </c>
      <c r="AN1050" s="5">
        <v>0</v>
      </c>
      <c r="AO1050" t="s">
        <v>41</v>
      </c>
      <c r="AP1050" t="s">
        <v>37</v>
      </c>
      <c r="AQ1050" s="5">
        <v>425369.88</v>
      </c>
      <c r="AR1050" t="s">
        <v>38</v>
      </c>
      <c r="AS1050">
        <f t="shared" ref="AS1050:AS1060" si="262">IF(AC1050&gt;=1,1,0)</f>
        <v>0</v>
      </c>
      <c r="AT1050" t="str">
        <f t="shared" si="258"/>
        <v>0 Días</v>
      </c>
      <c r="AU1050" t="e">
        <f>IF(AND(AC1050=0,SUMIFS($H:$H,$A:$A,$A1050,#REF!,#REF!)&lt;250000000),"Ordinaria",IF(AND(AC1050=0,SUMIFS($H:$H,$A:$A,$A1050,#REF!,#REF!)&gt;=250000000),"Preventiva",IF(AND(AC1050&gt;0,AC1050&lt;=30),"Persuasiva I",IF(AND(AC1050&gt;30,AC1050&lt;=60),"Persuasiva II",IF(AND(AC1050&gt;60,AC1050&lt;90),"Prejurídica","Jurídico")))))</f>
        <v>#REF!</v>
      </c>
      <c r="AV1050">
        <f t="shared" si="259"/>
        <v>0</v>
      </c>
      <c r="AW1050" t="str">
        <f>IFERROR(VLOOKUP(#REF!,#REF!,32,0),"Desembolsado")</f>
        <v>Desembolsado</v>
      </c>
      <c r="AX1050" t="str">
        <f t="shared" si="252"/>
        <v>Otro</v>
      </c>
    </row>
    <row r="1051" spans="1:50" x14ac:dyDescent="0.25">
      <c r="A1051" s="3">
        <v>45291</v>
      </c>
      <c r="B1051" s="1">
        <v>39131050012841</v>
      </c>
      <c r="C1051" s="5">
        <v>125100460</v>
      </c>
      <c r="D1051">
        <v>240</v>
      </c>
      <c r="E1051" s="3">
        <v>40424</v>
      </c>
      <c r="F1051" s="1">
        <f>_xlfn.DAYS(E1051,A1051)/30</f>
        <v>-162.23333333333332</v>
      </c>
      <c r="G1051" s="1">
        <f t="shared" si="260"/>
        <v>77.76666666666668</v>
      </c>
      <c r="H1051" s="5">
        <v>43070953</v>
      </c>
      <c r="I1051" s="5" t="s">
        <v>53</v>
      </c>
      <c r="J1051" s="6">
        <v>41363</v>
      </c>
      <c r="K1051" s="7">
        <f>+_xlfn.DAYS(A1051,J1051)/30</f>
        <v>130.93333333333334</v>
      </c>
      <c r="L1051" s="7">
        <f>+_xlfn.DAYS(A1051,E1051)/30</f>
        <v>162.23333333333332</v>
      </c>
      <c r="M1051" s="6">
        <v>25004</v>
      </c>
      <c r="N1051" s="8">
        <f>+_xlfn.DAYS(A1051,M1051)/365</f>
        <v>55.580821917808223</v>
      </c>
      <c r="O1051" s="8">
        <v>1827</v>
      </c>
      <c r="P1051" s="6">
        <v>36255</v>
      </c>
      <c r="Q1051" s="8">
        <f t="shared" si="254"/>
        <v>11.580555555555556</v>
      </c>
      <c r="R1051" s="8">
        <f t="shared" si="250"/>
        <v>14.188888888888888</v>
      </c>
      <c r="S1051" s="8" t="s">
        <v>66</v>
      </c>
      <c r="T1051" s="9">
        <v>1.61E-2</v>
      </c>
      <c r="U1051" s="5">
        <f t="shared" si="255"/>
        <v>521251.91666666669</v>
      </c>
      <c r="V1051" s="5">
        <f t="shared" si="256"/>
        <v>57786.861941666662</v>
      </c>
      <c r="W1051" s="10">
        <f t="shared" si="253"/>
        <v>579038.77860833332</v>
      </c>
      <c r="X1051" s="5">
        <v>425481</v>
      </c>
      <c r="Y1051">
        <v>0</v>
      </c>
      <c r="Z1051" s="5">
        <v>5816</v>
      </c>
      <c r="AA1051" s="5">
        <v>43502250</v>
      </c>
      <c r="AB1051">
        <v>0</v>
      </c>
      <c r="AC1051">
        <v>0</v>
      </c>
      <c r="AD1051">
        <v>0</v>
      </c>
      <c r="AE1051" t="s">
        <v>34</v>
      </c>
      <c r="AF1051" t="s">
        <v>34</v>
      </c>
      <c r="AG1051" t="s">
        <v>41</v>
      </c>
      <c r="AH1051" s="5">
        <v>430709.53</v>
      </c>
      <c r="AI1051" s="5">
        <v>4254.8100000000004</v>
      </c>
      <c r="AJ1051" s="3">
        <v>47746</v>
      </c>
      <c r="AK1051" s="5">
        <v>58.16</v>
      </c>
      <c r="AL1051" s="5">
        <v>0</v>
      </c>
      <c r="AM1051" s="5">
        <v>0</v>
      </c>
      <c r="AN1051" s="5">
        <v>0</v>
      </c>
      <c r="AO1051" t="s">
        <v>41</v>
      </c>
      <c r="AP1051" t="s">
        <v>37</v>
      </c>
      <c r="AQ1051" s="5">
        <v>430709.53</v>
      </c>
      <c r="AR1051" t="s">
        <v>38</v>
      </c>
      <c r="AS1051">
        <f t="shared" si="262"/>
        <v>0</v>
      </c>
      <c r="AT1051" t="str">
        <f t="shared" si="258"/>
        <v>0 Días</v>
      </c>
      <c r="AU1051" t="e">
        <f>IF(AND(AC1051=0,SUMIFS($H:$H,$A:$A,$A1051,#REF!,#REF!)&lt;250000000),"Ordinaria",IF(AND(AC1051=0,SUMIFS($H:$H,$A:$A,$A1051,#REF!,#REF!)&gt;=250000000),"Preventiva",IF(AND(AC1051&gt;0,AC1051&lt;=30),"Persuasiva I",IF(AND(AC1051&gt;30,AC1051&lt;=60),"Persuasiva II",IF(AND(AC1051&gt;60,AC1051&lt;90),"Prejurídica","Jurídico")))))</f>
        <v>#REF!</v>
      </c>
      <c r="AV1051">
        <f t="shared" si="259"/>
        <v>0</v>
      </c>
      <c r="AW1051" t="str">
        <f>IFERROR(VLOOKUP(#REF!,#REF!,32,0),"Desembolsado")</f>
        <v>Desembolsado</v>
      </c>
      <c r="AX1051" t="str">
        <f t="shared" si="252"/>
        <v>Otro</v>
      </c>
    </row>
    <row r="1052" spans="1:50" x14ac:dyDescent="0.25">
      <c r="A1052" s="3">
        <v>45260</v>
      </c>
      <c r="B1052" s="1">
        <v>39131050012841</v>
      </c>
      <c r="C1052" s="5">
        <v>125100460</v>
      </c>
      <c r="D1052">
        <v>240</v>
      </c>
      <c r="E1052" s="3">
        <v>40424</v>
      </c>
      <c r="F1052" s="1">
        <f>_xlfn.DAYS(E1052,A1052)/30</f>
        <v>-161.19999999999999</v>
      </c>
      <c r="G1052" s="1">
        <f t="shared" si="260"/>
        <v>78.800000000000011</v>
      </c>
      <c r="H1052" s="5">
        <v>43604918</v>
      </c>
      <c r="I1052" s="5" t="s">
        <v>53</v>
      </c>
      <c r="J1052" s="6">
        <v>41363</v>
      </c>
      <c r="K1052" s="7">
        <f>+_xlfn.DAYS(A1052,J1052)/30</f>
        <v>129.9</v>
      </c>
      <c r="L1052" s="7">
        <f>+_xlfn.DAYS(A1052,E1052)/30</f>
        <v>161.19999999999999</v>
      </c>
      <c r="M1052" s="6">
        <v>25004</v>
      </c>
      <c r="N1052" s="8">
        <f>+_xlfn.DAYS(A1052,M1052)/365</f>
        <v>55.495890410958907</v>
      </c>
      <c r="O1052" s="8">
        <v>1827</v>
      </c>
      <c r="P1052" s="6">
        <v>36255</v>
      </c>
      <c r="Q1052" s="8">
        <f t="shared" si="254"/>
        <v>11.580555555555556</v>
      </c>
      <c r="R1052" s="8">
        <f t="shared" si="250"/>
        <v>14.188888888888888</v>
      </c>
      <c r="S1052" s="8" t="s">
        <v>66</v>
      </c>
      <c r="T1052" s="9">
        <v>1.61E-2</v>
      </c>
      <c r="U1052" s="5">
        <f t="shared" si="255"/>
        <v>521251.91666666669</v>
      </c>
      <c r="V1052" s="5">
        <f t="shared" si="256"/>
        <v>58503.264983333342</v>
      </c>
      <c r="W1052" s="10">
        <f t="shared" si="253"/>
        <v>579755.18165000004</v>
      </c>
      <c r="X1052" s="5">
        <v>430734</v>
      </c>
      <c r="Y1052">
        <v>0</v>
      </c>
      <c r="Z1052" s="5">
        <v>0</v>
      </c>
      <c r="AA1052" s="5">
        <v>44035652</v>
      </c>
      <c r="AB1052">
        <v>0</v>
      </c>
      <c r="AC1052">
        <v>0</v>
      </c>
      <c r="AD1052">
        <v>0</v>
      </c>
      <c r="AE1052" t="s">
        <v>34</v>
      </c>
      <c r="AF1052" t="s">
        <v>34</v>
      </c>
      <c r="AG1052" t="s">
        <v>41</v>
      </c>
      <c r="AH1052" s="5">
        <v>436049.18</v>
      </c>
      <c r="AI1052" s="5">
        <v>4307.34</v>
      </c>
      <c r="AJ1052" s="3">
        <v>47746</v>
      </c>
      <c r="AK1052" s="5">
        <v>0</v>
      </c>
      <c r="AL1052" s="5">
        <v>0</v>
      </c>
      <c r="AM1052" s="5">
        <v>0</v>
      </c>
      <c r="AN1052" s="5">
        <v>0</v>
      </c>
      <c r="AO1052" t="s">
        <v>41</v>
      </c>
      <c r="AP1052" t="s">
        <v>37</v>
      </c>
      <c r="AQ1052" s="5">
        <v>436049.18</v>
      </c>
      <c r="AR1052" t="s">
        <v>38</v>
      </c>
      <c r="AS1052">
        <f t="shared" si="262"/>
        <v>0</v>
      </c>
      <c r="AT1052" t="str">
        <f t="shared" si="258"/>
        <v>0 Días</v>
      </c>
      <c r="AU1052" t="e">
        <f>IF(AND(AC1052=0,SUMIFS($H:$H,$A:$A,$A1052,#REF!,#REF!)&lt;250000000),"Ordinaria",IF(AND(AC1052=0,SUMIFS($H:$H,$A:$A,$A1052,#REF!,#REF!)&gt;=250000000),"Preventiva",IF(AND(AC1052&gt;0,AC1052&lt;=30),"Persuasiva I",IF(AND(AC1052&gt;30,AC1052&lt;=60),"Persuasiva II",IF(AND(AC1052&gt;60,AC1052&lt;90),"Prejurídica","Jurídico")))))</f>
        <v>#REF!</v>
      </c>
      <c r="AV1052">
        <f t="shared" si="259"/>
        <v>0</v>
      </c>
      <c r="AW1052" t="str">
        <f>IFERROR(VLOOKUP(#REF!,#REF!,32,0),"Desembolsado")</f>
        <v>Desembolsado</v>
      </c>
      <c r="AX1052" t="str">
        <f t="shared" si="252"/>
        <v>Otro</v>
      </c>
    </row>
    <row r="1053" spans="1:50" x14ac:dyDescent="0.25">
      <c r="A1053" s="3">
        <v>45230</v>
      </c>
      <c r="B1053" s="1">
        <v>39131050012841</v>
      </c>
      <c r="C1053" s="5">
        <v>125100460</v>
      </c>
      <c r="D1053">
        <v>240</v>
      </c>
      <c r="E1053" s="3">
        <v>40424</v>
      </c>
      <c r="F1053" s="1">
        <f>_xlfn.DAYS(E1053,A1053)/30</f>
        <v>-160.19999999999999</v>
      </c>
      <c r="G1053" s="1">
        <f t="shared" si="260"/>
        <v>79.800000000000011</v>
      </c>
      <c r="H1053" s="5">
        <v>44138883</v>
      </c>
      <c r="I1053" s="5" t="s">
        <v>53</v>
      </c>
      <c r="J1053" s="6">
        <v>41363</v>
      </c>
      <c r="K1053" s="7">
        <f>+_xlfn.DAYS(A1053,J1053)/30</f>
        <v>128.9</v>
      </c>
      <c r="L1053" s="7">
        <f>+_xlfn.DAYS(A1053,E1053)/30</f>
        <v>160.19999999999999</v>
      </c>
      <c r="M1053" s="6">
        <v>25004</v>
      </c>
      <c r="N1053" s="8">
        <f>+_xlfn.DAYS(A1053,M1053)/365</f>
        <v>55.413698630136984</v>
      </c>
      <c r="O1053" s="8">
        <v>1827</v>
      </c>
      <c r="P1053" s="6">
        <v>36255</v>
      </c>
      <c r="Q1053" s="8">
        <f t="shared" si="254"/>
        <v>11.580555555555556</v>
      </c>
      <c r="R1053" s="8">
        <f t="shared" si="250"/>
        <v>14.188888888888888</v>
      </c>
      <c r="S1053" s="8" t="s">
        <v>66</v>
      </c>
      <c r="T1053" s="9">
        <v>1.61E-2</v>
      </c>
      <c r="U1053" s="5">
        <f t="shared" si="255"/>
        <v>521251.91666666669</v>
      </c>
      <c r="V1053" s="5">
        <f t="shared" si="256"/>
        <v>59219.668024999999</v>
      </c>
      <c r="W1053" s="10">
        <f t="shared" si="253"/>
        <v>580471.58469166665</v>
      </c>
      <c r="X1053" s="5">
        <v>435987</v>
      </c>
      <c r="Y1053">
        <v>0</v>
      </c>
      <c r="Z1053" s="5">
        <v>0</v>
      </c>
      <c r="AA1053" s="5">
        <v>44574870</v>
      </c>
      <c r="AB1053">
        <v>0</v>
      </c>
      <c r="AC1053">
        <v>0</v>
      </c>
      <c r="AD1053">
        <v>0</v>
      </c>
      <c r="AE1053" t="s">
        <v>34</v>
      </c>
      <c r="AF1053" t="s">
        <v>34</v>
      </c>
      <c r="AG1053" t="s">
        <v>41</v>
      </c>
      <c r="AH1053" s="5">
        <v>441388.83</v>
      </c>
      <c r="AI1053" s="5">
        <v>4359.87</v>
      </c>
      <c r="AJ1053" s="3">
        <v>47746</v>
      </c>
      <c r="AK1053" s="5">
        <v>0</v>
      </c>
      <c r="AL1053" s="5">
        <v>0</v>
      </c>
      <c r="AM1053" s="5">
        <v>0</v>
      </c>
      <c r="AN1053" s="5">
        <v>0</v>
      </c>
      <c r="AO1053" t="s">
        <v>41</v>
      </c>
      <c r="AP1053" t="s">
        <v>37</v>
      </c>
      <c r="AQ1053" s="5">
        <v>441388.83</v>
      </c>
      <c r="AR1053" t="s">
        <v>38</v>
      </c>
      <c r="AS1053">
        <f t="shared" si="262"/>
        <v>0</v>
      </c>
      <c r="AT1053" t="str">
        <f t="shared" si="258"/>
        <v>0 Días</v>
      </c>
      <c r="AU1053" t="e">
        <f>IF(AND(AC1053=0,SUMIFS($H:$H,$A:$A,$A1053,#REF!,#REF!)&lt;250000000),"Ordinaria",IF(AND(AC1053=0,SUMIFS($H:$H,$A:$A,$A1053,#REF!,#REF!)&gt;=250000000),"Preventiva",IF(AND(AC1053&gt;0,AC1053&lt;=30),"Persuasiva I",IF(AND(AC1053&gt;30,AC1053&lt;=60),"Persuasiva II",IF(AND(AC1053&gt;60,AC1053&lt;90),"Prejurídica","Jurídico")))))</f>
        <v>#REF!</v>
      </c>
      <c r="AV1053">
        <f t="shared" si="259"/>
        <v>0</v>
      </c>
      <c r="AW1053" t="str">
        <f>IFERROR(VLOOKUP(#REF!,#REF!,32,0),"Desembolsado")</f>
        <v>Desembolsado</v>
      </c>
      <c r="AX1053" t="str">
        <f t="shared" si="252"/>
        <v>Otro</v>
      </c>
    </row>
    <row r="1054" spans="1:50" x14ac:dyDescent="0.25">
      <c r="A1054" s="3">
        <v>45199</v>
      </c>
      <c r="B1054" s="1">
        <v>39131050012841</v>
      </c>
      <c r="C1054" s="5">
        <v>125100460</v>
      </c>
      <c r="D1054">
        <v>240</v>
      </c>
      <c r="E1054" s="3">
        <v>40424</v>
      </c>
      <c r="F1054" s="1">
        <f>_xlfn.DAYS(E1054,A1054)/30</f>
        <v>-159.16666666666666</v>
      </c>
      <c r="G1054" s="1">
        <f t="shared" si="260"/>
        <v>80.833333333333343</v>
      </c>
      <c r="H1054" s="5">
        <v>44672819</v>
      </c>
      <c r="I1054" s="5" t="s">
        <v>53</v>
      </c>
      <c r="J1054" s="6">
        <v>41363</v>
      </c>
      <c r="K1054" s="7">
        <f>+_xlfn.DAYS(A1054,J1054)/30</f>
        <v>127.86666666666666</v>
      </c>
      <c r="L1054" s="7">
        <f>+_xlfn.DAYS(A1054,E1054)/30</f>
        <v>159.16666666666666</v>
      </c>
      <c r="M1054" s="6">
        <v>25004</v>
      </c>
      <c r="N1054" s="8">
        <f>+_xlfn.DAYS(A1054,M1054)/365</f>
        <v>55.328767123287669</v>
      </c>
      <c r="O1054" s="8">
        <v>1827</v>
      </c>
      <c r="P1054" s="6">
        <v>36255</v>
      </c>
      <c r="Q1054" s="8">
        <f t="shared" si="254"/>
        <v>11.580555555555556</v>
      </c>
      <c r="R1054" s="8">
        <f t="shared" si="250"/>
        <v>14.188888888888888</v>
      </c>
      <c r="S1054" s="8" t="s">
        <v>66</v>
      </c>
      <c r="T1054" s="9">
        <v>1.61E-2</v>
      </c>
      <c r="U1054" s="5">
        <f t="shared" si="255"/>
        <v>521251.91666666669</v>
      </c>
      <c r="V1054" s="5">
        <f t="shared" si="256"/>
        <v>59936.032158333328</v>
      </c>
      <c r="W1054" s="10">
        <f t="shared" si="253"/>
        <v>581187.94882499997</v>
      </c>
      <c r="X1054" s="5">
        <v>441233</v>
      </c>
      <c r="Y1054">
        <v>0</v>
      </c>
      <c r="Z1054" s="5">
        <v>0</v>
      </c>
      <c r="AA1054" s="5">
        <v>45114052</v>
      </c>
      <c r="AB1054">
        <v>0</v>
      </c>
      <c r="AC1054">
        <v>0</v>
      </c>
      <c r="AD1054">
        <v>0</v>
      </c>
      <c r="AE1054" t="s">
        <v>34</v>
      </c>
      <c r="AF1054" t="s">
        <v>34</v>
      </c>
      <c r="AG1054" t="s">
        <v>41</v>
      </c>
      <c r="AH1054" s="5">
        <v>446728.19</v>
      </c>
      <c r="AI1054" s="5">
        <v>4412.33</v>
      </c>
      <c r="AJ1054" s="3">
        <v>47746</v>
      </c>
      <c r="AK1054" s="5">
        <v>0</v>
      </c>
      <c r="AL1054" s="5">
        <v>0</v>
      </c>
      <c r="AM1054" s="5">
        <v>0</v>
      </c>
      <c r="AN1054" s="5">
        <v>0</v>
      </c>
      <c r="AO1054" t="s">
        <v>41</v>
      </c>
      <c r="AP1054" t="s">
        <v>37</v>
      </c>
      <c r="AQ1054" s="5">
        <v>446728.19</v>
      </c>
      <c r="AR1054" t="s">
        <v>38</v>
      </c>
      <c r="AS1054">
        <f t="shared" si="262"/>
        <v>0</v>
      </c>
      <c r="AT1054" t="str">
        <f t="shared" si="258"/>
        <v>0 Días</v>
      </c>
      <c r="AU1054" t="e">
        <f>IF(AND(AC1054=0,SUMIFS($H:$H,$A:$A,$A1054,#REF!,#REF!)&lt;250000000),"Ordinaria",IF(AND(AC1054=0,SUMIFS($H:$H,$A:$A,$A1054,#REF!,#REF!)&gt;=250000000),"Preventiva",IF(AND(AC1054&gt;0,AC1054&lt;=30),"Persuasiva I",IF(AND(AC1054&gt;30,AC1054&lt;=60),"Persuasiva II",IF(AND(AC1054&gt;60,AC1054&lt;90),"Prejurídica","Jurídico")))))</f>
        <v>#REF!</v>
      </c>
      <c r="AV1054">
        <f t="shared" si="259"/>
        <v>0</v>
      </c>
      <c r="AW1054" t="str">
        <f>IFERROR(VLOOKUP(#REF!,#REF!,32,0),"Desembolsado")</f>
        <v>Desembolsado</v>
      </c>
      <c r="AX1054" t="str">
        <f t="shared" si="252"/>
        <v>Otro</v>
      </c>
    </row>
    <row r="1055" spans="1:50" x14ac:dyDescent="0.25">
      <c r="A1055" s="3">
        <v>45169</v>
      </c>
      <c r="B1055" s="1">
        <v>39131050012841</v>
      </c>
      <c r="C1055" s="5">
        <v>125100460</v>
      </c>
      <c r="D1055">
        <v>240</v>
      </c>
      <c r="E1055" s="3">
        <v>40424</v>
      </c>
      <c r="F1055" s="1">
        <f>_xlfn.DAYS(E1055,A1055)/30</f>
        <v>-158.16666666666666</v>
      </c>
      <c r="G1055" s="1">
        <f t="shared" si="260"/>
        <v>81.833333333333343</v>
      </c>
      <c r="H1055" s="5">
        <v>45206203</v>
      </c>
      <c r="I1055" s="5" t="s">
        <v>53</v>
      </c>
      <c r="J1055" s="6">
        <v>41363</v>
      </c>
      <c r="K1055" s="7">
        <f>+_xlfn.DAYS(A1055,J1055)/30</f>
        <v>126.86666666666666</v>
      </c>
      <c r="L1055" s="7">
        <f>+_xlfn.DAYS(A1055,E1055)/30</f>
        <v>158.16666666666666</v>
      </c>
      <c r="M1055" s="6">
        <v>25004</v>
      </c>
      <c r="N1055" s="8">
        <f>+_xlfn.DAYS(A1055,M1055)/365</f>
        <v>55.246575342465754</v>
      </c>
      <c r="O1055" s="8">
        <v>1827</v>
      </c>
      <c r="P1055" s="6">
        <v>36255</v>
      </c>
      <c r="Q1055" s="8">
        <f t="shared" si="254"/>
        <v>11.580555555555556</v>
      </c>
      <c r="R1055" s="8">
        <f t="shared" si="250"/>
        <v>14.188888888888888</v>
      </c>
      <c r="S1055" s="8" t="s">
        <v>66</v>
      </c>
      <c r="T1055" s="9">
        <v>1.61E-2</v>
      </c>
      <c r="U1055" s="5">
        <f t="shared" si="255"/>
        <v>521251.91666666669</v>
      </c>
      <c r="V1055" s="5">
        <f t="shared" si="256"/>
        <v>60651.655691666667</v>
      </c>
      <c r="W1055" s="10">
        <f t="shared" si="253"/>
        <v>581903.57235833339</v>
      </c>
      <c r="X1055" s="5">
        <v>446492</v>
      </c>
      <c r="Y1055">
        <v>0</v>
      </c>
      <c r="Z1055" s="5">
        <v>0</v>
      </c>
      <c r="AA1055" s="5">
        <v>45652695</v>
      </c>
      <c r="AB1055">
        <v>0</v>
      </c>
      <c r="AC1055">
        <v>0</v>
      </c>
      <c r="AD1055">
        <v>0</v>
      </c>
      <c r="AE1055" t="s">
        <v>34</v>
      </c>
      <c r="AF1055" t="s">
        <v>34</v>
      </c>
      <c r="AG1055" t="s">
        <v>41</v>
      </c>
      <c r="AH1055" s="5">
        <v>452062.03</v>
      </c>
      <c r="AI1055" s="5">
        <v>4464.92</v>
      </c>
      <c r="AJ1055" s="3">
        <v>47746</v>
      </c>
      <c r="AK1055" s="5">
        <v>0</v>
      </c>
      <c r="AL1055" s="5">
        <v>0</v>
      </c>
      <c r="AM1055" s="5">
        <v>0</v>
      </c>
      <c r="AN1055" s="5">
        <v>0</v>
      </c>
      <c r="AO1055" t="s">
        <v>41</v>
      </c>
      <c r="AP1055" t="s">
        <v>37</v>
      </c>
      <c r="AQ1055" s="5">
        <v>452062.03</v>
      </c>
      <c r="AR1055" t="s">
        <v>38</v>
      </c>
      <c r="AS1055">
        <f t="shared" si="262"/>
        <v>0</v>
      </c>
      <c r="AT1055" t="str">
        <f t="shared" si="258"/>
        <v>0 Días</v>
      </c>
      <c r="AU1055" t="e">
        <f>IF(AND(AC1055=0,SUMIFS($H:$H,$A:$A,$A1055,#REF!,#REF!)&lt;250000000),"Ordinaria",IF(AND(AC1055=0,SUMIFS($H:$H,$A:$A,$A1055,#REF!,#REF!)&gt;=250000000),"Preventiva",IF(AND(AC1055&gt;0,AC1055&lt;=30),"Persuasiva I",IF(AND(AC1055&gt;30,AC1055&lt;=60),"Persuasiva II",IF(AND(AC1055&gt;60,AC1055&lt;90),"Prejurídica","Jurídico")))))</f>
        <v>#REF!</v>
      </c>
      <c r="AV1055">
        <f t="shared" si="259"/>
        <v>0</v>
      </c>
      <c r="AW1055" t="str">
        <f>IFERROR(VLOOKUP(#REF!,#REF!,32,0),"Desembolsado")</f>
        <v>Desembolsado</v>
      </c>
      <c r="AX1055" t="str">
        <f t="shared" si="252"/>
        <v>Otro</v>
      </c>
    </row>
    <row r="1056" spans="1:50" x14ac:dyDescent="0.25">
      <c r="A1056" s="3">
        <v>45138</v>
      </c>
      <c r="B1056" s="1">
        <v>39131050012841</v>
      </c>
      <c r="C1056" s="5">
        <v>125100460</v>
      </c>
      <c r="D1056">
        <v>240</v>
      </c>
      <c r="E1056" s="3">
        <v>40424</v>
      </c>
      <c r="F1056" s="1">
        <f>_xlfn.DAYS(E1056,A1056)/30</f>
        <v>-157.13333333333333</v>
      </c>
      <c r="G1056" s="1">
        <f t="shared" si="260"/>
        <v>82.866666666666674</v>
      </c>
      <c r="H1056" s="5">
        <v>45740779</v>
      </c>
      <c r="I1056" s="5" t="s">
        <v>53</v>
      </c>
      <c r="J1056" s="6">
        <v>41363</v>
      </c>
      <c r="K1056" s="7">
        <f>+_xlfn.DAYS(A1056,J1056)/30</f>
        <v>125.83333333333333</v>
      </c>
      <c r="L1056" s="7">
        <f>+_xlfn.DAYS(A1056,E1056)/30</f>
        <v>157.13333333333333</v>
      </c>
      <c r="M1056" s="6">
        <v>25004</v>
      </c>
      <c r="N1056" s="8">
        <f>+_xlfn.DAYS(A1056,M1056)/365</f>
        <v>55.161643835616438</v>
      </c>
      <c r="O1056" s="8">
        <v>1827</v>
      </c>
      <c r="P1056" s="6">
        <v>36255</v>
      </c>
      <c r="Q1056" s="8">
        <f t="shared" si="254"/>
        <v>11.580555555555556</v>
      </c>
      <c r="R1056" s="8">
        <f t="shared" si="250"/>
        <v>14.188888888888888</v>
      </c>
      <c r="S1056" s="8" t="s">
        <v>66</v>
      </c>
      <c r="T1056" s="9">
        <v>1.61E-2</v>
      </c>
      <c r="U1056" s="5">
        <f t="shared" si="255"/>
        <v>521251.91666666669</v>
      </c>
      <c r="V1056" s="5">
        <f t="shared" si="256"/>
        <v>61368.878491666663</v>
      </c>
      <c r="W1056" s="10">
        <f t="shared" si="253"/>
        <v>582620.79515833338</v>
      </c>
      <c r="X1056" s="5">
        <v>451746</v>
      </c>
      <c r="Y1056">
        <v>0</v>
      </c>
      <c r="Z1056" s="5">
        <v>0</v>
      </c>
      <c r="AA1056" s="5">
        <v>46192525</v>
      </c>
      <c r="AB1056">
        <v>0</v>
      </c>
      <c r="AC1056">
        <v>0</v>
      </c>
      <c r="AD1056">
        <v>0</v>
      </c>
      <c r="AE1056" t="s">
        <v>34</v>
      </c>
      <c r="AF1056" t="s">
        <v>34</v>
      </c>
      <c r="AG1056" t="s">
        <v>41</v>
      </c>
      <c r="AH1056" s="5">
        <v>457407.79</v>
      </c>
      <c r="AI1056" s="5">
        <v>4517.46</v>
      </c>
      <c r="AJ1056" s="3">
        <v>47746</v>
      </c>
      <c r="AK1056" s="5">
        <v>0</v>
      </c>
      <c r="AL1056" s="5">
        <v>0</v>
      </c>
      <c r="AM1056" s="5">
        <v>0</v>
      </c>
      <c r="AN1056" s="5">
        <v>0</v>
      </c>
      <c r="AO1056" t="s">
        <v>41</v>
      </c>
      <c r="AP1056" t="s">
        <v>37</v>
      </c>
      <c r="AQ1056" s="5">
        <v>457407.79</v>
      </c>
      <c r="AR1056" t="s">
        <v>38</v>
      </c>
      <c r="AS1056">
        <f t="shared" si="262"/>
        <v>0</v>
      </c>
      <c r="AT1056" t="str">
        <f t="shared" si="258"/>
        <v>0 Días</v>
      </c>
      <c r="AU1056" t="e">
        <f>IF(AND(AC1056=0,SUMIFS($H:$H,$A:$A,$A1056,#REF!,#REF!)&lt;250000000),"Ordinaria",IF(AND(AC1056=0,SUMIFS($H:$H,$A:$A,$A1056,#REF!,#REF!)&gt;=250000000),"Preventiva",IF(AND(AC1056&gt;0,AC1056&lt;=30),"Persuasiva I",IF(AND(AC1056&gt;30,AC1056&lt;=60),"Persuasiva II",IF(AND(AC1056&gt;60,AC1056&lt;90),"Prejurídica","Jurídico")))))</f>
        <v>#REF!</v>
      </c>
      <c r="AV1056">
        <f t="shared" si="259"/>
        <v>0</v>
      </c>
      <c r="AW1056" t="str">
        <f>IFERROR(VLOOKUP(#REF!,#REF!,32,0),"Desembolsado")</f>
        <v>Desembolsado</v>
      </c>
      <c r="AX1056" t="str">
        <f t="shared" si="252"/>
        <v>Otro</v>
      </c>
    </row>
    <row r="1057" spans="1:50" x14ac:dyDescent="0.25">
      <c r="A1057" s="3">
        <v>45107</v>
      </c>
      <c r="B1057" s="1">
        <v>39131050012841</v>
      </c>
      <c r="C1057" s="5">
        <v>125100460</v>
      </c>
      <c r="D1057">
        <v>240</v>
      </c>
      <c r="E1057" s="3">
        <v>40424</v>
      </c>
      <c r="F1057" s="1">
        <f>_xlfn.DAYS(E1057,A1057)/30</f>
        <v>-156.1</v>
      </c>
      <c r="G1057" s="1">
        <f t="shared" si="260"/>
        <v>83.9</v>
      </c>
      <c r="H1057" s="5">
        <v>46808056</v>
      </c>
      <c r="I1057" s="5" t="s">
        <v>53</v>
      </c>
      <c r="J1057" s="6">
        <v>41363</v>
      </c>
      <c r="K1057" s="7">
        <f>+_xlfn.DAYS(A1057,J1057)/30</f>
        <v>124.8</v>
      </c>
      <c r="L1057" s="7">
        <f>+_xlfn.DAYS(A1057,E1057)/30</f>
        <v>156.1</v>
      </c>
      <c r="M1057" s="6">
        <v>25004</v>
      </c>
      <c r="N1057" s="8">
        <f>+_xlfn.DAYS(A1057,M1057)/365</f>
        <v>55.076712328767123</v>
      </c>
      <c r="O1057" s="8">
        <v>1827</v>
      </c>
      <c r="P1057" s="6">
        <v>36255</v>
      </c>
      <c r="Q1057" s="8">
        <f t="shared" si="254"/>
        <v>11.580555555555556</v>
      </c>
      <c r="R1057" s="8">
        <f t="shared" si="250"/>
        <v>14.188888888888888</v>
      </c>
      <c r="S1057" s="8" t="s">
        <v>66</v>
      </c>
      <c r="T1057" s="9">
        <v>1.61E-2</v>
      </c>
      <c r="U1057" s="5">
        <f t="shared" si="255"/>
        <v>521251.91666666669</v>
      </c>
      <c r="V1057" s="5">
        <f t="shared" si="256"/>
        <v>62800.808466666669</v>
      </c>
      <c r="W1057" s="10">
        <f t="shared" si="253"/>
        <v>584052.72513333336</v>
      </c>
      <c r="X1057" s="5">
        <v>524397</v>
      </c>
      <c r="Y1057">
        <v>0</v>
      </c>
      <c r="Z1057" s="5">
        <v>0</v>
      </c>
      <c r="AA1057" s="5">
        <v>47332838</v>
      </c>
      <c r="AB1057">
        <v>1</v>
      </c>
      <c r="AC1057">
        <v>10</v>
      </c>
      <c r="AD1057">
        <v>0</v>
      </c>
      <c r="AE1057" t="s">
        <v>34</v>
      </c>
      <c r="AF1057" t="s">
        <v>34</v>
      </c>
      <c r="AG1057" t="s">
        <v>41</v>
      </c>
      <c r="AH1057" s="5">
        <v>468080.56</v>
      </c>
      <c r="AI1057" s="5">
        <v>5247.82</v>
      </c>
      <c r="AJ1057" s="3">
        <v>47746</v>
      </c>
      <c r="AK1057" s="5">
        <v>0</v>
      </c>
      <c r="AL1057" s="5">
        <v>0</v>
      </c>
      <c r="AM1057" s="5">
        <v>0</v>
      </c>
      <c r="AN1057" s="5">
        <v>0</v>
      </c>
      <c r="AO1057" t="s">
        <v>41</v>
      </c>
      <c r="AP1057" t="s">
        <v>42</v>
      </c>
      <c r="AQ1057" s="5">
        <v>468080.56</v>
      </c>
      <c r="AR1057" t="s">
        <v>38</v>
      </c>
      <c r="AS1057">
        <f t="shared" si="262"/>
        <v>1</v>
      </c>
      <c r="AT1057" t="str">
        <f t="shared" si="258"/>
        <v>1-30 Días</v>
      </c>
      <c r="AU1057" t="e">
        <f>IF(AND(AC1057=0,SUMIFS($H:$H,$A:$A,$A1057,#REF!,#REF!)&lt;250000000),"Ordinaria",IF(AND(AC1057=0,SUMIFS($H:$H,$A:$A,$A1057,#REF!,#REF!)&gt;=250000000),"Preventiva",IF(AND(AC1057&gt;0,AC1057&lt;=30),"Persuasiva I",IF(AND(AC1057&gt;30,AC1057&lt;=60),"Persuasiva II",IF(AND(AC1057&gt;60,AC1057&lt;90),"Prejurídica","Jurídico")))))</f>
        <v>#REF!</v>
      </c>
      <c r="AV1057">
        <f t="shared" si="259"/>
        <v>0</v>
      </c>
      <c r="AW1057" t="str">
        <f>IFERROR(VLOOKUP(#REF!,#REF!,32,0),"Desembolsado")</f>
        <v>Desembolsado</v>
      </c>
      <c r="AX1057" t="str">
        <f t="shared" si="252"/>
        <v>Otro</v>
      </c>
    </row>
    <row r="1058" spans="1:50" x14ac:dyDescent="0.25">
      <c r="A1058" s="3">
        <v>45077</v>
      </c>
      <c r="B1058" s="1">
        <v>39131050012841</v>
      </c>
      <c r="C1058" s="5">
        <v>125100460</v>
      </c>
      <c r="D1058">
        <v>240</v>
      </c>
      <c r="E1058" s="3">
        <v>40424</v>
      </c>
      <c r="F1058" s="1">
        <f>_xlfn.DAYS(E1058,A1058)/30</f>
        <v>-155.1</v>
      </c>
      <c r="G1058" s="1">
        <f t="shared" si="260"/>
        <v>84.9</v>
      </c>
      <c r="H1058" s="5">
        <v>47342673</v>
      </c>
      <c r="I1058" s="5" t="s">
        <v>53</v>
      </c>
      <c r="J1058" s="6">
        <v>41363</v>
      </c>
      <c r="K1058" s="7">
        <f>+_xlfn.DAYS(A1058,J1058)/30</f>
        <v>123.8</v>
      </c>
      <c r="L1058" s="7">
        <f>+_xlfn.DAYS(A1058,E1058)/30</f>
        <v>155.1</v>
      </c>
      <c r="M1058" s="6">
        <v>25004</v>
      </c>
      <c r="N1058" s="8">
        <f>+_xlfn.DAYS(A1058,M1058)/365</f>
        <v>54.994520547945207</v>
      </c>
      <c r="O1058" s="8">
        <v>1827</v>
      </c>
      <c r="P1058" s="6">
        <v>36255</v>
      </c>
      <c r="Q1058" s="8">
        <f t="shared" si="254"/>
        <v>11.580555555555556</v>
      </c>
      <c r="R1058" s="8">
        <f t="shared" si="250"/>
        <v>14.188888888888888</v>
      </c>
      <c r="S1058" s="8" t="s">
        <v>66</v>
      </c>
      <c r="T1058" s="9">
        <v>1.61E-2</v>
      </c>
      <c r="U1058" s="5">
        <f t="shared" si="255"/>
        <v>521251.91666666669</v>
      </c>
      <c r="V1058" s="5">
        <f t="shared" si="256"/>
        <v>63518.086275000009</v>
      </c>
      <c r="W1058" s="10">
        <f t="shared" si="253"/>
        <v>584770.00294166664</v>
      </c>
      <c r="X1058" s="5">
        <v>530363</v>
      </c>
      <c r="Y1058">
        <v>0</v>
      </c>
      <c r="Z1058" s="5">
        <v>0</v>
      </c>
      <c r="AA1058" s="5">
        <v>47873456</v>
      </c>
      <c r="AB1058">
        <v>1</v>
      </c>
      <c r="AC1058">
        <v>11</v>
      </c>
      <c r="AD1058">
        <v>0</v>
      </c>
      <c r="AE1058" t="s">
        <v>34</v>
      </c>
      <c r="AF1058" t="s">
        <v>34</v>
      </c>
      <c r="AG1058" t="s">
        <v>41</v>
      </c>
      <c r="AH1058" s="5">
        <v>473426.73</v>
      </c>
      <c r="AI1058" s="5">
        <v>5307.83</v>
      </c>
      <c r="AJ1058" s="3">
        <v>47746</v>
      </c>
      <c r="AK1058" s="5">
        <v>0</v>
      </c>
      <c r="AL1058" s="5">
        <v>0</v>
      </c>
      <c r="AM1058" s="5">
        <v>0</v>
      </c>
      <c r="AN1058" s="5">
        <v>0</v>
      </c>
      <c r="AO1058" t="s">
        <v>41</v>
      </c>
      <c r="AP1058" t="s">
        <v>42</v>
      </c>
      <c r="AQ1058" s="5">
        <v>473426.73</v>
      </c>
      <c r="AR1058" t="s">
        <v>38</v>
      </c>
      <c r="AS1058">
        <f t="shared" si="262"/>
        <v>1</v>
      </c>
      <c r="AT1058" t="str">
        <f t="shared" si="258"/>
        <v>1-30 Días</v>
      </c>
      <c r="AU1058" t="e">
        <f>IF(AND(AC1058=0,SUMIFS($H:$H,$A:$A,$A1058,#REF!,#REF!)&lt;250000000),"Ordinaria",IF(AND(AC1058=0,SUMIFS($H:$H,$A:$A,$A1058,#REF!,#REF!)&gt;=250000000),"Preventiva",IF(AND(AC1058&gt;0,AC1058&lt;=30),"Persuasiva I",IF(AND(AC1058&gt;30,AC1058&lt;=60),"Persuasiva II",IF(AND(AC1058&gt;60,AC1058&lt;90),"Prejurídica","Jurídico")))))</f>
        <v>#REF!</v>
      </c>
      <c r="AV1058">
        <f t="shared" si="259"/>
        <v>0</v>
      </c>
      <c r="AW1058" t="str">
        <f>IFERROR(VLOOKUP(#REF!,#REF!,32,0),"Desembolsado")</f>
        <v>Desembolsado</v>
      </c>
      <c r="AX1058" t="str">
        <f t="shared" si="252"/>
        <v>Otro</v>
      </c>
    </row>
    <row r="1059" spans="1:50" x14ac:dyDescent="0.25">
      <c r="A1059" s="3">
        <v>45046</v>
      </c>
      <c r="B1059" s="1">
        <v>39131050012841</v>
      </c>
      <c r="C1059" s="5">
        <v>125100460</v>
      </c>
      <c r="D1059">
        <v>240</v>
      </c>
      <c r="E1059" s="3">
        <v>40424</v>
      </c>
      <c r="F1059" s="1">
        <f>_xlfn.DAYS(E1059,A1059)/30</f>
        <v>-154.06666666666666</v>
      </c>
      <c r="G1059" s="1">
        <f t="shared" si="260"/>
        <v>85.933333333333337</v>
      </c>
      <c r="H1059" s="5">
        <v>47342673</v>
      </c>
      <c r="I1059" s="5" t="s">
        <v>53</v>
      </c>
      <c r="J1059" s="6">
        <v>41363</v>
      </c>
      <c r="K1059" s="7">
        <f>+_xlfn.DAYS(A1059,J1059)/30</f>
        <v>122.76666666666667</v>
      </c>
      <c r="L1059" s="7">
        <f>+_xlfn.DAYS(A1059,E1059)/30</f>
        <v>154.06666666666666</v>
      </c>
      <c r="M1059" s="6">
        <v>25004</v>
      </c>
      <c r="N1059" s="8">
        <f>+_xlfn.DAYS(A1059,M1059)/365</f>
        <v>54.909589041095892</v>
      </c>
      <c r="O1059" s="8">
        <v>1827</v>
      </c>
      <c r="P1059" s="6">
        <v>36255</v>
      </c>
      <c r="Q1059" s="8">
        <f t="shared" si="254"/>
        <v>11.580555555555556</v>
      </c>
      <c r="R1059" s="8">
        <f t="shared" si="250"/>
        <v>14.188888888888888</v>
      </c>
      <c r="S1059" s="8" t="s">
        <v>66</v>
      </c>
      <c r="T1059" s="9">
        <v>1.61E-2</v>
      </c>
      <c r="U1059" s="5">
        <f t="shared" si="255"/>
        <v>521251.91666666669</v>
      </c>
      <c r="V1059" s="5">
        <f t="shared" si="256"/>
        <v>63518.086275000009</v>
      </c>
      <c r="W1059" s="10">
        <f t="shared" si="253"/>
        <v>584770.00294166664</v>
      </c>
      <c r="X1059" s="5">
        <v>467505</v>
      </c>
      <c r="Y1059">
        <v>0</v>
      </c>
      <c r="Z1059" s="5">
        <v>0</v>
      </c>
      <c r="AA1059" s="5">
        <v>47810178</v>
      </c>
      <c r="AB1059">
        <v>0</v>
      </c>
      <c r="AC1059">
        <v>0</v>
      </c>
      <c r="AD1059">
        <v>0</v>
      </c>
      <c r="AE1059" t="s">
        <v>34</v>
      </c>
      <c r="AF1059" t="s">
        <v>34</v>
      </c>
      <c r="AG1059" t="s">
        <v>41</v>
      </c>
      <c r="AH1059" s="5">
        <v>473426.73</v>
      </c>
      <c r="AI1059" s="5">
        <v>4675.05</v>
      </c>
      <c r="AJ1059" s="3">
        <v>47746</v>
      </c>
      <c r="AK1059" s="5">
        <v>0</v>
      </c>
      <c r="AL1059" s="5">
        <v>0</v>
      </c>
      <c r="AM1059" s="5">
        <v>0</v>
      </c>
      <c r="AN1059" s="5">
        <v>0</v>
      </c>
      <c r="AO1059" t="s">
        <v>41</v>
      </c>
      <c r="AP1059" t="s">
        <v>37</v>
      </c>
      <c r="AQ1059" s="5">
        <v>473426.73</v>
      </c>
      <c r="AR1059" t="s">
        <v>38</v>
      </c>
      <c r="AS1059">
        <f t="shared" si="262"/>
        <v>0</v>
      </c>
      <c r="AT1059" t="str">
        <f t="shared" si="258"/>
        <v>0 Días</v>
      </c>
      <c r="AU1059" t="e">
        <f>IF(AND(AC1059=0,SUMIFS($H:$H,$A:$A,$A1059,#REF!,#REF!)&lt;250000000),"Ordinaria",IF(AND(AC1059=0,SUMIFS($H:$H,$A:$A,$A1059,#REF!,#REF!)&gt;=250000000),"Preventiva",IF(AND(AC1059&gt;0,AC1059&lt;=30),"Persuasiva I",IF(AND(AC1059&gt;30,AC1059&lt;=60),"Persuasiva II",IF(AND(AC1059&gt;60,AC1059&lt;90),"Prejurídica","Jurídico")))))</f>
        <v>#REF!</v>
      </c>
      <c r="AV1059">
        <f t="shared" si="259"/>
        <v>0</v>
      </c>
      <c r="AW1059" t="str">
        <f>IFERROR(VLOOKUP(#REF!,#REF!,32,0),"Desembolsado")</f>
        <v>Desembolsado</v>
      </c>
      <c r="AX1059" t="str">
        <f t="shared" si="252"/>
        <v>Otro</v>
      </c>
    </row>
    <row r="1060" spans="1:50" x14ac:dyDescent="0.25">
      <c r="A1060" s="3">
        <v>45016</v>
      </c>
      <c r="B1060" s="1">
        <v>39131050012841</v>
      </c>
      <c r="C1060" s="5">
        <v>125100460</v>
      </c>
      <c r="D1060">
        <v>240</v>
      </c>
      <c r="E1060" s="3">
        <v>40424</v>
      </c>
      <c r="F1060" s="1">
        <f>_xlfn.DAYS(E1060,A1060)/30</f>
        <v>-153.06666666666666</v>
      </c>
      <c r="G1060" s="1">
        <f t="shared" si="260"/>
        <v>86.933333333333337</v>
      </c>
      <c r="H1060" s="5">
        <v>47876638</v>
      </c>
      <c r="I1060" s="5" t="s">
        <v>53</v>
      </c>
      <c r="J1060" s="6">
        <v>41363</v>
      </c>
      <c r="K1060" s="7">
        <f>+_xlfn.DAYS(A1060,J1060)/30</f>
        <v>121.76666666666667</v>
      </c>
      <c r="L1060" s="7">
        <f>+_xlfn.DAYS(A1060,E1060)/30</f>
        <v>153.06666666666666</v>
      </c>
      <c r="M1060" s="6">
        <v>25004</v>
      </c>
      <c r="N1060" s="8">
        <f>+_xlfn.DAYS(A1060,M1060)/365</f>
        <v>54.827397260273976</v>
      </c>
      <c r="O1060" s="8">
        <v>1827</v>
      </c>
      <c r="P1060" s="6">
        <v>36255</v>
      </c>
      <c r="Q1060" s="8">
        <f t="shared" si="254"/>
        <v>11.580555555555556</v>
      </c>
      <c r="R1060" s="8">
        <f t="shared" si="250"/>
        <v>14.188888888888888</v>
      </c>
      <c r="S1060" s="8" t="s">
        <v>66</v>
      </c>
      <c r="T1060" s="9">
        <v>1.61E-2</v>
      </c>
      <c r="U1060" s="5">
        <f t="shared" si="255"/>
        <v>521251.91666666669</v>
      </c>
      <c r="V1060" s="5">
        <f t="shared" si="256"/>
        <v>64234.489316666666</v>
      </c>
      <c r="W1060" s="10">
        <f t="shared" si="253"/>
        <v>585486.40598333336</v>
      </c>
      <c r="X1060" s="5">
        <v>472758</v>
      </c>
      <c r="Y1060">
        <v>0</v>
      </c>
      <c r="Z1060" s="5">
        <v>0</v>
      </c>
      <c r="AA1060" s="5">
        <v>48349396</v>
      </c>
      <c r="AB1060">
        <v>0</v>
      </c>
      <c r="AC1060">
        <v>0</v>
      </c>
      <c r="AD1060">
        <v>0</v>
      </c>
      <c r="AE1060" t="s">
        <v>34</v>
      </c>
      <c r="AF1060" t="s">
        <v>34</v>
      </c>
      <c r="AG1060" t="s">
        <v>41</v>
      </c>
      <c r="AH1060" s="5">
        <v>478766.38</v>
      </c>
      <c r="AI1060" s="5">
        <v>4727.58</v>
      </c>
      <c r="AJ1060" s="3">
        <v>47746</v>
      </c>
      <c r="AK1060" s="5">
        <v>0</v>
      </c>
      <c r="AL1060" s="5">
        <v>0</v>
      </c>
      <c r="AM1060" s="5">
        <v>0</v>
      </c>
      <c r="AN1060" s="5">
        <v>0</v>
      </c>
      <c r="AO1060" t="s">
        <v>41</v>
      </c>
      <c r="AP1060" t="s">
        <v>37</v>
      </c>
      <c r="AQ1060" s="5">
        <v>478766.38</v>
      </c>
      <c r="AR1060" t="s">
        <v>38</v>
      </c>
      <c r="AS1060">
        <f t="shared" si="262"/>
        <v>0</v>
      </c>
      <c r="AT1060" t="str">
        <f t="shared" si="258"/>
        <v>0 Días</v>
      </c>
      <c r="AU1060" t="e">
        <f>IF(AND(AC1060=0,SUMIFS($H:$H,$A:$A,$A1060,#REF!,#REF!)&lt;250000000),"Ordinaria",IF(AND(AC1060=0,SUMIFS($H:$H,$A:$A,$A1060,#REF!,#REF!)&gt;=250000000),"Preventiva",IF(AND(AC1060&gt;0,AC1060&lt;=30),"Persuasiva I",IF(AND(AC1060&gt;30,AC1060&lt;=60),"Persuasiva II",IF(AND(AC1060&gt;60,AC1060&lt;90),"Prejurídica","Jurídico")))))</f>
        <v>#REF!</v>
      </c>
      <c r="AV1060">
        <f t="shared" si="259"/>
        <v>0</v>
      </c>
      <c r="AW1060" t="str">
        <f>IFERROR(VLOOKUP(#REF!,#REF!,32,0),"Desembolsado")</f>
        <v>Desembolsado</v>
      </c>
      <c r="AX1060" t="str">
        <f t="shared" si="252"/>
        <v>Otro</v>
      </c>
    </row>
    <row r="1061" spans="1:50" x14ac:dyDescent="0.25">
      <c r="A1061" s="3">
        <v>45351</v>
      </c>
      <c r="B1061" s="1">
        <v>39131050013671</v>
      </c>
      <c r="C1061" s="5">
        <v>428637020</v>
      </c>
      <c r="D1061">
        <v>240</v>
      </c>
      <c r="E1061" s="3">
        <v>41095</v>
      </c>
      <c r="F1061" s="1">
        <f>_xlfn.DAYS(E1061,A1061)/30</f>
        <v>-141.86666666666667</v>
      </c>
      <c r="G1061" s="1">
        <f t="shared" si="260"/>
        <v>98.133333333333326</v>
      </c>
      <c r="H1061" s="5">
        <v>234958755</v>
      </c>
      <c r="I1061" s="5" t="s">
        <v>53</v>
      </c>
      <c r="J1061" s="6">
        <v>41455</v>
      </c>
      <c r="K1061" s="7">
        <f>+_xlfn.DAYS(A1061,J1061)/30</f>
        <v>129.86666666666667</v>
      </c>
      <c r="L1061" s="7">
        <f>+_xlfn.DAYS(A1061,E1061)/30</f>
        <v>141.86666666666667</v>
      </c>
      <c r="M1061" s="6">
        <v>25588</v>
      </c>
      <c r="N1061" s="8">
        <f>+_xlfn.DAYS(A1061,M1061)/365</f>
        <v>54.145205479452052</v>
      </c>
      <c r="O1061" s="8">
        <v>7682</v>
      </c>
      <c r="P1061" s="6">
        <v>40924</v>
      </c>
      <c r="Q1061" s="8">
        <f t="shared" si="254"/>
        <v>0.47499999999999998</v>
      </c>
      <c r="R1061" s="8">
        <f t="shared" si="250"/>
        <v>1.4750000000000001</v>
      </c>
      <c r="S1061" s="8" t="s">
        <v>72</v>
      </c>
      <c r="T1061" s="9">
        <v>1.61E-2</v>
      </c>
      <c r="U1061" s="5">
        <f t="shared" si="255"/>
        <v>1785987.5833333333</v>
      </c>
      <c r="V1061" s="5">
        <f t="shared" si="256"/>
        <v>315236.32962500001</v>
      </c>
      <c r="W1061" s="10">
        <f t="shared" si="253"/>
        <v>2101223.9129583333</v>
      </c>
      <c r="X1061" s="5">
        <v>3384288</v>
      </c>
      <c r="Y1061">
        <v>512</v>
      </c>
      <c r="Z1061" s="5">
        <v>127248</v>
      </c>
      <c r="AA1061" s="5">
        <v>238480052</v>
      </c>
      <c r="AB1061">
        <v>3</v>
      </c>
      <c r="AC1061">
        <v>72</v>
      </c>
      <c r="AD1061">
        <v>0</v>
      </c>
      <c r="AE1061" t="s">
        <v>48</v>
      </c>
      <c r="AF1061" t="s">
        <v>48</v>
      </c>
      <c r="AG1061" t="s">
        <v>41</v>
      </c>
      <c r="AH1061" s="5">
        <v>46991751</v>
      </c>
      <c r="AI1061" s="5">
        <v>678809.8</v>
      </c>
      <c r="AJ1061" s="3">
        <v>52371</v>
      </c>
      <c r="AK1061" s="5">
        <v>25449.599999999999</v>
      </c>
      <c r="AL1061" s="5">
        <v>0</v>
      </c>
      <c r="AM1061" s="5">
        <v>0</v>
      </c>
      <c r="AN1061" s="5">
        <v>0</v>
      </c>
      <c r="AO1061" t="s">
        <v>41</v>
      </c>
      <c r="AP1061" t="s">
        <v>45</v>
      </c>
      <c r="AQ1061" s="5">
        <v>2349587.5499999998</v>
      </c>
      <c r="AR1061" t="s">
        <v>43</v>
      </c>
      <c r="AT1061" t="str">
        <f t="shared" si="258"/>
        <v>60-90 Días</v>
      </c>
      <c r="AU1061" t="e">
        <f>IF(AND(AC1061=0,SUMIFS($H:$H,$A:$A,$A1061,#REF!,#REF!)&lt;250000000),"Ordinaria",IF(AND(AC1061=0,SUMIFS($H:$H,$A:$A,$A1061,#REF!,#REF!)&gt;=250000000),"Preventiva",IF(AND(AC1061&gt;0,AC1061&lt;=30),"Persuasiva I",IF(AND(AC1061&gt;30,AC1061&lt;=60),"Persuasiva II",IF(AND(AC1061&gt;60,AC1061&lt;90),"Prejurídica","Jurídico")))))</f>
        <v>#REF!</v>
      </c>
      <c r="AV1061" t="str">
        <f t="shared" si="259"/>
        <v>MORA &gt;30 &lt;= 540 DIAS</v>
      </c>
      <c r="AW1061" t="str">
        <f>IFERROR(VLOOKUP(#REF!,#REF!,32,0),"Desembolsado")</f>
        <v>Desembolsado</v>
      </c>
      <c r="AX1061" t="str">
        <f t="shared" si="252"/>
        <v>Otro</v>
      </c>
    </row>
    <row r="1062" spans="1:50" x14ac:dyDescent="0.25">
      <c r="A1062" s="3">
        <v>45322</v>
      </c>
      <c r="B1062" s="1">
        <v>39131050013671</v>
      </c>
      <c r="C1062" s="5">
        <v>428390623</v>
      </c>
      <c r="D1062">
        <v>240</v>
      </c>
      <c r="E1062" s="3">
        <v>41095</v>
      </c>
      <c r="F1062" s="1">
        <f>_xlfn.DAYS(E1062,A1062)/30</f>
        <v>-140.9</v>
      </c>
      <c r="G1062" s="1">
        <f t="shared" si="260"/>
        <v>99.1</v>
      </c>
      <c r="H1062" s="5">
        <v>234958755</v>
      </c>
      <c r="I1062" s="5" t="s">
        <v>53</v>
      </c>
      <c r="J1062" s="6">
        <v>41455</v>
      </c>
      <c r="K1062" s="7">
        <f>+_xlfn.DAYS(A1062,J1062)/30</f>
        <v>128.9</v>
      </c>
      <c r="L1062" s="7">
        <f>+_xlfn.DAYS(A1062,E1062)/30</f>
        <v>140.9</v>
      </c>
      <c r="M1062" s="6">
        <v>25588</v>
      </c>
      <c r="N1062" s="8">
        <f>+_xlfn.DAYS(A1062,M1062)/365</f>
        <v>54.065753424657537</v>
      </c>
      <c r="O1062" s="8">
        <v>7682</v>
      </c>
      <c r="P1062" s="6">
        <v>40924</v>
      </c>
      <c r="Q1062" s="8">
        <f t="shared" si="254"/>
        <v>0.47499999999999998</v>
      </c>
      <c r="R1062" s="8">
        <f t="shared" si="250"/>
        <v>1.4750000000000001</v>
      </c>
      <c r="S1062" s="8" t="s">
        <v>72</v>
      </c>
      <c r="T1062" s="9">
        <v>1.61E-2</v>
      </c>
      <c r="U1062" s="5">
        <f t="shared" si="255"/>
        <v>1784960.9291666667</v>
      </c>
      <c r="V1062" s="5">
        <f t="shared" si="256"/>
        <v>315236.32962500001</v>
      </c>
      <c r="W1062" s="10">
        <f t="shared" si="253"/>
        <v>2100197.2587916665</v>
      </c>
      <c r="X1062" s="5">
        <v>3074041</v>
      </c>
      <c r="Y1062">
        <v>512</v>
      </c>
      <c r="Z1062" s="5">
        <v>95368</v>
      </c>
      <c r="AA1062" s="5">
        <v>238133694</v>
      </c>
      <c r="AB1062">
        <v>2</v>
      </c>
      <c r="AC1062">
        <v>42</v>
      </c>
      <c r="AD1062">
        <v>0</v>
      </c>
      <c r="AE1062" t="s">
        <v>48</v>
      </c>
      <c r="AF1062" t="s">
        <v>48</v>
      </c>
      <c r="AG1062" t="s">
        <v>41</v>
      </c>
      <c r="AH1062" s="5">
        <v>46991751</v>
      </c>
      <c r="AI1062" s="5">
        <v>615914.19999999995</v>
      </c>
      <c r="AJ1062" s="3">
        <v>52371</v>
      </c>
      <c r="AK1062" s="5">
        <v>19073.599999999999</v>
      </c>
      <c r="AL1062" s="5">
        <v>0</v>
      </c>
      <c r="AM1062" s="5">
        <v>0</v>
      </c>
      <c r="AN1062" s="5">
        <v>0</v>
      </c>
      <c r="AO1062" t="s">
        <v>41</v>
      </c>
      <c r="AP1062" t="s">
        <v>50</v>
      </c>
      <c r="AQ1062" s="5">
        <v>2349587.5499999998</v>
      </c>
      <c r="AR1062" t="s">
        <v>43</v>
      </c>
      <c r="AS1062">
        <f t="shared" ref="AS1062:AS1072" si="263">IF(AC1062&gt;=1,1,0)</f>
        <v>1</v>
      </c>
      <c r="AT1062" t="str">
        <f t="shared" si="258"/>
        <v>30-60 Días</v>
      </c>
      <c r="AU1062" t="e">
        <f>IF(AND(AC1062=0,SUMIFS($H:$H,$A:$A,$A1062,#REF!,#REF!)&lt;250000000),"Ordinaria",IF(AND(AC1062=0,SUMIFS($H:$H,$A:$A,$A1062,#REF!,#REF!)&gt;=250000000),"Preventiva",IF(AND(AC1062&gt;0,AC1062&lt;=30),"Persuasiva I",IF(AND(AC1062&gt;30,AC1062&lt;=60),"Persuasiva II",IF(AND(AC1062&gt;60,AC1062&lt;90),"Prejurídica","Jurídico")))))</f>
        <v>#REF!</v>
      </c>
      <c r="AV1062" t="str">
        <f t="shared" si="259"/>
        <v>MORA &gt;30 &lt;= 540 DIAS</v>
      </c>
      <c r="AW1062" t="str">
        <f>IFERROR(VLOOKUP(#REF!,#REF!,32,0),"Desembolsado")</f>
        <v>Desembolsado</v>
      </c>
      <c r="AX1062" t="str">
        <f t="shared" si="252"/>
        <v>Otro</v>
      </c>
    </row>
    <row r="1063" spans="1:50" x14ac:dyDescent="0.25">
      <c r="A1063" s="3">
        <v>45291</v>
      </c>
      <c r="B1063" s="1">
        <v>39131050013671</v>
      </c>
      <c r="C1063" s="5">
        <v>428390623</v>
      </c>
      <c r="D1063">
        <v>240</v>
      </c>
      <c r="E1063" s="3">
        <v>41095</v>
      </c>
      <c r="F1063" s="1">
        <f>_xlfn.DAYS(E1063,A1063)/30</f>
        <v>-139.86666666666667</v>
      </c>
      <c r="G1063" s="1">
        <f t="shared" si="260"/>
        <v>100.13333333333333</v>
      </c>
      <c r="H1063" s="5">
        <v>234958755</v>
      </c>
      <c r="I1063" s="5" t="s">
        <v>53</v>
      </c>
      <c r="J1063" s="6">
        <v>41455</v>
      </c>
      <c r="K1063" s="7">
        <f>+_xlfn.DAYS(A1063,J1063)/30</f>
        <v>127.86666666666666</v>
      </c>
      <c r="L1063" s="7">
        <f>+_xlfn.DAYS(A1063,E1063)/30</f>
        <v>139.86666666666667</v>
      </c>
      <c r="M1063" s="6">
        <v>25588</v>
      </c>
      <c r="N1063" s="8">
        <f>+_xlfn.DAYS(A1063,M1063)/365</f>
        <v>53.980821917808221</v>
      </c>
      <c r="O1063" s="8">
        <v>7682</v>
      </c>
      <c r="P1063" s="6">
        <v>40924</v>
      </c>
      <c r="Q1063" s="8">
        <f t="shared" si="254"/>
        <v>0.47499999999999998</v>
      </c>
      <c r="R1063" s="8">
        <f t="shared" si="250"/>
        <v>1.4750000000000001</v>
      </c>
      <c r="S1063" s="8" t="s">
        <v>72</v>
      </c>
      <c r="T1063" s="9">
        <v>1.61E-2</v>
      </c>
      <c r="U1063" s="5">
        <f t="shared" si="255"/>
        <v>1784960.9291666667</v>
      </c>
      <c r="V1063" s="5">
        <f t="shared" si="256"/>
        <v>315236.32962500001</v>
      </c>
      <c r="W1063" s="10">
        <f t="shared" si="253"/>
        <v>2100197.2587916665</v>
      </c>
      <c r="X1063" s="5">
        <v>2762448</v>
      </c>
      <c r="Y1063">
        <v>512</v>
      </c>
      <c r="Z1063" s="5">
        <v>63534</v>
      </c>
      <c r="AA1063" s="5">
        <v>237787679</v>
      </c>
      <c r="AB1063">
        <v>1</v>
      </c>
      <c r="AC1063">
        <v>11</v>
      </c>
      <c r="AD1063">
        <v>0</v>
      </c>
      <c r="AE1063" t="s">
        <v>48</v>
      </c>
      <c r="AF1063" t="s">
        <v>48</v>
      </c>
      <c r="AG1063" t="s">
        <v>41</v>
      </c>
      <c r="AH1063" s="5">
        <v>46991751</v>
      </c>
      <c r="AI1063" s="5">
        <v>553078</v>
      </c>
      <c r="AJ1063" s="3">
        <v>52371</v>
      </c>
      <c r="AK1063" s="5">
        <v>12706.8</v>
      </c>
      <c r="AL1063" s="5">
        <v>0</v>
      </c>
      <c r="AM1063" s="5">
        <v>0</v>
      </c>
      <c r="AN1063" s="5">
        <v>0</v>
      </c>
      <c r="AO1063" t="s">
        <v>41</v>
      </c>
      <c r="AP1063" t="s">
        <v>42</v>
      </c>
      <c r="AQ1063" s="5">
        <v>2349587.5499999998</v>
      </c>
      <c r="AR1063" t="s">
        <v>43</v>
      </c>
      <c r="AS1063">
        <f t="shared" si="263"/>
        <v>1</v>
      </c>
      <c r="AT1063" t="str">
        <f t="shared" si="258"/>
        <v>1-30 Días</v>
      </c>
      <c r="AU1063" t="e">
        <f>IF(AND(AC1063=0,SUMIFS($H:$H,$A:$A,$A1063,#REF!,#REF!)&lt;250000000),"Ordinaria",IF(AND(AC1063=0,SUMIFS($H:$H,$A:$A,$A1063,#REF!,#REF!)&gt;=250000000),"Preventiva",IF(AND(AC1063&gt;0,AC1063&lt;=30),"Persuasiva I",IF(AND(AC1063&gt;30,AC1063&lt;=60),"Persuasiva II",IF(AND(AC1063&gt;60,AC1063&lt;90),"Prejurídica","Jurídico")))))</f>
        <v>#REF!</v>
      </c>
      <c r="AV1063">
        <f t="shared" si="259"/>
        <v>0</v>
      </c>
      <c r="AW1063" t="str">
        <f>IFERROR(VLOOKUP(#REF!,#REF!,32,0),"Desembolsado")</f>
        <v>Desembolsado</v>
      </c>
      <c r="AX1063" t="str">
        <f t="shared" si="252"/>
        <v>Otro</v>
      </c>
    </row>
    <row r="1064" spans="1:50" x14ac:dyDescent="0.25">
      <c r="A1064" s="3">
        <v>45260</v>
      </c>
      <c r="B1064" s="1">
        <v>39131050013671</v>
      </c>
      <c r="C1064" s="5">
        <v>428390623</v>
      </c>
      <c r="D1064">
        <v>240</v>
      </c>
      <c r="E1064" s="3">
        <v>41095</v>
      </c>
      <c r="F1064" s="1">
        <f>_xlfn.DAYS(E1064,A1064)/30</f>
        <v>-138.83333333333334</v>
      </c>
      <c r="G1064" s="1">
        <f t="shared" si="260"/>
        <v>101.16666666666666</v>
      </c>
      <c r="H1064" s="5">
        <v>234958755</v>
      </c>
      <c r="I1064" s="5" t="s">
        <v>53</v>
      </c>
      <c r="J1064" s="6">
        <v>41455</v>
      </c>
      <c r="K1064" s="7">
        <f>+_xlfn.DAYS(A1064,J1064)/30</f>
        <v>126.83333333333333</v>
      </c>
      <c r="L1064" s="7">
        <f>+_xlfn.DAYS(A1064,E1064)/30</f>
        <v>138.83333333333334</v>
      </c>
      <c r="M1064" s="6">
        <v>25588</v>
      </c>
      <c r="N1064" s="8">
        <f>+_xlfn.DAYS(A1064,M1064)/365</f>
        <v>53.895890410958906</v>
      </c>
      <c r="O1064" s="8">
        <v>7682</v>
      </c>
      <c r="P1064" s="6">
        <v>40924</v>
      </c>
      <c r="Q1064" s="8">
        <f t="shared" si="254"/>
        <v>0.47499999999999998</v>
      </c>
      <c r="R1064" s="8">
        <f t="shared" si="250"/>
        <v>1.4750000000000001</v>
      </c>
      <c r="S1064" s="8" t="s">
        <v>72</v>
      </c>
      <c r="T1064" s="9">
        <v>1.61E-2</v>
      </c>
      <c r="U1064" s="5">
        <f t="shared" si="255"/>
        <v>1784960.9291666667</v>
      </c>
      <c r="V1064" s="5">
        <f t="shared" si="256"/>
        <v>315236.32962500001</v>
      </c>
      <c r="W1064" s="10">
        <f t="shared" si="253"/>
        <v>2100197.2587916665</v>
      </c>
      <c r="X1064" s="5">
        <v>2449603</v>
      </c>
      <c r="Y1064">
        <v>512</v>
      </c>
      <c r="Z1064" s="5">
        <v>0</v>
      </c>
      <c r="AA1064" s="5">
        <v>237410594</v>
      </c>
      <c r="AB1064">
        <v>0</v>
      </c>
      <c r="AC1064">
        <v>0</v>
      </c>
      <c r="AD1064">
        <v>0</v>
      </c>
      <c r="AE1064" t="s">
        <v>48</v>
      </c>
      <c r="AF1064" t="s">
        <v>48</v>
      </c>
      <c r="AG1064" t="s">
        <v>41</v>
      </c>
      <c r="AH1064" s="5">
        <v>46991751</v>
      </c>
      <c r="AI1064" s="5">
        <v>490367.8</v>
      </c>
      <c r="AJ1064" s="3">
        <v>52371</v>
      </c>
      <c r="AK1064" s="5">
        <v>0</v>
      </c>
      <c r="AL1064" s="5">
        <v>0</v>
      </c>
      <c r="AM1064" s="5">
        <v>0</v>
      </c>
      <c r="AN1064" s="5">
        <v>0</v>
      </c>
      <c r="AO1064" t="s">
        <v>41</v>
      </c>
      <c r="AP1064" t="s">
        <v>39</v>
      </c>
      <c r="AQ1064" s="5">
        <v>2349587.5499999998</v>
      </c>
      <c r="AR1064" t="s">
        <v>43</v>
      </c>
      <c r="AS1064">
        <f t="shared" si="263"/>
        <v>0</v>
      </c>
      <c r="AT1064" t="str">
        <f t="shared" si="258"/>
        <v>0 Días</v>
      </c>
      <c r="AU1064" t="e">
        <f>IF(AND(AC1064=0,SUMIFS($H:$H,$A:$A,$A1064,#REF!,#REF!)&lt;250000000),"Ordinaria",IF(AND(AC1064=0,SUMIFS($H:$H,$A:$A,$A1064,#REF!,#REF!)&gt;=250000000),"Preventiva",IF(AND(AC1064&gt;0,AC1064&lt;=30),"Persuasiva I",IF(AND(AC1064&gt;30,AC1064&lt;=60),"Persuasiva II",IF(AND(AC1064&gt;60,AC1064&lt;90),"Prejurídica","Jurídico")))))</f>
        <v>#REF!</v>
      </c>
      <c r="AV1064">
        <f t="shared" si="259"/>
        <v>0</v>
      </c>
      <c r="AW1064" t="str">
        <f>IFERROR(VLOOKUP(#REF!,#REF!,32,0),"Desembolsado")</f>
        <v>Desembolsado</v>
      </c>
      <c r="AX1064" t="str">
        <f t="shared" si="252"/>
        <v>Otro</v>
      </c>
    </row>
    <row r="1065" spans="1:50" x14ac:dyDescent="0.25">
      <c r="A1065" s="3">
        <v>45230</v>
      </c>
      <c r="B1065" s="1">
        <v>39131050013671</v>
      </c>
      <c r="C1065" s="5">
        <v>428390623</v>
      </c>
      <c r="D1065">
        <v>240</v>
      </c>
      <c r="E1065" s="3">
        <v>41095</v>
      </c>
      <c r="F1065" s="1">
        <f>_xlfn.DAYS(E1065,A1065)/30</f>
        <v>-137.83333333333334</v>
      </c>
      <c r="G1065" s="1">
        <f t="shared" si="260"/>
        <v>102.16666666666666</v>
      </c>
      <c r="H1065" s="5">
        <v>234958755</v>
      </c>
      <c r="I1065" s="5" t="s">
        <v>53</v>
      </c>
      <c r="J1065" s="6">
        <v>41455</v>
      </c>
      <c r="K1065" s="7">
        <f>+_xlfn.DAYS(A1065,J1065)/30</f>
        <v>125.83333333333333</v>
      </c>
      <c r="L1065" s="7">
        <f>+_xlfn.DAYS(A1065,E1065)/30</f>
        <v>137.83333333333334</v>
      </c>
      <c r="M1065" s="6">
        <v>25588</v>
      </c>
      <c r="N1065" s="8">
        <f>+_xlfn.DAYS(A1065,M1065)/365</f>
        <v>53.813698630136983</v>
      </c>
      <c r="O1065" s="8">
        <v>7682</v>
      </c>
      <c r="P1065" s="6">
        <v>40924</v>
      </c>
      <c r="Q1065" s="8">
        <f t="shared" si="254"/>
        <v>0.47499999999999998</v>
      </c>
      <c r="R1065" s="8">
        <f t="shared" si="250"/>
        <v>1.4750000000000001</v>
      </c>
      <c r="S1065" s="8" t="s">
        <v>72</v>
      </c>
      <c r="T1065" s="9">
        <v>1.61E-2</v>
      </c>
      <c r="U1065" s="5">
        <f t="shared" si="255"/>
        <v>1784960.9291666667</v>
      </c>
      <c r="V1065" s="5">
        <f t="shared" si="256"/>
        <v>315236.32962500001</v>
      </c>
      <c r="W1065" s="10">
        <f t="shared" si="253"/>
        <v>2100197.2587916665</v>
      </c>
      <c r="X1065" s="5">
        <v>2334731</v>
      </c>
      <c r="Y1065">
        <v>512</v>
      </c>
      <c r="Z1065" s="5">
        <v>0</v>
      </c>
      <c r="AA1065" s="5">
        <v>237295722</v>
      </c>
      <c r="AB1065">
        <v>0</v>
      </c>
      <c r="AC1065">
        <v>0</v>
      </c>
      <c r="AD1065">
        <v>0</v>
      </c>
      <c r="AE1065" t="s">
        <v>48</v>
      </c>
      <c r="AF1065" t="s">
        <v>48</v>
      </c>
      <c r="AG1065" t="s">
        <v>41</v>
      </c>
      <c r="AH1065" s="5">
        <v>46991751</v>
      </c>
      <c r="AI1065" s="5">
        <v>467393.4</v>
      </c>
      <c r="AJ1065" s="3">
        <v>52371</v>
      </c>
      <c r="AK1065" s="5">
        <v>0</v>
      </c>
      <c r="AL1065" s="5">
        <v>0</v>
      </c>
      <c r="AM1065" s="5">
        <v>0</v>
      </c>
      <c r="AN1065" s="5">
        <v>0</v>
      </c>
      <c r="AO1065" t="s">
        <v>41</v>
      </c>
      <c r="AP1065" t="s">
        <v>39</v>
      </c>
      <c r="AQ1065" s="5">
        <v>2349587.5499999998</v>
      </c>
      <c r="AR1065" t="s">
        <v>43</v>
      </c>
      <c r="AS1065">
        <f t="shared" si="263"/>
        <v>0</v>
      </c>
      <c r="AT1065" t="str">
        <f t="shared" si="258"/>
        <v>0 Días</v>
      </c>
      <c r="AU1065" t="e">
        <f>IF(AND(AC1065=0,SUMIFS($H:$H,$A:$A,$A1065,#REF!,#REF!)&lt;250000000),"Ordinaria",IF(AND(AC1065=0,SUMIFS($H:$H,$A:$A,$A1065,#REF!,#REF!)&gt;=250000000),"Preventiva",IF(AND(AC1065&gt;0,AC1065&lt;=30),"Persuasiva I",IF(AND(AC1065&gt;30,AC1065&lt;=60),"Persuasiva II",IF(AND(AC1065&gt;60,AC1065&lt;90),"Prejurídica","Jurídico")))))</f>
        <v>#REF!</v>
      </c>
      <c r="AV1065">
        <f t="shared" si="259"/>
        <v>0</v>
      </c>
      <c r="AW1065" t="str">
        <f>IFERROR(VLOOKUP(#REF!,#REF!,32,0),"Desembolsado")</f>
        <v>Desembolsado</v>
      </c>
      <c r="AX1065" t="str">
        <f t="shared" si="252"/>
        <v>Otro</v>
      </c>
    </row>
    <row r="1066" spans="1:50" x14ac:dyDescent="0.25">
      <c r="A1066" s="3">
        <v>45199</v>
      </c>
      <c r="B1066" s="1">
        <v>39131050013671</v>
      </c>
      <c r="C1066" s="5">
        <v>428390623</v>
      </c>
      <c r="D1066">
        <v>240</v>
      </c>
      <c r="E1066" s="3">
        <v>41095</v>
      </c>
      <c r="F1066" s="1">
        <f>_xlfn.DAYS(E1066,A1066)/30</f>
        <v>-136.80000000000001</v>
      </c>
      <c r="G1066" s="1">
        <f t="shared" si="260"/>
        <v>103.19999999999999</v>
      </c>
      <c r="H1066" s="5">
        <v>236070239</v>
      </c>
      <c r="I1066" s="5" t="s">
        <v>53</v>
      </c>
      <c r="J1066" s="6">
        <v>41455</v>
      </c>
      <c r="K1066" s="7">
        <f>+_xlfn.DAYS(A1066,J1066)/30</f>
        <v>124.8</v>
      </c>
      <c r="L1066" s="7">
        <f>+_xlfn.DAYS(A1066,E1066)/30</f>
        <v>136.80000000000001</v>
      </c>
      <c r="M1066" s="6">
        <v>25588</v>
      </c>
      <c r="N1066" s="8">
        <f>+_xlfn.DAYS(A1066,M1066)/365</f>
        <v>53.728767123287675</v>
      </c>
      <c r="O1066" s="8">
        <v>7682</v>
      </c>
      <c r="P1066" s="6">
        <v>40924</v>
      </c>
      <c r="Q1066" s="8">
        <f t="shared" si="254"/>
        <v>0.47499999999999998</v>
      </c>
      <c r="R1066" s="8">
        <f t="shared" ref="R1066:R1129" si="264">+_xlfn.DAYS(J1066,P1066)/360</f>
        <v>1.4750000000000001</v>
      </c>
      <c r="S1066" s="8" t="s">
        <v>72</v>
      </c>
      <c r="T1066" s="9">
        <v>1.61E-2</v>
      </c>
      <c r="U1066" s="5">
        <f t="shared" si="255"/>
        <v>1784960.9291666667</v>
      </c>
      <c r="V1066" s="5">
        <f t="shared" si="256"/>
        <v>316727.57065833331</v>
      </c>
      <c r="W1066" s="10">
        <f t="shared" si="253"/>
        <v>2101688.4998249998</v>
      </c>
      <c r="X1066" s="5">
        <v>2669447</v>
      </c>
      <c r="Y1066">
        <v>512</v>
      </c>
      <c r="Z1066" s="5">
        <v>0</v>
      </c>
      <c r="AA1066" s="5">
        <v>238741922</v>
      </c>
      <c r="AB1066">
        <v>0</v>
      </c>
      <c r="AC1066">
        <v>0</v>
      </c>
      <c r="AD1066">
        <v>0</v>
      </c>
      <c r="AE1066" t="s">
        <v>48</v>
      </c>
      <c r="AF1066" t="s">
        <v>48</v>
      </c>
      <c r="AG1066" t="s">
        <v>41</v>
      </c>
      <c r="AH1066" s="5">
        <v>47214047.799999997</v>
      </c>
      <c r="AI1066" s="5">
        <v>534336.6</v>
      </c>
      <c r="AJ1066" s="3">
        <v>52371</v>
      </c>
      <c r="AK1066" s="5">
        <v>0</v>
      </c>
      <c r="AL1066" s="5">
        <v>0</v>
      </c>
      <c r="AM1066" s="5">
        <v>0</v>
      </c>
      <c r="AN1066" s="5">
        <v>0</v>
      </c>
      <c r="AO1066" t="s">
        <v>41</v>
      </c>
      <c r="AP1066" t="s">
        <v>39</v>
      </c>
      <c r="AQ1066" s="5">
        <v>2360702.39</v>
      </c>
      <c r="AR1066" t="s">
        <v>43</v>
      </c>
      <c r="AS1066">
        <f t="shared" si="263"/>
        <v>0</v>
      </c>
      <c r="AT1066" t="str">
        <f t="shared" si="258"/>
        <v>0 Días</v>
      </c>
      <c r="AU1066" t="e">
        <f>IF(AND(AC1066=0,SUMIFS($H:$H,$A:$A,$A1066,#REF!,#REF!)&lt;250000000),"Ordinaria",IF(AND(AC1066=0,SUMIFS($H:$H,$A:$A,$A1066,#REF!,#REF!)&gt;=250000000),"Preventiva",IF(AND(AC1066&gt;0,AC1066&lt;=30),"Persuasiva I",IF(AND(AC1066&gt;30,AC1066&lt;=60),"Persuasiva II",IF(AND(AC1066&gt;60,AC1066&lt;90),"Prejurídica","Jurídico")))))</f>
        <v>#REF!</v>
      </c>
      <c r="AV1066">
        <f t="shared" si="259"/>
        <v>0</v>
      </c>
      <c r="AW1066" t="str">
        <f>IFERROR(VLOOKUP(#REF!,#REF!,32,0),"Desembolsado")</f>
        <v>Desembolsado</v>
      </c>
      <c r="AX1066" t="str">
        <f t="shared" ref="AX1066:AX1129" si="265">IF(AND(AW1066="Portafolio Cartera en Cobranza Ordinaria",AP1066="Portafolio Cartera en Cobranza Ordinaria"),"Al Día",
IF(AND(AW1066="Portafolio Cartera en Cobranza Preventiva",AP1066="Portafolio Cartera en Cobranza Preventiva"),"Al Día",
IF(AND(AW1066="Portafolio Cartera en Cobranza Ordinaria",AP1066="Portafolio Cartera en Cobranza Persuasiva"),"Primera Mora",
IF(AND(AW1066="Portafolio Cartera en Cobranza Preventiva",AP1066="Portafolio Cartera en Cobranza Persuasiva"),"Primera Mora",
IF(AND(AW1066="Portafolio Cartera en Cobranza Persuasiva",AP1066="Portafolio Cartera en Cobranza Persuasiva"),"Normalizado",
IF(AND(AW1066="Portafolio Cartera en Cobranza Persuasiva",AP1066="Portafolio Cartera en Cobranza  Preventiva"),"Normalizado",
IF(AND(AW1066="Portafolio Cartera en Cobranza Persuasiva",AP1066="Portafolio Cartera en Cobranza Ordinaria"),"Normalizado",
IF(AND(AW1066="Portafolio Cartera en Cobranza Persuasiva II",AP1066="Portafolio Cartera en Cobranza Persuasiva"),"Normalizado",
IF(AND(AW1066="Portafolio Cartera en Cobranza Persuasiva II",AP1066="Portafolio Cartera en Cobranza  Preventiva"),"Normalizado",
IF(AND(AW1066="Portafolio Cartera en Cobranza Persuasiva II",AP1066="Portafolio Cartera en Cobranza Ordinaria"),"Normalizado",
IF(AND(AW1066="Portafolio Cartera en Cobranza Prejurídica",AP1066="Portafolio Cartera en Cobranza Persuasiva"),"Normalizado",
IF(AND(AW1066="Portafolio Cartera en Cobranza Prejurídica",AP1066="Portafolio Cartera en Cobranza Ordinaria"),"Normalizado",
IF(AND(AW1066="Portafolio Cartera en Cobranza Prejurídica",AP1066="Portafolio Cartera en Cobranza  Preventiva"),"Normalizado",
IF(AND(AW1066="Portafolio Cartera en Cobranza Jurídica",AP1066="Portafolio Cartera en Cobranza Persuasiva"),"Normalizado No Indicador",
IF(AND(AW1066="Portafolio Cartera en Cobranza Jurídica",AP1066="Portafolio Cartera en Cobranza Ordinaria"),"Normalizado No Indicador",
IF(AND(AW1066="Portafolio Cartera en Cobranza Jurídica",AP1066="Portafolio Cartera en Cobranza  Preventiva"),"Normalizado No Indicador",
"Otro"))))))))))))))))</f>
        <v>Otro</v>
      </c>
    </row>
    <row r="1067" spans="1:50" x14ac:dyDescent="0.25">
      <c r="A1067" s="3">
        <v>45169</v>
      </c>
      <c r="B1067" s="1">
        <v>39131050013671</v>
      </c>
      <c r="C1067" s="5">
        <v>428390623</v>
      </c>
      <c r="D1067">
        <v>240</v>
      </c>
      <c r="E1067" s="3">
        <v>41095</v>
      </c>
      <c r="F1067" s="1">
        <f>_xlfn.DAYS(E1067,A1067)/30</f>
        <v>-135.80000000000001</v>
      </c>
      <c r="G1067" s="1">
        <f t="shared" si="260"/>
        <v>104.19999999999999</v>
      </c>
      <c r="H1067" s="5">
        <v>236070239</v>
      </c>
      <c r="I1067" s="5" t="s">
        <v>53</v>
      </c>
      <c r="J1067" s="6">
        <v>41455</v>
      </c>
      <c r="K1067" s="7">
        <f>+_xlfn.DAYS(A1067,J1067)/30</f>
        <v>123.8</v>
      </c>
      <c r="L1067" s="7">
        <f>+_xlfn.DAYS(A1067,E1067)/30</f>
        <v>135.80000000000001</v>
      </c>
      <c r="M1067" s="6">
        <v>25588</v>
      </c>
      <c r="N1067" s="8">
        <f>+_xlfn.DAYS(A1067,M1067)/365</f>
        <v>53.646575342465752</v>
      </c>
      <c r="O1067" s="8">
        <v>7682</v>
      </c>
      <c r="P1067" s="6">
        <v>40924</v>
      </c>
      <c r="Q1067" s="8">
        <f t="shared" si="254"/>
        <v>0.47499999999999998</v>
      </c>
      <c r="R1067" s="8">
        <f t="shared" si="264"/>
        <v>1.4750000000000001</v>
      </c>
      <c r="S1067" s="8" t="s">
        <v>72</v>
      </c>
      <c r="T1067" s="9">
        <v>1.61E-2</v>
      </c>
      <c r="U1067" s="5">
        <f t="shared" si="255"/>
        <v>1784960.9291666667</v>
      </c>
      <c r="V1067" s="5">
        <f t="shared" si="256"/>
        <v>316727.57065833331</v>
      </c>
      <c r="W1067" s="10">
        <f t="shared" ref="W1067:W1130" si="266">+U1067+V1067</f>
        <v>2101688.4998249998</v>
      </c>
      <c r="X1067" s="5">
        <v>2344709</v>
      </c>
      <c r="Y1067">
        <v>512</v>
      </c>
      <c r="Z1067" s="5">
        <v>0</v>
      </c>
      <c r="AA1067" s="5">
        <v>238417184</v>
      </c>
      <c r="AB1067">
        <v>0</v>
      </c>
      <c r="AC1067">
        <v>0</v>
      </c>
      <c r="AD1067">
        <v>0</v>
      </c>
      <c r="AE1067" t="s">
        <v>48</v>
      </c>
      <c r="AF1067" t="s">
        <v>48</v>
      </c>
      <c r="AG1067" t="s">
        <v>41</v>
      </c>
      <c r="AH1067" s="5">
        <v>47214047.799999997</v>
      </c>
      <c r="AI1067" s="5">
        <v>469389</v>
      </c>
      <c r="AJ1067" s="3">
        <v>52371</v>
      </c>
      <c r="AK1067" s="5">
        <v>0</v>
      </c>
      <c r="AL1067" s="5">
        <v>0</v>
      </c>
      <c r="AM1067" s="5">
        <v>0</v>
      </c>
      <c r="AN1067" s="5">
        <v>0</v>
      </c>
      <c r="AO1067" t="s">
        <v>41</v>
      </c>
      <c r="AP1067" t="s">
        <v>39</v>
      </c>
      <c r="AQ1067" s="5">
        <v>2360702.39</v>
      </c>
      <c r="AR1067" t="s">
        <v>43</v>
      </c>
      <c r="AS1067">
        <f t="shared" si="263"/>
        <v>0</v>
      </c>
      <c r="AT1067" t="str">
        <f t="shared" si="258"/>
        <v>0 Días</v>
      </c>
      <c r="AU1067" t="e">
        <f>IF(AND(AC1067=0,SUMIFS($H:$H,$A:$A,$A1067,#REF!,#REF!)&lt;250000000),"Ordinaria",IF(AND(AC1067=0,SUMIFS($H:$H,$A:$A,$A1067,#REF!,#REF!)&gt;=250000000),"Preventiva",IF(AND(AC1067&gt;0,AC1067&lt;=30),"Persuasiva I",IF(AND(AC1067&gt;30,AC1067&lt;=60),"Persuasiva II",IF(AND(AC1067&gt;60,AC1067&lt;90),"Prejurídica","Jurídico")))))</f>
        <v>#REF!</v>
      </c>
      <c r="AV1067">
        <f t="shared" si="259"/>
        <v>0</v>
      </c>
      <c r="AW1067" t="str">
        <f>IFERROR(VLOOKUP(#REF!,#REF!,32,0),"Desembolsado")</f>
        <v>Desembolsado</v>
      </c>
      <c r="AX1067" t="str">
        <f t="shared" si="265"/>
        <v>Otro</v>
      </c>
    </row>
    <row r="1068" spans="1:50" x14ac:dyDescent="0.25">
      <c r="A1068" s="3">
        <v>45138</v>
      </c>
      <c r="B1068" s="1">
        <v>39131050013671</v>
      </c>
      <c r="C1068" s="5">
        <v>428390623</v>
      </c>
      <c r="D1068">
        <v>240</v>
      </c>
      <c r="E1068" s="3">
        <v>41095</v>
      </c>
      <c r="F1068" s="1">
        <f>_xlfn.DAYS(E1068,A1068)/30</f>
        <v>-134.76666666666668</v>
      </c>
      <c r="G1068" s="1">
        <f t="shared" si="260"/>
        <v>105.23333333333332</v>
      </c>
      <c r="H1068" s="5">
        <v>239077604</v>
      </c>
      <c r="I1068" s="5" t="s">
        <v>53</v>
      </c>
      <c r="J1068" s="6">
        <v>41455</v>
      </c>
      <c r="K1068" s="7">
        <f>+_xlfn.DAYS(A1068,J1068)/30</f>
        <v>122.76666666666667</v>
      </c>
      <c r="L1068" s="7">
        <f>+_xlfn.DAYS(A1068,E1068)/30</f>
        <v>134.76666666666668</v>
      </c>
      <c r="M1068" s="6">
        <v>25588</v>
      </c>
      <c r="N1068" s="8">
        <f>+_xlfn.DAYS(A1068,M1068)/365</f>
        <v>53.561643835616437</v>
      </c>
      <c r="O1068" s="8">
        <v>7682</v>
      </c>
      <c r="P1068" s="6">
        <v>40924</v>
      </c>
      <c r="Q1068" s="8">
        <f t="shared" si="254"/>
        <v>0.47499999999999998</v>
      </c>
      <c r="R1068" s="8">
        <f t="shared" si="264"/>
        <v>1.4750000000000001</v>
      </c>
      <c r="S1068" s="8" t="s">
        <v>72</v>
      </c>
      <c r="T1068" s="9">
        <v>1.61E-2</v>
      </c>
      <c r="U1068" s="5">
        <f t="shared" si="255"/>
        <v>1784960.9291666667</v>
      </c>
      <c r="V1068" s="5">
        <f t="shared" si="256"/>
        <v>320762.45203333331</v>
      </c>
      <c r="W1068" s="10">
        <f t="shared" si="266"/>
        <v>2105723.3812000002</v>
      </c>
      <c r="X1068" s="5">
        <v>2491532</v>
      </c>
      <c r="Y1068">
        <v>1099</v>
      </c>
      <c r="Z1068" s="5">
        <v>0</v>
      </c>
      <c r="AA1068" s="5">
        <v>241570785</v>
      </c>
      <c r="AB1068">
        <v>0</v>
      </c>
      <c r="AC1068">
        <v>0</v>
      </c>
      <c r="AD1068">
        <v>0</v>
      </c>
      <c r="AE1068" t="s">
        <v>48</v>
      </c>
      <c r="AF1068" t="s">
        <v>48</v>
      </c>
      <c r="AG1068" t="s">
        <v>41</v>
      </c>
      <c r="AH1068" s="5">
        <v>47815520.799999997</v>
      </c>
      <c r="AI1068" s="5">
        <v>498636.2</v>
      </c>
      <c r="AJ1068" s="3">
        <v>52371</v>
      </c>
      <c r="AK1068" s="5">
        <v>0</v>
      </c>
      <c r="AL1068" s="5">
        <v>0</v>
      </c>
      <c r="AM1068" s="5">
        <v>0</v>
      </c>
      <c r="AN1068" s="5">
        <v>0</v>
      </c>
      <c r="AO1068" t="s">
        <v>41</v>
      </c>
      <c r="AP1068" t="s">
        <v>39</v>
      </c>
      <c r="AQ1068" s="5">
        <v>2390776.04</v>
      </c>
      <c r="AR1068" t="s">
        <v>43</v>
      </c>
      <c r="AS1068">
        <f t="shared" si="263"/>
        <v>0</v>
      </c>
      <c r="AT1068" t="str">
        <f t="shared" si="258"/>
        <v>0 Días</v>
      </c>
      <c r="AU1068" t="e">
        <f>IF(AND(AC1068=0,SUMIFS($H:$H,$A:$A,$A1068,#REF!,#REF!)&lt;250000000),"Ordinaria",IF(AND(AC1068=0,SUMIFS($H:$H,$A:$A,$A1068,#REF!,#REF!)&gt;=250000000),"Preventiva",IF(AND(AC1068&gt;0,AC1068&lt;=30),"Persuasiva I",IF(AND(AC1068&gt;30,AC1068&lt;=60),"Persuasiva II",IF(AND(AC1068&gt;60,AC1068&lt;90),"Prejurídica","Jurídico")))))</f>
        <v>#REF!</v>
      </c>
      <c r="AV1068">
        <f t="shared" si="259"/>
        <v>0</v>
      </c>
      <c r="AW1068" t="str">
        <f>IFERROR(VLOOKUP(#REF!,#REF!,32,0),"Desembolsado")</f>
        <v>Desembolsado</v>
      </c>
      <c r="AX1068" t="str">
        <f t="shared" si="265"/>
        <v>Otro</v>
      </c>
    </row>
    <row r="1069" spans="1:50" x14ac:dyDescent="0.25">
      <c r="A1069" s="3">
        <v>45107</v>
      </c>
      <c r="B1069" s="1">
        <v>39131050013671</v>
      </c>
      <c r="C1069" s="5">
        <v>428390623</v>
      </c>
      <c r="D1069">
        <v>240</v>
      </c>
      <c r="E1069" s="3">
        <v>41095</v>
      </c>
      <c r="F1069" s="1">
        <f>_xlfn.DAYS(E1069,A1069)/30</f>
        <v>-133.73333333333332</v>
      </c>
      <c r="G1069" s="1">
        <f t="shared" ref="G1069:G1087" si="267">+D1069+F1069</f>
        <v>106.26666666666668</v>
      </c>
      <c r="H1069" s="5">
        <v>239914624</v>
      </c>
      <c r="I1069" s="5" t="s">
        <v>53</v>
      </c>
      <c r="J1069" s="6">
        <v>41455</v>
      </c>
      <c r="K1069" s="7">
        <f>+_xlfn.DAYS(A1069,J1069)/30</f>
        <v>121.73333333333333</v>
      </c>
      <c r="L1069" s="7">
        <f>+_xlfn.DAYS(A1069,E1069)/30</f>
        <v>133.73333333333332</v>
      </c>
      <c r="M1069" s="6">
        <v>25588</v>
      </c>
      <c r="N1069" s="8">
        <f>+_xlfn.DAYS(A1069,M1069)/365</f>
        <v>53.476712328767121</v>
      </c>
      <c r="O1069" s="8">
        <v>7682</v>
      </c>
      <c r="P1069" s="6">
        <v>40924</v>
      </c>
      <c r="Q1069" s="8">
        <f t="shared" si="254"/>
        <v>0.47499999999999998</v>
      </c>
      <c r="R1069" s="8">
        <f t="shared" si="264"/>
        <v>1.4750000000000001</v>
      </c>
      <c r="S1069" s="8" t="s">
        <v>72</v>
      </c>
      <c r="T1069" s="9">
        <v>1.61E-2</v>
      </c>
      <c r="U1069" s="5">
        <f t="shared" si="255"/>
        <v>1784960.9291666667</v>
      </c>
      <c r="V1069" s="5">
        <f t="shared" si="256"/>
        <v>321885.45386666665</v>
      </c>
      <c r="W1069" s="10">
        <f t="shared" si="266"/>
        <v>2106846.3830333333</v>
      </c>
      <c r="X1069" s="5">
        <v>2501975</v>
      </c>
      <c r="Y1069">
        <v>1695</v>
      </c>
      <c r="Z1069" s="5">
        <v>0</v>
      </c>
      <c r="AA1069" s="5">
        <v>242417652</v>
      </c>
      <c r="AB1069">
        <v>0</v>
      </c>
      <c r="AC1069">
        <v>0</v>
      </c>
      <c r="AD1069">
        <v>0</v>
      </c>
      <c r="AE1069" t="s">
        <v>48</v>
      </c>
      <c r="AF1069" t="s">
        <v>48</v>
      </c>
      <c r="AG1069" t="s">
        <v>41</v>
      </c>
      <c r="AH1069" s="5">
        <v>47982924.799999997</v>
      </c>
      <c r="AI1069" s="5">
        <v>500605.6</v>
      </c>
      <c r="AJ1069" s="3">
        <v>52371</v>
      </c>
      <c r="AK1069" s="5">
        <v>0</v>
      </c>
      <c r="AL1069" s="5">
        <v>0</v>
      </c>
      <c r="AM1069" s="5">
        <v>0</v>
      </c>
      <c r="AN1069" s="5">
        <v>0</v>
      </c>
      <c r="AO1069" t="s">
        <v>41</v>
      </c>
      <c r="AP1069" t="s">
        <v>39</v>
      </c>
      <c r="AQ1069" s="5">
        <v>2399146.2400000002</v>
      </c>
      <c r="AR1069" t="s">
        <v>43</v>
      </c>
      <c r="AS1069">
        <f t="shared" si="263"/>
        <v>0</v>
      </c>
      <c r="AT1069" t="str">
        <f t="shared" si="258"/>
        <v>0 Días</v>
      </c>
      <c r="AU1069" t="e">
        <f>IF(AND(AC1069=0,SUMIFS($H:$H,$A:$A,$A1069,#REF!,#REF!)&lt;250000000),"Ordinaria",IF(AND(AC1069=0,SUMIFS($H:$H,$A:$A,$A1069,#REF!,#REF!)&gt;=250000000),"Preventiva",IF(AND(AC1069&gt;0,AC1069&lt;=30),"Persuasiva I",IF(AND(AC1069&gt;30,AC1069&lt;=60),"Persuasiva II",IF(AND(AC1069&gt;60,AC1069&lt;90),"Prejurídica","Jurídico")))))</f>
        <v>#REF!</v>
      </c>
      <c r="AV1069">
        <f t="shared" si="259"/>
        <v>0</v>
      </c>
      <c r="AW1069" t="str">
        <f>IFERROR(VLOOKUP(#REF!,#REF!,32,0),"Desembolsado")</f>
        <v>Desembolsado</v>
      </c>
      <c r="AX1069" t="str">
        <f t="shared" si="265"/>
        <v>Otro</v>
      </c>
    </row>
    <row r="1070" spans="1:50" x14ac:dyDescent="0.25">
      <c r="A1070" s="3">
        <v>45077</v>
      </c>
      <c r="B1070" s="1">
        <v>39131050013671</v>
      </c>
      <c r="C1070" s="5">
        <v>428390623</v>
      </c>
      <c r="D1070">
        <v>240</v>
      </c>
      <c r="E1070" s="3">
        <v>41095</v>
      </c>
      <c r="F1070" s="1">
        <f>_xlfn.DAYS(E1070,A1070)/30</f>
        <v>-132.73333333333332</v>
      </c>
      <c r="G1070" s="1">
        <f t="shared" si="267"/>
        <v>107.26666666666668</v>
      </c>
      <c r="H1070" s="5">
        <v>241834055</v>
      </c>
      <c r="I1070" s="5" t="s">
        <v>53</v>
      </c>
      <c r="J1070" s="6">
        <v>41455</v>
      </c>
      <c r="K1070" s="7">
        <f>+_xlfn.DAYS(A1070,J1070)/30</f>
        <v>120.73333333333333</v>
      </c>
      <c r="L1070" s="7">
        <f>+_xlfn.DAYS(A1070,E1070)/30</f>
        <v>132.73333333333332</v>
      </c>
      <c r="M1070" s="6">
        <v>25588</v>
      </c>
      <c r="N1070" s="8">
        <f>+_xlfn.DAYS(A1070,M1070)/365</f>
        <v>53.394520547945206</v>
      </c>
      <c r="O1070" s="8">
        <v>7682</v>
      </c>
      <c r="P1070" s="6">
        <v>40924</v>
      </c>
      <c r="Q1070" s="8">
        <f t="shared" si="254"/>
        <v>0.47499999999999998</v>
      </c>
      <c r="R1070" s="8">
        <f t="shared" si="264"/>
        <v>1.4750000000000001</v>
      </c>
      <c r="S1070" s="8" t="s">
        <v>72</v>
      </c>
      <c r="T1070" s="9">
        <v>1.61E-2</v>
      </c>
      <c r="U1070" s="5">
        <f t="shared" si="255"/>
        <v>1784960.9291666667</v>
      </c>
      <c r="V1070" s="5">
        <f t="shared" si="256"/>
        <v>324460.69045833329</v>
      </c>
      <c r="W1070" s="10">
        <f t="shared" si="266"/>
        <v>2109421.6196249998</v>
      </c>
      <c r="X1070" s="5">
        <v>2254065</v>
      </c>
      <c r="Y1070">
        <v>2748</v>
      </c>
      <c r="Z1070" s="5">
        <v>0</v>
      </c>
      <c r="AA1070" s="5">
        <v>244088699</v>
      </c>
      <c r="AB1070">
        <v>1</v>
      </c>
      <c r="AC1070">
        <v>11</v>
      </c>
      <c r="AD1070">
        <v>0</v>
      </c>
      <c r="AE1070" t="s">
        <v>48</v>
      </c>
      <c r="AF1070" t="s">
        <v>48</v>
      </c>
      <c r="AG1070" t="s">
        <v>41</v>
      </c>
      <c r="AH1070" s="5">
        <v>48366811</v>
      </c>
      <c r="AI1070" s="5">
        <v>450928.8</v>
      </c>
      <c r="AJ1070" s="3">
        <v>52371</v>
      </c>
      <c r="AK1070" s="5">
        <v>0</v>
      </c>
      <c r="AL1070" s="5">
        <v>0</v>
      </c>
      <c r="AM1070" s="5">
        <v>0</v>
      </c>
      <c r="AN1070" s="5">
        <v>0</v>
      </c>
      <c r="AO1070" t="s">
        <v>41</v>
      </c>
      <c r="AP1070" t="s">
        <v>42</v>
      </c>
      <c r="AQ1070" s="5">
        <v>2418340.5499999998</v>
      </c>
      <c r="AR1070" t="s">
        <v>43</v>
      </c>
      <c r="AS1070">
        <f t="shared" si="263"/>
        <v>1</v>
      </c>
      <c r="AT1070" t="str">
        <f t="shared" si="258"/>
        <v>1-30 Días</v>
      </c>
      <c r="AU1070" t="e">
        <f>IF(AND(AC1070=0,SUMIFS($H:$H,$A:$A,$A1070,#REF!,#REF!)&lt;250000000),"Ordinaria",IF(AND(AC1070=0,SUMIFS($H:$H,$A:$A,$A1070,#REF!,#REF!)&gt;=250000000),"Preventiva",IF(AND(AC1070&gt;0,AC1070&lt;=30),"Persuasiva I",IF(AND(AC1070&gt;30,AC1070&lt;=60),"Persuasiva II",IF(AND(AC1070&gt;60,AC1070&lt;90),"Prejurídica","Jurídico")))))</f>
        <v>#REF!</v>
      </c>
      <c r="AV1070">
        <f t="shared" si="259"/>
        <v>0</v>
      </c>
      <c r="AW1070" t="str">
        <f>IFERROR(VLOOKUP(#REF!,#REF!,32,0),"Desembolsado")</f>
        <v>Desembolsado</v>
      </c>
      <c r="AX1070" t="str">
        <f t="shared" si="265"/>
        <v>Otro</v>
      </c>
    </row>
    <row r="1071" spans="1:50" x14ac:dyDescent="0.25">
      <c r="A1071" s="3">
        <v>45046</v>
      </c>
      <c r="B1071" s="1">
        <v>39131050013671</v>
      </c>
      <c r="C1071" s="5">
        <v>428390623</v>
      </c>
      <c r="D1071">
        <v>240</v>
      </c>
      <c r="E1071" s="3">
        <v>41095</v>
      </c>
      <c r="F1071" s="1">
        <f>_xlfn.DAYS(E1071,A1071)/30</f>
        <v>-131.69999999999999</v>
      </c>
      <c r="G1071" s="1">
        <f t="shared" si="267"/>
        <v>108.30000000000001</v>
      </c>
      <c r="H1071" s="5">
        <v>241834055</v>
      </c>
      <c r="I1071" s="5" t="s">
        <v>53</v>
      </c>
      <c r="J1071" s="6">
        <v>41455</v>
      </c>
      <c r="K1071" s="7">
        <f>+_xlfn.DAYS(A1071,J1071)/30</f>
        <v>119.7</v>
      </c>
      <c r="L1071" s="7">
        <f>+_xlfn.DAYS(A1071,E1071)/30</f>
        <v>131.69999999999999</v>
      </c>
      <c r="M1071" s="6">
        <v>25588</v>
      </c>
      <c r="N1071" s="8">
        <f>+_xlfn.DAYS(A1071,M1071)/365</f>
        <v>53.30958904109589</v>
      </c>
      <c r="O1071" s="8">
        <v>7682</v>
      </c>
      <c r="P1071" s="6">
        <v>40924</v>
      </c>
      <c r="Q1071" s="8">
        <f t="shared" si="254"/>
        <v>0.47499999999999998</v>
      </c>
      <c r="R1071" s="8">
        <f t="shared" si="264"/>
        <v>1.4750000000000001</v>
      </c>
      <c r="S1071" s="8" t="s">
        <v>72</v>
      </c>
      <c r="T1071" s="9">
        <v>1.61E-2</v>
      </c>
      <c r="U1071" s="5">
        <f t="shared" si="255"/>
        <v>1784960.9291666667</v>
      </c>
      <c r="V1071" s="5">
        <f t="shared" si="256"/>
        <v>324460.69045833329</v>
      </c>
      <c r="W1071" s="10">
        <f t="shared" si="266"/>
        <v>2109421.6196249998</v>
      </c>
      <c r="X1071" s="5">
        <v>1931984</v>
      </c>
      <c r="Y1071">
        <v>2748</v>
      </c>
      <c r="Z1071" s="5">
        <v>0</v>
      </c>
      <c r="AA1071" s="5">
        <v>243766039</v>
      </c>
      <c r="AB1071">
        <v>0</v>
      </c>
      <c r="AC1071">
        <v>0</v>
      </c>
      <c r="AD1071">
        <v>0</v>
      </c>
      <c r="AE1071" t="s">
        <v>48</v>
      </c>
      <c r="AF1071" t="s">
        <v>48</v>
      </c>
      <c r="AG1071" t="s">
        <v>41</v>
      </c>
      <c r="AH1071" s="5">
        <v>48366811</v>
      </c>
      <c r="AI1071" s="5">
        <v>386396.8</v>
      </c>
      <c r="AJ1071" s="3">
        <v>52371</v>
      </c>
      <c r="AK1071" s="5">
        <v>0</v>
      </c>
      <c r="AL1071" s="5">
        <v>0</v>
      </c>
      <c r="AM1071" s="5">
        <v>0</v>
      </c>
      <c r="AN1071" s="5">
        <v>0</v>
      </c>
      <c r="AO1071" t="s">
        <v>41</v>
      </c>
      <c r="AP1071" t="s">
        <v>39</v>
      </c>
      <c r="AQ1071" s="5">
        <v>2418340.5499999998</v>
      </c>
      <c r="AR1071" t="s">
        <v>43</v>
      </c>
      <c r="AS1071">
        <f t="shared" si="263"/>
        <v>0</v>
      </c>
      <c r="AT1071" t="str">
        <f t="shared" si="258"/>
        <v>0 Días</v>
      </c>
      <c r="AU1071" t="e">
        <f>IF(AND(AC1071=0,SUMIFS($H:$H,$A:$A,$A1071,#REF!,#REF!)&lt;250000000),"Ordinaria",IF(AND(AC1071=0,SUMIFS($H:$H,$A:$A,$A1071,#REF!,#REF!)&gt;=250000000),"Preventiva",IF(AND(AC1071&gt;0,AC1071&lt;=30),"Persuasiva I",IF(AND(AC1071&gt;30,AC1071&lt;=60),"Persuasiva II",IF(AND(AC1071&gt;60,AC1071&lt;90),"Prejurídica","Jurídico")))))</f>
        <v>#REF!</v>
      </c>
      <c r="AV1071">
        <f t="shared" si="259"/>
        <v>0</v>
      </c>
      <c r="AW1071" t="str">
        <f>IFERROR(VLOOKUP(#REF!,#REF!,32,0),"Desembolsado")</f>
        <v>Desembolsado</v>
      </c>
      <c r="AX1071" t="str">
        <f t="shared" si="265"/>
        <v>Otro</v>
      </c>
    </row>
    <row r="1072" spans="1:50" x14ac:dyDescent="0.25">
      <c r="A1072" s="3">
        <v>45016</v>
      </c>
      <c r="B1072" s="1">
        <v>39131050013671</v>
      </c>
      <c r="C1072" s="5">
        <v>428390623</v>
      </c>
      <c r="D1072">
        <v>240</v>
      </c>
      <c r="E1072" s="3">
        <v>41095</v>
      </c>
      <c r="F1072" s="1">
        <f>_xlfn.DAYS(E1072,A1072)/30</f>
        <v>-130.69999999999999</v>
      </c>
      <c r="G1072" s="1">
        <f t="shared" si="267"/>
        <v>109.30000000000001</v>
      </c>
      <c r="H1072" s="5">
        <v>243102896</v>
      </c>
      <c r="I1072" s="5" t="s">
        <v>53</v>
      </c>
      <c r="J1072" s="6">
        <v>41455</v>
      </c>
      <c r="K1072" s="7">
        <f>+_xlfn.DAYS(A1072,J1072)/30</f>
        <v>118.7</v>
      </c>
      <c r="L1072" s="7">
        <f>+_xlfn.DAYS(A1072,E1072)/30</f>
        <v>130.69999999999999</v>
      </c>
      <c r="M1072" s="6">
        <v>25588</v>
      </c>
      <c r="N1072" s="8">
        <f>+_xlfn.DAYS(A1072,M1072)/365</f>
        <v>53.227397260273975</v>
      </c>
      <c r="O1072" s="8">
        <v>7682</v>
      </c>
      <c r="P1072" s="6">
        <v>40924</v>
      </c>
      <c r="Q1072" s="8">
        <f t="shared" si="254"/>
        <v>0.47499999999999998</v>
      </c>
      <c r="R1072" s="8">
        <f t="shared" si="264"/>
        <v>1.4750000000000001</v>
      </c>
      <c r="S1072" s="8" t="s">
        <v>72</v>
      </c>
      <c r="T1072" s="9">
        <v>1.61E-2</v>
      </c>
      <c r="U1072" s="5">
        <f t="shared" si="255"/>
        <v>1784960.9291666667</v>
      </c>
      <c r="V1072" s="5">
        <f t="shared" si="256"/>
        <v>326163.05213333329</v>
      </c>
      <c r="W1072" s="10">
        <f t="shared" si="266"/>
        <v>2111123.9813000001</v>
      </c>
      <c r="X1072" s="5">
        <v>1931984</v>
      </c>
      <c r="Y1072">
        <v>8741</v>
      </c>
      <c r="Z1072" s="5">
        <v>0</v>
      </c>
      <c r="AA1072" s="5">
        <v>245034880</v>
      </c>
      <c r="AB1072">
        <v>11</v>
      </c>
      <c r="AC1072">
        <v>345</v>
      </c>
      <c r="AD1072">
        <v>0</v>
      </c>
      <c r="AE1072" t="s">
        <v>48</v>
      </c>
      <c r="AF1072" t="s">
        <v>48</v>
      </c>
      <c r="AG1072" t="s">
        <v>41</v>
      </c>
      <c r="AH1072" s="5">
        <v>48620579.200000003</v>
      </c>
      <c r="AI1072" s="5">
        <v>386396.8</v>
      </c>
      <c r="AJ1072" s="3">
        <v>52371</v>
      </c>
      <c r="AK1072" s="5">
        <v>0</v>
      </c>
      <c r="AL1072" s="5">
        <v>0</v>
      </c>
      <c r="AM1072" s="5">
        <v>0</v>
      </c>
      <c r="AN1072" s="5">
        <v>0</v>
      </c>
      <c r="AO1072" t="s">
        <v>41</v>
      </c>
      <c r="AP1072" t="s">
        <v>46</v>
      </c>
      <c r="AQ1072" s="5">
        <v>2431028.96</v>
      </c>
      <c r="AR1072" t="s">
        <v>43</v>
      </c>
      <c r="AS1072">
        <f t="shared" si="263"/>
        <v>1</v>
      </c>
      <c r="AT1072" t="str">
        <f t="shared" si="258"/>
        <v xml:space="preserve"> &gt; 90 Días</v>
      </c>
      <c r="AU1072" t="e">
        <f>IF(AND(AC1072=0,SUMIFS($H:$H,$A:$A,$A1072,#REF!,#REF!)&lt;250000000),"Ordinaria",IF(AND(AC1072=0,SUMIFS($H:$H,$A:$A,$A1072,#REF!,#REF!)&gt;=250000000),"Preventiva",IF(AND(AC1072&gt;0,AC1072&lt;=30),"Persuasiva I",IF(AND(AC1072&gt;30,AC1072&lt;=60),"Persuasiva II",IF(AND(AC1072&gt;60,AC1072&lt;90),"Prejurídica","Jurídico")))))</f>
        <v>#REF!</v>
      </c>
      <c r="AV1072" t="str">
        <f t="shared" si="259"/>
        <v>MORA &gt;30 &lt;= 540 DIAS</v>
      </c>
      <c r="AW1072" t="str">
        <f>IFERROR(VLOOKUP(#REF!,#REF!,32,0),"Desembolsado")</f>
        <v>Desembolsado</v>
      </c>
      <c r="AX1072" t="str">
        <f t="shared" si="265"/>
        <v>Otro</v>
      </c>
    </row>
    <row r="1073" spans="1:50" x14ac:dyDescent="0.25">
      <c r="A1073" s="3">
        <v>45351</v>
      </c>
      <c r="B1073" s="1">
        <v>39132150013311</v>
      </c>
      <c r="C1073" s="5">
        <v>255000000</v>
      </c>
      <c r="D1073">
        <v>240</v>
      </c>
      <c r="E1073" s="3">
        <v>41360</v>
      </c>
      <c r="F1073" s="1">
        <f>_xlfn.DAYS(E1073,A1073)/30</f>
        <v>-133.03333333333333</v>
      </c>
      <c r="G1073" s="1">
        <f t="shared" si="267"/>
        <v>106.96666666666667</v>
      </c>
      <c r="H1073" s="5">
        <v>117837426</v>
      </c>
      <c r="I1073" s="5" t="s">
        <v>53</v>
      </c>
      <c r="J1073" s="6">
        <v>41439</v>
      </c>
      <c r="K1073" s="7">
        <f>+_xlfn.DAYS(A1073,J1073)/30</f>
        <v>130.4</v>
      </c>
      <c r="L1073" s="7">
        <f>+_xlfn.DAYS(A1073,E1073)/30</f>
        <v>133.03333333333333</v>
      </c>
      <c r="M1073" s="6">
        <v>29022</v>
      </c>
      <c r="N1073" s="8">
        <f>+_xlfn.DAYS(A1073,M1073)/365</f>
        <v>44.736986301369861</v>
      </c>
      <c r="O1073" s="8">
        <v>67</v>
      </c>
      <c r="P1073" s="6">
        <v>40940</v>
      </c>
      <c r="Q1073" s="8">
        <f t="shared" si="254"/>
        <v>1.1666666666666667</v>
      </c>
      <c r="R1073" s="8">
        <f t="shared" si="264"/>
        <v>1.3861111111111111</v>
      </c>
      <c r="S1073" s="8" t="s">
        <v>66</v>
      </c>
      <c r="T1073" s="9">
        <v>1.61E-2</v>
      </c>
      <c r="U1073" s="5">
        <f t="shared" si="255"/>
        <v>1062500</v>
      </c>
      <c r="V1073" s="5">
        <f t="shared" si="256"/>
        <v>158098.54654999997</v>
      </c>
      <c r="W1073" s="10">
        <f t="shared" si="266"/>
        <v>1220598.5465500001</v>
      </c>
      <c r="X1073" s="5">
        <v>1528596</v>
      </c>
      <c r="Y1073">
        <v>0</v>
      </c>
      <c r="Z1073" s="5">
        <v>0</v>
      </c>
      <c r="AA1073" s="5">
        <v>119366022</v>
      </c>
      <c r="AB1073">
        <v>0</v>
      </c>
      <c r="AC1073">
        <v>0</v>
      </c>
      <c r="AD1073">
        <v>0</v>
      </c>
      <c r="AE1073" t="s">
        <v>34</v>
      </c>
      <c r="AF1073" t="s">
        <v>34</v>
      </c>
      <c r="AG1073" t="s">
        <v>41</v>
      </c>
      <c r="AH1073" s="5">
        <v>1178374.26</v>
      </c>
      <c r="AI1073" s="5">
        <v>15285.96</v>
      </c>
      <c r="AJ1073" s="3">
        <v>48750</v>
      </c>
      <c r="AK1073" s="5">
        <v>0</v>
      </c>
      <c r="AL1073" s="5">
        <v>0</v>
      </c>
      <c r="AM1073" s="5">
        <v>0</v>
      </c>
      <c r="AN1073" s="5">
        <v>0</v>
      </c>
      <c r="AO1073" t="s">
        <v>41</v>
      </c>
      <c r="AP1073" t="s">
        <v>37</v>
      </c>
      <c r="AQ1073" s="5">
        <v>1178374.26</v>
      </c>
      <c r="AR1073" t="s">
        <v>38</v>
      </c>
      <c r="AT1073" t="str">
        <f t="shared" si="258"/>
        <v>0 Días</v>
      </c>
      <c r="AU1073" t="e">
        <f>IF(AND(AC1073=0,SUMIFS($H:$H,$A:$A,$A1073,#REF!,#REF!)&lt;250000000),"Ordinaria",IF(AND(AC1073=0,SUMIFS($H:$H,$A:$A,$A1073,#REF!,#REF!)&gt;=250000000),"Preventiva",IF(AND(AC1073&gt;0,AC1073&lt;=30),"Persuasiva I",IF(AND(AC1073&gt;30,AC1073&lt;=60),"Persuasiva II",IF(AND(AC1073&gt;60,AC1073&lt;90),"Prejurídica","Jurídico")))))</f>
        <v>#REF!</v>
      </c>
      <c r="AV1073">
        <f t="shared" si="259"/>
        <v>0</v>
      </c>
      <c r="AW1073" t="str">
        <f>IFERROR(VLOOKUP(#REF!,#REF!,32,0),"Desembolsado")</f>
        <v>Desembolsado</v>
      </c>
      <c r="AX1073" t="str">
        <f t="shared" si="265"/>
        <v>Otro</v>
      </c>
    </row>
    <row r="1074" spans="1:50" x14ac:dyDescent="0.25">
      <c r="A1074" s="3">
        <v>45322</v>
      </c>
      <c r="B1074" s="1">
        <v>39132150013311</v>
      </c>
      <c r="C1074" s="5">
        <v>255000000</v>
      </c>
      <c r="D1074">
        <v>240</v>
      </c>
      <c r="E1074" s="3">
        <v>41360</v>
      </c>
      <c r="F1074" s="1">
        <f>_xlfn.DAYS(E1074,A1074)/30</f>
        <v>-132.06666666666666</v>
      </c>
      <c r="G1074" s="1">
        <f t="shared" si="267"/>
        <v>107.93333333333334</v>
      </c>
      <c r="H1074" s="5">
        <v>119960624</v>
      </c>
      <c r="I1074" s="5" t="s">
        <v>53</v>
      </c>
      <c r="J1074" s="6">
        <v>41439</v>
      </c>
      <c r="K1074" s="7">
        <f>+_xlfn.DAYS(A1074,J1074)/30</f>
        <v>129.43333333333334</v>
      </c>
      <c r="L1074" s="7">
        <f>+_xlfn.DAYS(A1074,E1074)/30</f>
        <v>132.06666666666666</v>
      </c>
      <c r="M1074" s="6">
        <v>29022</v>
      </c>
      <c r="N1074" s="8">
        <f>+_xlfn.DAYS(A1074,M1074)/365</f>
        <v>44.657534246575345</v>
      </c>
      <c r="O1074" s="8">
        <v>67</v>
      </c>
      <c r="P1074" s="6">
        <v>40940</v>
      </c>
      <c r="Q1074" s="8">
        <f t="shared" si="254"/>
        <v>1.1666666666666667</v>
      </c>
      <c r="R1074" s="8">
        <f t="shared" si="264"/>
        <v>1.3861111111111111</v>
      </c>
      <c r="S1074" s="8" t="s">
        <v>66</v>
      </c>
      <c r="T1074" s="9">
        <v>1.61E-2</v>
      </c>
      <c r="U1074" s="5">
        <f t="shared" si="255"/>
        <v>1062500</v>
      </c>
      <c r="V1074" s="5">
        <f t="shared" si="256"/>
        <v>160947.17053333332</v>
      </c>
      <c r="W1074" s="10">
        <f t="shared" si="266"/>
        <v>1223447.1705333334</v>
      </c>
      <c r="X1074" s="5">
        <v>1587243</v>
      </c>
      <c r="Y1074">
        <v>0</v>
      </c>
      <c r="Z1074" s="5">
        <v>16251</v>
      </c>
      <c r="AA1074" s="5">
        <v>121564118</v>
      </c>
      <c r="AB1074">
        <v>0</v>
      </c>
      <c r="AC1074">
        <v>0</v>
      </c>
      <c r="AD1074">
        <v>0</v>
      </c>
      <c r="AE1074" t="s">
        <v>34</v>
      </c>
      <c r="AF1074" t="s">
        <v>34</v>
      </c>
      <c r="AG1074" t="s">
        <v>41</v>
      </c>
      <c r="AH1074" s="5">
        <v>1199606.24</v>
      </c>
      <c r="AI1074" s="5">
        <v>15872.43</v>
      </c>
      <c r="AJ1074" s="3">
        <v>48750</v>
      </c>
      <c r="AK1074" s="5">
        <v>162.51</v>
      </c>
      <c r="AL1074" s="5">
        <v>0</v>
      </c>
      <c r="AM1074" s="5">
        <v>0</v>
      </c>
      <c r="AN1074" s="5">
        <v>0</v>
      </c>
      <c r="AO1074" t="s">
        <v>41</v>
      </c>
      <c r="AP1074" t="s">
        <v>37</v>
      </c>
      <c r="AQ1074" s="5">
        <v>1199606.24</v>
      </c>
      <c r="AR1074" t="s">
        <v>38</v>
      </c>
      <c r="AS1074">
        <f t="shared" ref="AS1074:AS1084" si="268">IF(AC1074&gt;=1,1,0)</f>
        <v>0</v>
      </c>
      <c r="AT1074" t="str">
        <f t="shared" si="258"/>
        <v>0 Días</v>
      </c>
      <c r="AU1074" t="e">
        <f>IF(AND(AC1074=0,SUMIFS($H:$H,$A:$A,$A1074,#REF!,#REF!)&lt;250000000),"Ordinaria",IF(AND(AC1074=0,SUMIFS($H:$H,$A:$A,$A1074,#REF!,#REF!)&gt;=250000000),"Preventiva",IF(AND(AC1074&gt;0,AC1074&lt;=30),"Persuasiva I",IF(AND(AC1074&gt;30,AC1074&lt;=60),"Persuasiva II",IF(AND(AC1074&gt;60,AC1074&lt;90),"Prejurídica","Jurídico")))))</f>
        <v>#REF!</v>
      </c>
      <c r="AV1074">
        <f t="shared" si="259"/>
        <v>0</v>
      </c>
      <c r="AW1074" t="str">
        <f>IFERROR(VLOOKUP(#REF!,#REF!,32,0),"Desembolsado")</f>
        <v>Desembolsado</v>
      </c>
      <c r="AX1074" t="str">
        <f t="shared" si="265"/>
        <v>Otro</v>
      </c>
    </row>
    <row r="1075" spans="1:50" x14ac:dyDescent="0.25">
      <c r="A1075" s="3">
        <v>45291</v>
      </c>
      <c r="B1075" s="1">
        <v>39132150013311</v>
      </c>
      <c r="C1075" s="5">
        <v>255000000</v>
      </c>
      <c r="D1075">
        <v>240</v>
      </c>
      <c r="E1075" s="3">
        <v>41360</v>
      </c>
      <c r="F1075" s="1">
        <f>_xlfn.DAYS(E1075,A1075)/30</f>
        <v>-131.03333333333333</v>
      </c>
      <c r="G1075" s="1">
        <f t="shared" si="267"/>
        <v>108.96666666666667</v>
      </c>
      <c r="H1075" s="5">
        <v>121022223</v>
      </c>
      <c r="I1075" s="5" t="s">
        <v>53</v>
      </c>
      <c r="J1075" s="6">
        <v>41439</v>
      </c>
      <c r="K1075" s="7">
        <f>+_xlfn.DAYS(A1075,J1075)/30</f>
        <v>128.4</v>
      </c>
      <c r="L1075" s="7">
        <f>+_xlfn.DAYS(A1075,E1075)/30</f>
        <v>131.03333333333333</v>
      </c>
      <c r="M1075" s="6">
        <v>29022</v>
      </c>
      <c r="N1075" s="8">
        <f>+_xlfn.DAYS(A1075,M1075)/365</f>
        <v>44.57260273972603</v>
      </c>
      <c r="O1075" s="8">
        <v>67</v>
      </c>
      <c r="P1075" s="6">
        <v>40940</v>
      </c>
      <c r="Q1075" s="8">
        <f t="shared" si="254"/>
        <v>1.1666666666666667</v>
      </c>
      <c r="R1075" s="8">
        <f t="shared" si="264"/>
        <v>1.3861111111111111</v>
      </c>
      <c r="S1075" s="8" t="s">
        <v>66</v>
      </c>
      <c r="T1075" s="9">
        <v>1.61E-2</v>
      </c>
      <c r="U1075" s="5">
        <f t="shared" si="255"/>
        <v>1062500</v>
      </c>
      <c r="V1075" s="5">
        <f t="shared" si="256"/>
        <v>162371.482525</v>
      </c>
      <c r="W1075" s="10">
        <f t="shared" si="266"/>
        <v>1224871.4825249999</v>
      </c>
      <c r="X1075" s="5">
        <v>1587762</v>
      </c>
      <c r="Y1075">
        <v>0</v>
      </c>
      <c r="Z1075" s="5">
        <v>16395</v>
      </c>
      <c r="AA1075" s="5">
        <v>122626380</v>
      </c>
      <c r="AB1075">
        <v>0</v>
      </c>
      <c r="AC1075">
        <v>0</v>
      </c>
      <c r="AD1075">
        <v>0</v>
      </c>
      <c r="AE1075" t="s">
        <v>34</v>
      </c>
      <c r="AF1075" t="s">
        <v>34</v>
      </c>
      <c r="AG1075" t="s">
        <v>41</v>
      </c>
      <c r="AH1075" s="5">
        <v>1210222.23</v>
      </c>
      <c r="AI1075" s="5">
        <v>15877.62</v>
      </c>
      <c r="AJ1075" s="3">
        <v>48750</v>
      </c>
      <c r="AK1075" s="5">
        <v>163.95</v>
      </c>
      <c r="AL1075" s="5">
        <v>0</v>
      </c>
      <c r="AM1075" s="5">
        <v>0</v>
      </c>
      <c r="AN1075" s="5">
        <v>0</v>
      </c>
      <c r="AO1075" t="s">
        <v>41</v>
      </c>
      <c r="AP1075" t="s">
        <v>37</v>
      </c>
      <c r="AQ1075" s="5">
        <v>1210222.23</v>
      </c>
      <c r="AR1075" t="s">
        <v>38</v>
      </c>
      <c r="AS1075">
        <f t="shared" si="268"/>
        <v>0</v>
      </c>
      <c r="AT1075" t="str">
        <f t="shared" si="258"/>
        <v>0 Días</v>
      </c>
      <c r="AU1075" t="e">
        <f>IF(AND(AC1075=0,SUMIFS($H:$H,$A:$A,$A1075,#REF!,#REF!)&lt;250000000),"Ordinaria",IF(AND(AC1075=0,SUMIFS($H:$H,$A:$A,$A1075,#REF!,#REF!)&gt;=250000000),"Preventiva",IF(AND(AC1075&gt;0,AC1075&lt;=30),"Persuasiva I",IF(AND(AC1075&gt;30,AC1075&lt;=60),"Persuasiva II",IF(AND(AC1075&gt;60,AC1075&lt;90),"Prejurídica","Jurídico")))))</f>
        <v>#REF!</v>
      </c>
      <c r="AV1075">
        <f t="shared" si="259"/>
        <v>0</v>
      </c>
      <c r="AW1075" t="str">
        <f>IFERROR(VLOOKUP(#REF!,#REF!,32,0),"Desembolsado")</f>
        <v>Desembolsado</v>
      </c>
      <c r="AX1075" t="str">
        <f t="shared" si="265"/>
        <v>Otro</v>
      </c>
    </row>
    <row r="1076" spans="1:50" x14ac:dyDescent="0.25">
      <c r="A1076" s="3">
        <v>45260</v>
      </c>
      <c r="B1076" s="1">
        <v>39132150013311</v>
      </c>
      <c r="C1076" s="5">
        <v>255000000</v>
      </c>
      <c r="D1076">
        <v>240</v>
      </c>
      <c r="E1076" s="3">
        <v>41360</v>
      </c>
      <c r="F1076" s="1">
        <f>_xlfn.DAYS(E1076,A1076)/30</f>
        <v>-130</v>
      </c>
      <c r="G1076" s="1">
        <f t="shared" si="267"/>
        <v>110</v>
      </c>
      <c r="H1076" s="5">
        <v>122083822</v>
      </c>
      <c r="I1076" s="5" t="s">
        <v>53</v>
      </c>
      <c r="J1076" s="6">
        <v>41439</v>
      </c>
      <c r="K1076" s="7">
        <f>+_xlfn.DAYS(A1076,J1076)/30</f>
        <v>127.36666666666666</v>
      </c>
      <c r="L1076" s="7">
        <f>+_xlfn.DAYS(A1076,E1076)/30</f>
        <v>130</v>
      </c>
      <c r="M1076" s="6">
        <v>29022</v>
      </c>
      <c r="N1076" s="8">
        <f>+_xlfn.DAYS(A1076,M1076)/365</f>
        <v>44.487671232876714</v>
      </c>
      <c r="O1076" s="8">
        <v>67</v>
      </c>
      <c r="P1076" s="6">
        <v>40940</v>
      </c>
      <c r="Q1076" s="8">
        <f t="shared" si="254"/>
        <v>1.1666666666666667</v>
      </c>
      <c r="R1076" s="8">
        <f t="shared" si="264"/>
        <v>1.3861111111111111</v>
      </c>
      <c r="S1076" s="8" t="s">
        <v>66</v>
      </c>
      <c r="T1076" s="9">
        <v>1.61E-2</v>
      </c>
      <c r="U1076" s="5">
        <f t="shared" si="255"/>
        <v>1062500</v>
      </c>
      <c r="V1076" s="5">
        <f t="shared" si="256"/>
        <v>163795.79451666665</v>
      </c>
      <c r="W1076" s="10">
        <f t="shared" si="266"/>
        <v>1226295.7945166666</v>
      </c>
      <c r="X1076" s="5">
        <v>1588281</v>
      </c>
      <c r="Y1076">
        <v>0</v>
      </c>
      <c r="Z1076" s="5">
        <v>0</v>
      </c>
      <c r="AA1076" s="5">
        <v>123672103</v>
      </c>
      <c r="AB1076">
        <v>0</v>
      </c>
      <c r="AC1076">
        <v>0</v>
      </c>
      <c r="AD1076">
        <v>0</v>
      </c>
      <c r="AE1076" t="s">
        <v>34</v>
      </c>
      <c r="AF1076" t="s">
        <v>34</v>
      </c>
      <c r="AG1076" t="s">
        <v>41</v>
      </c>
      <c r="AH1076" s="5">
        <v>1220838.22</v>
      </c>
      <c r="AI1076" s="5">
        <v>15882.81</v>
      </c>
      <c r="AJ1076" s="3">
        <v>48750</v>
      </c>
      <c r="AK1076" s="5">
        <v>0</v>
      </c>
      <c r="AL1076" s="5">
        <v>0</v>
      </c>
      <c r="AM1076" s="5">
        <v>0</v>
      </c>
      <c r="AN1076" s="5">
        <v>0</v>
      </c>
      <c r="AO1076" t="s">
        <v>41</v>
      </c>
      <c r="AP1076" t="s">
        <v>37</v>
      </c>
      <c r="AQ1076" s="5">
        <v>1220838.22</v>
      </c>
      <c r="AR1076" t="s">
        <v>38</v>
      </c>
      <c r="AS1076">
        <f t="shared" si="268"/>
        <v>0</v>
      </c>
      <c r="AT1076" t="str">
        <f t="shared" si="258"/>
        <v>0 Días</v>
      </c>
      <c r="AU1076" t="e">
        <f>IF(AND(AC1076=0,SUMIFS($H:$H,$A:$A,$A1076,#REF!,#REF!)&lt;250000000),"Ordinaria",IF(AND(AC1076=0,SUMIFS($H:$H,$A:$A,$A1076,#REF!,#REF!)&gt;=250000000),"Preventiva",IF(AND(AC1076&gt;0,AC1076&lt;=30),"Persuasiva I",IF(AND(AC1076&gt;30,AC1076&lt;=60),"Persuasiva II",IF(AND(AC1076&gt;60,AC1076&lt;90),"Prejurídica","Jurídico")))))</f>
        <v>#REF!</v>
      </c>
      <c r="AV1076">
        <f t="shared" si="259"/>
        <v>0</v>
      </c>
      <c r="AW1076" t="str">
        <f>IFERROR(VLOOKUP(#REF!,#REF!,32,0),"Desembolsado")</f>
        <v>Desembolsado</v>
      </c>
      <c r="AX1076" t="str">
        <f t="shared" si="265"/>
        <v>Otro</v>
      </c>
    </row>
    <row r="1077" spans="1:50" x14ac:dyDescent="0.25">
      <c r="A1077" s="3">
        <v>45230</v>
      </c>
      <c r="B1077" s="1">
        <v>39132150013311</v>
      </c>
      <c r="C1077" s="5">
        <v>255000000</v>
      </c>
      <c r="D1077">
        <v>240</v>
      </c>
      <c r="E1077" s="3">
        <v>41360</v>
      </c>
      <c r="F1077" s="1">
        <f>_xlfn.DAYS(E1077,A1077)/30</f>
        <v>-129</v>
      </c>
      <c r="G1077" s="1">
        <f t="shared" si="267"/>
        <v>111</v>
      </c>
      <c r="H1077" s="5">
        <v>123145421</v>
      </c>
      <c r="I1077" s="5" t="s">
        <v>53</v>
      </c>
      <c r="J1077" s="6">
        <v>41439</v>
      </c>
      <c r="K1077" s="7">
        <f>+_xlfn.DAYS(A1077,J1077)/30</f>
        <v>126.36666666666666</v>
      </c>
      <c r="L1077" s="7">
        <f>+_xlfn.DAYS(A1077,E1077)/30</f>
        <v>129</v>
      </c>
      <c r="M1077" s="6">
        <v>29022</v>
      </c>
      <c r="N1077" s="8">
        <f>+_xlfn.DAYS(A1077,M1077)/365</f>
        <v>44.405479452054792</v>
      </c>
      <c r="O1077" s="8">
        <v>67</v>
      </c>
      <c r="P1077" s="6">
        <v>40940</v>
      </c>
      <c r="Q1077" s="8">
        <f t="shared" si="254"/>
        <v>1.1666666666666667</v>
      </c>
      <c r="R1077" s="8">
        <f t="shared" si="264"/>
        <v>1.3861111111111111</v>
      </c>
      <c r="S1077" s="8" t="s">
        <v>66</v>
      </c>
      <c r="T1077" s="9">
        <v>1.61E-2</v>
      </c>
      <c r="U1077" s="5">
        <f t="shared" si="255"/>
        <v>1062500</v>
      </c>
      <c r="V1077" s="5">
        <f t="shared" si="256"/>
        <v>165220.10650833335</v>
      </c>
      <c r="W1077" s="10">
        <f t="shared" si="266"/>
        <v>1227720.1065083332</v>
      </c>
      <c r="X1077" s="5">
        <v>1588800</v>
      </c>
      <c r="Y1077">
        <v>0</v>
      </c>
      <c r="Z1077" s="5">
        <v>0</v>
      </c>
      <c r="AA1077" s="5">
        <v>124734221</v>
      </c>
      <c r="AB1077">
        <v>0</v>
      </c>
      <c r="AC1077">
        <v>0</v>
      </c>
      <c r="AD1077">
        <v>0</v>
      </c>
      <c r="AE1077" t="s">
        <v>34</v>
      </c>
      <c r="AF1077" t="s">
        <v>34</v>
      </c>
      <c r="AG1077" t="s">
        <v>41</v>
      </c>
      <c r="AH1077" s="5">
        <v>1231454.21</v>
      </c>
      <c r="AI1077" s="5">
        <v>15888</v>
      </c>
      <c r="AJ1077" s="3">
        <v>48750</v>
      </c>
      <c r="AK1077" s="5">
        <v>0</v>
      </c>
      <c r="AL1077" s="5">
        <v>0</v>
      </c>
      <c r="AM1077" s="5">
        <v>0</v>
      </c>
      <c r="AN1077" s="5">
        <v>0</v>
      </c>
      <c r="AO1077" t="s">
        <v>41</v>
      </c>
      <c r="AP1077" t="s">
        <v>37</v>
      </c>
      <c r="AQ1077" s="5">
        <v>1231454.21</v>
      </c>
      <c r="AR1077" t="s">
        <v>38</v>
      </c>
      <c r="AS1077">
        <f t="shared" si="268"/>
        <v>0</v>
      </c>
      <c r="AT1077" t="str">
        <f t="shared" si="258"/>
        <v>0 Días</v>
      </c>
      <c r="AU1077" t="e">
        <f>IF(AND(AC1077=0,SUMIFS($H:$H,$A:$A,$A1077,#REF!,#REF!)&lt;250000000),"Ordinaria",IF(AND(AC1077=0,SUMIFS($H:$H,$A:$A,$A1077,#REF!,#REF!)&gt;=250000000),"Preventiva",IF(AND(AC1077&gt;0,AC1077&lt;=30),"Persuasiva I",IF(AND(AC1077&gt;30,AC1077&lt;=60),"Persuasiva II",IF(AND(AC1077&gt;60,AC1077&lt;90),"Prejurídica","Jurídico")))))</f>
        <v>#REF!</v>
      </c>
      <c r="AV1077">
        <f t="shared" si="259"/>
        <v>0</v>
      </c>
      <c r="AW1077" t="str">
        <f>IFERROR(VLOOKUP(#REF!,#REF!,32,0),"Desembolsado")</f>
        <v>Desembolsado</v>
      </c>
      <c r="AX1077" t="str">
        <f t="shared" si="265"/>
        <v>Otro</v>
      </c>
    </row>
    <row r="1078" spans="1:50" x14ac:dyDescent="0.25">
      <c r="A1078" s="3">
        <v>45199</v>
      </c>
      <c r="B1078" s="1">
        <v>39132150013311</v>
      </c>
      <c r="C1078" s="5">
        <v>255000000</v>
      </c>
      <c r="D1078">
        <v>240</v>
      </c>
      <c r="E1078" s="3">
        <v>41360</v>
      </c>
      <c r="F1078" s="1">
        <f>_xlfn.DAYS(E1078,A1078)/30</f>
        <v>-127.96666666666667</v>
      </c>
      <c r="G1078" s="1">
        <f t="shared" si="267"/>
        <v>112.03333333333333</v>
      </c>
      <c r="H1078" s="5">
        <v>124207020</v>
      </c>
      <c r="I1078" s="5" t="s">
        <v>53</v>
      </c>
      <c r="J1078" s="6">
        <v>41439</v>
      </c>
      <c r="K1078" s="7">
        <f>+_xlfn.DAYS(A1078,J1078)/30</f>
        <v>125.33333333333333</v>
      </c>
      <c r="L1078" s="7">
        <f>+_xlfn.DAYS(A1078,E1078)/30</f>
        <v>127.96666666666667</v>
      </c>
      <c r="M1078" s="6">
        <v>29022</v>
      </c>
      <c r="N1078" s="8">
        <f>+_xlfn.DAYS(A1078,M1078)/365</f>
        <v>44.320547945205476</v>
      </c>
      <c r="O1078" s="8">
        <v>67</v>
      </c>
      <c r="P1078" s="6">
        <v>40940</v>
      </c>
      <c r="Q1078" s="8">
        <f t="shared" si="254"/>
        <v>1.1666666666666667</v>
      </c>
      <c r="R1078" s="8">
        <f t="shared" si="264"/>
        <v>1.3861111111111111</v>
      </c>
      <c r="S1078" s="8" t="s">
        <v>66</v>
      </c>
      <c r="T1078" s="9">
        <v>1.61E-2</v>
      </c>
      <c r="U1078" s="5">
        <f t="shared" si="255"/>
        <v>1062500</v>
      </c>
      <c r="V1078" s="5">
        <f t="shared" si="256"/>
        <v>166644.4185</v>
      </c>
      <c r="W1078" s="10">
        <f t="shared" si="266"/>
        <v>1229144.4184999999</v>
      </c>
      <c r="X1078" s="5">
        <v>1589319</v>
      </c>
      <c r="Y1078">
        <v>0</v>
      </c>
      <c r="Z1078" s="5">
        <v>0</v>
      </c>
      <c r="AA1078" s="5">
        <v>125796339</v>
      </c>
      <c r="AB1078">
        <v>0</v>
      </c>
      <c r="AC1078">
        <v>0</v>
      </c>
      <c r="AD1078">
        <v>0</v>
      </c>
      <c r="AE1078" t="s">
        <v>34</v>
      </c>
      <c r="AF1078" t="s">
        <v>34</v>
      </c>
      <c r="AG1078" t="s">
        <v>41</v>
      </c>
      <c r="AH1078" s="5">
        <v>1242070.2</v>
      </c>
      <c r="AI1078" s="5">
        <v>15893.19</v>
      </c>
      <c r="AJ1078" s="3">
        <v>48750</v>
      </c>
      <c r="AK1078" s="5">
        <v>0</v>
      </c>
      <c r="AL1078" s="5">
        <v>0</v>
      </c>
      <c r="AM1078" s="5">
        <v>0</v>
      </c>
      <c r="AN1078" s="5">
        <v>0</v>
      </c>
      <c r="AO1078" t="s">
        <v>41</v>
      </c>
      <c r="AP1078" t="s">
        <v>37</v>
      </c>
      <c r="AQ1078" s="5">
        <v>1242070.2</v>
      </c>
      <c r="AR1078" t="s">
        <v>38</v>
      </c>
      <c r="AS1078">
        <f t="shared" si="268"/>
        <v>0</v>
      </c>
      <c r="AT1078" t="str">
        <f t="shared" si="258"/>
        <v>0 Días</v>
      </c>
      <c r="AU1078" t="e">
        <f>IF(AND(AC1078=0,SUMIFS($H:$H,$A:$A,$A1078,#REF!,#REF!)&lt;250000000),"Ordinaria",IF(AND(AC1078=0,SUMIFS($H:$H,$A:$A,$A1078,#REF!,#REF!)&gt;=250000000),"Preventiva",IF(AND(AC1078&gt;0,AC1078&lt;=30),"Persuasiva I",IF(AND(AC1078&gt;30,AC1078&lt;=60),"Persuasiva II",IF(AND(AC1078&gt;60,AC1078&lt;90),"Prejurídica","Jurídico")))))</f>
        <v>#REF!</v>
      </c>
      <c r="AV1078">
        <f t="shared" si="259"/>
        <v>0</v>
      </c>
      <c r="AW1078" t="str">
        <f>IFERROR(VLOOKUP(#REF!,#REF!,32,0),"Desembolsado")</f>
        <v>Desembolsado</v>
      </c>
      <c r="AX1078" t="str">
        <f t="shared" si="265"/>
        <v>Otro</v>
      </c>
    </row>
    <row r="1079" spans="1:50" x14ac:dyDescent="0.25">
      <c r="A1079" s="3">
        <v>45169</v>
      </c>
      <c r="B1079" s="1">
        <v>39132150013311</v>
      </c>
      <c r="C1079" s="5">
        <v>255000000</v>
      </c>
      <c r="D1079">
        <v>240</v>
      </c>
      <c r="E1079" s="3">
        <v>41360</v>
      </c>
      <c r="F1079" s="1">
        <f>_xlfn.DAYS(E1079,A1079)/30</f>
        <v>-126.96666666666667</v>
      </c>
      <c r="G1079" s="1">
        <f t="shared" si="267"/>
        <v>113.03333333333333</v>
      </c>
      <c r="H1079" s="5">
        <v>125268619</v>
      </c>
      <c r="I1079" s="5" t="s">
        <v>53</v>
      </c>
      <c r="J1079" s="6">
        <v>41439</v>
      </c>
      <c r="K1079" s="7">
        <f>+_xlfn.DAYS(A1079,J1079)/30</f>
        <v>124.33333333333333</v>
      </c>
      <c r="L1079" s="7">
        <f>+_xlfn.DAYS(A1079,E1079)/30</f>
        <v>126.96666666666667</v>
      </c>
      <c r="M1079" s="6">
        <v>29022</v>
      </c>
      <c r="N1079" s="8">
        <f>+_xlfn.DAYS(A1079,M1079)/365</f>
        <v>44.238356164383561</v>
      </c>
      <c r="O1079" s="8">
        <v>67</v>
      </c>
      <c r="P1079" s="6">
        <v>40940</v>
      </c>
      <c r="Q1079" s="8">
        <f t="shared" si="254"/>
        <v>1.1666666666666667</v>
      </c>
      <c r="R1079" s="8">
        <f t="shared" si="264"/>
        <v>1.3861111111111111</v>
      </c>
      <c r="S1079" s="8" t="s">
        <v>66</v>
      </c>
      <c r="T1079" s="9">
        <v>1.61E-2</v>
      </c>
      <c r="U1079" s="5">
        <f t="shared" si="255"/>
        <v>1062500</v>
      </c>
      <c r="V1079" s="5">
        <f t="shared" si="256"/>
        <v>168068.73049166668</v>
      </c>
      <c r="W1079" s="10">
        <f t="shared" si="266"/>
        <v>1230568.7304916666</v>
      </c>
      <c r="X1079" s="5">
        <v>1589835</v>
      </c>
      <c r="Y1079">
        <v>0</v>
      </c>
      <c r="Z1079" s="5">
        <v>0</v>
      </c>
      <c r="AA1079" s="5">
        <v>126858454</v>
      </c>
      <c r="AB1079">
        <v>0</v>
      </c>
      <c r="AC1079">
        <v>0</v>
      </c>
      <c r="AD1079">
        <v>0</v>
      </c>
      <c r="AE1079" t="s">
        <v>34</v>
      </c>
      <c r="AF1079" t="s">
        <v>34</v>
      </c>
      <c r="AG1079" t="s">
        <v>41</v>
      </c>
      <c r="AH1079" s="5">
        <v>1252686.19</v>
      </c>
      <c r="AI1079" s="5">
        <v>15898.35</v>
      </c>
      <c r="AJ1079" s="3">
        <v>48750</v>
      </c>
      <c r="AK1079" s="5">
        <v>0</v>
      </c>
      <c r="AL1079" s="5">
        <v>0</v>
      </c>
      <c r="AM1079" s="5">
        <v>0</v>
      </c>
      <c r="AN1079" s="5">
        <v>0</v>
      </c>
      <c r="AO1079" t="s">
        <v>41</v>
      </c>
      <c r="AP1079" t="s">
        <v>37</v>
      </c>
      <c r="AQ1079" s="5">
        <v>1252686.19</v>
      </c>
      <c r="AR1079" t="s">
        <v>38</v>
      </c>
      <c r="AS1079">
        <f t="shared" si="268"/>
        <v>0</v>
      </c>
      <c r="AT1079" t="str">
        <f t="shared" si="258"/>
        <v>0 Días</v>
      </c>
      <c r="AU1079" t="e">
        <f>IF(AND(AC1079=0,SUMIFS($H:$H,$A:$A,$A1079,#REF!,#REF!)&lt;250000000),"Ordinaria",IF(AND(AC1079=0,SUMIFS($H:$H,$A:$A,$A1079,#REF!,#REF!)&gt;=250000000),"Preventiva",IF(AND(AC1079&gt;0,AC1079&lt;=30),"Persuasiva I",IF(AND(AC1079&gt;30,AC1079&lt;=60),"Persuasiva II",IF(AND(AC1079&gt;60,AC1079&lt;90),"Prejurídica","Jurídico")))))</f>
        <v>#REF!</v>
      </c>
      <c r="AV1079">
        <f t="shared" si="259"/>
        <v>0</v>
      </c>
      <c r="AW1079" t="str">
        <f>IFERROR(VLOOKUP(#REF!,#REF!,32,0),"Desembolsado")</f>
        <v>Desembolsado</v>
      </c>
      <c r="AX1079" t="str">
        <f t="shared" si="265"/>
        <v>Otro</v>
      </c>
    </row>
    <row r="1080" spans="1:50" x14ac:dyDescent="0.25">
      <c r="A1080" s="3">
        <v>45138</v>
      </c>
      <c r="B1080" s="1">
        <v>39132150013311</v>
      </c>
      <c r="C1080" s="5">
        <v>255000000</v>
      </c>
      <c r="D1080">
        <v>240</v>
      </c>
      <c r="E1080" s="3">
        <v>41360</v>
      </c>
      <c r="F1080" s="1">
        <f>_xlfn.DAYS(E1080,A1080)/30</f>
        <v>-125.93333333333334</v>
      </c>
      <c r="G1080" s="1">
        <f t="shared" si="267"/>
        <v>114.06666666666666</v>
      </c>
      <c r="H1080" s="5">
        <v>125268619</v>
      </c>
      <c r="I1080" s="5" t="s">
        <v>53</v>
      </c>
      <c r="J1080" s="6">
        <v>41439</v>
      </c>
      <c r="K1080" s="7">
        <f>+_xlfn.DAYS(A1080,J1080)/30</f>
        <v>123.3</v>
      </c>
      <c r="L1080" s="7">
        <f>+_xlfn.DAYS(A1080,E1080)/30</f>
        <v>125.93333333333334</v>
      </c>
      <c r="M1080" s="6">
        <v>29022</v>
      </c>
      <c r="N1080" s="8">
        <f>+_xlfn.DAYS(A1080,M1080)/365</f>
        <v>44.153424657534245</v>
      </c>
      <c r="O1080" s="8">
        <v>67</v>
      </c>
      <c r="P1080" s="6">
        <v>40940</v>
      </c>
      <c r="Q1080" s="8">
        <f t="shared" si="254"/>
        <v>1.1666666666666667</v>
      </c>
      <c r="R1080" s="8">
        <f t="shared" si="264"/>
        <v>1.3861111111111111</v>
      </c>
      <c r="S1080" s="8" t="s">
        <v>66</v>
      </c>
      <c r="T1080" s="9">
        <v>1.61E-2</v>
      </c>
      <c r="U1080" s="5">
        <f t="shared" si="255"/>
        <v>1062500</v>
      </c>
      <c r="V1080" s="5">
        <f t="shared" si="256"/>
        <v>168068.73049166668</v>
      </c>
      <c r="W1080" s="10">
        <f t="shared" si="266"/>
        <v>1230568.7304916666</v>
      </c>
      <c r="X1080" s="5">
        <v>1528596</v>
      </c>
      <c r="Y1080">
        <v>0</v>
      </c>
      <c r="Z1080" s="5">
        <v>0</v>
      </c>
      <c r="AA1080" s="5">
        <v>126797215</v>
      </c>
      <c r="AB1080">
        <v>0</v>
      </c>
      <c r="AC1080">
        <v>0</v>
      </c>
      <c r="AD1080">
        <v>0</v>
      </c>
      <c r="AE1080" t="s">
        <v>34</v>
      </c>
      <c r="AF1080" t="s">
        <v>34</v>
      </c>
      <c r="AG1080" t="s">
        <v>41</v>
      </c>
      <c r="AH1080" s="5">
        <v>1252686.19</v>
      </c>
      <c r="AI1080" s="5">
        <v>15285.96</v>
      </c>
      <c r="AJ1080" s="3">
        <v>48750</v>
      </c>
      <c r="AK1080" s="5">
        <v>0</v>
      </c>
      <c r="AL1080" s="5">
        <v>0</v>
      </c>
      <c r="AM1080" s="5">
        <v>0</v>
      </c>
      <c r="AN1080" s="5">
        <v>0</v>
      </c>
      <c r="AO1080" t="s">
        <v>41</v>
      </c>
      <c r="AP1080" t="s">
        <v>37</v>
      </c>
      <c r="AQ1080" s="5">
        <v>1252686.19</v>
      </c>
      <c r="AR1080" t="s">
        <v>38</v>
      </c>
      <c r="AS1080">
        <f t="shared" si="268"/>
        <v>0</v>
      </c>
      <c r="AT1080" t="str">
        <f t="shared" si="258"/>
        <v>0 Días</v>
      </c>
      <c r="AU1080" t="e">
        <f>IF(AND(AC1080=0,SUMIFS($H:$H,$A:$A,$A1080,#REF!,#REF!)&lt;250000000),"Ordinaria",IF(AND(AC1080=0,SUMIFS($H:$H,$A:$A,$A1080,#REF!,#REF!)&gt;=250000000),"Preventiva",IF(AND(AC1080&gt;0,AC1080&lt;=30),"Persuasiva I",IF(AND(AC1080&gt;30,AC1080&lt;=60),"Persuasiva II",IF(AND(AC1080&gt;60,AC1080&lt;90),"Prejurídica","Jurídico")))))</f>
        <v>#REF!</v>
      </c>
      <c r="AV1080">
        <f t="shared" si="259"/>
        <v>0</v>
      </c>
      <c r="AW1080" t="str">
        <f>IFERROR(VLOOKUP(#REF!,#REF!,32,0),"Desembolsado")</f>
        <v>Desembolsado</v>
      </c>
      <c r="AX1080" t="str">
        <f t="shared" si="265"/>
        <v>Otro</v>
      </c>
    </row>
    <row r="1081" spans="1:50" x14ac:dyDescent="0.25">
      <c r="A1081" s="3">
        <v>45107</v>
      </c>
      <c r="B1081" s="1">
        <v>39132150013311</v>
      </c>
      <c r="C1081" s="5">
        <v>255000000</v>
      </c>
      <c r="D1081">
        <v>240</v>
      </c>
      <c r="E1081" s="3">
        <v>41360</v>
      </c>
      <c r="F1081" s="1">
        <f>_xlfn.DAYS(E1081,A1081)/30</f>
        <v>-124.9</v>
      </c>
      <c r="G1081" s="1">
        <f t="shared" si="267"/>
        <v>115.1</v>
      </c>
      <c r="H1081" s="5">
        <v>127391817</v>
      </c>
      <c r="I1081" s="5" t="s">
        <v>53</v>
      </c>
      <c r="J1081" s="6">
        <v>41439</v>
      </c>
      <c r="K1081" s="7">
        <f>+_xlfn.DAYS(A1081,J1081)/30</f>
        <v>122.26666666666667</v>
      </c>
      <c r="L1081" s="7">
        <f>+_xlfn.DAYS(A1081,E1081)/30</f>
        <v>124.9</v>
      </c>
      <c r="M1081" s="6">
        <v>29022</v>
      </c>
      <c r="N1081" s="8">
        <f>+_xlfn.DAYS(A1081,M1081)/365</f>
        <v>44.06849315068493</v>
      </c>
      <c r="O1081" s="8">
        <v>67</v>
      </c>
      <c r="P1081" s="6">
        <v>40940</v>
      </c>
      <c r="Q1081" s="8">
        <f t="shared" si="254"/>
        <v>1.1666666666666667</v>
      </c>
      <c r="R1081" s="8">
        <f t="shared" si="264"/>
        <v>1.3861111111111111</v>
      </c>
      <c r="S1081" s="8" t="s">
        <v>66</v>
      </c>
      <c r="T1081" s="9">
        <v>1.61E-2</v>
      </c>
      <c r="U1081" s="5">
        <f t="shared" si="255"/>
        <v>1062500</v>
      </c>
      <c r="V1081" s="5">
        <f t="shared" si="256"/>
        <v>170917.354475</v>
      </c>
      <c r="W1081" s="10">
        <f t="shared" si="266"/>
        <v>1233417.3544749999</v>
      </c>
      <c r="X1081" s="5">
        <v>1590876</v>
      </c>
      <c r="Y1081">
        <v>0</v>
      </c>
      <c r="Z1081" s="5">
        <v>0</v>
      </c>
      <c r="AA1081" s="5">
        <v>128982693</v>
      </c>
      <c r="AB1081">
        <v>0</v>
      </c>
      <c r="AC1081">
        <v>0</v>
      </c>
      <c r="AD1081">
        <v>0</v>
      </c>
      <c r="AE1081" t="s">
        <v>34</v>
      </c>
      <c r="AF1081" t="s">
        <v>34</v>
      </c>
      <c r="AG1081" t="s">
        <v>41</v>
      </c>
      <c r="AH1081" s="5">
        <v>1273918.17</v>
      </c>
      <c r="AI1081" s="5">
        <v>15908.76</v>
      </c>
      <c r="AJ1081" s="3">
        <v>48750</v>
      </c>
      <c r="AK1081" s="5">
        <v>0</v>
      </c>
      <c r="AL1081" s="5">
        <v>0</v>
      </c>
      <c r="AM1081" s="5">
        <v>0</v>
      </c>
      <c r="AN1081" s="5">
        <v>0</v>
      </c>
      <c r="AO1081" t="s">
        <v>41</v>
      </c>
      <c r="AP1081" t="s">
        <v>37</v>
      </c>
      <c r="AQ1081" s="5">
        <v>1273918.17</v>
      </c>
      <c r="AR1081" t="s">
        <v>38</v>
      </c>
      <c r="AS1081">
        <f t="shared" si="268"/>
        <v>0</v>
      </c>
      <c r="AT1081" t="str">
        <f t="shared" si="258"/>
        <v>0 Días</v>
      </c>
      <c r="AU1081" t="e">
        <f>IF(AND(AC1081=0,SUMIFS($H:$H,$A:$A,$A1081,#REF!,#REF!)&lt;250000000),"Ordinaria",IF(AND(AC1081=0,SUMIFS($H:$H,$A:$A,$A1081,#REF!,#REF!)&gt;=250000000),"Preventiva",IF(AND(AC1081&gt;0,AC1081&lt;=30),"Persuasiva I",IF(AND(AC1081&gt;30,AC1081&lt;=60),"Persuasiva II",IF(AND(AC1081&gt;60,AC1081&lt;90),"Prejurídica","Jurídico")))))</f>
        <v>#REF!</v>
      </c>
      <c r="AV1081">
        <f t="shared" si="259"/>
        <v>0</v>
      </c>
      <c r="AW1081" t="str">
        <f>IFERROR(VLOOKUP(#REF!,#REF!,32,0),"Desembolsado")</f>
        <v>Desembolsado</v>
      </c>
      <c r="AX1081" t="str">
        <f t="shared" si="265"/>
        <v>Otro</v>
      </c>
    </row>
    <row r="1082" spans="1:50" x14ac:dyDescent="0.25">
      <c r="A1082" s="3">
        <v>45077</v>
      </c>
      <c r="B1082" s="1">
        <v>39132150013311</v>
      </c>
      <c r="C1082" s="5">
        <v>255000000</v>
      </c>
      <c r="D1082">
        <v>240</v>
      </c>
      <c r="E1082" s="3">
        <v>41360</v>
      </c>
      <c r="F1082" s="1">
        <f>_xlfn.DAYS(E1082,A1082)/30</f>
        <v>-123.9</v>
      </c>
      <c r="G1082" s="1">
        <f t="shared" si="267"/>
        <v>116.1</v>
      </c>
      <c r="H1082" s="5">
        <v>128453416</v>
      </c>
      <c r="I1082" s="5" t="s">
        <v>53</v>
      </c>
      <c r="J1082" s="6">
        <v>41439</v>
      </c>
      <c r="K1082" s="7">
        <f>+_xlfn.DAYS(A1082,J1082)/30</f>
        <v>121.26666666666667</v>
      </c>
      <c r="L1082" s="7">
        <f>+_xlfn.DAYS(A1082,E1082)/30</f>
        <v>123.9</v>
      </c>
      <c r="M1082" s="6">
        <v>29022</v>
      </c>
      <c r="N1082" s="8">
        <f>+_xlfn.DAYS(A1082,M1082)/365</f>
        <v>43.986301369863014</v>
      </c>
      <c r="O1082" s="8">
        <v>67</v>
      </c>
      <c r="P1082" s="6">
        <v>40940</v>
      </c>
      <c r="Q1082" s="8">
        <f t="shared" si="254"/>
        <v>1.1666666666666667</v>
      </c>
      <c r="R1082" s="8">
        <f t="shared" si="264"/>
        <v>1.3861111111111111</v>
      </c>
      <c r="S1082" s="8" t="s">
        <v>66</v>
      </c>
      <c r="T1082" s="9">
        <v>1.61E-2</v>
      </c>
      <c r="U1082" s="5">
        <f t="shared" si="255"/>
        <v>1062500</v>
      </c>
      <c r="V1082" s="5">
        <f t="shared" si="256"/>
        <v>172341.66646666668</v>
      </c>
      <c r="W1082" s="10">
        <f t="shared" si="266"/>
        <v>1234841.6664666666</v>
      </c>
      <c r="X1082" s="5">
        <v>1591395</v>
      </c>
      <c r="Y1082">
        <v>0</v>
      </c>
      <c r="Z1082" s="5">
        <v>0</v>
      </c>
      <c r="AA1082" s="5">
        <v>130044811</v>
      </c>
      <c r="AB1082">
        <v>0</v>
      </c>
      <c r="AC1082">
        <v>0</v>
      </c>
      <c r="AD1082">
        <v>0</v>
      </c>
      <c r="AE1082" t="s">
        <v>34</v>
      </c>
      <c r="AF1082" t="s">
        <v>34</v>
      </c>
      <c r="AG1082" t="s">
        <v>41</v>
      </c>
      <c r="AH1082" s="5">
        <v>1284534.1599999999</v>
      </c>
      <c r="AI1082" s="5">
        <v>15913.95</v>
      </c>
      <c r="AJ1082" s="3">
        <v>48750</v>
      </c>
      <c r="AK1082" s="5">
        <v>0</v>
      </c>
      <c r="AL1082" s="5">
        <v>0</v>
      </c>
      <c r="AM1082" s="5">
        <v>0</v>
      </c>
      <c r="AN1082" s="5">
        <v>0</v>
      </c>
      <c r="AO1082" t="s">
        <v>41</v>
      </c>
      <c r="AP1082" t="s">
        <v>37</v>
      </c>
      <c r="AQ1082" s="5">
        <v>1284534.1599999999</v>
      </c>
      <c r="AR1082" t="s">
        <v>38</v>
      </c>
      <c r="AS1082">
        <f t="shared" si="268"/>
        <v>0</v>
      </c>
      <c r="AT1082" t="str">
        <f t="shared" si="258"/>
        <v>0 Días</v>
      </c>
      <c r="AU1082" t="e">
        <f>IF(AND(AC1082=0,SUMIFS($H:$H,$A:$A,$A1082,#REF!,#REF!)&lt;250000000),"Ordinaria",IF(AND(AC1082=0,SUMIFS($H:$H,$A:$A,$A1082,#REF!,#REF!)&gt;=250000000),"Preventiva",IF(AND(AC1082&gt;0,AC1082&lt;=30),"Persuasiva I",IF(AND(AC1082&gt;30,AC1082&lt;=60),"Persuasiva II",IF(AND(AC1082&gt;60,AC1082&lt;90),"Prejurídica","Jurídico")))))</f>
        <v>#REF!</v>
      </c>
      <c r="AV1082">
        <f t="shared" si="259"/>
        <v>0</v>
      </c>
      <c r="AW1082" t="str">
        <f>IFERROR(VLOOKUP(#REF!,#REF!,32,0),"Desembolsado")</f>
        <v>Desembolsado</v>
      </c>
      <c r="AX1082" t="str">
        <f t="shared" si="265"/>
        <v>Otro</v>
      </c>
    </row>
    <row r="1083" spans="1:50" x14ac:dyDescent="0.25">
      <c r="A1083" s="3">
        <v>45046</v>
      </c>
      <c r="B1083" s="1">
        <v>39132150013311</v>
      </c>
      <c r="C1083" s="5">
        <v>255000000</v>
      </c>
      <c r="D1083">
        <v>240</v>
      </c>
      <c r="E1083" s="3">
        <v>41360</v>
      </c>
      <c r="F1083" s="1">
        <f>_xlfn.DAYS(E1083,A1083)/30</f>
        <v>-122.86666666666666</v>
      </c>
      <c r="G1083" s="1">
        <f t="shared" si="267"/>
        <v>117.13333333333334</v>
      </c>
      <c r="H1083" s="5">
        <v>129515015</v>
      </c>
      <c r="I1083" s="5" t="s">
        <v>53</v>
      </c>
      <c r="J1083" s="6">
        <v>41439</v>
      </c>
      <c r="K1083" s="7">
        <f>+_xlfn.DAYS(A1083,J1083)/30</f>
        <v>120.23333333333333</v>
      </c>
      <c r="L1083" s="7">
        <f>+_xlfn.DAYS(A1083,E1083)/30</f>
        <v>122.86666666666666</v>
      </c>
      <c r="M1083" s="6">
        <v>29022</v>
      </c>
      <c r="N1083" s="8">
        <f>+_xlfn.DAYS(A1083,M1083)/365</f>
        <v>43.901369863013699</v>
      </c>
      <c r="O1083" s="8">
        <v>67</v>
      </c>
      <c r="P1083" s="6">
        <v>40940</v>
      </c>
      <c r="Q1083" s="8">
        <f t="shared" si="254"/>
        <v>1.1666666666666667</v>
      </c>
      <c r="R1083" s="8">
        <f t="shared" si="264"/>
        <v>1.3861111111111111</v>
      </c>
      <c r="S1083" s="8" t="s">
        <v>66</v>
      </c>
      <c r="T1083" s="9">
        <v>1.61E-2</v>
      </c>
      <c r="U1083" s="5">
        <f t="shared" si="255"/>
        <v>1062500</v>
      </c>
      <c r="V1083" s="5">
        <f t="shared" si="256"/>
        <v>173765.97845833332</v>
      </c>
      <c r="W1083" s="10">
        <f t="shared" si="266"/>
        <v>1236265.9784583333</v>
      </c>
      <c r="X1083" s="5">
        <v>1591914</v>
      </c>
      <c r="Y1083">
        <v>0</v>
      </c>
      <c r="Z1083" s="5">
        <v>0</v>
      </c>
      <c r="AA1083" s="5">
        <v>131106929</v>
      </c>
      <c r="AB1083">
        <v>0</v>
      </c>
      <c r="AC1083">
        <v>0</v>
      </c>
      <c r="AD1083">
        <v>0</v>
      </c>
      <c r="AE1083" t="s">
        <v>34</v>
      </c>
      <c r="AF1083" t="s">
        <v>34</v>
      </c>
      <c r="AG1083" t="s">
        <v>41</v>
      </c>
      <c r="AH1083" s="5">
        <v>1295150.1499999999</v>
      </c>
      <c r="AI1083" s="5">
        <v>15919.14</v>
      </c>
      <c r="AJ1083" s="3">
        <v>48750</v>
      </c>
      <c r="AK1083" s="5">
        <v>0</v>
      </c>
      <c r="AL1083" s="5">
        <v>0</v>
      </c>
      <c r="AM1083" s="5">
        <v>0</v>
      </c>
      <c r="AN1083" s="5">
        <v>0</v>
      </c>
      <c r="AO1083" t="s">
        <v>41</v>
      </c>
      <c r="AP1083" t="s">
        <v>37</v>
      </c>
      <c r="AQ1083" s="5">
        <v>1295150.1499999999</v>
      </c>
      <c r="AR1083" t="s">
        <v>38</v>
      </c>
      <c r="AS1083">
        <f t="shared" si="268"/>
        <v>0</v>
      </c>
      <c r="AT1083" t="str">
        <f t="shared" si="258"/>
        <v>0 Días</v>
      </c>
      <c r="AU1083" t="e">
        <f>IF(AND(AC1083=0,SUMIFS($H:$H,$A:$A,$A1083,#REF!,#REF!)&lt;250000000),"Ordinaria",IF(AND(AC1083=0,SUMIFS($H:$H,$A:$A,$A1083,#REF!,#REF!)&gt;=250000000),"Preventiva",IF(AND(AC1083&gt;0,AC1083&lt;=30),"Persuasiva I",IF(AND(AC1083&gt;30,AC1083&lt;=60),"Persuasiva II",IF(AND(AC1083&gt;60,AC1083&lt;90),"Prejurídica","Jurídico")))))</f>
        <v>#REF!</v>
      </c>
      <c r="AV1083">
        <f t="shared" si="259"/>
        <v>0</v>
      </c>
      <c r="AW1083" t="str">
        <f>IFERROR(VLOOKUP(#REF!,#REF!,32,0),"Desembolsado")</f>
        <v>Desembolsado</v>
      </c>
      <c r="AX1083" t="str">
        <f t="shared" si="265"/>
        <v>Otro</v>
      </c>
    </row>
    <row r="1084" spans="1:50" x14ac:dyDescent="0.25">
      <c r="A1084" s="3">
        <v>45016</v>
      </c>
      <c r="B1084" s="1">
        <v>39132150013311</v>
      </c>
      <c r="C1084" s="5">
        <v>255000000</v>
      </c>
      <c r="D1084">
        <v>240</v>
      </c>
      <c r="E1084" s="3">
        <v>41360</v>
      </c>
      <c r="F1084" s="1">
        <f>_xlfn.DAYS(E1084,A1084)/30</f>
        <v>-121.86666666666666</v>
      </c>
      <c r="G1084" s="1">
        <f t="shared" si="267"/>
        <v>118.13333333333334</v>
      </c>
      <c r="H1084" s="5">
        <v>130576614</v>
      </c>
      <c r="I1084" s="5" t="s">
        <v>53</v>
      </c>
      <c r="J1084" s="6">
        <v>41439</v>
      </c>
      <c r="K1084" s="7">
        <f>+_xlfn.DAYS(A1084,J1084)/30</f>
        <v>119.23333333333333</v>
      </c>
      <c r="L1084" s="7">
        <f>+_xlfn.DAYS(A1084,E1084)/30</f>
        <v>121.86666666666666</v>
      </c>
      <c r="M1084" s="6">
        <v>29022</v>
      </c>
      <c r="N1084" s="8">
        <f>+_xlfn.DAYS(A1084,M1084)/365</f>
        <v>43.819178082191783</v>
      </c>
      <c r="O1084" s="8">
        <v>67</v>
      </c>
      <c r="P1084" s="6">
        <v>40940</v>
      </c>
      <c r="Q1084" s="8">
        <f t="shared" si="254"/>
        <v>1.1666666666666667</v>
      </c>
      <c r="R1084" s="8">
        <f t="shared" si="264"/>
        <v>1.3861111111111111</v>
      </c>
      <c r="S1084" s="8" t="s">
        <v>66</v>
      </c>
      <c r="T1084" s="9">
        <v>1.61E-2</v>
      </c>
      <c r="U1084" s="5">
        <f t="shared" si="255"/>
        <v>1062500</v>
      </c>
      <c r="V1084" s="5">
        <f t="shared" si="256"/>
        <v>175190.29045</v>
      </c>
      <c r="W1084" s="10">
        <f t="shared" si="266"/>
        <v>1237690.29045</v>
      </c>
      <c r="X1084" s="5">
        <v>1592433</v>
      </c>
      <c r="Y1084">
        <v>0</v>
      </c>
      <c r="Z1084" s="5">
        <v>0</v>
      </c>
      <c r="AA1084" s="5">
        <v>132169047</v>
      </c>
      <c r="AB1084">
        <v>0</v>
      </c>
      <c r="AC1084">
        <v>0</v>
      </c>
      <c r="AD1084">
        <v>0</v>
      </c>
      <c r="AE1084" t="s">
        <v>34</v>
      </c>
      <c r="AF1084" t="s">
        <v>34</v>
      </c>
      <c r="AG1084" t="s">
        <v>41</v>
      </c>
      <c r="AH1084" s="5">
        <v>1305766.1399999999</v>
      </c>
      <c r="AI1084" s="5">
        <v>15924.33</v>
      </c>
      <c r="AJ1084" s="3">
        <v>48750</v>
      </c>
      <c r="AK1084" s="5">
        <v>0</v>
      </c>
      <c r="AL1084" s="5">
        <v>0</v>
      </c>
      <c r="AM1084" s="5">
        <v>0</v>
      </c>
      <c r="AN1084" s="5">
        <v>0</v>
      </c>
      <c r="AO1084" t="s">
        <v>41</v>
      </c>
      <c r="AP1084" t="s">
        <v>37</v>
      </c>
      <c r="AQ1084" s="5">
        <v>1305766.1399999999</v>
      </c>
      <c r="AR1084" t="s">
        <v>38</v>
      </c>
      <c r="AS1084">
        <f t="shared" si="268"/>
        <v>0</v>
      </c>
      <c r="AT1084" t="str">
        <f t="shared" si="258"/>
        <v>0 Días</v>
      </c>
      <c r="AU1084" t="e">
        <f>IF(AND(AC1084=0,SUMIFS($H:$H,$A:$A,$A1084,#REF!,#REF!)&lt;250000000),"Ordinaria",IF(AND(AC1084=0,SUMIFS($H:$H,$A:$A,$A1084,#REF!,#REF!)&gt;=250000000),"Preventiva",IF(AND(AC1084&gt;0,AC1084&lt;=30),"Persuasiva I",IF(AND(AC1084&gt;30,AC1084&lt;=60),"Persuasiva II",IF(AND(AC1084&gt;60,AC1084&lt;90),"Prejurídica","Jurídico")))))</f>
        <v>#REF!</v>
      </c>
      <c r="AV1084">
        <f t="shared" si="259"/>
        <v>0</v>
      </c>
      <c r="AW1084" t="str">
        <f>IFERROR(VLOOKUP(#REF!,#REF!,32,0),"Desembolsado")</f>
        <v>Desembolsado</v>
      </c>
      <c r="AX1084" t="str">
        <f t="shared" si="265"/>
        <v>Otro</v>
      </c>
    </row>
    <row r="1085" spans="1:50" x14ac:dyDescent="0.25">
      <c r="A1085" s="3">
        <v>45351</v>
      </c>
      <c r="B1085" s="1">
        <v>39133400014461</v>
      </c>
      <c r="C1085" s="5">
        <v>360000000</v>
      </c>
      <c r="D1085">
        <v>240</v>
      </c>
      <c r="E1085" s="3">
        <v>40595</v>
      </c>
      <c r="F1085" s="1">
        <f>_xlfn.DAYS(E1085,A1085)/30</f>
        <v>-158.53333333333333</v>
      </c>
      <c r="G1085" s="1">
        <f t="shared" si="267"/>
        <v>81.466666666666669</v>
      </c>
      <c r="H1085" s="5">
        <v>135676127</v>
      </c>
      <c r="I1085" s="5" t="s">
        <v>53</v>
      </c>
      <c r="J1085" s="6">
        <v>41532</v>
      </c>
      <c r="K1085" s="7">
        <f>+_xlfn.DAYS(A1085,J1085)/30</f>
        <v>127.3</v>
      </c>
      <c r="L1085" s="7">
        <f>+_xlfn.DAYS(A1085,E1085)/30</f>
        <v>158.53333333333333</v>
      </c>
      <c r="M1085" s="6">
        <v>19451</v>
      </c>
      <c r="N1085" s="8">
        <f>+_xlfn.DAYS(A1085,M1085)/365</f>
        <v>70.958904109589042</v>
      </c>
      <c r="O1085" s="8">
        <v>1791</v>
      </c>
      <c r="P1085" s="6">
        <v>35493</v>
      </c>
      <c r="Q1085" s="8">
        <f t="shared" si="254"/>
        <v>14.172222222222222</v>
      </c>
      <c r="R1085" s="8">
        <f t="shared" si="264"/>
        <v>16.774999999999999</v>
      </c>
      <c r="S1085" s="8" t="s">
        <v>66</v>
      </c>
      <c r="T1085" s="9">
        <v>1.61E-2</v>
      </c>
      <c r="U1085" s="5">
        <f t="shared" si="255"/>
        <v>1500000</v>
      </c>
      <c r="V1085" s="5">
        <f t="shared" si="256"/>
        <v>182032.13705833332</v>
      </c>
      <c r="W1085" s="10">
        <f t="shared" si="266"/>
        <v>1682032.1370583333</v>
      </c>
      <c r="X1085" s="5">
        <v>1908888</v>
      </c>
      <c r="Y1085">
        <v>0</v>
      </c>
      <c r="Z1085" s="5">
        <v>18628</v>
      </c>
      <c r="AA1085" s="5">
        <v>137603643</v>
      </c>
      <c r="AB1085">
        <v>0</v>
      </c>
      <c r="AC1085">
        <v>0</v>
      </c>
      <c r="AD1085">
        <v>0</v>
      </c>
      <c r="AE1085" t="s">
        <v>34</v>
      </c>
      <c r="AF1085" t="s">
        <v>34</v>
      </c>
      <c r="AG1085" t="s">
        <v>41</v>
      </c>
      <c r="AH1085" s="5">
        <v>1356761.27</v>
      </c>
      <c r="AI1085" s="5">
        <v>19088.88</v>
      </c>
      <c r="AJ1085" s="3">
        <v>48029</v>
      </c>
      <c r="AK1085" s="5">
        <v>186.28</v>
      </c>
      <c r="AL1085" s="5">
        <v>0</v>
      </c>
      <c r="AM1085" s="5">
        <v>0</v>
      </c>
      <c r="AN1085" s="5">
        <v>0</v>
      </c>
      <c r="AO1085" t="s">
        <v>41</v>
      </c>
      <c r="AP1085" t="s">
        <v>37</v>
      </c>
      <c r="AQ1085" s="5">
        <v>1356761.27</v>
      </c>
      <c r="AR1085" t="s">
        <v>38</v>
      </c>
      <c r="AT1085" t="str">
        <f t="shared" si="258"/>
        <v>0 Días</v>
      </c>
      <c r="AU1085" t="e">
        <f>IF(AND(AC1085=0,SUMIFS($H:$H,$A:$A,$A1085,#REF!,#REF!)&lt;250000000),"Ordinaria",IF(AND(AC1085=0,SUMIFS($H:$H,$A:$A,$A1085,#REF!,#REF!)&gt;=250000000),"Preventiva",IF(AND(AC1085&gt;0,AC1085&lt;=30),"Persuasiva I",IF(AND(AC1085&gt;30,AC1085&lt;=60),"Persuasiva II",IF(AND(AC1085&gt;60,AC1085&lt;90),"Prejurídica","Jurídico")))))</f>
        <v>#REF!</v>
      </c>
      <c r="AV1085">
        <f t="shared" si="259"/>
        <v>0</v>
      </c>
      <c r="AW1085" t="str">
        <f>IFERROR(VLOOKUP(#REF!,#REF!,32,0),"Desembolsado")</f>
        <v>Desembolsado</v>
      </c>
      <c r="AX1085" t="str">
        <f t="shared" si="265"/>
        <v>Otro</v>
      </c>
    </row>
    <row r="1086" spans="1:50" x14ac:dyDescent="0.25">
      <c r="A1086" s="3">
        <v>45322</v>
      </c>
      <c r="B1086" s="1">
        <v>39133400014461</v>
      </c>
      <c r="C1086" s="5">
        <v>360000000</v>
      </c>
      <c r="D1086">
        <v>240</v>
      </c>
      <c r="E1086" s="3">
        <v>40595</v>
      </c>
      <c r="F1086" s="1">
        <f>_xlfn.DAYS(E1086,A1086)/30</f>
        <v>-157.56666666666666</v>
      </c>
      <c r="G1086" s="1">
        <f t="shared" si="267"/>
        <v>82.433333333333337</v>
      </c>
      <c r="H1086" s="5">
        <v>137217901</v>
      </c>
      <c r="I1086" s="5" t="s">
        <v>53</v>
      </c>
      <c r="J1086" s="6">
        <v>41532</v>
      </c>
      <c r="K1086" s="7">
        <f>+_xlfn.DAYS(A1086,J1086)/30</f>
        <v>126.33333333333333</v>
      </c>
      <c r="L1086" s="7">
        <f>+_xlfn.DAYS(A1086,E1086)/30</f>
        <v>157.56666666666666</v>
      </c>
      <c r="M1086" s="6">
        <v>19451</v>
      </c>
      <c r="N1086" s="8">
        <f>+_xlfn.DAYS(A1086,M1086)/365</f>
        <v>70.879452054794527</v>
      </c>
      <c r="O1086" s="8">
        <v>1791</v>
      </c>
      <c r="P1086" s="6">
        <v>35493</v>
      </c>
      <c r="Q1086" s="8">
        <f t="shared" si="254"/>
        <v>14.172222222222222</v>
      </c>
      <c r="R1086" s="8">
        <f t="shared" si="264"/>
        <v>16.774999999999999</v>
      </c>
      <c r="S1086" s="8" t="s">
        <v>66</v>
      </c>
      <c r="T1086" s="9">
        <v>1.61E-2</v>
      </c>
      <c r="U1086" s="5">
        <f t="shared" si="255"/>
        <v>1500000</v>
      </c>
      <c r="V1086" s="5">
        <f t="shared" si="256"/>
        <v>184100.68384166667</v>
      </c>
      <c r="W1086" s="10">
        <f t="shared" si="266"/>
        <v>1684100.6838416667</v>
      </c>
      <c r="X1086" s="5">
        <v>1908954</v>
      </c>
      <c r="Y1086">
        <v>0</v>
      </c>
      <c r="Z1086" s="5">
        <v>18835</v>
      </c>
      <c r="AA1086" s="5">
        <v>139145690</v>
      </c>
      <c r="AB1086">
        <v>0</v>
      </c>
      <c r="AC1086">
        <v>0</v>
      </c>
      <c r="AD1086">
        <v>0</v>
      </c>
      <c r="AE1086" t="s">
        <v>34</v>
      </c>
      <c r="AF1086" t="s">
        <v>34</v>
      </c>
      <c r="AG1086" t="s">
        <v>41</v>
      </c>
      <c r="AH1086" s="5">
        <v>1372179.01</v>
      </c>
      <c r="AI1086" s="5">
        <v>19089.54</v>
      </c>
      <c r="AJ1086" s="3">
        <v>48029</v>
      </c>
      <c r="AK1086" s="5">
        <v>188.35</v>
      </c>
      <c r="AL1086" s="5">
        <v>0</v>
      </c>
      <c r="AM1086" s="5">
        <v>0</v>
      </c>
      <c r="AN1086" s="5">
        <v>0</v>
      </c>
      <c r="AO1086" t="s">
        <v>41</v>
      </c>
      <c r="AP1086" t="s">
        <v>37</v>
      </c>
      <c r="AQ1086" s="5">
        <v>1372179.01</v>
      </c>
      <c r="AR1086" t="s">
        <v>38</v>
      </c>
      <c r="AS1086">
        <f t="shared" ref="AS1086:AS1096" si="269">IF(AC1086&gt;=1,1,0)</f>
        <v>0</v>
      </c>
      <c r="AT1086" t="str">
        <f t="shared" si="258"/>
        <v>0 Días</v>
      </c>
      <c r="AU1086" t="e">
        <f>IF(AND(AC1086=0,SUMIFS($H:$H,$A:$A,$A1086,#REF!,#REF!)&lt;250000000),"Ordinaria",IF(AND(AC1086=0,SUMIFS($H:$H,$A:$A,$A1086,#REF!,#REF!)&gt;=250000000),"Preventiva",IF(AND(AC1086&gt;0,AC1086&lt;=30),"Persuasiva I",IF(AND(AC1086&gt;30,AC1086&lt;=60),"Persuasiva II",IF(AND(AC1086&gt;60,AC1086&lt;90),"Prejurídica","Jurídico")))))</f>
        <v>#REF!</v>
      </c>
      <c r="AV1086">
        <f t="shared" si="259"/>
        <v>0</v>
      </c>
      <c r="AW1086" t="str">
        <f>IFERROR(VLOOKUP(#REF!,#REF!,32,0),"Desembolsado")</f>
        <v>Desembolsado</v>
      </c>
      <c r="AX1086" t="str">
        <f t="shared" si="265"/>
        <v>Otro</v>
      </c>
    </row>
    <row r="1087" spans="1:50" x14ac:dyDescent="0.25">
      <c r="A1087" s="3">
        <v>45291</v>
      </c>
      <c r="B1087" s="1">
        <v>39133400014461</v>
      </c>
      <c r="C1087" s="5">
        <v>360000000</v>
      </c>
      <c r="D1087">
        <v>240</v>
      </c>
      <c r="E1087" s="3">
        <v>40595</v>
      </c>
      <c r="F1087" s="1">
        <f>_xlfn.DAYS(E1087,A1087)/30</f>
        <v>-156.53333333333333</v>
      </c>
      <c r="G1087" s="1">
        <f t="shared" si="267"/>
        <v>83.466666666666669</v>
      </c>
      <c r="H1087" s="5">
        <v>138759675</v>
      </c>
      <c r="I1087" s="5" t="s">
        <v>53</v>
      </c>
      <c r="J1087" s="6">
        <v>41532</v>
      </c>
      <c r="K1087" s="7">
        <f>+_xlfn.DAYS(A1087,J1087)/30</f>
        <v>125.3</v>
      </c>
      <c r="L1087" s="7">
        <f>+_xlfn.DAYS(A1087,E1087)/30</f>
        <v>156.53333333333333</v>
      </c>
      <c r="M1087" s="6">
        <v>19451</v>
      </c>
      <c r="N1087" s="8">
        <f>+_xlfn.DAYS(A1087,M1087)/365</f>
        <v>70.794520547945211</v>
      </c>
      <c r="O1087" s="8">
        <v>1791</v>
      </c>
      <c r="P1087" s="6">
        <v>35493</v>
      </c>
      <c r="Q1087" s="8">
        <f t="shared" si="254"/>
        <v>14.172222222222222</v>
      </c>
      <c r="R1087" s="8">
        <f t="shared" si="264"/>
        <v>16.774999999999999</v>
      </c>
      <c r="S1087" s="8" t="s">
        <v>66</v>
      </c>
      <c r="T1087" s="9">
        <v>1.61E-2</v>
      </c>
      <c r="U1087" s="5">
        <f t="shared" si="255"/>
        <v>1500000</v>
      </c>
      <c r="V1087" s="5">
        <f t="shared" si="256"/>
        <v>186169.230625</v>
      </c>
      <c r="W1087" s="10">
        <f t="shared" si="266"/>
        <v>1686169.2306250001</v>
      </c>
      <c r="X1087" s="5">
        <v>1909025</v>
      </c>
      <c r="Y1087">
        <v>0</v>
      </c>
      <c r="Z1087" s="5">
        <v>19044</v>
      </c>
      <c r="AA1087" s="5">
        <v>140687744</v>
      </c>
      <c r="AB1087">
        <v>0</v>
      </c>
      <c r="AC1087">
        <v>0</v>
      </c>
      <c r="AD1087">
        <v>0</v>
      </c>
      <c r="AE1087" t="s">
        <v>34</v>
      </c>
      <c r="AF1087" t="s">
        <v>34</v>
      </c>
      <c r="AG1087" t="s">
        <v>41</v>
      </c>
      <c r="AH1087" s="5">
        <v>1387596.75</v>
      </c>
      <c r="AI1087" s="5">
        <v>19090.25</v>
      </c>
      <c r="AJ1087" s="3">
        <v>48029</v>
      </c>
      <c r="AK1087" s="5">
        <v>190.44</v>
      </c>
      <c r="AL1087" s="5">
        <v>0</v>
      </c>
      <c r="AM1087" s="5">
        <v>0</v>
      </c>
      <c r="AN1087" s="5">
        <v>0</v>
      </c>
      <c r="AO1087" t="s">
        <v>41</v>
      </c>
      <c r="AP1087" t="s">
        <v>37</v>
      </c>
      <c r="AQ1087" s="5">
        <v>1387596.75</v>
      </c>
      <c r="AR1087" t="s">
        <v>38</v>
      </c>
      <c r="AS1087">
        <f t="shared" si="269"/>
        <v>0</v>
      </c>
      <c r="AT1087" t="str">
        <f t="shared" si="258"/>
        <v>0 Días</v>
      </c>
      <c r="AU1087" t="e">
        <f>IF(AND(AC1087=0,SUMIFS($H:$H,$A:$A,$A1087,#REF!,#REF!)&lt;250000000),"Ordinaria",IF(AND(AC1087=0,SUMIFS($H:$H,$A:$A,$A1087,#REF!,#REF!)&gt;=250000000),"Preventiva",IF(AND(AC1087&gt;0,AC1087&lt;=30),"Persuasiva I",IF(AND(AC1087&gt;30,AC1087&lt;=60),"Persuasiva II",IF(AND(AC1087&gt;60,AC1087&lt;90),"Prejurídica","Jurídico")))))</f>
        <v>#REF!</v>
      </c>
      <c r="AV1087">
        <f t="shared" si="259"/>
        <v>0</v>
      </c>
      <c r="AW1087" t="str">
        <f>IFERROR(VLOOKUP(#REF!,#REF!,32,0),"Desembolsado")</f>
        <v>Desembolsado</v>
      </c>
      <c r="AX1087" t="str">
        <f t="shared" si="265"/>
        <v>Otro</v>
      </c>
    </row>
    <row r="1088" spans="1:50" x14ac:dyDescent="0.25">
      <c r="A1088" s="3">
        <v>45260</v>
      </c>
      <c r="B1088" s="1">
        <v>39133400014461</v>
      </c>
      <c r="C1088" s="5">
        <v>360000000</v>
      </c>
      <c r="D1088">
        <v>240</v>
      </c>
      <c r="E1088" s="3">
        <v>40595</v>
      </c>
      <c r="F1088" s="1">
        <f>_xlfn.DAYS(E1088,A1088)/30</f>
        <v>-155.5</v>
      </c>
      <c r="G1088" s="1">
        <v>84</v>
      </c>
      <c r="H1088" s="5">
        <v>140301299</v>
      </c>
      <c r="I1088" s="5" t="s">
        <v>53</v>
      </c>
      <c r="J1088" s="6">
        <v>41532</v>
      </c>
      <c r="K1088" s="7">
        <f>+_xlfn.DAYS(A1088,J1088)/30</f>
        <v>124.26666666666667</v>
      </c>
      <c r="L1088" s="7">
        <f>+_xlfn.DAYS(A1088,E1088)/30</f>
        <v>155.5</v>
      </c>
      <c r="M1088" s="6">
        <v>19451</v>
      </c>
      <c r="N1088" s="8">
        <f>+_xlfn.DAYS(A1088,M1088)/365</f>
        <v>70.709589041095896</v>
      </c>
      <c r="O1088" s="8">
        <v>1791</v>
      </c>
      <c r="P1088" s="6">
        <v>35493</v>
      </c>
      <c r="Q1088" s="8">
        <f t="shared" si="254"/>
        <v>14.172222222222222</v>
      </c>
      <c r="R1088" s="8">
        <f t="shared" si="264"/>
        <v>16.774999999999999</v>
      </c>
      <c r="S1088" s="8" t="s">
        <v>66</v>
      </c>
      <c r="T1088" s="9">
        <v>1.61E-2</v>
      </c>
      <c r="U1088" s="5">
        <f t="shared" si="255"/>
        <v>1500000</v>
      </c>
      <c r="V1088" s="5">
        <f t="shared" si="256"/>
        <v>188237.57615833334</v>
      </c>
      <c r="W1088" s="10">
        <f t="shared" si="266"/>
        <v>1688237.5761583333</v>
      </c>
      <c r="X1088" s="5">
        <v>1909094</v>
      </c>
      <c r="Y1088">
        <v>0</v>
      </c>
      <c r="Z1088" s="5">
        <v>0</v>
      </c>
      <c r="AA1088" s="5">
        <v>142210393</v>
      </c>
      <c r="AB1088">
        <v>0</v>
      </c>
      <c r="AC1088">
        <v>0</v>
      </c>
      <c r="AD1088">
        <v>0</v>
      </c>
      <c r="AE1088" t="s">
        <v>34</v>
      </c>
      <c r="AF1088" t="s">
        <v>34</v>
      </c>
      <c r="AG1088" t="s">
        <v>41</v>
      </c>
      <c r="AH1088" s="5">
        <v>1403012.99</v>
      </c>
      <c r="AI1088" s="5">
        <v>19090.939999999999</v>
      </c>
      <c r="AJ1088" s="3">
        <v>48029</v>
      </c>
      <c r="AK1088" s="5">
        <v>0</v>
      </c>
      <c r="AL1088" s="5">
        <v>0</v>
      </c>
      <c r="AM1088" s="5">
        <v>0</v>
      </c>
      <c r="AN1088" s="5">
        <v>0</v>
      </c>
      <c r="AO1088" t="s">
        <v>41</v>
      </c>
      <c r="AP1088" t="s">
        <v>37</v>
      </c>
      <c r="AQ1088" s="5">
        <v>1403012.99</v>
      </c>
      <c r="AR1088" t="s">
        <v>38</v>
      </c>
      <c r="AS1088">
        <f t="shared" si="269"/>
        <v>0</v>
      </c>
      <c r="AT1088" t="str">
        <f t="shared" si="258"/>
        <v>0 Días</v>
      </c>
      <c r="AU1088" t="e">
        <f>IF(AND(AC1088=0,SUMIFS($H:$H,$A:$A,$A1088,#REF!,#REF!)&lt;250000000),"Ordinaria",IF(AND(AC1088=0,SUMIFS($H:$H,$A:$A,$A1088,#REF!,#REF!)&gt;=250000000),"Preventiva",IF(AND(AC1088&gt;0,AC1088&lt;=30),"Persuasiva I",IF(AND(AC1088&gt;30,AC1088&lt;=60),"Persuasiva II",IF(AND(AC1088&gt;60,AC1088&lt;90),"Prejurídica","Jurídico")))))</f>
        <v>#REF!</v>
      </c>
      <c r="AV1088">
        <f t="shared" si="259"/>
        <v>0</v>
      </c>
      <c r="AW1088" t="str">
        <f>IFERROR(VLOOKUP(#REF!,#REF!,32,0),"Desembolsado")</f>
        <v>Desembolsado</v>
      </c>
      <c r="AX1088" t="str">
        <f t="shared" si="265"/>
        <v>Otro</v>
      </c>
    </row>
    <row r="1089" spans="1:50" x14ac:dyDescent="0.25">
      <c r="A1089" s="3">
        <v>45230</v>
      </c>
      <c r="B1089" s="1">
        <v>39133400014461</v>
      </c>
      <c r="C1089" s="5">
        <v>360000000</v>
      </c>
      <c r="D1089">
        <v>240</v>
      </c>
      <c r="E1089" s="3">
        <v>40595</v>
      </c>
      <c r="F1089" s="1">
        <f>_xlfn.DAYS(E1089,A1089)/30</f>
        <v>-154.5</v>
      </c>
      <c r="G1089" s="1">
        <v>84.5</v>
      </c>
      <c r="H1089" s="5">
        <v>141843223</v>
      </c>
      <c r="I1089" s="5" t="s">
        <v>53</v>
      </c>
      <c r="J1089" s="6">
        <v>41532</v>
      </c>
      <c r="K1089" s="7">
        <f>+_xlfn.DAYS(A1089,J1089)/30</f>
        <v>123.26666666666667</v>
      </c>
      <c r="L1089" s="7">
        <f>+_xlfn.DAYS(A1089,E1089)/30</f>
        <v>154.5</v>
      </c>
      <c r="M1089" s="6">
        <v>19451</v>
      </c>
      <c r="N1089" s="8">
        <f>+_xlfn.DAYS(A1089,M1089)/365</f>
        <v>70.627397260273966</v>
      </c>
      <c r="O1089" s="8">
        <v>1791</v>
      </c>
      <c r="P1089" s="6">
        <v>35493</v>
      </c>
      <c r="Q1089" s="8">
        <f t="shared" si="254"/>
        <v>14.172222222222222</v>
      </c>
      <c r="R1089" s="8">
        <f t="shared" si="264"/>
        <v>16.774999999999999</v>
      </c>
      <c r="S1089" s="8" t="s">
        <v>66</v>
      </c>
      <c r="T1089" s="9">
        <v>1.61E-2</v>
      </c>
      <c r="U1089" s="5">
        <f t="shared" si="255"/>
        <v>1500000</v>
      </c>
      <c r="V1089" s="5">
        <f t="shared" si="256"/>
        <v>190306.32419166667</v>
      </c>
      <c r="W1089" s="10">
        <f t="shared" si="266"/>
        <v>1690306.3241916667</v>
      </c>
      <c r="X1089" s="5">
        <v>1909162</v>
      </c>
      <c r="Y1089">
        <v>0</v>
      </c>
      <c r="Z1089" s="5">
        <v>0</v>
      </c>
      <c r="AA1089" s="5">
        <v>143752385</v>
      </c>
      <c r="AB1089">
        <v>0</v>
      </c>
      <c r="AC1089">
        <v>0</v>
      </c>
      <c r="AD1089">
        <v>0</v>
      </c>
      <c r="AE1089" t="s">
        <v>34</v>
      </c>
      <c r="AF1089" t="s">
        <v>34</v>
      </c>
      <c r="AG1089" t="s">
        <v>41</v>
      </c>
      <c r="AH1089" s="5">
        <v>1418432.23</v>
      </c>
      <c r="AI1089" s="5">
        <v>19091.62</v>
      </c>
      <c r="AJ1089" s="3">
        <v>48029</v>
      </c>
      <c r="AK1089" s="5">
        <v>0</v>
      </c>
      <c r="AL1089" s="5">
        <v>0</v>
      </c>
      <c r="AM1089" s="5">
        <v>0</v>
      </c>
      <c r="AN1089" s="5">
        <v>0</v>
      </c>
      <c r="AO1089" t="s">
        <v>41</v>
      </c>
      <c r="AP1089" t="s">
        <v>37</v>
      </c>
      <c r="AQ1089" s="5">
        <v>1418432.23</v>
      </c>
      <c r="AR1089" t="s">
        <v>38</v>
      </c>
      <c r="AS1089">
        <f t="shared" si="269"/>
        <v>0</v>
      </c>
      <c r="AT1089" t="str">
        <f t="shared" si="258"/>
        <v>0 Días</v>
      </c>
      <c r="AU1089" t="e">
        <f>IF(AND(AC1089=0,SUMIFS($H:$H,$A:$A,$A1089,#REF!,#REF!)&lt;250000000),"Ordinaria",IF(AND(AC1089=0,SUMIFS($H:$H,$A:$A,$A1089,#REF!,#REF!)&gt;=250000000),"Preventiva",IF(AND(AC1089&gt;0,AC1089&lt;=30),"Persuasiva I",IF(AND(AC1089&gt;30,AC1089&lt;=60),"Persuasiva II",IF(AND(AC1089&gt;60,AC1089&lt;90),"Prejurídica","Jurídico")))))</f>
        <v>#REF!</v>
      </c>
      <c r="AV1089">
        <f t="shared" si="259"/>
        <v>0</v>
      </c>
      <c r="AW1089" t="str">
        <f>IFERROR(VLOOKUP(#REF!,#REF!,32,0),"Desembolsado")</f>
        <v>Desembolsado</v>
      </c>
      <c r="AX1089" t="str">
        <f t="shared" si="265"/>
        <v>Otro</v>
      </c>
    </row>
    <row r="1090" spans="1:50" x14ac:dyDescent="0.25">
      <c r="A1090" s="3">
        <v>45199</v>
      </c>
      <c r="B1090" s="1">
        <v>39133400014461</v>
      </c>
      <c r="C1090" s="5">
        <v>360000000</v>
      </c>
      <c r="D1090">
        <v>240</v>
      </c>
      <c r="E1090" s="3">
        <v>40595</v>
      </c>
      <c r="F1090" s="1">
        <f>_xlfn.DAYS(E1090,A1090)/30</f>
        <v>-153.46666666666667</v>
      </c>
      <c r="G1090" s="1">
        <v>85.5</v>
      </c>
      <c r="H1090" s="5">
        <v>143384997</v>
      </c>
      <c r="I1090" s="5" t="s">
        <v>53</v>
      </c>
      <c r="J1090" s="6">
        <v>41532</v>
      </c>
      <c r="K1090" s="7">
        <f>+_xlfn.DAYS(A1090,J1090)/30</f>
        <v>122.23333333333333</v>
      </c>
      <c r="L1090" s="7">
        <f>+_xlfn.DAYS(A1090,E1090)/30</f>
        <v>153.46666666666667</v>
      </c>
      <c r="M1090" s="6">
        <v>19451</v>
      </c>
      <c r="N1090" s="8">
        <f>+_xlfn.DAYS(A1090,M1090)/365</f>
        <v>70.542465753424651</v>
      </c>
      <c r="O1090" s="8">
        <v>1791</v>
      </c>
      <c r="P1090" s="6">
        <v>35493</v>
      </c>
      <c r="Q1090" s="8">
        <f t="shared" ref="Q1090:Q1153" si="270">+_xlfn.DAYS(E1090,P1090)/360</f>
        <v>14.172222222222222</v>
      </c>
      <c r="R1090" s="8">
        <f t="shared" si="264"/>
        <v>16.774999999999999</v>
      </c>
      <c r="S1090" s="8" t="s">
        <v>66</v>
      </c>
      <c r="T1090" s="9">
        <v>1.61E-2</v>
      </c>
      <c r="U1090" s="5">
        <f t="shared" ref="U1090:U1153" si="271">C1090/D1090</f>
        <v>1500000</v>
      </c>
      <c r="V1090" s="5">
        <f t="shared" ref="V1090:V1153" si="272">H1090*T1090/360*30</f>
        <v>192374.870975</v>
      </c>
      <c r="W1090" s="10">
        <f t="shared" si="266"/>
        <v>1692374.8709750001</v>
      </c>
      <c r="X1090" s="5">
        <v>1909231</v>
      </c>
      <c r="Y1090">
        <v>0</v>
      </c>
      <c r="Z1090" s="5">
        <v>0</v>
      </c>
      <c r="AA1090" s="5">
        <v>145294228</v>
      </c>
      <c r="AB1090">
        <v>0</v>
      </c>
      <c r="AC1090">
        <v>0</v>
      </c>
      <c r="AD1090">
        <v>0</v>
      </c>
      <c r="AE1090" t="s">
        <v>34</v>
      </c>
      <c r="AF1090" t="s">
        <v>34</v>
      </c>
      <c r="AG1090" t="s">
        <v>41</v>
      </c>
      <c r="AH1090" s="5">
        <v>1433849.97</v>
      </c>
      <c r="AI1090" s="5">
        <v>19092.310000000001</v>
      </c>
      <c r="AJ1090" s="3">
        <v>48029</v>
      </c>
      <c r="AK1090" s="5">
        <v>0</v>
      </c>
      <c r="AL1090" s="5">
        <v>0</v>
      </c>
      <c r="AM1090" s="5">
        <v>0</v>
      </c>
      <c r="AN1090" s="5">
        <v>0</v>
      </c>
      <c r="AO1090" t="s">
        <v>41</v>
      </c>
      <c r="AP1090" t="s">
        <v>37</v>
      </c>
      <c r="AQ1090" s="5">
        <v>1433849.97</v>
      </c>
      <c r="AR1090" t="s">
        <v>38</v>
      </c>
      <c r="AS1090">
        <f t="shared" si="269"/>
        <v>0</v>
      </c>
      <c r="AT1090" t="str">
        <f t="shared" ref="AT1090:AT1153" si="273">IF(AC1090=0,"0 Días",IF(AND(AC1090&gt;0,AC1090&lt;=30),"1-30 Días",IF(AND(AC1090&gt;30,AC1090&lt;=60),"30-60 Días",IF(AND(AC1090&gt;60,AC1090&lt;90),"60-90 Días"," &gt; 90 Días"))))</f>
        <v>0 Días</v>
      </c>
      <c r="AU1090" t="e">
        <f>IF(AND(AC1090=0,SUMIFS($H:$H,$A:$A,$A1090,#REF!,#REF!)&lt;250000000),"Ordinaria",IF(AND(AC1090=0,SUMIFS($H:$H,$A:$A,$A1090,#REF!,#REF!)&gt;=250000000),"Preventiva",IF(AND(AC1090&gt;0,AC1090&lt;=30),"Persuasiva I",IF(AND(AC1090&gt;30,AC1090&lt;=60),"Persuasiva II",IF(AND(AC1090&gt;60,AC1090&lt;90),"Prejurídica","Jurídico")))))</f>
        <v>#REF!</v>
      </c>
      <c r="AV1090">
        <f t="shared" ref="AV1090:AV1153" si="274">IF(AND(AC1090&gt;30,AC1090&lt;=540),"MORA &gt;30 &lt;= 540 DIAS",0)</f>
        <v>0</v>
      </c>
      <c r="AW1090" t="str">
        <f>IFERROR(VLOOKUP(#REF!,#REF!,32,0),"Desembolsado")</f>
        <v>Desembolsado</v>
      </c>
      <c r="AX1090" t="str">
        <f t="shared" si="265"/>
        <v>Otro</v>
      </c>
    </row>
    <row r="1091" spans="1:50" x14ac:dyDescent="0.25">
      <c r="A1091" s="3">
        <v>45169</v>
      </c>
      <c r="B1091" s="1">
        <v>39133400014461</v>
      </c>
      <c r="C1091" s="5">
        <v>360000000</v>
      </c>
      <c r="D1091">
        <v>240</v>
      </c>
      <c r="E1091" s="3">
        <v>40595</v>
      </c>
      <c r="F1091" s="1">
        <f>_xlfn.DAYS(E1091,A1091)/30</f>
        <v>-152.46666666666667</v>
      </c>
      <c r="G1091" s="1">
        <v>86.533333333333331</v>
      </c>
      <c r="H1091" s="5">
        <v>144926771</v>
      </c>
      <c r="I1091" s="5" t="s">
        <v>53</v>
      </c>
      <c r="J1091" s="6">
        <v>41532</v>
      </c>
      <c r="K1091" s="7">
        <f>+_xlfn.DAYS(A1091,J1091)/30</f>
        <v>121.23333333333333</v>
      </c>
      <c r="L1091" s="7">
        <v>154</v>
      </c>
      <c r="M1091" s="6">
        <v>19451</v>
      </c>
      <c r="N1091" s="8">
        <f>+_xlfn.DAYS(A1091,M1091)/365</f>
        <v>70.460273972602735</v>
      </c>
      <c r="O1091" s="8">
        <v>1791</v>
      </c>
      <c r="P1091" s="6">
        <v>35493</v>
      </c>
      <c r="Q1091" s="8">
        <f t="shared" si="270"/>
        <v>14.172222222222222</v>
      </c>
      <c r="R1091" s="8">
        <f t="shared" si="264"/>
        <v>16.774999999999999</v>
      </c>
      <c r="S1091" s="8" t="s">
        <v>66</v>
      </c>
      <c r="T1091" s="9">
        <v>1.61E-2</v>
      </c>
      <c r="U1091" s="5">
        <f t="shared" si="271"/>
        <v>1500000</v>
      </c>
      <c r="V1091" s="5">
        <f t="shared" si="272"/>
        <v>194443.41775833335</v>
      </c>
      <c r="W1091" s="10">
        <f t="shared" si="266"/>
        <v>1694443.4177583333</v>
      </c>
      <c r="X1091" s="5">
        <v>1909296</v>
      </c>
      <c r="Y1091">
        <v>0</v>
      </c>
      <c r="Z1091" s="5">
        <v>0</v>
      </c>
      <c r="AA1091" s="5">
        <v>146836067</v>
      </c>
      <c r="AB1091">
        <v>0</v>
      </c>
      <c r="AC1091">
        <v>0</v>
      </c>
      <c r="AD1091">
        <v>0</v>
      </c>
      <c r="AE1091" t="s">
        <v>34</v>
      </c>
      <c r="AF1091" t="s">
        <v>34</v>
      </c>
      <c r="AG1091" t="s">
        <v>41</v>
      </c>
      <c r="AH1091" s="5">
        <v>1449267.71</v>
      </c>
      <c r="AI1091" s="5">
        <v>19092.96</v>
      </c>
      <c r="AJ1091" s="3">
        <v>48029</v>
      </c>
      <c r="AK1091" s="5">
        <v>0</v>
      </c>
      <c r="AL1091" s="5">
        <v>0</v>
      </c>
      <c r="AM1091" s="5">
        <v>0</v>
      </c>
      <c r="AN1091" s="5">
        <v>0</v>
      </c>
      <c r="AO1091" t="s">
        <v>41</v>
      </c>
      <c r="AP1091" t="s">
        <v>37</v>
      </c>
      <c r="AQ1091" s="5">
        <v>1449267.71</v>
      </c>
      <c r="AR1091" t="s">
        <v>38</v>
      </c>
      <c r="AS1091">
        <f t="shared" si="269"/>
        <v>0</v>
      </c>
      <c r="AT1091" t="str">
        <f t="shared" si="273"/>
        <v>0 Días</v>
      </c>
      <c r="AU1091" t="e">
        <f>IF(AND(AC1091=0,SUMIFS($H:$H,$A:$A,$A1091,#REF!,#REF!)&lt;250000000),"Ordinaria",IF(AND(AC1091=0,SUMIFS($H:$H,$A:$A,$A1091,#REF!,#REF!)&gt;=250000000),"Preventiva",IF(AND(AC1091&gt;0,AC1091&lt;=30),"Persuasiva I",IF(AND(AC1091&gt;30,AC1091&lt;=60),"Persuasiva II",IF(AND(AC1091&gt;60,AC1091&lt;90),"Prejurídica","Jurídico")))))</f>
        <v>#REF!</v>
      </c>
      <c r="AV1091">
        <f t="shared" si="274"/>
        <v>0</v>
      </c>
      <c r="AW1091" t="str">
        <f>IFERROR(VLOOKUP(#REF!,#REF!,32,0),"Desembolsado")</f>
        <v>Desembolsado</v>
      </c>
      <c r="AX1091" t="str">
        <f t="shared" si="265"/>
        <v>Otro</v>
      </c>
    </row>
    <row r="1092" spans="1:50" x14ac:dyDescent="0.25">
      <c r="A1092" s="3">
        <v>45138</v>
      </c>
      <c r="B1092" s="1">
        <v>39133400014461</v>
      </c>
      <c r="C1092" s="5">
        <v>360000000</v>
      </c>
      <c r="D1092">
        <v>240</v>
      </c>
      <c r="E1092" s="3">
        <v>40595</v>
      </c>
      <c r="F1092" s="1">
        <f>_xlfn.DAYS(E1092,A1092)/30</f>
        <v>-151.43333333333334</v>
      </c>
      <c r="G1092" s="1">
        <v>87.533333333333331</v>
      </c>
      <c r="H1092" s="5">
        <v>146458622</v>
      </c>
      <c r="I1092" s="5" t="s">
        <v>53</v>
      </c>
      <c r="J1092" s="6">
        <v>41532</v>
      </c>
      <c r="K1092" s="7">
        <f>+_xlfn.DAYS(A1092,J1092)/30</f>
        <v>120.2</v>
      </c>
      <c r="L1092" s="7">
        <v>152.46666666666667</v>
      </c>
      <c r="M1092" s="6">
        <v>19451</v>
      </c>
      <c r="N1092" s="8">
        <f>+_xlfn.DAYS(A1092,M1092)/365</f>
        <v>70.37534246575342</v>
      </c>
      <c r="O1092" s="8">
        <v>1791</v>
      </c>
      <c r="P1092" s="6">
        <v>35493</v>
      </c>
      <c r="Q1092" s="8">
        <f t="shared" si="270"/>
        <v>14.172222222222222</v>
      </c>
      <c r="R1092" s="8">
        <f t="shared" si="264"/>
        <v>16.774999999999999</v>
      </c>
      <c r="S1092" s="8" t="s">
        <v>66</v>
      </c>
      <c r="T1092" s="9">
        <v>1.61E-2</v>
      </c>
      <c r="U1092" s="5">
        <f t="shared" si="271"/>
        <v>1500000</v>
      </c>
      <c r="V1092" s="5">
        <f t="shared" si="272"/>
        <v>196498.65118333334</v>
      </c>
      <c r="W1092" s="10">
        <f t="shared" si="266"/>
        <v>1696498.6511833332</v>
      </c>
      <c r="X1092" s="5">
        <v>1909368</v>
      </c>
      <c r="Y1092">
        <v>0</v>
      </c>
      <c r="Z1092" s="5">
        <v>0</v>
      </c>
      <c r="AA1092" s="5">
        <v>148367990</v>
      </c>
      <c r="AB1092">
        <v>0</v>
      </c>
      <c r="AC1092">
        <v>0</v>
      </c>
      <c r="AD1092">
        <v>0</v>
      </c>
      <c r="AE1092" t="s">
        <v>34</v>
      </c>
      <c r="AF1092" t="s">
        <v>34</v>
      </c>
      <c r="AG1092" t="s">
        <v>41</v>
      </c>
      <c r="AH1092" s="5">
        <v>1464586.22</v>
      </c>
      <c r="AI1092" s="5">
        <v>19093.68</v>
      </c>
      <c r="AJ1092" s="3">
        <v>48029</v>
      </c>
      <c r="AK1092" s="5">
        <v>0</v>
      </c>
      <c r="AL1092" s="5">
        <v>0</v>
      </c>
      <c r="AM1092" s="5">
        <v>0</v>
      </c>
      <c r="AN1092" s="5">
        <v>0</v>
      </c>
      <c r="AO1092" t="s">
        <v>41</v>
      </c>
      <c r="AP1092" t="s">
        <v>37</v>
      </c>
      <c r="AQ1092" s="5">
        <v>1464586.22</v>
      </c>
      <c r="AR1092" t="s">
        <v>38</v>
      </c>
      <c r="AS1092">
        <f t="shared" si="269"/>
        <v>0</v>
      </c>
      <c r="AT1092" t="str">
        <f t="shared" si="273"/>
        <v>0 Días</v>
      </c>
      <c r="AU1092" t="e">
        <f>IF(AND(AC1092=0,SUMIFS($H:$H,$A:$A,$A1092,#REF!,#REF!)&lt;250000000),"Ordinaria",IF(AND(AC1092=0,SUMIFS($H:$H,$A:$A,$A1092,#REF!,#REF!)&gt;=250000000),"Preventiva",IF(AND(AC1092&gt;0,AC1092&lt;=30),"Persuasiva I",IF(AND(AC1092&gt;30,AC1092&lt;=60),"Persuasiva II",IF(AND(AC1092&gt;60,AC1092&lt;90),"Prejurídica","Jurídico")))))</f>
        <v>#REF!</v>
      </c>
      <c r="AV1092">
        <f t="shared" si="274"/>
        <v>0</v>
      </c>
      <c r="AW1092" t="str">
        <f>IFERROR(VLOOKUP(#REF!,#REF!,32,0),"Desembolsado")</f>
        <v>Desembolsado</v>
      </c>
      <c r="AX1092" t="str">
        <f t="shared" si="265"/>
        <v>Otro</v>
      </c>
    </row>
    <row r="1093" spans="1:50" x14ac:dyDescent="0.25">
      <c r="A1093" s="3">
        <v>45107</v>
      </c>
      <c r="B1093" s="1">
        <v>39133400014461</v>
      </c>
      <c r="C1093" s="5">
        <v>360000000</v>
      </c>
      <c r="D1093">
        <v>240</v>
      </c>
      <c r="E1093" s="3">
        <v>40595</v>
      </c>
      <c r="F1093" s="1">
        <f>_xlfn.DAYS(E1093,A1093)/30</f>
        <v>-150.4</v>
      </c>
      <c r="G1093" s="1">
        <v>88.566666666666663</v>
      </c>
      <c r="H1093" s="5">
        <v>148001007</v>
      </c>
      <c r="I1093" s="5" t="s">
        <v>53</v>
      </c>
      <c r="J1093" s="6">
        <v>41532</v>
      </c>
      <c r="K1093" s="7">
        <f>+_xlfn.DAYS(A1093,J1093)/30</f>
        <v>119.16666666666667</v>
      </c>
      <c r="L1093" s="7">
        <v>151.43333333333334</v>
      </c>
      <c r="M1093" s="6">
        <v>19451</v>
      </c>
      <c r="N1093" s="8">
        <f>+_xlfn.DAYS(A1093,M1093)/365</f>
        <v>70.290410958904104</v>
      </c>
      <c r="O1093" s="8">
        <v>1791</v>
      </c>
      <c r="P1093" s="6">
        <v>35493</v>
      </c>
      <c r="Q1093" s="8">
        <f t="shared" si="270"/>
        <v>14.172222222222222</v>
      </c>
      <c r="R1093" s="8">
        <f t="shared" si="264"/>
        <v>16.774999999999999</v>
      </c>
      <c r="S1093" s="8" t="s">
        <v>66</v>
      </c>
      <c r="T1093" s="9">
        <v>1.61E-2</v>
      </c>
      <c r="U1093" s="5">
        <f t="shared" si="271"/>
        <v>1500000</v>
      </c>
      <c r="V1093" s="5">
        <f t="shared" si="272"/>
        <v>198568.01772500001</v>
      </c>
      <c r="W1093" s="10">
        <f t="shared" si="266"/>
        <v>1698568.0177249999</v>
      </c>
      <c r="X1093" s="5">
        <v>1909436</v>
      </c>
      <c r="Y1093">
        <v>0</v>
      </c>
      <c r="Z1093" s="5">
        <v>0</v>
      </c>
      <c r="AA1093" s="5">
        <v>149910443</v>
      </c>
      <c r="AB1093">
        <v>0</v>
      </c>
      <c r="AC1093">
        <v>0</v>
      </c>
      <c r="AD1093">
        <v>0</v>
      </c>
      <c r="AE1093" t="s">
        <v>34</v>
      </c>
      <c r="AF1093" t="s">
        <v>34</v>
      </c>
      <c r="AG1093" t="s">
        <v>41</v>
      </c>
      <c r="AH1093" s="5">
        <v>1480010.07</v>
      </c>
      <c r="AI1093" s="5">
        <v>19094.36</v>
      </c>
      <c r="AJ1093" s="3">
        <v>48029</v>
      </c>
      <c r="AK1093" s="5">
        <v>0</v>
      </c>
      <c r="AL1093" s="5">
        <v>0</v>
      </c>
      <c r="AM1093" s="5">
        <v>0</v>
      </c>
      <c r="AN1093" s="5">
        <v>0</v>
      </c>
      <c r="AO1093" t="s">
        <v>41</v>
      </c>
      <c r="AP1093" t="s">
        <v>37</v>
      </c>
      <c r="AQ1093" s="5">
        <v>1480010.07</v>
      </c>
      <c r="AR1093" t="s">
        <v>38</v>
      </c>
      <c r="AS1093">
        <f t="shared" si="269"/>
        <v>0</v>
      </c>
      <c r="AT1093" t="str">
        <f t="shared" si="273"/>
        <v>0 Días</v>
      </c>
      <c r="AU1093" t="e">
        <f>IF(AND(AC1093=0,SUMIFS($H:$H,$A:$A,$A1093,#REF!,#REF!)&lt;250000000),"Ordinaria",IF(AND(AC1093=0,SUMIFS($H:$H,$A:$A,$A1093,#REF!,#REF!)&gt;=250000000),"Preventiva",IF(AND(AC1093&gt;0,AC1093&lt;=30),"Persuasiva I",IF(AND(AC1093&gt;30,AC1093&lt;=60),"Persuasiva II",IF(AND(AC1093&gt;60,AC1093&lt;90),"Prejurídica","Jurídico")))))</f>
        <v>#REF!</v>
      </c>
      <c r="AV1093">
        <f t="shared" si="274"/>
        <v>0</v>
      </c>
      <c r="AW1093" t="str">
        <f>IFERROR(VLOOKUP(#REF!,#REF!,32,0),"Desembolsado")</f>
        <v>Desembolsado</v>
      </c>
      <c r="AX1093" t="str">
        <f t="shared" si="265"/>
        <v>Otro</v>
      </c>
    </row>
    <row r="1094" spans="1:50" x14ac:dyDescent="0.25">
      <c r="A1094" s="3">
        <v>45077</v>
      </c>
      <c r="B1094" s="1">
        <v>39133400014461</v>
      </c>
      <c r="C1094" s="5">
        <v>360000000</v>
      </c>
      <c r="D1094">
        <v>240</v>
      </c>
      <c r="E1094" s="3">
        <v>40595</v>
      </c>
      <c r="F1094" s="1">
        <f>_xlfn.DAYS(E1094,A1094)/30</f>
        <v>-149.4</v>
      </c>
      <c r="G1094" s="1">
        <v>89.6</v>
      </c>
      <c r="H1094" s="5">
        <v>149551117</v>
      </c>
      <c r="I1094" s="5" t="s">
        <v>53</v>
      </c>
      <c r="J1094" s="6">
        <v>41532</v>
      </c>
      <c r="K1094" s="7">
        <f>+_xlfn.DAYS(A1094,J1094)/30</f>
        <v>118.16666666666667</v>
      </c>
      <c r="L1094" s="7">
        <v>150.4</v>
      </c>
      <c r="M1094" s="6">
        <v>19451</v>
      </c>
      <c r="N1094" s="8">
        <f>+_xlfn.DAYS(A1094,M1094)/365</f>
        <v>70.208219178082189</v>
      </c>
      <c r="O1094" s="8">
        <v>1791</v>
      </c>
      <c r="P1094" s="6">
        <v>35493</v>
      </c>
      <c r="Q1094" s="8">
        <f t="shared" si="270"/>
        <v>14.172222222222222</v>
      </c>
      <c r="R1094" s="8">
        <f t="shared" si="264"/>
        <v>16.774999999999999</v>
      </c>
      <c r="S1094" s="8" t="s">
        <v>66</v>
      </c>
      <c r="T1094" s="9">
        <v>1.61E-2</v>
      </c>
      <c r="U1094" s="5">
        <f t="shared" si="271"/>
        <v>1500000</v>
      </c>
      <c r="V1094" s="5">
        <f t="shared" si="272"/>
        <v>200647.74864166664</v>
      </c>
      <c r="W1094" s="10">
        <f t="shared" si="266"/>
        <v>1700647.7486416667</v>
      </c>
      <c r="X1094" s="5">
        <v>1909501</v>
      </c>
      <c r="Y1094">
        <v>0</v>
      </c>
      <c r="Z1094" s="5">
        <v>0</v>
      </c>
      <c r="AA1094" s="5">
        <v>151460618</v>
      </c>
      <c r="AB1094">
        <v>0</v>
      </c>
      <c r="AC1094">
        <v>0</v>
      </c>
      <c r="AD1094">
        <v>0</v>
      </c>
      <c r="AE1094" t="s">
        <v>34</v>
      </c>
      <c r="AF1094" t="s">
        <v>34</v>
      </c>
      <c r="AG1094" t="s">
        <v>41</v>
      </c>
      <c r="AH1094" s="5">
        <v>1495511.17</v>
      </c>
      <c r="AI1094" s="5">
        <v>19095.009999999998</v>
      </c>
      <c r="AJ1094" s="3">
        <v>48029</v>
      </c>
      <c r="AK1094" s="5">
        <v>0</v>
      </c>
      <c r="AL1094" s="5">
        <v>0</v>
      </c>
      <c r="AM1094" s="5">
        <v>0</v>
      </c>
      <c r="AN1094" s="5">
        <v>0</v>
      </c>
      <c r="AO1094" t="s">
        <v>41</v>
      </c>
      <c r="AP1094" t="s">
        <v>37</v>
      </c>
      <c r="AQ1094" s="5">
        <v>1495511.17</v>
      </c>
      <c r="AR1094" t="s">
        <v>38</v>
      </c>
      <c r="AS1094">
        <f t="shared" si="269"/>
        <v>0</v>
      </c>
      <c r="AT1094" t="str">
        <f t="shared" si="273"/>
        <v>0 Días</v>
      </c>
      <c r="AU1094" t="e">
        <f>IF(AND(AC1094=0,SUMIFS($H:$H,$A:$A,$A1094,#REF!,#REF!)&lt;250000000),"Ordinaria",IF(AND(AC1094=0,SUMIFS($H:$H,$A:$A,$A1094,#REF!,#REF!)&gt;=250000000),"Preventiva",IF(AND(AC1094&gt;0,AC1094&lt;=30),"Persuasiva I",IF(AND(AC1094&gt;30,AC1094&lt;=60),"Persuasiva II",IF(AND(AC1094&gt;60,AC1094&lt;90),"Prejurídica","Jurídico")))))</f>
        <v>#REF!</v>
      </c>
      <c r="AV1094">
        <f t="shared" si="274"/>
        <v>0</v>
      </c>
      <c r="AW1094" t="str">
        <f>IFERROR(VLOOKUP(#REF!,#REF!,32,0),"Desembolsado")</f>
        <v>Desembolsado</v>
      </c>
      <c r="AX1094" t="str">
        <f t="shared" si="265"/>
        <v>Otro</v>
      </c>
    </row>
    <row r="1095" spans="1:50" x14ac:dyDescent="0.25">
      <c r="A1095" s="3">
        <v>45046</v>
      </c>
      <c r="B1095" s="1">
        <v>39133400014461</v>
      </c>
      <c r="C1095" s="5">
        <v>360000000</v>
      </c>
      <c r="D1095">
        <v>240</v>
      </c>
      <c r="E1095" s="3">
        <v>40595</v>
      </c>
      <c r="F1095" s="1">
        <f>_xlfn.DAYS(E1095,A1095)/30</f>
        <v>-148.36666666666667</v>
      </c>
      <c r="G1095" s="1">
        <v>90.6</v>
      </c>
      <c r="H1095" s="5">
        <v>151093867</v>
      </c>
      <c r="I1095" s="5" t="s">
        <v>53</v>
      </c>
      <c r="J1095" s="6">
        <v>41532</v>
      </c>
      <c r="K1095" s="7">
        <f>+_xlfn.DAYS(A1095,J1095)/30</f>
        <v>117.13333333333334</v>
      </c>
      <c r="L1095" s="7">
        <v>149.4</v>
      </c>
      <c r="M1095" s="6">
        <v>19451</v>
      </c>
      <c r="N1095" s="8">
        <f>+_xlfn.DAYS(A1095,M1095)/365</f>
        <v>70.123287671232873</v>
      </c>
      <c r="O1095" s="8">
        <v>1791</v>
      </c>
      <c r="P1095" s="6">
        <v>35493</v>
      </c>
      <c r="Q1095" s="8">
        <f t="shared" si="270"/>
        <v>14.172222222222222</v>
      </c>
      <c r="R1095" s="8">
        <f t="shared" si="264"/>
        <v>16.774999999999999</v>
      </c>
      <c r="S1095" s="8" t="s">
        <v>66</v>
      </c>
      <c r="T1095" s="9">
        <v>1.61E-2</v>
      </c>
      <c r="U1095" s="5">
        <f t="shared" si="271"/>
        <v>1500000</v>
      </c>
      <c r="V1095" s="5">
        <f t="shared" si="272"/>
        <v>202717.60489166668</v>
      </c>
      <c r="W1095" s="10">
        <f t="shared" si="266"/>
        <v>1702717.6048916667</v>
      </c>
      <c r="X1095" s="5">
        <v>1909573</v>
      </c>
      <c r="Y1095">
        <v>0</v>
      </c>
      <c r="Z1095" s="5">
        <v>0</v>
      </c>
      <c r="AA1095" s="5">
        <v>153003440</v>
      </c>
      <c r="AB1095">
        <v>0</v>
      </c>
      <c r="AC1095">
        <v>0</v>
      </c>
      <c r="AD1095">
        <v>0</v>
      </c>
      <c r="AE1095" t="s">
        <v>34</v>
      </c>
      <c r="AF1095" t="s">
        <v>34</v>
      </c>
      <c r="AG1095" t="s">
        <v>41</v>
      </c>
      <c r="AH1095" s="5">
        <v>1510938.67</v>
      </c>
      <c r="AI1095" s="5">
        <v>19095.73</v>
      </c>
      <c r="AJ1095" s="3">
        <v>48029</v>
      </c>
      <c r="AK1095" s="5">
        <v>0</v>
      </c>
      <c r="AL1095" s="5">
        <v>0</v>
      </c>
      <c r="AM1095" s="5">
        <v>0</v>
      </c>
      <c r="AN1095" s="5">
        <v>0</v>
      </c>
      <c r="AO1095" t="s">
        <v>41</v>
      </c>
      <c r="AP1095" t="s">
        <v>37</v>
      </c>
      <c r="AQ1095" s="5">
        <v>1510938.67</v>
      </c>
      <c r="AR1095" t="s">
        <v>38</v>
      </c>
      <c r="AS1095">
        <f t="shared" si="269"/>
        <v>0</v>
      </c>
      <c r="AT1095" t="str">
        <f t="shared" si="273"/>
        <v>0 Días</v>
      </c>
      <c r="AU1095" t="e">
        <f>IF(AND(AC1095=0,SUMIFS($H:$H,$A:$A,$A1095,#REF!,#REF!)&lt;250000000),"Ordinaria",IF(AND(AC1095=0,SUMIFS($H:$H,$A:$A,$A1095,#REF!,#REF!)&gt;=250000000),"Preventiva",IF(AND(AC1095&gt;0,AC1095&lt;=30),"Persuasiva I",IF(AND(AC1095&gt;30,AC1095&lt;=60),"Persuasiva II",IF(AND(AC1095&gt;60,AC1095&lt;90),"Prejurídica","Jurídico")))))</f>
        <v>#REF!</v>
      </c>
      <c r="AV1095">
        <f t="shared" si="274"/>
        <v>0</v>
      </c>
      <c r="AW1095" t="str">
        <f>IFERROR(VLOOKUP(#REF!,#REF!,32,0),"Desembolsado")</f>
        <v>Desembolsado</v>
      </c>
      <c r="AX1095" t="str">
        <f t="shared" si="265"/>
        <v>Otro</v>
      </c>
    </row>
    <row r="1096" spans="1:50" x14ac:dyDescent="0.25">
      <c r="A1096" s="3">
        <v>45016</v>
      </c>
      <c r="B1096" s="1">
        <v>39133400014461</v>
      </c>
      <c r="C1096" s="5">
        <v>360000000</v>
      </c>
      <c r="D1096">
        <v>240</v>
      </c>
      <c r="E1096" s="3">
        <v>40595</v>
      </c>
      <c r="F1096" s="1">
        <f>_xlfn.DAYS(E1096,A1096)/30</f>
        <v>-147.36666666666667</v>
      </c>
      <c r="G1096" s="1">
        <v>91.633333333333326</v>
      </c>
      <c r="H1096" s="5">
        <v>152634778</v>
      </c>
      <c r="I1096" s="5" t="s">
        <v>53</v>
      </c>
      <c r="J1096" s="6">
        <v>41532</v>
      </c>
      <c r="K1096" s="7">
        <f>+_xlfn.DAYS(A1096,J1096)/30</f>
        <v>116.13333333333334</v>
      </c>
      <c r="L1096" s="7">
        <v>148.36666666666667</v>
      </c>
      <c r="M1096" s="6">
        <v>19451</v>
      </c>
      <c r="N1096" s="8">
        <f>+_xlfn.DAYS(A1096,M1096)/365</f>
        <v>70.041095890410958</v>
      </c>
      <c r="O1096" s="8">
        <v>1791</v>
      </c>
      <c r="P1096" s="6">
        <v>35493</v>
      </c>
      <c r="Q1096" s="8">
        <f t="shared" si="270"/>
        <v>14.172222222222222</v>
      </c>
      <c r="R1096" s="8">
        <f t="shared" si="264"/>
        <v>16.774999999999999</v>
      </c>
      <c r="S1096" s="8" t="s">
        <v>66</v>
      </c>
      <c r="T1096" s="9">
        <v>1.61E-2</v>
      </c>
      <c r="U1096" s="5">
        <f t="shared" si="271"/>
        <v>1500000</v>
      </c>
      <c r="V1096" s="5">
        <f t="shared" si="272"/>
        <v>204784.99381666665</v>
      </c>
      <c r="W1096" s="10">
        <f t="shared" si="266"/>
        <v>1704784.9938166668</v>
      </c>
      <c r="X1096" s="5">
        <v>1909632</v>
      </c>
      <c r="Y1096">
        <v>0</v>
      </c>
      <c r="Z1096" s="5">
        <v>0</v>
      </c>
      <c r="AA1096" s="5">
        <v>154544410</v>
      </c>
      <c r="AB1096">
        <v>0</v>
      </c>
      <c r="AC1096">
        <v>0</v>
      </c>
      <c r="AD1096">
        <v>0</v>
      </c>
      <c r="AE1096" t="s">
        <v>34</v>
      </c>
      <c r="AF1096" t="s">
        <v>34</v>
      </c>
      <c r="AG1096" t="s">
        <v>41</v>
      </c>
      <c r="AH1096" s="5">
        <v>1526347.78</v>
      </c>
      <c r="AI1096" s="5">
        <v>19096.32</v>
      </c>
      <c r="AJ1096" s="3">
        <v>48029</v>
      </c>
      <c r="AK1096" s="5">
        <v>0</v>
      </c>
      <c r="AL1096" s="5">
        <v>0</v>
      </c>
      <c r="AM1096" s="5">
        <v>0</v>
      </c>
      <c r="AN1096" s="5">
        <v>0</v>
      </c>
      <c r="AO1096" t="s">
        <v>41</v>
      </c>
      <c r="AP1096" t="s">
        <v>37</v>
      </c>
      <c r="AQ1096" s="5">
        <v>1526347.78</v>
      </c>
      <c r="AR1096" t="s">
        <v>38</v>
      </c>
      <c r="AS1096">
        <f t="shared" si="269"/>
        <v>0</v>
      </c>
      <c r="AT1096" t="str">
        <f t="shared" si="273"/>
        <v>0 Días</v>
      </c>
      <c r="AU1096" t="e">
        <f>IF(AND(AC1096=0,SUMIFS($H:$H,$A:$A,$A1096,#REF!,#REF!)&lt;250000000),"Ordinaria",IF(AND(AC1096=0,SUMIFS($H:$H,$A:$A,$A1096,#REF!,#REF!)&gt;=250000000),"Preventiva",IF(AND(AC1096&gt;0,AC1096&lt;=30),"Persuasiva I",IF(AND(AC1096&gt;30,AC1096&lt;=60),"Persuasiva II",IF(AND(AC1096&gt;60,AC1096&lt;90),"Prejurídica","Jurídico")))))</f>
        <v>#REF!</v>
      </c>
      <c r="AV1096">
        <f t="shared" si="274"/>
        <v>0</v>
      </c>
      <c r="AW1096" t="str">
        <f>IFERROR(VLOOKUP(#REF!,#REF!,32,0),"Desembolsado")</f>
        <v>Desembolsado</v>
      </c>
      <c r="AX1096" t="str">
        <f t="shared" si="265"/>
        <v>Otro</v>
      </c>
    </row>
    <row r="1097" spans="1:50" x14ac:dyDescent="0.25">
      <c r="A1097" s="3">
        <v>45351</v>
      </c>
      <c r="B1097" s="1">
        <v>39134540013151</v>
      </c>
      <c r="C1097" s="5">
        <v>170000000</v>
      </c>
      <c r="D1097">
        <v>240</v>
      </c>
      <c r="E1097" s="3">
        <v>40416</v>
      </c>
      <c r="F1097" s="1">
        <f>_xlfn.DAYS(E1097,A1097)/30</f>
        <v>-164.5</v>
      </c>
      <c r="G1097" s="1">
        <f>+D1097+F1097</f>
        <v>75.5</v>
      </c>
      <c r="H1097" s="5">
        <v>54463787</v>
      </c>
      <c r="I1097" s="5" t="s">
        <v>53</v>
      </c>
      <c r="J1097" s="6">
        <v>41363</v>
      </c>
      <c r="K1097" s="7">
        <f>+_xlfn.DAYS(A1097,J1097)/30</f>
        <v>132.93333333333334</v>
      </c>
      <c r="L1097" s="7">
        <f>+_xlfn.DAYS(A1097,E1097)/30</f>
        <v>164.5</v>
      </c>
      <c r="M1097" s="6">
        <v>28713</v>
      </c>
      <c r="N1097" s="8">
        <f>+_xlfn.DAYS(A1097,M1097)/365</f>
        <v>45.583561643835615</v>
      </c>
      <c r="O1097" s="8">
        <v>888</v>
      </c>
      <c r="P1097" s="6">
        <v>39405</v>
      </c>
      <c r="Q1097" s="8">
        <f t="shared" si="270"/>
        <v>2.8083333333333331</v>
      </c>
      <c r="R1097" s="8">
        <f t="shared" si="264"/>
        <v>5.4388888888888891</v>
      </c>
      <c r="S1097" s="8" t="s">
        <v>66</v>
      </c>
      <c r="T1097" s="9">
        <v>1.61E-2</v>
      </c>
      <c r="U1097" s="5">
        <f t="shared" si="271"/>
        <v>708333.33333333337</v>
      </c>
      <c r="V1097" s="5">
        <f t="shared" si="272"/>
        <v>73072.247558333329</v>
      </c>
      <c r="W1097" s="10">
        <f t="shared" si="266"/>
        <v>781405.5808916667</v>
      </c>
      <c r="X1097" s="5">
        <v>854564</v>
      </c>
      <c r="Y1097">
        <v>0</v>
      </c>
      <c r="Z1097" s="5">
        <v>7401</v>
      </c>
      <c r="AA1097" s="5">
        <v>55325752</v>
      </c>
      <c r="AB1097">
        <v>0</v>
      </c>
      <c r="AC1097">
        <v>0</v>
      </c>
      <c r="AD1097">
        <v>0</v>
      </c>
      <c r="AE1097" t="s">
        <v>34</v>
      </c>
      <c r="AF1097" t="s">
        <v>34</v>
      </c>
      <c r="AG1097" t="s">
        <v>41</v>
      </c>
      <c r="AH1097" s="5">
        <v>544637.87</v>
      </c>
      <c r="AI1097" s="5">
        <v>8545.64</v>
      </c>
      <c r="AJ1097" s="3">
        <v>47807</v>
      </c>
      <c r="AK1097" s="5">
        <v>74.010000000000005</v>
      </c>
      <c r="AL1097" s="5">
        <v>0</v>
      </c>
      <c r="AM1097" s="5">
        <v>0</v>
      </c>
      <c r="AN1097" s="5">
        <v>0</v>
      </c>
      <c r="AO1097" t="s">
        <v>41</v>
      </c>
      <c r="AP1097" t="s">
        <v>37</v>
      </c>
      <c r="AQ1097" s="5">
        <v>544637.87</v>
      </c>
      <c r="AR1097" t="s">
        <v>38</v>
      </c>
      <c r="AT1097" t="str">
        <f t="shared" si="273"/>
        <v>0 Días</v>
      </c>
      <c r="AU1097" t="e">
        <f>IF(AND(AC1097=0,SUMIFS($H:$H,$A:$A,$A1097,#REF!,#REF!)&lt;250000000),"Ordinaria",IF(AND(AC1097=0,SUMIFS($H:$H,$A:$A,$A1097,#REF!,#REF!)&gt;=250000000),"Preventiva",IF(AND(AC1097&gt;0,AC1097&lt;=30),"Persuasiva I",IF(AND(AC1097&gt;30,AC1097&lt;=60),"Persuasiva II",IF(AND(AC1097&gt;60,AC1097&lt;90),"Prejurídica","Jurídico")))))</f>
        <v>#REF!</v>
      </c>
      <c r="AV1097">
        <f t="shared" si="274"/>
        <v>0</v>
      </c>
      <c r="AW1097" t="str">
        <f>IFERROR(VLOOKUP(#REF!,#REF!,32,0),"Desembolsado")</f>
        <v>Desembolsado</v>
      </c>
      <c r="AX1097" t="str">
        <f t="shared" si="265"/>
        <v>Otro</v>
      </c>
    </row>
    <row r="1098" spans="1:50" x14ac:dyDescent="0.25">
      <c r="A1098" s="3">
        <v>45322</v>
      </c>
      <c r="B1098" s="1">
        <v>39134540013151</v>
      </c>
      <c r="C1098" s="5">
        <v>170000000</v>
      </c>
      <c r="D1098">
        <v>240</v>
      </c>
      <c r="E1098" s="3">
        <v>40416</v>
      </c>
      <c r="F1098" s="1">
        <f>_xlfn.DAYS(E1098,A1098)/30</f>
        <v>-163.53333333333333</v>
      </c>
      <c r="G1098" s="1">
        <v>77</v>
      </c>
      <c r="H1098" s="5">
        <v>55172726</v>
      </c>
      <c r="I1098" s="5" t="s">
        <v>53</v>
      </c>
      <c r="J1098" s="6">
        <v>41363</v>
      </c>
      <c r="K1098" s="7">
        <f>+_xlfn.DAYS(A1098,J1098)/30</f>
        <v>131.96666666666667</v>
      </c>
      <c r="L1098" s="7">
        <f>+_xlfn.DAYS(A1098,E1098)/30</f>
        <v>163.53333333333333</v>
      </c>
      <c r="M1098" s="6">
        <v>28713</v>
      </c>
      <c r="N1098" s="8">
        <f>+_xlfn.DAYS(A1098,M1098)/365</f>
        <v>45.504109589041093</v>
      </c>
      <c r="O1098" s="8">
        <v>888</v>
      </c>
      <c r="P1098" s="6">
        <v>39405</v>
      </c>
      <c r="Q1098" s="8">
        <f t="shared" si="270"/>
        <v>2.8083333333333331</v>
      </c>
      <c r="R1098" s="8">
        <f t="shared" si="264"/>
        <v>5.4388888888888891</v>
      </c>
      <c r="S1098" s="8" t="s">
        <v>66</v>
      </c>
      <c r="T1098" s="9">
        <v>1.61E-2</v>
      </c>
      <c r="U1098" s="5">
        <f t="shared" si="271"/>
        <v>708333.33333333337</v>
      </c>
      <c r="V1098" s="5">
        <f t="shared" si="272"/>
        <v>74023.407383333324</v>
      </c>
      <c r="W1098" s="10">
        <f t="shared" si="266"/>
        <v>782356.74071666668</v>
      </c>
      <c r="X1098" s="5">
        <v>854920</v>
      </c>
      <c r="Y1098">
        <v>0</v>
      </c>
      <c r="Z1098" s="5">
        <v>7491</v>
      </c>
      <c r="AA1098" s="5">
        <v>56035137</v>
      </c>
      <c r="AB1098">
        <v>0</v>
      </c>
      <c r="AC1098">
        <v>0</v>
      </c>
      <c r="AD1098">
        <v>0</v>
      </c>
      <c r="AE1098" t="s">
        <v>34</v>
      </c>
      <c r="AF1098" t="s">
        <v>34</v>
      </c>
      <c r="AG1098" t="s">
        <v>41</v>
      </c>
      <c r="AH1098" s="5">
        <v>551727.26</v>
      </c>
      <c r="AI1098" s="5">
        <v>8549.2000000000007</v>
      </c>
      <c r="AJ1098" s="3">
        <v>47807</v>
      </c>
      <c r="AK1098" s="5">
        <v>74.91</v>
      </c>
      <c r="AL1098" s="5">
        <v>0</v>
      </c>
      <c r="AM1098" s="5">
        <v>0</v>
      </c>
      <c r="AN1098" s="5">
        <v>0</v>
      </c>
      <c r="AO1098" t="s">
        <v>41</v>
      </c>
      <c r="AP1098" t="s">
        <v>37</v>
      </c>
      <c r="AQ1098" s="5">
        <v>551727.26</v>
      </c>
      <c r="AR1098" t="s">
        <v>38</v>
      </c>
      <c r="AS1098">
        <f t="shared" ref="AS1098:AS1108" si="275">IF(AC1098&gt;=1,1,0)</f>
        <v>0</v>
      </c>
      <c r="AT1098" t="str">
        <f t="shared" si="273"/>
        <v>0 Días</v>
      </c>
      <c r="AU1098" t="e">
        <f>IF(AND(AC1098=0,SUMIFS($H:$H,$A:$A,$A1098,#REF!,#REF!)&lt;250000000),"Ordinaria",IF(AND(AC1098=0,SUMIFS($H:$H,$A:$A,$A1098,#REF!,#REF!)&gt;=250000000),"Preventiva",IF(AND(AC1098&gt;0,AC1098&lt;=30),"Persuasiva I",IF(AND(AC1098&gt;30,AC1098&lt;=60),"Persuasiva II",IF(AND(AC1098&gt;60,AC1098&lt;90),"Prejurídica","Jurídico")))))</f>
        <v>#REF!</v>
      </c>
      <c r="AV1098">
        <f t="shared" si="274"/>
        <v>0</v>
      </c>
      <c r="AW1098" t="str">
        <f>IFERROR(VLOOKUP(#REF!,#REF!,32,0),"Desembolsado")</f>
        <v>Desembolsado</v>
      </c>
      <c r="AX1098" t="str">
        <f t="shared" si="265"/>
        <v>Otro</v>
      </c>
    </row>
    <row r="1099" spans="1:50" x14ac:dyDescent="0.25">
      <c r="A1099" s="3">
        <v>45291</v>
      </c>
      <c r="B1099" s="1">
        <v>39134540013151</v>
      </c>
      <c r="C1099" s="5">
        <v>170000000</v>
      </c>
      <c r="D1099">
        <v>240</v>
      </c>
      <c r="E1099" s="3">
        <v>40416</v>
      </c>
      <c r="F1099" s="1">
        <f>_xlfn.DAYS(E1099,A1099)/30</f>
        <v>-162.5</v>
      </c>
      <c r="G1099" s="1">
        <f t="shared" ref="G1099:G1111" si="276">+D1099+F1099</f>
        <v>77.5</v>
      </c>
      <c r="H1099" s="5">
        <v>55842222</v>
      </c>
      <c r="I1099" s="5" t="s">
        <v>53</v>
      </c>
      <c r="J1099" s="6">
        <v>41363</v>
      </c>
      <c r="K1099" s="7">
        <f>+_xlfn.DAYS(A1099,J1099)/30</f>
        <v>130.93333333333334</v>
      </c>
      <c r="L1099" s="7">
        <f>+_xlfn.DAYS(A1099,E1099)/30</f>
        <v>162.5</v>
      </c>
      <c r="M1099" s="6">
        <v>28713</v>
      </c>
      <c r="N1099" s="8">
        <f>+_xlfn.DAYS(A1099,M1099)/365</f>
        <v>45.419178082191777</v>
      </c>
      <c r="O1099" s="8">
        <v>888</v>
      </c>
      <c r="P1099" s="6">
        <v>39405</v>
      </c>
      <c r="Q1099" s="8">
        <f t="shared" si="270"/>
        <v>2.8083333333333331</v>
      </c>
      <c r="R1099" s="8">
        <f t="shared" si="264"/>
        <v>5.4388888888888891</v>
      </c>
      <c r="S1099" s="8" t="s">
        <v>66</v>
      </c>
      <c r="T1099" s="9">
        <v>1.61E-2</v>
      </c>
      <c r="U1099" s="5">
        <f t="shared" si="271"/>
        <v>708333.33333333337</v>
      </c>
      <c r="V1099" s="5">
        <f t="shared" si="272"/>
        <v>74921.647849999994</v>
      </c>
      <c r="W1099" s="10">
        <f t="shared" si="266"/>
        <v>783254.98118333332</v>
      </c>
      <c r="X1099" s="5">
        <v>855246</v>
      </c>
      <c r="Y1099">
        <v>0</v>
      </c>
      <c r="Z1099" s="5">
        <v>7581</v>
      </c>
      <c r="AA1099" s="5">
        <v>56705049</v>
      </c>
      <c r="AB1099">
        <v>0</v>
      </c>
      <c r="AC1099">
        <v>0</v>
      </c>
      <c r="AD1099">
        <v>0</v>
      </c>
      <c r="AE1099" t="s">
        <v>34</v>
      </c>
      <c r="AF1099" t="s">
        <v>34</v>
      </c>
      <c r="AG1099" t="s">
        <v>41</v>
      </c>
      <c r="AH1099" s="5">
        <v>558422.22</v>
      </c>
      <c r="AI1099" s="5">
        <v>8552.4599999999991</v>
      </c>
      <c r="AJ1099" s="3">
        <v>47807</v>
      </c>
      <c r="AK1099" s="5">
        <v>75.81</v>
      </c>
      <c r="AL1099" s="5">
        <v>0</v>
      </c>
      <c r="AM1099" s="5">
        <v>0</v>
      </c>
      <c r="AN1099" s="5">
        <v>0</v>
      </c>
      <c r="AO1099" t="s">
        <v>41</v>
      </c>
      <c r="AP1099" t="s">
        <v>37</v>
      </c>
      <c r="AQ1099" s="5">
        <v>558422.22</v>
      </c>
      <c r="AR1099" t="s">
        <v>38</v>
      </c>
      <c r="AS1099">
        <f t="shared" si="275"/>
        <v>0</v>
      </c>
      <c r="AT1099" t="str">
        <f t="shared" si="273"/>
        <v>0 Días</v>
      </c>
      <c r="AU1099" t="e">
        <f>IF(AND(AC1099=0,SUMIFS($H:$H,$A:$A,$A1099,#REF!,#REF!)&lt;250000000),"Ordinaria",IF(AND(AC1099=0,SUMIFS($H:$H,$A:$A,$A1099,#REF!,#REF!)&gt;=250000000),"Preventiva",IF(AND(AC1099&gt;0,AC1099&lt;=30),"Persuasiva I",IF(AND(AC1099&gt;30,AC1099&lt;=60),"Persuasiva II",IF(AND(AC1099&gt;60,AC1099&lt;90),"Prejurídica","Jurídico")))))</f>
        <v>#REF!</v>
      </c>
      <c r="AV1099">
        <f t="shared" si="274"/>
        <v>0</v>
      </c>
      <c r="AW1099" t="str">
        <f>IFERROR(VLOOKUP(#REF!,#REF!,32,0),"Desembolsado")</f>
        <v>Desembolsado</v>
      </c>
      <c r="AX1099" t="str">
        <f t="shared" si="265"/>
        <v>Otro</v>
      </c>
    </row>
    <row r="1100" spans="1:50" x14ac:dyDescent="0.25">
      <c r="A1100" s="3">
        <v>45260</v>
      </c>
      <c r="B1100" s="1">
        <v>39134540013151</v>
      </c>
      <c r="C1100" s="5">
        <v>170000000</v>
      </c>
      <c r="D1100">
        <v>240</v>
      </c>
      <c r="E1100" s="3">
        <v>40416</v>
      </c>
      <c r="F1100" s="1">
        <f>_xlfn.DAYS(E1100,A1100)/30</f>
        <v>-161.46666666666667</v>
      </c>
      <c r="G1100" s="1">
        <f t="shared" si="276"/>
        <v>78.533333333333331</v>
      </c>
      <c r="H1100" s="5">
        <v>56559134</v>
      </c>
      <c r="I1100" s="5" t="s">
        <v>53</v>
      </c>
      <c r="J1100" s="6">
        <v>41363</v>
      </c>
      <c r="K1100" s="7">
        <f>+_xlfn.DAYS(A1100,J1100)/30</f>
        <v>129.9</v>
      </c>
      <c r="L1100" s="7">
        <v>162</v>
      </c>
      <c r="M1100" s="6">
        <v>28713</v>
      </c>
      <c r="N1100" s="8">
        <f>+_xlfn.DAYS(A1100,M1100)/365</f>
        <v>45.334246575342469</v>
      </c>
      <c r="O1100" s="8">
        <v>888</v>
      </c>
      <c r="P1100" s="6">
        <v>39405</v>
      </c>
      <c r="Q1100" s="8">
        <f t="shared" si="270"/>
        <v>2.8083333333333331</v>
      </c>
      <c r="R1100" s="8">
        <f t="shared" si="264"/>
        <v>5.4388888888888891</v>
      </c>
      <c r="S1100" s="8" t="s">
        <v>66</v>
      </c>
      <c r="T1100" s="9">
        <v>1.61E-2</v>
      </c>
      <c r="U1100" s="5">
        <f t="shared" si="271"/>
        <v>708333.33333333337</v>
      </c>
      <c r="V1100" s="5">
        <f t="shared" si="272"/>
        <v>75883.504783333323</v>
      </c>
      <c r="W1100" s="10">
        <f t="shared" si="266"/>
        <v>784216.83811666665</v>
      </c>
      <c r="X1100" s="5">
        <v>855593</v>
      </c>
      <c r="Y1100">
        <v>0</v>
      </c>
      <c r="Z1100" s="5">
        <v>0</v>
      </c>
      <c r="AA1100" s="5">
        <v>57414727</v>
      </c>
      <c r="AB1100">
        <v>0</v>
      </c>
      <c r="AC1100">
        <v>0</v>
      </c>
      <c r="AD1100">
        <v>0</v>
      </c>
      <c r="AE1100" t="s">
        <v>34</v>
      </c>
      <c r="AF1100" t="s">
        <v>34</v>
      </c>
      <c r="AG1100" t="s">
        <v>41</v>
      </c>
      <c r="AH1100" s="5">
        <v>565591.34</v>
      </c>
      <c r="AI1100" s="5">
        <v>8555.93</v>
      </c>
      <c r="AJ1100" s="3">
        <v>47807</v>
      </c>
      <c r="AK1100" s="5">
        <v>0</v>
      </c>
      <c r="AL1100" s="5">
        <v>0</v>
      </c>
      <c r="AM1100" s="5">
        <v>0</v>
      </c>
      <c r="AN1100" s="5">
        <v>0</v>
      </c>
      <c r="AO1100" t="s">
        <v>41</v>
      </c>
      <c r="AP1100" t="s">
        <v>37</v>
      </c>
      <c r="AQ1100" s="5">
        <v>565591.34</v>
      </c>
      <c r="AR1100" t="s">
        <v>38</v>
      </c>
      <c r="AS1100">
        <f t="shared" si="275"/>
        <v>0</v>
      </c>
      <c r="AT1100" t="str">
        <f t="shared" si="273"/>
        <v>0 Días</v>
      </c>
      <c r="AU1100" t="e">
        <f>IF(AND(AC1100=0,SUMIFS($H:$H,$A:$A,$A1100,#REF!,#REF!)&lt;250000000),"Ordinaria",IF(AND(AC1100=0,SUMIFS($H:$H,$A:$A,$A1100,#REF!,#REF!)&gt;=250000000),"Preventiva",IF(AND(AC1100&gt;0,AC1100&lt;=30),"Persuasiva I",IF(AND(AC1100&gt;30,AC1100&lt;=60),"Persuasiva II",IF(AND(AC1100&gt;60,AC1100&lt;90),"Prejurídica","Jurídico")))))</f>
        <v>#REF!</v>
      </c>
      <c r="AV1100">
        <f t="shared" si="274"/>
        <v>0</v>
      </c>
      <c r="AW1100" t="str">
        <f>IFERROR(VLOOKUP(#REF!,#REF!,32,0),"Desembolsado")</f>
        <v>Desembolsado</v>
      </c>
      <c r="AX1100" t="str">
        <f t="shared" si="265"/>
        <v>Otro</v>
      </c>
    </row>
    <row r="1101" spans="1:50" x14ac:dyDescent="0.25">
      <c r="A1101" s="3">
        <v>45230</v>
      </c>
      <c r="B1101" s="1">
        <v>39134540013151</v>
      </c>
      <c r="C1101" s="5">
        <v>170000000</v>
      </c>
      <c r="D1101">
        <v>240</v>
      </c>
      <c r="E1101" s="3">
        <v>40416</v>
      </c>
      <c r="F1101" s="1">
        <f>_xlfn.DAYS(E1101,A1101)/30</f>
        <v>-160.46666666666667</v>
      </c>
      <c r="G1101" s="1">
        <f t="shared" si="276"/>
        <v>79.533333333333331</v>
      </c>
      <c r="H1101" s="5">
        <v>57274996</v>
      </c>
      <c r="I1101" s="5" t="s">
        <v>53</v>
      </c>
      <c r="J1101" s="6">
        <v>41363</v>
      </c>
      <c r="K1101" s="7">
        <f>+_xlfn.DAYS(A1101,J1101)/30</f>
        <v>128.9</v>
      </c>
      <c r="L1101" s="7">
        <v>161.46666666666667</v>
      </c>
      <c r="M1101" s="6">
        <v>28713</v>
      </c>
      <c r="N1101" s="8">
        <f>+_xlfn.DAYS(A1101,M1101)/365</f>
        <v>45.252054794520546</v>
      </c>
      <c r="O1101" s="8">
        <v>888</v>
      </c>
      <c r="P1101" s="6">
        <v>39405</v>
      </c>
      <c r="Q1101" s="8">
        <f t="shared" si="270"/>
        <v>2.8083333333333331</v>
      </c>
      <c r="R1101" s="8">
        <f t="shared" si="264"/>
        <v>5.4388888888888891</v>
      </c>
      <c r="S1101" s="8" t="s">
        <v>66</v>
      </c>
      <c r="T1101" s="9">
        <v>1.61E-2</v>
      </c>
      <c r="U1101" s="5">
        <f t="shared" si="271"/>
        <v>708333.33333333337</v>
      </c>
      <c r="V1101" s="5">
        <f t="shared" si="272"/>
        <v>76843.952966666664</v>
      </c>
      <c r="W1101" s="10">
        <f t="shared" si="266"/>
        <v>785177.28630000004</v>
      </c>
      <c r="X1101" s="5">
        <v>855938</v>
      </c>
      <c r="Y1101">
        <v>0</v>
      </c>
      <c r="Z1101" s="5">
        <v>0</v>
      </c>
      <c r="AA1101" s="5">
        <v>58130934</v>
      </c>
      <c r="AB1101">
        <v>0</v>
      </c>
      <c r="AC1101">
        <v>0</v>
      </c>
      <c r="AD1101">
        <v>0</v>
      </c>
      <c r="AE1101" t="s">
        <v>34</v>
      </c>
      <c r="AF1101" t="s">
        <v>34</v>
      </c>
      <c r="AG1101" t="s">
        <v>41</v>
      </c>
      <c r="AH1101" s="5">
        <v>572749.96</v>
      </c>
      <c r="AI1101" s="5">
        <v>8559.3799999999992</v>
      </c>
      <c r="AJ1101" s="3">
        <v>47807</v>
      </c>
      <c r="AK1101" s="5">
        <v>0</v>
      </c>
      <c r="AL1101" s="5">
        <v>0</v>
      </c>
      <c r="AM1101" s="5">
        <v>0</v>
      </c>
      <c r="AN1101" s="5">
        <v>0</v>
      </c>
      <c r="AO1101" t="s">
        <v>41</v>
      </c>
      <c r="AP1101" t="s">
        <v>37</v>
      </c>
      <c r="AQ1101" s="5">
        <v>572749.96</v>
      </c>
      <c r="AR1101" t="s">
        <v>38</v>
      </c>
      <c r="AS1101">
        <f t="shared" si="275"/>
        <v>0</v>
      </c>
      <c r="AT1101" t="str">
        <f t="shared" si="273"/>
        <v>0 Días</v>
      </c>
      <c r="AU1101" t="e">
        <f>IF(AND(AC1101=0,SUMIFS($H:$H,$A:$A,$A1101,#REF!,#REF!)&lt;250000000),"Ordinaria",IF(AND(AC1101=0,SUMIFS($H:$H,$A:$A,$A1101,#REF!,#REF!)&gt;=250000000),"Preventiva",IF(AND(AC1101&gt;0,AC1101&lt;=30),"Persuasiva I",IF(AND(AC1101&gt;30,AC1101&lt;=60),"Persuasiva II",IF(AND(AC1101&gt;60,AC1101&lt;90),"Prejurídica","Jurídico")))))</f>
        <v>#REF!</v>
      </c>
      <c r="AV1101">
        <f t="shared" si="274"/>
        <v>0</v>
      </c>
      <c r="AW1101" t="str">
        <f>IFERROR(VLOOKUP(#REF!,#REF!,32,0),"Desembolsado")</f>
        <v>Desembolsado</v>
      </c>
      <c r="AX1101" t="str">
        <f t="shared" si="265"/>
        <v>Otro</v>
      </c>
    </row>
    <row r="1102" spans="1:50" x14ac:dyDescent="0.25">
      <c r="A1102" s="3">
        <v>45199</v>
      </c>
      <c r="B1102" s="1">
        <v>39134540013151</v>
      </c>
      <c r="C1102" s="5">
        <v>170000000</v>
      </c>
      <c r="D1102">
        <v>240</v>
      </c>
      <c r="E1102" s="3">
        <v>40416</v>
      </c>
      <c r="F1102" s="1">
        <f>_xlfn.DAYS(E1102,A1102)/30</f>
        <v>-159.43333333333334</v>
      </c>
      <c r="G1102" s="1">
        <f t="shared" si="276"/>
        <v>80.566666666666663</v>
      </c>
      <c r="H1102" s="5">
        <v>57989809</v>
      </c>
      <c r="I1102" s="5" t="s">
        <v>53</v>
      </c>
      <c r="J1102" s="6">
        <v>41363</v>
      </c>
      <c r="K1102" s="7">
        <f>+_xlfn.DAYS(A1102,J1102)/30</f>
        <v>127.86666666666666</v>
      </c>
      <c r="L1102" s="7">
        <v>160.46666666666667</v>
      </c>
      <c r="M1102" s="6">
        <v>28713</v>
      </c>
      <c r="N1102" s="8">
        <f>+_xlfn.DAYS(A1102,M1102)/365</f>
        <v>45.167123287671231</v>
      </c>
      <c r="O1102" s="8">
        <v>888</v>
      </c>
      <c r="P1102" s="6">
        <v>39405</v>
      </c>
      <c r="Q1102" s="8">
        <f t="shared" si="270"/>
        <v>2.8083333333333331</v>
      </c>
      <c r="R1102" s="8">
        <f t="shared" si="264"/>
        <v>5.4388888888888891</v>
      </c>
      <c r="S1102" s="8" t="s">
        <v>66</v>
      </c>
      <c r="T1102" s="9">
        <v>1.61E-2</v>
      </c>
      <c r="U1102" s="5">
        <f t="shared" si="271"/>
        <v>708333.33333333337</v>
      </c>
      <c r="V1102" s="5">
        <f t="shared" si="272"/>
        <v>77802.993741666665</v>
      </c>
      <c r="W1102" s="10">
        <f t="shared" si="266"/>
        <v>786136.32707500004</v>
      </c>
      <c r="X1102" s="5">
        <v>856288</v>
      </c>
      <c r="Y1102">
        <v>0</v>
      </c>
      <c r="Z1102" s="5">
        <v>0</v>
      </c>
      <c r="AA1102" s="5">
        <v>58846097</v>
      </c>
      <c r="AB1102">
        <v>0</v>
      </c>
      <c r="AC1102">
        <v>0</v>
      </c>
      <c r="AD1102">
        <v>0</v>
      </c>
      <c r="AE1102" t="s">
        <v>34</v>
      </c>
      <c r="AF1102" t="s">
        <v>34</v>
      </c>
      <c r="AG1102" t="s">
        <v>41</v>
      </c>
      <c r="AH1102" s="5">
        <v>579898.09</v>
      </c>
      <c r="AI1102" s="5">
        <v>8562.8799999999992</v>
      </c>
      <c r="AJ1102" s="3">
        <v>47807</v>
      </c>
      <c r="AK1102" s="5">
        <v>0</v>
      </c>
      <c r="AL1102" s="5">
        <v>0</v>
      </c>
      <c r="AM1102" s="5">
        <v>0</v>
      </c>
      <c r="AN1102" s="5">
        <v>0</v>
      </c>
      <c r="AO1102" t="s">
        <v>41</v>
      </c>
      <c r="AP1102" t="s">
        <v>37</v>
      </c>
      <c r="AQ1102" s="5">
        <v>579898.09</v>
      </c>
      <c r="AR1102" t="s">
        <v>38</v>
      </c>
      <c r="AS1102">
        <f t="shared" si="275"/>
        <v>0</v>
      </c>
      <c r="AT1102" t="str">
        <f t="shared" si="273"/>
        <v>0 Días</v>
      </c>
      <c r="AU1102" t="e">
        <f>IF(AND(AC1102=0,SUMIFS($H:$H,$A:$A,$A1102,#REF!,#REF!)&lt;250000000),"Ordinaria",IF(AND(AC1102=0,SUMIFS($H:$H,$A:$A,$A1102,#REF!,#REF!)&gt;=250000000),"Preventiva",IF(AND(AC1102&gt;0,AC1102&lt;=30),"Persuasiva I",IF(AND(AC1102&gt;30,AC1102&lt;=60),"Persuasiva II",IF(AND(AC1102&gt;60,AC1102&lt;90),"Prejurídica","Jurídico")))))</f>
        <v>#REF!</v>
      </c>
      <c r="AV1102">
        <f t="shared" si="274"/>
        <v>0</v>
      </c>
      <c r="AW1102" t="str">
        <f>IFERROR(VLOOKUP(#REF!,#REF!,32,0),"Desembolsado")</f>
        <v>Desembolsado</v>
      </c>
      <c r="AX1102" t="str">
        <f t="shared" si="265"/>
        <v>Otro</v>
      </c>
    </row>
    <row r="1103" spans="1:50" x14ac:dyDescent="0.25">
      <c r="A1103" s="3">
        <v>45169</v>
      </c>
      <c r="B1103" s="1">
        <v>39134540013151</v>
      </c>
      <c r="C1103" s="5">
        <v>170000000</v>
      </c>
      <c r="D1103">
        <v>240</v>
      </c>
      <c r="E1103" s="3">
        <v>40416</v>
      </c>
      <c r="F1103" s="1">
        <f>_xlfn.DAYS(E1103,A1103)/30</f>
        <v>-158.43333333333334</v>
      </c>
      <c r="G1103" s="1">
        <f t="shared" si="276"/>
        <v>81.566666666666663</v>
      </c>
      <c r="H1103" s="5">
        <v>58703575</v>
      </c>
      <c r="I1103" s="5" t="s">
        <v>53</v>
      </c>
      <c r="J1103" s="6">
        <v>41363</v>
      </c>
      <c r="K1103" s="7">
        <f>+_xlfn.DAYS(A1103,J1103)/30</f>
        <v>126.86666666666666</v>
      </c>
      <c r="L1103" s="7">
        <v>159.43333333333334</v>
      </c>
      <c r="M1103" s="6">
        <v>28713</v>
      </c>
      <c r="N1103" s="8">
        <f>+_xlfn.DAYS(A1103,M1103)/365</f>
        <v>45.084931506849315</v>
      </c>
      <c r="O1103" s="8">
        <v>888</v>
      </c>
      <c r="P1103" s="6">
        <v>39405</v>
      </c>
      <c r="Q1103" s="8">
        <f t="shared" si="270"/>
        <v>2.8083333333333331</v>
      </c>
      <c r="R1103" s="8">
        <f t="shared" si="264"/>
        <v>5.4388888888888891</v>
      </c>
      <c r="S1103" s="8" t="s">
        <v>66</v>
      </c>
      <c r="T1103" s="9">
        <v>1.61E-2</v>
      </c>
      <c r="U1103" s="5">
        <f t="shared" si="271"/>
        <v>708333.33333333337</v>
      </c>
      <c r="V1103" s="5">
        <f t="shared" si="272"/>
        <v>78760.629791666666</v>
      </c>
      <c r="W1103" s="10">
        <f t="shared" si="266"/>
        <v>787093.96312500001</v>
      </c>
      <c r="X1103" s="5">
        <v>856628</v>
      </c>
      <c r="Y1103">
        <v>0</v>
      </c>
      <c r="Z1103" s="5">
        <v>0</v>
      </c>
      <c r="AA1103" s="5">
        <v>59560203</v>
      </c>
      <c r="AB1103">
        <v>0</v>
      </c>
      <c r="AC1103">
        <v>0</v>
      </c>
      <c r="AD1103">
        <v>0</v>
      </c>
      <c r="AE1103" t="s">
        <v>34</v>
      </c>
      <c r="AF1103" t="s">
        <v>34</v>
      </c>
      <c r="AG1103" t="s">
        <v>41</v>
      </c>
      <c r="AH1103" s="5">
        <v>587035.75</v>
      </c>
      <c r="AI1103" s="5">
        <v>8566.2800000000007</v>
      </c>
      <c r="AJ1103" s="3">
        <v>47807</v>
      </c>
      <c r="AK1103" s="5">
        <v>0</v>
      </c>
      <c r="AL1103" s="5">
        <v>0</v>
      </c>
      <c r="AM1103" s="5">
        <v>0</v>
      </c>
      <c r="AN1103" s="5">
        <v>0</v>
      </c>
      <c r="AO1103" t="s">
        <v>41</v>
      </c>
      <c r="AP1103" t="s">
        <v>37</v>
      </c>
      <c r="AQ1103" s="5">
        <v>587035.75</v>
      </c>
      <c r="AR1103" t="s">
        <v>38</v>
      </c>
      <c r="AS1103">
        <f t="shared" si="275"/>
        <v>0</v>
      </c>
      <c r="AT1103" t="str">
        <f t="shared" si="273"/>
        <v>0 Días</v>
      </c>
      <c r="AU1103" t="e">
        <f>IF(AND(AC1103=0,SUMIFS($H:$H,$A:$A,$A1103,#REF!,#REF!)&lt;250000000),"Ordinaria",IF(AND(AC1103=0,SUMIFS($H:$H,$A:$A,$A1103,#REF!,#REF!)&gt;=250000000),"Preventiva",IF(AND(AC1103&gt;0,AC1103&lt;=30),"Persuasiva I",IF(AND(AC1103&gt;30,AC1103&lt;=60),"Persuasiva II",IF(AND(AC1103&gt;60,AC1103&lt;90),"Prejurídica","Jurídico")))))</f>
        <v>#REF!</v>
      </c>
      <c r="AV1103">
        <f t="shared" si="274"/>
        <v>0</v>
      </c>
      <c r="AW1103" t="str">
        <f>IFERROR(VLOOKUP(#REF!,#REF!,32,0),"Desembolsado")</f>
        <v>Desembolsado</v>
      </c>
      <c r="AX1103" t="str">
        <f t="shared" si="265"/>
        <v>Otro</v>
      </c>
    </row>
    <row r="1104" spans="1:50" x14ac:dyDescent="0.25">
      <c r="A1104" s="3">
        <v>45138</v>
      </c>
      <c r="B1104" s="1">
        <v>39134540013151</v>
      </c>
      <c r="C1104" s="5">
        <v>170000000</v>
      </c>
      <c r="D1104">
        <v>240</v>
      </c>
      <c r="E1104" s="3">
        <v>40416</v>
      </c>
      <c r="F1104" s="1">
        <f>_xlfn.DAYS(E1104,A1104)/30</f>
        <v>-157.4</v>
      </c>
      <c r="G1104" s="1">
        <f t="shared" si="276"/>
        <v>82.6</v>
      </c>
      <c r="H1104" s="5">
        <v>59416187</v>
      </c>
      <c r="I1104" s="5" t="s">
        <v>53</v>
      </c>
      <c r="J1104" s="6">
        <v>41363</v>
      </c>
      <c r="K1104" s="7">
        <f>+_xlfn.DAYS(A1104,J1104)/30</f>
        <v>125.83333333333333</v>
      </c>
      <c r="L1104" s="7">
        <v>158.43333333333334</v>
      </c>
      <c r="M1104" s="6">
        <v>28713</v>
      </c>
      <c r="N1104" s="8">
        <f>+_xlfn.DAYS(A1104,M1104)/365</f>
        <v>45</v>
      </c>
      <c r="O1104" s="8">
        <v>888</v>
      </c>
      <c r="P1104" s="6">
        <v>39405</v>
      </c>
      <c r="Q1104" s="8">
        <f t="shared" si="270"/>
        <v>2.8083333333333331</v>
      </c>
      <c r="R1104" s="8">
        <f t="shared" si="264"/>
        <v>5.4388888888888891</v>
      </c>
      <c r="S1104" s="8" t="s">
        <v>66</v>
      </c>
      <c r="T1104" s="9">
        <v>1.61E-2</v>
      </c>
      <c r="U1104" s="5">
        <f t="shared" si="271"/>
        <v>708333.33333333337</v>
      </c>
      <c r="V1104" s="5">
        <f t="shared" si="272"/>
        <v>79716.71755833333</v>
      </c>
      <c r="W1104" s="10">
        <f t="shared" si="266"/>
        <v>788050.05089166667</v>
      </c>
      <c r="X1104" s="5">
        <v>856973</v>
      </c>
      <c r="Y1104">
        <v>0</v>
      </c>
      <c r="Z1104" s="5">
        <v>0</v>
      </c>
      <c r="AA1104" s="5">
        <v>60273160</v>
      </c>
      <c r="AB1104">
        <v>0</v>
      </c>
      <c r="AC1104">
        <v>0</v>
      </c>
      <c r="AD1104">
        <v>0</v>
      </c>
      <c r="AE1104" t="s">
        <v>34</v>
      </c>
      <c r="AF1104" t="s">
        <v>34</v>
      </c>
      <c r="AG1104" t="s">
        <v>41</v>
      </c>
      <c r="AH1104" s="5">
        <v>594161.87</v>
      </c>
      <c r="AI1104" s="5">
        <v>8569.73</v>
      </c>
      <c r="AJ1104" s="3">
        <v>47807</v>
      </c>
      <c r="AK1104" s="5">
        <v>0</v>
      </c>
      <c r="AL1104" s="5">
        <v>0</v>
      </c>
      <c r="AM1104" s="5">
        <v>0</v>
      </c>
      <c r="AN1104" s="5">
        <v>0</v>
      </c>
      <c r="AO1104" t="s">
        <v>41</v>
      </c>
      <c r="AP1104" t="s">
        <v>37</v>
      </c>
      <c r="AQ1104" s="5">
        <v>594161.87</v>
      </c>
      <c r="AR1104" t="s">
        <v>38</v>
      </c>
      <c r="AS1104">
        <f t="shared" si="275"/>
        <v>0</v>
      </c>
      <c r="AT1104" t="str">
        <f t="shared" si="273"/>
        <v>0 Días</v>
      </c>
      <c r="AU1104" t="e">
        <f>IF(AND(AC1104=0,SUMIFS($H:$H,$A:$A,$A1104,#REF!,#REF!)&lt;250000000),"Ordinaria",IF(AND(AC1104=0,SUMIFS($H:$H,$A:$A,$A1104,#REF!,#REF!)&gt;=250000000),"Preventiva",IF(AND(AC1104&gt;0,AC1104&lt;=30),"Persuasiva I",IF(AND(AC1104&gt;30,AC1104&lt;=60),"Persuasiva II",IF(AND(AC1104&gt;60,AC1104&lt;90),"Prejurídica","Jurídico")))))</f>
        <v>#REF!</v>
      </c>
      <c r="AV1104">
        <f t="shared" si="274"/>
        <v>0</v>
      </c>
      <c r="AW1104" t="str">
        <f>IFERROR(VLOOKUP(#REF!,#REF!,32,0),"Desembolsado")</f>
        <v>Desembolsado</v>
      </c>
      <c r="AX1104" t="str">
        <f t="shared" si="265"/>
        <v>Otro</v>
      </c>
    </row>
    <row r="1105" spans="1:50" x14ac:dyDescent="0.25">
      <c r="A1105" s="3">
        <v>45107</v>
      </c>
      <c r="B1105" s="1">
        <v>39134540013151</v>
      </c>
      <c r="C1105" s="5">
        <v>170000000</v>
      </c>
      <c r="D1105">
        <v>240</v>
      </c>
      <c r="E1105" s="3">
        <v>40416</v>
      </c>
      <c r="F1105" s="1">
        <f>_xlfn.DAYS(E1105,A1105)/30</f>
        <v>-156.36666666666667</v>
      </c>
      <c r="G1105" s="1">
        <f t="shared" si="276"/>
        <v>83.633333333333326</v>
      </c>
      <c r="H1105" s="5">
        <v>60127756</v>
      </c>
      <c r="I1105" s="5" t="s">
        <v>53</v>
      </c>
      <c r="J1105" s="6">
        <v>41363</v>
      </c>
      <c r="K1105" s="7">
        <f>+_xlfn.DAYS(A1105,J1105)/30</f>
        <v>124.8</v>
      </c>
      <c r="L1105" s="7">
        <v>157.4</v>
      </c>
      <c r="M1105" s="6">
        <v>28713</v>
      </c>
      <c r="N1105" s="8">
        <f>+_xlfn.DAYS(A1105,M1105)/365</f>
        <v>44.915068493150685</v>
      </c>
      <c r="O1105" s="8">
        <v>888</v>
      </c>
      <c r="P1105" s="6">
        <v>39405</v>
      </c>
      <c r="Q1105" s="8">
        <f t="shared" si="270"/>
        <v>2.8083333333333331</v>
      </c>
      <c r="R1105" s="8">
        <f t="shared" si="264"/>
        <v>5.4388888888888891</v>
      </c>
      <c r="S1105" s="8" t="s">
        <v>66</v>
      </c>
      <c r="T1105" s="9">
        <v>1.61E-2</v>
      </c>
      <c r="U1105" s="5">
        <f t="shared" si="271"/>
        <v>708333.33333333337</v>
      </c>
      <c r="V1105" s="5">
        <f t="shared" si="272"/>
        <v>80671.405966666673</v>
      </c>
      <c r="W1105" s="10">
        <f t="shared" si="266"/>
        <v>789004.73930000002</v>
      </c>
      <c r="X1105" s="5">
        <v>857323</v>
      </c>
      <c r="Y1105">
        <v>0</v>
      </c>
      <c r="Z1105" s="5">
        <v>0</v>
      </c>
      <c r="AA1105" s="5">
        <v>60985079</v>
      </c>
      <c r="AB1105">
        <v>0</v>
      </c>
      <c r="AC1105">
        <v>0</v>
      </c>
      <c r="AD1105">
        <v>0</v>
      </c>
      <c r="AE1105" t="s">
        <v>34</v>
      </c>
      <c r="AF1105" t="s">
        <v>34</v>
      </c>
      <c r="AG1105" t="s">
        <v>41</v>
      </c>
      <c r="AH1105" s="5">
        <v>601277.56000000006</v>
      </c>
      <c r="AI1105" s="5">
        <v>8573.23</v>
      </c>
      <c r="AJ1105" s="3">
        <v>47807</v>
      </c>
      <c r="AK1105" s="5">
        <v>0</v>
      </c>
      <c r="AL1105" s="5">
        <v>0</v>
      </c>
      <c r="AM1105" s="5">
        <v>0</v>
      </c>
      <c r="AN1105" s="5">
        <v>0</v>
      </c>
      <c r="AO1105" t="s">
        <v>41</v>
      </c>
      <c r="AP1105" t="s">
        <v>37</v>
      </c>
      <c r="AQ1105" s="5">
        <v>601277.56000000006</v>
      </c>
      <c r="AR1105" t="s">
        <v>38</v>
      </c>
      <c r="AS1105">
        <f t="shared" si="275"/>
        <v>0</v>
      </c>
      <c r="AT1105" t="str">
        <f t="shared" si="273"/>
        <v>0 Días</v>
      </c>
      <c r="AU1105" t="e">
        <f>IF(AND(AC1105=0,SUMIFS($H:$H,$A:$A,$A1105,#REF!,#REF!)&lt;250000000),"Ordinaria",IF(AND(AC1105=0,SUMIFS($H:$H,$A:$A,$A1105,#REF!,#REF!)&gt;=250000000),"Preventiva",IF(AND(AC1105&gt;0,AC1105&lt;=30),"Persuasiva I",IF(AND(AC1105&gt;30,AC1105&lt;=60),"Persuasiva II",IF(AND(AC1105&gt;60,AC1105&lt;90),"Prejurídica","Jurídico")))))</f>
        <v>#REF!</v>
      </c>
      <c r="AV1105">
        <f t="shared" si="274"/>
        <v>0</v>
      </c>
      <c r="AW1105" t="str">
        <f>IFERROR(VLOOKUP(#REF!,#REF!,32,0),"Desembolsado")</f>
        <v>Desembolsado</v>
      </c>
      <c r="AX1105" t="str">
        <f t="shared" si="265"/>
        <v>Otro</v>
      </c>
    </row>
    <row r="1106" spans="1:50" x14ac:dyDescent="0.25">
      <c r="A1106" s="3">
        <v>45077</v>
      </c>
      <c r="B1106" s="1">
        <v>39134540013151</v>
      </c>
      <c r="C1106" s="5">
        <v>170000000</v>
      </c>
      <c r="D1106">
        <v>240</v>
      </c>
      <c r="E1106" s="3">
        <v>40416</v>
      </c>
      <c r="F1106" s="1">
        <f>_xlfn.DAYS(E1106,A1106)/30</f>
        <v>-155.36666666666667</v>
      </c>
      <c r="G1106" s="1">
        <f t="shared" si="276"/>
        <v>84.633333333333326</v>
      </c>
      <c r="H1106" s="5">
        <v>60838388</v>
      </c>
      <c r="I1106" s="5" t="s">
        <v>53</v>
      </c>
      <c r="J1106" s="6">
        <v>41363</v>
      </c>
      <c r="K1106" s="7">
        <f>+_xlfn.DAYS(A1106,J1106)/30</f>
        <v>123.8</v>
      </c>
      <c r="L1106" s="7">
        <v>156.36666666666667</v>
      </c>
      <c r="M1106" s="6">
        <v>28713</v>
      </c>
      <c r="N1106" s="8">
        <f>+_xlfn.DAYS(A1106,M1106)/365</f>
        <v>44.832876712328769</v>
      </c>
      <c r="O1106" s="8">
        <v>888</v>
      </c>
      <c r="P1106" s="6">
        <v>39405</v>
      </c>
      <c r="Q1106" s="8">
        <f t="shared" si="270"/>
        <v>2.8083333333333331</v>
      </c>
      <c r="R1106" s="8">
        <f t="shared" si="264"/>
        <v>5.4388888888888891</v>
      </c>
      <c r="S1106" s="8" t="s">
        <v>66</v>
      </c>
      <c r="T1106" s="9">
        <v>1.61E-2</v>
      </c>
      <c r="U1106" s="5">
        <f t="shared" si="271"/>
        <v>708333.33333333337</v>
      </c>
      <c r="V1106" s="5">
        <f t="shared" si="272"/>
        <v>81624.837233333339</v>
      </c>
      <c r="W1106" s="10">
        <f t="shared" si="266"/>
        <v>789958.17056666675</v>
      </c>
      <c r="X1106" s="5">
        <v>857672</v>
      </c>
      <c r="Y1106">
        <v>0</v>
      </c>
      <c r="Z1106" s="5">
        <v>0</v>
      </c>
      <c r="AA1106" s="5">
        <v>61696060</v>
      </c>
      <c r="AB1106">
        <v>0</v>
      </c>
      <c r="AC1106">
        <v>0</v>
      </c>
      <c r="AD1106">
        <v>0</v>
      </c>
      <c r="AE1106" t="s">
        <v>34</v>
      </c>
      <c r="AF1106" t="s">
        <v>34</v>
      </c>
      <c r="AG1106" t="s">
        <v>41</v>
      </c>
      <c r="AH1106" s="5">
        <v>608383.88</v>
      </c>
      <c r="AI1106" s="5">
        <v>8576.7199999999993</v>
      </c>
      <c r="AJ1106" s="3">
        <v>47807</v>
      </c>
      <c r="AK1106" s="5">
        <v>0</v>
      </c>
      <c r="AL1106" s="5">
        <v>0</v>
      </c>
      <c r="AM1106" s="5">
        <v>0</v>
      </c>
      <c r="AN1106" s="5">
        <v>0</v>
      </c>
      <c r="AO1106" t="s">
        <v>41</v>
      </c>
      <c r="AP1106" t="s">
        <v>37</v>
      </c>
      <c r="AQ1106" s="5">
        <v>608383.88</v>
      </c>
      <c r="AR1106" t="s">
        <v>38</v>
      </c>
      <c r="AS1106">
        <f t="shared" si="275"/>
        <v>0</v>
      </c>
      <c r="AT1106" t="str">
        <f t="shared" si="273"/>
        <v>0 Días</v>
      </c>
      <c r="AU1106" t="e">
        <f>IF(AND(AC1106=0,SUMIFS($H:$H,$A:$A,$A1106,#REF!,#REF!)&lt;250000000),"Ordinaria",IF(AND(AC1106=0,SUMIFS($H:$H,$A:$A,$A1106,#REF!,#REF!)&gt;=250000000),"Preventiva",IF(AND(AC1106&gt;0,AC1106&lt;=30),"Persuasiva I",IF(AND(AC1106&gt;30,AC1106&lt;=60),"Persuasiva II",IF(AND(AC1106&gt;60,AC1106&lt;90),"Prejurídica","Jurídico")))))</f>
        <v>#REF!</v>
      </c>
      <c r="AV1106">
        <f t="shared" si="274"/>
        <v>0</v>
      </c>
      <c r="AW1106" t="str">
        <f>IFERROR(VLOOKUP(#REF!,#REF!,32,0),"Desembolsado")</f>
        <v>Desembolsado</v>
      </c>
      <c r="AX1106" t="str">
        <f t="shared" si="265"/>
        <v>Otro</v>
      </c>
    </row>
    <row r="1107" spans="1:50" x14ac:dyDescent="0.25">
      <c r="A1107" s="3">
        <v>45046</v>
      </c>
      <c r="B1107" s="1">
        <v>39134540013151</v>
      </c>
      <c r="C1107" s="5">
        <v>170000000</v>
      </c>
      <c r="D1107">
        <v>240</v>
      </c>
      <c r="E1107" s="3">
        <v>40416</v>
      </c>
      <c r="F1107" s="1">
        <f>_xlfn.DAYS(E1107,A1107)/30</f>
        <v>-154.33333333333334</v>
      </c>
      <c r="G1107" s="1">
        <f t="shared" si="276"/>
        <v>85.666666666666657</v>
      </c>
      <c r="H1107" s="5">
        <v>61547981</v>
      </c>
      <c r="I1107" s="5" t="s">
        <v>53</v>
      </c>
      <c r="J1107" s="6">
        <v>41363</v>
      </c>
      <c r="K1107" s="7">
        <f>+_xlfn.DAYS(A1107,J1107)/30</f>
        <v>122.76666666666667</v>
      </c>
      <c r="L1107" s="7">
        <v>155.36666666666667</v>
      </c>
      <c r="M1107" s="6">
        <v>28713</v>
      </c>
      <c r="N1107" s="8">
        <f>+_xlfn.DAYS(A1107,M1107)/365</f>
        <v>44.747945205479454</v>
      </c>
      <c r="O1107" s="8">
        <v>888</v>
      </c>
      <c r="P1107" s="6">
        <v>39405</v>
      </c>
      <c r="Q1107" s="8">
        <f t="shared" si="270"/>
        <v>2.8083333333333331</v>
      </c>
      <c r="R1107" s="8">
        <f t="shared" si="264"/>
        <v>5.4388888888888891</v>
      </c>
      <c r="S1107" s="8" t="s">
        <v>66</v>
      </c>
      <c r="T1107" s="9">
        <v>1.61E-2</v>
      </c>
      <c r="U1107" s="5">
        <f t="shared" si="271"/>
        <v>708333.33333333337</v>
      </c>
      <c r="V1107" s="5">
        <f t="shared" si="272"/>
        <v>82576.874508333334</v>
      </c>
      <c r="W1107" s="10">
        <f t="shared" si="266"/>
        <v>790910.20784166665</v>
      </c>
      <c r="X1107" s="5">
        <v>858025</v>
      </c>
      <c r="Y1107">
        <v>0</v>
      </c>
      <c r="Z1107" s="5">
        <v>0</v>
      </c>
      <c r="AA1107" s="5">
        <v>62406006</v>
      </c>
      <c r="AB1107">
        <v>0</v>
      </c>
      <c r="AC1107">
        <v>0</v>
      </c>
      <c r="AD1107">
        <v>0</v>
      </c>
      <c r="AE1107" t="s">
        <v>34</v>
      </c>
      <c r="AF1107" t="s">
        <v>34</v>
      </c>
      <c r="AG1107" t="s">
        <v>41</v>
      </c>
      <c r="AH1107" s="5">
        <v>615479.81000000006</v>
      </c>
      <c r="AI1107" s="5">
        <v>8580.25</v>
      </c>
      <c r="AJ1107" s="3">
        <v>47807</v>
      </c>
      <c r="AK1107" s="5">
        <v>0</v>
      </c>
      <c r="AL1107" s="5">
        <v>0</v>
      </c>
      <c r="AM1107" s="5">
        <v>0</v>
      </c>
      <c r="AN1107" s="5">
        <v>0</v>
      </c>
      <c r="AO1107" t="s">
        <v>41</v>
      </c>
      <c r="AP1107" t="s">
        <v>37</v>
      </c>
      <c r="AQ1107" s="5">
        <v>615479.81000000006</v>
      </c>
      <c r="AR1107" t="s">
        <v>38</v>
      </c>
      <c r="AS1107">
        <f t="shared" si="275"/>
        <v>0</v>
      </c>
      <c r="AT1107" t="str">
        <f t="shared" si="273"/>
        <v>0 Días</v>
      </c>
      <c r="AU1107" t="e">
        <f>IF(AND(AC1107=0,SUMIFS($H:$H,$A:$A,$A1107,#REF!,#REF!)&lt;250000000),"Ordinaria",IF(AND(AC1107=0,SUMIFS($H:$H,$A:$A,$A1107,#REF!,#REF!)&gt;=250000000),"Preventiva",IF(AND(AC1107&gt;0,AC1107&lt;=30),"Persuasiva I",IF(AND(AC1107&gt;30,AC1107&lt;=60),"Persuasiva II",IF(AND(AC1107&gt;60,AC1107&lt;90),"Prejurídica","Jurídico")))))</f>
        <v>#REF!</v>
      </c>
      <c r="AV1107">
        <f t="shared" si="274"/>
        <v>0</v>
      </c>
      <c r="AW1107" t="str">
        <f>IFERROR(VLOOKUP(#REF!,#REF!,32,0),"Desembolsado")</f>
        <v>Desembolsado</v>
      </c>
      <c r="AX1107" t="str">
        <f t="shared" si="265"/>
        <v>Otro</v>
      </c>
    </row>
    <row r="1108" spans="1:50" x14ac:dyDescent="0.25">
      <c r="A1108" s="3">
        <v>45016</v>
      </c>
      <c r="B1108" s="1">
        <v>39134540013151</v>
      </c>
      <c r="C1108" s="5">
        <v>170000000</v>
      </c>
      <c r="D1108">
        <v>240</v>
      </c>
      <c r="E1108" s="3">
        <v>40416</v>
      </c>
      <c r="F1108" s="1">
        <f>_xlfn.DAYS(E1108,A1108)/30</f>
        <v>-153.33333333333334</v>
      </c>
      <c r="G1108" s="1">
        <f t="shared" si="276"/>
        <v>86.666666666666657</v>
      </c>
      <c r="H1108" s="5">
        <v>62256426</v>
      </c>
      <c r="I1108" s="5" t="s">
        <v>53</v>
      </c>
      <c r="J1108" s="6">
        <v>41363</v>
      </c>
      <c r="K1108" s="7">
        <f>+_xlfn.DAYS(A1108,J1108)/30</f>
        <v>121.76666666666667</v>
      </c>
      <c r="L1108" s="7">
        <v>154.33333333333334</v>
      </c>
      <c r="M1108" s="6">
        <v>28713</v>
      </c>
      <c r="N1108" s="8">
        <f>+_xlfn.DAYS(A1108,M1108)/365</f>
        <v>44.665753424657531</v>
      </c>
      <c r="O1108" s="8">
        <v>888</v>
      </c>
      <c r="P1108" s="6">
        <v>39405</v>
      </c>
      <c r="Q1108" s="8">
        <f t="shared" si="270"/>
        <v>2.8083333333333331</v>
      </c>
      <c r="R1108" s="8">
        <f t="shared" si="264"/>
        <v>5.4388888888888891</v>
      </c>
      <c r="S1108" s="8" t="s">
        <v>66</v>
      </c>
      <c r="T1108" s="9">
        <v>1.61E-2</v>
      </c>
      <c r="U1108" s="5">
        <f t="shared" si="271"/>
        <v>708333.33333333337</v>
      </c>
      <c r="V1108" s="5">
        <f t="shared" si="272"/>
        <v>83527.371550000011</v>
      </c>
      <c r="W1108" s="10">
        <f t="shared" si="266"/>
        <v>791860.70488333341</v>
      </c>
      <c r="X1108" s="5">
        <v>858374</v>
      </c>
      <c r="Y1108">
        <v>0</v>
      </c>
      <c r="Z1108" s="5">
        <v>0</v>
      </c>
      <c r="AA1108" s="5">
        <v>63114800</v>
      </c>
      <c r="AB1108">
        <v>0</v>
      </c>
      <c r="AC1108">
        <v>0</v>
      </c>
      <c r="AD1108">
        <v>0</v>
      </c>
      <c r="AE1108" t="s">
        <v>34</v>
      </c>
      <c r="AF1108" t="s">
        <v>34</v>
      </c>
      <c r="AG1108" t="s">
        <v>41</v>
      </c>
      <c r="AH1108" s="5">
        <v>622564.26</v>
      </c>
      <c r="AI1108" s="5">
        <v>8583.74</v>
      </c>
      <c r="AJ1108" s="3">
        <v>47807</v>
      </c>
      <c r="AK1108" s="5">
        <v>0</v>
      </c>
      <c r="AL1108" s="5">
        <v>0</v>
      </c>
      <c r="AM1108" s="5">
        <v>0</v>
      </c>
      <c r="AN1108" s="5">
        <v>0</v>
      </c>
      <c r="AO1108" t="s">
        <v>41</v>
      </c>
      <c r="AP1108" t="s">
        <v>37</v>
      </c>
      <c r="AQ1108" s="5">
        <v>622564.26</v>
      </c>
      <c r="AR1108" t="s">
        <v>38</v>
      </c>
      <c r="AS1108">
        <f t="shared" si="275"/>
        <v>0</v>
      </c>
      <c r="AT1108" t="str">
        <f t="shared" si="273"/>
        <v>0 Días</v>
      </c>
      <c r="AU1108" t="e">
        <f>IF(AND(AC1108=0,SUMIFS($H:$H,$A:$A,$A1108,#REF!,#REF!)&lt;250000000),"Ordinaria",IF(AND(AC1108=0,SUMIFS($H:$H,$A:$A,$A1108,#REF!,#REF!)&gt;=250000000),"Preventiva",IF(AND(AC1108&gt;0,AC1108&lt;=30),"Persuasiva I",IF(AND(AC1108&gt;30,AC1108&lt;=60),"Persuasiva II",IF(AND(AC1108&gt;60,AC1108&lt;90),"Prejurídica","Jurídico")))))</f>
        <v>#REF!</v>
      </c>
      <c r="AV1108">
        <f t="shared" si="274"/>
        <v>0</v>
      </c>
      <c r="AW1108" t="str">
        <f>IFERROR(VLOOKUP(#REF!,#REF!,32,0),"Desembolsado")</f>
        <v>Desembolsado</v>
      </c>
      <c r="AX1108" t="str">
        <f t="shared" si="265"/>
        <v>Otro</v>
      </c>
    </row>
    <row r="1109" spans="1:50" x14ac:dyDescent="0.25">
      <c r="A1109" s="3">
        <v>45351</v>
      </c>
      <c r="B1109" s="1">
        <v>39141150017021</v>
      </c>
      <c r="C1109" s="5">
        <v>177216157</v>
      </c>
      <c r="D1109">
        <v>240</v>
      </c>
      <c r="E1109" s="3">
        <v>41675</v>
      </c>
      <c r="F1109" s="1">
        <f>_xlfn.DAYS(E1109,A1109)/30</f>
        <v>-122.53333333333333</v>
      </c>
      <c r="G1109" s="1">
        <f t="shared" si="276"/>
        <v>117.46666666666667</v>
      </c>
      <c r="H1109" s="5">
        <v>88360615</v>
      </c>
      <c r="I1109" s="5" t="s">
        <v>53</v>
      </c>
      <c r="J1109" s="6">
        <v>41973</v>
      </c>
      <c r="K1109" s="7">
        <f>+_xlfn.DAYS(A1109,J1109)/30</f>
        <v>112.6</v>
      </c>
      <c r="L1109" s="7">
        <f>+_xlfn.DAYS(A1109,E1109)/30</f>
        <v>122.53333333333333</v>
      </c>
      <c r="M1109" s="6">
        <v>30226</v>
      </c>
      <c r="N1109" s="8">
        <f>+_xlfn.DAYS(A1109,M1109)/365</f>
        <v>41.438356164383563</v>
      </c>
      <c r="O1109" s="8">
        <v>4020</v>
      </c>
      <c r="P1109" s="6">
        <v>41282</v>
      </c>
      <c r="Q1109" s="8">
        <f t="shared" si="270"/>
        <v>1.0916666666666666</v>
      </c>
      <c r="R1109" s="8">
        <f t="shared" si="264"/>
        <v>1.9194444444444445</v>
      </c>
      <c r="S1109" s="8" t="s">
        <v>66</v>
      </c>
      <c r="T1109" s="9">
        <v>1.61E-2</v>
      </c>
      <c r="U1109" s="5">
        <f t="shared" si="271"/>
        <v>738400.65416666667</v>
      </c>
      <c r="V1109" s="5">
        <f t="shared" si="272"/>
        <v>118550.49179166666</v>
      </c>
      <c r="W1109" s="10">
        <f t="shared" si="266"/>
        <v>856951.14595833328</v>
      </c>
      <c r="X1109" s="5">
        <v>43197</v>
      </c>
      <c r="Y1109">
        <v>0</v>
      </c>
      <c r="Z1109" s="5">
        <v>11820</v>
      </c>
      <c r="AA1109" s="5">
        <v>88415632</v>
      </c>
      <c r="AB1109">
        <v>0</v>
      </c>
      <c r="AC1109">
        <v>0</v>
      </c>
      <c r="AD1109">
        <v>0</v>
      </c>
      <c r="AE1109" t="s">
        <v>34</v>
      </c>
      <c r="AF1109" t="s">
        <v>34</v>
      </c>
      <c r="AG1109" t="s">
        <v>41</v>
      </c>
      <c r="AH1109" s="5">
        <v>883606.15</v>
      </c>
      <c r="AI1109" s="5">
        <v>431.97</v>
      </c>
      <c r="AJ1109" s="3">
        <v>48964</v>
      </c>
      <c r="AK1109" s="5">
        <v>118.2</v>
      </c>
      <c r="AL1109" s="5">
        <v>0</v>
      </c>
      <c r="AM1109" s="5">
        <v>0</v>
      </c>
      <c r="AN1109" s="5">
        <v>0</v>
      </c>
      <c r="AO1109" t="s">
        <v>41</v>
      </c>
      <c r="AP1109" t="s">
        <v>37</v>
      </c>
      <c r="AQ1109" s="5">
        <v>883606.15</v>
      </c>
      <c r="AR1109" t="s">
        <v>38</v>
      </c>
      <c r="AT1109" t="str">
        <f t="shared" si="273"/>
        <v>0 Días</v>
      </c>
      <c r="AU1109" t="e">
        <f>IF(AND(AC1109=0,SUMIFS($H:$H,$A:$A,$A1109,#REF!,#REF!)&lt;250000000),"Ordinaria",IF(AND(AC1109=0,SUMIFS($H:$H,$A:$A,$A1109,#REF!,#REF!)&gt;=250000000),"Preventiva",IF(AND(AC1109&gt;0,AC1109&lt;=30),"Persuasiva I",IF(AND(AC1109&gt;30,AC1109&lt;=60),"Persuasiva II",IF(AND(AC1109&gt;60,AC1109&lt;90),"Prejurídica","Jurídico")))))</f>
        <v>#REF!</v>
      </c>
      <c r="AV1109">
        <f t="shared" si="274"/>
        <v>0</v>
      </c>
      <c r="AW1109" t="str">
        <f>IFERROR(VLOOKUP(#REF!,#REF!,32,0),"Desembolsado")</f>
        <v>Desembolsado</v>
      </c>
      <c r="AX1109" t="str">
        <f t="shared" si="265"/>
        <v>Otro</v>
      </c>
    </row>
    <row r="1110" spans="1:50" x14ac:dyDescent="0.25">
      <c r="A1110" s="3">
        <v>45322</v>
      </c>
      <c r="B1110" s="1">
        <v>39141150017021</v>
      </c>
      <c r="C1110" s="5">
        <v>177216157</v>
      </c>
      <c r="D1110">
        <v>240</v>
      </c>
      <c r="E1110" s="3">
        <v>41675</v>
      </c>
      <c r="F1110" s="1">
        <f>_xlfn.DAYS(E1110,A1110)/30</f>
        <v>-121.56666666666666</v>
      </c>
      <c r="G1110" s="1">
        <f t="shared" si="276"/>
        <v>118.43333333333334</v>
      </c>
      <c r="H1110" s="5">
        <v>89103141</v>
      </c>
      <c r="I1110" s="5" t="s">
        <v>53</v>
      </c>
      <c r="J1110" s="6">
        <v>41973</v>
      </c>
      <c r="K1110" s="7">
        <f>+_xlfn.DAYS(A1110,J1110)/30</f>
        <v>111.63333333333334</v>
      </c>
      <c r="L1110" s="7">
        <f>+_xlfn.DAYS(A1110,E1110)/30</f>
        <v>121.56666666666666</v>
      </c>
      <c r="M1110" s="6">
        <v>30226</v>
      </c>
      <c r="N1110" s="8">
        <f>+_xlfn.DAYS(A1110,M1110)/365</f>
        <v>41.358904109589041</v>
      </c>
      <c r="O1110" s="8">
        <v>4020</v>
      </c>
      <c r="P1110" s="6">
        <v>41282</v>
      </c>
      <c r="Q1110" s="8">
        <f t="shared" si="270"/>
        <v>1.0916666666666666</v>
      </c>
      <c r="R1110" s="8">
        <f t="shared" si="264"/>
        <v>1.9194444444444445</v>
      </c>
      <c r="S1110" s="8" t="s">
        <v>66</v>
      </c>
      <c r="T1110" s="9">
        <v>1.61E-2</v>
      </c>
      <c r="U1110" s="5">
        <f t="shared" si="271"/>
        <v>738400.65416666667</v>
      </c>
      <c r="V1110" s="5">
        <f t="shared" si="272"/>
        <v>119546.71417499999</v>
      </c>
      <c r="W1110" s="10">
        <f t="shared" si="266"/>
        <v>857947.36834166665</v>
      </c>
      <c r="X1110" s="5">
        <v>43560</v>
      </c>
      <c r="Y1110">
        <v>0</v>
      </c>
      <c r="Z1110" s="5">
        <v>11919</v>
      </c>
      <c r="AA1110" s="5">
        <v>89158620</v>
      </c>
      <c r="AB1110">
        <v>0</v>
      </c>
      <c r="AC1110">
        <v>0</v>
      </c>
      <c r="AD1110">
        <v>0</v>
      </c>
      <c r="AE1110" t="s">
        <v>34</v>
      </c>
      <c r="AF1110" t="s">
        <v>34</v>
      </c>
      <c r="AG1110" t="s">
        <v>41</v>
      </c>
      <c r="AH1110" s="5">
        <v>891031.41</v>
      </c>
      <c r="AI1110" s="5">
        <v>435.6</v>
      </c>
      <c r="AJ1110" s="3">
        <v>48964</v>
      </c>
      <c r="AK1110" s="5">
        <v>119.19</v>
      </c>
      <c r="AL1110" s="5">
        <v>0</v>
      </c>
      <c r="AM1110" s="5">
        <v>0</v>
      </c>
      <c r="AN1110" s="5">
        <v>0</v>
      </c>
      <c r="AO1110" t="s">
        <v>41</v>
      </c>
      <c r="AP1110" t="s">
        <v>37</v>
      </c>
      <c r="AQ1110" s="5">
        <v>891031.41</v>
      </c>
      <c r="AR1110" t="s">
        <v>38</v>
      </c>
      <c r="AS1110">
        <f t="shared" ref="AS1110:AS1120" si="277">IF(AC1110&gt;=1,1,0)</f>
        <v>0</v>
      </c>
      <c r="AT1110" t="str">
        <f t="shared" si="273"/>
        <v>0 Días</v>
      </c>
      <c r="AU1110" t="e">
        <f>IF(AND(AC1110=0,SUMIFS($H:$H,$A:$A,$A1110,#REF!,#REF!)&lt;250000000),"Ordinaria",IF(AND(AC1110=0,SUMIFS($H:$H,$A:$A,$A1110,#REF!,#REF!)&gt;=250000000),"Preventiva",IF(AND(AC1110&gt;0,AC1110&lt;=30),"Persuasiva I",IF(AND(AC1110&gt;30,AC1110&lt;=60),"Persuasiva II",IF(AND(AC1110&gt;60,AC1110&lt;90),"Prejurídica","Jurídico")))))</f>
        <v>#REF!</v>
      </c>
      <c r="AV1110">
        <f t="shared" si="274"/>
        <v>0</v>
      </c>
      <c r="AW1110" t="str">
        <f>IFERROR(VLOOKUP(#REF!,#REF!,32,0),"Desembolsado")</f>
        <v>Desembolsado</v>
      </c>
      <c r="AX1110" t="str">
        <f t="shared" si="265"/>
        <v>Otro</v>
      </c>
    </row>
    <row r="1111" spans="1:50" x14ac:dyDescent="0.25">
      <c r="A1111" s="3">
        <v>45291</v>
      </c>
      <c r="B1111" s="1">
        <v>39141150017021</v>
      </c>
      <c r="C1111" s="5">
        <v>177216157</v>
      </c>
      <c r="D1111">
        <v>240</v>
      </c>
      <c r="E1111" s="3">
        <v>41675</v>
      </c>
      <c r="F1111" s="1">
        <f>_xlfn.DAYS(E1111,A1111)/30</f>
        <v>-120.53333333333333</v>
      </c>
      <c r="G1111" s="1">
        <f t="shared" si="276"/>
        <v>119.46666666666667</v>
      </c>
      <c r="H1111" s="5">
        <v>89845667</v>
      </c>
      <c r="I1111" s="5" t="s">
        <v>53</v>
      </c>
      <c r="J1111" s="6">
        <v>41973</v>
      </c>
      <c r="K1111" s="7">
        <f>+_xlfn.DAYS(A1111,J1111)/30</f>
        <v>110.6</v>
      </c>
      <c r="L1111" s="7">
        <f>+_xlfn.DAYS(A1111,E1111)/30</f>
        <v>120.53333333333333</v>
      </c>
      <c r="M1111" s="6">
        <v>30226</v>
      </c>
      <c r="N1111" s="8">
        <f>+_xlfn.DAYS(A1111,M1111)/365</f>
        <v>41.273972602739725</v>
      </c>
      <c r="O1111" s="8">
        <v>4020</v>
      </c>
      <c r="P1111" s="6">
        <v>41282</v>
      </c>
      <c r="Q1111" s="8">
        <f t="shared" si="270"/>
        <v>1.0916666666666666</v>
      </c>
      <c r="R1111" s="8">
        <f t="shared" si="264"/>
        <v>1.9194444444444445</v>
      </c>
      <c r="S1111" s="8" t="s">
        <v>66</v>
      </c>
      <c r="T1111" s="9">
        <v>1.61E-2</v>
      </c>
      <c r="U1111" s="5">
        <f t="shared" si="271"/>
        <v>738400.65416666667</v>
      </c>
      <c r="V1111" s="5">
        <f t="shared" si="272"/>
        <v>120542.93655833333</v>
      </c>
      <c r="W1111" s="10">
        <f t="shared" si="266"/>
        <v>858943.59072500002</v>
      </c>
      <c r="X1111" s="5">
        <v>43924</v>
      </c>
      <c r="Y1111">
        <v>0</v>
      </c>
      <c r="Z1111" s="5">
        <v>12020</v>
      </c>
      <c r="AA1111" s="5">
        <v>89901611</v>
      </c>
      <c r="AB1111">
        <v>0</v>
      </c>
      <c r="AC1111">
        <v>0</v>
      </c>
      <c r="AD1111">
        <v>0</v>
      </c>
      <c r="AE1111" t="s">
        <v>34</v>
      </c>
      <c r="AF1111" t="s">
        <v>34</v>
      </c>
      <c r="AG1111" t="s">
        <v>41</v>
      </c>
      <c r="AH1111" s="5">
        <v>898456.67</v>
      </c>
      <c r="AI1111" s="5">
        <v>439.24</v>
      </c>
      <c r="AJ1111" s="3">
        <v>48964</v>
      </c>
      <c r="AK1111" s="5">
        <v>120.2</v>
      </c>
      <c r="AL1111" s="5">
        <v>0</v>
      </c>
      <c r="AM1111" s="5">
        <v>0</v>
      </c>
      <c r="AN1111" s="5">
        <v>0</v>
      </c>
      <c r="AO1111" t="s">
        <v>41</v>
      </c>
      <c r="AP1111" t="s">
        <v>37</v>
      </c>
      <c r="AQ1111" s="5">
        <v>898456.67</v>
      </c>
      <c r="AR1111" t="s">
        <v>38</v>
      </c>
      <c r="AS1111">
        <f t="shared" si="277"/>
        <v>0</v>
      </c>
      <c r="AT1111" t="str">
        <f t="shared" si="273"/>
        <v>0 Días</v>
      </c>
      <c r="AU1111" t="e">
        <f>IF(AND(AC1111=0,SUMIFS($H:$H,$A:$A,$A1111,#REF!,#REF!)&lt;250000000),"Ordinaria",IF(AND(AC1111=0,SUMIFS($H:$H,$A:$A,$A1111,#REF!,#REF!)&gt;=250000000),"Preventiva",IF(AND(AC1111&gt;0,AC1111&lt;=30),"Persuasiva I",IF(AND(AC1111&gt;30,AC1111&lt;=60),"Persuasiva II",IF(AND(AC1111&gt;60,AC1111&lt;90),"Prejurídica","Jurídico")))))</f>
        <v>#REF!</v>
      </c>
      <c r="AV1111">
        <f t="shared" si="274"/>
        <v>0</v>
      </c>
      <c r="AW1111" t="str">
        <f>IFERROR(VLOOKUP(#REF!,#REF!,32,0),"Desembolsado")</f>
        <v>Desembolsado</v>
      </c>
      <c r="AX1111" t="str">
        <f t="shared" si="265"/>
        <v>Otro</v>
      </c>
    </row>
    <row r="1112" spans="1:50" x14ac:dyDescent="0.25">
      <c r="A1112" s="3">
        <v>45260</v>
      </c>
      <c r="B1112" s="1">
        <v>39141150017021</v>
      </c>
      <c r="C1112" s="5">
        <v>177216157</v>
      </c>
      <c r="D1112">
        <v>240</v>
      </c>
      <c r="E1112" s="3">
        <v>41675</v>
      </c>
      <c r="F1112" s="1">
        <f>_xlfn.DAYS(E1112,A1112)/30</f>
        <v>-119.5</v>
      </c>
      <c r="G1112" s="1">
        <v>120</v>
      </c>
      <c r="H1112" s="5">
        <v>90588193</v>
      </c>
      <c r="I1112" s="5" t="s">
        <v>53</v>
      </c>
      <c r="J1112" s="6">
        <v>41973</v>
      </c>
      <c r="K1112" s="7">
        <f>+_xlfn.DAYS(A1112,J1112)/30</f>
        <v>109.56666666666666</v>
      </c>
      <c r="L1112" s="7">
        <f>+_xlfn.DAYS(A1112,E1112)/30</f>
        <v>119.5</v>
      </c>
      <c r="M1112" s="6">
        <v>30226</v>
      </c>
      <c r="N1112" s="8">
        <f>+_xlfn.DAYS(A1112,M1112)/365</f>
        <v>41.18904109589041</v>
      </c>
      <c r="O1112" s="8">
        <v>4020</v>
      </c>
      <c r="P1112" s="6">
        <v>41282</v>
      </c>
      <c r="Q1112" s="8">
        <f t="shared" si="270"/>
        <v>1.0916666666666666</v>
      </c>
      <c r="R1112" s="8">
        <f t="shared" si="264"/>
        <v>1.9194444444444445</v>
      </c>
      <c r="S1112" s="8" t="s">
        <v>66</v>
      </c>
      <c r="T1112" s="9">
        <v>1.61E-2</v>
      </c>
      <c r="U1112" s="5">
        <f t="shared" si="271"/>
        <v>738400.65416666667</v>
      </c>
      <c r="V1112" s="5">
        <f t="shared" si="272"/>
        <v>121539.15894166667</v>
      </c>
      <c r="W1112" s="10">
        <f t="shared" si="266"/>
        <v>859939.81310833339</v>
      </c>
      <c r="X1112" s="5">
        <v>44286</v>
      </c>
      <c r="Y1112">
        <v>0</v>
      </c>
      <c r="Z1112" s="5">
        <v>0</v>
      </c>
      <c r="AA1112" s="5">
        <v>90632479</v>
      </c>
      <c r="AB1112">
        <v>0</v>
      </c>
      <c r="AC1112">
        <v>0</v>
      </c>
      <c r="AD1112">
        <v>0</v>
      </c>
      <c r="AE1112" t="s">
        <v>34</v>
      </c>
      <c r="AF1112" t="s">
        <v>34</v>
      </c>
      <c r="AG1112" t="s">
        <v>41</v>
      </c>
      <c r="AH1112" s="5">
        <v>905881.93</v>
      </c>
      <c r="AI1112" s="5">
        <v>442.86</v>
      </c>
      <c r="AJ1112" s="3">
        <v>48964</v>
      </c>
      <c r="AK1112" s="5">
        <v>0</v>
      </c>
      <c r="AL1112" s="5">
        <v>0</v>
      </c>
      <c r="AM1112" s="5">
        <v>0</v>
      </c>
      <c r="AN1112" s="5">
        <v>0</v>
      </c>
      <c r="AO1112" t="s">
        <v>41</v>
      </c>
      <c r="AP1112" t="s">
        <v>37</v>
      </c>
      <c r="AQ1112" s="5">
        <v>905881.93</v>
      </c>
      <c r="AR1112" t="s">
        <v>38</v>
      </c>
      <c r="AS1112">
        <f t="shared" si="277"/>
        <v>0</v>
      </c>
      <c r="AT1112" t="str">
        <f t="shared" si="273"/>
        <v>0 Días</v>
      </c>
      <c r="AU1112" t="e">
        <f>IF(AND(AC1112=0,SUMIFS($H:$H,$A:$A,$A1112,#REF!,#REF!)&lt;250000000),"Ordinaria",IF(AND(AC1112=0,SUMIFS($H:$H,$A:$A,$A1112,#REF!,#REF!)&gt;=250000000),"Preventiva",IF(AND(AC1112&gt;0,AC1112&lt;=30),"Persuasiva I",IF(AND(AC1112&gt;30,AC1112&lt;=60),"Persuasiva II",IF(AND(AC1112&gt;60,AC1112&lt;90),"Prejurídica","Jurídico")))))</f>
        <v>#REF!</v>
      </c>
      <c r="AV1112">
        <f t="shared" si="274"/>
        <v>0</v>
      </c>
      <c r="AW1112" t="str">
        <f>IFERROR(VLOOKUP(#REF!,#REF!,32,0),"Desembolsado")</f>
        <v>Desembolsado</v>
      </c>
      <c r="AX1112" t="str">
        <f t="shared" si="265"/>
        <v>Otro</v>
      </c>
    </row>
    <row r="1113" spans="1:50" x14ac:dyDescent="0.25">
      <c r="A1113" s="3">
        <v>45230</v>
      </c>
      <c r="B1113" s="1">
        <v>39141150017021</v>
      </c>
      <c r="C1113" s="5">
        <v>177216157</v>
      </c>
      <c r="D1113">
        <v>240</v>
      </c>
      <c r="E1113" s="3">
        <v>41675</v>
      </c>
      <c r="F1113" s="1">
        <f>_xlfn.DAYS(E1113,A1113)/30</f>
        <v>-118.5</v>
      </c>
      <c r="G1113" s="1">
        <v>120.5</v>
      </c>
      <c r="H1113" s="5">
        <v>91330719</v>
      </c>
      <c r="I1113" s="5" t="s">
        <v>53</v>
      </c>
      <c r="J1113" s="6">
        <v>41973</v>
      </c>
      <c r="K1113" s="7">
        <f>+_xlfn.DAYS(A1113,J1113)/30</f>
        <v>108.56666666666666</v>
      </c>
      <c r="L1113" s="7">
        <f>+_xlfn.DAYS(A1113,E1113)/30</f>
        <v>118.5</v>
      </c>
      <c r="M1113" s="6">
        <v>30226</v>
      </c>
      <c r="N1113" s="8">
        <f>+_xlfn.DAYS(A1113,M1113)/365</f>
        <v>41.106849315068494</v>
      </c>
      <c r="O1113" s="8">
        <v>4020</v>
      </c>
      <c r="P1113" s="6">
        <v>41282</v>
      </c>
      <c r="Q1113" s="8">
        <f t="shared" si="270"/>
        <v>1.0916666666666666</v>
      </c>
      <c r="R1113" s="8">
        <f t="shared" si="264"/>
        <v>1.9194444444444445</v>
      </c>
      <c r="S1113" s="8" t="s">
        <v>66</v>
      </c>
      <c r="T1113" s="9">
        <v>1.61E-2</v>
      </c>
      <c r="U1113" s="5">
        <f t="shared" si="271"/>
        <v>738400.65416666667</v>
      </c>
      <c r="V1113" s="5">
        <f t="shared" si="272"/>
        <v>122535.38132500001</v>
      </c>
      <c r="W1113" s="10">
        <f t="shared" si="266"/>
        <v>860936.03549166664</v>
      </c>
      <c r="X1113" s="5">
        <v>44649</v>
      </c>
      <c r="Y1113">
        <v>0</v>
      </c>
      <c r="Z1113" s="5">
        <v>0</v>
      </c>
      <c r="AA1113" s="5">
        <v>91375368</v>
      </c>
      <c r="AB1113">
        <v>0</v>
      </c>
      <c r="AC1113">
        <v>0</v>
      </c>
      <c r="AD1113">
        <v>0</v>
      </c>
      <c r="AE1113" t="s">
        <v>34</v>
      </c>
      <c r="AF1113" t="s">
        <v>34</v>
      </c>
      <c r="AG1113" t="s">
        <v>41</v>
      </c>
      <c r="AH1113" s="5">
        <v>913307.19</v>
      </c>
      <c r="AI1113" s="5">
        <v>446.49</v>
      </c>
      <c r="AJ1113" s="3">
        <v>48964</v>
      </c>
      <c r="AK1113" s="5">
        <v>0</v>
      </c>
      <c r="AL1113" s="5">
        <v>0</v>
      </c>
      <c r="AM1113" s="5">
        <v>0</v>
      </c>
      <c r="AN1113" s="5">
        <v>0</v>
      </c>
      <c r="AO1113" t="s">
        <v>41</v>
      </c>
      <c r="AP1113" t="s">
        <v>37</v>
      </c>
      <c r="AQ1113" s="5">
        <v>913307.19</v>
      </c>
      <c r="AR1113" t="s">
        <v>38</v>
      </c>
      <c r="AS1113">
        <f t="shared" si="277"/>
        <v>0</v>
      </c>
      <c r="AT1113" t="str">
        <f t="shared" si="273"/>
        <v>0 Días</v>
      </c>
      <c r="AU1113" t="e">
        <f>IF(AND(AC1113=0,SUMIFS($H:$H,$A:$A,$A1113,#REF!,#REF!)&lt;250000000),"Ordinaria",IF(AND(AC1113=0,SUMIFS($H:$H,$A:$A,$A1113,#REF!,#REF!)&gt;=250000000),"Preventiva",IF(AND(AC1113&gt;0,AC1113&lt;=30),"Persuasiva I",IF(AND(AC1113&gt;30,AC1113&lt;=60),"Persuasiva II",IF(AND(AC1113&gt;60,AC1113&lt;90),"Prejurídica","Jurídico")))))</f>
        <v>#REF!</v>
      </c>
      <c r="AV1113">
        <f t="shared" si="274"/>
        <v>0</v>
      </c>
      <c r="AW1113" t="str">
        <f>IFERROR(VLOOKUP(#REF!,#REF!,32,0),"Desembolsado")</f>
        <v>Desembolsado</v>
      </c>
      <c r="AX1113" t="str">
        <f t="shared" si="265"/>
        <v>Otro</v>
      </c>
    </row>
    <row r="1114" spans="1:50" x14ac:dyDescent="0.25">
      <c r="A1114" s="3">
        <v>45199</v>
      </c>
      <c r="B1114" s="1">
        <v>39141150017021</v>
      </c>
      <c r="C1114" s="5">
        <v>177216157</v>
      </c>
      <c r="D1114">
        <v>240</v>
      </c>
      <c r="E1114" s="3">
        <v>41675</v>
      </c>
      <c r="F1114" s="1">
        <f>_xlfn.DAYS(E1114,A1114)/30</f>
        <v>-117.46666666666667</v>
      </c>
      <c r="G1114" s="1">
        <v>121.5</v>
      </c>
      <c r="H1114" s="5">
        <v>92073245</v>
      </c>
      <c r="I1114" s="5" t="s">
        <v>53</v>
      </c>
      <c r="J1114" s="6">
        <v>41973</v>
      </c>
      <c r="K1114" s="7">
        <f>+_xlfn.DAYS(A1114,J1114)/30</f>
        <v>107.53333333333333</v>
      </c>
      <c r="L1114" s="7">
        <f>+_xlfn.DAYS(A1114,E1114)/30</f>
        <v>117.46666666666667</v>
      </c>
      <c r="M1114" s="6">
        <v>30226</v>
      </c>
      <c r="N1114" s="8">
        <f>+_xlfn.DAYS(A1114,M1114)/365</f>
        <v>41.021917808219179</v>
      </c>
      <c r="O1114" s="8">
        <v>4020</v>
      </c>
      <c r="P1114" s="6">
        <v>41282</v>
      </c>
      <c r="Q1114" s="8">
        <f t="shared" si="270"/>
        <v>1.0916666666666666</v>
      </c>
      <c r="R1114" s="8">
        <f t="shared" si="264"/>
        <v>1.9194444444444445</v>
      </c>
      <c r="S1114" s="8" t="s">
        <v>66</v>
      </c>
      <c r="T1114" s="9">
        <v>1.61E-2</v>
      </c>
      <c r="U1114" s="5">
        <f t="shared" si="271"/>
        <v>738400.65416666667</v>
      </c>
      <c r="V1114" s="5">
        <f t="shared" si="272"/>
        <v>123531.60370833334</v>
      </c>
      <c r="W1114" s="10">
        <f t="shared" si="266"/>
        <v>861932.25787500001</v>
      </c>
      <c r="X1114" s="5">
        <v>45012</v>
      </c>
      <c r="Y1114">
        <v>0</v>
      </c>
      <c r="Z1114" s="5">
        <v>0</v>
      </c>
      <c r="AA1114" s="5">
        <v>92118257</v>
      </c>
      <c r="AB1114">
        <v>0</v>
      </c>
      <c r="AC1114">
        <v>0</v>
      </c>
      <c r="AD1114">
        <v>0</v>
      </c>
      <c r="AE1114" t="s">
        <v>34</v>
      </c>
      <c r="AF1114" t="s">
        <v>34</v>
      </c>
      <c r="AG1114" t="s">
        <v>41</v>
      </c>
      <c r="AH1114" s="5">
        <v>920732.45</v>
      </c>
      <c r="AI1114" s="5">
        <v>450.12</v>
      </c>
      <c r="AJ1114" s="3">
        <v>48964</v>
      </c>
      <c r="AK1114" s="5">
        <v>0</v>
      </c>
      <c r="AL1114" s="5">
        <v>0</v>
      </c>
      <c r="AM1114" s="5">
        <v>0</v>
      </c>
      <c r="AN1114" s="5">
        <v>0</v>
      </c>
      <c r="AO1114" t="s">
        <v>41</v>
      </c>
      <c r="AP1114" t="s">
        <v>37</v>
      </c>
      <c r="AQ1114" s="5">
        <v>920732.45</v>
      </c>
      <c r="AR1114" t="s">
        <v>38</v>
      </c>
      <c r="AS1114">
        <f t="shared" si="277"/>
        <v>0</v>
      </c>
      <c r="AT1114" t="str">
        <f t="shared" si="273"/>
        <v>0 Días</v>
      </c>
      <c r="AU1114" t="e">
        <f>IF(AND(AC1114=0,SUMIFS($H:$H,$A:$A,$A1114,#REF!,#REF!)&lt;250000000),"Ordinaria",IF(AND(AC1114=0,SUMIFS($H:$H,$A:$A,$A1114,#REF!,#REF!)&gt;=250000000),"Preventiva",IF(AND(AC1114&gt;0,AC1114&lt;=30),"Persuasiva I",IF(AND(AC1114&gt;30,AC1114&lt;=60),"Persuasiva II",IF(AND(AC1114&gt;60,AC1114&lt;90),"Prejurídica","Jurídico")))))</f>
        <v>#REF!</v>
      </c>
      <c r="AV1114">
        <f t="shared" si="274"/>
        <v>0</v>
      </c>
      <c r="AW1114" t="str">
        <f>IFERROR(VLOOKUP(#REF!,#REF!,32,0),"Desembolsado")</f>
        <v>Desembolsado</v>
      </c>
      <c r="AX1114" t="str">
        <f t="shared" si="265"/>
        <v>Otro</v>
      </c>
    </row>
    <row r="1115" spans="1:50" x14ac:dyDescent="0.25">
      <c r="A1115" s="3">
        <v>45169</v>
      </c>
      <c r="B1115" s="1">
        <v>39141150017021</v>
      </c>
      <c r="C1115" s="5">
        <v>177216157</v>
      </c>
      <c r="D1115">
        <v>240</v>
      </c>
      <c r="E1115" s="3">
        <v>41675</v>
      </c>
      <c r="F1115" s="1">
        <f>_xlfn.DAYS(E1115,A1115)/30</f>
        <v>-116.46666666666667</v>
      </c>
      <c r="G1115" s="1">
        <v>122.53333333333333</v>
      </c>
      <c r="H1115" s="5">
        <v>92815771</v>
      </c>
      <c r="I1115" s="5" t="s">
        <v>53</v>
      </c>
      <c r="J1115" s="6">
        <v>41973</v>
      </c>
      <c r="K1115" s="7">
        <f>+_xlfn.DAYS(A1115,J1115)/30</f>
        <v>106.53333333333333</v>
      </c>
      <c r="L1115" s="7">
        <f>+_xlfn.DAYS(A1115,E1115)/30</f>
        <v>116.46666666666667</v>
      </c>
      <c r="M1115" s="6">
        <v>30226</v>
      </c>
      <c r="N1115" s="8">
        <f>+_xlfn.DAYS(A1115,M1115)/365</f>
        <v>40.939726027397263</v>
      </c>
      <c r="O1115" s="8">
        <v>4020</v>
      </c>
      <c r="P1115" s="6">
        <v>41282</v>
      </c>
      <c r="Q1115" s="8">
        <f t="shared" si="270"/>
        <v>1.0916666666666666</v>
      </c>
      <c r="R1115" s="8">
        <f t="shared" si="264"/>
        <v>1.9194444444444445</v>
      </c>
      <c r="S1115" s="8" t="s">
        <v>66</v>
      </c>
      <c r="T1115" s="9">
        <v>1.61E-2</v>
      </c>
      <c r="U1115" s="5">
        <f t="shared" si="271"/>
        <v>738400.65416666667</v>
      </c>
      <c r="V1115" s="5">
        <f t="shared" si="272"/>
        <v>124527.82609166668</v>
      </c>
      <c r="W1115" s="10">
        <f t="shared" si="266"/>
        <v>862928.48025833338</v>
      </c>
      <c r="X1115" s="5">
        <v>45375</v>
      </c>
      <c r="Y1115">
        <v>0</v>
      </c>
      <c r="Z1115" s="5">
        <v>0</v>
      </c>
      <c r="AA1115" s="5">
        <v>92861146</v>
      </c>
      <c r="AB1115">
        <v>0</v>
      </c>
      <c r="AC1115">
        <v>0</v>
      </c>
      <c r="AD1115">
        <v>0</v>
      </c>
      <c r="AE1115" t="s">
        <v>34</v>
      </c>
      <c r="AF1115" t="s">
        <v>34</v>
      </c>
      <c r="AG1115" t="s">
        <v>41</v>
      </c>
      <c r="AH1115" s="5">
        <v>928157.71</v>
      </c>
      <c r="AI1115" s="5">
        <v>453.75</v>
      </c>
      <c r="AJ1115" s="3">
        <v>48964</v>
      </c>
      <c r="AK1115" s="5">
        <v>0</v>
      </c>
      <c r="AL1115" s="5">
        <v>0</v>
      </c>
      <c r="AM1115" s="5">
        <v>0</v>
      </c>
      <c r="AN1115" s="5">
        <v>0</v>
      </c>
      <c r="AO1115" t="s">
        <v>41</v>
      </c>
      <c r="AP1115" t="s">
        <v>37</v>
      </c>
      <c r="AQ1115" s="5">
        <v>928157.71</v>
      </c>
      <c r="AR1115" t="s">
        <v>38</v>
      </c>
      <c r="AS1115">
        <f t="shared" si="277"/>
        <v>0</v>
      </c>
      <c r="AT1115" t="str">
        <f t="shared" si="273"/>
        <v>0 Días</v>
      </c>
      <c r="AU1115" t="e">
        <f>IF(AND(AC1115=0,SUMIFS($H:$H,$A:$A,$A1115,#REF!,#REF!)&lt;250000000),"Ordinaria",IF(AND(AC1115=0,SUMIFS($H:$H,$A:$A,$A1115,#REF!,#REF!)&gt;=250000000),"Preventiva",IF(AND(AC1115&gt;0,AC1115&lt;=30),"Persuasiva I",IF(AND(AC1115&gt;30,AC1115&lt;=60),"Persuasiva II",IF(AND(AC1115&gt;60,AC1115&lt;90),"Prejurídica","Jurídico")))))</f>
        <v>#REF!</v>
      </c>
      <c r="AV1115">
        <f t="shared" si="274"/>
        <v>0</v>
      </c>
      <c r="AW1115" t="str">
        <f>IFERROR(VLOOKUP(#REF!,#REF!,32,0),"Desembolsado")</f>
        <v>Desembolsado</v>
      </c>
      <c r="AX1115" t="str">
        <f t="shared" si="265"/>
        <v>Otro</v>
      </c>
    </row>
    <row r="1116" spans="1:50" x14ac:dyDescent="0.25">
      <c r="A1116" s="3">
        <v>45138</v>
      </c>
      <c r="B1116" s="1">
        <v>39141150017021</v>
      </c>
      <c r="C1116" s="5">
        <v>177216157</v>
      </c>
      <c r="D1116">
        <v>240</v>
      </c>
      <c r="E1116" s="3">
        <v>41675</v>
      </c>
      <c r="F1116" s="1">
        <f>_xlfn.DAYS(E1116,A1116)/30</f>
        <v>-115.43333333333334</v>
      </c>
      <c r="G1116" s="1">
        <v>123.53333333333333</v>
      </c>
      <c r="H1116" s="5">
        <v>93558297</v>
      </c>
      <c r="I1116" s="5" t="s">
        <v>53</v>
      </c>
      <c r="J1116" s="6">
        <v>41973</v>
      </c>
      <c r="K1116" s="7">
        <f>+_xlfn.DAYS(A1116,J1116)/30</f>
        <v>105.5</v>
      </c>
      <c r="L1116" s="7">
        <f>+_xlfn.DAYS(A1116,E1116)/30</f>
        <v>115.43333333333334</v>
      </c>
      <c r="M1116" s="6">
        <v>30226</v>
      </c>
      <c r="N1116" s="8">
        <f>+_xlfn.DAYS(A1116,M1116)/365</f>
        <v>40.854794520547948</v>
      </c>
      <c r="O1116" s="8">
        <v>4020</v>
      </c>
      <c r="P1116" s="6">
        <v>41282</v>
      </c>
      <c r="Q1116" s="8">
        <f t="shared" si="270"/>
        <v>1.0916666666666666</v>
      </c>
      <c r="R1116" s="8">
        <f t="shared" si="264"/>
        <v>1.9194444444444445</v>
      </c>
      <c r="S1116" s="8" t="s">
        <v>66</v>
      </c>
      <c r="T1116" s="9">
        <v>1.61E-2</v>
      </c>
      <c r="U1116" s="5">
        <f t="shared" si="271"/>
        <v>738400.65416666667</v>
      </c>
      <c r="V1116" s="5">
        <f t="shared" si="272"/>
        <v>125524.048475</v>
      </c>
      <c r="W1116" s="10">
        <f t="shared" si="266"/>
        <v>863924.70264166663</v>
      </c>
      <c r="X1116" s="5">
        <v>45738</v>
      </c>
      <c r="Y1116">
        <v>0</v>
      </c>
      <c r="Z1116" s="5">
        <v>0</v>
      </c>
      <c r="AA1116" s="5">
        <v>93604035</v>
      </c>
      <c r="AB1116">
        <v>0</v>
      </c>
      <c r="AC1116">
        <v>0</v>
      </c>
      <c r="AD1116">
        <v>0</v>
      </c>
      <c r="AE1116" t="s">
        <v>34</v>
      </c>
      <c r="AF1116" t="s">
        <v>34</v>
      </c>
      <c r="AG1116" t="s">
        <v>41</v>
      </c>
      <c r="AH1116" s="5">
        <v>935582.97</v>
      </c>
      <c r="AI1116" s="5">
        <v>457.38</v>
      </c>
      <c r="AJ1116" s="3">
        <v>48964</v>
      </c>
      <c r="AK1116" s="5">
        <v>0</v>
      </c>
      <c r="AL1116" s="5">
        <v>0</v>
      </c>
      <c r="AM1116" s="5">
        <v>0</v>
      </c>
      <c r="AN1116" s="5">
        <v>0</v>
      </c>
      <c r="AO1116" t="s">
        <v>41</v>
      </c>
      <c r="AP1116" t="s">
        <v>37</v>
      </c>
      <c r="AQ1116" s="5">
        <v>935582.97</v>
      </c>
      <c r="AR1116" t="s">
        <v>38</v>
      </c>
      <c r="AS1116">
        <f t="shared" si="277"/>
        <v>0</v>
      </c>
      <c r="AT1116" t="str">
        <f t="shared" si="273"/>
        <v>0 Días</v>
      </c>
      <c r="AU1116" t="e">
        <f>IF(AND(AC1116=0,SUMIFS($H:$H,$A:$A,$A1116,#REF!,#REF!)&lt;250000000),"Ordinaria",IF(AND(AC1116=0,SUMIFS($H:$H,$A:$A,$A1116,#REF!,#REF!)&gt;=250000000),"Preventiva",IF(AND(AC1116&gt;0,AC1116&lt;=30),"Persuasiva I",IF(AND(AC1116&gt;30,AC1116&lt;=60),"Persuasiva II",IF(AND(AC1116&gt;60,AC1116&lt;90),"Prejurídica","Jurídico")))))</f>
        <v>#REF!</v>
      </c>
      <c r="AV1116">
        <f t="shared" si="274"/>
        <v>0</v>
      </c>
      <c r="AW1116" t="str">
        <f>IFERROR(VLOOKUP(#REF!,#REF!,32,0),"Desembolsado")</f>
        <v>Desembolsado</v>
      </c>
      <c r="AX1116" t="str">
        <f t="shared" si="265"/>
        <v>Otro</v>
      </c>
    </row>
    <row r="1117" spans="1:50" x14ac:dyDescent="0.25">
      <c r="A1117" s="3">
        <v>45107</v>
      </c>
      <c r="B1117" s="1">
        <v>39141150017021</v>
      </c>
      <c r="C1117" s="5">
        <v>177216157</v>
      </c>
      <c r="D1117">
        <v>240</v>
      </c>
      <c r="E1117" s="3">
        <v>41675</v>
      </c>
      <c r="F1117" s="1">
        <f>_xlfn.DAYS(E1117,A1117)/30</f>
        <v>-114.4</v>
      </c>
      <c r="G1117" s="1">
        <v>124.56666666666666</v>
      </c>
      <c r="H1117" s="5">
        <v>94174099</v>
      </c>
      <c r="I1117" s="5" t="s">
        <v>53</v>
      </c>
      <c r="J1117" s="6">
        <v>41973</v>
      </c>
      <c r="K1117" s="7">
        <f>+_xlfn.DAYS(A1117,J1117)/30</f>
        <v>104.46666666666667</v>
      </c>
      <c r="L1117" s="7">
        <f>+_xlfn.DAYS(A1117,E1117)/30</f>
        <v>114.4</v>
      </c>
      <c r="M1117" s="6">
        <v>30226</v>
      </c>
      <c r="N1117" s="8">
        <f>+_xlfn.DAYS(A1117,M1117)/365</f>
        <v>40.769863013698632</v>
      </c>
      <c r="O1117" s="8">
        <v>4020</v>
      </c>
      <c r="P1117" s="6">
        <v>41282</v>
      </c>
      <c r="Q1117" s="8">
        <f t="shared" si="270"/>
        <v>1.0916666666666666</v>
      </c>
      <c r="R1117" s="8">
        <f t="shared" si="264"/>
        <v>1.9194444444444445</v>
      </c>
      <c r="S1117" s="8" t="s">
        <v>66</v>
      </c>
      <c r="T1117" s="9">
        <v>1.61E-2</v>
      </c>
      <c r="U1117" s="5">
        <f t="shared" si="271"/>
        <v>738400.65416666667</v>
      </c>
      <c r="V1117" s="5">
        <f t="shared" si="272"/>
        <v>126350.24949166666</v>
      </c>
      <c r="W1117" s="10">
        <f t="shared" si="266"/>
        <v>864750.90365833335</v>
      </c>
      <c r="X1117" s="5">
        <v>46045</v>
      </c>
      <c r="Y1117">
        <v>0</v>
      </c>
      <c r="Z1117" s="5">
        <v>0</v>
      </c>
      <c r="AA1117" s="5">
        <v>94220144</v>
      </c>
      <c r="AB1117">
        <v>0</v>
      </c>
      <c r="AC1117">
        <v>0</v>
      </c>
      <c r="AD1117">
        <v>0</v>
      </c>
      <c r="AE1117" t="s">
        <v>34</v>
      </c>
      <c r="AF1117" t="s">
        <v>34</v>
      </c>
      <c r="AG1117" t="s">
        <v>41</v>
      </c>
      <c r="AH1117" s="5">
        <v>941740.99</v>
      </c>
      <c r="AI1117" s="5">
        <v>460.45</v>
      </c>
      <c r="AJ1117" s="3">
        <v>48964</v>
      </c>
      <c r="AK1117" s="5">
        <v>0</v>
      </c>
      <c r="AL1117" s="5">
        <v>0</v>
      </c>
      <c r="AM1117" s="5">
        <v>0</v>
      </c>
      <c r="AN1117" s="5">
        <v>0</v>
      </c>
      <c r="AO1117" t="s">
        <v>41</v>
      </c>
      <c r="AP1117" t="s">
        <v>37</v>
      </c>
      <c r="AQ1117" s="5">
        <v>941740.99</v>
      </c>
      <c r="AR1117" t="s">
        <v>38</v>
      </c>
      <c r="AS1117">
        <f t="shared" si="277"/>
        <v>0</v>
      </c>
      <c r="AT1117" t="str">
        <f t="shared" si="273"/>
        <v>0 Días</v>
      </c>
      <c r="AU1117" t="e">
        <f>IF(AND(AC1117=0,SUMIFS($H:$H,$A:$A,$A1117,#REF!,#REF!)&lt;250000000),"Ordinaria",IF(AND(AC1117=0,SUMIFS($H:$H,$A:$A,$A1117,#REF!,#REF!)&gt;=250000000),"Preventiva",IF(AND(AC1117&gt;0,AC1117&lt;=30),"Persuasiva I",IF(AND(AC1117&gt;30,AC1117&lt;=60),"Persuasiva II",IF(AND(AC1117&gt;60,AC1117&lt;90),"Prejurídica","Jurídico")))))</f>
        <v>#REF!</v>
      </c>
      <c r="AV1117">
        <f t="shared" si="274"/>
        <v>0</v>
      </c>
      <c r="AW1117" t="str">
        <f>IFERROR(VLOOKUP(#REF!,#REF!,32,0),"Desembolsado")</f>
        <v>Desembolsado</v>
      </c>
      <c r="AX1117" t="str">
        <f t="shared" si="265"/>
        <v>Otro</v>
      </c>
    </row>
    <row r="1118" spans="1:50" x14ac:dyDescent="0.25">
      <c r="A1118" s="3">
        <v>45077</v>
      </c>
      <c r="B1118" s="1">
        <v>39141150017021</v>
      </c>
      <c r="C1118" s="5">
        <v>177216157</v>
      </c>
      <c r="D1118">
        <v>240</v>
      </c>
      <c r="E1118" s="3">
        <v>41675</v>
      </c>
      <c r="F1118" s="1">
        <f>_xlfn.DAYS(E1118,A1118)/30</f>
        <v>-113.4</v>
      </c>
      <c r="G1118" s="1">
        <v>125.6</v>
      </c>
      <c r="H1118" s="5">
        <v>94174099</v>
      </c>
      <c r="I1118" s="5" t="s">
        <v>53</v>
      </c>
      <c r="J1118" s="6">
        <v>41973</v>
      </c>
      <c r="K1118" s="7">
        <f>+_xlfn.DAYS(A1118,J1118)/30</f>
        <v>103.46666666666667</v>
      </c>
      <c r="L1118" s="7">
        <f>+_xlfn.DAYS(A1118,E1118)/30</f>
        <v>113.4</v>
      </c>
      <c r="M1118" s="6">
        <v>30226</v>
      </c>
      <c r="N1118" s="8">
        <f>+_xlfn.DAYS(A1118,M1118)/365</f>
        <v>40.68767123287671</v>
      </c>
      <c r="O1118" s="8">
        <v>4020</v>
      </c>
      <c r="P1118" s="6">
        <v>41282</v>
      </c>
      <c r="Q1118" s="8">
        <f t="shared" si="270"/>
        <v>1.0916666666666666</v>
      </c>
      <c r="R1118" s="8">
        <f t="shared" si="264"/>
        <v>1.9194444444444445</v>
      </c>
      <c r="S1118" s="8" t="s">
        <v>66</v>
      </c>
      <c r="T1118" s="9">
        <v>1.61E-2</v>
      </c>
      <c r="U1118" s="5">
        <f t="shared" si="271"/>
        <v>738400.65416666667</v>
      </c>
      <c r="V1118" s="5">
        <f t="shared" si="272"/>
        <v>126350.24949166666</v>
      </c>
      <c r="W1118" s="10">
        <f t="shared" si="266"/>
        <v>864750.90365833335</v>
      </c>
      <c r="X1118" s="5">
        <v>46041</v>
      </c>
      <c r="Y1118">
        <v>0</v>
      </c>
      <c r="Z1118" s="5">
        <v>0</v>
      </c>
      <c r="AA1118" s="5">
        <v>94220140</v>
      </c>
      <c r="AB1118">
        <v>0</v>
      </c>
      <c r="AC1118">
        <v>0</v>
      </c>
      <c r="AD1118">
        <v>0</v>
      </c>
      <c r="AE1118" t="s">
        <v>34</v>
      </c>
      <c r="AF1118" t="s">
        <v>34</v>
      </c>
      <c r="AG1118" t="s">
        <v>41</v>
      </c>
      <c r="AH1118" s="5">
        <v>941740.99</v>
      </c>
      <c r="AI1118" s="5">
        <v>460.41</v>
      </c>
      <c r="AJ1118" s="3">
        <v>48964</v>
      </c>
      <c r="AK1118" s="5">
        <v>0</v>
      </c>
      <c r="AL1118" s="5">
        <v>0</v>
      </c>
      <c r="AM1118" s="5">
        <v>0</v>
      </c>
      <c r="AN1118" s="5">
        <v>0</v>
      </c>
      <c r="AO1118" t="s">
        <v>41</v>
      </c>
      <c r="AP1118" t="s">
        <v>37</v>
      </c>
      <c r="AQ1118" s="5">
        <v>941740.99</v>
      </c>
      <c r="AR1118" t="s">
        <v>38</v>
      </c>
      <c r="AS1118">
        <f t="shared" si="277"/>
        <v>0</v>
      </c>
      <c r="AT1118" t="str">
        <f t="shared" si="273"/>
        <v>0 Días</v>
      </c>
      <c r="AU1118" t="e">
        <f>IF(AND(AC1118=0,SUMIFS($H:$H,$A:$A,$A1118,#REF!,#REF!)&lt;250000000),"Ordinaria",IF(AND(AC1118=0,SUMIFS($H:$H,$A:$A,$A1118,#REF!,#REF!)&gt;=250000000),"Preventiva",IF(AND(AC1118&gt;0,AC1118&lt;=30),"Persuasiva I",IF(AND(AC1118&gt;30,AC1118&lt;=60),"Persuasiva II",IF(AND(AC1118&gt;60,AC1118&lt;90),"Prejurídica","Jurídico")))))</f>
        <v>#REF!</v>
      </c>
      <c r="AV1118">
        <f t="shared" si="274"/>
        <v>0</v>
      </c>
      <c r="AW1118" t="str">
        <f>IFERROR(VLOOKUP(#REF!,#REF!,32,0),"Desembolsado")</f>
        <v>Desembolsado</v>
      </c>
      <c r="AX1118" t="str">
        <f t="shared" si="265"/>
        <v>Otro</v>
      </c>
    </row>
    <row r="1119" spans="1:50" x14ac:dyDescent="0.25">
      <c r="A1119" s="3">
        <v>45046</v>
      </c>
      <c r="B1119" s="1">
        <v>39141150017021</v>
      </c>
      <c r="C1119" s="5">
        <v>177216157</v>
      </c>
      <c r="D1119">
        <v>240</v>
      </c>
      <c r="E1119" s="3">
        <v>41675</v>
      </c>
      <c r="F1119" s="1">
        <f>_xlfn.DAYS(E1119,A1119)/30</f>
        <v>-112.36666666666666</v>
      </c>
      <c r="G1119" s="1">
        <v>126.6</v>
      </c>
      <c r="H1119" s="5">
        <v>95043349</v>
      </c>
      <c r="I1119" s="5" t="s">
        <v>53</v>
      </c>
      <c r="J1119" s="6">
        <v>41973</v>
      </c>
      <c r="K1119" s="7">
        <f>+_xlfn.DAYS(A1119,J1119)/30</f>
        <v>102.43333333333334</v>
      </c>
      <c r="L1119" s="7">
        <f>+_xlfn.DAYS(A1119,E1119)/30</f>
        <v>112.36666666666666</v>
      </c>
      <c r="M1119" s="6">
        <v>30226</v>
      </c>
      <c r="N1119" s="8">
        <f>+_xlfn.DAYS(A1119,M1119)/365</f>
        <v>40.602739726027394</v>
      </c>
      <c r="O1119" s="8">
        <v>4020</v>
      </c>
      <c r="P1119" s="6">
        <v>41282</v>
      </c>
      <c r="Q1119" s="8">
        <f t="shared" si="270"/>
        <v>1.0916666666666666</v>
      </c>
      <c r="R1119" s="8">
        <f t="shared" si="264"/>
        <v>1.9194444444444445</v>
      </c>
      <c r="S1119" s="8" t="s">
        <v>66</v>
      </c>
      <c r="T1119" s="9">
        <v>1.61E-2</v>
      </c>
      <c r="U1119" s="5">
        <f t="shared" si="271"/>
        <v>738400.65416666667</v>
      </c>
      <c r="V1119" s="5">
        <f t="shared" si="272"/>
        <v>127516.49324166664</v>
      </c>
      <c r="W1119" s="10">
        <f t="shared" si="266"/>
        <v>865917.14740833337</v>
      </c>
      <c r="X1119" s="5">
        <v>126724</v>
      </c>
      <c r="Y1119">
        <v>0</v>
      </c>
      <c r="Z1119" s="5">
        <v>0</v>
      </c>
      <c r="AA1119" s="5">
        <v>95170073</v>
      </c>
      <c r="AB1119">
        <v>0</v>
      </c>
      <c r="AC1119">
        <v>0</v>
      </c>
      <c r="AD1119">
        <v>0</v>
      </c>
      <c r="AE1119" t="s">
        <v>34</v>
      </c>
      <c r="AF1119" t="s">
        <v>34</v>
      </c>
      <c r="AG1119" t="s">
        <v>41</v>
      </c>
      <c r="AH1119" s="5">
        <v>950433.49</v>
      </c>
      <c r="AI1119" s="5">
        <v>1267.24</v>
      </c>
      <c r="AJ1119" s="3">
        <v>48964</v>
      </c>
      <c r="AK1119" s="5">
        <v>0</v>
      </c>
      <c r="AL1119" s="5">
        <v>0</v>
      </c>
      <c r="AM1119" s="5">
        <v>0</v>
      </c>
      <c r="AN1119" s="5">
        <v>0</v>
      </c>
      <c r="AO1119" t="s">
        <v>41</v>
      </c>
      <c r="AP1119" t="s">
        <v>37</v>
      </c>
      <c r="AQ1119" s="5">
        <v>950433.49</v>
      </c>
      <c r="AR1119" t="s">
        <v>38</v>
      </c>
      <c r="AS1119">
        <f t="shared" si="277"/>
        <v>0</v>
      </c>
      <c r="AT1119" t="str">
        <f t="shared" si="273"/>
        <v>0 Días</v>
      </c>
      <c r="AU1119" t="e">
        <f>IF(AND(AC1119=0,SUMIFS($H:$H,$A:$A,$A1119,#REF!,#REF!)&lt;250000000),"Ordinaria",IF(AND(AC1119=0,SUMIFS($H:$H,$A:$A,$A1119,#REF!,#REF!)&gt;=250000000),"Preventiva",IF(AND(AC1119&gt;0,AC1119&lt;=30),"Persuasiva I",IF(AND(AC1119&gt;30,AC1119&lt;=60),"Persuasiva II",IF(AND(AC1119&gt;60,AC1119&lt;90),"Prejurídica","Jurídico")))))</f>
        <v>#REF!</v>
      </c>
      <c r="AV1119">
        <f t="shared" si="274"/>
        <v>0</v>
      </c>
      <c r="AW1119" t="str">
        <f>IFERROR(VLOOKUP(#REF!,#REF!,32,0),"Desembolsado")</f>
        <v>Desembolsado</v>
      </c>
      <c r="AX1119" t="str">
        <f t="shared" si="265"/>
        <v>Otro</v>
      </c>
    </row>
    <row r="1120" spans="1:50" x14ac:dyDescent="0.25">
      <c r="A1120" s="3">
        <v>45016</v>
      </c>
      <c r="B1120" s="1">
        <v>39141150017021</v>
      </c>
      <c r="C1120" s="5">
        <v>177216157</v>
      </c>
      <c r="D1120">
        <v>240</v>
      </c>
      <c r="E1120" s="3">
        <v>41675</v>
      </c>
      <c r="F1120" s="1">
        <f>_xlfn.DAYS(E1120,A1120)/30</f>
        <v>-111.36666666666666</v>
      </c>
      <c r="G1120" s="1">
        <v>127.63333333333334</v>
      </c>
      <c r="H1120" s="5">
        <v>95785875</v>
      </c>
      <c r="I1120" s="5" t="s">
        <v>53</v>
      </c>
      <c r="J1120" s="6">
        <v>41973</v>
      </c>
      <c r="K1120" s="7">
        <f>+_xlfn.DAYS(A1120,J1120)/30</f>
        <v>101.43333333333334</v>
      </c>
      <c r="L1120" s="7">
        <f>+_xlfn.DAYS(A1120,E1120)/30</f>
        <v>111.36666666666666</v>
      </c>
      <c r="M1120" s="6">
        <v>30226</v>
      </c>
      <c r="N1120" s="8">
        <f>+_xlfn.DAYS(A1120,M1120)/365</f>
        <v>40.520547945205479</v>
      </c>
      <c r="O1120" s="8">
        <v>4020</v>
      </c>
      <c r="P1120" s="6">
        <v>41282</v>
      </c>
      <c r="Q1120" s="8">
        <f t="shared" si="270"/>
        <v>1.0916666666666666</v>
      </c>
      <c r="R1120" s="8">
        <f t="shared" si="264"/>
        <v>1.9194444444444445</v>
      </c>
      <c r="S1120" s="8" t="s">
        <v>66</v>
      </c>
      <c r="T1120" s="9">
        <v>1.61E-2</v>
      </c>
      <c r="U1120" s="5">
        <f t="shared" si="271"/>
        <v>738400.65416666667</v>
      </c>
      <c r="V1120" s="5">
        <f t="shared" si="272"/>
        <v>128512.71562499998</v>
      </c>
      <c r="W1120" s="10">
        <f t="shared" si="266"/>
        <v>866913.36979166663</v>
      </c>
      <c r="X1120" s="5">
        <v>127715</v>
      </c>
      <c r="Y1120">
        <v>0</v>
      </c>
      <c r="Z1120" s="5">
        <v>0</v>
      </c>
      <c r="AA1120" s="5">
        <v>95913590</v>
      </c>
      <c r="AB1120">
        <v>0</v>
      </c>
      <c r="AC1120">
        <v>0</v>
      </c>
      <c r="AD1120">
        <v>0</v>
      </c>
      <c r="AE1120" t="s">
        <v>34</v>
      </c>
      <c r="AF1120" t="s">
        <v>34</v>
      </c>
      <c r="AG1120" t="s">
        <v>41</v>
      </c>
      <c r="AH1120" s="5">
        <v>957858.75</v>
      </c>
      <c r="AI1120" s="5">
        <v>1277.1500000000001</v>
      </c>
      <c r="AJ1120" s="3">
        <v>48964</v>
      </c>
      <c r="AK1120" s="5">
        <v>0</v>
      </c>
      <c r="AL1120" s="5">
        <v>0</v>
      </c>
      <c r="AM1120" s="5">
        <v>0</v>
      </c>
      <c r="AN1120" s="5">
        <v>0</v>
      </c>
      <c r="AO1120" t="s">
        <v>41</v>
      </c>
      <c r="AP1120" t="s">
        <v>37</v>
      </c>
      <c r="AQ1120" s="5">
        <v>957858.75</v>
      </c>
      <c r="AR1120" t="s">
        <v>38</v>
      </c>
      <c r="AS1120">
        <f t="shared" si="277"/>
        <v>0</v>
      </c>
      <c r="AT1120" t="str">
        <f t="shared" si="273"/>
        <v>0 Días</v>
      </c>
      <c r="AU1120" t="e">
        <f>IF(AND(AC1120=0,SUMIFS($H:$H,$A:$A,$A1120,#REF!,#REF!)&lt;250000000),"Ordinaria",IF(AND(AC1120=0,SUMIFS($H:$H,$A:$A,$A1120,#REF!,#REF!)&gt;=250000000),"Preventiva",IF(AND(AC1120&gt;0,AC1120&lt;=30),"Persuasiva I",IF(AND(AC1120&gt;30,AC1120&lt;=60),"Persuasiva II",IF(AND(AC1120&gt;60,AC1120&lt;90),"Prejurídica","Jurídico")))))</f>
        <v>#REF!</v>
      </c>
      <c r="AV1120">
        <f t="shared" si="274"/>
        <v>0</v>
      </c>
      <c r="AW1120" t="str">
        <f>IFERROR(VLOOKUP(#REF!,#REF!,32,0),"Desembolsado")</f>
        <v>Desembolsado</v>
      </c>
      <c r="AX1120" t="str">
        <f t="shared" si="265"/>
        <v>Otro</v>
      </c>
    </row>
    <row r="1121" spans="1:50" x14ac:dyDescent="0.25">
      <c r="A1121" s="3">
        <v>45351</v>
      </c>
      <c r="B1121" s="1">
        <v>39143500016491</v>
      </c>
      <c r="C1121" s="5">
        <v>305600000</v>
      </c>
      <c r="D1121">
        <v>240</v>
      </c>
      <c r="E1121" s="3">
        <v>40850</v>
      </c>
      <c r="F1121" s="1">
        <f>_xlfn.DAYS(E1121,A1121)/30</f>
        <v>-150.03333333333333</v>
      </c>
      <c r="G1121" s="1">
        <f t="shared" ref="G1121:G1152" si="278">+D1121+F1121</f>
        <v>89.966666666666669</v>
      </c>
      <c r="H1121" s="5">
        <v>119822303</v>
      </c>
      <c r="I1121" s="5" t="s">
        <v>52</v>
      </c>
      <c r="J1121" s="6">
        <v>41926</v>
      </c>
      <c r="K1121" s="7">
        <f>+_xlfn.DAYS(A1121,J1121)/30</f>
        <v>114.16666666666667</v>
      </c>
      <c r="L1121" s="7">
        <f>+_xlfn.DAYS(A1121,E1121)/30</f>
        <v>150.03333333333333</v>
      </c>
      <c r="M1121" s="6">
        <v>27308</v>
      </c>
      <c r="N1121" s="8">
        <f>+_xlfn.DAYS(A1121,M1121)/365</f>
        <v>49.43287671232877</v>
      </c>
      <c r="O1121" s="8">
        <v>1100</v>
      </c>
      <c r="P1121" s="6">
        <v>36255</v>
      </c>
      <c r="Q1121" s="8">
        <f t="shared" si="270"/>
        <v>12.763888888888889</v>
      </c>
      <c r="R1121" s="8">
        <f t="shared" si="264"/>
        <v>15.752777777777778</v>
      </c>
      <c r="S1121" s="8" t="s">
        <v>73</v>
      </c>
      <c r="T1121" s="9">
        <v>1.61E-2</v>
      </c>
      <c r="U1121" s="5">
        <f t="shared" si="271"/>
        <v>1273333.3333333333</v>
      </c>
      <c r="V1121" s="5">
        <f t="shared" si="272"/>
        <v>160761.58985833332</v>
      </c>
      <c r="W1121" s="10">
        <f t="shared" si="266"/>
        <v>1434094.9231916666</v>
      </c>
      <c r="X1121" s="5">
        <v>218269</v>
      </c>
      <c r="Y1121">
        <v>0</v>
      </c>
      <c r="Z1121" s="5">
        <v>32280</v>
      </c>
      <c r="AA1121" s="5">
        <v>120073593</v>
      </c>
      <c r="AB1121">
        <v>1</v>
      </c>
      <c r="AC1121">
        <v>10</v>
      </c>
      <c r="AD1121">
        <v>0</v>
      </c>
      <c r="AE1121" t="s">
        <v>34</v>
      </c>
      <c r="AF1121" t="s">
        <v>34</v>
      </c>
      <c r="AG1121" t="s">
        <v>41</v>
      </c>
      <c r="AH1121" s="5">
        <v>1198223.03</v>
      </c>
      <c r="AI1121" s="5">
        <v>2190.1</v>
      </c>
      <c r="AJ1121" s="3">
        <v>48152</v>
      </c>
      <c r="AK1121" s="5">
        <v>322.8</v>
      </c>
      <c r="AL1121" s="5">
        <v>0</v>
      </c>
      <c r="AM1121" s="5">
        <v>0</v>
      </c>
      <c r="AN1121" s="5">
        <v>0</v>
      </c>
      <c r="AO1121" t="s">
        <v>41</v>
      </c>
      <c r="AP1121" t="s">
        <v>42</v>
      </c>
      <c r="AQ1121" s="5">
        <v>1198223.03</v>
      </c>
      <c r="AR1121" t="s">
        <v>38</v>
      </c>
      <c r="AT1121" t="str">
        <f t="shared" si="273"/>
        <v>1-30 Días</v>
      </c>
      <c r="AU1121" t="e">
        <f>IF(AND(AC1121=0,SUMIFS($H:$H,$A:$A,$A1121,#REF!,#REF!)&lt;250000000),"Ordinaria",IF(AND(AC1121=0,SUMIFS($H:$H,$A:$A,$A1121,#REF!,#REF!)&gt;=250000000),"Preventiva",IF(AND(AC1121&gt;0,AC1121&lt;=30),"Persuasiva I",IF(AND(AC1121&gt;30,AC1121&lt;=60),"Persuasiva II",IF(AND(AC1121&gt;60,AC1121&lt;90),"Prejurídica","Jurídico")))))</f>
        <v>#REF!</v>
      </c>
      <c r="AV1121">
        <f t="shared" si="274"/>
        <v>0</v>
      </c>
      <c r="AW1121" t="str">
        <f>IFERROR(VLOOKUP(#REF!,#REF!,32,0),"Desembolsado")</f>
        <v>Desembolsado</v>
      </c>
      <c r="AX1121" t="str">
        <f t="shared" si="265"/>
        <v>Otro</v>
      </c>
    </row>
    <row r="1122" spans="1:50" x14ac:dyDescent="0.25">
      <c r="A1122" s="3">
        <v>45322</v>
      </c>
      <c r="B1122" s="1">
        <v>39143500016491</v>
      </c>
      <c r="C1122" s="5">
        <v>305600000</v>
      </c>
      <c r="D1122">
        <v>240</v>
      </c>
      <c r="E1122" s="3">
        <v>40850</v>
      </c>
      <c r="F1122" s="1">
        <f>_xlfn.DAYS(E1122,A1122)/30</f>
        <v>-149.06666666666666</v>
      </c>
      <c r="G1122" s="1">
        <f t="shared" si="278"/>
        <v>90.933333333333337</v>
      </c>
      <c r="H1122" s="5">
        <v>121142058</v>
      </c>
      <c r="I1122" s="5" t="s">
        <v>52</v>
      </c>
      <c r="J1122" s="6">
        <v>41926</v>
      </c>
      <c r="K1122" s="7">
        <f>+_xlfn.DAYS(A1122,J1122)/30</f>
        <v>113.2</v>
      </c>
      <c r="L1122" s="7">
        <f>+_xlfn.DAYS(A1122,E1122)/30</f>
        <v>149.06666666666666</v>
      </c>
      <c r="M1122" s="6">
        <v>27308</v>
      </c>
      <c r="N1122" s="8">
        <f>+_xlfn.DAYS(A1122,M1122)/365</f>
        <v>49.353424657534248</v>
      </c>
      <c r="O1122" s="8">
        <v>1100</v>
      </c>
      <c r="P1122" s="6">
        <v>36255</v>
      </c>
      <c r="Q1122" s="8">
        <f t="shared" si="270"/>
        <v>12.763888888888889</v>
      </c>
      <c r="R1122" s="8">
        <f t="shared" si="264"/>
        <v>15.752777777777778</v>
      </c>
      <c r="S1122" s="8" t="s">
        <v>73</v>
      </c>
      <c r="T1122" s="9">
        <v>1.61E-2</v>
      </c>
      <c r="U1122" s="5">
        <f t="shared" si="271"/>
        <v>1273333.3333333333</v>
      </c>
      <c r="V1122" s="5">
        <f t="shared" si="272"/>
        <v>162532.26114999998</v>
      </c>
      <c r="W1122" s="10">
        <f t="shared" si="266"/>
        <v>1435865.5944833332</v>
      </c>
      <c r="X1122" s="5">
        <v>220482</v>
      </c>
      <c r="Y1122">
        <v>0</v>
      </c>
      <c r="Z1122" s="5">
        <v>32635</v>
      </c>
      <c r="AA1122" s="5">
        <v>121396101</v>
      </c>
      <c r="AB1122">
        <v>1</v>
      </c>
      <c r="AC1122">
        <v>11</v>
      </c>
      <c r="AD1122">
        <v>0</v>
      </c>
      <c r="AE1122" t="s">
        <v>34</v>
      </c>
      <c r="AF1122" t="s">
        <v>34</v>
      </c>
      <c r="AG1122" t="s">
        <v>41</v>
      </c>
      <c r="AH1122" s="5">
        <v>1211420.58</v>
      </c>
      <c r="AI1122" s="5">
        <v>2214.08</v>
      </c>
      <c r="AJ1122" s="3">
        <v>48152</v>
      </c>
      <c r="AK1122" s="5">
        <v>326.35000000000002</v>
      </c>
      <c r="AL1122" s="5">
        <v>0</v>
      </c>
      <c r="AM1122" s="5">
        <v>0</v>
      </c>
      <c r="AN1122" s="5">
        <v>0</v>
      </c>
      <c r="AO1122" t="s">
        <v>41</v>
      </c>
      <c r="AP1122" t="s">
        <v>42</v>
      </c>
      <c r="AQ1122" s="5">
        <v>1211420.58</v>
      </c>
      <c r="AR1122" t="s">
        <v>38</v>
      </c>
      <c r="AS1122">
        <f t="shared" ref="AS1122:AS1132" si="279">IF(AC1122&gt;=1,1,0)</f>
        <v>1</v>
      </c>
      <c r="AT1122" t="str">
        <f t="shared" si="273"/>
        <v>1-30 Días</v>
      </c>
      <c r="AU1122" t="e">
        <f>IF(AND(AC1122=0,SUMIFS($H:$H,$A:$A,$A1122,#REF!,#REF!)&lt;250000000),"Ordinaria",IF(AND(AC1122=0,SUMIFS($H:$H,$A:$A,$A1122,#REF!,#REF!)&gt;=250000000),"Preventiva",IF(AND(AC1122&gt;0,AC1122&lt;=30),"Persuasiva I",IF(AND(AC1122&gt;30,AC1122&lt;=60),"Persuasiva II",IF(AND(AC1122&gt;60,AC1122&lt;90),"Prejurídica","Jurídico")))))</f>
        <v>#REF!</v>
      </c>
      <c r="AV1122">
        <f t="shared" si="274"/>
        <v>0</v>
      </c>
      <c r="AW1122" t="str">
        <f>IFERROR(VLOOKUP(#REF!,#REF!,32,0),"Desembolsado")</f>
        <v>Desembolsado</v>
      </c>
      <c r="AX1122" t="str">
        <f t="shared" si="265"/>
        <v>Otro</v>
      </c>
    </row>
    <row r="1123" spans="1:50" x14ac:dyDescent="0.25">
      <c r="A1123" s="3">
        <v>45291</v>
      </c>
      <c r="B1123" s="1">
        <v>39143500016491</v>
      </c>
      <c r="C1123" s="5">
        <v>305600000</v>
      </c>
      <c r="D1123">
        <v>240</v>
      </c>
      <c r="E1123" s="3">
        <v>40850</v>
      </c>
      <c r="F1123" s="1">
        <f>_xlfn.DAYS(E1123,A1123)/30</f>
        <v>-148.03333333333333</v>
      </c>
      <c r="G1123" s="1">
        <f t="shared" si="278"/>
        <v>91.966666666666669</v>
      </c>
      <c r="H1123" s="5">
        <v>121142058</v>
      </c>
      <c r="I1123" s="5" t="s">
        <v>52</v>
      </c>
      <c r="J1123" s="6">
        <v>41926</v>
      </c>
      <c r="K1123" s="7">
        <f>+_xlfn.DAYS(A1123,J1123)/30</f>
        <v>112.16666666666667</v>
      </c>
      <c r="L1123" s="7">
        <f>+_xlfn.DAYS(A1123,E1123)/30</f>
        <v>148.03333333333333</v>
      </c>
      <c r="M1123" s="6">
        <v>27308</v>
      </c>
      <c r="N1123" s="8">
        <f>+_xlfn.DAYS(A1123,M1123)/365</f>
        <v>49.268493150684932</v>
      </c>
      <c r="O1123" s="8">
        <v>1100</v>
      </c>
      <c r="P1123" s="6">
        <v>36255</v>
      </c>
      <c r="Q1123" s="8">
        <f t="shared" si="270"/>
        <v>12.763888888888889</v>
      </c>
      <c r="R1123" s="8">
        <f t="shared" si="264"/>
        <v>15.752777777777778</v>
      </c>
      <c r="S1123" s="8" t="s">
        <v>73</v>
      </c>
      <c r="T1123" s="9">
        <v>1.61E-2</v>
      </c>
      <c r="U1123" s="5">
        <f t="shared" si="271"/>
        <v>1273333.3333333333</v>
      </c>
      <c r="V1123" s="5">
        <f t="shared" si="272"/>
        <v>162532.26114999998</v>
      </c>
      <c r="W1123" s="10">
        <f t="shared" si="266"/>
        <v>1435865.5944833332</v>
      </c>
      <c r="X1123" s="5">
        <v>59543</v>
      </c>
      <c r="Y1123">
        <v>0</v>
      </c>
      <c r="Z1123" s="5">
        <v>16407</v>
      </c>
      <c r="AA1123" s="5">
        <v>121218008</v>
      </c>
      <c r="AB1123">
        <v>0</v>
      </c>
      <c r="AC1123">
        <v>0</v>
      </c>
      <c r="AD1123">
        <v>0</v>
      </c>
      <c r="AE1123" t="s">
        <v>34</v>
      </c>
      <c r="AF1123" t="s">
        <v>34</v>
      </c>
      <c r="AG1123" t="s">
        <v>41</v>
      </c>
      <c r="AH1123" s="5">
        <v>1211420.58</v>
      </c>
      <c r="AI1123" s="5">
        <v>595.42999999999995</v>
      </c>
      <c r="AJ1123" s="3">
        <v>48152</v>
      </c>
      <c r="AK1123" s="5">
        <v>164.07</v>
      </c>
      <c r="AL1123" s="5">
        <v>0</v>
      </c>
      <c r="AM1123" s="5">
        <v>0</v>
      </c>
      <c r="AN1123" s="5">
        <v>0</v>
      </c>
      <c r="AO1123" t="s">
        <v>41</v>
      </c>
      <c r="AP1123" t="s">
        <v>37</v>
      </c>
      <c r="AQ1123" s="5">
        <v>1211420.58</v>
      </c>
      <c r="AR1123" t="s">
        <v>38</v>
      </c>
      <c r="AS1123">
        <f t="shared" si="279"/>
        <v>0</v>
      </c>
      <c r="AT1123" t="str">
        <f t="shared" si="273"/>
        <v>0 Días</v>
      </c>
      <c r="AU1123" t="e">
        <f>IF(AND(AC1123=0,SUMIFS($H:$H,$A:$A,$A1123,#REF!,#REF!)&lt;250000000),"Ordinaria",IF(AND(AC1123=0,SUMIFS($H:$H,$A:$A,$A1123,#REF!,#REF!)&gt;=250000000),"Preventiva",IF(AND(AC1123&gt;0,AC1123&lt;=30),"Persuasiva I",IF(AND(AC1123&gt;30,AC1123&lt;=60),"Persuasiva II",IF(AND(AC1123&gt;60,AC1123&lt;90),"Prejurídica","Jurídico")))))</f>
        <v>#REF!</v>
      </c>
      <c r="AV1123">
        <f t="shared" si="274"/>
        <v>0</v>
      </c>
      <c r="AW1123" t="str">
        <f>IFERROR(VLOOKUP(#REF!,#REF!,32,0),"Desembolsado")</f>
        <v>Desembolsado</v>
      </c>
      <c r="AX1123" t="str">
        <f t="shared" si="265"/>
        <v>Otro</v>
      </c>
    </row>
    <row r="1124" spans="1:50" x14ac:dyDescent="0.25">
      <c r="A1124" s="3">
        <v>45260</v>
      </c>
      <c r="B1124" s="1">
        <v>39143500016491</v>
      </c>
      <c r="C1124" s="5">
        <v>305600000</v>
      </c>
      <c r="D1124">
        <v>240</v>
      </c>
      <c r="E1124" s="3">
        <v>40850</v>
      </c>
      <c r="F1124" s="1">
        <f>_xlfn.DAYS(E1124,A1124)/30</f>
        <v>-147</v>
      </c>
      <c r="G1124" s="1">
        <f t="shared" si="278"/>
        <v>93</v>
      </c>
      <c r="H1124" s="5">
        <v>122461312</v>
      </c>
      <c r="I1124" s="5" t="s">
        <v>52</v>
      </c>
      <c r="J1124" s="6">
        <v>41926</v>
      </c>
      <c r="K1124" s="7">
        <f>+_xlfn.DAYS(A1124,J1124)/30</f>
        <v>111.13333333333334</v>
      </c>
      <c r="L1124" s="7">
        <f>+_xlfn.DAYS(A1124,E1124)/30</f>
        <v>147</v>
      </c>
      <c r="M1124" s="6">
        <v>27308</v>
      </c>
      <c r="N1124" s="8">
        <f>+_xlfn.DAYS(A1124,M1124)/365</f>
        <v>49.183561643835617</v>
      </c>
      <c r="O1124" s="8">
        <v>1100</v>
      </c>
      <c r="P1124" s="6">
        <v>36255</v>
      </c>
      <c r="Q1124" s="8">
        <f t="shared" si="270"/>
        <v>12.763888888888889</v>
      </c>
      <c r="R1124" s="8">
        <f t="shared" si="264"/>
        <v>15.752777777777778</v>
      </c>
      <c r="S1124" s="8" t="s">
        <v>73</v>
      </c>
      <c r="T1124" s="9">
        <v>1.61E-2</v>
      </c>
      <c r="U1124" s="5">
        <f t="shared" si="271"/>
        <v>1273333.3333333333</v>
      </c>
      <c r="V1124" s="5">
        <f t="shared" si="272"/>
        <v>164302.26026666668</v>
      </c>
      <c r="W1124" s="10">
        <f t="shared" si="266"/>
        <v>1437635.5936</v>
      </c>
      <c r="X1124" s="5">
        <v>60146</v>
      </c>
      <c r="Y1124">
        <v>0</v>
      </c>
      <c r="Z1124" s="5">
        <v>0</v>
      </c>
      <c r="AA1124" s="5">
        <v>122521458</v>
      </c>
      <c r="AB1124">
        <v>0</v>
      </c>
      <c r="AC1124">
        <v>0</v>
      </c>
      <c r="AD1124">
        <v>0</v>
      </c>
      <c r="AE1124" t="s">
        <v>34</v>
      </c>
      <c r="AF1124" t="s">
        <v>34</v>
      </c>
      <c r="AG1124" t="s">
        <v>41</v>
      </c>
      <c r="AH1124" s="5">
        <v>1224613.1200000001</v>
      </c>
      <c r="AI1124" s="5">
        <v>601.46</v>
      </c>
      <c r="AJ1124" s="3">
        <v>48152</v>
      </c>
      <c r="AK1124" s="5">
        <v>0</v>
      </c>
      <c r="AL1124" s="5">
        <v>0</v>
      </c>
      <c r="AM1124" s="5">
        <v>0</v>
      </c>
      <c r="AN1124" s="5">
        <v>0</v>
      </c>
      <c r="AO1124" t="s">
        <v>41</v>
      </c>
      <c r="AP1124" t="s">
        <v>37</v>
      </c>
      <c r="AQ1124" s="5">
        <v>1224613.1200000001</v>
      </c>
      <c r="AR1124" t="s">
        <v>38</v>
      </c>
      <c r="AS1124">
        <f t="shared" si="279"/>
        <v>0</v>
      </c>
      <c r="AT1124" t="str">
        <f t="shared" si="273"/>
        <v>0 Días</v>
      </c>
      <c r="AU1124" t="e">
        <f>IF(AND(AC1124=0,SUMIFS($H:$H,$A:$A,$A1124,#REF!,#REF!)&lt;250000000),"Ordinaria",IF(AND(AC1124=0,SUMIFS($H:$H,$A:$A,$A1124,#REF!,#REF!)&gt;=250000000),"Preventiva",IF(AND(AC1124&gt;0,AC1124&lt;=30),"Persuasiva I",IF(AND(AC1124&gt;30,AC1124&lt;=60),"Persuasiva II",IF(AND(AC1124&gt;60,AC1124&lt;90),"Prejurídica","Jurídico")))))</f>
        <v>#REF!</v>
      </c>
      <c r="AV1124">
        <f t="shared" si="274"/>
        <v>0</v>
      </c>
      <c r="AW1124" t="str">
        <f>IFERROR(VLOOKUP(#REF!,#REF!,32,0),"Desembolsado")</f>
        <v>Desembolsado</v>
      </c>
      <c r="AX1124" t="str">
        <f t="shared" si="265"/>
        <v>Otro</v>
      </c>
    </row>
    <row r="1125" spans="1:50" x14ac:dyDescent="0.25">
      <c r="A1125" s="3">
        <v>45230</v>
      </c>
      <c r="B1125" s="1">
        <v>39143500016491</v>
      </c>
      <c r="C1125" s="5">
        <v>305600000</v>
      </c>
      <c r="D1125">
        <v>240</v>
      </c>
      <c r="E1125" s="3">
        <v>40850</v>
      </c>
      <c r="F1125" s="1">
        <f>_xlfn.DAYS(E1125,A1125)/30</f>
        <v>-146</v>
      </c>
      <c r="G1125" s="1">
        <f t="shared" si="278"/>
        <v>94</v>
      </c>
      <c r="H1125" s="5">
        <v>123778697</v>
      </c>
      <c r="I1125" s="5" t="s">
        <v>52</v>
      </c>
      <c r="J1125" s="6">
        <v>41926</v>
      </c>
      <c r="K1125" s="7">
        <f>+_xlfn.DAYS(A1125,J1125)/30</f>
        <v>110.13333333333334</v>
      </c>
      <c r="L1125" s="7">
        <f>+_xlfn.DAYS(A1125,E1125)/30</f>
        <v>146</v>
      </c>
      <c r="M1125" s="6">
        <v>27308</v>
      </c>
      <c r="N1125" s="8">
        <f>+_xlfn.DAYS(A1125,M1125)/365</f>
        <v>49.101369863013701</v>
      </c>
      <c r="O1125" s="8">
        <v>1100</v>
      </c>
      <c r="P1125" s="6">
        <v>36255</v>
      </c>
      <c r="Q1125" s="8">
        <f t="shared" si="270"/>
        <v>12.763888888888889</v>
      </c>
      <c r="R1125" s="8">
        <f t="shared" si="264"/>
        <v>15.752777777777778</v>
      </c>
      <c r="S1125" s="8" t="s">
        <v>73</v>
      </c>
      <c r="T1125" s="9">
        <v>1.61E-2</v>
      </c>
      <c r="U1125" s="5">
        <f t="shared" si="271"/>
        <v>1273333.3333333333</v>
      </c>
      <c r="V1125" s="5">
        <f t="shared" si="272"/>
        <v>166069.75180833333</v>
      </c>
      <c r="W1125" s="10">
        <f t="shared" si="266"/>
        <v>1439403.0851416667</v>
      </c>
      <c r="X1125" s="5">
        <v>60770</v>
      </c>
      <c r="Y1125">
        <v>0</v>
      </c>
      <c r="Z1125" s="5">
        <v>0</v>
      </c>
      <c r="AA1125" s="5">
        <v>123839467</v>
      </c>
      <c r="AB1125">
        <v>0</v>
      </c>
      <c r="AC1125">
        <v>0</v>
      </c>
      <c r="AD1125">
        <v>0</v>
      </c>
      <c r="AE1125" t="s">
        <v>34</v>
      </c>
      <c r="AF1125" t="s">
        <v>34</v>
      </c>
      <c r="AG1125" t="s">
        <v>41</v>
      </c>
      <c r="AH1125" s="5">
        <v>1237786.97</v>
      </c>
      <c r="AI1125" s="5">
        <v>607.70000000000005</v>
      </c>
      <c r="AJ1125" s="3">
        <v>48152</v>
      </c>
      <c r="AK1125" s="5">
        <v>0</v>
      </c>
      <c r="AL1125" s="5">
        <v>0</v>
      </c>
      <c r="AM1125" s="5">
        <v>0</v>
      </c>
      <c r="AN1125" s="5">
        <v>0</v>
      </c>
      <c r="AO1125" t="s">
        <v>41</v>
      </c>
      <c r="AP1125" t="s">
        <v>37</v>
      </c>
      <c r="AQ1125" s="5">
        <v>1237786.97</v>
      </c>
      <c r="AR1125" t="s">
        <v>38</v>
      </c>
      <c r="AS1125">
        <f t="shared" si="279"/>
        <v>0</v>
      </c>
      <c r="AT1125" t="str">
        <f t="shared" si="273"/>
        <v>0 Días</v>
      </c>
      <c r="AU1125" t="e">
        <f>IF(AND(AC1125=0,SUMIFS($H:$H,$A:$A,$A1125,#REF!,#REF!)&lt;250000000),"Ordinaria",IF(AND(AC1125=0,SUMIFS($H:$H,$A:$A,$A1125,#REF!,#REF!)&gt;=250000000),"Preventiva",IF(AND(AC1125&gt;0,AC1125&lt;=30),"Persuasiva I",IF(AND(AC1125&gt;30,AC1125&lt;=60),"Persuasiva II",IF(AND(AC1125&gt;60,AC1125&lt;90),"Prejurídica","Jurídico")))))</f>
        <v>#REF!</v>
      </c>
      <c r="AV1125">
        <f t="shared" si="274"/>
        <v>0</v>
      </c>
      <c r="AW1125" t="str">
        <f>IFERROR(VLOOKUP(#REF!,#REF!,32,0),"Desembolsado")</f>
        <v>Desembolsado</v>
      </c>
      <c r="AX1125" t="str">
        <f t="shared" si="265"/>
        <v>Otro</v>
      </c>
    </row>
    <row r="1126" spans="1:50" x14ac:dyDescent="0.25">
      <c r="A1126" s="3">
        <v>45199</v>
      </c>
      <c r="B1126" s="1">
        <v>39143500016491</v>
      </c>
      <c r="C1126" s="5">
        <v>305600000</v>
      </c>
      <c r="D1126">
        <v>240</v>
      </c>
      <c r="E1126" s="3">
        <v>40850</v>
      </c>
      <c r="F1126" s="1">
        <f>_xlfn.DAYS(E1126,A1126)/30</f>
        <v>-144.96666666666667</v>
      </c>
      <c r="G1126" s="1">
        <f t="shared" si="278"/>
        <v>95.033333333333331</v>
      </c>
      <c r="H1126" s="5">
        <v>125024198</v>
      </c>
      <c r="I1126" s="5" t="s">
        <v>52</v>
      </c>
      <c r="J1126" s="6">
        <v>41926</v>
      </c>
      <c r="K1126" s="7">
        <f>+_xlfn.DAYS(A1126,J1126)/30</f>
        <v>109.1</v>
      </c>
      <c r="L1126" s="7">
        <f>+_xlfn.DAYS(A1126,E1126)/30</f>
        <v>144.96666666666667</v>
      </c>
      <c r="M1126" s="6">
        <v>27308</v>
      </c>
      <c r="N1126" s="8">
        <f>+_xlfn.DAYS(A1126,M1126)/365</f>
        <v>49.016438356164386</v>
      </c>
      <c r="O1126" s="8">
        <v>1100</v>
      </c>
      <c r="P1126" s="6">
        <v>36255</v>
      </c>
      <c r="Q1126" s="8">
        <f t="shared" si="270"/>
        <v>12.763888888888889</v>
      </c>
      <c r="R1126" s="8">
        <f t="shared" si="264"/>
        <v>15.752777777777778</v>
      </c>
      <c r="S1126" s="8" t="s">
        <v>73</v>
      </c>
      <c r="T1126" s="9">
        <v>1.61E-2</v>
      </c>
      <c r="U1126" s="5">
        <f t="shared" si="271"/>
        <v>1273333.3333333333</v>
      </c>
      <c r="V1126" s="5">
        <f t="shared" si="272"/>
        <v>167740.79898333334</v>
      </c>
      <c r="W1126" s="10">
        <f t="shared" si="266"/>
        <v>1441074.1323166667</v>
      </c>
      <c r="X1126" s="5">
        <v>61370</v>
      </c>
      <c r="Y1126">
        <v>0</v>
      </c>
      <c r="Z1126" s="5">
        <v>0</v>
      </c>
      <c r="AA1126" s="5">
        <v>125085568</v>
      </c>
      <c r="AB1126">
        <v>0</v>
      </c>
      <c r="AC1126">
        <v>0</v>
      </c>
      <c r="AD1126">
        <v>0</v>
      </c>
      <c r="AE1126" t="s">
        <v>34</v>
      </c>
      <c r="AF1126" t="s">
        <v>34</v>
      </c>
      <c r="AG1126" t="s">
        <v>41</v>
      </c>
      <c r="AH1126" s="5">
        <v>1250241.98</v>
      </c>
      <c r="AI1126" s="5">
        <v>613.70000000000005</v>
      </c>
      <c r="AJ1126" s="3">
        <v>48152</v>
      </c>
      <c r="AK1126" s="5">
        <v>0</v>
      </c>
      <c r="AL1126" s="5">
        <v>0</v>
      </c>
      <c r="AM1126" s="5">
        <v>0</v>
      </c>
      <c r="AN1126" s="5">
        <v>0</v>
      </c>
      <c r="AO1126" t="s">
        <v>41</v>
      </c>
      <c r="AP1126" t="s">
        <v>37</v>
      </c>
      <c r="AQ1126" s="5">
        <v>1250241.98</v>
      </c>
      <c r="AR1126" t="s">
        <v>38</v>
      </c>
      <c r="AS1126">
        <f t="shared" si="279"/>
        <v>0</v>
      </c>
      <c r="AT1126" t="str">
        <f t="shared" si="273"/>
        <v>0 Días</v>
      </c>
      <c r="AU1126" t="e">
        <f>IF(AND(AC1126=0,SUMIFS($H:$H,$A:$A,$A1126,#REF!,#REF!)&lt;250000000),"Ordinaria",IF(AND(AC1126=0,SUMIFS($H:$H,$A:$A,$A1126,#REF!,#REF!)&gt;=250000000),"Preventiva",IF(AND(AC1126&gt;0,AC1126&lt;=30),"Persuasiva I",IF(AND(AC1126&gt;30,AC1126&lt;=60),"Persuasiva II",IF(AND(AC1126&gt;60,AC1126&lt;90),"Prejurídica","Jurídico")))))</f>
        <v>#REF!</v>
      </c>
      <c r="AV1126">
        <f t="shared" si="274"/>
        <v>0</v>
      </c>
      <c r="AW1126" t="str">
        <f>IFERROR(VLOOKUP(#REF!,#REF!,32,0),"Desembolsado")</f>
        <v>Desembolsado</v>
      </c>
      <c r="AX1126" t="str">
        <f t="shared" si="265"/>
        <v>Otro</v>
      </c>
    </row>
    <row r="1127" spans="1:50" x14ac:dyDescent="0.25">
      <c r="A1127" s="3">
        <v>45169</v>
      </c>
      <c r="B1127" s="1">
        <v>39143500016491</v>
      </c>
      <c r="C1127" s="5">
        <v>305600000</v>
      </c>
      <c r="D1127">
        <v>240</v>
      </c>
      <c r="E1127" s="3">
        <v>40850</v>
      </c>
      <c r="F1127" s="1">
        <f>_xlfn.DAYS(E1127,A1127)/30</f>
        <v>-143.96666666666667</v>
      </c>
      <c r="G1127" s="1">
        <f t="shared" si="278"/>
        <v>96.033333333333331</v>
      </c>
      <c r="H1127" s="5">
        <v>127548849</v>
      </c>
      <c r="I1127" s="5" t="s">
        <v>52</v>
      </c>
      <c r="J1127" s="6">
        <v>41926</v>
      </c>
      <c r="K1127" s="7">
        <f>+_xlfn.DAYS(A1127,J1127)/30</f>
        <v>108.1</v>
      </c>
      <c r="L1127" s="7">
        <f>+_xlfn.DAYS(A1127,E1127)/30</f>
        <v>143.96666666666667</v>
      </c>
      <c r="M1127" s="6">
        <v>27308</v>
      </c>
      <c r="N1127" s="8">
        <f>+_xlfn.DAYS(A1127,M1127)/365</f>
        <v>48.934246575342463</v>
      </c>
      <c r="O1127" s="8">
        <v>1100</v>
      </c>
      <c r="P1127" s="6">
        <v>36255</v>
      </c>
      <c r="Q1127" s="8">
        <f t="shared" si="270"/>
        <v>12.763888888888889</v>
      </c>
      <c r="R1127" s="8">
        <f t="shared" si="264"/>
        <v>15.752777777777778</v>
      </c>
      <c r="S1127" s="8" t="s">
        <v>73</v>
      </c>
      <c r="T1127" s="9">
        <v>1.61E-2</v>
      </c>
      <c r="U1127" s="5">
        <f t="shared" si="271"/>
        <v>1273333.3333333333</v>
      </c>
      <c r="V1127" s="5">
        <f t="shared" si="272"/>
        <v>171128.03907499998</v>
      </c>
      <c r="W1127" s="10">
        <f t="shared" si="266"/>
        <v>1444461.3724083332</v>
      </c>
      <c r="X1127" s="5">
        <v>231967</v>
      </c>
      <c r="Y1127">
        <v>0</v>
      </c>
      <c r="Z1127" s="5">
        <v>0</v>
      </c>
      <c r="AA1127" s="5">
        <v>127781764</v>
      </c>
      <c r="AB1127">
        <v>1</v>
      </c>
      <c r="AC1127">
        <v>11</v>
      </c>
      <c r="AD1127">
        <v>0</v>
      </c>
      <c r="AE1127" t="s">
        <v>34</v>
      </c>
      <c r="AF1127" t="s">
        <v>34</v>
      </c>
      <c r="AG1127" t="s">
        <v>41</v>
      </c>
      <c r="AH1127" s="5">
        <v>1275488.49</v>
      </c>
      <c r="AI1127" s="5">
        <v>2329.15</v>
      </c>
      <c r="AJ1127" s="3">
        <v>48152</v>
      </c>
      <c r="AK1127" s="5">
        <v>0</v>
      </c>
      <c r="AL1127" s="5">
        <v>0</v>
      </c>
      <c r="AM1127" s="5">
        <v>0</v>
      </c>
      <c r="AN1127" s="5">
        <v>0</v>
      </c>
      <c r="AO1127" t="s">
        <v>41</v>
      </c>
      <c r="AP1127" t="s">
        <v>42</v>
      </c>
      <c r="AQ1127" s="5">
        <v>1275488.49</v>
      </c>
      <c r="AR1127" t="s">
        <v>38</v>
      </c>
      <c r="AS1127">
        <f t="shared" si="279"/>
        <v>1</v>
      </c>
      <c r="AT1127" t="str">
        <f t="shared" si="273"/>
        <v>1-30 Días</v>
      </c>
      <c r="AU1127" t="e">
        <f>IF(AND(AC1127=0,SUMIFS($H:$H,$A:$A,$A1127,#REF!,#REF!)&lt;250000000),"Ordinaria",IF(AND(AC1127=0,SUMIFS($H:$H,$A:$A,$A1127,#REF!,#REF!)&gt;=250000000),"Preventiva",IF(AND(AC1127&gt;0,AC1127&lt;=30),"Persuasiva I",IF(AND(AC1127&gt;30,AC1127&lt;=60),"Persuasiva II",IF(AND(AC1127&gt;60,AC1127&lt;90),"Prejurídica","Jurídico")))))</f>
        <v>#REF!</v>
      </c>
      <c r="AV1127">
        <f t="shared" si="274"/>
        <v>0</v>
      </c>
      <c r="AW1127" t="str">
        <f>IFERROR(VLOOKUP(#REF!,#REF!,32,0),"Desembolsado")</f>
        <v>Desembolsado</v>
      </c>
      <c r="AX1127" t="str">
        <f t="shared" si="265"/>
        <v>Otro</v>
      </c>
    </row>
    <row r="1128" spans="1:50" x14ac:dyDescent="0.25">
      <c r="A1128" s="3">
        <v>45138</v>
      </c>
      <c r="B1128" s="1">
        <v>39143500016491</v>
      </c>
      <c r="C1128" s="5">
        <v>305600000</v>
      </c>
      <c r="D1128">
        <v>240</v>
      </c>
      <c r="E1128" s="3">
        <v>40850</v>
      </c>
      <c r="F1128" s="1">
        <f>_xlfn.DAYS(E1128,A1128)/30</f>
        <v>-142.93333333333334</v>
      </c>
      <c r="G1128" s="1">
        <f t="shared" si="278"/>
        <v>97.066666666666663</v>
      </c>
      <c r="H1128" s="5">
        <v>127548849</v>
      </c>
      <c r="I1128" s="5" t="s">
        <v>52</v>
      </c>
      <c r="J1128" s="6">
        <v>41926</v>
      </c>
      <c r="K1128" s="7">
        <f>+_xlfn.DAYS(A1128,J1128)/30</f>
        <v>107.06666666666666</v>
      </c>
      <c r="L1128" s="7">
        <f>+_xlfn.DAYS(A1128,E1128)/30</f>
        <v>142.93333333333334</v>
      </c>
      <c r="M1128" s="6">
        <v>27308</v>
      </c>
      <c r="N1128" s="8">
        <f>+_xlfn.DAYS(A1128,M1128)/365</f>
        <v>48.849315068493148</v>
      </c>
      <c r="O1128" s="8">
        <v>1100</v>
      </c>
      <c r="P1128" s="6">
        <v>36255</v>
      </c>
      <c r="Q1128" s="8">
        <f t="shared" si="270"/>
        <v>12.763888888888889</v>
      </c>
      <c r="R1128" s="8">
        <f t="shared" si="264"/>
        <v>15.752777777777778</v>
      </c>
      <c r="S1128" s="8" t="s">
        <v>73</v>
      </c>
      <c r="T1128" s="9">
        <v>1.61E-2</v>
      </c>
      <c r="U1128" s="5">
        <f t="shared" si="271"/>
        <v>1273333.3333333333</v>
      </c>
      <c r="V1128" s="5">
        <f t="shared" si="272"/>
        <v>171128.03907499998</v>
      </c>
      <c r="W1128" s="10">
        <f t="shared" si="266"/>
        <v>1444461.3724083332</v>
      </c>
      <c r="X1128" s="5">
        <v>62492</v>
      </c>
      <c r="Y1128">
        <v>0</v>
      </c>
      <c r="Z1128" s="5">
        <v>0</v>
      </c>
      <c r="AA1128" s="5">
        <v>127611341</v>
      </c>
      <c r="AB1128">
        <v>0</v>
      </c>
      <c r="AC1128">
        <v>0</v>
      </c>
      <c r="AD1128">
        <v>0</v>
      </c>
      <c r="AE1128" t="s">
        <v>34</v>
      </c>
      <c r="AF1128" t="s">
        <v>34</v>
      </c>
      <c r="AG1128" t="s">
        <v>41</v>
      </c>
      <c r="AH1128" s="5">
        <v>1275488.49</v>
      </c>
      <c r="AI1128" s="5">
        <v>624.91999999999996</v>
      </c>
      <c r="AJ1128" s="3">
        <v>48152</v>
      </c>
      <c r="AK1128" s="5">
        <v>0</v>
      </c>
      <c r="AL1128" s="5">
        <v>0</v>
      </c>
      <c r="AM1128" s="5">
        <v>0</v>
      </c>
      <c r="AN1128" s="5">
        <v>0</v>
      </c>
      <c r="AO1128" t="s">
        <v>41</v>
      </c>
      <c r="AP1128" t="s">
        <v>39</v>
      </c>
      <c r="AQ1128" s="5">
        <v>1275488.49</v>
      </c>
      <c r="AR1128" t="s">
        <v>38</v>
      </c>
      <c r="AS1128">
        <f t="shared" si="279"/>
        <v>0</v>
      </c>
      <c r="AT1128" t="str">
        <f t="shared" si="273"/>
        <v>0 Días</v>
      </c>
      <c r="AU1128" t="e">
        <f>IF(AND(AC1128=0,SUMIFS($H:$H,$A:$A,$A1128,#REF!,#REF!)&lt;250000000),"Ordinaria",IF(AND(AC1128=0,SUMIFS($H:$H,$A:$A,$A1128,#REF!,#REF!)&gt;=250000000),"Preventiva",IF(AND(AC1128&gt;0,AC1128&lt;=30),"Persuasiva I",IF(AND(AC1128&gt;30,AC1128&lt;=60),"Persuasiva II",IF(AND(AC1128&gt;60,AC1128&lt;90),"Prejurídica","Jurídico")))))</f>
        <v>#REF!</v>
      </c>
      <c r="AV1128">
        <f t="shared" si="274"/>
        <v>0</v>
      </c>
      <c r="AW1128" t="str">
        <f>IFERROR(VLOOKUP(#REF!,#REF!,32,0),"Desembolsado")</f>
        <v>Desembolsado</v>
      </c>
      <c r="AX1128" t="str">
        <f t="shared" si="265"/>
        <v>Otro</v>
      </c>
    </row>
    <row r="1129" spans="1:50" x14ac:dyDescent="0.25">
      <c r="A1129" s="3">
        <v>45107</v>
      </c>
      <c r="B1129" s="1">
        <v>39143500016491</v>
      </c>
      <c r="C1129" s="5">
        <v>305600000</v>
      </c>
      <c r="D1129">
        <v>240</v>
      </c>
      <c r="E1129" s="3">
        <v>40850</v>
      </c>
      <c r="F1129" s="1">
        <f>_xlfn.DAYS(E1129,A1129)/30</f>
        <v>-141.9</v>
      </c>
      <c r="G1129" s="1">
        <f t="shared" si="278"/>
        <v>98.1</v>
      </c>
      <c r="H1129" s="5">
        <v>130064497</v>
      </c>
      <c r="I1129" s="5" t="s">
        <v>52</v>
      </c>
      <c r="J1129" s="6">
        <v>41926</v>
      </c>
      <c r="K1129" s="7">
        <f>+_xlfn.DAYS(A1129,J1129)/30</f>
        <v>106.03333333333333</v>
      </c>
      <c r="L1129" s="7">
        <f>+_xlfn.DAYS(A1129,E1129)/30</f>
        <v>141.9</v>
      </c>
      <c r="M1129" s="6">
        <v>27308</v>
      </c>
      <c r="N1129" s="8">
        <f>+_xlfn.DAYS(A1129,M1129)/365</f>
        <v>48.764383561643832</v>
      </c>
      <c r="O1129" s="8">
        <v>1100</v>
      </c>
      <c r="P1129" s="6">
        <v>36255</v>
      </c>
      <c r="Q1129" s="8">
        <f t="shared" si="270"/>
        <v>12.763888888888889</v>
      </c>
      <c r="R1129" s="8">
        <f t="shared" si="264"/>
        <v>15.752777777777778</v>
      </c>
      <c r="S1129" s="8" t="s">
        <v>73</v>
      </c>
      <c r="T1129" s="9">
        <v>1.61E-2</v>
      </c>
      <c r="U1129" s="5">
        <f t="shared" si="271"/>
        <v>1273333.3333333333</v>
      </c>
      <c r="V1129" s="5">
        <f t="shared" si="272"/>
        <v>174503.20014166666</v>
      </c>
      <c r="W1129" s="10">
        <f t="shared" si="266"/>
        <v>1447836.5334749999</v>
      </c>
      <c r="X1129" s="5">
        <v>236530</v>
      </c>
      <c r="Y1129">
        <v>0</v>
      </c>
      <c r="Z1129" s="5">
        <v>0</v>
      </c>
      <c r="AA1129" s="5">
        <v>130301873</v>
      </c>
      <c r="AB1129">
        <v>1</v>
      </c>
      <c r="AC1129">
        <v>10</v>
      </c>
      <c r="AD1129">
        <v>0</v>
      </c>
      <c r="AE1129" t="s">
        <v>44</v>
      </c>
      <c r="AF1129" t="s">
        <v>34</v>
      </c>
      <c r="AG1129" t="s">
        <v>41</v>
      </c>
      <c r="AH1129" s="5">
        <v>1300644.97</v>
      </c>
      <c r="AI1129" s="5">
        <v>2373.7600000000002</v>
      </c>
      <c r="AJ1129" s="3">
        <v>48152</v>
      </c>
      <c r="AK1129" s="5">
        <v>0</v>
      </c>
      <c r="AL1129" s="5">
        <v>0</v>
      </c>
      <c r="AM1129" s="5">
        <v>0</v>
      </c>
      <c r="AN1129" s="5">
        <v>0</v>
      </c>
      <c r="AO1129" t="s">
        <v>41</v>
      </c>
      <c r="AP1129" t="s">
        <v>42</v>
      </c>
      <c r="AQ1129" s="5">
        <v>1300644.97</v>
      </c>
      <c r="AR1129" t="s">
        <v>38</v>
      </c>
      <c r="AS1129">
        <f t="shared" si="279"/>
        <v>1</v>
      </c>
      <c r="AT1129" t="str">
        <f t="shared" si="273"/>
        <v>1-30 Días</v>
      </c>
      <c r="AU1129" t="e">
        <f>IF(AND(AC1129=0,SUMIFS($H:$H,$A:$A,$A1129,#REF!,#REF!)&lt;250000000),"Ordinaria",IF(AND(AC1129=0,SUMIFS($H:$H,$A:$A,$A1129,#REF!,#REF!)&gt;=250000000),"Preventiva",IF(AND(AC1129&gt;0,AC1129&lt;=30),"Persuasiva I",IF(AND(AC1129&gt;30,AC1129&lt;=60),"Persuasiva II",IF(AND(AC1129&gt;60,AC1129&lt;90),"Prejurídica","Jurídico")))))</f>
        <v>#REF!</v>
      </c>
      <c r="AV1129">
        <f t="shared" si="274"/>
        <v>0</v>
      </c>
      <c r="AW1129" t="str">
        <f>IFERROR(VLOOKUP(#REF!,#REF!,32,0),"Desembolsado")</f>
        <v>Desembolsado</v>
      </c>
      <c r="AX1129" t="str">
        <f t="shared" si="265"/>
        <v>Otro</v>
      </c>
    </row>
    <row r="1130" spans="1:50" x14ac:dyDescent="0.25">
      <c r="A1130" s="3">
        <v>45077</v>
      </c>
      <c r="B1130" s="1">
        <v>39143500016491</v>
      </c>
      <c r="C1130" s="5">
        <v>305600000</v>
      </c>
      <c r="D1130">
        <v>240</v>
      </c>
      <c r="E1130" s="3">
        <v>40850</v>
      </c>
      <c r="F1130" s="1">
        <f>_xlfn.DAYS(E1130,A1130)/30</f>
        <v>-140.9</v>
      </c>
      <c r="G1130" s="1">
        <f t="shared" si="278"/>
        <v>99.1</v>
      </c>
      <c r="H1130" s="5">
        <v>130064497</v>
      </c>
      <c r="I1130" s="5" t="s">
        <v>52</v>
      </c>
      <c r="J1130" s="6">
        <v>41926</v>
      </c>
      <c r="K1130" s="7">
        <f>+_xlfn.DAYS(A1130,J1130)/30</f>
        <v>105.03333333333333</v>
      </c>
      <c r="L1130" s="7">
        <f>+_xlfn.DAYS(A1130,E1130)/30</f>
        <v>140.9</v>
      </c>
      <c r="M1130" s="6">
        <v>27308</v>
      </c>
      <c r="N1130" s="8">
        <f>+_xlfn.DAYS(A1130,M1130)/365</f>
        <v>48.682191780821917</v>
      </c>
      <c r="O1130" s="8">
        <v>1100</v>
      </c>
      <c r="P1130" s="6">
        <v>36255</v>
      </c>
      <c r="Q1130" s="8">
        <f t="shared" si="270"/>
        <v>12.763888888888889</v>
      </c>
      <c r="R1130" s="8">
        <f t="shared" ref="R1130:R1193" si="280">+_xlfn.DAYS(J1130,P1130)/360</f>
        <v>15.752777777777778</v>
      </c>
      <c r="S1130" s="8" t="s">
        <v>73</v>
      </c>
      <c r="T1130" s="9">
        <v>1.61E-2</v>
      </c>
      <c r="U1130" s="5">
        <f t="shared" si="271"/>
        <v>1273333.3333333333</v>
      </c>
      <c r="V1130" s="5">
        <f t="shared" si="272"/>
        <v>174503.20014166666</v>
      </c>
      <c r="W1130" s="10">
        <f t="shared" si="266"/>
        <v>1447836.5334749999</v>
      </c>
      <c r="X1130" s="5">
        <v>63676</v>
      </c>
      <c r="Y1130">
        <v>0</v>
      </c>
      <c r="Z1130" s="5">
        <v>0</v>
      </c>
      <c r="AA1130" s="5">
        <v>130128173</v>
      </c>
      <c r="AB1130">
        <v>0</v>
      </c>
      <c r="AC1130">
        <v>0</v>
      </c>
      <c r="AD1130">
        <v>0</v>
      </c>
      <c r="AE1130" t="s">
        <v>44</v>
      </c>
      <c r="AF1130" t="s">
        <v>44</v>
      </c>
      <c r="AG1130" t="s">
        <v>41</v>
      </c>
      <c r="AH1130" s="5">
        <v>4162063.9</v>
      </c>
      <c r="AI1130" s="5">
        <v>2037.63</v>
      </c>
      <c r="AJ1130" s="3">
        <v>48152</v>
      </c>
      <c r="AK1130" s="5">
        <v>0</v>
      </c>
      <c r="AL1130" s="5">
        <v>0</v>
      </c>
      <c r="AM1130" s="5">
        <v>0</v>
      </c>
      <c r="AN1130" s="5">
        <v>0</v>
      </c>
      <c r="AO1130" t="s">
        <v>41</v>
      </c>
      <c r="AP1130" t="s">
        <v>39</v>
      </c>
      <c r="AQ1130" s="5">
        <v>1300644.97</v>
      </c>
      <c r="AR1130" t="s">
        <v>38</v>
      </c>
      <c r="AS1130">
        <f t="shared" si="279"/>
        <v>0</v>
      </c>
      <c r="AT1130" t="str">
        <f t="shared" si="273"/>
        <v>0 Días</v>
      </c>
      <c r="AU1130" t="e">
        <f>IF(AND(AC1130=0,SUMIFS($H:$H,$A:$A,$A1130,#REF!,#REF!)&lt;250000000),"Ordinaria",IF(AND(AC1130=0,SUMIFS($H:$H,$A:$A,$A1130,#REF!,#REF!)&gt;=250000000),"Preventiva",IF(AND(AC1130&gt;0,AC1130&lt;=30),"Persuasiva I",IF(AND(AC1130&gt;30,AC1130&lt;=60),"Persuasiva II",IF(AND(AC1130&gt;60,AC1130&lt;90),"Prejurídica","Jurídico")))))</f>
        <v>#REF!</v>
      </c>
      <c r="AV1130">
        <f t="shared" si="274"/>
        <v>0</v>
      </c>
      <c r="AW1130" t="str">
        <f>IFERROR(VLOOKUP(#REF!,#REF!,32,0),"Desembolsado")</f>
        <v>Desembolsado</v>
      </c>
      <c r="AX1130" t="str">
        <f t="shared" ref="AX1130:AX1193" si="281">IF(AND(AW1130="Portafolio Cartera en Cobranza Ordinaria",AP1130="Portafolio Cartera en Cobranza Ordinaria"),"Al Día",
IF(AND(AW1130="Portafolio Cartera en Cobranza Preventiva",AP1130="Portafolio Cartera en Cobranza Preventiva"),"Al Día",
IF(AND(AW1130="Portafolio Cartera en Cobranza Ordinaria",AP1130="Portafolio Cartera en Cobranza Persuasiva"),"Primera Mora",
IF(AND(AW1130="Portafolio Cartera en Cobranza Preventiva",AP1130="Portafolio Cartera en Cobranza Persuasiva"),"Primera Mora",
IF(AND(AW1130="Portafolio Cartera en Cobranza Persuasiva",AP1130="Portafolio Cartera en Cobranza Persuasiva"),"Normalizado",
IF(AND(AW1130="Portafolio Cartera en Cobranza Persuasiva",AP1130="Portafolio Cartera en Cobranza  Preventiva"),"Normalizado",
IF(AND(AW1130="Portafolio Cartera en Cobranza Persuasiva",AP1130="Portafolio Cartera en Cobranza Ordinaria"),"Normalizado",
IF(AND(AW1130="Portafolio Cartera en Cobranza Persuasiva II",AP1130="Portafolio Cartera en Cobranza Persuasiva"),"Normalizado",
IF(AND(AW1130="Portafolio Cartera en Cobranza Persuasiva II",AP1130="Portafolio Cartera en Cobranza  Preventiva"),"Normalizado",
IF(AND(AW1130="Portafolio Cartera en Cobranza Persuasiva II",AP1130="Portafolio Cartera en Cobranza Ordinaria"),"Normalizado",
IF(AND(AW1130="Portafolio Cartera en Cobranza Prejurídica",AP1130="Portafolio Cartera en Cobranza Persuasiva"),"Normalizado",
IF(AND(AW1130="Portafolio Cartera en Cobranza Prejurídica",AP1130="Portafolio Cartera en Cobranza Ordinaria"),"Normalizado",
IF(AND(AW1130="Portafolio Cartera en Cobranza Prejurídica",AP1130="Portafolio Cartera en Cobranza  Preventiva"),"Normalizado",
IF(AND(AW1130="Portafolio Cartera en Cobranza Jurídica",AP1130="Portafolio Cartera en Cobranza Persuasiva"),"Normalizado No Indicador",
IF(AND(AW1130="Portafolio Cartera en Cobranza Jurídica",AP1130="Portafolio Cartera en Cobranza Ordinaria"),"Normalizado No Indicador",
IF(AND(AW1130="Portafolio Cartera en Cobranza Jurídica",AP1130="Portafolio Cartera en Cobranza  Preventiva"),"Normalizado No Indicador",
"Otro"))))))))))))))))</f>
        <v>Otro</v>
      </c>
    </row>
    <row r="1131" spans="1:50" x14ac:dyDescent="0.25">
      <c r="A1131" s="3">
        <v>45046</v>
      </c>
      <c r="B1131" s="1">
        <v>39143500016491</v>
      </c>
      <c r="C1131" s="5">
        <v>305600000</v>
      </c>
      <c r="D1131">
        <v>240</v>
      </c>
      <c r="E1131" s="3">
        <v>40850</v>
      </c>
      <c r="F1131" s="1">
        <f>_xlfn.DAYS(E1131,A1131)/30</f>
        <v>-139.86666666666667</v>
      </c>
      <c r="G1131" s="1">
        <f t="shared" si="278"/>
        <v>100.13333333333333</v>
      </c>
      <c r="H1131" s="5">
        <v>131270989</v>
      </c>
      <c r="I1131" s="5" t="s">
        <v>52</v>
      </c>
      <c r="J1131" s="6">
        <v>41926</v>
      </c>
      <c r="K1131" s="7">
        <f>+_xlfn.DAYS(A1131,J1131)/30</f>
        <v>104</v>
      </c>
      <c r="L1131" s="7">
        <f>+_xlfn.DAYS(A1131,E1131)/30</f>
        <v>139.86666666666667</v>
      </c>
      <c r="M1131" s="6">
        <v>27308</v>
      </c>
      <c r="N1131" s="8">
        <f>+_xlfn.DAYS(A1131,M1131)/365</f>
        <v>48.597260273972601</v>
      </c>
      <c r="O1131" s="8">
        <v>1100</v>
      </c>
      <c r="P1131" s="6">
        <v>36255</v>
      </c>
      <c r="Q1131" s="8">
        <f t="shared" si="270"/>
        <v>12.763888888888889</v>
      </c>
      <c r="R1131" s="8">
        <f t="shared" si="280"/>
        <v>15.752777777777778</v>
      </c>
      <c r="S1131" s="8" t="s">
        <v>73</v>
      </c>
      <c r="T1131" s="9">
        <v>1.61E-2</v>
      </c>
      <c r="U1131" s="5">
        <f t="shared" si="271"/>
        <v>1273333.3333333333</v>
      </c>
      <c r="V1131" s="5">
        <f t="shared" si="272"/>
        <v>176121.91024166669</v>
      </c>
      <c r="W1131" s="10">
        <f t="shared" ref="W1131:W1194" si="282">+U1131+V1131</f>
        <v>1449455.243575</v>
      </c>
      <c r="X1131" s="5">
        <v>64223</v>
      </c>
      <c r="Y1131">
        <v>0</v>
      </c>
      <c r="Z1131" s="5">
        <v>0</v>
      </c>
      <c r="AA1131" s="5">
        <v>131335212</v>
      </c>
      <c r="AB1131">
        <v>0</v>
      </c>
      <c r="AC1131">
        <v>0</v>
      </c>
      <c r="AD1131">
        <v>0</v>
      </c>
      <c r="AE1131" t="s">
        <v>44</v>
      </c>
      <c r="AF1131" t="s">
        <v>44</v>
      </c>
      <c r="AG1131" t="s">
        <v>41</v>
      </c>
      <c r="AH1131" s="5">
        <v>4200671.6500000004</v>
      </c>
      <c r="AI1131" s="5">
        <v>2055.14</v>
      </c>
      <c r="AJ1131" s="3">
        <v>48152</v>
      </c>
      <c r="AK1131" s="5">
        <v>0</v>
      </c>
      <c r="AL1131" s="5">
        <v>0</v>
      </c>
      <c r="AM1131" s="5">
        <v>0</v>
      </c>
      <c r="AN1131" s="5">
        <v>0</v>
      </c>
      <c r="AO1131" t="s">
        <v>41</v>
      </c>
      <c r="AP1131" t="s">
        <v>39</v>
      </c>
      <c r="AQ1131" s="5">
        <v>1312709.8899999999</v>
      </c>
      <c r="AR1131" t="s">
        <v>38</v>
      </c>
      <c r="AS1131">
        <f t="shared" si="279"/>
        <v>0</v>
      </c>
      <c r="AT1131" t="str">
        <f t="shared" si="273"/>
        <v>0 Días</v>
      </c>
      <c r="AU1131" t="e">
        <f>IF(AND(AC1131=0,SUMIFS($H:$H,$A:$A,$A1131,#REF!,#REF!)&lt;250000000),"Ordinaria",IF(AND(AC1131=0,SUMIFS($H:$H,$A:$A,$A1131,#REF!,#REF!)&gt;=250000000),"Preventiva",IF(AND(AC1131&gt;0,AC1131&lt;=30),"Persuasiva I",IF(AND(AC1131&gt;30,AC1131&lt;=60),"Persuasiva II",IF(AND(AC1131&gt;60,AC1131&lt;90),"Prejurídica","Jurídico")))))</f>
        <v>#REF!</v>
      </c>
      <c r="AV1131">
        <f t="shared" si="274"/>
        <v>0</v>
      </c>
      <c r="AW1131" t="str">
        <f>IFERROR(VLOOKUP(#REF!,#REF!,32,0),"Desembolsado")</f>
        <v>Desembolsado</v>
      </c>
      <c r="AX1131" t="str">
        <f t="shared" si="281"/>
        <v>Otro</v>
      </c>
    </row>
    <row r="1132" spans="1:50" x14ac:dyDescent="0.25">
      <c r="A1132" s="3">
        <v>45016</v>
      </c>
      <c r="B1132" s="1">
        <v>39143500016491</v>
      </c>
      <c r="C1132" s="5">
        <v>305600000</v>
      </c>
      <c r="D1132">
        <v>240</v>
      </c>
      <c r="E1132" s="3">
        <v>40850</v>
      </c>
      <c r="F1132" s="1">
        <f>_xlfn.DAYS(E1132,A1132)/30</f>
        <v>-138.86666666666667</v>
      </c>
      <c r="G1132" s="1">
        <f t="shared" si="278"/>
        <v>101.13333333333333</v>
      </c>
      <c r="H1132" s="5">
        <v>133926688</v>
      </c>
      <c r="I1132" s="5" t="s">
        <v>52</v>
      </c>
      <c r="J1132" s="6">
        <v>41926</v>
      </c>
      <c r="K1132" s="7">
        <f>+_xlfn.DAYS(A1132,J1132)/30</f>
        <v>103</v>
      </c>
      <c r="L1132" s="7">
        <f>+_xlfn.DAYS(A1132,E1132)/30</f>
        <v>138.86666666666667</v>
      </c>
      <c r="M1132" s="6">
        <v>27308</v>
      </c>
      <c r="N1132" s="8">
        <f>+_xlfn.DAYS(A1132,M1132)/365</f>
        <v>48.515068493150686</v>
      </c>
      <c r="O1132" s="8">
        <v>1100</v>
      </c>
      <c r="P1132" s="6">
        <v>36255</v>
      </c>
      <c r="Q1132" s="8">
        <f t="shared" si="270"/>
        <v>12.763888888888889</v>
      </c>
      <c r="R1132" s="8">
        <f t="shared" si="280"/>
        <v>15.752777777777778</v>
      </c>
      <c r="S1132" s="8" t="s">
        <v>73</v>
      </c>
      <c r="T1132" s="9">
        <v>1.61E-2</v>
      </c>
      <c r="U1132" s="5">
        <f t="shared" si="271"/>
        <v>1273333.3333333333</v>
      </c>
      <c r="V1132" s="5">
        <f t="shared" si="272"/>
        <v>179684.97306666666</v>
      </c>
      <c r="W1132" s="10">
        <f t="shared" si="282"/>
        <v>1453018.3063999999</v>
      </c>
      <c r="X1132" s="5">
        <v>243503</v>
      </c>
      <c r="Y1132">
        <v>0</v>
      </c>
      <c r="Z1132" s="5">
        <v>0</v>
      </c>
      <c r="AA1132" s="5">
        <v>134171139</v>
      </c>
      <c r="AB1132">
        <v>1</v>
      </c>
      <c r="AC1132">
        <v>11</v>
      </c>
      <c r="AD1132">
        <v>0</v>
      </c>
      <c r="AE1132" t="s">
        <v>44</v>
      </c>
      <c r="AF1132" t="s">
        <v>44</v>
      </c>
      <c r="AG1132" t="s">
        <v>41</v>
      </c>
      <c r="AH1132" s="5">
        <v>4285654.0199999996</v>
      </c>
      <c r="AI1132" s="5">
        <v>7822.43</v>
      </c>
      <c r="AJ1132" s="3">
        <v>48152</v>
      </c>
      <c r="AK1132" s="5">
        <v>0</v>
      </c>
      <c r="AL1132" s="5">
        <v>0</v>
      </c>
      <c r="AM1132" s="5">
        <v>0</v>
      </c>
      <c r="AN1132" s="5">
        <v>0</v>
      </c>
      <c r="AO1132" t="s">
        <v>41</v>
      </c>
      <c r="AP1132" t="s">
        <v>42</v>
      </c>
      <c r="AQ1132" s="5">
        <v>1339266.8799999999</v>
      </c>
      <c r="AR1132" t="s">
        <v>38</v>
      </c>
      <c r="AS1132">
        <f t="shared" si="279"/>
        <v>1</v>
      </c>
      <c r="AT1132" t="str">
        <f t="shared" si="273"/>
        <v>1-30 Días</v>
      </c>
      <c r="AU1132" t="e">
        <f>IF(AND(AC1132=0,SUMIFS($H:$H,$A:$A,$A1132,#REF!,#REF!)&lt;250000000),"Ordinaria",IF(AND(AC1132=0,SUMIFS($H:$H,$A:$A,$A1132,#REF!,#REF!)&gt;=250000000),"Preventiva",IF(AND(AC1132&gt;0,AC1132&lt;=30),"Persuasiva I",IF(AND(AC1132&gt;30,AC1132&lt;=60),"Persuasiva II",IF(AND(AC1132&gt;60,AC1132&lt;90),"Prejurídica","Jurídico")))))</f>
        <v>#REF!</v>
      </c>
      <c r="AV1132">
        <f t="shared" si="274"/>
        <v>0</v>
      </c>
      <c r="AW1132" t="str">
        <f>IFERROR(VLOOKUP(#REF!,#REF!,32,0),"Desembolsado")</f>
        <v>Desembolsado</v>
      </c>
      <c r="AX1132" t="str">
        <f t="shared" si="281"/>
        <v>Otro</v>
      </c>
    </row>
    <row r="1133" spans="1:50" x14ac:dyDescent="0.25">
      <c r="A1133" s="3">
        <v>45351</v>
      </c>
      <c r="B1133" s="1">
        <v>39144500014731</v>
      </c>
      <c r="C1133" s="5">
        <v>238817555</v>
      </c>
      <c r="D1133">
        <v>240</v>
      </c>
      <c r="E1133" s="3">
        <v>41652</v>
      </c>
      <c r="F1133" s="1">
        <f>_xlfn.DAYS(E1133,A1133)/30</f>
        <v>-123.3</v>
      </c>
      <c r="G1133" s="1">
        <f t="shared" si="278"/>
        <v>116.7</v>
      </c>
      <c r="H1133" s="5">
        <v>124384160</v>
      </c>
      <c r="I1133" s="5" t="s">
        <v>53</v>
      </c>
      <c r="J1133" s="6">
        <v>41662</v>
      </c>
      <c r="K1133" s="7">
        <f>+_xlfn.DAYS(A1133,J1133)/30</f>
        <v>122.96666666666667</v>
      </c>
      <c r="L1133" s="7">
        <f>+_xlfn.DAYS(A1133,E1133)/30</f>
        <v>123.3</v>
      </c>
      <c r="M1133" s="6">
        <v>30918</v>
      </c>
      <c r="N1133" s="8">
        <f>+_xlfn.DAYS(A1133,M1133)/365</f>
        <v>39.542465753424658</v>
      </c>
      <c r="O1133" s="8">
        <v>196</v>
      </c>
      <c r="P1133" s="6">
        <v>40850</v>
      </c>
      <c r="Q1133" s="8">
        <f t="shared" si="270"/>
        <v>2.2277777777777779</v>
      </c>
      <c r="R1133" s="8">
        <f t="shared" si="280"/>
        <v>2.2555555555555555</v>
      </c>
      <c r="S1133" s="8" t="s">
        <v>66</v>
      </c>
      <c r="T1133" s="9">
        <v>1.61E-2</v>
      </c>
      <c r="U1133" s="5">
        <f t="shared" si="271"/>
        <v>995073.14583333337</v>
      </c>
      <c r="V1133" s="5">
        <f t="shared" si="272"/>
        <v>166882.08133333334</v>
      </c>
      <c r="W1133" s="10">
        <f t="shared" si="282"/>
        <v>1161955.2271666666</v>
      </c>
      <c r="X1133" s="5">
        <v>3149718</v>
      </c>
      <c r="Y1133">
        <v>0</v>
      </c>
      <c r="Z1133" s="5">
        <v>17051</v>
      </c>
      <c r="AA1133" s="5">
        <v>127550929</v>
      </c>
      <c r="AB1133">
        <v>0</v>
      </c>
      <c r="AC1133">
        <v>0</v>
      </c>
      <c r="AD1133">
        <v>0</v>
      </c>
      <c r="AE1133" t="s">
        <v>34</v>
      </c>
      <c r="AF1133" t="s">
        <v>34</v>
      </c>
      <c r="AG1133" t="s">
        <v>41</v>
      </c>
      <c r="AH1133" s="5">
        <v>1243841.6000000001</v>
      </c>
      <c r="AI1133" s="5">
        <v>31497.18</v>
      </c>
      <c r="AJ1133" s="3">
        <v>49145</v>
      </c>
      <c r="AK1133" s="5">
        <v>170.51</v>
      </c>
      <c r="AL1133" s="5">
        <v>0</v>
      </c>
      <c r="AM1133" s="5">
        <v>0</v>
      </c>
      <c r="AN1133" s="5">
        <v>0</v>
      </c>
      <c r="AO1133" t="s">
        <v>41</v>
      </c>
      <c r="AP1133" t="s">
        <v>37</v>
      </c>
      <c r="AQ1133" s="5">
        <v>1243841.6000000001</v>
      </c>
      <c r="AR1133" t="s">
        <v>38</v>
      </c>
      <c r="AT1133" t="str">
        <f t="shared" si="273"/>
        <v>0 Días</v>
      </c>
      <c r="AU1133" t="e">
        <f>IF(AND(AC1133=0,SUMIFS($H:$H,$A:$A,$A1133,#REF!,#REF!)&lt;250000000),"Ordinaria",IF(AND(AC1133=0,SUMIFS($H:$H,$A:$A,$A1133,#REF!,#REF!)&gt;=250000000),"Preventiva",IF(AND(AC1133&gt;0,AC1133&lt;=30),"Persuasiva I",IF(AND(AC1133&gt;30,AC1133&lt;=60),"Persuasiva II",IF(AND(AC1133&gt;60,AC1133&lt;90),"Prejurídica","Jurídico")))))</f>
        <v>#REF!</v>
      </c>
      <c r="AV1133">
        <f t="shared" si="274"/>
        <v>0</v>
      </c>
      <c r="AW1133" t="str">
        <f>IFERROR(VLOOKUP(#REF!,#REF!,32,0),"Desembolsado")</f>
        <v>Desembolsado</v>
      </c>
      <c r="AX1133" t="str">
        <f t="shared" si="281"/>
        <v>Otro</v>
      </c>
    </row>
    <row r="1134" spans="1:50" x14ac:dyDescent="0.25">
      <c r="A1134" s="3">
        <v>45322</v>
      </c>
      <c r="B1134" s="1">
        <v>39144500014731</v>
      </c>
      <c r="C1134" s="5">
        <v>238817555</v>
      </c>
      <c r="D1134">
        <v>240</v>
      </c>
      <c r="E1134" s="3">
        <v>41652</v>
      </c>
      <c r="F1134" s="1">
        <f>_xlfn.DAYS(E1134,A1134)/30</f>
        <v>-122.33333333333333</v>
      </c>
      <c r="G1134" s="1">
        <f t="shared" si="278"/>
        <v>117.66666666666667</v>
      </c>
      <c r="H1134" s="5">
        <v>125379233</v>
      </c>
      <c r="I1134" s="5" t="s">
        <v>53</v>
      </c>
      <c r="J1134" s="6">
        <v>41662</v>
      </c>
      <c r="K1134" s="7">
        <f>+_xlfn.DAYS(A1134,J1134)/30</f>
        <v>122</v>
      </c>
      <c r="L1134" s="7">
        <f>+_xlfn.DAYS(A1134,E1134)/30</f>
        <v>122.33333333333333</v>
      </c>
      <c r="M1134" s="6">
        <v>30918</v>
      </c>
      <c r="N1134" s="8">
        <f>+_xlfn.DAYS(A1134,M1134)/365</f>
        <v>39.463013698630135</v>
      </c>
      <c r="O1134" s="8">
        <v>196</v>
      </c>
      <c r="P1134" s="6">
        <v>40850</v>
      </c>
      <c r="Q1134" s="8">
        <f t="shared" si="270"/>
        <v>2.2277777777777779</v>
      </c>
      <c r="R1134" s="8">
        <f t="shared" si="280"/>
        <v>2.2555555555555555</v>
      </c>
      <c r="S1134" s="8" t="s">
        <v>66</v>
      </c>
      <c r="T1134" s="9">
        <v>1.61E-2</v>
      </c>
      <c r="U1134" s="5">
        <f t="shared" si="271"/>
        <v>995073.14583333337</v>
      </c>
      <c r="V1134" s="5">
        <f t="shared" si="272"/>
        <v>168217.13760833332</v>
      </c>
      <c r="W1134" s="10">
        <f t="shared" si="282"/>
        <v>1163290.2834416667</v>
      </c>
      <c r="X1134" s="5">
        <v>3150205</v>
      </c>
      <c r="Y1134">
        <v>0</v>
      </c>
      <c r="Z1134" s="5">
        <v>17185</v>
      </c>
      <c r="AA1134" s="5">
        <v>128546623</v>
      </c>
      <c r="AB1134">
        <v>0</v>
      </c>
      <c r="AC1134">
        <v>0</v>
      </c>
      <c r="AD1134">
        <v>0</v>
      </c>
      <c r="AE1134" t="s">
        <v>34</v>
      </c>
      <c r="AF1134" t="s">
        <v>34</v>
      </c>
      <c r="AG1134" t="s">
        <v>41</v>
      </c>
      <c r="AH1134" s="5">
        <v>1253792.33</v>
      </c>
      <c r="AI1134" s="5">
        <v>31502.05</v>
      </c>
      <c r="AJ1134" s="3">
        <v>49145</v>
      </c>
      <c r="AK1134" s="5">
        <v>171.85</v>
      </c>
      <c r="AL1134" s="5">
        <v>0</v>
      </c>
      <c r="AM1134" s="5">
        <v>0</v>
      </c>
      <c r="AN1134" s="5">
        <v>0</v>
      </c>
      <c r="AO1134" t="s">
        <v>41</v>
      </c>
      <c r="AP1134" t="s">
        <v>37</v>
      </c>
      <c r="AQ1134" s="5">
        <v>1253792.33</v>
      </c>
      <c r="AR1134" t="s">
        <v>38</v>
      </c>
      <c r="AS1134">
        <f t="shared" ref="AS1134:AS1144" si="283">IF(AC1134&gt;=1,1,0)</f>
        <v>0</v>
      </c>
      <c r="AT1134" t="str">
        <f t="shared" si="273"/>
        <v>0 Días</v>
      </c>
      <c r="AU1134" t="e">
        <f>IF(AND(AC1134=0,SUMIFS($H:$H,$A:$A,$A1134,#REF!,#REF!)&lt;250000000),"Ordinaria",IF(AND(AC1134=0,SUMIFS($H:$H,$A:$A,$A1134,#REF!,#REF!)&gt;=250000000),"Preventiva",IF(AND(AC1134&gt;0,AC1134&lt;=30),"Persuasiva I",IF(AND(AC1134&gt;30,AC1134&lt;=60),"Persuasiva II",IF(AND(AC1134&gt;60,AC1134&lt;90),"Prejurídica","Jurídico")))))</f>
        <v>#REF!</v>
      </c>
      <c r="AV1134">
        <f t="shared" si="274"/>
        <v>0</v>
      </c>
      <c r="AW1134" t="str">
        <f>IFERROR(VLOOKUP(#REF!,#REF!,32,0),"Desembolsado")</f>
        <v>Desembolsado</v>
      </c>
      <c r="AX1134" t="str">
        <f t="shared" si="281"/>
        <v>Otro</v>
      </c>
    </row>
    <row r="1135" spans="1:50" x14ac:dyDescent="0.25">
      <c r="A1135" s="3">
        <v>45291</v>
      </c>
      <c r="B1135" s="1">
        <v>39144500014731</v>
      </c>
      <c r="C1135" s="5">
        <v>238817555</v>
      </c>
      <c r="D1135">
        <v>240</v>
      </c>
      <c r="E1135" s="3">
        <v>41652</v>
      </c>
      <c r="F1135" s="1">
        <f>_xlfn.DAYS(E1135,A1135)/30</f>
        <v>-121.3</v>
      </c>
      <c r="G1135" s="1">
        <f t="shared" si="278"/>
        <v>118.7</v>
      </c>
      <c r="H1135" s="5">
        <v>126374306</v>
      </c>
      <c r="I1135" s="5" t="s">
        <v>53</v>
      </c>
      <c r="J1135" s="6">
        <v>41662</v>
      </c>
      <c r="K1135" s="7">
        <f>+_xlfn.DAYS(A1135,J1135)/30</f>
        <v>120.96666666666667</v>
      </c>
      <c r="L1135" s="7">
        <f>+_xlfn.DAYS(A1135,E1135)/30</f>
        <v>121.3</v>
      </c>
      <c r="M1135" s="6">
        <v>30918</v>
      </c>
      <c r="N1135" s="8">
        <f>+_xlfn.DAYS(A1135,M1135)/365</f>
        <v>39.37808219178082</v>
      </c>
      <c r="O1135" s="8">
        <v>196</v>
      </c>
      <c r="P1135" s="6">
        <v>40850</v>
      </c>
      <c r="Q1135" s="8">
        <f t="shared" si="270"/>
        <v>2.2277777777777779</v>
      </c>
      <c r="R1135" s="8">
        <f t="shared" si="280"/>
        <v>2.2555555555555555</v>
      </c>
      <c r="S1135" s="8" t="s">
        <v>66</v>
      </c>
      <c r="T1135" s="9">
        <v>1.61E-2</v>
      </c>
      <c r="U1135" s="5">
        <f t="shared" si="271"/>
        <v>995073.14583333337</v>
      </c>
      <c r="V1135" s="5">
        <f t="shared" si="272"/>
        <v>169552.19388333333</v>
      </c>
      <c r="W1135" s="10">
        <f t="shared" si="282"/>
        <v>1164625.3397166666</v>
      </c>
      <c r="X1135" s="5">
        <v>3150691</v>
      </c>
      <c r="Y1135">
        <v>0</v>
      </c>
      <c r="Z1135" s="5">
        <v>17320</v>
      </c>
      <c r="AA1135" s="5">
        <v>129542317</v>
      </c>
      <c r="AB1135">
        <v>0</v>
      </c>
      <c r="AC1135">
        <v>0</v>
      </c>
      <c r="AD1135">
        <v>0</v>
      </c>
      <c r="AE1135" t="s">
        <v>34</v>
      </c>
      <c r="AF1135" t="s">
        <v>34</v>
      </c>
      <c r="AG1135" t="s">
        <v>41</v>
      </c>
      <c r="AH1135" s="5">
        <v>1263743.06</v>
      </c>
      <c r="AI1135" s="5">
        <v>31506.91</v>
      </c>
      <c r="AJ1135" s="3">
        <v>49145</v>
      </c>
      <c r="AK1135" s="5">
        <v>173.2</v>
      </c>
      <c r="AL1135" s="5">
        <v>0</v>
      </c>
      <c r="AM1135" s="5">
        <v>0</v>
      </c>
      <c r="AN1135" s="5">
        <v>0</v>
      </c>
      <c r="AO1135" t="s">
        <v>41</v>
      </c>
      <c r="AP1135" t="s">
        <v>37</v>
      </c>
      <c r="AQ1135" s="5">
        <v>1263743.06</v>
      </c>
      <c r="AR1135" t="s">
        <v>38</v>
      </c>
      <c r="AS1135">
        <f t="shared" si="283"/>
        <v>0</v>
      </c>
      <c r="AT1135" t="str">
        <f t="shared" si="273"/>
        <v>0 Días</v>
      </c>
      <c r="AU1135" t="e">
        <f>IF(AND(AC1135=0,SUMIFS($H:$H,$A:$A,$A1135,#REF!,#REF!)&lt;250000000),"Ordinaria",IF(AND(AC1135=0,SUMIFS($H:$H,$A:$A,$A1135,#REF!,#REF!)&gt;=250000000),"Preventiva",IF(AND(AC1135&gt;0,AC1135&lt;=30),"Persuasiva I",IF(AND(AC1135&gt;30,AC1135&lt;=60),"Persuasiva II",IF(AND(AC1135&gt;60,AC1135&lt;90),"Prejurídica","Jurídico")))))</f>
        <v>#REF!</v>
      </c>
      <c r="AV1135">
        <f t="shared" si="274"/>
        <v>0</v>
      </c>
      <c r="AW1135" t="str">
        <f>IFERROR(VLOOKUP(#REF!,#REF!,32,0),"Desembolsado")</f>
        <v>Desembolsado</v>
      </c>
      <c r="AX1135" t="str">
        <f t="shared" si="281"/>
        <v>Otro</v>
      </c>
    </row>
    <row r="1136" spans="1:50" x14ac:dyDescent="0.25">
      <c r="A1136" s="3">
        <v>45260</v>
      </c>
      <c r="B1136" s="1">
        <v>39144500014731</v>
      </c>
      <c r="C1136" s="5">
        <v>238817555</v>
      </c>
      <c r="D1136">
        <v>240</v>
      </c>
      <c r="E1136" s="3">
        <v>41652</v>
      </c>
      <c r="F1136" s="1">
        <f>_xlfn.DAYS(E1136,A1136)/30</f>
        <v>-120.26666666666667</v>
      </c>
      <c r="G1136" s="1">
        <f t="shared" si="278"/>
        <v>119.73333333333333</v>
      </c>
      <c r="H1136" s="5">
        <v>127369379</v>
      </c>
      <c r="I1136" s="5" t="s">
        <v>53</v>
      </c>
      <c r="J1136" s="6">
        <v>41662</v>
      </c>
      <c r="K1136" s="7">
        <f>+_xlfn.DAYS(A1136,J1136)/30</f>
        <v>119.93333333333334</v>
      </c>
      <c r="L1136" s="7">
        <f>+_xlfn.DAYS(A1136,E1136)/30</f>
        <v>120.26666666666667</v>
      </c>
      <c r="M1136" s="6">
        <v>30918</v>
      </c>
      <c r="N1136" s="8">
        <f>+_xlfn.DAYS(A1136,M1136)/365</f>
        <v>39.293150684931504</v>
      </c>
      <c r="O1136" s="8">
        <v>196</v>
      </c>
      <c r="P1136" s="6">
        <v>40850</v>
      </c>
      <c r="Q1136" s="8">
        <f t="shared" si="270"/>
        <v>2.2277777777777779</v>
      </c>
      <c r="R1136" s="8">
        <f t="shared" si="280"/>
        <v>2.2555555555555555</v>
      </c>
      <c r="S1136" s="8" t="s">
        <v>66</v>
      </c>
      <c r="T1136" s="9">
        <v>1.61E-2</v>
      </c>
      <c r="U1136" s="5">
        <f t="shared" si="271"/>
        <v>995073.14583333337</v>
      </c>
      <c r="V1136" s="5">
        <f t="shared" si="272"/>
        <v>170887.25015833334</v>
      </c>
      <c r="W1136" s="10">
        <f t="shared" si="282"/>
        <v>1165960.3959916667</v>
      </c>
      <c r="X1136" s="5">
        <v>3151177</v>
      </c>
      <c r="Y1136">
        <v>0</v>
      </c>
      <c r="Z1136" s="5">
        <v>0</v>
      </c>
      <c r="AA1136" s="5">
        <v>130520556</v>
      </c>
      <c r="AB1136">
        <v>0</v>
      </c>
      <c r="AC1136">
        <v>0</v>
      </c>
      <c r="AD1136">
        <v>0</v>
      </c>
      <c r="AE1136" t="s">
        <v>34</v>
      </c>
      <c r="AF1136" t="s">
        <v>34</v>
      </c>
      <c r="AG1136" t="s">
        <v>41</v>
      </c>
      <c r="AH1136" s="5">
        <v>1273693.79</v>
      </c>
      <c r="AI1136" s="5">
        <v>31511.77</v>
      </c>
      <c r="AJ1136" s="3">
        <v>49145</v>
      </c>
      <c r="AK1136" s="5">
        <v>0</v>
      </c>
      <c r="AL1136" s="5">
        <v>0</v>
      </c>
      <c r="AM1136" s="5">
        <v>0</v>
      </c>
      <c r="AN1136" s="5">
        <v>0</v>
      </c>
      <c r="AO1136" t="s">
        <v>41</v>
      </c>
      <c r="AP1136" t="s">
        <v>37</v>
      </c>
      <c r="AQ1136" s="5">
        <v>1273693.79</v>
      </c>
      <c r="AR1136" t="s">
        <v>38</v>
      </c>
      <c r="AS1136">
        <f t="shared" si="283"/>
        <v>0</v>
      </c>
      <c r="AT1136" t="str">
        <f t="shared" si="273"/>
        <v>0 Días</v>
      </c>
      <c r="AU1136" t="e">
        <f>IF(AND(AC1136=0,SUMIFS($H:$H,$A:$A,$A1136,#REF!,#REF!)&lt;250000000),"Ordinaria",IF(AND(AC1136=0,SUMIFS($H:$H,$A:$A,$A1136,#REF!,#REF!)&gt;=250000000),"Preventiva",IF(AND(AC1136&gt;0,AC1136&lt;=30),"Persuasiva I",IF(AND(AC1136&gt;30,AC1136&lt;=60),"Persuasiva II",IF(AND(AC1136&gt;60,AC1136&lt;90),"Prejurídica","Jurídico")))))</f>
        <v>#REF!</v>
      </c>
      <c r="AV1136">
        <f t="shared" si="274"/>
        <v>0</v>
      </c>
      <c r="AW1136" t="str">
        <f>IFERROR(VLOOKUP(#REF!,#REF!,32,0),"Desembolsado")</f>
        <v>Desembolsado</v>
      </c>
      <c r="AX1136" t="str">
        <f t="shared" si="281"/>
        <v>Otro</v>
      </c>
    </row>
    <row r="1137" spans="1:50" x14ac:dyDescent="0.25">
      <c r="A1137" s="3">
        <v>45230</v>
      </c>
      <c r="B1137" s="1">
        <v>39144500014731</v>
      </c>
      <c r="C1137" s="5">
        <v>238817555</v>
      </c>
      <c r="D1137">
        <v>240</v>
      </c>
      <c r="E1137" s="3">
        <v>41652</v>
      </c>
      <c r="F1137" s="1">
        <f>_xlfn.DAYS(E1137,A1137)/30</f>
        <v>-119.26666666666667</v>
      </c>
      <c r="G1137" s="1">
        <f t="shared" si="278"/>
        <v>120.73333333333333</v>
      </c>
      <c r="H1137" s="5">
        <v>128364452</v>
      </c>
      <c r="I1137" s="5" t="s">
        <v>53</v>
      </c>
      <c r="J1137" s="6">
        <v>41662</v>
      </c>
      <c r="K1137" s="7">
        <f>+_xlfn.DAYS(A1137,J1137)/30</f>
        <v>118.93333333333334</v>
      </c>
      <c r="L1137" s="7">
        <f>+_xlfn.DAYS(A1137,E1137)/30</f>
        <v>119.26666666666667</v>
      </c>
      <c r="M1137" s="6">
        <v>30918</v>
      </c>
      <c r="N1137" s="8">
        <f>+_xlfn.DAYS(A1137,M1137)/365</f>
        <v>39.210958904109589</v>
      </c>
      <c r="O1137" s="8">
        <v>196</v>
      </c>
      <c r="P1137" s="6">
        <v>40850</v>
      </c>
      <c r="Q1137" s="8">
        <f t="shared" si="270"/>
        <v>2.2277777777777779</v>
      </c>
      <c r="R1137" s="8">
        <f t="shared" si="280"/>
        <v>2.2555555555555555</v>
      </c>
      <c r="S1137" s="8" t="s">
        <v>66</v>
      </c>
      <c r="T1137" s="9">
        <v>1.61E-2</v>
      </c>
      <c r="U1137" s="5">
        <f t="shared" si="271"/>
        <v>995073.14583333337</v>
      </c>
      <c r="V1137" s="5">
        <f t="shared" si="272"/>
        <v>172222.30643333335</v>
      </c>
      <c r="W1137" s="10">
        <f t="shared" si="282"/>
        <v>1167295.4522666668</v>
      </c>
      <c r="X1137" s="5">
        <v>3151664</v>
      </c>
      <c r="Y1137">
        <v>0</v>
      </c>
      <c r="Z1137" s="5">
        <v>0</v>
      </c>
      <c r="AA1137" s="5">
        <v>131516116</v>
      </c>
      <c r="AB1137">
        <v>0</v>
      </c>
      <c r="AC1137">
        <v>0</v>
      </c>
      <c r="AD1137">
        <v>0</v>
      </c>
      <c r="AE1137" t="s">
        <v>34</v>
      </c>
      <c r="AF1137" t="s">
        <v>34</v>
      </c>
      <c r="AG1137" t="s">
        <v>41</v>
      </c>
      <c r="AH1137" s="5">
        <v>1283644.52</v>
      </c>
      <c r="AI1137" s="5">
        <v>31516.639999999999</v>
      </c>
      <c r="AJ1137" s="3">
        <v>49145</v>
      </c>
      <c r="AK1137" s="5">
        <v>0</v>
      </c>
      <c r="AL1137" s="5">
        <v>0</v>
      </c>
      <c r="AM1137" s="5">
        <v>0</v>
      </c>
      <c r="AN1137" s="5">
        <v>0</v>
      </c>
      <c r="AO1137" t="s">
        <v>41</v>
      </c>
      <c r="AP1137" t="s">
        <v>37</v>
      </c>
      <c r="AQ1137" s="5">
        <v>1283644.52</v>
      </c>
      <c r="AR1137" t="s">
        <v>38</v>
      </c>
      <c r="AS1137">
        <f t="shared" si="283"/>
        <v>0</v>
      </c>
      <c r="AT1137" t="str">
        <f t="shared" si="273"/>
        <v>0 Días</v>
      </c>
      <c r="AU1137" t="e">
        <f>IF(AND(AC1137=0,SUMIFS($H:$H,$A:$A,$A1137,#REF!,#REF!)&lt;250000000),"Ordinaria",IF(AND(AC1137=0,SUMIFS($H:$H,$A:$A,$A1137,#REF!,#REF!)&gt;=250000000),"Preventiva",IF(AND(AC1137&gt;0,AC1137&lt;=30),"Persuasiva I",IF(AND(AC1137&gt;30,AC1137&lt;=60),"Persuasiva II",IF(AND(AC1137&gt;60,AC1137&lt;90),"Prejurídica","Jurídico")))))</f>
        <v>#REF!</v>
      </c>
      <c r="AV1137">
        <f t="shared" si="274"/>
        <v>0</v>
      </c>
      <c r="AW1137" t="str">
        <f>IFERROR(VLOOKUP(#REF!,#REF!,32,0),"Desembolsado")</f>
        <v>Desembolsado</v>
      </c>
      <c r="AX1137" t="str">
        <f t="shared" si="281"/>
        <v>Otro</v>
      </c>
    </row>
    <row r="1138" spans="1:50" x14ac:dyDescent="0.25">
      <c r="A1138" s="3">
        <v>45199</v>
      </c>
      <c r="B1138" s="1">
        <v>39144500014731</v>
      </c>
      <c r="C1138" s="5">
        <v>238817555</v>
      </c>
      <c r="D1138">
        <v>240</v>
      </c>
      <c r="E1138" s="3">
        <v>41652</v>
      </c>
      <c r="F1138" s="1">
        <f>_xlfn.DAYS(E1138,A1138)/30</f>
        <v>-118.23333333333333</v>
      </c>
      <c r="G1138" s="1">
        <f t="shared" si="278"/>
        <v>121.76666666666667</v>
      </c>
      <c r="H1138" s="5">
        <v>129359525</v>
      </c>
      <c r="I1138" s="5" t="s">
        <v>53</v>
      </c>
      <c r="J1138" s="6">
        <v>41662</v>
      </c>
      <c r="K1138" s="7">
        <f>+_xlfn.DAYS(A1138,J1138)/30</f>
        <v>117.9</v>
      </c>
      <c r="L1138" s="7">
        <f>+_xlfn.DAYS(A1138,E1138)/30</f>
        <v>118.23333333333333</v>
      </c>
      <c r="M1138" s="6">
        <v>30918</v>
      </c>
      <c r="N1138" s="8">
        <f>+_xlfn.DAYS(A1138,M1138)/365</f>
        <v>39.126027397260273</v>
      </c>
      <c r="O1138" s="8">
        <v>196</v>
      </c>
      <c r="P1138" s="6">
        <v>40850</v>
      </c>
      <c r="Q1138" s="8">
        <f t="shared" si="270"/>
        <v>2.2277777777777779</v>
      </c>
      <c r="R1138" s="8">
        <f t="shared" si="280"/>
        <v>2.2555555555555555</v>
      </c>
      <c r="S1138" s="8" t="s">
        <v>66</v>
      </c>
      <c r="T1138" s="9">
        <v>1.61E-2</v>
      </c>
      <c r="U1138" s="5">
        <f t="shared" si="271"/>
        <v>995073.14583333337</v>
      </c>
      <c r="V1138" s="5">
        <f t="shared" si="272"/>
        <v>173557.36270833336</v>
      </c>
      <c r="W1138" s="10">
        <f t="shared" si="282"/>
        <v>1168630.5085416667</v>
      </c>
      <c r="X1138" s="5">
        <v>3152150</v>
      </c>
      <c r="Y1138">
        <v>0</v>
      </c>
      <c r="Z1138" s="5">
        <v>0</v>
      </c>
      <c r="AA1138" s="5">
        <v>132511675</v>
      </c>
      <c r="AB1138">
        <v>0</v>
      </c>
      <c r="AC1138">
        <v>0</v>
      </c>
      <c r="AD1138">
        <v>0</v>
      </c>
      <c r="AE1138" t="s">
        <v>34</v>
      </c>
      <c r="AF1138" t="s">
        <v>34</v>
      </c>
      <c r="AG1138" t="s">
        <v>41</v>
      </c>
      <c r="AH1138" s="5">
        <v>1293595.25</v>
      </c>
      <c r="AI1138" s="5">
        <v>31521.5</v>
      </c>
      <c r="AJ1138" s="3">
        <v>49145</v>
      </c>
      <c r="AK1138" s="5">
        <v>0</v>
      </c>
      <c r="AL1138" s="5">
        <v>0</v>
      </c>
      <c r="AM1138" s="5">
        <v>0</v>
      </c>
      <c r="AN1138" s="5">
        <v>0</v>
      </c>
      <c r="AO1138" t="s">
        <v>41</v>
      </c>
      <c r="AP1138" t="s">
        <v>37</v>
      </c>
      <c r="AQ1138" s="5">
        <v>1293595.25</v>
      </c>
      <c r="AR1138" t="s">
        <v>38</v>
      </c>
      <c r="AS1138">
        <f t="shared" si="283"/>
        <v>0</v>
      </c>
      <c r="AT1138" t="str">
        <f t="shared" si="273"/>
        <v>0 Días</v>
      </c>
      <c r="AU1138" t="e">
        <f>IF(AND(AC1138=0,SUMIFS($H:$H,$A:$A,$A1138,#REF!,#REF!)&lt;250000000),"Ordinaria",IF(AND(AC1138=0,SUMIFS($H:$H,$A:$A,$A1138,#REF!,#REF!)&gt;=250000000),"Preventiva",IF(AND(AC1138&gt;0,AC1138&lt;=30),"Persuasiva I",IF(AND(AC1138&gt;30,AC1138&lt;=60),"Persuasiva II",IF(AND(AC1138&gt;60,AC1138&lt;90),"Prejurídica","Jurídico")))))</f>
        <v>#REF!</v>
      </c>
      <c r="AV1138">
        <f t="shared" si="274"/>
        <v>0</v>
      </c>
      <c r="AW1138" t="str">
        <f>IFERROR(VLOOKUP(#REF!,#REF!,32,0),"Desembolsado")</f>
        <v>Desembolsado</v>
      </c>
      <c r="AX1138" t="str">
        <f t="shared" si="281"/>
        <v>Otro</v>
      </c>
    </row>
    <row r="1139" spans="1:50" x14ac:dyDescent="0.25">
      <c r="A1139" s="3">
        <v>45169</v>
      </c>
      <c r="B1139" s="1">
        <v>39144500014731</v>
      </c>
      <c r="C1139" s="5">
        <v>238817555</v>
      </c>
      <c r="D1139">
        <v>240</v>
      </c>
      <c r="E1139" s="3">
        <v>41652</v>
      </c>
      <c r="F1139" s="1">
        <f>_xlfn.DAYS(E1139,A1139)/30</f>
        <v>-117.23333333333333</v>
      </c>
      <c r="G1139" s="1">
        <f t="shared" si="278"/>
        <v>122.76666666666667</v>
      </c>
      <c r="H1139" s="5">
        <v>130354598</v>
      </c>
      <c r="I1139" s="5" t="s">
        <v>53</v>
      </c>
      <c r="J1139" s="6">
        <v>41662</v>
      </c>
      <c r="K1139" s="7">
        <f>+_xlfn.DAYS(A1139,J1139)/30</f>
        <v>116.9</v>
      </c>
      <c r="L1139" s="7">
        <f>+_xlfn.DAYS(A1139,E1139)/30</f>
        <v>117.23333333333333</v>
      </c>
      <c r="M1139" s="6">
        <v>30918</v>
      </c>
      <c r="N1139" s="8">
        <f>+_xlfn.DAYS(A1139,M1139)/365</f>
        <v>39.043835616438358</v>
      </c>
      <c r="O1139" s="8">
        <v>196</v>
      </c>
      <c r="P1139" s="6">
        <v>40850</v>
      </c>
      <c r="Q1139" s="8">
        <f t="shared" si="270"/>
        <v>2.2277777777777779</v>
      </c>
      <c r="R1139" s="8">
        <f t="shared" si="280"/>
        <v>2.2555555555555555</v>
      </c>
      <c r="S1139" s="8" t="s">
        <v>66</v>
      </c>
      <c r="T1139" s="9">
        <v>1.61E-2</v>
      </c>
      <c r="U1139" s="5">
        <f t="shared" si="271"/>
        <v>995073.14583333337</v>
      </c>
      <c r="V1139" s="5">
        <f t="shared" si="272"/>
        <v>174892.41898333334</v>
      </c>
      <c r="W1139" s="10">
        <f t="shared" si="282"/>
        <v>1169965.5648166668</v>
      </c>
      <c r="X1139" s="5">
        <v>3152637</v>
      </c>
      <c r="Y1139">
        <v>0</v>
      </c>
      <c r="Z1139" s="5">
        <v>0</v>
      </c>
      <c r="AA1139" s="5">
        <v>133507235</v>
      </c>
      <c r="AB1139">
        <v>0</v>
      </c>
      <c r="AC1139">
        <v>0</v>
      </c>
      <c r="AD1139">
        <v>0</v>
      </c>
      <c r="AE1139" t="s">
        <v>34</v>
      </c>
      <c r="AF1139" t="s">
        <v>34</v>
      </c>
      <c r="AG1139" t="s">
        <v>41</v>
      </c>
      <c r="AH1139" s="5">
        <v>1303545.98</v>
      </c>
      <c r="AI1139" s="5">
        <v>31526.37</v>
      </c>
      <c r="AJ1139" s="3">
        <v>49145</v>
      </c>
      <c r="AK1139" s="5">
        <v>0</v>
      </c>
      <c r="AL1139" s="5">
        <v>0</v>
      </c>
      <c r="AM1139" s="5">
        <v>0</v>
      </c>
      <c r="AN1139" s="5">
        <v>0</v>
      </c>
      <c r="AO1139" t="s">
        <v>41</v>
      </c>
      <c r="AP1139" t="s">
        <v>37</v>
      </c>
      <c r="AQ1139" s="5">
        <v>1303545.98</v>
      </c>
      <c r="AR1139" t="s">
        <v>38</v>
      </c>
      <c r="AS1139">
        <f t="shared" si="283"/>
        <v>0</v>
      </c>
      <c r="AT1139" t="str">
        <f t="shared" si="273"/>
        <v>0 Días</v>
      </c>
      <c r="AU1139" t="e">
        <f>IF(AND(AC1139=0,SUMIFS($H:$H,$A:$A,$A1139,#REF!,#REF!)&lt;250000000),"Ordinaria",IF(AND(AC1139=0,SUMIFS($H:$H,$A:$A,$A1139,#REF!,#REF!)&gt;=250000000),"Preventiva",IF(AND(AC1139&gt;0,AC1139&lt;=30),"Persuasiva I",IF(AND(AC1139&gt;30,AC1139&lt;=60),"Persuasiva II",IF(AND(AC1139&gt;60,AC1139&lt;90),"Prejurídica","Jurídico")))))</f>
        <v>#REF!</v>
      </c>
      <c r="AV1139">
        <f t="shared" si="274"/>
        <v>0</v>
      </c>
      <c r="AW1139" t="str">
        <f>IFERROR(VLOOKUP(#REF!,#REF!,32,0),"Desembolsado")</f>
        <v>Desembolsado</v>
      </c>
      <c r="AX1139" t="str">
        <f t="shared" si="281"/>
        <v>Otro</v>
      </c>
    </row>
    <row r="1140" spans="1:50" x14ac:dyDescent="0.25">
      <c r="A1140" s="3">
        <v>45138</v>
      </c>
      <c r="B1140" s="1">
        <v>39144500014731</v>
      </c>
      <c r="C1140" s="5">
        <v>238817555</v>
      </c>
      <c r="D1140">
        <v>240</v>
      </c>
      <c r="E1140" s="3">
        <v>41652</v>
      </c>
      <c r="F1140" s="1">
        <f>_xlfn.DAYS(E1140,A1140)/30</f>
        <v>-116.2</v>
      </c>
      <c r="G1140" s="1">
        <f t="shared" si="278"/>
        <v>123.8</v>
      </c>
      <c r="H1140" s="5">
        <v>131349671</v>
      </c>
      <c r="I1140" s="5" t="s">
        <v>53</v>
      </c>
      <c r="J1140" s="6">
        <v>41662</v>
      </c>
      <c r="K1140" s="7">
        <f>+_xlfn.DAYS(A1140,J1140)/30</f>
        <v>115.86666666666666</v>
      </c>
      <c r="L1140" s="7">
        <f>+_xlfn.DAYS(A1140,E1140)/30</f>
        <v>116.2</v>
      </c>
      <c r="M1140" s="6">
        <v>30918</v>
      </c>
      <c r="N1140" s="8">
        <f>+_xlfn.DAYS(A1140,M1140)/365</f>
        <v>38.958904109589042</v>
      </c>
      <c r="O1140" s="8">
        <v>196</v>
      </c>
      <c r="P1140" s="6">
        <v>40850</v>
      </c>
      <c r="Q1140" s="8">
        <f t="shared" si="270"/>
        <v>2.2277777777777779</v>
      </c>
      <c r="R1140" s="8">
        <f t="shared" si="280"/>
        <v>2.2555555555555555</v>
      </c>
      <c r="S1140" s="8" t="s">
        <v>66</v>
      </c>
      <c r="T1140" s="9">
        <v>1.61E-2</v>
      </c>
      <c r="U1140" s="5">
        <f t="shared" si="271"/>
        <v>995073.14583333337</v>
      </c>
      <c r="V1140" s="5">
        <f t="shared" si="272"/>
        <v>176227.47525833335</v>
      </c>
      <c r="W1140" s="10">
        <f t="shared" si="282"/>
        <v>1171300.6210916666</v>
      </c>
      <c r="X1140" s="5">
        <v>3153123</v>
      </c>
      <c r="Y1140">
        <v>0</v>
      </c>
      <c r="Z1140" s="5">
        <v>0</v>
      </c>
      <c r="AA1140" s="5">
        <v>134502794</v>
      </c>
      <c r="AB1140">
        <v>0</v>
      </c>
      <c r="AC1140">
        <v>0</v>
      </c>
      <c r="AD1140">
        <v>0</v>
      </c>
      <c r="AE1140" t="s">
        <v>34</v>
      </c>
      <c r="AF1140" t="s">
        <v>34</v>
      </c>
      <c r="AG1140" t="s">
        <v>41</v>
      </c>
      <c r="AH1140" s="5">
        <v>1313496.71</v>
      </c>
      <c r="AI1140" s="5">
        <v>31531.23</v>
      </c>
      <c r="AJ1140" s="3">
        <v>49145</v>
      </c>
      <c r="AK1140" s="5">
        <v>0</v>
      </c>
      <c r="AL1140" s="5">
        <v>0</v>
      </c>
      <c r="AM1140" s="5">
        <v>0</v>
      </c>
      <c r="AN1140" s="5">
        <v>0</v>
      </c>
      <c r="AO1140" t="s">
        <v>41</v>
      </c>
      <c r="AP1140" t="s">
        <v>37</v>
      </c>
      <c r="AQ1140" s="5">
        <v>1313496.71</v>
      </c>
      <c r="AR1140" t="s">
        <v>38</v>
      </c>
      <c r="AS1140">
        <f t="shared" si="283"/>
        <v>0</v>
      </c>
      <c r="AT1140" t="str">
        <f t="shared" si="273"/>
        <v>0 Días</v>
      </c>
      <c r="AU1140" t="e">
        <f>IF(AND(AC1140=0,SUMIFS($H:$H,$A:$A,$A1140,#REF!,#REF!)&lt;250000000),"Ordinaria",IF(AND(AC1140=0,SUMIFS($H:$H,$A:$A,$A1140,#REF!,#REF!)&gt;=250000000),"Preventiva",IF(AND(AC1140&gt;0,AC1140&lt;=30),"Persuasiva I",IF(AND(AC1140&gt;30,AC1140&lt;=60),"Persuasiva II",IF(AND(AC1140&gt;60,AC1140&lt;90),"Prejurídica","Jurídico")))))</f>
        <v>#REF!</v>
      </c>
      <c r="AV1140">
        <f t="shared" si="274"/>
        <v>0</v>
      </c>
      <c r="AW1140" t="str">
        <f>IFERROR(VLOOKUP(#REF!,#REF!,32,0),"Desembolsado")</f>
        <v>Desembolsado</v>
      </c>
      <c r="AX1140" t="str">
        <f t="shared" si="281"/>
        <v>Otro</v>
      </c>
    </row>
    <row r="1141" spans="1:50" x14ac:dyDescent="0.25">
      <c r="A1141" s="3">
        <v>45107</v>
      </c>
      <c r="B1141" s="1">
        <v>39144500014731</v>
      </c>
      <c r="C1141" s="5">
        <v>238817555</v>
      </c>
      <c r="D1141">
        <v>240</v>
      </c>
      <c r="E1141" s="3">
        <v>41652</v>
      </c>
      <c r="F1141" s="1">
        <f>_xlfn.DAYS(E1141,A1141)/30</f>
        <v>-115.16666666666667</v>
      </c>
      <c r="G1141" s="1">
        <f t="shared" si="278"/>
        <v>124.83333333333333</v>
      </c>
      <c r="H1141" s="5">
        <v>132344744</v>
      </c>
      <c r="I1141" s="5" t="s">
        <v>53</v>
      </c>
      <c r="J1141" s="6">
        <v>41662</v>
      </c>
      <c r="K1141" s="7">
        <f>+_xlfn.DAYS(A1141,J1141)/30</f>
        <v>114.83333333333333</v>
      </c>
      <c r="L1141" s="7">
        <f>+_xlfn.DAYS(A1141,E1141)/30</f>
        <v>115.16666666666667</v>
      </c>
      <c r="M1141" s="6">
        <v>30918</v>
      </c>
      <c r="N1141" s="8">
        <f>+_xlfn.DAYS(A1141,M1141)/365</f>
        <v>38.873972602739727</v>
      </c>
      <c r="O1141" s="8">
        <v>196</v>
      </c>
      <c r="P1141" s="6">
        <v>40850</v>
      </c>
      <c r="Q1141" s="8">
        <f t="shared" si="270"/>
        <v>2.2277777777777779</v>
      </c>
      <c r="R1141" s="8">
        <f t="shared" si="280"/>
        <v>2.2555555555555555</v>
      </c>
      <c r="S1141" s="8" t="s">
        <v>66</v>
      </c>
      <c r="T1141" s="9">
        <v>1.61E-2</v>
      </c>
      <c r="U1141" s="5">
        <f t="shared" si="271"/>
        <v>995073.14583333337</v>
      </c>
      <c r="V1141" s="5">
        <f t="shared" si="272"/>
        <v>177562.5315333333</v>
      </c>
      <c r="W1141" s="10">
        <f t="shared" si="282"/>
        <v>1172635.6773666667</v>
      </c>
      <c r="X1141" s="5">
        <v>3153610</v>
      </c>
      <c r="Y1141">
        <v>0</v>
      </c>
      <c r="Z1141" s="5">
        <v>0</v>
      </c>
      <c r="AA1141" s="5">
        <v>135498354</v>
      </c>
      <c r="AB1141">
        <v>0</v>
      </c>
      <c r="AC1141">
        <v>0</v>
      </c>
      <c r="AD1141">
        <v>0</v>
      </c>
      <c r="AE1141" t="s">
        <v>34</v>
      </c>
      <c r="AF1141" t="s">
        <v>34</v>
      </c>
      <c r="AG1141" t="s">
        <v>41</v>
      </c>
      <c r="AH1141" s="5">
        <v>1323447.44</v>
      </c>
      <c r="AI1141" s="5">
        <v>31536.1</v>
      </c>
      <c r="AJ1141" s="3">
        <v>49145</v>
      </c>
      <c r="AK1141" s="5">
        <v>0</v>
      </c>
      <c r="AL1141" s="5">
        <v>0</v>
      </c>
      <c r="AM1141" s="5">
        <v>0</v>
      </c>
      <c r="AN1141" s="5">
        <v>0</v>
      </c>
      <c r="AO1141" t="s">
        <v>41</v>
      </c>
      <c r="AP1141" t="s">
        <v>37</v>
      </c>
      <c r="AQ1141" s="5">
        <v>1323447.44</v>
      </c>
      <c r="AR1141" t="s">
        <v>38</v>
      </c>
      <c r="AS1141">
        <f t="shared" si="283"/>
        <v>0</v>
      </c>
      <c r="AT1141" t="str">
        <f t="shared" si="273"/>
        <v>0 Días</v>
      </c>
      <c r="AU1141" t="e">
        <f>IF(AND(AC1141=0,SUMIFS($H:$H,$A:$A,$A1141,#REF!,#REF!)&lt;250000000),"Ordinaria",IF(AND(AC1141=0,SUMIFS($H:$H,$A:$A,$A1141,#REF!,#REF!)&gt;=250000000),"Preventiva",IF(AND(AC1141&gt;0,AC1141&lt;=30),"Persuasiva I",IF(AND(AC1141&gt;30,AC1141&lt;=60),"Persuasiva II",IF(AND(AC1141&gt;60,AC1141&lt;90),"Prejurídica","Jurídico")))))</f>
        <v>#REF!</v>
      </c>
      <c r="AV1141">
        <f t="shared" si="274"/>
        <v>0</v>
      </c>
      <c r="AW1141" t="str">
        <f>IFERROR(VLOOKUP(#REF!,#REF!,32,0),"Desembolsado")</f>
        <v>Desembolsado</v>
      </c>
      <c r="AX1141" t="str">
        <f t="shared" si="281"/>
        <v>Otro</v>
      </c>
    </row>
    <row r="1142" spans="1:50" x14ac:dyDescent="0.25">
      <c r="A1142" s="3">
        <v>45077</v>
      </c>
      <c r="B1142" s="1">
        <v>39144500014731</v>
      </c>
      <c r="C1142" s="5">
        <v>238817555</v>
      </c>
      <c r="D1142">
        <v>240</v>
      </c>
      <c r="E1142" s="3">
        <v>41652</v>
      </c>
      <c r="F1142" s="1">
        <f>_xlfn.DAYS(E1142,A1142)/30</f>
        <v>-114.16666666666667</v>
      </c>
      <c r="G1142" s="1">
        <f t="shared" si="278"/>
        <v>125.83333333333333</v>
      </c>
      <c r="H1142" s="5">
        <v>133339817</v>
      </c>
      <c r="I1142" s="5" t="s">
        <v>53</v>
      </c>
      <c r="J1142" s="6">
        <v>41662</v>
      </c>
      <c r="K1142" s="7">
        <f>+_xlfn.DAYS(A1142,J1142)/30</f>
        <v>113.83333333333333</v>
      </c>
      <c r="L1142" s="7">
        <f>+_xlfn.DAYS(A1142,E1142)/30</f>
        <v>114.16666666666667</v>
      </c>
      <c r="M1142" s="6">
        <v>30918</v>
      </c>
      <c r="N1142" s="8">
        <f>+_xlfn.DAYS(A1142,M1142)/365</f>
        <v>38.791780821917811</v>
      </c>
      <c r="O1142" s="8">
        <v>196</v>
      </c>
      <c r="P1142" s="6">
        <v>40850</v>
      </c>
      <c r="Q1142" s="8">
        <f t="shared" si="270"/>
        <v>2.2277777777777779</v>
      </c>
      <c r="R1142" s="8">
        <f t="shared" si="280"/>
        <v>2.2555555555555555</v>
      </c>
      <c r="S1142" s="8" t="s">
        <v>66</v>
      </c>
      <c r="T1142" s="9">
        <v>1.61E-2</v>
      </c>
      <c r="U1142" s="5">
        <f t="shared" si="271"/>
        <v>995073.14583333337</v>
      </c>
      <c r="V1142" s="5">
        <f t="shared" si="272"/>
        <v>178897.58780833334</v>
      </c>
      <c r="W1142" s="10">
        <f t="shared" si="282"/>
        <v>1173970.7336416668</v>
      </c>
      <c r="X1142" s="5">
        <v>3154094</v>
      </c>
      <c r="Y1142">
        <v>0</v>
      </c>
      <c r="Z1142" s="5">
        <v>0</v>
      </c>
      <c r="AA1142" s="5">
        <v>136493911</v>
      </c>
      <c r="AB1142">
        <v>0</v>
      </c>
      <c r="AC1142">
        <v>0</v>
      </c>
      <c r="AD1142">
        <v>0</v>
      </c>
      <c r="AE1142" t="s">
        <v>34</v>
      </c>
      <c r="AF1142" t="s">
        <v>34</v>
      </c>
      <c r="AG1142" t="s">
        <v>41</v>
      </c>
      <c r="AH1142" s="5">
        <v>1333398.17</v>
      </c>
      <c r="AI1142" s="5">
        <v>31540.94</v>
      </c>
      <c r="AJ1142" s="3">
        <v>49145</v>
      </c>
      <c r="AK1142" s="5">
        <v>0</v>
      </c>
      <c r="AL1142" s="5">
        <v>0</v>
      </c>
      <c r="AM1142" s="5">
        <v>0</v>
      </c>
      <c r="AN1142" s="5">
        <v>0</v>
      </c>
      <c r="AO1142" t="s">
        <v>41</v>
      </c>
      <c r="AP1142" t="s">
        <v>37</v>
      </c>
      <c r="AQ1142" s="5">
        <v>1333398.17</v>
      </c>
      <c r="AR1142" t="s">
        <v>38</v>
      </c>
      <c r="AS1142">
        <f t="shared" si="283"/>
        <v>0</v>
      </c>
      <c r="AT1142" t="str">
        <f t="shared" si="273"/>
        <v>0 Días</v>
      </c>
      <c r="AU1142" t="e">
        <f>IF(AND(AC1142=0,SUMIFS($H:$H,$A:$A,$A1142,#REF!,#REF!)&lt;250000000),"Ordinaria",IF(AND(AC1142=0,SUMIFS($H:$H,$A:$A,$A1142,#REF!,#REF!)&gt;=250000000),"Preventiva",IF(AND(AC1142&gt;0,AC1142&lt;=30),"Persuasiva I",IF(AND(AC1142&gt;30,AC1142&lt;=60),"Persuasiva II",IF(AND(AC1142&gt;60,AC1142&lt;90),"Prejurídica","Jurídico")))))</f>
        <v>#REF!</v>
      </c>
      <c r="AV1142">
        <f t="shared" si="274"/>
        <v>0</v>
      </c>
      <c r="AW1142" t="str">
        <f>IFERROR(VLOOKUP(#REF!,#REF!,32,0),"Desembolsado")</f>
        <v>Desembolsado</v>
      </c>
      <c r="AX1142" t="str">
        <f t="shared" si="281"/>
        <v>Otro</v>
      </c>
    </row>
    <row r="1143" spans="1:50" x14ac:dyDescent="0.25">
      <c r="A1143" s="3">
        <v>45046</v>
      </c>
      <c r="B1143" s="1">
        <v>39144500014731</v>
      </c>
      <c r="C1143" s="5">
        <v>238817555</v>
      </c>
      <c r="D1143">
        <v>240</v>
      </c>
      <c r="E1143" s="3">
        <v>41652</v>
      </c>
      <c r="F1143" s="1">
        <f>_xlfn.DAYS(E1143,A1143)/30</f>
        <v>-113.13333333333334</v>
      </c>
      <c r="G1143" s="1">
        <f t="shared" si="278"/>
        <v>126.86666666666666</v>
      </c>
      <c r="H1143" s="5">
        <v>134334890</v>
      </c>
      <c r="I1143" s="5" t="s">
        <v>53</v>
      </c>
      <c r="J1143" s="6">
        <v>41662</v>
      </c>
      <c r="K1143" s="7">
        <f>+_xlfn.DAYS(A1143,J1143)/30</f>
        <v>112.8</v>
      </c>
      <c r="L1143" s="7">
        <f>+_xlfn.DAYS(A1143,E1143)/30</f>
        <v>113.13333333333334</v>
      </c>
      <c r="M1143" s="6">
        <v>30918</v>
      </c>
      <c r="N1143" s="8">
        <f>+_xlfn.DAYS(A1143,M1143)/365</f>
        <v>38.706849315068496</v>
      </c>
      <c r="O1143" s="8">
        <v>196</v>
      </c>
      <c r="P1143" s="6">
        <v>40850</v>
      </c>
      <c r="Q1143" s="8">
        <f t="shared" si="270"/>
        <v>2.2277777777777779</v>
      </c>
      <c r="R1143" s="8">
        <f t="shared" si="280"/>
        <v>2.2555555555555555</v>
      </c>
      <c r="S1143" s="8" t="s">
        <v>66</v>
      </c>
      <c r="T1143" s="9">
        <v>1.61E-2</v>
      </c>
      <c r="U1143" s="5">
        <f t="shared" si="271"/>
        <v>995073.14583333337</v>
      </c>
      <c r="V1143" s="5">
        <f t="shared" si="272"/>
        <v>180232.64408333332</v>
      </c>
      <c r="W1143" s="10">
        <f t="shared" si="282"/>
        <v>1175305.7899166667</v>
      </c>
      <c r="X1143" s="5">
        <v>3154587</v>
      </c>
      <c r="Y1143">
        <v>0</v>
      </c>
      <c r="Z1143" s="5">
        <v>0</v>
      </c>
      <c r="AA1143" s="5">
        <v>137489477</v>
      </c>
      <c r="AB1143">
        <v>0</v>
      </c>
      <c r="AC1143">
        <v>0</v>
      </c>
      <c r="AD1143">
        <v>0</v>
      </c>
      <c r="AE1143" t="s">
        <v>34</v>
      </c>
      <c r="AF1143" t="s">
        <v>34</v>
      </c>
      <c r="AG1143" t="s">
        <v>41</v>
      </c>
      <c r="AH1143" s="5">
        <v>1343348.9</v>
      </c>
      <c r="AI1143" s="5">
        <v>31545.87</v>
      </c>
      <c r="AJ1143" s="3">
        <v>49145</v>
      </c>
      <c r="AK1143" s="5">
        <v>0</v>
      </c>
      <c r="AL1143" s="5">
        <v>0</v>
      </c>
      <c r="AM1143" s="5">
        <v>0</v>
      </c>
      <c r="AN1143" s="5">
        <v>0</v>
      </c>
      <c r="AO1143" t="s">
        <v>41</v>
      </c>
      <c r="AP1143" t="s">
        <v>37</v>
      </c>
      <c r="AQ1143" s="5">
        <v>1343348.9</v>
      </c>
      <c r="AR1143" t="s">
        <v>38</v>
      </c>
      <c r="AS1143">
        <f t="shared" si="283"/>
        <v>0</v>
      </c>
      <c r="AT1143" t="str">
        <f t="shared" si="273"/>
        <v>0 Días</v>
      </c>
      <c r="AU1143" t="e">
        <f>IF(AND(AC1143=0,SUMIFS($H:$H,$A:$A,$A1143,#REF!,#REF!)&lt;250000000),"Ordinaria",IF(AND(AC1143=0,SUMIFS($H:$H,$A:$A,$A1143,#REF!,#REF!)&gt;=250000000),"Preventiva",IF(AND(AC1143&gt;0,AC1143&lt;=30),"Persuasiva I",IF(AND(AC1143&gt;30,AC1143&lt;=60),"Persuasiva II",IF(AND(AC1143&gt;60,AC1143&lt;90),"Prejurídica","Jurídico")))))</f>
        <v>#REF!</v>
      </c>
      <c r="AV1143">
        <f t="shared" si="274"/>
        <v>0</v>
      </c>
      <c r="AW1143" t="str">
        <f>IFERROR(VLOOKUP(#REF!,#REF!,32,0),"Desembolsado")</f>
        <v>Desembolsado</v>
      </c>
      <c r="AX1143" t="str">
        <f t="shared" si="281"/>
        <v>Otro</v>
      </c>
    </row>
    <row r="1144" spans="1:50" x14ac:dyDescent="0.25">
      <c r="A1144" s="3">
        <v>45016</v>
      </c>
      <c r="B1144" s="1">
        <v>39144500014731</v>
      </c>
      <c r="C1144" s="5">
        <v>238817555</v>
      </c>
      <c r="D1144">
        <v>240</v>
      </c>
      <c r="E1144" s="3">
        <v>41652</v>
      </c>
      <c r="F1144" s="1">
        <f>_xlfn.DAYS(E1144,A1144)/30</f>
        <v>-112.13333333333334</v>
      </c>
      <c r="G1144" s="1">
        <f t="shared" si="278"/>
        <v>127.86666666666666</v>
      </c>
      <c r="H1144" s="5">
        <v>135329963</v>
      </c>
      <c r="I1144" s="5" t="s">
        <v>53</v>
      </c>
      <c r="J1144" s="6">
        <v>41662</v>
      </c>
      <c r="K1144" s="7">
        <f>+_xlfn.DAYS(A1144,J1144)/30</f>
        <v>111.8</v>
      </c>
      <c r="L1144" s="7">
        <f>+_xlfn.DAYS(A1144,E1144)/30</f>
        <v>112.13333333333334</v>
      </c>
      <c r="M1144" s="6">
        <v>30918</v>
      </c>
      <c r="N1144" s="8">
        <f>+_xlfn.DAYS(A1144,M1144)/365</f>
        <v>38.624657534246573</v>
      </c>
      <c r="O1144" s="8">
        <v>196</v>
      </c>
      <c r="P1144" s="6">
        <v>40850</v>
      </c>
      <c r="Q1144" s="8">
        <f t="shared" si="270"/>
        <v>2.2277777777777779</v>
      </c>
      <c r="R1144" s="8">
        <f t="shared" si="280"/>
        <v>2.2555555555555555</v>
      </c>
      <c r="S1144" s="8" t="s">
        <v>66</v>
      </c>
      <c r="T1144" s="9">
        <v>1.61E-2</v>
      </c>
      <c r="U1144" s="5">
        <f t="shared" si="271"/>
        <v>995073.14583333337</v>
      </c>
      <c r="V1144" s="5">
        <f t="shared" si="272"/>
        <v>181567.70035833333</v>
      </c>
      <c r="W1144" s="10">
        <f t="shared" si="282"/>
        <v>1176640.8461916668</v>
      </c>
      <c r="X1144" s="5">
        <v>3155074</v>
      </c>
      <c r="Y1144">
        <v>0</v>
      </c>
      <c r="Z1144" s="5">
        <v>0</v>
      </c>
      <c r="AA1144" s="5">
        <v>138485037</v>
      </c>
      <c r="AB1144">
        <v>0</v>
      </c>
      <c r="AC1144">
        <v>0</v>
      </c>
      <c r="AD1144">
        <v>0</v>
      </c>
      <c r="AE1144" t="s">
        <v>34</v>
      </c>
      <c r="AF1144" t="s">
        <v>34</v>
      </c>
      <c r="AG1144" t="s">
        <v>41</v>
      </c>
      <c r="AH1144" s="5">
        <v>1353299.63</v>
      </c>
      <c r="AI1144" s="5">
        <v>31550.74</v>
      </c>
      <c r="AJ1144" s="3">
        <v>49145</v>
      </c>
      <c r="AK1144" s="5">
        <v>0</v>
      </c>
      <c r="AL1144" s="5">
        <v>0</v>
      </c>
      <c r="AM1144" s="5">
        <v>0</v>
      </c>
      <c r="AN1144" s="5">
        <v>0</v>
      </c>
      <c r="AO1144" t="s">
        <v>41</v>
      </c>
      <c r="AP1144" t="s">
        <v>37</v>
      </c>
      <c r="AQ1144" s="5">
        <v>1353299.63</v>
      </c>
      <c r="AR1144" t="s">
        <v>38</v>
      </c>
      <c r="AS1144">
        <f t="shared" si="283"/>
        <v>0</v>
      </c>
      <c r="AT1144" t="str">
        <f t="shared" si="273"/>
        <v>0 Días</v>
      </c>
      <c r="AU1144" t="e">
        <f>IF(AND(AC1144=0,SUMIFS($H:$H,$A:$A,$A1144,#REF!,#REF!)&lt;250000000),"Ordinaria",IF(AND(AC1144=0,SUMIFS($H:$H,$A:$A,$A1144,#REF!,#REF!)&gt;=250000000),"Preventiva",IF(AND(AC1144&gt;0,AC1144&lt;=30),"Persuasiva I",IF(AND(AC1144&gt;30,AC1144&lt;=60),"Persuasiva II",IF(AND(AC1144&gt;60,AC1144&lt;90),"Prejurídica","Jurídico")))))</f>
        <v>#REF!</v>
      </c>
      <c r="AV1144">
        <f t="shared" si="274"/>
        <v>0</v>
      </c>
      <c r="AW1144" t="str">
        <f>IFERROR(VLOOKUP(#REF!,#REF!,32,0),"Desembolsado")</f>
        <v>Desembolsado</v>
      </c>
      <c r="AX1144" t="str">
        <f t="shared" si="281"/>
        <v>Otro</v>
      </c>
    </row>
    <row r="1145" spans="1:50" x14ac:dyDescent="0.25">
      <c r="A1145" s="3">
        <v>45351</v>
      </c>
      <c r="B1145" s="1">
        <v>39144530015381</v>
      </c>
      <c r="C1145" s="5">
        <v>250000000</v>
      </c>
      <c r="D1145">
        <v>240</v>
      </c>
      <c r="E1145" s="3">
        <v>41389</v>
      </c>
      <c r="F1145" s="1">
        <f>_xlfn.DAYS(E1145,A1145)/30</f>
        <v>-132.06666666666666</v>
      </c>
      <c r="G1145" s="1">
        <f t="shared" si="278"/>
        <v>107.93333333333334</v>
      </c>
      <c r="H1145" s="5">
        <v>116393092</v>
      </c>
      <c r="I1145" s="5" t="s">
        <v>54</v>
      </c>
      <c r="J1145" s="6">
        <v>41729</v>
      </c>
      <c r="K1145" s="7">
        <f>+_xlfn.DAYS(A1145,J1145)/30</f>
        <v>120.73333333333333</v>
      </c>
      <c r="L1145" s="7">
        <f>+_xlfn.DAYS(A1145,E1145)/30</f>
        <v>132.06666666666666</v>
      </c>
      <c r="M1145" s="6">
        <v>20419</v>
      </c>
      <c r="N1145" s="8">
        <f>+_xlfn.DAYS(A1145,M1145)/365</f>
        <v>68.30684931506849</v>
      </c>
      <c r="O1145" s="8">
        <v>6788</v>
      </c>
      <c r="P1145" s="6">
        <v>33298</v>
      </c>
      <c r="Q1145" s="8">
        <f t="shared" si="270"/>
        <v>22.475000000000001</v>
      </c>
      <c r="R1145" s="8">
        <f t="shared" si="280"/>
        <v>23.419444444444444</v>
      </c>
      <c r="S1145" s="8" t="s">
        <v>66</v>
      </c>
      <c r="T1145" s="9">
        <v>1.61E-2</v>
      </c>
      <c r="U1145" s="5">
        <f t="shared" si="271"/>
        <v>1041666.6666666666</v>
      </c>
      <c r="V1145" s="5">
        <f t="shared" si="272"/>
        <v>156160.73176666666</v>
      </c>
      <c r="W1145" s="10">
        <f t="shared" si="282"/>
        <v>1197827.3984333333</v>
      </c>
      <c r="X1145" s="5">
        <v>128439</v>
      </c>
      <c r="Y1145">
        <v>0</v>
      </c>
      <c r="Z1145" s="5">
        <v>15579</v>
      </c>
      <c r="AA1145" s="5">
        <v>116538117</v>
      </c>
      <c r="AB1145">
        <v>1</v>
      </c>
      <c r="AC1145">
        <v>24</v>
      </c>
      <c r="AD1145">
        <v>0</v>
      </c>
      <c r="AE1145" t="s">
        <v>34</v>
      </c>
      <c r="AF1145" t="s">
        <v>34</v>
      </c>
      <c r="AG1145" t="s">
        <v>41</v>
      </c>
      <c r="AH1145" s="5">
        <v>1163930.92</v>
      </c>
      <c r="AI1145" s="5">
        <v>1294.46</v>
      </c>
      <c r="AJ1145" s="3">
        <v>48705</v>
      </c>
      <c r="AK1145" s="5">
        <v>155.79</v>
      </c>
      <c r="AL1145" s="5">
        <v>0</v>
      </c>
      <c r="AM1145" s="5">
        <v>0</v>
      </c>
      <c r="AN1145" s="5">
        <v>0</v>
      </c>
      <c r="AO1145" t="s">
        <v>41</v>
      </c>
      <c r="AP1145" t="s">
        <v>42</v>
      </c>
      <c r="AQ1145" s="5">
        <v>1163930.92</v>
      </c>
      <c r="AR1145" t="s">
        <v>38</v>
      </c>
      <c r="AT1145" t="str">
        <f t="shared" si="273"/>
        <v>1-30 Días</v>
      </c>
      <c r="AU1145" t="e">
        <f>IF(AND(AC1145=0,SUMIFS($H:$H,$A:$A,$A1145,#REF!,#REF!)&lt;250000000),"Ordinaria",IF(AND(AC1145=0,SUMIFS($H:$H,$A:$A,$A1145,#REF!,#REF!)&gt;=250000000),"Preventiva",IF(AND(AC1145&gt;0,AC1145&lt;=30),"Persuasiva I",IF(AND(AC1145&gt;30,AC1145&lt;=60),"Persuasiva II",IF(AND(AC1145&gt;60,AC1145&lt;90),"Prejurídica","Jurídico")))))</f>
        <v>#REF!</v>
      </c>
      <c r="AV1145">
        <f t="shared" si="274"/>
        <v>0</v>
      </c>
      <c r="AW1145" t="str">
        <f>IFERROR(VLOOKUP(#REF!,#REF!,32,0),"Desembolsado")</f>
        <v>Desembolsado</v>
      </c>
      <c r="AX1145" t="str">
        <f t="shared" si="281"/>
        <v>Otro</v>
      </c>
    </row>
    <row r="1146" spans="1:50" x14ac:dyDescent="0.25">
      <c r="A1146" s="3">
        <v>45322</v>
      </c>
      <c r="B1146" s="1">
        <v>39144530015381</v>
      </c>
      <c r="C1146" s="5">
        <v>250000000</v>
      </c>
      <c r="D1146">
        <v>240</v>
      </c>
      <c r="E1146" s="3">
        <v>41389</v>
      </c>
      <c r="F1146" s="1">
        <f>_xlfn.DAYS(E1146,A1146)/30</f>
        <v>-131.1</v>
      </c>
      <c r="G1146" s="1">
        <f t="shared" si="278"/>
        <v>108.9</v>
      </c>
      <c r="H1146" s="5">
        <v>117613741</v>
      </c>
      <c r="I1146" s="5" t="s">
        <v>54</v>
      </c>
      <c r="J1146" s="6">
        <v>41729</v>
      </c>
      <c r="K1146" s="7">
        <f>+_xlfn.DAYS(A1146,J1146)/30</f>
        <v>119.76666666666667</v>
      </c>
      <c r="L1146" s="7">
        <f>+_xlfn.DAYS(A1146,E1146)/30</f>
        <v>131.1</v>
      </c>
      <c r="M1146" s="6">
        <v>20419</v>
      </c>
      <c r="N1146" s="8">
        <f>+_xlfn.DAYS(A1146,M1146)/365</f>
        <v>68.227397260273975</v>
      </c>
      <c r="O1146" s="8">
        <v>6788</v>
      </c>
      <c r="P1146" s="6">
        <v>33298</v>
      </c>
      <c r="Q1146" s="8">
        <f t="shared" si="270"/>
        <v>22.475000000000001</v>
      </c>
      <c r="R1146" s="8">
        <f t="shared" si="280"/>
        <v>23.419444444444444</v>
      </c>
      <c r="S1146" s="8" t="s">
        <v>66</v>
      </c>
      <c r="T1146" s="9">
        <v>1.61E-2</v>
      </c>
      <c r="U1146" s="5">
        <f t="shared" si="271"/>
        <v>1041666.6666666666</v>
      </c>
      <c r="V1146" s="5">
        <f t="shared" si="272"/>
        <v>157798.43584166665</v>
      </c>
      <c r="W1146" s="10">
        <f t="shared" si="282"/>
        <v>1199465.1025083333</v>
      </c>
      <c r="X1146" s="5">
        <v>129596</v>
      </c>
      <c r="Y1146">
        <v>0</v>
      </c>
      <c r="Z1146" s="5">
        <v>15903</v>
      </c>
      <c r="AA1146" s="5">
        <v>117759319</v>
      </c>
      <c r="AB1146">
        <v>2</v>
      </c>
      <c r="AC1146">
        <v>56</v>
      </c>
      <c r="AD1146">
        <v>0</v>
      </c>
      <c r="AE1146" t="s">
        <v>34</v>
      </c>
      <c r="AF1146" t="s">
        <v>34</v>
      </c>
      <c r="AG1146" t="s">
        <v>41</v>
      </c>
      <c r="AH1146" s="5">
        <v>1176137.4099999999</v>
      </c>
      <c r="AI1146" s="5">
        <v>1296.75</v>
      </c>
      <c r="AJ1146" s="3">
        <v>48705</v>
      </c>
      <c r="AK1146" s="5">
        <v>159.03</v>
      </c>
      <c r="AL1146" s="5">
        <v>0</v>
      </c>
      <c r="AM1146" s="5">
        <v>0</v>
      </c>
      <c r="AN1146" s="5">
        <v>0</v>
      </c>
      <c r="AO1146" t="s">
        <v>41</v>
      </c>
      <c r="AP1146" t="s">
        <v>50</v>
      </c>
      <c r="AQ1146" s="5">
        <v>1176137.4099999999</v>
      </c>
      <c r="AR1146" t="s">
        <v>38</v>
      </c>
      <c r="AS1146">
        <f t="shared" ref="AS1146:AS1156" si="284">IF(AC1146&gt;=1,1,0)</f>
        <v>1</v>
      </c>
      <c r="AT1146" t="str">
        <f t="shared" si="273"/>
        <v>30-60 Días</v>
      </c>
      <c r="AU1146" t="e">
        <f>IF(AND(AC1146=0,SUMIFS($H:$H,$A:$A,$A1146,#REF!,#REF!)&lt;250000000),"Ordinaria",IF(AND(AC1146=0,SUMIFS($H:$H,$A:$A,$A1146,#REF!,#REF!)&gt;=250000000),"Preventiva",IF(AND(AC1146&gt;0,AC1146&lt;=30),"Persuasiva I",IF(AND(AC1146&gt;30,AC1146&lt;=60),"Persuasiva II",IF(AND(AC1146&gt;60,AC1146&lt;90),"Prejurídica","Jurídico")))))</f>
        <v>#REF!</v>
      </c>
      <c r="AV1146" t="str">
        <f t="shared" si="274"/>
        <v>MORA &gt;30 &lt;= 540 DIAS</v>
      </c>
      <c r="AW1146" t="str">
        <f>IFERROR(VLOOKUP(#REF!,#REF!,32,0),"Desembolsado")</f>
        <v>Desembolsado</v>
      </c>
      <c r="AX1146" t="str">
        <f t="shared" si="281"/>
        <v>Otro</v>
      </c>
    </row>
    <row r="1147" spans="1:50" x14ac:dyDescent="0.25">
      <c r="A1147" s="3">
        <v>45291</v>
      </c>
      <c r="B1147" s="1">
        <v>39144530015381</v>
      </c>
      <c r="C1147" s="5">
        <v>250000000</v>
      </c>
      <c r="D1147">
        <v>240</v>
      </c>
      <c r="E1147" s="3">
        <v>41389</v>
      </c>
      <c r="F1147" s="1">
        <f>_xlfn.DAYS(E1147,A1147)/30</f>
        <v>-130.06666666666666</v>
      </c>
      <c r="G1147" s="1">
        <f t="shared" si="278"/>
        <v>109.93333333333334</v>
      </c>
      <c r="H1147" s="5">
        <v>118461870</v>
      </c>
      <c r="I1147" s="5" t="s">
        <v>54</v>
      </c>
      <c r="J1147" s="6">
        <v>41729</v>
      </c>
      <c r="K1147" s="7">
        <f>+_xlfn.DAYS(A1147,J1147)/30</f>
        <v>118.73333333333333</v>
      </c>
      <c r="L1147" s="7">
        <f>+_xlfn.DAYS(A1147,E1147)/30</f>
        <v>130.06666666666666</v>
      </c>
      <c r="M1147" s="6">
        <v>20419</v>
      </c>
      <c r="N1147" s="8">
        <f>+_xlfn.DAYS(A1147,M1147)/365</f>
        <v>68.142465753424659</v>
      </c>
      <c r="O1147" s="8">
        <v>6788</v>
      </c>
      <c r="P1147" s="6">
        <v>33298</v>
      </c>
      <c r="Q1147" s="8">
        <f t="shared" si="270"/>
        <v>22.475000000000001</v>
      </c>
      <c r="R1147" s="8">
        <f t="shared" si="280"/>
        <v>23.419444444444444</v>
      </c>
      <c r="S1147" s="8" t="s">
        <v>66</v>
      </c>
      <c r="T1147" s="9">
        <v>1.61E-2</v>
      </c>
      <c r="U1147" s="5">
        <f t="shared" si="271"/>
        <v>1041666.6666666666</v>
      </c>
      <c r="V1147" s="5">
        <f t="shared" si="272"/>
        <v>158936.34225000002</v>
      </c>
      <c r="W1147" s="10">
        <f t="shared" si="282"/>
        <v>1200603.0089166667</v>
      </c>
      <c r="X1147" s="5">
        <v>288704</v>
      </c>
      <c r="Y1147">
        <v>0</v>
      </c>
      <c r="Z1147" s="5">
        <v>31897</v>
      </c>
      <c r="AA1147" s="5">
        <v>118784209</v>
      </c>
      <c r="AB1147">
        <v>1</v>
      </c>
      <c r="AC1147">
        <v>25</v>
      </c>
      <c r="AD1147">
        <v>0</v>
      </c>
      <c r="AE1147" t="s">
        <v>34</v>
      </c>
      <c r="AF1147" t="s">
        <v>34</v>
      </c>
      <c r="AG1147" t="s">
        <v>41</v>
      </c>
      <c r="AH1147" s="5">
        <v>1184618.7</v>
      </c>
      <c r="AI1147" s="5">
        <v>2904.42</v>
      </c>
      <c r="AJ1147" s="3">
        <v>48705</v>
      </c>
      <c r="AK1147" s="5">
        <v>318.97000000000003</v>
      </c>
      <c r="AL1147" s="5">
        <v>0</v>
      </c>
      <c r="AM1147" s="5">
        <v>0</v>
      </c>
      <c r="AN1147" s="5">
        <v>0</v>
      </c>
      <c r="AO1147" t="s">
        <v>41</v>
      </c>
      <c r="AP1147" t="s">
        <v>42</v>
      </c>
      <c r="AQ1147" s="5">
        <v>1184618.7</v>
      </c>
      <c r="AR1147" t="s">
        <v>38</v>
      </c>
      <c r="AS1147">
        <f t="shared" si="284"/>
        <v>1</v>
      </c>
      <c r="AT1147" t="str">
        <f t="shared" si="273"/>
        <v>1-30 Días</v>
      </c>
      <c r="AU1147" t="e">
        <f>IF(AND(AC1147=0,SUMIFS($H:$H,$A:$A,$A1147,#REF!,#REF!)&lt;250000000),"Ordinaria",IF(AND(AC1147=0,SUMIFS($H:$H,$A:$A,$A1147,#REF!,#REF!)&gt;=250000000),"Preventiva",IF(AND(AC1147&gt;0,AC1147&lt;=30),"Persuasiva I",IF(AND(AC1147&gt;30,AC1147&lt;=60),"Persuasiva II",IF(AND(AC1147&gt;60,AC1147&lt;90),"Prejurídica","Jurídico")))))</f>
        <v>#REF!</v>
      </c>
      <c r="AV1147">
        <f t="shared" si="274"/>
        <v>0</v>
      </c>
      <c r="AW1147" t="str">
        <f>IFERROR(VLOOKUP(#REF!,#REF!,32,0),"Desembolsado")</f>
        <v>Desembolsado</v>
      </c>
      <c r="AX1147" t="str">
        <f t="shared" si="281"/>
        <v>Otro</v>
      </c>
    </row>
    <row r="1148" spans="1:50" x14ac:dyDescent="0.25">
      <c r="A1148" s="3">
        <v>45260</v>
      </c>
      <c r="B1148" s="1">
        <v>39144530015381</v>
      </c>
      <c r="C1148" s="5">
        <v>250000000</v>
      </c>
      <c r="D1148">
        <v>240</v>
      </c>
      <c r="E1148" s="3">
        <v>41389</v>
      </c>
      <c r="F1148" s="1">
        <f>_xlfn.DAYS(E1148,A1148)/30</f>
        <v>-129.03333333333333</v>
      </c>
      <c r="G1148" s="1">
        <f t="shared" si="278"/>
        <v>110.96666666666667</v>
      </c>
      <c r="H1148" s="5">
        <v>119484760</v>
      </c>
      <c r="I1148" s="5" t="s">
        <v>54</v>
      </c>
      <c r="J1148" s="6">
        <v>41729</v>
      </c>
      <c r="K1148" s="7">
        <f>+_xlfn.DAYS(A1148,J1148)/30</f>
        <v>117.7</v>
      </c>
      <c r="L1148" s="7">
        <f>+_xlfn.DAYS(A1148,E1148)/30</f>
        <v>129.03333333333333</v>
      </c>
      <c r="M1148" s="6">
        <v>20419</v>
      </c>
      <c r="N1148" s="8">
        <f>+_xlfn.DAYS(A1148,M1148)/365</f>
        <v>68.057534246575344</v>
      </c>
      <c r="O1148" s="8">
        <v>6788</v>
      </c>
      <c r="P1148" s="6">
        <v>33298</v>
      </c>
      <c r="Q1148" s="8">
        <f t="shared" si="270"/>
        <v>22.475000000000001</v>
      </c>
      <c r="R1148" s="8">
        <f t="shared" si="280"/>
        <v>23.419444444444444</v>
      </c>
      <c r="S1148" s="8" t="s">
        <v>66</v>
      </c>
      <c r="T1148" s="9">
        <v>1.61E-2</v>
      </c>
      <c r="U1148" s="5">
        <f t="shared" si="271"/>
        <v>1041666.6666666666</v>
      </c>
      <c r="V1148" s="5">
        <f t="shared" si="272"/>
        <v>160308.71966666664</v>
      </c>
      <c r="W1148" s="10">
        <f t="shared" si="282"/>
        <v>1201975.3863333333</v>
      </c>
      <c r="X1148" s="5">
        <v>291198</v>
      </c>
      <c r="Y1148">
        <v>0</v>
      </c>
      <c r="Z1148" s="5">
        <v>0</v>
      </c>
      <c r="AA1148" s="5">
        <v>119777604</v>
      </c>
      <c r="AB1148">
        <v>1</v>
      </c>
      <c r="AC1148">
        <v>24</v>
      </c>
      <c r="AD1148">
        <v>0</v>
      </c>
      <c r="AE1148" t="s">
        <v>34</v>
      </c>
      <c r="AF1148" t="s">
        <v>34</v>
      </c>
      <c r="AG1148" t="s">
        <v>41</v>
      </c>
      <c r="AH1148" s="5">
        <v>1194847.6000000001</v>
      </c>
      <c r="AI1148" s="5">
        <v>2928.44</v>
      </c>
      <c r="AJ1148" s="3">
        <v>48705</v>
      </c>
      <c r="AK1148" s="5">
        <v>0</v>
      </c>
      <c r="AL1148" s="5">
        <v>0</v>
      </c>
      <c r="AM1148" s="5">
        <v>0</v>
      </c>
      <c r="AN1148" s="5">
        <v>0</v>
      </c>
      <c r="AO1148" t="s">
        <v>41</v>
      </c>
      <c r="AP1148" t="s">
        <v>42</v>
      </c>
      <c r="AQ1148" s="5">
        <v>1194847.6000000001</v>
      </c>
      <c r="AR1148" t="s">
        <v>38</v>
      </c>
      <c r="AS1148">
        <f t="shared" si="284"/>
        <v>1</v>
      </c>
      <c r="AT1148" t="str">
        <f t="shared" si="273"/>
        <v>1-30 Días</v>
      </c>
      <c r="AU1148" t="e">
        <f>IF(AND(AC1148=0,SUMIFS($H:$H,$A:$A,$A1148,#REF!,#REF!)&lt;250000000),"Ordinaria",IF(AND(AC1148=0,SUMIFS($H:$H,$A:$A,$A1148,#REF!,#REF!)&gt;=250000000),"Preventiva",IF(AND(AC1148&gt;0,AC1148&lt;=30),"Persuasiva I",IF(AND(AC1148&gt;30,AC1148&lt;=60),"Persuasiva II",IF(AND(AC1148&gt;60,AC1148&lt;90),"Prejurídica","Jurídico")))))</f>
        <v>#REF!</v>
      </c>
      <c r="AV1148">
        <f t="shared" si="274"/>
        <v>0</v>
      </c>
      <c r="AW1148" t="str">
        <f>IFERROR(VLOOKUP(#REF!,#REF!,32,0),"Desembolsado")</f>
        <v>Desembolsado</v>
      </c>
      <c r="AX1148" t="str">
        <f t="shared" si="281"/>
        <v>Otro</v>
      </c>
    </row>
    <row r="1149" spans="1:50" x14ac:dyDescent="0.25">
      <c r="A1149" s="3">
        <v>45230</v>
      </c>
      <c r="B1149" s="1">
        <v>39144530015381</v>
      </c>
      <c r="C1149" s="5">
        <v>250000000</v>
      </c>
      <c r="D1149">
        <v>240</v>
      </c>
      <c r="E1149" s="3">
        <v>41389</v>
      </c>
      <c r="F1149" s="1">
        <f>_xlfn.DAYS(E1149,A1149)/30</f>
        <v>-128.03333333333333</v>
      </c>
      <c r="G1149" s="1">
        <f t="shared" si="278"/>
        <v>111.96666666666667</v>
      </c>
      <c r="H1149" s="5">
        <v>120505976</v>
      </c>
      <c r="I1149" s="5" t="s">
        <v>54</v>
      </c>
      <c r="J1149" s="6">
        <v>41729</v>
      </c>
      <c r="K1149" s="7">
        <f>+_xlfn.DAYS(A1149,J1149)/30</f>
        <v>116.7</v>
      </c>
      <c r="L1149" s="7">
        <f>+_xlfn.DAYS(A1149,E1149)/30</f>
        <v>128.03333333333333</v>
      </c>
      <c r="M1149" s="6">
        <v>20419</v>
      </c>
      <c r="N1149" s="8">
        <f>+_xlfn.DAYS(A1149,M1149)/365</f>
        <v>67.975342465753428</v>
      </c>
      <c r="O1149" s="8">
        <v>6788</v>
      </c>
      <c r="P1149" s="6">
        <v>33298</v>
      </c>
      <c r="Q1149" s="8">
        <f t="shared" si="270"/>
        <v>22.475000000000001</v>
      </c>
      <c r="R1149" s="8">
        <f t="shared" si="280"/>
        <v>23.419444444444444</v>
      </c>
      <c r="S1149" s="8" t="s">
        <v>66</v>
      </c>
      <c r="T1149" s="9">
        <v>1.61E-2</v>
      </c>
      <c r="U1149" s="5">
        <f t="shared" si="271"/>
        <v>1041666.6666666666</v>
      </c>
      <c r="V1149" s="5">
        <f t="shared" si="272"/>
        <v>161678.85113333334</v>
      </c>
      <c r="W1149" s="10">
        <f t="shared" si="282"/>
        <v>1203345.5178</v>
      </c>
      <c r="X1149" s="5">
        <v>293671</v>
      </c>
      <c r="Y1149">
        <v>0</v>
      </c>
      <c r="Z1149" s="5">
        <v>0</v>
      </c>
      <c r="AA1149" s="5">
        <v>120801331</v>
      </c>
      <c r="AB1149">
        <v>1</v>
      </c>
      <c r="AC1149">
        <v>25</v>
      </c>
      <c r="AD1149">
        <v>0</v>
      </c>
      <c r="AE1149" t="s">
        <v>34</v>
      </c>
      <c r="AF1149" t="s">
        <v>34</v>
      </c>
      <c r="AG1149" t="s">
        <v>41</v>
      </c>
      <c r="AH1149" s="5">
        <v>1205059.76</v>
      </c>
      <c r="AI1149" s="5">
        <v>2953.55</v>
      </c>
      <c r="AJ1149" s="3">
        <v>48705</v>
      </c>
      <c r="AK1149" s="5">
        <v>0</v>
      </c>
      <c r="AL1149" s="5">
        <v>0</v>
      </c>
      <c r="AM1149" s="5">
        <v>0</v>
      </c>
      <c r="AN1149" s="5">
        <v>0</v>
      </c>
      <c r="AO1149" t="s">
        <v>41</v>
      </c>
      <c r="AP1149" t="s">
        <v>42</v>
      </c>
      <c r="AQ1149" s="5">
        <v>1205059.76</v>
      </c>
      <c r="AR1149" t="s">
        <v>38</v>
      </c>
      <c r="AS1149">
        <f t="shared" si="284"/>
        <v>1</v>
      </c>
      <c r="AT1149" t="str">
        <f t="shared" si="273"/>
        <v>1-30 Días</v>
      </c>
      <c r="AU1149" t="e">
        <f>IF(AND(AC1149=0,SUMIFS($H:$H,$A:$A,$A1149,#REF!,#REF!)&lt;250000000),"Ordinaria",IF(AND(AC1149=0,SUMIFS($H:$H,$A:$A,$A1149,#REF!,#REF!)&gt;=250000000),"Preventiva",IF(AND(AC1149&gt;0,AC1149&lt;=30),"Persuasiva I",IF(AND(AC1149&gt;30,AC1149&lt;=60),"Persuasiva II",IF(AND(AC1149&gt;60,AC1149&lt;90),"Prejurídica","Jurídico")))))</f>
        <v>#REF!</v>
      </c>
      <c r="AV1149">
        <f t="shared" si="274"/>
        <v>0</v>
      </c>
      <c r="AW1149" t="str">
        <f>IFERROR(VLOOKUP(#REF!,#REF!,32,0),"Desembolsado")</f>
        <v>Desembolsado</v>
      </c>
      <c r="AX1149" t="str">
        <f t="shared" si="281"/>
        <v>Otro</v>
      </c>
    </row>
    <row r="1150" spans="1:50" x14ac:dyDescent="0.25">
      <c r="A1150" s="3">
        <v>45199</v>
      </c>
      <c r="B1150" s="1">
        <v>39144530015381</v>
      </c>
      <c r="C1150" s="5">
        <v>250000000</v>
      </c>
      <c r="D1150">
        <v>240</v>
      </c>
      <c r="E1150" s="3">
        <v>41389</v>
      </c>
      <c r="F1150" s="1">
        <f>_xlfn.DAYS(E1150,A1150)/30</f>
        <v>-127</v>
      </c>
      <c r="G1150" s="1">
        <f t="shared" si="278"/>
        <v>113</v>
      </c>
      <c r="H1150" s="5">
        <v>120505976</v>
      </c>
      <c r="I1150" s="5" t="s">
        <v>54</v>
      </c>
      <c r="J1150" s="6">
        <v>41729</v>
      </c>
      <c r="K1150" s="7">
        <f>+_xlfn.DAYS(A1150,J1150)/30</f>
        <v>115.66666666666667</v>
      </c>
      <c r="L1150" s="7">
        <f>+_xlfn.DAYS(A1150,E1150)/30</f>
        <v>127</v>
      </c>
      <c r="M1150" s="6">
        <v>20419</v>
      </c>
      <c r="N1150" s="8">
        <f>+_xlfn.DAYS(A1150,M1150)/365</f>
        <v>67.890410958904113</v>
      </c>
      <c r="O1150" s="8">
        <v>6788</v>
      </c>
      <c r="P1150" s="6">
        <v>33298</v>
      </c>
      <c r="Q1150" s="8">
        <f t="shared" si="270"/>
        <v>22.475000000000001</v>
      </c>
      <c r="R1150" s="8">
        <f t="shared" si="280"/>
        <v>23.419444444444444</v>
      </c>
      <c r="S1150" s="8" t="s">
        <v>66</v>
      </c>
      <c r="T1150" s="9">
        <v>1.61E-2</v>
      </c>
      <c r="U1150" s="5">
        <f t="shared" si="271"/>
        <v>1041666.6666666666</v>
      </c>
      <c r="V1150" s="5">
        <f t="shared" si="272"/>
        <v>161678.85113333334</v>
      </c>
      <c r="W1150" s="10">
        <f t="shared" si="282"/>
        <v>1203345.5178</v>
      </c>
      <c r="X1150" s="5">
        <v>134091</v>
      </c>
      <c r="Y1150">
        <v>0</v>
      </c>
      <c r="Z1150" s="5">
        <v>0</v>
      </c>
      <c r="AA1150" s="5">
        <v>120640067</v>
      </c>
      <c r="AB1150">
        <v>0</v>
      </c>
      <c r="AC1150">
        <v>0</v>
      </c>
      <c r="AD1150">
        <v>0</v>
      </c>
      <c r="AE1150" t="s">
        <v>34</v>
      </c>
      <c r="AF1150" t="s">
        <v>34</v>
      </c>
      <c r="AG1150" t="s">
        <v>41</v>
      </c>
      <c r="AH1150" s="5">
        <v>1205059.76</v>
      </c>
      <c r="AI1150" s="5">
        <v>1340.91</v>
      </c>
      <c r="AJ1150" s="3">
        <v>48705</v>
      </c>
      <c r="AK1150" s="5">
        <v>0</v>
      </c>
      <c r="AL1150" s="5">
        <v>0</v>
      </c>
      <c r="AM1150" s="5">
        <v>0</v>
      </c>
      <c r="AN1150" s="5">
        <v>0</v>
      </c>
      <c r="AO1150" t="s">
        <v>41</v>
      </c>
      <c r="AP1150" t="s">
        <v>37</v>
      </c>
      <c r="AQ1150" s="5">
        <v>1205059.76</v>
      </c>
      <c r="AR1150" t="s">
        <v>38</v>
      </c>
      <c r="AS1150">
        <f t="shared" si="284"/>
        <v>0</v>
      </c>
      <c r="AT1150" t="str">
        <f t="shared" si="273"/>
        <v>0 Días</v>
      </c>
      <c r="AU1150" t="e">
        <f>IF(AND(AC1150=0,SUMIFS($H:$H,$A:$A,$A1150,#REF!,#REF!)&lt;250000000),"Ordinaria",IF(AND(AC1150=0,SUMIFS($H:$H,$A:$A,$A1150,#REF!,#REF!)&gt;=250000000),"Preventiva",IF(AND(AC1150&gt;0,AC1150&lt;=30),"Persuasiva I",IF(AND(AC1150&gt;30,AC1150&lt;=60),"Persuasiva II",IF(AND(AC1150&gt;60,AC1150&lt;90),"Prejurídica","Jurídico")))))</f>
        <v>#REF!</v>
      </c>
      <c r="AV1150">
        <f t="shared" si="274"/>
        <v>0</v>
      </c>
      <c r="AW1150" t="str">
        <f>IFERROR(VLOOKUP(#REF!,#REF!,32,0),"Desembolsado")</f>
        <v>Desembolsado</v>
      </c>
      <c r="AX1150" t="str">
        <f t="shared" si="281"/>
        <v>Otro</v>
      </c>
    </row>
    <row r="1151" spans="1:50" x14ac:dyDescent="0.25">
      <c r="A1151" s="3">
        <v>45169</v>
      </c>
      <c r="B1151" s="1">
        <v>39144530015381</v>
      </c>
      <c r="C1151" s="5">
        <v>250000000</v>
      </c>
      <c r="D1151">
        <v>240</v>
      </c>
      <c r="E1151" s="3">
        <v>41389</v>
      </c>
      <c r="F1151" s="1">
        <f>_xlfn.DAYS(E1151,A1151)/30</f>
        <v>-126</v>
      </c>
      <c r="G1151" s="1">
        <f t="shared" si="278"/>
        <v>114</v>
      </c>
      <c r="H1151" s="5">
        <v>122594178</v>
      </c>
      <c r="I1151" s="5" t="s">
        <v>54</v>
      </c>
      <c r="J1151" s="6">
        <v>41729</v>
      </c>
      <c r="K1151" s="7">
        <f>+_xlfn.DAYS(A1151,J1151)/30</f>
        <v>114.66666666666667</v>
      </c>
      <c r="L1151" s="7">
        <f>+_xlfn.DAYS(A1151,E1151)/30</f>
        <v>126</v>
      </c>
      <c r="M1151" s="6">
        <v>20419</v>
      </c>
      <c r="N1151" s="8">
        <f>+_xlfn.DAYS(A1151,M1151)/365</f>
        <v>67.808219178082197</v>
      </c>
      <c r="O1151" s="8">
        <v>6788</v>
      </c>
      <c r="P1151" s="6">
        <v>33298</v>
      </c>
      <c r="Q1151" s="8">
        <f t="shared" si="270"/>
        <v>22.475000000000001</v>
      </c>
      <c r="R1151" s="8">
        <f t="shared" si="280"/>
        <v>23.419444444444444</v>
      </c>
      <c r="S1151" s="8" t="s">
        <v>66</v>
      </c>
      <c r="T1151" s="9">
        <v>1.61E-2</v>
      </c>
      <c r="U1151" s="5">
        <f t="shared" si="271"/>
        <v>1041666.6666666666</v>
      </c>
      <c r="V1151" s="5">
        <f t="shared" si="272"/>
        <v>164480.52215</v>
      </c>
      <c r="W1151" s="10">
        <f t="shared" si="282"/>
        <v>1206147.1888166666</v>
      </c>
      <c r="X1151" s="5">
        <v>298689</v>
      </c>
      <c r="Y1151">
        <v>0</v>
      </c>
      <c r="Z1151" s="5">
        <v>0</v>
      </c>
      <c r="AA1151" s="5">
        <v>122894558</v>
      </c>
      <c r="AB1151">
        <v>1</v>
      </c>
      <c r="AC1151">
        <v>25</v>
      </c>
      <c r="AD1151">
        <v>0</v>
      </c>
      <c r="AE1151" t="s">
        <v>34</v>
      </c>
      <c r="AF1151" t="s">
        <v>34</v>
      </c>
      <c r="AG1151" t="s">
        <v>41</v>
      </c>
      <c r="AH1151" s="5">
        <v>1225941.78</v>
      </c>
      <c r="AI1151" s="5">
        <v>3003.8</v>
      </c>
      <c r="AJ1151" s="3">
        <v>48705</v>
      </c>
      <c r="AK1151" s="5">
        <v>0</v>
      </c>
      <c r="AL1151" s="5">
        <v>0</v>
      </c>
      <c r="AM1151" s="5">
        <v>0</v>
      </c>
      <c r="AN1151" s="5">
        <v>0</v>
      </c>
      <c r="AO1151" t="s">
        <v>41</v>
      </c>
      <c r="AP1151" t="s">
        <v>42</v>
      </c>
      <c r="AQ1151" s="5">
        <v>1225941.78</v>
      </c>
      <c r="AR1151" t="s">
        <v>38</v>
      </c>
      <c r="AS1151">
        <f t="shared" si="284"/>
        <v>1</v>
      </c>
      <c r="AT1151" t="str">
        <f t="shared" si="273"/>
        <v>1-30 Días</v>
      </c>
      <c r="AU1151" t="e">
        <f>IF(AND(AC1151=0,SUMIFS($H:$H,$A:$A,$A1151,#REF!,#REF!)&lt;250000000),"Ordinaria",IF(AND(AC1151=0,SUMIFS($H:$H,$A:$A,$A1151,#REF!,#REF!)&gt;=250000000),"Preventiva",IF(AND(AC1151&gt;0,AC1151&lt;=30),"Persuasiva I",IF(AND(AC1151&gt;30,AC1151&lt;=60),"Persuasiva II",IF(AND(AC1151&gt;60,AC1151&lt;90),"Prejurídica","Jurídico")))))</f>
        <v>#REF!</v>
      </c>
      <c r="AV1151">
        <f t="shared" si="274"/>
        <v>0</v>
      </c>
      <c r="AW1151" t="str">
        <f>IFERROR(VLOOKUP(#REF!,#REF!,32,0),"Desembolsado")</f>
        <v>Desembolsado</v>
      </c>
      <c r="AX1151" t="str">
        <f t="shared" si="281"/>
        <v>Otro</v>
      </c>
    </row>
    <row r="1152" spans="1:50" x14ac:dyDescent="0.25">
      <c r="A1152" s="3">
        <v>45138</v>
      </c>
      <c r="B1152" s="1">
        <v>39144530015381</v>
      </c>
      <c r="C1152" s="5">
        <v>250000000</v>
      </c>
      <c r="D1152">
        <v>240</v>
      </c>
      <c r="E1152" s="3">
        <v>41389</v>
      </c>
      <c r="F1152" s="1">
        <f>_xlfn.DAYS(E1152,A1152)/30</f>
        <v>-124.96666666666667</v>
      </c>
      <c r="G1152" s="1">
        <f t="shared" si="278"/>
        <v>115.03333333333333</v>
      </c>
      <c r="H1152" s="5">
        <v>123661003</v>
      </c>
      <c r="I1152" s="5" t="s">
        <v>54</v>
      </c>
      <c r="J1152" s="6">
        <v>41729</v>
      </c>
      <c r="K1152" s="7">
        <f>+_xlfn.DAYS(A1152,J1152)/30</f>
        <v>113.63333333333334</v>
      </c>
      <c r="L1152" s="7">
        <f>+_xlfn.DAYS(A1152,E1152)/30</f>
        <v>124.96666666666667</v>
      </c>
      <c r="M1152" s="6">
        <v>20419</v>
      </c>
      <c r="N1152" s="8">
        <f>+_xlfn.DAYS(A1152,M1152)/365</f>
        <v>67.723287671232882</v>
      </c>
      <c r="O1152" s="8">
        <v>6788</v>
      </c>
      <c r="P1152" s="6">
        <v>33298</v>
      </c>
      <c r="Q1152" s="8">
        <f t="shared" si="270"/>
        <v>22.475000000000001</v>
      </c>
      <c r="R1152" s="8">
        <f t="shared" si="280"/>
        <v>23.419444444444444</v>
      </c>
      <c r="S1152" s="8" t="s">
        <v>66</v>
      </c>
      <c r="T1152" s="9">
        <v>1.61E-2</v>
      </c>
      <c r="U1152" s="5">
        <f t="shared" si="271"/>
        <v>1041666.6666666666</v>
      </c>
      <c r="V1152" s="5">
        <f t="shared" si="272"/>
        <v>165911.84569166668</v>
      </c>
      <c r="W1152" s="10">
        <f t="shared" si="282"/>
        <v>1207578.5123583332</v>
      </c>
      <c r="X1152" s="5">
        <v>301222</v>
      </c>
      <c r="Y1152">
        <v>0</v>
      </c>
      <c r="Z1152" s="5">
        <v>0</v>
      </c>
      <c r="AA1152" s="5">
        <v>123963967</v>
      </c>
      <c r="AB1152">
        <v>1</v>
      </c>
      <c r="AC1152">
        <v>25</v>
      </c>
      <c r="AD1152">
        <v>0</v>
      </c>
      <c r="AE1152" t="s">
        <v>34</v>
      </c>
      <c r="AF1152" t="s">
        <v>34</v>
      </c>
      <c r="AG1152" t="s">
        <v>41</v>
      </c>
      <c r="AH1152" s="5">
        <v>1236610.03</v>
      </c>
      <c r="AI1152" s="5">
        <v>3029.64</v>
      </c>
      <c r="AJ1152" s="3">
        <v>48705</v>
      </c>
      <c r="AK1152" s="5">
        <v>0</v>
      </c>
      <c r="AL1152" s="5">
        <v>0</v>
      </c>
      <c r="AM1152" s="5">
        <v>0</v>
      </c>
      <c r="AN1152" s="5">
        <v>0</v>
      </c>
      <c r="AO1152" t="s">
        <v>41</v>
      </c>
      <c r="AP1152" t="s">
        <v>42</v>
      </c>
      <c r="AQ1152" s="5">
        <v>1236610.03</v>
      </c>
      <c r="AR1152" t="s">
        <v>38</v>
      </c>
      <c r="AS1152">
        <f t="shared" si="284"/>
        <v>1</v>
      </c>
      <c r="AT1152" t="str">
        <f t="shared" si="273"/>
        <v>1-30 Días</v>
      </c>
      <c r="AU1152" t="e">
        <f>IF(AND(AC1152=0,SUMIFS($H:$H,$A:$A,$A1152,#REF!,#REF!)&lt;250000000),"Ordinaria",IF(AND(AC1152=0,SUMIFS($H:$H,$A:$A,$A1152,#REF!,#REF!)&gt;=250000000),"Preventiva",IF(AND(AC1152&gt;0,AC1152&lt;=30),"Persuasiva I",IF(AND(AC1152&gt;30,AC1152&lt;=60),"Persuasiva II",IF(AND(AC1152&gt;60,AC1152&lt;90),"Prejurídica","Jurídico")))))</f>
        <v>#REF!</v>
      </c>
      <c r="AV1152">
        <f t="shared" si="274"/>
        <v>0</v>
      </c>
      <c r="AW1152" t="str">
        <f>IFERROR(VLOOKUP(#REF!,#REF!,32,0),"Desembolsado")</f>
        <v>Desembolsado</v>
      </c>
      <c r="AX1152" t="str">
        <f t="shared" si="281"/>
        <v>Otro</v>
      </c>
    </row>
    <row r="1153" spans="1:50" x14ac:dyDescent="0.25">
      <c r="A1153" s="3">
        <v>45107</v>
      </c>
      <c r="B1153" s="1">
        <v>39144530015381</v>
      </c>
      <c r="C1153" s="5">
        <v>250000000</v>
      </c>
      <c r="D1153">
        <v>240</v>
      </c>
      <c r="E1153" s="3">
        <v>41389</v>
      </c>
      <c r="F1153" s="1">
        <f>_xlfn.DAYS(E1153,A1153)/30</f>
        <v>-123.93333333333334</v>
      </c>
      <c r="G1153" s="1">
        <f t="shared" ref="G1153:G1184" si="285">+D1153+F1153</f>
        <v>116.06666666666666</v>
      </c>
      <c r="H1153" s="5">
        <v>123661003</v>
      </c>
      <c r="I1153" s="5" t="s">
        <v>54</v>
      </c>
      <c r="J1153" s="6">
        <v>41729</v>
      </c>
      <c r="K1153" s="7">
        <f>+_xlfn.DAYS(A1153,J1153)/30</f>
        <v>112.6</v>
      </c>
      <c r="L1153" s="7">
        <f>+_xlfn.DAYS(A1153,E1153)/30</f>
        <v>123.93333333333334</v>
      </c>
      <c r="M1153" s="6">
        <v>20419</v>
      </c>
      <c r="N1153" s="8">
        <f>+_xlfn.DAYS(A1153,M1153)/365</f>
        <v>67.638356164383566</v>
      </c>
      <c r="O1153" s="8">
        <v>6788</v>
      </c>
      <c r="P1153" s="6">
        <v>33298</v>
      </c>
      <c r="Q1153" s="8">
        <f t="shared" si="270"/>
        <v>22.475000000000001</v>
      </c>
      <c r="R1153" s="8">
        <f t="shared" si="280"/>
        <v>23.419444444444444</v>
      </c>
      <c r="S1153" s="8" t="s">
        <v>66</v>
      </c>
      <c r="T1153" s="9">
        <v>1.61E-2</v>
      </c>
      <c r="U1153" s="5">
        <f t="shared" si="271"/>
        <v>1041666.6666666666</v>
      </c>
      <c r="V1153" s="5">
        <f t="shared" si="272"/>
        <v>165911.84569166668</v>
      </c>
      <c r="W1153" s="10">
        <f t="shared" si="282"/>
        <v>1207578.5123583332</v>
      </c>
      <c r="X1153" s="5">
        <v>137472</v>
      </c>
      <c r="Y1153">
        <v>0</v>
      </c>
      <c r="Z1153" s="5">
        <v>0</v>
      </c>
      <c r="AA1153" s="5">
        <v>123798475</v>
      </c>
      <c r="AB1153">
        <v>0</v>
      </c>
      <c r="AC1153">
        <v>0</v>
      </c>
      <c r="AD1153">
        <v>0</v>
      </c>
      <c r="AE1153" t="s">
        <v>34</v>
      </c>
      <c r="AF1153" t="s">
        <v>34</v>
      </c>
      <c r="AG1153" t="s">
        <v>41</v>
      </c>
      <c r="AH1153" s="5">
        <v>1236610.03</v>
      </c>
      <c r="AI1153" s="5">
        <v>1374.72</v>
      </c>
      <c r="AJ1153" s="3">
        <v>48705</v>
      </c>
      <c r="AK1153" s="5">
        <v>0</v>
      </c>
      <c r="AL1153" s="5">
        <v>0</v>
      </c>
      <c r="AM1153" s="5">
        <v>0</v>
      </c>
      <c r="AN1153" s="5">
        <v>0</v>
      </c>
      <c r="AO1153" t="s">
        <v>41</v>
      </c>
      <c r="AP1153" t="s">
        <v>37</v>
      </c>
      <c r="AQ1153" s="5">
        <v>1236610.03</v>
      </c>
      <c r="AR1153" t="s">
        <v>38</v>
      </c>
      <c r="AS1153">
        <f t="shared" si="284"/>
        <v>0</v>
      </c>
      <c r="AT1153" t="str">
        <f t="shared" si="273"/>
        <v>0 Días</v>
      </c>
      <c r="AU1153" t="e">
        <f>IF(AND(AC1153=0,SUMIFS($H:$H,$A:$A,$A1153,#REF!,#REF!)&lt;250000000),"Ordinaria",IF(AND(AC1153=0,SUMIFS($H:$H,$A:$A,$A1153,#REF!,#REF!)&gt;=250000000),"Preventiva",IF(AND(AC1153&gt;0,AC1153&lt;=30),"Persuasiva I",IF(AND(AC1153&gt;30,AC1153&lt;=60),"Persuasiva II",IF(AND(AC1153&gt;60,AC1153&lt;90),"Prejurídica","Jurídico")))))</f>
        <v>#REF!</v>
      </c>
      <c r="AV1153">
        <f t="shared" si="274"/>
        <v>0</v>
      </c>
      <c r="AW1153" t="str">
        <f>IFERROR(VLOOKUP(#REF!,#REF!,32,0),"Desembolsado")</f>
        <v>Desembolsado</v>
      </c>
      <c r="AX1153" t="str">
        <f t="shared" si="281"/>
        <v>Otro</v>
      </c>
    </row>
    <row r="1154" spans="1:50" x14ac:dyDescent="0.25">
      <c r="A1154" s="3">
        <v>45077</v>
      </c>
      <c r="B1154" s="1">
        <v>39144530015381</v>
      </c>
      <c r="C1154" s="5">
        <v>250000000</v>
      </c>
      <c r="D1154">
        <v>240</v>
      </c>
      <c r="E1154" s="3">
        <v>41389</v>
      </c>
      <c r="F1154" s="1">
        <f>_xlfn.DAYS(E1154,A1154)/30</f>
        <v>-122.93333333333334</v>
      </c>
      <c r="G1154" s="1">
        <f t="shared" si="285"/>
        <v>117.06666666666666</v>
      </c>
      <c r="H1154" s="5">
        <v>124707964</v>
      </c>
      <c r="I1154" s="5" t="s">
        <v>54</v>
      </c>
      <c r="J1154" s="6">
        <v>41729</v>
      </c>
      <c r="K1154" s="7">
        <f>+_xlfn.DAYS(A1154,J1154)/30</f>
        <v>111.6</v>
      </c>
      <c r="L1154" s="7">
        <f>+_xlfn.DAYS(A1154,E1154)/30</f>
        <v>122.93333333333334</v>
      </c>
      <c r="M1154" s="6">
        <v>20419</v>
      </c>
      <c r="N1154" s="8">
        <f>+_xlfn.DAYS(A1154,M1154)/365</f>
        <v>67.556164383561651</v>
      </c>
      <c r="O1154" s="8">
        <v>6788</v>
      </c>
      <c r="P1154" s="6">
        <v>33298</v>
      </c>
      <c r="Q1154" s="8">
        <f t="shared" ref="Q1154:Q1217" si="286">+_xlfn.DAYS(E1154,P1154)/360</f>
        <v>22.475000000000001</v>
      </c>
      <c r="R1154" s="8">
        <f t="shared" si="280"/>
        <v>23.419444444444444</v>
      </c>
      <c r="S1154" s="8" t="s">
        <v>66</v>
      </c>
      <c r="T1154" s="9">
        <v>1.61E-2</v>
      </c>
      <c r="U1154" s="5">
        <f t="shared" ref="U1154:U1217" si="287">C1154/D1154</f>
        <v>1041666.6666666666</v>
      </c>
      <c r="V1154" s="5">
        <f t="shared" ref="V1154:V1217" si="288">H1154*T1154/360*30</f>
        <v>167316.51836666669</v>
      </c>
      <c r="W1154" s="10">
        <f t="shared" si="282"/>
        <v>1208983.1850333333</v>
      </c>
      <c r="X1154" s="5">
        <v>138635</v>
      </c>
      <c r="Y1154">
        <v>0</v>
      </c>
      <c r="Z1154" s="5">
        <v>0</v>
      </c>
      <c r="AA1154" s="5">
        <v>124846599</v>
      </c>
      <c r="AB1154">
        <v>0</v>
      </c>
      <c r="AC1154">
        <v>0</v>
      </c>
      <c r="AD1154">
        <v>0</v>
      </c>
      <c r="AE1154" t="s">
        <v>34</v>
      </c>
      <c r="AF1154" t="s">
        <v>34</v>
      </c>
      <c r="AG1154" t="s">
        <v>41</v>
      </c>
      <c r="AH1154" s="5">
        <v>1247079.6399999999</v>
      </c>
      <c r="AI1154" s="5">
        <v>1386.35</v>
      </c>
      <c r="AJ1154" s="3">
        <v>48705</v>
      </c>
      <c r="AK1154" s="5">
        <v>0</v>
      </c>
      <c r="AL1154" s="5">
        <v>0</v>
      </c>
      <c r="AM1154" s="5">
        <v>0</v>
      </c>
      <c r="AN1154" s="5">
        <v>0</v>
      </c>
      <c r="AO1154" t="s">
        <v>41</v>
      </c>
      <c r="AP1154" t="s">
        <v>37</v>
      </c>
      <c r="AQ1154" s="5">
        <v>1247079.6399999999</v>
      </c>
      <c r="AR1154" t="s">
        <v>38</v>
      </c>
      <c r="AS1154">
        <f t="shared" si="284"/>
        <v>0</v>
      </c>
      <c r="AT1154" t="str">
        <f t="shared" ref="AT1154:AT1217" si="289">IF(AC1154=0,"0 Días",IF(AND(AC1154&gt;0,AC1154&lt;=30),"1-30 Días",IF(AND(AC1154&gt;30,AC1154&lt;=60),"30-60 Días",IF(AND(AC1154&gt;60,AC1154&lt;90),"60-90 Días"," &gt; 90 Días"))))</f>
        <v>0 Días</v>
      </c>
      <c r="AU1154" t="e">
        <f>IF(AND(AC1154=0,SUMIFS($H:$H,$A:$A,$A1154,#REF!,#REF!)&lt;250000000),"Ordinaria",IF(AND(AC1154=0,SUMIFS($H:$H,$A:$A,$A1154,#REF!,#REF!)&gt;=250000000),"Preventiva",IF(AND(AC1154&gt;0,AC1154&lt;=30),"Persuasiva I",IF(AND(AC1154&gt;30,AC1154&lt;=60),"Persuasiva II",IF(AND(AC1154&gt;60,AC1154&lt;90),"Prejurídica","Jurídico")))))</f>
        <v>#REF!</v>
      </c>
      <c r="AV1154">
        <f t="shared" ref="AV1154:AV1217" si="290">IF(AND(AC1154&gt;30,AC1154&lt;=540),"MORA &gt;30 &lt;= 540 DIAS",0)</f>
        <v>0</v>
      </c>
      <c r="AW1154" t="str">
        <f>IFERROR(VLOOKUP(#REF!,#REF!,32,0),"Desembolsado")</f>
        <v>Desembolsado</v>
      </c>
      <c r="AX1154" t="str">
        <f t="shared" si="281"/>
        <v>Otro</v>
      </c>
    </row>
    <row r="1155" spans="1:50" x14ac:dyDescent="0.25">
      <c r="A1155" s="3">
        <v>45046</v>
      </c>
      <c r="B1155" s="1">
        <v>39144530015381</v>
      </c>
      <c r="C1155" s="5">
        <v>250000000</v>
      </c>
      <c r="D1155">
        <v>240</v>
      </c>
      <c r="E1155" s="3">
        <v>41389</v>
      </c>
      <c r="F1155" s="1">
        <f>_xlfn.DAYS(E1155,A1155)/30</f>
        <v>-121.9</v>
      </c>
      <c r="G1155" s="1">
        <f t="shared" si="285"/>
        <v>118.1</v>
      </c>
      <c r="H1155" s="5">
        <v>125723308</v>
      </c>
      <c r="I1155" s="5" t="s">
        <v>54</v>
      </c>
      <c r="J1155" s="6">
        <v>41729</v>
      </c>
      <c r="K1155" s="7">
        <f>+_xlfn.DAYS(A1155,J1155)/30</f>
        <v>110.56666666666666</v>
      </c>
      <c r="L1155" s="7">
        <f>+_xlfn.DAYS(A1155,E1155)/30</f>
        <v>121.9</v>
      </c>
      <c r="M1155" s="6">
        <v>20419</v>
      </c>
      <c r="N1155" s="8">
        <f>+_xlfn.DAYS(A1155,M1155)/365</f>
        <v>67.471232876712335</v>
      </c>
      <c r="O1155" s="8">
        <v>6788</v>
      </c>
      <c r="P1155" s="6">
        <v>33298</v>
      </c>
      <c r="Q1155" s="8">
        <f t="shared" si="286"/>
        <v>22.475000000000001</v>
      </c>
      <c r="R1155" s="8">
        <f t="shared" si="280"/>
        <v>23.419444444444444</v>
      </c>
      <c r="S1155" s="8" t="s">
        <v>66</v>
      </c>
      <c r="T1155" s="9">
        <v>1.61E-2</v>
      </c>
      <c r="U1155" s="5">
        <f t="shared" si="287"/>
        <v>1041666.6666666666</v>
      </c>
      <c r="V1155" s="5">
        <f t="shared" si="288"/>
        <v>168678.77156666666</v>
      </c>
      <c r="W1155" s="10">
        <f t="shared" si="282"/>
        <v>1210345.4382333332</v>
      </c>
      <c r="X1155" s="5">
        <v>139756</v>
      </c>
      <c r="Y1155">
        <v>0</v>
      </c>
      <c r="Z1155" s="5">
        <v>0</v>
      </c>
      <c r="AA1155" s="5">
        <v>125863064</v>
      </c>
      <c r="AB1155">
        <v>0</v>
      </c>
      <c r="AC1155">
        <v>0</v>
      </c>
      <c r="AD1155">
        <v>0</v>
      </c>
      <c r="AE1155" t="s">
        <v>34</v>
      </c>
      <c r="AF1155" t="s">
        <v>34</v>
      </c>
      <c r="AG1155" t="s">
        <v>41</v>
      </c>
      <c r="AH1155" s="5">
        <v>1257233.08</v>
      </c>
      <c r="AI1155" s="5">
        <v>1397.56</v>
      </c>
      <c r="AJ1155" s="3">
        <v>48705</v>
      </c>
      <c r="AK1155" s="5">
        <v>0</v>
      </c>
      <c r="AL1155" s="5">
        <v>0</v>
      </c>
      <c r="AM1155" s="5">
        <v>0</v>
      </c>
      <c r="AN1155" s="5">
        <v>0</v>
      </c>
      <c r="AO1155" t="s">
        <v>41</v>
      </c>
      <c r="AP1155" t="s">
        <v>37</v>
      </c>
      <c r="AQ1155" s="5">
        <v>1257233.08</v>
      </c>
      <c r="AR1155" t="s">
        <v>38</v>
      </c>
      <c r="AS1155">
        <f t="shared" si="284"/>
        <v>0</v>
      </c>
      <c r="AT1155" t="str">
        <f t="shared" si="289"/>
        <v>0 Días</v>
      </c>
      <c r="AU1155" t="e">
        <f>IF(AND(AC1155=0,SUMIFS($H:$H,$A:$A,$A1155,#REF!,#REF!)&lt;250000000),"Ordinaria",IF(AND(AC1155=0,SUMIFS($H:$H,$A:$A,$A1155,#REF!,#REF!)&gt;=250000000),"Preventiva",IF(AND(AC1155&gt;0,AC1155&lt;=30),"Persuasiva I",IF(AND(AC1155&gt;30,AC1155&lt;=60),"Persuasiva II",IF(AND(AC1155&gt;60,AC1155&lt;90),"Prejurídica","Jurídico")))))</f>
        <v>#REF!</v>
      </c>
      <c r="AV1155">
        <f t="shared" si="290"/>
        <v>0</v>
      </c>
      <c r="AW1155" t="str">
        <f>IFERROR(VLOOKUP(#REF!,#REF!,32,0),"Desembolsado")</f>
        <v>Desembolsado</v>
      </c>
      <c r="AX1155" t="str">
        <f t="shared" si="281"/>
        <v>Otro</v>
      </c>
    </row>
    <row r="1156" spans="1:50" x14ac:dyDescent="0.25">
      <c r="A1156" s="3">
        <v>45016</v>
      </c>
      <c r="B1156" s="1">
        <v>39144530015381</v>
      </c>
      <c r="C1156" s="5">
        <v>250000000</v>
      </c>
      <c r="D1156">
        <v>240</v>
      </c>
      <c r="E1156" s="3">
        <v>41389</v>
      </c>
      <c r="F1156" s="1">
        <f>_xlfn.DAYS(E1156,A1156)/30</f>
        <v>-120.9</v>
      </c>
      <c r="G1156" s="1">
        <f t="shared" si="285"/>
        <v>119.1</v>
      </c>
      <c r="H1156" s="5">
        <v>126786952</v>
      </c>
      <c r="I1156" s="5" t="s">
        <v>54</v>
      </c>
      <c r="J1156" s="6">
        <v>41729</v>
      </c>
      <c r="K1156" s="7">
        <f>+_xlfn.DAYS(A1156,J1156)/30</f>
        <v>109.56666666666666</v>
      </c>
      <c r="L1156" s="7">
        <f>+_xlfn.DAYS(A1156,E1156)/30</f>
        <v>120.9</v>
      </c>
      <c r="M1156" s="6">
        <v>20419</v>
      </c>
      <c r="N1156" s="8">
        <f>+_xlfn.DAYS(A1156,M1156)/365</f>
        <v>67.389041095890406</v>
      </c>
      <c r="O1156" s="8">
        <v>6788</v>
      </c>
      <c r="P1156" s="6">
        <v>33298</v>
      </c>
      <c r="Q1156" s="8">
        <f t="shared" si="286"/>
        <v>22.475000000000001</v>
      </c>
      <c r="R1156" s="8">
        <f t="shared" si="280"/>
        <v>23.419444444444444</v>
      </c>
      <c r="S1156" s="8" t="s">
        <v>66</v>
      </c>
      <c r="T1156" s="9">
        <v>1.61E-2</v>
      </c>
      <c r="U1156" s="5">
        <f t="shared" si="287"/>
        <v>1041666.6666666666</v>
      </c>
      <c r="V1156" s="5">
        <f t="shared" si="288"/>
        <v>170105.82726666666</v>
      </c>
      <c r="W1156" s="10">
        <f t="shared" si="282"/>
        <v>1211772.4939333333</v>
      </c>
      <c r="X1156" s="5">
        <v>140927</v>
      </c>
      <c r="Y1156">
        <v>0</v>
      </c>
      <c r="Z1156" s="5">
        <v>0</v>
      </c>
      <c r="AA1156" s="5">
        <v>126927879</v>
      </c>
      <c r="AB1156">
        <v>0</v>
      </c>
      <c r="AC1156">
        <v>0</v>
      </c>
      <c r="AD1156">
        <v>0</v>
      </c>
      <c r="AE1156" t="s">
        <v>34</v>
      </c>
      <c r="AF1156" t="s">
        <v>34</v>
      </c>
      <c r="AG1156" t="s">
        <v>41</v>
      </c>
      <c r="AH1156" s="5">
        <v>1267869.52</v>
      </c>
      <c r="AI1156" s="5">
        <v>1409.27</v>
      </c>
      <c r="AJ1156" s="3">
        <v>48705</v>
      </c>
      <c r="AK1156" s="5">
        <v>0</v>
      </c>
      <c r="AL1156" s="5">
        <v>0</v>
      </c>
      <c r="AM1156" s="5">
        <v>0</v>
      </c>
      <c r="AN1156" s="5">
        <v>0</v>
      </c>
      <c r="AO1156" t="s">
        <v>41</v>
      </c>
      <c r="AP1156" t="s">
        <v>37</v>
      </c>
      <c r="AQ1156" s="5">
        <v>1267869.52</v>
      </c>
      <c r="AR1156" t="s">
        <v>38</v>
      </c>
      <c r="AS1156">
        <f t="shared" si="284"/>
        <v>0</v>
      </c>
      <c r="AT1156" t="str">
        <f t="shared" si="289"/>
        <v>0 Días</v>
      </c>
      <c r="AU1156" t="e">
        <f>IF(AND(AC1156=0,SUMIFS($H:$H,$A:$A,$A1156,#REF!,#REF!)&lt;250000000),"Ordinaria",IF(AND(AC1156=0,SUMIFS($H:$H,$A:$A,$A1156,#REF!,#REF!)&gt;=250000000),"Preventiva",IF(AND(AC1156&gt;0,AC1156&lt;=30),"Persuasiva I",IF(AND(AC1156&gt;30,AC1156&lt;=60),"Persuasiva II",IF(AND(AC1156&gt;60,AC1156&lt;90),"Prejurídica","Jurídico")))))</f>
        <v>#REF!</v>
      </c>
      <c r="AV1156">
        <f t="shared" si="290"/>
        <v>0</v>
      </c>
      <c r="AW1156" t="str">
        <f>IFERROR(VLOOKUP(#REF!,#REF!,32,0),"Desembolsado")</f>
        <v>Desembolsado</v>
      </c>
      <c r="AX1156" t="str">
        <f t="shared" si="281"/>
        <v>Otro</v>
      </c>
    </row>
    <row r="1157" spans="1:50" x14ac:dyDescent="0.25">
      <c r="A1157" s="3">
        <v>45351</v>
      </c>
      <c r="B1157" s="1">
        <v>39144570016251</v>
      </c>
      <c r="C1157" s="5">
        <v>105000000</v>
      </c>
      <c r="D1157">
        <v>240</v>
      </c>
      <c r="E1157" s="3">
        <v>39801</v>
      </c>
      <c r="F1157" s="1">
        <f>_xlfn.DAYS(E1157,A1157)/30</f>
        <v>-185</v>
      </c>
      <c r="G1157" s="1">
        <f t="shared" si="285"/>
        <v>55</v>
      </c>
      <c r="H1157" s="5">
        <v>26250000</v>
      </c>
      <c r="I1157" s="5" t="s">
        <v>54</v>
      </c>
      <c r="J1157" s="6">
        <v>41912</v>
      </c>
      <c r="K1157" s="7">
        <f>+_xlfn.DAYS(A1157,J1157)/30</f>
        <v>114.63333333333334</v>
      </c>
      <c r="L1157" s="7">
        <f>+_xlfn.DAYS(A1157,E1157)/30</f>
        <v>185</v>
      </c>
      <c r="M1157" s="6">
        <v>20949</v>
      </c>
      <c r="N1157" s="8">
        <f>+_xlfn.DAYS(A1157,M1157)/365</f>
        <v>66.854794520547941</v>
      </c>
      <c r="O1157" s="8">
        <v>270</v>
      </c>
      <c r="P1157" s="6">
        <v>33086</v>
      </c>
      <c r="Q1157" s="8">
        <f t="shared" si="286"/>
        <v>18.652777777777779</v>
      </c>
      <c r="R1157" s="8">
        <f t="shared" si="280"/>
        <v>24.516666666666666</v>
      </c>
      <c r="S1157" s="8" t="s">
        <v>66</v>
      </c>
      <c r="T1157" s="9">
        <v>1.61E-2</v>
      </c>
      <c r="U1157" s="5">
        <f t="shared" si="287"/>
        <v>437500</v>
      </c>
      <c r="V1157" s="5">
        <f t="shared" si="288"/>
        <v>35218.75</v>
      </c>
      <c r="W1157" s="10">
        <f t="shared" si="282"/>
        <v>472718.75</v>
      </c>
      <c r="X1157" s="5">
        <v>12835</v>
      </c>
      <c r="Y1157">
        <v>0</v>
      </c>
      <c r="Z1157" s="5">
        <v>3511</v>
      </c>
      <c r="AA1157" s="5">
        <v>26266346</v>
      </c>
      <c r="AB1157">
        <v>0</v>
      </c>
      <c r="AC1157">
        <v>0</v>
      </c>
      <c r="AD1157">
        <v>0</v>
      </c>
      <c r="AE1157" t="s">
        <v>34</v>
      </c>
      <c r="AF1157" t="s">
        <v>34</v>
      </c>
      <c r="AG1157" t="s">
        <v>41</v>
      </c>
      <c r="AH1157" s="5">
        <v>262500</v>
      </c>
      <c r="AI1157" s="5">
        <v>128.35</v>
      </c>
      <c r="AJ1157" s="3">
        <v>47169</v>
      </c>
      <c r="AK1157" s="5">
        <v>35.11</v>
      </c>
      <c r="AL1157" s="5">
        <v>0</v>
      </c>
      <c r="AM1157" s="5">
        <v>0</v>
      </c>
      <c r="AN1157" s="5">
        <v>0</v>
      </c>
      <c r="AO1157" t="s">
        <v>41</v>
      </c>
      <c r="AP1157" t="s">
        <v>37</v>
      </c>
      <c r="AQ1157" s="5">
        <v>262500</v>
      </c>
      <c r="AR1157" t="s">
        <v>38</v>
      </c>
      <c r="AT1157" t="str">
        <f t="shared" si="289"/>
        <v>0 Días</v>
      </c>
      <c r="AU1157" t="e">
        <f>IF(AND(AC1157=0,SUMIFS($H:$H,$A:$A,$A1157,#REF!,#REF!)&lt;250000000),"Ordinaria",IF(AND(AC1157=0,SUMIFS($H:$H,$A:$A,$A1157,#REF!,#REF!)&gt;=250000000),"Preventiva",IF(AND(AC1157&gt;0,AC1157&lt;=30),"Persuasiva I",IF(AND(AC1157&gt;30,AC1157&lt;=60),"Persuasiva II",IF(AND(AC1157&gt;60,AC1157&lt;90),"Prejurídica","Jurídico")))))</f>
        <v>#REF!</v>
      </c>
      <c r="AV1157">
        <f t="shared" si="290"/>
        <v>0</v>
      </c>
      <c r="AW1157" t="str">
        <f>IFERROR(VLOOKUP(#REF!,#REF!,32,0),"Desembolsado")</f>
        <v>Desembolsado</v>
      </c>
      <c r="AX1157" t="str">
        <f t="shared" si="281"/>
        <v>Otro</v>
      </c>
    </row>
    <row r="1158" spans="1:50" x14ac:dyDescent="0.25">
      <c r="A1158" s="3">
        <v>45322</v>
      </c>
      <c r="B1158" s="1">
        <v>39144570016251</v>
      </c>
      <c r="C1158" s="5">
        <v>105000000</v>
      </c>
      <c r="D1158">
        <v>240</v>
      </c>
      <c r="E1158" s="3">
        <v>39801</v>
      </c>
      <c r="F1158" s="1">
        <f>_xlfn.DAYS(E1158,A1158)/30</f>
        <v>-184.03333333333333</v>
      </c>
      <c r="G1158" s="1">
        <f t="shared" si="285"/>
        <v>55.966666666666669</v>
      </c>
      <c r="H1158" s="5">
        <v>26687500</v>
      </c>
      <c r="I1158" s="5" t="s">
        <v>54</v>
      </c>
      <c r="J1158" s="6">
        <v>41912</v>
      </c>
      <c r="K1158" s="7">
        <f>+_xlfn.DAYS(A1158,J1158)/30</f>
        <v>113.66666666666667</v>
      </c>
      <c r="L1158" s="7">
        <f>+_xlfn.DAYS(A1158,E1158)/30</f>
        <v>184.03333333333333</v>
      </c>
      <c r="M1158" s="6">
        <v>20949</v>
      </c>
      <c r="N1158" s="8">
        <f>+_xlfn.DAYS(A1158,M1158)/365</f>
        <v>66.775342465753425</v>
      </c>
      <c r="O1158" s="8">
        <v>270</v>
      </c>
      <c r="P1158" s="6">
        <v>33086</v>
      </c>
      <c r="Q1158" s="8">
        <f t="shared" si="286"/>
        <v>18.652777777777779</v>
      </c>
      <c r="R1158" s="8">
        <f t="shared" si="280"/>
        <v>24.516666666666666</v>
      </c>
      <c r="S1158" s="8" t="s">
        <v>66</v>
      </c>
      <c r="T1158" s="9">
        <v>1.61E-2</v>
      </c>
      <c r="U1158" s="5">
        <f t="shared" si="287"/>
        <v>437500</v>
      </c>
      <c r="V1158" s="5">
        <f t="shared" si="288"/>
        <v>35805.729166666672</v>
      </c>
      <c r="W1158" s="10">
        <f t="shared" si="282"/>
        <v>473305.72916666669</v>
      </c>
      <c r="X1158" s="5">
        <v>13046</v>
      </c>
      <c r="Y1158">
        <v>0</v>
      </c>
      <c r="Z1158" s="5">
        <v>3570</v>
      </c>
      <c r="AA1158" s="5">
        <v>26704116</v>
      </c>
      <c r="AB1158">
        <v>0</v>
      </c>
      <c r="AC1158">
        <v>0</v>
      </c>
      <c r="AD1158">
        <v>0</v>
      </c>
      <c r="AE1158" t="s">
        <v>34</v>
      </c>
      <c r="AF1158" t="s">
        <v>34</v>
      </c>
      <c r="AG1158" t="s">
        <v>41</v>
      </c>
      <c r="AH1158" s="5">
        <v>266875</v>
      </c>
      <c r="AI1158" s="5">
        <v>130.46</v>
      </c>
      <c r="AJ1158" s="3">
        <v>47169</v>
      </c>
      <c r="AK1158" s="5">
        <v>35.700000000000003</v>
      </c>
      <c r="AL1158" s="5">
        <v>0</v>
      </c>
      <c r="AM1158" s="5">
        <v>0</v>
      </c>
      <c r="AN1158" s="5">
        <v>0</v>
      </c>
      <c r="AO1158" t="s">
        <v>41</v>
      </c>
      <c r="AP1158" t="s">
        <v>37</v>
      </c>
      <c r="AQ1158" s="5">
        <v>266875</v>
      </c>
      <c r="AR1158" t="s">
        <v>38</v>
      </c>
      <c r="AS1158">
        <f t="shared" ref="AS1158:AS1168" si="291">IF(AC1158&gt;=1,1,0)</f>
        <v>0</v>
      </c>
      <c r="AT1158" t="str">
        <f t="shared" si="289"/>
        <v>0 Días</v>
      </c>
      <c r="AU1158" t="e">
        <f>IF(AND(AC1158=0,SUMIFS($H:$H,$A:$A,$A1158,#REF!,#REF!)&lt;250000000),"Ordinaria",IF(AND(AC1158=0,SUMIFS($H:$H,$A:$A,$A1158,#REF!,#REF!)&gt;=250000000),"Preventiva",IF(AND(AC1158&gt;0,AC1158&lt;=30),"Persuasiva I",IF(AND(AC1158&gt;30,AC1158&lt;=60),"Persuasiva II",IF(AND(AC1158&gt;60,AC1158&lt;90),"Prejurídica","Jurídico")))))</f>
        <v>#REF!</v>
      </c>
      <c r="AV1158">
        <f t="shared" si="290"/>
        <v>0</v>
      </c>
      <c r="AW1158" t="str">
        <f>IFERROR(VLOOKUP(#REF!,#REF!,32,0),"Desembolsado")</f>
        <v>Desembolsado</v>
      </c>
      <c r="AX1158" t="str">
        <f t="shared" si="281"/>
        <v>Otro</v>
      </c>
    </row>
    <row r="1159" spans="1:50" x14ac:dyDescent="0.25">
      <c r="A1159" s="3">
        <v>45291</v>
      </c>
      <c r="B1159" s="1">
        <v>39144570016251</v>
      </c>
      <c r="C1159" s="5">
        <v>105000000</v>
      </c>
      <c r="D1159">
        <v>240</v>
      </c>
      <c r="E1159" s="3">
        <v>39801</v>
      </c>
      <c r="F1159" s="1">
        <f>_xlfn.DAYS(E1159,A1159)/30</f>
        <v>-183</v>
      </c>
      <c r="G1159" s="1">
        <f t="shared" si="285"/>
        <v>57</v>
      </c>
      <c r="H1159" s="5">
        <v>27125000</v>
      </c>
      <c r="I1159" s="5" t="s">
        <v>54</v>
      </c>
      <c r="J1159" s="6">
        <v>41912</v>
      </c>
      <c r="K1159" s="7">
        <f>+_xlfn.DAYS(A1159,J1159)/30</f>
        <v>112.63333333333334</v>
      </c>
      <c r="L1159" s="7">
        <f>+_xlfn.DAYS(A1159,E1159)/30</f>
        <v>183</v>
      </c>
      <c r="M1159" s="6">
        <v>20949</v>
      </c>
      <c r="N1159" s="8">
        <f>+_xlfn.DAYS(A1159,M1159)/365</f>
        <v>66.69041095890411</v>
      </c>
      <c r="O1159" s="8">
        <v>270</v>
      </c>
      <c r="P1159" s="6">
        <v>33086</v>
      </c>
      <c r="Q1159" s="8">
        <f t="shared" si="286"/>
        <v>18.652777777777779</v>
      </c>
      <c r="R1159" s="8">
        <f t="shared" si="280"/>
        <v>24.516666666666666</v>
      </c>
      <c r="S1159" s="8" t="s">
        <v>66</v>
      </c>
      <c r="T1159" s="9">
        <v>1.61E-2</v>
      </c>
      <c r="U1159" s="5">
        <f t="shared" si="287"/>
        <v>437500</v>
      </c>
      <c r="V1159" s="5">
        <f t="shared" si="288"/>
        <v>36392.708333333336</v>
      </c>
      <c r="W1159" s="10">
        <f t="shared" si="282"/>
        <v>473892.70833333331</v>
      </c>
      <c r="X1159" s="5">
        <v>13263</v>
      </c>
      <c r="Y1159">
        <v>0</v>
      </c>
      <c r="Z1159" s="5">
        <v>3629</v>
      </c>
      <c r="AA1159" s="5">
        <v>27141892</v>
      </c>
      <c r="AB1159">
        <v>0</v>
      </c>
      <c r="AC1159">
        <v>0</v>
      </c>
      <c r="AD1159">
        <v>0</v>
      </c>
      <c r="AE1159" t="s">
        <v>34</v>
      </c>
      <c r="AF1159" t="s">
        <v>34</v>
      </c>
      <c r="AG1159" t="s">
        <v>41</v>
      </c>
      <c r="AH1159" s="5">
        <v>271250</v>
      </c>
      <c r="AI1159" s="5">
        <v>132.63</v>
      </c>
      <c r="AJ1159" s="3">
        <v>47169</v>
      </c>
      <c r="AK1159" s="5">
        <v>36.29</v>
      </c>
      <c r="AL1159" s="5">
        <v>0</v>
      </c>
      <c r="AM1159" s="5">
        <v>0</v>
      </c>
      <c r="AN1159" s="5">
        <v>0</v>
      </c>
      <c r="AO1159" t="s">
        <v>41</v>
      </c>
      <c r="AP1159" t="s">
        <v>37</v>
      </c>
      <c r="AQ1159" s="5">
        <v>271250</v>
      </c>
      <c r="AR1159" t="s">
        <v>38</v>
      </c>
      <c r="AS1159">
        <f t="shared" si="291"/>
        <v>0</v>
      </c>
      <c r="AT1159" t="str">
        <f t="shared" si="289"/>
        <v>0 Días</v>
      </c>
      <c r="AU1159" t="e">
        <f>IF(AND(AC1159=0,SUMIFS($H:$H,$A:$A,$A1159,#REF!,#REF!)&lt;250000000),"Ordinaria",IF(AND(AC1159=0,SUMIFS($H:$H,$A:$A,$A1159,#REF!,#REF!)&gt;=250000000),"Preventiva",IF(AND(AC1159&gt;0,AC1159&lt;=30),"Persuasiva I",IF(AND(AC1159&gt;30,AC1159&lt;=60),"Persuasiva II",IF(AND(AC1159&gt;60,AC1159&lt;90),"Prejurídica","Jurídico")))))</f>
        <v>#REF!</v>
      </c>
      <c r="AV1159">
        <f t="shared" si="290"/>
        <v>0</v>
      </c>
      <c r="AW1159" t="str">
        <f>IFERROR(VLOOKUP(#REF!,#REF!,32,0),"Desembolsado")</f>
        <v>Desembolsado</v>
      </c>
      <c r="AX1159" t="str">
        <f t="shared" si="281"/>
        <v>Otro</v>
      </c>
    </row>
    <row r="1160" spans="1:50" x14ac:dyDescent="0.25">
      <c r="A1160" s="3">
        <v>45260</v>
      </c>
      <c r="B1160" s="1">
        <v>39144570016251</v>
      </c>
      <c r="C1160" s="5">
        <v>105000000</v>
      </c>
      <c r="D1160">
        <v>240</v>
      </c>
      <c r="E1160" s="3">
        <v>39801</v>
      </c>
      <c r="F1160" s="1">
        <f>_xlfn.DAYS(E1160,A1160)/30</f>
        <v>-181.96666666666667</v>
      </c>
      <c r="G1160" s="1">
        <f t="shared" si="285"/>
        <v>58.033333333333331</v>
      </c>
      <c r="H1160" s="5">
        <v>27562500</v>
      </c>
      <c r="I1160" s="5" t="s">
        <v>54</v>
      </c>
      <c r="J1160" s="6">
        <v>41912</v>
      </c>
      <c r="K1160" s="7">
        <f>+_xlfn.DAYS(A1160,J1160)/30</f>
        <v>111.6</v>
      </c>
      <c r="L1160" s="7">
        <f>+_xlfn.DAYS(A1160,E1160)/30</f>
        <v>181.96666666666667</v>
      </c>
      <c r="M1160" s="6">
        <v>20949</v>
      </c>
      <c r="N1160" s="8">
        <f>+_xlfn.DAYS(A1160,M1160)/365</f>
        <v>66.605479452054794</v>
      </c>
      <c r="O1160" s="8">
        <v>270</v>
      </c>
      <c r="P1160" s="6">
        <v>33086</v>
      </c>
      <c r="Q1160" s="8">
        <f t="shared" si="286"/>
        <v>18.652777777777779</v>
      </c>
      <c r="R1160" s="8">
        <f t="shared" si="280"/>
        <v>24.516666666666666</v>
      </c>
      <c r="S1160" s="8" t="s">
        <v>66</v>
      </c>
      <c r="T1160" s="9">
        <v>1.61E-2</v>
      </c>
      <c r="U1160" s="5">
        <f t="shared" si="287"/>
        <v>437500</v>
      </c>
      <c r="V1160" s="5">
        <f t="shared" si="288"/>
        <v>36979.6875</v>
      </c>
      <c r="W1160" s="10">
        <f t="shared" si="282"/>
        <v>474479.6875</v>
      </c>
      <c r="X1160" s="5">
        <v>13475</v>
      </c>
      <c r="Y1160">
        <v>0</v>
      </c>
      <c r="Z1160" s="5">
        <v>0</v>
      </c>
      <c r="AA1160" s="5">
        <v>27575975</v>
      </c>
      <c r="AB1160">
        <v>0</v>
      </c>
      <c r="AC1160">
        <v>0</v>
      </c>
      <c r="AD1160">
        <v>0</v>
      </c>
      <c r="AE1160" t="s">
        <v>34</v>
      </c>
      <c r="AF1160" t="s">
        <v>34</v>
      </c>
      <c r="AG1160" t="s">
        <v>41</v>
      </c>
      <c r="AH1160" s="5">
        <v>275625</v>
      </c>
      <c r="AI1160" s="5">
        <v>134.75</v>
      </c>
      <c r="AJ1160" s="3">
        <v>47169</v>
      </c>
      <c r="AK1160" s="5">
        <v>0</v>
      </c>
      <c r="AL1160" s="5">
        <v>0</v>
      </c>
      <c r="AM1160" s="5">
        <v>0</v>
      </c>
      <c r="AN1160" s="5">
        <v>0</v>
      </c>
      <c r="AO1160" t="s">
        <v>41</v>
      </c>
      <c r="AP1160" t="s">
        <v>37</v>
      </c>
      <c r="AQ1160" s="5">
        <v>275625</v>
      </c>
      <c r="AR1160" t="s">
        <v>38</v>
      </c>
      <c r="AS1160">
        <f t="shared" si="291"/>
        <v>0</v>
      </c>
      <c r="AT1160" t="str">
        <f t="shared" si="289"/>
        <v>0 Días</v>
      </c>
      <c r="AU1160" t="e">
        <f>IF(AND(AC1160=0,SUMIFS($H:$H,$A:$A,$A1160,#REF!,#REF!)&lt;250000000),"Ordinaria",IF(AND(AC1160=0,SUMIFS($H:$H,$A:$A,$A1160,#REF!,#REF!)&gt;=250000000),"Preventiva",IF(AND(AC1160&gt;0,AC1160&lt;=30),"Persuasiva I",IF(AND(AC1160&gt;30,AC1160&lt;=60),"Persuasiva II",IF(AND(AC1160&gt;60,AC1160&lt;90),"Prejurídica","Jurídico")))))</f>
        <v>#REF!</v>
      </c>
      <c r="AV1160">
        <f t="shared" si="290"/>
        <v>0</v>
      </c>
      <c r="AW1160" t="str">
        <f>IFERROR(VLOOKUP(#REF!,#REF!,32,0),"Desembolsado")</f>
        <v>Desembolsado</v>
      </c>
      <c r="AX1160" t="str">
        <f t="shared" si="281"/>
        <v>Otro</v>
      </c>
    </row>
    <row r="1161" spans="1:50" x14ac:dyDescent="0.25">
      <c r="A1161" s="3">
        <v>45230</v>
      </c>
      <c r="B1161" s="1">
        <v>39144570016251</v>
      </c>
      <c r="C1161" s="5">
        <v>105000000</v>
      </c>
      <c r="D1161">
        <v>240</v>
      </c>
      <c r="E1161" s="3">
        <v>39801</v>
      </c>
      <c r="F1161" s="1">
        <f>_xlfn.DAYS(E1161,A1161)/30</f>
        <v>-180.96666666666667</v>
      </c>
      <c r="G1161" s="1">
        <f t="shared" si="285"/>
        <v>59.033333333333331</v>
      </c>
      <c r="H1161" s="5">
        <v>28000000</v>
      </c>
      <c r="I1161" s="5" t="s">
        <v>54</v>
      </c>
      <c r="J1161" s="6">
        <v>41912</v>
      </c>
      <c r="K1161" s="7">
        <f>+_xlfn.DAYS(A1161,J1161)/30</f>
        <v>110.6</v>
      </c>
      <c r="L1161" s="7">
        <f>+_xlfn.DAYS(A1161,E1161)/30</f>
        <v>180.96666666666667</v>
      </c>
      <c r="M1161" s="6">
        <v>20949</v>
      </c>
      <c r="N1161" s="8">
        <f>+_xlfn.DAYS(A1161,M1161)/365</f>
        <v>66.523287671232879</v>
      </c>
      <c r="O1161" s="8">
        <v>270</v>
      </c>
      <c r="P1161" s="6">
        <v>33086</v>
      </c>
      <c r="Q1161" s="8">
        <f t="shared" si="286"/>
        <v>18.652777777777779</v>
      </c>
      <c r="R1161" s="8">
        <f t="shared" si="280"/>
        <v>24.516666666666666</v>
      </c>
      <c r="S1161" s="8" t="s">
        <v>66</v>
      </c>
      <c r="T1161" s="9">
        <v>1.61E-2</v>
      </c>
      <c r="U1161" s="5">
        <f t="shared" si="287"/>
        <v>437500</v>
      </c>
      <c r="V1161" s="5">
        <f t="shared" si="288"/>
        <v>37566.666666666664</v>
      </c>
      <c r="W1161" s="10">
        <f t="shared" si="282"/>
        <v>475066.66666666669</v>
      </c>
      <c r="X1161" s="5">
        <v>13686</v>
      </c>
      <c r="Y1161">
        <v>0</v>
      </c>
      <c r="Z1161" s="5">
        <v>0</v>
      </c>
      <c r="AA1161" s="5">
        <v>28013686</v>
      </c>
      <c r="AB1161">
        <v>0</v>
      </c>
      <c r="AC1161">
        <v>0</v>
      </c>
      <c r="AD1161">
        <v>0</v>
      </c>
      <c r="AE1161" t="s">
        <v>34</v>
      </c>
      <c r="AF1161" t="s">
        <v>34</v>
      </c>
      <c r="AG1161" t="s">
        <v>41</v>
      </c>
      <c r="AH1161" s="5">
        <v>280000</v>
      </c>
      <c r="AI1161" s="5">
        <v>136.86000000000001</v>
      </c>
      <c r="AJ1161" s="3">
        <v>47169</v>
      </c>
      <c r="AK1161" s="5">
        <v>0</v>
      </c>
      <c r="AL1161" s="5">
        <v>0</v>
      </c>
      <c r="AM1161" s="5">
        <v>0</v>
      </c>
      <c r="AN1161" s="5">
        <v>0</v>
      </c>
      <c r="AO1161" t="s">
        <v>41</v>
      </c>
      <c r="AP1161" t="s">
        <v>37</v>
      </c>
      <c r="AQ1161" s="5">
        <v>280000</v>
      </c>
      <c r="AR1161" t="s">
        <v>38</v>
      </c>
      <c r="AS1161">
        <f t="shared" si="291"/>
        <v>0</v>
      </c>
      <c r="AT1161" t="str">
        <f t="shared" si="289"/>
        <v>0 Días</v>
      </c>
      <c r="AU1161" t="e">
        <f>IF(AND(AC1161=0,SUMIFS($H:$H,$A:$A,$A1161,#REF!,#REF!)&lt;250000000),"Ordinaria",IF(AND(AC1161=0,SUMIFS($H:$H,$A:$A,$A1161,#REF!,#REF!)&gt;=250000000),"Preventiva",IF(AND(AC1161&gt;0,AC1161&lt;=30),"Persuasiva I",IF(AND(AC1161&gt;30,AC1161&lt;=60),"Persuasiva II",IF(AND(AC1161&gt;60,AC1161&lt;90),"Prejurídica","Jurídico")))))</f>
        <v>#REF!</v>
      </c>
      <c r="AV1161">
        <f t="shared" si="290"/>
        <v>0</v>
      </c>
      <c r="AW1161" t="str">
        <f>IFERROR(VLOOKUP(#REF!,#REF!,32,0),"Desembolsado")</f>
        <v>Desembolsado</v>
      </c>
      <c r="AX1161" t="str">
        <f t="shared" si="281"/>
        <v>Otro</v>
      </c>
    </row>
    <row r="1162" spans="1:50" x14ac:dyDescent="0.25">
      <c r="A1162" s="3">
        <v>45199</v>
      </c>
      <c r="B1162" s="1">
        <v>39144570016251</v>
      </c>
      <c r="C1162" s="5">
        <v>105000000</v>
      </c>
      <c r="D1162">
        <v>240</v>
      </c>
      <c r="E1162" s="3">
        <v>39801</v>
      </c>
      <c r="F1162" s="1">
        <f>_xlfn.DAYS(E1162,A1162)/30</f>
        <v>-179.93333333333334</v>
      </c>
      <c r="G1162" s="1">
        <f t="shared" si="285"/>
        <v>60.066666666666663</v>
      </c>
      <c r="H1162" s="5">
        <v>28437500</v>
      </c>
      <c r="I1162" s="5" t="s">
        <v>54</v>
      </c>
      <c r="J1162" s="6">
        <v>41912</v>
      </c>
      <c r="K1162" s="7">
        <f>+_xlfn.DAYS(A1162,J1162)/30</f>
        <v>109.56666666666666</v>
      </c>
      <c r="L1162" s="7">
        <f>+_xlfn.DAYS(A1162,E1162)/30</f>
        <v>179.93333333333334</v>
      </c>
      <c r="M1162" s="6">
        <v>20949</v>
      </c>
      <c r="N1162" s="8">
        <f>+_xlfn.DAYS(A1162,M1162)/365</f>
        <v>66.438356164383563</v>
      </c>
      <c r="O1162" s="8">
        <v>270</v>
      </c>
      <c r="P1162" s="6">
        <v>33086</v>
      </c>
      <c r="Q1162" s="8">
        <f t="shared" si="286"/>
        <v>18.652777777777779</v>
      </c>
      <c r="R1162" s="8">
        <f t="shared" si="280"/>
        <v>24.516666666666666</v>
      </c>
      <c r="S1162" s="8" t="s">
        <v>66</v>
      </c>
      <c r="T1162" s="9">
        <v>1.61E-2</v>
      </c>
      <c r="U1162" s="5">
        <f t="shared" si="287"/>
        <v>437500</v>
      </c>
      <c r="V1162" s="5">
        <f t="shared" si="288"/>
        <v>38153.645833333328</v>
      </c>
      <c r="W1162" s="10">
        <f t="shared" si="282"/>
        <v>475653.64583333331</v>
      </c>
      <c r="X1162" s="5">
        <v>13904</v>
      </c>
      <c r="Y1162">
        <v>0</v>
      </c>
      <c r="Z1162" s="5">
        <v>0</v>
      </c>
      <c r="AA1162" s="5">
        <v>28451404</v>
      </c>
      <c r="AB1162">
        <v>0</v>
      </c>
      <c r="AC1162">
        <v>0</v>
      </c>
      <c r="AD1162">
        <v>0</v>
      </c>
      <c r="AE1162" t="s">
        <v>34</v>
      </c>
      <c r="AF1162" t="s">
        <v>34</v>
      </c>
      <c r="AG1162" t="s">
        <v>41</v>
      </c>
      <c r="AH1162" s="5">
        <v>284375</v>
      </c>
      <c r="AI1162" s="5">
        <v>139.04</v>
      </c>
      <c r="AJ1162" s="3">
        <v>47169</v>
      </c>
      <c r="AK1162" s="5">
        <v>0</v>
      </c>
      <c r="AL1162" s="5">
        <v>0</v>
      </c>
      <c r="AM1162" s="5">
        <v>0</v>
      </c>
      <c r="AN1162" s="5">
        <v>0</v>
      </c>
      <c r="AO1162" t="s">
        <v>41</v>
      </c>
      <c r="AP1162" t="s">
        <v>37</v>
      </c>
      <c r="AQ1162" s="5">
        <v>284375</v>
      </c>
      <c r="AR1162" t="s">
        <v>38</v>
      </c>
      <c r="AS1162">
        <f t="shared" si="291"/>
        <v>0</v>
      </c>
      <c r="AT1162" t="str">
        <f t="shared" si="289"/>
        <v>0 Días</v>
      </c>
      <c r="AU1162" t="e">
        <f>IF(AND(AC1162=0,SUMIFS($H:$H,$A:$A,$A1162,#REF!,#REF!)&lt;250000000),"Ordinaria",IF(AND(AC1162=0,SUMIFS($H:$H,$A:$A,$A1162,#REF!,#REF!)&gt;=250000000),"Preventiva",IF(AND(AC1162&gt;0,AC1162&lt;=30),"Persuasiva I",IF(AND(AC1162&gt;30,AC1162&lt;=60),"Persuasiva II",IF(AND(AC1162&gt;60,AC1162&lt;90),"Prejurídica","Jurídico")))))</f>
        <v>#REF!</v>
      </c>
      <c r="AV1162">
        <f t="shared" si="290"/>
        <v>0</v>
      </c>
      <c r="AW1162" t="str">
        <f>IFERROR(VLOOKUP(#REF!,#REF!,32,0),"Desembolsado")</f>
        <v>Desembolsado</v>
      </c>
      <c r="AX1162" t="str">
        <f t="shared" si="281"/>
        <v>Otro</v>
      </c>
    </row>
    <row r="1163" spans="1:50" x14ac:dyDescent="0.25">
      <c r="A1163" s="3">
        <v>45169</v>
      </c>
      <c r="B1163" s="1">
        <v>39144570016251</v>
      </c>
      <c r="C1163" s="5">
        <v>105000000</v>
      </c>
      <c r="D1163">
        <v>240</v>
      </c>
      <c r="E1163" s="3">
        <v>39801</v>
      </c>
      <c r="F1163" s="1">
        <f>_xlfn.DAYS(E1163,A1163)/30</f>
        <v>-178.93333333333334</v>
      </c>
      <c r="G1163" s="1">
        <f t="shared" si="285"/>
        <v>61.066666666666663</v>
      </c>
      <c r="H1163" s="5">
        <v>28875000</v>
      </c>
      <c r="I1163" s="5" t="s">
        <v>54</v>
      </c>
      <c r="J1163" s="6">
        <v>41912</v>
      </c>
      <c r="K1163" s="7">
        <f>+_xlfn.DAYS(A1163,J1163)/30</f>
        <v>108.56666666666666</v>
      </c>
      <c r="L1163" s="7">
        <f>+_xlfn.DAYS(A1163,E1163)/30</f>
        <v>178.93333333333334</v>
      </c>
      <c r="M1163" s="6">
        <v>20949</v>
      </c>
      <c r="N1163" s="8">
        <f>+_xlfn.DAYS(A1163,M1163)/365</f>
        <v>66.356164383561648</v>
      </c>
      <c r="O1163" s="8">
        <v>270</v>
      </c>
      <c r="P1163" s="6">
        <v>33086</v>
      </c>
      <c r="Q1163" s="8">
        <f t="shared" si="286"/>
        <v>18.652777777777779</v>
      </c>
      <c r="R1163" s="8">
        <f t="shared" si="280"/>
        <v>24.516666666666666</v>
      </c>
      <c r="S1163" s="8" t="s">
        <v>66</v>
      </c>
      <c r="T1163" s="9">
        <v>1.61E-2</v>
      </c>
      <c r="U1163" s="5">
        <f t="shared" si="287"/>
        <v>437500</v>
      </c>
      <c r="V1163" s="5">
        <f t="shared" si="288"/>
        <v>38740.625</v>
      </c>
      <c r="W1163" s="10">
        <f t="shared" si="282"/>
        <v>476240.625</v>
      </c>
      <c r="X1163" s="5">
        <v>14119</v>
      </c>
      <c r="Y1163">
        <v>0</v>
      </c>
      <c r="Z1163" s="5">
        <v>0</v>
      </c>
      <c r="AA1163" s="5">
        <v>28889119</v>
      </c>
      <c r="AB1163">
        <v>0</v>
      </c>
      <c r="AC1163">
        <v>0</v>
      </c>
      <c r="AD1163">
        <v>0</v>
      </c>
      <c r="AE1163" t="s">
        <v>34</v>
      </c>
      <c r="AF1163" t="s">
        <v>34</v>
      </c>
      <c r="AG1163" t="s">
        <v>41</v>
      </c>
      <c r="AH1163" s="5">
        <v>288750</v>
      </c>
      <c r="AI1163" s="5">
        <v>141.19</v>
      </c>
      <c r="AJ1163" s="3">
        <v>47169</v>
      </c>
      <c r="AK1163" s="5">
        <v>0</v>
      </c>
      <c r="AL1163" s="5">
        <v>0</v>
      </c>
      <c r="AM1163" s="5">
        <v>0</v>
      </c>
      <c r="AN1163" s="5">
        <v>0</v>
      </c>
      <c r="AO1163" t="s">
        <v>41</v>
      </c>
      <c r="AP1163" t="s">
        <v>37</v>
      </c>
      <c r="AQ1163" s="5">
        <v>288750</v>
      </c>
      <c r="AR1163" t="s">
        <v>38</v>
      </c>
      <c r="AS1163">
        <f t="shared" si="291"/>
        <v>0</v>
      </c>
      <c r="AT1163" t="str">
        <f t="shared" si="289"/>
        <v>0 Días</v>
      </c>
      <c r="AU1163" t="e">
        <f>IF(AND(AC1163=0,SUMIFS($H:$H,$A:$A,$A1163,#REF!,#REF!)&lt;250000000),"Ordinaria",IF(AND(AC1163=0,SUMIFS($H:$H,$A:$A,$A1163,#REF!,#REF!)&gt;=250000000),"Preventiva",IF(AND(AC1163&gt;0,AC1163&lt;=30),"Persuasiva I",IF(AND(AC1163&gt;30,AC1163&lt;=60),"Persuasiva II",IF(AND(AC1163&gt;60,AC1163&lt;90),"Prejurídica","Jurídico")))))</f>
        <v>#REF!</v>
      </c>
      <c r="AV1163">
        <f t="shared" si="290"/>
        <v>0</v>
      </c>
      <c r="AW1163" t="str">
        <f>IFERROR(VLOOKUP(#REF!,#REF!,32,0),"Desembolsado")</f>
        <v>Desembolsado</v>
      </c>
      <c r="AX1163" t="str">
        <f t="shared" si="281"/>
        <v>Otro</v>
      </c>
    </row>
    <row r="1164" spans="1:50" x14ac:dyDescent="0.25">
      <c r="A1164" s="3">
        <v>45138</v>
      </c>
      <c r="B1164" s="1">
        <v>39144570016251</v>
      </c>
      <c r="C1164" s="5">
        <v>105000000</v>
      </c>
      <c r="D1164">
        <v>240</v>
      </c>
      <c r="E1164" s="3">
        <v>39801</v>
      </c>
      <c r="F1164" s="1">
        <f>_xlfn.DAYS(E1164,A1164)/30</f>
        <v>-177.9</v>
      </c>
      <c r="G1164" s="1">
        <f t="shared" si="285"/>
        <v>62.099999999999994</v>
      </c>
      <c r="H1164" s="5">
        <v>29312500</v>
      </c>
      <c r="I1164" s="5" t="s">
        <v>54</v>
      </c>
      <c r="J1164" s="6">
        <v>41912</v>
      </c>
      <c r="K1164" s="7">
        <f>+_xlfn.DAYS(A1164,J1164)/30</f>
        <v>107.53333333333333</v>
      </c>
      <c r="L1164" s="7">
        <f>+_xlfn.DAYS(A1164,E1164)/30</f>
        <v>177.9</v>
      </c>
      <c r="M1164" s="6">
        <v>20949</v>
      </c>
      <c r="N1164" s="8">
        <f>+_xlfn.DAYS(A1164,M1164)/365</f>
        <v>66.271232876712332</v>
      </c>
      <c r="O1164" s="8">
        <v>270</v>
      </c>
      <c r="P1164" s="6">
        <v>33086</v>
      </c>
      <c r="Q1164" s="8">
        <f t="shared" si="286"/>
        <v>18.652777777777779</v>
      </c>
      <c r="R1164" s="8">
        <f t="shared" si="280"/>
        <v>24.516666666666666</v>
      </c>
      <c r="S1164" s="8" t="s">
        <v>66</v>
      </c>
      <c r="T1164" s="9">
        <v>1.61E-2</v>
      </c>
      <c r="U1164" s="5">
        <f t="shared" si="287"/>
        <v>437500</v>
      </c>
      <c r="V1164" s="5">
        <f t="shared" si="288"/>
        <v>39327.604166666664</v>
      </c>
      <c r="W1164" s="10">
        <f t="shared" si="282"/>
        <v>476827.60416666669</v>
      </c>
      <c r="X1164" s="5">
        <v>14332</v>
      </c>
      <c r="Y1164">
        <v>0</v>
      </c>
      <c r="Z1164" s="5">
        <v>0</v>
      </c>
      <c r="AA1164" s="5">
        <v>29326832</v>
      </c>
      <c r="AB1164">
        <v>0</v>
      </c>
      <c r="AC1164">
        <v>0</v>
      </c>
      <c r="AD1164">
        <v>0</v>
      </c>
      <c r="AE1164" t="s">
        <v>34</v>
      </c>
      <c r="AF1164" t="s">
        <v>34</v>
      </c>
      <c r="AG1164" t="s">
        <v>41</v>
      </c>
      <c r="AH1164" s="5">
        <v>293125</v>
      </c>
      <c r="AI1164" s="5">
        <v>143.32</v>
      </c>
      <c r="AJ1164" s="3">
        <v>47169</v>
      </c>
      <c r="AK1164" s="5">
        <v>0</v>
      </c>
      <c r="AL1164" s="5">
        <v>0</v>
      </c>
      <c r="AM1164" s="5">
        <v>0</v>
      </c>
      <c r="AN1164" s="5">
        <v>0</v>
      </c>
      <c r="AO1164" t="s">
        <v>41</v>
      </c>
      <c r="AP1164" t="s">
        <v>37</v>
      </c>
      <c r="AQ1164" s="5">
        <v>293125</v>
      </c>
      <c r="AR1164" t="s">
        <v>38</v>
      </c>
      <c r="AS1164">
        <f t="shared" si="291"/>
        <v>0</v>
      </c>
      <c r="AT1164" t="str">
        <f t="shared" si="289"/>
        <v>0 Días</v>
      </c>
      <c r="AU1164" t="e">
        <f>IF(AND(AC1164=0,SUMIFS($H:$H,$A:$A,$A1164,#REF!,#REF!)&lt;250000000),"Ordinaria",IF(AND(AC1164=0,SUMIFS($H:$H,$A:$A,$A1164,#REF!,#REF!)&gt;=250000000),"Preventiva",IF(AND(AC1164&gt;0,AC1164&lt;=30),"Persuasiva I",IF(AND(AC1164&gt;30,AC1164&lt;=60),"Persuasiva II",IF(AND(AC1164&gt;60,AC1164&lt;90),"Prejurídica","Jurídico")))))</f>
        <v>#REF!</v>
      </c>
      <c r="AV1164">
        <f t="shared" si="290"/>
        <v>0</v>
      </c>
      <c r="AW1164" t="str">
        <f>IFERROR(VLOOKUP(#REF!,#REF!,32,0),"Desembolsado")</f>
        <v>Desembolsado</v>
      </c>
      <c r="AX1164" t="str">
        <f t="shared" si="281"/>
        <v>Otro</v>
      </c>
    </row>
    <row r="1165" spans="1:50" x14ac:dyDescent="0.25">
      <c r="A1165" s="3">
        <v>45107</v>
      </c>
      <c r="B1165" s="1">
        <v>39144570016251</v>
      </c>
      <c r="C1165" s="5">
        <v>105000000</v>
      </c>
      <c r="D1165">
        <v>240</v>
      </c>
      <c r="E1165" s="3">
        <v>39801</v>
      </c>
      <c r="F1165" s="1">
        <f>_xlfn.DAYS(E1165,A1165)/30</f>
        <v>-176.86666666666667</v>
      </c>
      <c r="G1165" s="1">
        <f t="shared" si="285"/>
        <v>63.133333333333326</v>
      </c>
      <c r="H1165" s="5">
        <v>29750000</v>
      </c>
      <c r="I1165" s="5" t="s">
        <v>54</v>
      </c>
      <c r="J1165" s="6">
        <v>41912</v>
      </c>
      <c r="K1165" s="7">
        <f>+_xlfn.DAYS(A1165,J1165)/30</f>
        <v>106.5</v>
      </c>
      <c r="L1165" s="7">
        <f>+_xlfn.DAYS(A1165,E1165)/30</f>
        <v>176.86666666666667</v>
      </c>
      <c r="M1165" s="6">
        <v>20949</v>
      </c>
      <c r="N1165" s="8">
        <f>+_xlfn.DAYS(A1165,M1165)/365</f>
        <v>66.186301369863017</v>
      </c>
      <c r="O1165" s="8">
        <v>270</v>
      </c>
      <c r="P1165" s="6">
        <v>33086</v>
      </c>
      <c r="Q1165" s="8">
        <f t="shared" si="286"/>
        <v>18.652777777777779</v>
      </c>
      <c r="R1165" s="8">
        <f t="shared" si="280"/>
        <v>24.516666666666666</v>
      </c>
      <c r="S1165" s="8" t="s">
        <v>66</v>
      </c>
      <c r="T1165" s="9">
        <v>1.61E-2</v>
      </c>
      <c r="U1165" s="5">
        <f t="shared" si="287"/>
        <v>437500</v>
      </c>
      <c r="V1165" s="5">
        <f t="shared" si="288"/>
        <v>39914.583333333336</v>
      </c>
      <c r="W1165" s="10">
        <f t="shared" si="282"/>
        <v>477414.58333333331</v>
      </c>
      <c r="X1165" s="5">
        <v>14543</v>
      </c>
      <c r="Y1165">
        <v>0</v>
      </c>
      <c r="Z1165" s="5">
        <v>0</v>
      </c>
      <c r="AA1165" s="5">
        <v>29764543</v>
      </c>
      <c r="AB1165">
        <v>0</v>
      </c>
      <c r="AC1165">
        <v>0</v>
      </c>
      <c r="AD1165">
        <v>0</v>
      </c>
      <c r="AE1165" t="s">
        <v>34</v>
      </c>
      <c r="AF1165" t="s">
        <v>34</v>
      </c>
      <c r="AG1165" t="s">
        <v>41</v>
      </c>
      <c r="AH1165" s="5">
        <v>297500</v>
      </c>
      <c r="AI1165" s="5">
        <v>145.43</v>
      </c>
      <c r="AJ1165" s="3">
        <v>47169</v>
      </c>
      <c r="AK1165" s="5">
        <v>0</v>
      </c>
      <c r="AL1165" s="5">
        <v>0</v>
      </c>
      <c r="AM1165" s="5">
        <v>0</v>
      </c>
      <c r="AN1165" s="5">
        <v>0</v>
      </c>
      <c r="AO1165" t="s">
        <v>41</v>
      </c>
      <c r="AP1165" t="s">
        <v>37</v>
      </c>
      <c r="AQ1165" s="5">
        <v>297500</v>
      </c>
      <c r="AR1165" t="s">
        <v>38</v>
      </c>
      <c r="AS1165">
        <f t="shared" si="291"/>
        <v>0</v>
      </c>
      <c r="AT1165" t="str">
        <f t="shared" si="289"/>
        <v>0 Días</v>
      </c>
      <c r="AU1165" t="e">
        <f>IF(AND(AC1165=0,SUMIFS($H:$H,$A:$A,$A1165,#REF!,#REF!)&lt;250000000),"Ordinaria",IF(AND(AC1165=0,SUMIFS($H:$H,$A:$A,$A1165,#REF!,#REF!)&gt;=250000000),"Preventiva",IF(AND(AC1165&gt;0,AC1165&lt;=30),"Persuasiva I",IF(AND(AC1165&gt;30,AC1165&lt;=60),"Persuasiva II",IF(AND(AC1165&gt;60,AC1165&lt;90),"Prejurídica","Jurídico")))))</f>
        <v>#REF!</v>
      </c>
      <c r="AV1165">
        <f t="shared" si="290"/>
        <v>0</v>
      </c>
      <c r="AW1165" t="str">
        <f>IFERROR(VLOOKUP(#REF!,#REF!,32,0),"Desembolsado")</f>
        <v>Desembolsado</v>
      </c>
      <c r="AX1165" t="str">
        <f t="shared" si="281"/>
        <v>Otro</v>
      </c>
    </row>
    <row r="1166" spans="1:50" x14ac:dyDescent="0.25">
      <c r="A1166" s="3">
        <v>45077</v>
      </c>
      <c r="B1166" s="1">
        <v>39144570016251</v>
      </c>
      <c r="C1166" s="5">
        <v>105000000</v>
      </c>
      <c r="D1166">
        <v>240</v>
      </c>
      <c r="E1166" s="3">
        <v>39801</v>
      </c>
      <c r="F1166" s="1">
        <f>_xlfn.DAYS(E1166,A1166)/30</f>
        <v>-175.86666666666667</v>
      </c>
      <c r="G1166" s="1">
        <f t="shared" si="285"/>
        <v>64.133333333333326</v>
      </c>
      <c r="H1166" s="5">
        <v>30187500</v>
      </c>
      <c r="I1166" s="5" t="s">
        <v>54</v>
      </c>
      <c r="J1166" s="6">
        <v>41912</v>
      </c>
      <c r="K1166" s="7">
        <f>+_xlfn.DAYS(A1166,J1166)/30</f>
        <v>105.5</v>
      </c>
      <c r="L1166" s="7">
        <f>+_xlfn.DAYS(A1166,E1166)/30</f>
        <v>175.86666666666667</v>
      </c>
      <c r="M1166" s="6">
        <v>20949</v>
      </c>
      <c r="N1166" s="8">
        <f>+_xlfn.DAYS(A1166,M1166)/365</f>
        <v>66.104109589041101</v>
      </c>
      <c r="O1166" s="8">
        <v>270</v>
      </c>
      <c r="P1166" s="6">
        <v>33086</v>
      </c>
      <c r="Q1166" s="8">
        <f t="shared" si="286"/>
        <v>18.652777777777779</v>
      </c>
      <c r="R1166" s="8">
        <f t="shared" si="280"/>
        <v>24.516666666666666</v>
      </c>
      <c r="S1166" s="8" t="s">
        <v>66</v>
      </c>
      <c r="T1166" s="9">
        <v>1.61E-2</v>
      </c>
      <c r="U1166" s="5">
        <f t="shared" si="287"/>
        <v>437500</v>
      </c>
      <c r="V1166" s="5">
        <f t="shared" si="288"/>
        <v>40501.5625</v>
      </c>
      <c r="W1166" s="10">
        <f t="shared" si="282"/>
        <v>478001.5625</v>
      </c>
      <c r="X1166" s="5">
        <v>14760</v>
      </c>
      <c r="Y1166">
        <v>0</v>
      </c>
      <c r="Z1166" s="5">
        <v>0</v>
      </c>
      <c r="AA1166" s="5">
        <v>30202260</v>
      </c>
      <c r="AB1166">
        <v>0</v>
      </c>
      <c r="AC1166">
        <v>0</v>
      </c>
      <c r="AD1166">
        <v>0</v>
      </c>
      <c r="AE1166" t="s">
        <v>34</v>
      </c>
      <c r="AF1166" t="s">
        <v>34</v>
      </c>
      <c r="AG1166" t="s">
        <v>41</v>
      </c>
      <c r="AH1166" s="5">
        <v>301875</v>
      </c>
      <c r="AI1166" s="5">
        <v>147.6</v>
      </c>
      <c r="AJ1166" s="3">
        <v>47169</v>
      </c>
      <c r="AK1166" s="5">
        <v>0</v>
      </c>
      <c r="AL1166" s="5">
        <v>0</v>
      </c>
      <c r="AM1166" s="5">
        <v>0</v>
      </c>
      <c r="AN1166" s="5">
        <v>0</v>
      </c>
      <c r="AO1166" t="s">
        <v>41</v>
      </c>
      <c r="AP1166" t="s">
        <v>37</v>
      </c>
      <c r="AQ1166" s="5">
        <v>301875</v>
      </c>
      <c r="AR1166" t="s">
        <v>38</v>
      </c>
      <c r="AS1166">
        <f t="shared" si="291"/>
        <v>0</v>
      </c>
      <c r="AT1166" t="str">
        <f t="shared" si="289"/>
        <v>0 Días</v>
      </c>
      <c r="AU1166" t="e">
        <f>IF(AND(AC1166=0,SUMIFS($H:$H,$A:$A,$A1166,#REF!,#REF!)&lt;250000000),"Ordinaria",IF(AND(AC1166=0,SUMIFS($H:$H,$A:$A,$A1166,#REF!,#REF!)&gt;=250000000),"Preventiva",IF(AND(AC1166&gt;0,AC1166&lt;=30),"Persuasiva I",IF(AND(AC1166&gt;30,AC1166&lt;=60),"Persuasiva II",IF(AND(AC1166&gt;60,AC1166&lt;90),"Prejurídica","Jurídico")))))</f>
        <v>#REF!</v>
      </c>
      <c r="AV1166">
        <f t="shared" si="290"/>
        <v>0</v>
      </c>
      <c r="AW1166" t="str">
        <f>IFERROR(VLOOKUP(#REF!,#REF!,32,0),"Desembolsado")</f>
        <v>Desembolsado</v>
      </c>
      <c r="AX1166" t="str">
        <f t="shared" si="281"/>
        <v>Otro</v>
      </c>
    </row>
    <row r="1167" spans="1:50" x14ac:dyDescent="0.25">
      <c r="A1167" s="3">
        <v>45046</v>
      </c>
      <c r="B1167" s="1">
        <v>39144570016251</v>
      </c>
      <c r="C1167" s="5">
        <v>105000000</v>
      </c>
      <c r="D1167">
        <v>240</v>
      </c>
      <c r="E1167" s="3">
        <v>39801</v>
      </c>
      <c r="F1167" s="1">
        <f>_xlfn.DAYS(E1167,A1167)/30</f>
        <v>-174.83333333333334</v>
      </c>
      <c r="G1167" s="1">
        <f t="shared" si="285"/>
        <v>65.166666666666657</v>
      </c>
      <c r="H1167" s="5">
        <v>30625000</v>
      </c>
      <c r="I1167" s="5" t="s">
        <v>54</v>
      </c>
      <c r="J1167" s="6">
        <v>41912</v>
      </c>
      <c r="K1167" s="7">
        <f>+_xlfn.DAYS(A1167,J1167)/30</f>
        <v>104.46666666666667</v>
      </c>
      <c r="L1167" s="7">
        <f>+_xlfn.DAYS(A1167,E1167)/30</f>
        <v>174.83333333333334</v>
      </c>
      <c r="M1167" s="6">
        <v>20949</v>
      </c>
      <c r="N1167" s="8">
        <f>+_xlfn.DAYS(A1167,M1167)/365</f>
        <v>66.019178082191786</v>
      </c>
      <c r="O1167" s="8">
        <v>270</v>
      </c>
      <c r="P1167" s="6">
        <v>33086</v>
      </c>
      <c r="Q1167" s="8">
        <f t="shared" si="286"/>
        <v>18.652777777777779</v>
      </c>
      <c r="R1167" s="8">
        <f t="shared" si="280"/>
        <v>24.516666666666666</v>
      </c>
      <c r="S1167" s="8" t="s">
        <v>66</v>
      </c>
      <c r="T1167" s="9">
        <v>1.61E-2</v>
      </c>
      <c r="U1167" s="5">
        <f t="shared" si="287"/>
        <v>437500</v>
      </c>
      <c r="V1167" s="5">
        <f t="shared" si="288"/>
        <v>41088.541666666672</v>
      </c>
      <c r="W1167" s="10">
        <f t="shared" si="282"/>
        <v>478588.54166666669</v>
      </c>
      <c r="X1167" s="5">
        <v>14971</v>
      </c>
      <c r="Y1167">
        <v>0</v>
      </c>
      <c r="Z1167" s="5">
        <v>0</v>
      </c>
      <c r="AA1167" s="5">
        <v>30639971</v>
      </c>
      <c r="AB1167">
        <v>0</v>
      </c>
      <c r="AC1167">
        <v>0</v>
      </c>
      <c r="AD1167">
        <v>0</v>
      </c>
      <c r="AE1167" t="s">
        <v>34</v>
      </c>
      <c r="AF1167" t="s">
        <v>34</v>
      </c>
      <c r="AG1167" t="s">
        <v>41</v>
      </c>
      <c r="AH1167" s="5">
        <v>306250</v>
      </c>
      <c r="AI1167" s="5">
        <v>149.71</v>
      </c>
      <c r="AJ1167" s="3">
        <v>47169</v>
      </c>
      <c r="AK1167" s="5">
        <v>0</v>
      </c>
      <c r="AL1167" s="5">
        <v>0</v>
      </c>
      <c r="AM1167" s="5">
        <v>0</v>
      </c>
      <c r="AN1167" s="5">
        <v>0</v>
      </c>
      <c r="AO1167" t="s">
        <v>41</v>
      </c>
      <c r="AP1167" t="s">
        <v>37</v>
      </c>
      <c r="AQ1167" s="5">
        <v>306250</v>
      </c>
      <c r="AR1167" t="s">
        <v>38</v>
      </c>
      <c r="AS1167">
        <f t="shared" si="291"/>
        <v>0</v>
      </c>
      <c r="AT1167" t="str">
        <f t="shared" si="289"/>
        <v>0 Días</v>
      </c>
      <c r="AU1167" t="e">
        <f>IF(AND(AC1167=0,SUMIFS($H:$H,$A:$A,$A1167,#REF!,#REF!)&lt;250000000),"Ordinaria",IF(AND(AC1167=0,SUMIFS($H:$H,$A:$A,$A1167,#REF!,#REF!)&gt;=250000000),"Preventiva",IF(AND(AC1167&gt;0,AC1167&lt;=30),"Persuasiva I",IF(AND(AC1167&gt;30,AC1167&lt;=60),"Persuasiva II",IF(AND(AC1167&gt;60,AC1167&lt;90),"Prejurídica","Jurídico")))))</f>
        <v>#REF!</v>
      </c>
      <c r="AV1167">
        <f t="shared" si="290"/>
        <v>0</v>
      </c>
      <c r="AW1167" t="str">
        <f>IFERROR(VLOOKUP(#REF!,#REF!,32,0),"Desembolsado")</f>
        <v>Desembolsado</v>
      </c>
      <c r="AX1167" t="str">
        <f t="shared" si="281"/>
        <v>Otro</v>
      </c>
    </row>
    <row r="1168" spans="1:50" x14ac:dyDescent="0.25">
      <c r="A1168" s="3">
        <v>45016</v>
      </c>
      <c r="B1168" s="1">
        <v>39144570016251</v>
      </c>
      <c r="C1168" s="5">
        <v>105000000</v>
      </c>
      <c r="D1168">
        <v>240</v>
      </c>
      <c r="E1168" s="3">
        <v>39801</v>
      </c>
      <c r="F1168" s="1">
        <f>_xlfn.DAYS(E1168,A1168)/30</f>
        <v>-173.83333333333334</v>
      </c>
      <c r="G1168" s="1">
        <f t="shared" si="285"/>
        <v>66.166666666666657</v>
      </c>
      <c r="H1168" s="5">
        <v>31062500</v>
      </c>
      <c r="I1168" s="5" t="s">
        <v>54</v>
      </c>
      <c r="J1168" s="6">
        <v>41912</v>
      </c>
      <c r="K1168" s="7">
        <f>+_xlfn.DAYS(A1168,J1168)/30</f>
        <v>103.46666666666667</v>
      </c>
      <c r="L1168" s="7">
        <f>+_xlfn.DAYS(A1168,E1168)/30</f>
        <v>173.83333333333334</v>
      </c>
      <c r="M1168" s="6">
        <v>20949</v>
      </c>
      <c r="N1168" s="8">
        <f>+_xlfn.DAYS(A1168,M1168)/365</f>
        <v>65.936986301369856</v>
      </c>
      <c r="O1168" s="8">
        <v>270</v>
      </c>
      <c r="P1168" s="6">
        <v>33086</v>
      </c>
      <c r="Q1168" s="8">
        <f t="shared" si="286"/>
        <v>18.652777777777779</v>
      </c>
      <c r="R1168" s="8">
        <f t="shared" si="280"/>
        <v>24.516666666666666</v>
      </c>
      <c r="S1168" s="8" t="s">
        <v>66</v>
      </c>
      <c r="T1168" s="9">
        <v>1.61E-2</v>
      </c>
      <c r="U1168" s="5">
        <f t="shared" si="287"/>
        <v>437500</v>
      </c>
      <c r="V1168" s="5">
        <f t="shared" si="288"/>
        <v>41675.520833333336</v>
      </c>
      <c r="W1168" s="10">
        <f t="shared" si="282"/>
        <v>479175.52083333331</v>
      </c>
      <c r="X1168" s="5">
        <v>15182</v>
      </c>
      <c r="Y1168">
        <v>0</v>
      </c>
      <c r="Z1168" s="5">
        <v>0</v>
      </c>
      <c r="AA1168" s="5">
        <v>31077682</v>
      </c>
      <c r="AB1168">
        <v>0</v>
      </c>
      <c r="AC1168">
        <v>0</v>
      </c>
      <c r="AD1168">
        <v>0</v>
      </c>
      <c r="AE1168" t="s">
        <v>34</v>
      </c>
      <c r="AF1168" t="s">
        <v>34</v>
      </c>
      <c r="AG1168" t="s">
        <v>41</v>
      </c>
      <c r="AH1168" s="5">
        <v>310625</v>
      </c>
      <c r="AI1168" s="5">
        <v>151.82</v>
      </c>
      <c r="AJ1168" s="3">
        <v>47169</v>
      </c>
      <c r="AK1168" s="5">
        <v>0</v>
      </c>
      <c r="AL1168" s="5">
        <v>0</v>
      </c>
      <c r="AM1168" s="5">
        <v>0</v>
      </c>
      <c r="AN1168" s="5">
        <v>0</v>
      </c>
      <c r="AO1168" t="s">
        <v>41</v>
      </c>
      <c r="AP1168" t="s">
        <v>37</v>
      </c>
      <c r="AQ1168" s="5">
        <v>310625</v>
      </c>
      <c r="AR1168" t="s">
        <v>38</v>
      </c>
      <c r="AS1168">
        <f t="shared" si="291"/>
        <v>0</v>
      </c>
      <c r="AT1168" t="str">
        <f t="shared" si="289"/>
        <v>0 Días</v>
      </c>
      <c r="AU1168" t="e">
        <f>IF(AND(AC1168=0,SUMIFS($H:$H,$A:$A,$A1168,#REF!,#REF!)&lt;250000000),"Ordinaria",IF(AND(AC1168=0,SUMIFS($H:$H,$A:$A,$A1168,#REF!,#REF!)&gt;=250000000),"Preventiva",IF(AND(AC1168&gt;0,AC1168&lt;=30),"Persuasiva I",IF(AND(AC1168&gt;30,AC1168&lt;=60),"Persuasiva II",IF(AND(AC1168&gt;60,AC1168&lt;90),"Prejurídica","Jurídico")))))</f>
        <v>#REF!</v>
      </c>
      <c r="AV1168">
        <f t="shared" si="290"/>
        <v>0</v>
      </c>
      <c r="AW1168" t="str">
        <f>IFERROR(VLOOKUP(#REF!,#REF!,32,0),"Desembolsado")</f>
        <v>Desembolsado</v>
      </c>
      <c r="AX1168" t="str">
        <f t="shared" si="281"/>
        <v>Otro</v>
      </c>
    </row>
    <row r="1169" spans="1:50" x14ac:dyDescent="0.25">
      <c r="A1169" s="3">
        <v>45351</v>
      </c>
      <c r="B1169" s="1">
        <v>39149050015161</v>
      </c>
      <c r="C1169" s="5">
        <v>290000000</v>
      </c>
      <c r="D1169">
        <v>240</v>
      </c>
      <c r="E1169" s="3">
        <v>41719</v>
      </c>
      <c r="F1169" s="1">
        <f>_xlfn.DAYS(E1169,A1169)/30</f>
        <v>-121.06666666666666</v>
      </c>
      <c r="G1169" s="1">
        <f t="shared" si="285"/>
        <v>118.93333333333334</v>
      </c>
      <c r="H1169" s="5">
        <v>147416706</v>
      </c>
      <c r="I1169" s="5" t="s">
        <v>53</v>
      </c>
      <c r="J1169" s="6">
        <v>41721</v>
      </c>
      <c r="K1169" s="7">
        <f>+_xlfn.DAYS(A1169,J1169)/30</f>
        <v>121</v>
      </c>
      <c r="L1169" s="7">
        <f>+_xlfn.DAYS(A1169,E1169)/30</f>
        <v>121.06666666666666</v>
      </c>
      <c r="M1169" s="6">
        <v>30032</v>
      </c>
      <c r="N1169" s="8">
        <f>+_xlfn.DAYS(A1169,M1169)/365</f>
        <v>41.969863013698628</v>
      </c>
      <c r="O1169" s="8">
        <v>2341</v>
      </c>
      <c r="P1169" s="6">
        <v>41232</v>
      </c>
      <c r="Q1169" s="8">
        <f t="shared" si="286"/>
        <v>1.3527777777777779</v>
      </c>
      <c r="R1169" s="8">
        <f t="shared" si="280"/>
        <v>1.3583333333333334</v>
      </c>
      <c r="S1169" s="8" t="s">
        <v>66</v>
      </c>
      <c r="T1169" s="9">
        <v>1.61E-2</v>
      </c>
      <c r="U1169" s="5">
        <f t="shared" si="287"/>
        <v>1208333.3333333333</v>
      </c>
      <c r="V1169" s="5">
        <f t="shared" si="288"/>
        <v>197784.08054999998</v>
      </c>
      <c r="W1169" s="10">
        <f t="shared" si="282"/>
        <v>1406117.4138833333</v>
      </c>
      <c r="X1169" s="5">
        <v>268038</v>
      </c>
      <c r="Y1169">
        <v>0</v>
      </c>
      <c r="Z1169" s="5">
        <v>39469</v>
      </c>
      <c r="AA1169" s="5">
        <v>147727311</v>
      </c>
      <c r="AB1169">
        <v>1</v>
      </c>
      <c r="AC1169">
        <v>10</v>
      </c>
      <c r="AD1169">
        <v>0</v>
      </c>
      <c r="AE1169" t="s">
        <v>34</v>
      </c>
      <c r="AF1169" t="s">
        <v>34</v>
      </c>
      <c r="AG1169" t="s">
        <v>41</v>
      </c>
      <c r="AH1169" s="5">
        <v>1474167.06</v>
      </c>
      <c r="AI1169" s="5">
        <v>2711.36</v>
      </c>
      <c r="AJ1169" s="3">
        <v>49023</v>
      </c>
      <c r="AK1169" s="5">
        <v>394.69</v>
      </c>
      <c r="AL1169" s="5">
        <v>0</v>
      </c>
      <c r="AM1169" s="5">
        <v>0</v>
      </c>
      <c r="AN1169" s="5">
        <v>0</v>
      </c>
      <c r="AO1169" t="s">
        <v>41</v>
      </c>
      <c r="AP1169" t="s">
        <v>42</v>
      </c>
      <c r="AQ1169" s="5">
        <v>1474167.06</v>
      </c>
      <c r="AR1169" t="s">
        <v>38</v>
      </c>
      <c r="AT1169" t="str">
        <f t="shared" si="289"/>
        <v>1-30 Días</v>
      </c>
      <c r="AU1169" t="e">
        <f>IF(AND(AC1169=0,SUMIFS($H:$H,$A:$A,$A1169,#REF!,#REF!)&lt;250000000),"Ordinaria",IF(AND(AC1169=0,SUMIFS($H:$H,$A:$A,$A1169,#REF!,#REF!)&gt;=250000000),"Preventiva",IF(AND(AC1169&gt;0,AC1169&lt;=30),"Persuasiva I",IF(AND(AC1169&gt;30,AC1169&lt;=60),"Persuasiva II",IF(AND(AC1169&gt;60,AC1169&lt;90),"Prejurídica","Jurídico")))))</f>
        <v>#REF!</v>
      </c>
      <c r="AV1169">
        <f t="shared" si="290"/>
        <v>0</v>
      </c>
      <c r="AW1169" t="str">
        <f>IFERROR(VLOOKUP(#REF!,#REF!,32,0),"Desembolsado")</f>
        <v>Desembolsado</v>
      </c>
      <c r="AX1169" t="str">
        <f t="shared" si="281"/>
        <v>Otro</v>
      </c>
    </row>
    <row r="1170" spans="1:50" x14ac:dyDescent="0.25">
      <c r="A1170" s="3">
        <v>45322</v>
      </c>
      <c r="B1170" s="1">
        <v>39149050015161</v>
      </c>
      <c r="C1170" s="5">
        <v>290000000</v>
      </c>
      <c r="D1170">
        <v>240</v>
      </c>
      <c r="E1170" s="3">
        <v>41719</v>
      </c>
      <c r="F1170" s="1">
        <f>_xlfn.DAYS(E1170,A1170)/30</f>
        <v>-120.1</v>
      </c>
      <c r="G1170" s="1">
        <f t="shared" si="285"/>
        <v>119.9</v>
      </c>
      <c r="H1170" s="5">
        <v>147416706</v>
      </c>
      <c r="I1170" s="5" t="s">
        <v>53</v>
      </c>
      <c r="J1170" s="6">
        <v>41721</v>
      </c>
      <c r="K1170" s="7">
        <f>+_xlfn.DAYS(A1170,J1170)/30</f>
        <v>120.03333333333333</v>
      </c>
      <c r="L1170" s="7">
        <f>+_xlfn.DAYS(A1170,E1170)/30</f>
        <v>120.1</v>
      </c>
      <c r="M1170" s="6">
        <v>30032</v>
      </c>
      <c r="N1170" s="8">
        <f>+_xlfn.DAYS(A1170,M1170)/365</f>
        <v>41.890410958904113</v>
      </c>
      <c r="O1170" s="8">
        <v>2341</v>
      </c>
      <c r="P1170" s="6">
        <v>41232</v>
      </c>
      <c r="Q1170" s="8">
        <f t="shared" si="286"/>
        <v>1.3527777777777779</v>
      </c>
      <c r="R1170" s="8">
        <f t="shared" si="280"/>
        <v>1.3583333333333334</v>
      </c>
      <c r="S1170" s="8" t="s">
        <v>66</v>
      </c>
      <c r="T1170" s="9">
        <v>1.61E-2</v>
      </c>
      <c r="U1170" s="5">
        <f t="shared" si="287"/>
        <v>1208333.3333333333</v>
      </c>
      <c r="V1170" s="5">
        <f t="shared" si="288"/>
        <v>197784.08054999998</v>
      </c>
      <c r="W1170" s="10">
        <f t="shared" si="282"/>
        <v>1406117.4138833333</v>
      </c>
      <c r="X1170" s="5">
        <v>72072</v>
      </c>
      <c r="Y1170">
        <v>0</v>
      </c>
      <c r="Z1170" s="5">
        <v>19720</v>
      </c>
      <c r="AA1170" s="5">
        <v>147510807</v>
      </c>
      <c r="AB1170">
        <v>0</v>
      </c>
      <c r="AC1170">
        <v>0</v>
      </c>
      <c r="AD1170">
        <v>0</v>
      </c>
      <c r="AE1170" t="s">
        <v>34</v>
      </c>
      <c r="AF1170" t="s">
        <v>34</v>
      </c>
      <c r="AG1170" t="s">
        <v>41</v>
      </c>
      <c r="AH1170" s="5">
        <v>1474167.06</v>
      </c>
      <c r="AI1170" s="5">
        <v>743.81</v>
      </c>
      <c r="AJ1170" s="3">
        <v>49023</v>
      </c>
      <c r="AK1170" s="5">
        <v>197.2</v>
      </c>
      <c r="AL1170" s="5">
        <v>0</v>
      </c>
      <c r="AM1170" s="5">
        <v>0</v>
      </c>
      <c r="AN1170" s="5">
        <v>0</v>
      </c>
      <c r="AO1170" t="s">
        <v>41</v>
      </c>
      <c r="AP1170" t="s">
        <v>37</v>
      </c>
      <c r="AQ1170" s="5">
        <v>1474167.06</v>
      </c>
      <c r="AR1170" t="s">
        <v>38</v>
      </c>
      <c r="AS1170">
        <f t="shared" ref="AS1170:AS1180" si="292">IF(AC1170&gt;=1,1,0)</f>
        <v>0</v>
      </c>
      <c r="AT1170" t="str">
        <f t="shared" si="289"/>
        <v>0 Días</v>
      </c>
      <c r="AU1170" t="e">
        <f>IF(AND(AC1170=0,SUMIFS($H:$H,$A:$A,$A1170,#REF!,#REF!)&lt;250000000),"Ordinaria",IF(AND(AC1170=0,SUMIFS($H:$H,$A:$A,$A1170,#REF!,#REF!)&gt;=250000000),"Preventiva",IF(AND(AC1170&gt;0,AC1170&lt;=30),"Persuasiva I",IF(AND(AC1170&gt;30,AC1170&lt;=60),"Persuasiva II",IF(AND(AC1170&gt;60,AC1170&lt;90),"Prejurídica","Jurídico")))))</f>
        <v>#REF!</v>
      </c>
      <c r="AV1170">
        <f t="shared" si="290"/>
        <v>0</v>
      </c>
      <c r="AW1170" t="str">
        <f>IFERROR(VLOOKUP(#REF!,#REF!,32,0),"Desembolsado")</f>
        <v>Desembolsado</v>
      </c>
      <c r="AX1170" t="str">
        <f t="shared" si="281"/>
        <v>Otro</v>
      </c>
    </row>
    <row r="1171" spans="1:50" x14ac:dyDescent="0.25">
      <c r="A1171" s="3">
        <v>45291</v>
      </c>
      <c r="B1171" s="1">
        <v>39149050015161</v>
      </c>
      <c r="C1171" s="5">
        <v>290000000</v>
      </c>
      <c r="D1171">
        <v>240</v>
      </c>
      <c r="E1171" s="3">
        <v>41719</v>
      </c>
      <c r="F1171" s="1">
        <f>_xlfn.DAYS(E1171,A1171)/30</f>
        <v>-119.06666666666666</v>
      </c>
      <c r="G1171" s="1">
        <f t="shared" si="285"/>
        <v>120.93333333333334</v>
      </c>
      <c r="H1171" s="5">
        <v>149833372</v>
      </c>
      <c r="I1171" s="5" t="s">
        <v>53</v>
      </c>
      <c r="J1171" s="6">
        <v>41721</v>
      </c>
      <c r="K1171" s="7">
        <f>+_xlfn.DAYS(A1171,J1171)/30</f>
        <v>119</v>
      </c>
      <c r="L1171" s="7">
        <f>+_xlfn.DAYS(A1171,E1171)/30</f>
        <v>119.06666666666666</v>
      </c>
      <c r="M1171" s="6">
        <v>30032</v>
      </c>
      <c r="N1171" s="8">
        <f>+_xlfn.DAYS(A1171,M1171)/365</f>
        <v>41.805479452054797</v>
      </c>
      <c r="O1171" s="8">
        <v>2341</v>
      </c>
      <c r="P1171" s="6">
        <v>41232</v>
      </c>
      <c r="Q1171" s="8">
        <f t="shared" si="286"/>
        <v>1.3527777777777779</v>
      </c>
      <c r="R1171" s="8">
        <f t="shared" si="280"/>
        <v>1.3583333333333334</v>
      </c>
      <c r="S1171" s="8" t="s">
        <v>66</v>
      </c>
      <c r="T1171" s="9">
        <v>1.61E-2</v>
      </c>
      <c r="U1171" s="5">
        <f t="shared" si="287"/>
        <v>1208333.3333333333</v>
      </c>
      <c r="V1171" s="5">
        <f t="shared" si="288"/>
        <v>201026.44076666667</v>
      </c>
      <c r="W1171" s="10">
        <f t="shared" si="282"/>
        <v>1409359.7741</v>
      </c>
      <c r="X1171" s="5">
        <v>272439</v>
      </c>
      <c r="Y1171">
        <v>0</v>
      </c>
      <c r="Z1171" s="5">
        <v>60325</v>
      </c>
      <c r="AA1171" s="5">
        <v>150169551</v>
      </c>
      <c r="AB1171">
        <v>1</v>
      </c>
      <c r="AC1171">
        <v>11</v>
      </c>
      <c r="AD1171">
        <v>0</v>
      </c>
      <c r="AE1171" t="s">
        <v>34</v>
      </c>
      <c r="AF1171" t="s">
        <v>34</v>
      </c>
      <c r="AG1171" t="s">
        <v>41</v>
      </c>
      <c r="AH1171" s="5">
        <v>1498333.72</v>
      </c>
      <c r="AI1171" s="5">
        <v>2758.54</v>
      </c>
      <c r="AJ1171" s="3">
        <v>49023</v>
      </c>
      <c r="AK1171" s="5">
        <v>603.25</v>
      </c>
      <c r="AL1171" s="5">
        <v>0</v>
      </c>
      <c r="AM1171" s="5">
        <v>0</v>
      </c>
      <c r="AN1171" s="5">
        <v>0</v>
      </c>
      <c r="AO1171" t="s">
        <v>41</v>
      </c>
      <c r="AP1171" t="s">
        <v>42</v>
      </c>
      <c r="AQ1171" s="5">
        <v>1498333.72</v>
      </c>
      <c r="AR1171" t="s">
        <v>38</v>
      </c>
      <c r="AS1171">
        <f t="shared" si="292"/>
        <v>1</v>
      </c>
      <c r="AT1171" t="str">
        <f t="shared" si="289"/>
        <v>1-30 Días</v>
      </c>
      <c r="AU1171" t="e">
        <f>IF(AND(AC1171=0,SUMIFS($H:$H,$A:$A,$A1171,#REF!,#REF!)&lt;250000000),"Ordinaria",IF(AND(AC1171=0,SUMIFS($H:$H,$A:$A,$A1171,#REF!,#REF!)&gt;=250000000),"Preventiva",IF(AND(AC1171&gt;0,AC1171&lt;=30),"Persuasiva I",IF(AND(AC1171&gt;30,AC1171&lt;=60),"Persuasiva II",IF(AND(AC1171&gt;60,AC1171&lt;90),"Prejurídica","Jurídico")))))</f>
        <v>#REF!</v>
      </c>
      <c r="AV1171">
        <f t="shared" si="290"/>
        <v>0</v>
      </c>
      <c r="AW1171" t="str">
        <f>IFERROR(VLOOKUP(#REF!,#REF!,32,0),"Desembolsado")</f>
        <v>Desembolsado</v>
      </c>
      <c r="AX1171" t="str">
        <f t="shared" si="281"/>
        <v>Otro</v>
      </c>
    </row>
    <row r="1172" spans="1:50" x14ac:dyDescent="0.25">
      <c r="A1172" s="3">
        <v>45260</v>
      </c>
      <c r="B1172" s="1">
        <v>39149050015161</v>
      </c>
      <c r="C1172" s="5">
        <v>290000000</v>
      </c>
      <c r="D1172">
        <v>240</v>
      </c>
      <c r="E1172" s="3">
        <v>41719</v>
      </c>
      <c r="F1172" s="1">
        <f>_xlfn.DAYS(E1172,A1172)/30</f>
        <v>-118.03333333333333</v>
      </c>
      <c r="G1172" s="1">
        <f t="shared" si="285"/>
        <v>121.96666666666667</v>
      </c>
      <c r="H1172" s="5">
        <v>149833372</v>
      </c>
      <c r="I1172" s="5" t="s">
        <v>53</v>
      </c>
      <c r="J1172" s="6">
        <v>41721</v>
      </c>
      <c r="K1172" s="7">
        <f>+_xlfn.DAYS(A1172,J1172)/30</f>
        <v>117.96666666666667</v>
      </c>
      <c r="L1172" s="7">
        <f>+_xlfn.DAYS(A1172,E1172)/30</f>
        <v>118.03333333333333</v>
      </c>
      <c r="M1172" s="6">
        <v>30032</v>
      </c>
      <c r="N1172" s="8">
        <f>+_xlfn.DAYS(A1172,M1172)/365</f>
        <v>41.720547945205482</v>
      </c>
      <c r="O1172" s="8">
        <v>2341</v>
      </c>
      <c r="P1172" s="6">
        <v>41232</v>
      </c>
      <c r="Q1172" s="8">
        <f t="shared" si="286"/>
        <v>1.3527777777777779</v>
      </c>
      <c r="R1172" s="8">
        <f t="shared" si="280"/>
        <v>1.3583333333333334</v>
      </c>
      <c r="S1172" s="8" t="s">
        <v>66</v>
      </c>
      <c r="T1172" s="9">
        <v>1.61E-2</v>
      </c>
      <c r="U1172" s="5">
        <f t="shared" si="287"/>
        <v>1208333.3333333333</v>
      </c>
      <c r="V1172" s="5">
        <f t="shared" si="288"/>
        <v>201026.44076666667</v>
      </c>
      <c r="W1172" s="10">
        <f t="shared" si="282"/>
        <v>1409359.7741</v>
      </c>
      <c r="X1172" s="5">
        <v>73252</v>
      </c>
      <c r="Y1172">
        <v>0</v>
      </c>
      <c r="Z1172" s="5">
        <v>0</v>
      </c>
      <c r="AA1172" s="5">
        <v>149909091</v>
      </c>
      <c r="AB1172">
        <v>0</v>
      </c>
      <c r="AC1172">
        <v>0</v>
      </c>
      <c r="AD1172">
        <v>0</v>
      </c>
      <c r="AE1172" t="s">
        <v>34</v>
      </c>
      <c r="AF1172" t="s">
        <v>34</v>
      </c>
      <c r="AG1172" t="s">
        <v>41</v>
      </c>
      <c r="AH1172" s="5">
        <v>1498333.72</v>
      </c>
      <c r="AI1172" s="5">
        <v>757.19</v>
      </c>
      <c r="AJ1172" s="3">
        <v>49023</v>
      </c>
      <c r="AK1172" s="5">
        <v>0</v>
      </c>
      <c r="AL1172" s="5">
        <v>0</v>
      </c>
      <c r="AM1172" s="5">
        <v>0</v>
      </c>
      <c r="AN1172" s="5">
        <v>0</v>
      </c>
      <c r="AO1172" t="s">
        <v>41</v>
      </c>
      <c r="AP1172" t="s">
        <v>37</v>
      </c>
      <c r="AQ1172" s="5">
        <v>1498333.72</v>
      </c>
      <c r="AR1172" t="s">
        <v>38</v>
      </c>
      <c r="AS1172">
        <f t="shared" si="292"/>
        <v>0</v>
      </c>
      <c r="AT1172" t="str">
        <f t="shared" si="289"/>
        <v>0 Días</v>
      </c>
      <c r="AU1172" t="e">
        <f>IF(AND(AC1172=0,SUMIFS($H:$H,$A:$A,$A1172,#REF!,#REF!)&lt;250000000),"Ordinaria",IF(AND(AC1172=0,SUMIFS($H:$H,$A:$A,$A1172,#REF!,#REF!)&gt;=250000000),"Preventiva",IF(AND(AC1172&gt;0,AC1172&lt;=30),"Persuasiva I",IF(AND(AC1172&gt;30,AC1172&lt;=60),"Persuasiva II",IF(AND(AC1172&gt;60,AC1172&lt;90),"Prejurídica","Jurídico")))))</f>
        <v>#REF!</v>
      </c>
      <c r="AV1172">
        <f t="shared" si="290"/>
        <v>0</v>
      </c>
      <c r="AW1172" t="str">
        <f>IFERROR(VLOOKUP(#REF!,#REF!,32,0),"Desembolsado")</f>
        <v>Desembolsado</v>
      </c>
      <c r="AX1172" t="str">
        <f t="shared" si="281"/>
        <v>Otro</v>
      </c>
    </row>
    <row r="1173" spans="1:50" x14ac:dyDescent="0.25">
      <c r="A1173" s="3">
        <v>45230</v>
      </c>
      <c r="B1173" s="1">
        <v>39149050015161</v>
      </c>
      <c r="C1173" s="5">
        <v>290000000</v>
      </c>
      <c r="D1173">
        <v>240</v>
      </c>
      <c r="E1173" s="3">
        <v>41719</v>
      </c>
      <c r="F1173" s="1">
        <f>_xlfn.DAYS(E1173,A1173)/30</f>
        <v>-117.03333333333333</v>
      </c>
      <c r="G1173" s="1">
        <f t="shared" si="285"/>
        <v>122.96666666666667</v>
      </c>
      <c r="H1173" s="5">
        <v>149833372</v>
      </c>
      <c r="I1173" s="5" t="s">
        <v>53</v>
      </c>
      <c r="J1173" s="6">
        <v>41721</v>
      </c>
      <c r="K1173" s="7">
        <f>+_xlfn.DAYS(A1173,J1173)/30</f>
        <v>116.96666666666667</v>
      </c>
      <c r="L1173" s="7">
        <f>+_xlfn.DAYS(A1173,E1173)/30</f>
        <v>117.03333333333333</v>
      </c>
      <c r="M1173" s="6">
        <v>30032</v>
      </c>
      <c r="N1173" s="8">
        <f>+_xlfn.DAYS(A1173,M1173)/365</f>
        <v>41.638356164383559</v>
      </c>
      <c r="O1173" s="8">
        <v>2341</v>
      </c>
      <c r="P1173" s="6">
        <v>41232</v>
      </c>
      <c r="Q1173" s="8">
        <f t="shared" si="286"/>
        <v>1.3527777777777779</v>
      </c>
      <c r="R1173" s="8">
        <f t="shared" si="280"/>
        <v>1.3583333333333334</v>
      </c>
      <c r="S1173" s="8" t="s">
        <v>66</v>
      </c>
      <c r="T1173" s="9">
        <v>1.61E-2</v>
      </c>
      <c r="U1173" s="5">
        <f t="shared" si="287"/>
        <v>1208333.3333333333</v>
      </c>
      <c r="V1173" s="5">
        <f t="shared" si="288"/>
        <v>201026.44076666667</v>
      </c>
      <c r="W1173" s="10">
        <f t="shared" si="282"/>
        <v>1409359.7741</v>
      </c>
      <c r="X1173" s="5">
        <v>199778</v>
      </c>
      <c r="Y1173">
        <v>0</v>
      </c>
      <c r="Z1173" s="5">
        <v>0</v>
      </c>
      <c r="AA1173" s="5">
        <v>150035617</v>
      </c>
      <c r="AB1173">
        <v>0</v>
      </c>
      <c r="AC1173">
        <v>0</v>
      </c>
      <c r="AD1173">
        <v>0</v>
      </c>
      <c r="AE1173" t="s">
        <v>34</v>
      </c>
      <c r="AF1173" t="s">
        <v>34</v>
      </c>
      <c r="AG1173" t="s">
        <v>41</v>
      </c>
      <c r="AH1173" s="5">
        <v>1498333.72</v>
      </c>
      <c r="AI1173" s="5">
        <v>2022.45</v>
      </c>
      <c r="AJ1173" s="3">
        <v>49023</v>
      </c>
      <c r="AK1173" s="5">
        <v>0</v>
      </c>
      <c r="AL1173" s="5">
        <v>0</v>
      </c>
      <c r="AM1173" s="5">
        <v>0</v>
      </c>
      <c r="AN1173" s="5">
        <v>0</v>
      </c>
      <c r="AO1173" t="s">
        <v>41</v>
      </c>
      <c r="AP1173" t="s">
        <v>37</v>
      </c>
      <c r="AQ1173" s="5">
        <v>1498333.72</v>
      </c>
      <c r="AR1173" t="s">
        <v>38</v>
      </c>
      <c r="AS1173">
        <f t="shared" si="292"/>
        <v>0</v>
      </c>
      <c r="AT1173" t="str">
        <f t="shared" si="289"/>
        <v>0 Días</v>
      </c>
      <c r="AU1173" t="e">
        <f>IF(AND(AC1173=0,SUMIFS($H:$H,$A:$A,$A1173,#REF!,#REF!)&lt;250000000),"Ordinaria",IF(AND(AC1173=0,SUMIFS($H:$H,$A:$A,$A1173,#REF!,#REF!)&gt;=250000000),"Preventiva",IF(AND(AC1173&gt;0,AC1173&lt;=30),"Persuasiva I",IF(AND(AC1173&gt;30,AC1173&lt;=60),"Persuasiva II",IF(AND(AC1173&gt;60,AC1173&lt;90),"Prejurídica","Jurídico")))))</f>
        <v>#REF!</v>
      </c>
      <c r="AV1173">
        <f t="shared" si="290"/>
        <v>0</v>
      </c>
      <c r="AW1173" t="str">
        <f>IFERROR(VLOOKUP(#REF!,#REF!,32,0),"Desembolsado")</f>
        <v>Desembolsado</v>
      </c>
      <c r="AX1173" t="str">
        <f t="shared" si="281"/>
        <v>Otro</v>
      </c>
    </row>
    <row r="1174" spans="1:50" x14ac:dyDescent="0.25">
      <c r="A1174" s="3">
        <v>45199</v>
      </c>
      <c r="B1174" s="1">
        <v>39149050015161</v>
      </c>
      <c r="C1174" s="5">
        <v>290000000</v>
      </c>
      <c r="D1174">
        <v>240</v>
      </c>
      <c r="E1174" s="3">
        <v>41719</v>
      </c>
      <c r="F1174" s="1">
        <f>_xlfn.DAYS(E1174,A1174)/30</f>
        <v>-116</v>
      </c>
      <c r="G1174" s="1">
        <f t="shared" si="285"/>
        <v>124</v>
      </c>
      <c r="H1174" s="5">
        <v>151041705</v>
      </c>
      <c r="I1174" s="5" t="s">
        <v>53</v>
      </c>
      <c r="J1174" s="6">
        <v>41721</v>
      </c>
      <c r="K1174" s="7">
        <f>+_xlfn.DAYS(A1174,J1174)/30</f>
        <v>115.93333333333334</v>
      </c>
      <c r="L1174" s="7">
        <f>+_xlfn.DAYS(A1174,E1174)/30</f>
        <v>116</v>
      </c>
      <c r="M1174" s="6">
        <v>30032</v>
      </c>
      <c r="N1174" s="8">
        <f>+_xlfn.DAYS(A1174,M1174)/365</f>
        <v>41.553424657534244</v>
      </c>
      <c r="O1174" s="8">
        <v>2341</v>
      </c>
      <c r="P1174" s="6">
        <v>41232</v>
      </c>
      <c r="Q1174" s="8">
        <f t="shared" si="286"/>
        <v>1.3527777777777779</v>
      </c>
      <c r="R1174" s="8">
        <f t="shared" si="280"/>
        <v>1.3583333333333334</v>
      </c>
      <c r="S1174" s="8" t="s">
        <v>66</v>
      </c>
      <c r="T1174" s="9">
        <v>1.61E-2</v>
      </c>
      <c r="U1174" s="5">
        <f t="shared" si="287"/>
        <v>1208333.3333333333</v>
      </c>
      <c r="V1174" s="5">
        <f t="shared" si="288"/>
        <v>202647.62087499996</v>
      </c>
      <c r="W1174" s="10">
        <f t="shared" si="282"/>
        <v>1410980.9542083333</v>
      </c>
      <c r="X1174" s="5">
        <v>0</v>
      </c>
      <c r="Y1174">
        <v>0</v>
      </c>
      <c r="Z1174" s="5">
        <v>0</v>
      </c>
      <c r="AA1174" s="5">
        <v>151044172</v>
      </c>
      <c r="AB1174">
        <v>0</v>
      </c>
      <c r="AC1174">
        <v>0</v>
      </c>
      <c r="AD1174">
        <v>0</v>
      </c>
      <c r="AE1174" t="s">
        <v>34</v>
      </c>
      <c r="AF1174" t="s">
        <v>34</v>
      </c>
      <c r="AG1174" t="s">
        <v>41</v>
      </c>
      <c r="AH1174" s="5">
        <v>1510417.05</v>
      </c>
      <c r="AI1174" s="5">
        <v>24.67</v>
      </c>
      <c r="AJ1174" s="3">
        <v>49023</v>
      </c>
      <c r="AK1174" s="5">
        <v>0</v>
      </c>
      <c r="AL1174" s="5">
        <v>0</v>
      </c>
      <c r="AM1174" s="5">
        <v>0</v>
      </c>
      <c r="AN1174" s="5">
        <v>0</v>
      </c>
      <c r="AO1174" t="s">
        <v>41</v>
      </c>
      <c r="AP1174" t="s">
        <v>37</v>
      </c>
      <c r="AQ1174" s="5">
        <v>1510417.05</v>
      </c>
      <c r="AR1174" t="s">
        <v>38</v>
      </c>
      <c r="AS1174">
        <f t="shared" si="292"/>
        <v>0</v>
      </c>
      <c r="AT1174" t="str">
        <f t="shared" si="289"/>
        <v>0 Días</v>
      </c>
      <c r="AU1174" t="e">
        <f>IF(AND(AC1174=0,SUMIFS($H:$H,$A:$A,$A1174,#REF!,#REF!)&lt;250000000),"Ordinaria",IF(AND(AC1174=0,SUMIFS($H:$H,$A:$A,$A1174,#REF!,#REF!)&gt;=250000000),"Preventiva",IF(AND(AC1174&gt;0,AC1174&lt;=30),"Persuasiva I",IF(AND(AC1174&gt;30,AC1174&lt;=60),"Persuasiva II",IF(AND(AC1174&gt;60,AC1174&lt;90),"Prejurídica","Jurídico")))))</f>
        <v>#REF!</v>
      </c>
      <c r="AV1174">
        <f t="shared" si="290"/>
        <v>0</v>
      </c>
      <c r="AW1174" t="str">
        <f>IFERROR(VLOOKUP(#REF!,#REF!,32,0),"Desembolsado")</f>
        <v>Desembolsado</v>
      </c>
      <c r="AX1174" t="str">
        <f t="shared" si="281"/>
        <v>Otro</v>
      </c>
    </row>
    <row r="1175" spans="1:50" x14ac:dyDescent="0.25">
      <c r="A1175" s="3">
        <v>45169</v>
      </c>
      <c r="B1175" s="1">
        <v>39149050015161</v>
      </c>
      <c r="C1175" s="5">
        <v>290000000</v>
      </c>
      <c r="D1175">
        <v>240</v>
      </c>
      <c r="E1175" s="3">
        <v>41719</v>
      </c>
      <c r="F1175" s="1">
        <f>_xlfn.DAYS(E1175,A1175)/30</f>
        <v>-115</v>
      </c>
      <c r="G1175" s="1">
        <f t="shared" si="285"/>
        <v>125</v>
      </c>
      <c r="H1175" s="5">
        <v>153458371</v>
      </c>
      <c r="I1175" s="5" t="s">
        <v>53</v>
      </c>
      <c r="J1175" s="6">
        <v>41721</v>
      </c>
      <c r="K1175" s="7">
        <f>+_xlfn.DAYS(A1175,J1175)/30</f>
        <v>114.93333333333334</v>
      </c>
      <c r="L1175" s="7">
        <f>+_xlfn.DAYS(A1175,E1175)/30</f>
        <v>115</v>
      </c>
      <c r="M1175" s="6">
        <v>30032</v>
      </c>
      <c r="N1175" s="8">
        <f>+_xlfn.DAYS(A1175,M1175)/365</f>
        <v>41.471232876712328</v>
      </c>
      <c r="O1175" s="8">
        <v>2341</v>
      </c>
      <c r="P1175" s="6">
        <v>41232</v>
      </c>
      <c r="Q1175" s="8">
        <f t="shared" si="286"/>
        <v>1.3527777777777779</v>
      </c>
      <c r="R1175" s="8">
        <f t="shared" si="280"/>
        <v>1.3583333333333334</v>
      </c>
      <c r="S1175" s="8" t="s">
        <v>66</v>
      </c>
      <c r="T1175" s="9">
        <v>1.61E-2</v>
      </c>
      <c r="U1175" s="5">
        <f t="shared" si="287"/>
        <v>1208333.3333333333</v>
      </c>
      <c r="V1175" s="5">
        <f t="shared" si="288"/>
        <v>205889.98109166665</v>
      </c>
      <c r="W1175" s="10">
        <f t="shared" si="282"/>
        <v>1414223.314425</v>
      </c>
      <c r="X1175" s="5">
        <v>75022</v>
      </c>
      <c r="Y1175">
        <v>0</v>
      </c>
      <c r="Z1175" s="5">
        <v>0</v>
      </c>
      <c r="AA1175" s="5">
        <v>153535860</v>
      </c>
      <c r="AB1175">
        <v>0</v>
      </c>
      <c r="AC1175">
        <v>0</v>
      </c>
      <c r="AD1175">
        <v>0</v>
      </c>
      <c r="AE1175" t="s">
        <v>34</v>
      </c>
      <c r="AF1175" t="s">
        <v>34</v>
      </c>
      <c r="AG1175" t="s">
        <v>41</v>
      </c>
      <c r="AH1175" s="5">
        <v>1534583.71</v>
      </c>
      <c r="AI1175" s="5">
        <v>774.89</v>
      </c>
      <c r="AJ1175" s="3">
        <v>49023</v>
      </c>
      <c r="AK1175" s="5">
        <v>0</v>
      </c>
      <c r="AL1175" s="5">
        <v>0</v>
      </c>
      <c r="AM1175" s="5">
        <v>0</v>
      </c>
      <c r="AN1175" s="5">
        <v>0</v>
      </c>
      <c r="AO1175" t="s">
        <v>41</v>
      </c>
      <c r="AP1175" t="s">
        <v>37</v>
      </c>
      <c r="AQ1175" s="5">
        <v>1534583.71</v>
      </c>
      <c r="AR1175" t="s">
        <v>38</v>
      </c>
      <c r="AS1175">
        <f t="shared" si="292"/>
        <v>0</v>
      </c>
      <c r="AT1175" t="str">
        <f t="shared" si="289"/>
        <v>0 Días</v>
      </c>
      <c r="AU1175" t="e">
        <f>IF(AND(AC1175=0,SUMIFS($H:$H,$A:$A,$A1175,#REF!,#REF!)&lt;250000000),"Ordinaria",IF(AND(AC1175=0,SUMIFS($H:$H,$A:$A,$A1175,#REF!,#REF!)&gt;=250000000),"Preventiva",IF(AND(AC1175&gt;0,AC1175&lt;=30),"Persuasiva I",IF(AND(AC1175&gt;30,AC1175&lt;=60),"Persuasiva II",IF(AND(AC1175&gt;60,AC1175&lt;90),"Prejurídica","Jurídico")))))</f>
        <v>#REF!</v>
      </c>
      <c r="AV1175">
        <f t="shared" si="290"/>
        <v>0</v>
      </c>
      <c r="AW1175" t="str">
        <f>IFERROR(VLOOKUP(#REF!,#REF!,32,0),"Desembolsado")</f>
        <v>Desembolsado</v>
      </c>
      <c r="AX1175" t="str">
        <f t="shared" si="281"/>
        <v>Otro</v>
      </c>
    </row>
    <row r="1176" spans="1:50" x14ac:dyDescent="0.25">
      <c r="A1176" s="3">
        <v>45138</v>
      </c>
      <c r="B1176" s="1">
        <v>39149050015161</v>
      </c>
      <c r="C1176" s="5">
        <v>290000000</v>
      </c>
      <c r="D1176">
        <v>240</v>
      </c>
      <c r="E1176" s="3">
        <v>41719</v>
      </c>
      <c r="F1176" s="1">
        <f>_xlfn.DAYS(E1176,A1176)/30</f>
        <v>-113.96666666666667</v>
      </c>
      <c r="G1176" s="1">
        <f t="shared" si="285"/>
        <v>126.03333333333333</v>
      </c>
      <c r="H1176" s="5">
        <v>153458371</v>
      </c>
      <c r="I1176" s="5" t="s">
        <v>53</v>
      </c>
      <c r="J1176" s="6">
        <v>41721</v>
      </c>
      <c r="K1176" s="7">
        <f>+_xlfn.DAYS(A1176,J1176)/30</f>
        <v>113.9</v>
      </c>
      <c r="L1176" s="7">
        <f>+_xlfn.DAYS(A1176,E1176)/30</f>
        <v>113.96666666666667</v>
      </c>
      <c r="M1176" s="6">
        <v>30032</v>
      </c>
      <c r="N1176" s="8">
        <f>+_xlfn.DAYS(A1176,M1176)/365</f>
        <v>41.386301369863013</v>
      </c>
      <c r="O1176" s="8">
        <v>2341</v>
      </c>
      <c r="P1176" s="6">
        <v>41232</v>
      </c>
      <c r="Q1176" s="8">
        <f t="shared" si="286"/>
        <v>1.3527777777777779</v>
      </c>
      <c r="R1176" s="8">
        <f t="shared" si="280"/>
        <v>1.3583333333333334</v>
      </c>
      <c r="S1176" s="8" t="s">
        <v>66</v>
      </c>
      <c r="T1176" s="9">
        <v>1.61E-2</v>
      </c>
      <c r="U1176" s="5">
        <f t="shared" si="287"/>
        <v>1208333.3333333333</v>
      </c>
      <c r="V1176" s="5">
        <f t="shared" si="288"/>
        <v>205889.98109166665</v>
      </c>
      <c r="W1176" s="10">
        <f t="shared" si="282"/>
        <v>1414223.314425</v>
      </c>
      <c r="X1176" s="5">
        <v>0</v>
      </c>
      <c r="Y1176">
        <v>0</v>
      </c>
      <c r="Z1176" s="5">
        <v>0</v>
      </c>
      <c r="AA1176" s="5">
        <v>153460838</v>
      </c>
      <c r="AB1176">
        <v>0</v>
      </c>
      <c r="AC1176">
        <v>0</v>
      </c>
      <c r="AD1176">
        <v>0</v>
      </c>
      <c r="AE1176" t="s">
        <v>34</v>
      </c>
      <c r="AF1176" t="s">
        <v>34</v>
      </c>
      <c r="AG1176" t="s">
        <v>41</v>
      </c>
      <c r="AH1176" s="5">
        <v>1534583.71</v>
      </c>
      <c r="AI1176" s="5">
        <v>24.67</v>
      </c>
      <c r="AJ1176" s="3">
        <v>49023</v>
      </c>
      <c r="AK1176" s="5">
        <v>0</v>
      </c>
      <c r="AL1176" s="5">
        <v>0</v>
      </c>
      <c r="AM1176" s="5">
        <v>0</v>
      </c>
      <c r="AN1176" s="5">
        <v>0</v>
      </c>
      <c r="AO1176" t="s">
        <v>41</v>
      </c>
      <c r="AP1176" t="s">
        <v>37</v>
      </c>
      <c r="AQ1176" s="5">
        <v>1534583.71</v>
      </c>
      <c r="AR1176" t="s">
        <v>38</v>
      </c>
      <c r="AS1176">
        <f t="shared" si="292"/>
        <v>0</v>
      </c>
      <c r="AT1176" t="str">
        <f t="shared" si="289"/>
        <v>0 Días</v>
      </c>
      <c r="AU1176" t="e">
        <f>IF(AND(AC1176=0,SUMIFS($H:$H,$A:$A,$A1176,#REF!,#REF!)&lt;250000000),"Ordinaria",IF(AND(AC1176=0,SUMIFS($H:$H,$A:$A,$A1176,#REF!,#REF!)&gt;=250000000),"Preventiva",IF(AND(AC1176&gt;0,AC1176&lt;=30),"Persuasiva I",IF(AND(AC1176&gt;30,AC1176&lt;=60),"Persuasiva II",IF(AND(AC1176&gt;60,AC1176&lt;90),"Prejurídica","Jurídico")))))</f>
        <v>#REF!</v>
      </c>
      <c r="AV1176">
        <f t="shared" si="290"/>
        <v>0</v>
      </c>
      <c r="AW1176" t="str">
        <f>IFERROR(VLOOKUP(#REF!,#REF!,32,0),"Desembolsado")</f>
        <v>Desembolsado</v>
      </c>
      <c r="AX1176" t="str">
        <f t="shared" si="281"/>
        <v>Otro</v>
      </c>
    </row>
    <row r="1177" spans="1:50" x14ac:dyDescent="0.25">
      <c r="A1177" s="3">
        <v>45107</v>
      </c>
      <c r="B1177" s="1">
        <v>39149050015161</v>
      </c>
      <c r="C1177" s="5">
        <v>290000000</v>
      </c>
      <c r="D1177">
        <v>240</v>
      </c>
      <c r="E1177" s="3">
        <v>41719</v>
      </c>
      <c r="F1177" s="1">
        <f>_xlfn.DAYS(E1177,A1177)/30</f>
        <v>-112.93333333333334</v>
      </c>
      <c r="G1177" s="1">
        <f t="shared" si="285"/>
        <v>127.06666666666666</v>
      </c>
      <c r="H1177" s="5">
        <v>155875037</v>
      </c>
      <c r="I1177" s="5" t="s">
        <v>53</v>
      </c>
      <c r="J1177" s="6">
        <v>41721</v>
      </c>
      <c r="K1177" s="7">
        <f>+_xlfn.DAYS(A1177,J1177)/30</f>
        <v>112.86666666666666</v>
      </c>
      <c r="L1177" s="7">
        <f>+_xlfn.DAYS(A1177,E1177)/30</f>
        <v>112.93333333333334</v>
      </c>
      <c r="M1177" s="6">
        <v>30032</v>
      </c>
      <c r="N1177" s="8">
        <f>+_xlfn.DAYS(A1177,M1177)/365</f>
        <v>41.301369863013697</v>
      </c>
      <c r="O1177" s="8">
        <v>2341</v>
      </c>
      <c r="P1177" s="6">
        <v>41232</v>
      </c>
      <c r="Q1177" s="8">
        <f t="shared" si="286"/>
        <v>1.3527777777777779</v>
      </c>
      <c r="R1177" s="8">
        <f t="shared" si="280"/>
        <v>1.3583333333333334</v>
      </c>
      <c r="S1177" s="8" t="s">
        <v>66</v>
      </c>
      <c r="T1177" s="9">
        <v>1.61E-2</v>
      </c>
      <c r="U1177" s="5">
        <f t="shared" si="287"/>
        <v>1208333.3333333333</v>
      </c>
      <c r="V1177" s="5">
        <f t="shared" si="288"/>
        <v>209132.34130833333</v>
      </c>
      <c r="W1177" s="10">
        <f t="shared" si="282"/>
        <v>1417465.6746416665</v>
      </c>
      <c r="X1177" s="5">
        <v>76207</v>
      </c>
      <c r="Y1177">
        <v>0</v>
      </c>
      <c r="Z1177" s="5">
        <v>0</v>
      </c>
      <c r="AA1177" s="5">
        <v>155953711</v>
      </c>
      <c r="AB1177">
        <v>0</v>
      </c>
      <c r="AC1177">
        <v>0</v>
      </c>
      <c r="AD1177">
        <v>0</v>
      </c>
      <c r="AE1177" t="s">
        <v>34</v>
      </c>
      <c r="AF1177" t="s">
        <v>34</v>
      </c>
      <c r="AG1177" t="s">
        <v>41</v>
      </c>
      <c r="AH1177" s="5">
        <v>1558750.37</v>
      </c>
      <c r="AI1177" s="5">
        <v>786.74</v>
      </c>
      <c r="AJ1177" s="3">
        <v>49023</v>
      </c>
      <c r="AK1177" s="5">
        <v>0</v>
      </c>
      <c r="AL1177" s="5">
        <v>0</v>
      </c>
      <c r="AM1177" s="5">
        <v>0</v>
      </c>
      <c r="AN1177" s="5">
        <v>0</v>
      </c>
      <c r="AO1177" t="s">
        <v>41</v>
      </c>
      <c r="AP1177" t="s">
        <v>37</v>
      </c>
      <c r="AQ1177" s="5">
        <v>1558750.37</v>
      </c>
      <c r="AR1177" t="s">
        <v>38</v>
      </c>
      <c r="AS1177">
        <f t="shared" si="292"/>
        <v>0</v>
      </c>
      <c r="AT1177" t="str">
        <f t="shared" si="289"/>
        <v>0 Días</v>
      </c>
      <c r="AU1177" t="e">
        <f>IF(AND(AC1177=0,SUMIFS($H:$H,$A:$A,$A1177,#REF!,#REF!)&lt;250000000),"Ordinaria",IF(AND(AC1177=0,SUMIFS($H:$H,$A:$A,$A1177,#REF!,#REF!)&gt;=250000000),"Preventiva",IF(AND(AC1177&gt;0,AC1177&lt;=30),"Persuasiva I",IF(AND(AC1177&gt;30,AC1177&lt;=60),"Persuasiva II",IF(AND(AC1177&gt;60,AC1177&lt;90),"Prejurídica","Jurídico")))))</f>
        <v>#REF!</v>
      </c>
      <c r="AV1177">
        <f t="shared" si="290"/>
        <v>0</v>
      </c>
      <c r="AW1177" t="str">
        <f>IFERROR(VLOOKUP(#REF!,#REF!,32,0),"Desembolsado")</f>
        <v>Desembolsado</v>
      </c>
      <c r="AX1177" t="str">
        <f t="shared" si="281"/>
        <v>Otro</v>
      </c>
    </row>
    <row r="1178" spans="1:50" x14ac:dyDescent="0.25">
      <c r="A1178" s="3">
        <v>45077</v>
      </c>
      <c r="B1178" s="1">
        <v>39149050015161</v>
      </c>
      <c r="C1178" s="5">
        <v>290000000</v>
      </c>
      <c r="D1178">
        <v>240</v>
      </c>
      <c r="E1178" s="3">
        <v>41719</v>
      </c>
      <c r="F1178" s="1">
        <f>_xlfn.DAYS(E1178,A1178)/30</f>
        <v>-111.93333333333334</v>
      </c>
      <c r="G1178" s="1">
        <f t="shared" si="285"/>
        <v>128.06666666666666</v>
      </c>
      <c r="H1178" s="5">
        <v>155875037</v>
      </c>
      <c r="I1178" s="5" t="s">
        <v>53</v>
      </c>
      <c r="J1178" s="6">
        <v>41721</v>
      </c>
      <c r="K1178" s="7">
        <f>+_xlfn.DAYS(A1178,J1178)/30</f>
        <v>111.86666666666666</v>
      </c>
      <c r="L1178" s="7">
        <f>+_xlfn.DAYS(A1178,E1178)/30</f>
        <v>111.93333333333334</v>
      </c>
      <c r="M1178" s="6">
        <v>30032</v>
      </c>
      <c r="N1178" s="8">
        <f>+_xlfn.DAYS(A1178,M1178)/365</f>
        <v>41.219178082191782</v>
      </c>
      <c r="O1178" s="8">
        <v>2341</v>
      </c>
      <c r="P1178" s="6">
        <v>41232</v>
      </c>
      <c r="Q1178" s="8">
        <f t="shared" si="286"/>
        <v>1.3527777777777779</v>
      </c>
      <c r="R1178" s="8">
        <f t="shared" si="280"/>
        <v>1.3583333333333334</v>
      </c>
      <c r="S1178" s="8" t="s">
        <v>66</v>
      </c>
      <c r="T1178" s="9">
        <v>1.61E-2</v>
      </c>
      <c r="U1178" s="5">
        <f t="shared" si="287"/>
        <v>1208333.3333333333</v>
      </c>
      <c r="V1178" s="5">
        <f t="shared" si="288"/>
        <v>209132.34130833333</v>
      </c>
      <c r="W1178" s="10">
        <f t="shared" si="282"/>
        <v>1417465.6746416665</v>
      </c>
      <c r="X1178" s="5">
        <v>0</v>
      </c>
      <c r="Y1178">
        <v>0</v>
      </c>
      <c r="Z1178" s="5">
        <v>0</v>
      </c>
      <c r="AA1178" s="5">
        <v>155877504</v>
      </c>
      <c r="AB1178">
        <v>0</v>
      </c>
      <c r="AC1178">
        <v>0</v>
      </c>
      <c r="AD1178">
        <v>0</v>
      </c>
      <c r="AE1178" t="s">
        <v>34</v>
      </c>
      <c r="AF1178" t="s">
        <v>34</v>
      </c>
      <c r="AG1178" t="s">
        <v>41</v>
      </c>
      <c r="AH1178" s="5">
        <v>1558750.37</v>
      </c>
      <c r="AI1178" s="5">
        <v>24.67</v>
      </c>
      <c r="AJ1178" s="3">
        <v>49023</v>
      </c>
      <c r="AK1178" s="5">
        <v>0</v>
      </c>
      <c r="AL1178" s="5">
        <v>0</v>
      </c>
      <c r="AM1178" s="5">
        <v>0</v>
      </c>
      <c r="AN1178" s="5">
        <v>0</v>
      </c>
      <c r="AO1178" t="s">
        <v>41</v>
      </c>
      <c r="AP1178" t="s">
        <v>37</v>
      </c>
      <c r="AQ1178" s="5">
        <v>1558750.37</v>
      </c>
      <c r="AR1178" t="s">
        <v>38</v>
      </c>
      <c r="AS1178">
        <f t="shared" si="292"/>
        <v>0</v>
      </c>
      <c r="AT1178" t="str">
        <f t="shared" si="289"/>
        <v>0 Días</v>
      </c>
      <c r="AU1178" t="e">
        <f>IF(AND(AC1178=0,SUMIFS($H:$H,$A:$A,$A1178,#REF!,#REF!)&lt;250000000),"Ordinaria",IF(AND(AC1178=0,SUMIFS($H:$H,$A:$A,$A1178,#REF!,#REF!)&gt;=250000000),"Preventiva",IF(AND(AC1178&gt;0,AC1178&lt;=30),"Persuasiva I",IF(AND(AC1178&gt;30,AC1178&lt;=60),"Persuasiva II",IF(AND(AC1178&gt;60,AC1178&lt;90),"Prejurídica","Jurídico")))))</f>
        <v>#REF!</v>
      </c>
      <c r="AV1178">
        <f t="shared" si="290"/>
        <v>0</v>
      </c>
      <c r="AW1178" t="str">
        <f>IFERROR(VLOOKUP(#REF!,#REF!,32,0),"Desembolsado")</f>
        <v>Desembolsado</v>
      </c>
      <c r="AX1178" t="str">
        <f t="shared" si="281"/>
        <v>Otro</v>
      </c>
    </row>
    <row r="1179" spans="1:50" x14ac:dyDescent="0.25">
      <c r="A1179" s="3">
        <v>45046</v>
      </c>
      <c r="B1179" s="1">
        <v>39149050015161</v>
      </c>
      <c r="C1179" s="5">
        <v>290000000</v>
      </c>
      <c r="D1179">
        <v>240</v>
      </c>
      <c r="E1179" s="3">
        <v>41719</v>
      </c>
      <c r="F1179" s="1">
        <f>_xlfn.DAYS(E1179,A1179)/30</f>
        <v>-110.9</v>
      </c>
      <c r="G1179" s="1">
        <f t="shared" si="285"/>
        <v>129.1</v>
      </c>
      <c r="H1179" s="5">
        <v>158291703</v>
      </c>
      <c r="I1179" s="5" t="s">
        <v>53</v>
      </c>
      <c r="J1179" s="6">
        <v>41721</v>
      </c>
      <c r="K1179" s="7">
        <f>+_xlfn.DAYS(A1179,J1179)/30</f>
        <v>110.83333333333333</v>
      </c>
      <c r="L1179" s="7">
        <f>+_xlfn.DAYS(A1179,E1179)/30</f>
        <v>110.9</v>
      </c>
      <c r="M1179" s="6">
        <v>30032</v>
      </c>
      <c r="N1179" s="8">
        <f>+_xlfn.DAYS(A1179,M1179)/365</f>
        <v>41.134246575342466</v>
      </c>
      <c r="O1179" s="8">
        <v>2341</v>
      </c>
      <c r="P1179" s="6">
        <v>41232</v>
      </c>
      <c r="Q1179" s="8">
        <f t="shared" si="286"/>
        <v>1.3527777777777779</v>
      </c>
      <c r="R1179" s="8">
        <f t="shared" si="280"/>
        <v>1.3583333333333334</v>
      </c>
      <c r="S1179" s="8" t="s">
        <v>66</v>
      </c>
      <c r="T1179" s="9">
        <v>1.61E-2</v>
      </c>
      <c r="U1179" s="5">
        <f t="shared" si="287"/>
        <v>1208333.3333333333</v>
      </c>
      <c r="V1179" s="5">
        <f t="shared" si="288"/>
        <v>212374.70152500001</v>
      </c>
      <c r="W1179" s="10">
        <f t="shared" si="282"/>
        <v>1420708.0348583332</v>
      </c>
      <c r="X1179" s="5">
        <v>77386</v>
      </c>
      <c r="Y1179">
        <v>0</v>
      </c>
      <c r="Z1179" s="5">
        <v>0</v>
      </c>
      <c r="AA1179" s="5">
        <v>158371556</v>
      </c>
      <c r="AB1179">
        <v>0</v>
      </c>
      <c r="AC1179">
        <v>0</v>
      </c>
      <c r="AD1179">
        <v>0</v>
      </c>
      <c r="AE1179" t="s">
        <v>34</v>
      </c>
      <c r="AF1179" t="s">
        <v>34</v>
      </c>
      <c r="AG1179" t="s">
        <v>41</v>
      </c>
      <c r="AH1179" s="5">
        <v>1582917.03</v>
      </c>
      <c r="AI1179" s="5">
        <v>798.53</v>
      </c>
      <c r="AJ1179" s="3">
        <v>49023</v>
      </c>
      <c r="AK1179" s="5">
        <v>0</v>
      </c>
      <c r="AL1179" s="5">
        <v>0</v>
      </c>
      <c r="AM1179" s="5">
        <v>0</v>
      </c>
      <c r="AN1179" s="5">
        <v>0</v>
      </c>
      <c r="AO1179" t="s">
        <v>41</v>
      </c>
      <c r="AP1179" t="s">
        <v>37</v>
      </c>
      <c r="AQ1179" s="5">
        <v>1582917.03</v>
      </c>
      <c r="AR1179" t="s">
        <v>38</v>
      </c>
      <c r="AS1179">
        <f t="shared" si="292"/>
        <v>0</v>
      </c>
      <c r="AT1179" t="str">
        <f t="shared" si="289"/>
        <v>0 Días</v>
      </c>
      <c r="AU1179" t="e">
        <f>IF(AND(AC1179=0,SUMIFS($H:$H,$A:$A,$A1179,#REF!,#REF!)&lt;250000000),"Ordinaria",IF(AND(AC1179=0,SUMIFS($H:$H,$A:$A,$A1179,#REF!,#REF!)&gt;=250000000),"Preventiva",IF(AND(AC1179&gt;0,AC1179&lt;=30),"Persuasiva I",IF(AND(AC1179&gt;30,AC1179&lt;=60),"Persuasiva II",IF(AND(AC1179&gt;60,AC1179&lt;90),"Prejurídica","Jurídico")))))</f>
        <v>#REF!</v>
      </c>
      <c r="AV1179">
        <f t="shared" si="290"/>
        <v>0</v>
      </c>
      <c r="AW1179" t="str">
        <f>IFERROR(VLOOKUP(#REF!,#REF!,32,0),"Desembolsado")</f>
        <v>Desembolsado</v>
      </c>
      <c r="AX1179" t="str">
        <f t="shared" si="281"/>
        <v>Otro</v>
      </c>
    </row>
    <row r="1180" spans="1:50" x14ac:dyDescent="0.25">
      <c r="A1180" s="3">
        <v>45016</v>
      </c>
      <c r="B1180" s="1">
        <v>39149050015161</v>
      </c>
      <c r="C1180" s="5">
        <v>290000000</v>
      </c>
      <c r="D1180">
        <v>240</v>
      </c>
      <c r="E1180" s="3">
        <v>41719</v>
      </c>
      <c r="F1180" s="1">
        <f>_xlfn.DAYS(E1180,A1180)/30</f>
        <v>-109.9</v>
      </c>
      <c r="G1180" s="1">
        <f t="shared" si="285"/>
        <v>130.1</v>
      </c>
      <c r="H1180" s="5">
        <v>160708369</v>
      </c>
      <c r="I1180" s="5" t="s">
        <v>53</v>
      </c>
      <c r="J1180" s="6">
        <v>41721</v>
      </c>
      <c r="K1180" s="7">
        <f>+_xlfn.DAYS(A1180,J1180)/30</f>
        <v>109.83333333333333</v>
      </c>
      <c r="L1180" s="7">
        <f>+_xlfn.DAYS(A1180,E1180)/30</f>
        <v>109.9</v>
      </c>
      <c r="M1180" s="6">
        <v>30032</v>
      </c>
      <c r="N1180" s="8">
        <f>+_xlfn.DAYS(A1180,M1180)/365</f>
        <v>41.052054794520551</v>
      </c>
      <c r="O1180" s="8">
        <v>2341</v>
      </c>
      <c r="P1180" s="6">
        <v>41232</v>
      </c>
      <c r="Q1180" s="8">
        <f t="shared" si="286"/>
        <v>1.3527777777777779</v>
      </c>
      <c r="R1180" s="8">
        <f t="shared" si="280"/>
        <v>1.3583333333333334</v>
      </c>
      <c r="S1180" s="8" t="s">
        <v>66</v>
      </c>
      <c r="T1180" s="9">
        <v>1.61E-2</v>
      </c>
      <c r="U1180" s="5">
        <f t="shared" si="287"/>
        <v>1208333.3333333333</v>
      </c>
      <c r="V1180" s="5">
        <f t="shared" si="288"/>
        <v>215617.06174166666</v>
      </c>
      <c r="W1180" s="10">
        <f t="shared" si="282"/>
        <v>1423950.3950749999</v>
      </c>
      <c r="X1180" s="5">
        <v>292264</v>
      </c>
      <c r="Y1180">
        <v>0</v>
      </c>
      <c r="Z1180" s="5">
        <v>0</v>
      </c>
      <c r="AA1180" s="5">
        <v>161004127</v>
      </c>
      <c r="AB1180">
        <v>1</v>
      </c>
      <c r="AC1180">
        <v>11</v>
      </c>
      <c r="AD1180">
        <v>0</v>
      </c>
      <c r="AE1180" t="s">
        <v>34</v>
      </c>
      <c r="AF1180" t="s">
        <v>34</v>
      </c>
      <c r="AG1180" t="s">
        <v>41</v>
      </c>
      <c r="AH1180" s="5">
        <v>1607083.69</v>
      </c>
      <c r="AI1180" s="5">
        <v>2957.58</v>
      </c>
      <c r="AJ1180" s="3">
        <v>49023</v>
      </c>
      <c r="AK1180" s="5">
        <v>0</v>
      </c>
      <c r="AL1180" s="5">
        <v>0</v>
      </c>
      <c r="AM1180" s="5">
        <v>0</v>
      </c>
      <c r="AN1180" s="5">
        <v>0</v>
      </c>
      <c r="AO1180" t="s">
        <v>41</v>
      </c>
      <c r="AP1180" t="s">
        <v>42</v>
      </c>
      <c r="AQ1180" s="5">
        <v>1607083.69</v>
      </c>
      <c r="AR1180" t="s">
        <v>38</v>
      </c>
      <c r="AS1180">
        <f t="shared" si="292"/>
        <v>1</v>
      </c>
      <c r="AT1180" t="str">
        <f t="shared" si="289"/>
        <v>1-30 Días</v>
      </c>
      <c r="AU1180" t="e">
        <f>IF(AND(AC1180=0,SUMIFS($H:$H,$A:$A,$A1180,#REF!,#REF!)&lt;250000000),"Ordinaria",IF(AND(AC1180=0,SUMIFS($H:$H,$A:$A,$A1180,#REF!,#REF!)&gt;=250000000),"Preventiva",IF(AND(AC1180&gt;0,AC1180&lt;=30),"Persuasiva I",IF(AND(AC1180&gt;30,AC1180&lt;=60),"Persuasiva II",IF(AND(AC1180&gt;60,AC1180&lt;90),"Prejurídica","Jurídico")))))</f>
        <v>#REF!</v>
      </c>
      <c r="AV1180">
        <f t="shared" si="290"/>
        <v>0</v>
      </c>
      <c r="AW1180" t="str">
        <f>IFERROR(VLOOKUP(#REF!,#REF!,32,0),"Desembolsado")</f>
        <v>Desembolsado</v>
      </c>
      <c r="AX1180" t="str">
        <f t="shared" si="281"/>
        <v>Otro</v>
      </c>
    </row>
    <row r="1181" spans="1:50" x14ac:dyDescent="0.25">
      <c r="A1181" s="3">
        <v>45351</v>
      </c>
      <c r="B1181" s="1">
        <v>39151080018151</v>
      </c>
      <c r="C1181" s="5">
        <v>239884000</v>
      </c>
      <c r="D1181">
        <v>240</v>
      </c>
      <c r="E1181" s="3">
        <v>41502</v>
      </c>
      <c r="F1181" s="1">
        <f>_xlfn.DAYS(E1181,A1181)/30</f>
        <v>-128.30000000000001</v>
      </c>
      <c r="G1181" s="1">
        <f t="shared" si="285"/>
        <v>111.69999999999999</v>
      </c>
      <c r="H1181" s="5">
        <v>117206831</v>
      </c>
      <c r="I1181" s="5" t="s">
        <v>53</v>
      </c>
      <c r="J1181" s="6">
        <v>42041</v>
      </c>
      <c r="K1181" s="7">
        <f>+_xlfn.DAYS(A1181,J1181)/30</f>
        <v>110.33333333333333</v>
      </c>
      <c r="L1181" s="7">
        <f>+_xlfn.DAYS(A1181,E1181)/30</f>
        <v>128.30000000000001</v>
      </c>
      <c r="M1181" s="6">
        <v>31205</v>
      </c>
      <c r="N1181" s="8">
        <f>+_xlfn.DAYS(A1181,M1181)/365</f>
        <v>38.756164383561647</v>
      </c>
      <c r="O1181" s="8">
        <v>483</v>
      </c>
      <c r="P1181" s="6">
        <v>40771</v>
      </c>
      <c r="Q1181" s="8">
        <f t="shared" si="286"/>
        <v>2.0305555555555554</v>
      </c>
      <c r="R1181" s="8">
        <f t="shared" si="280"/>
        <v>3.5277777777777777</v>
      </c>
      <c r="S1181" s="8" t="s">
        <v>66</v>
      </c>
      <c r="T1181" s="9">
        <v>1.61E-2</v>
      </c>
      <c r="U1181" s="5">
        <f t="shared" si="287"/>
        <v>999516.66666666663</v>
      </c>
      <c r="V1181" s="5">
        <f t="shared" si="288"/>
        <v>157252.4982583333</v>
      </c>
      <c r="W1181" s="10">
        <f t="shared" si="282"/>
        <v>1156769.1649249999</v>
      </c>
      <c r="X1181" s="5">
        <v>1487229</v>
      </c>
      <c r="Y1181">
        <v>0</v>
      </c>
      <c r="Z1181" s="5">
        <v>16027</v>
      </c>
      <c r="AA1181" s="5">
        <v>118710087</v>
      </c>
      <c r="AB1181">
        <v>0</v>
      </c>
      <c r="AC1181">
        <v>0</v>
      </c>
      <c r="AD1181">
        <v>0</v>
      </c>
      <c r="AE1181" t="s">
        <v>34</v>
      </c>
      <c r="AF1181" t="s">
        <v>34</v>
      </c>
      <c r="AG1181" t="s">
        <v>41</v>
      </c>
      <c r="AH1181" s="5">
        <v>1172068.31</v>
      </c>
      <c r="AI1181" s="5">
        <v>14872.29</v>
      </c>
      <c r="AJ1181" s="3">
        <v>48909</v>
      </c>
      <c r="AK1181" s="5">
        <v>160.27000000000001</v>
      </c>
      <c r="AL1181" s="5">
        <v>0</v>
      </c>
      <c r="AM1181" s="5">
        <v>0</v>
      </c>
      <c r="AN1181" s="5">
        <v>0</v>
      </c>
      <c r="AO1181" t="s">
        <v>41</v>
      </c>
      <c r="AP1181" t="s">
        <v>37</v>
      </c>
      <c r="AQ1181" s="5">
        <v>1172068.31</v>
      </c>
      <c r="AR1181" t="s">
        <v>38</v>
      </c>
      <c r="AT1181" t="str">
        <f t="shared" si="289"/>
        <v>0 Días</v>
      </c>
      <c r="AU1181" t="e">
        <f>IF(AND(AC1181=0,SUMIFS($H:$H,$A:$A,$A1181,#REF!,#REF!)&lt;250000000),"Ordinaria",IF(AND(AC1181=0,SUMIFS($H:$H,$A:$A,$A1181,#REF!,#REF!)&gt;=250000000),"Preventiva",IF(AND(AC1181&gt;0,AC1181&lt;=30),"Persuasiva I",IF(AND(AC1181&gt;30,AC1181&lt;=60),"Persuasiva II",IF(AND(AC1181&gt;60,AC1181&lt;90),"Prejurídica","Jurídico")))))</f>
        <v>#REF!</v>
      </c>
      <c r="AV1181">
        <f t="shared" si="290"/>
        <v>0</v>
      </c>
      <c r="AW1181" t="str">
        <f>IFERROR(VLOOKUP(#REF!,#REF!,32,0),"Desembolsado")</f>
        <v>Desembolsado</v>
      </c>
      <c r="AX1181" t="str">
        <f t="shared" si="281"/>
        <v>Otro</v>
      </c>
    </row>
    <row r="1182" spans="1:50" x14ac:dyDescent="0.25">
      <c r="A1182" s="3">
        <v>45322</v>
      </c>
      <c r="B1182" s="1">
        <v>39151080018151</v>
      </c>
      <c r="C1182" s="5">
        <v>239884000</v>
      </c>
      <c r="D1182">
        <v>240</v>
      </c>
      <c r="E1182" s="3">
        <v>41502</v>
      </c>
      <c r="F1182" s="1">
        <f>_xlfn.DAYS(E1182,A1182)/30</f>
        <v>-127.33333333333333</v>
      </c>
      <c r="G1182" s="1">
        <f t="shared" si="285"/>
        <v>112.66666666666667</v>
      </c>
      <c r="H1182" s="5">
        <v>118208599</v>
      </c>
      <c r="I1182" s="5" t="s">
        <v>53</v>
      </c>
      <c r="J1182" s="6">
        <v>42041</v>
      </c>
      <c r="K1182" s="7">
        <f>+_xlfn.DAYS(A1182,J1182)/30</f>
        <v>109.36666666666666</v>
      </c>
      <c r="L1182" s="7">
        <f>+_xlfn.DAYS(A1182,E1182)/30</f>
        <v>127.33333333333333</v>
      </c>
      <c r="M1182" s="6">
        <v>31205</v>
      </c>
      <c r="N1182" s="8">
        <f>+_xlfn.DAYS(A1182,M1182)/365</f>
        <v>38.676712328767124</v>
      </c>
      <c r="O1182" s="8">
        <v>483</v>
      </c>
      <c r="P1182" s="6">
        <v>40771</v>
      </c>
      <c r="Q1182" s="8">
        <f t="shared" si="286"/>
        <v>2.0305555555555554</v>
      </c>
      <c r="R1182" s="8">
        <f t="shared" si="280"/>
        <v>3.5277777777777777</v>
      </c>
      <c r="S1182" s="8" t="s">
        <v>66</v>
      </c>
      <c r="T1182" s="9">
        <v>1.61E-2</v>
      </c>
      <c r="U1182" s="5">
        <f t="shared" si="287"/>
        <v>999516.66666666663</v>
      </c>
      <c r="V1182" s="5">
        <f t="shared" si="288"/>
        <v>158596.53699166668</v>
      </c>
      <c r="W1182" s="10">
        <f t="shared" si="282"/>
        <v>1158113.2036583333</v>
      </c>
      <c r="X1182" s="5">
        <v>1487449</v>
      </c>
      <c r="Y1182">
        <v>0</v>
      </c>
      <c r="Z1182" s="5">
        <v>16161</v>
      </c>
      <c r="AA1182" s="5">
        <v>119712209</v>
      </c>
      <c r="AB1182">
        <v>0</v>
      </c>
      <c r="AC1182">
        <v>0</v>
      </c>
      <c r="AD1182">
        <v>0</v>
      </c>
      <c r="AE1182" t="s">
        <v>34</v>
      </c>
      <c r="AF1182" t="s">
        <v>34</v>
      </c>
      <c r="AG1182" t="s">
        <v>41</v>
      </c>
      <c r="AH1182" s="5">
        <v>1182085.99</v>
      </c>
      <c r="AI1182" s="5">
        <v>14874.49</v>
      </c>
      <c r="AJ1182" s="3">
        <v>48909</v>
      </c>
      <c r="AK1182" s="5">
        <v>161.61000000000001</v>
      </c>
      <c r="AL1182" s="5">
        <v>0</v>
      </c>
      <c r="AM1182" s="5">
        <v>0</v>
      </c>
      <c r="AN1182" s="5">
        <v>0</v>
      </c>
      <c r="AO1182" t="s">
        <v>41</v>
      </c>
      <c r="AP1182" t="s">
        <v>37</v>
      </c>
      <c r="AQ1182" s="5">
        <v>1182085.99</v>
      </c>
      <c r="AR1182" t="s">
        <v>38</v>
      </c>
      <c r="AS1182">
        <f t="shared" ref="AS1182:AS1192" si="293">IF(AC1182&gt;=1,1,0)</f>
        <v>0</v>
      </c>
      <c r="AT1182" t="str">
        <f t="shared" si="289"/>
        <v>0 Días</v>
      </c>
      <c r="AU1182" t="e">
        <f>IF(AND(AC1182=0,SUMIFS($H:$H,$A:$A,$A1182,#REF!,#REF!)&lt;250000000),"Ordinaria",IF(AND(AC1182=0,SUMIFS($H:$H,$A:$A,$A1182,#REF!,#REF!)&gt;=250000000),"Preventiva",IF(AND(AC1182&gt;0,AC1182&lt;=30),"Persuasiva I",IF(AND(AC1182&gt;30,AC1182&lt;=60),"Persuasiva II",IF(AND(AC1182&gt;60,AC1182&lt;90),"Prejurídica","Jurídico")))))</f>
        <v>#REF!</v>
      </c>
      <c r="AV1182">
        <f t="shared" si="290"/>
        <v>0</v>
      </c>
      <c r="AW1182" t="str">
        <f>IFERROR(VLOOKUP(#REF!,#REF!,32,0),"Desembolsado")</f>
        <v>Desembolsado</v>
      </c>
      <c r="AX1182" t="str">
        <f t="shared" si="281"/>
        <v>Otro</v>
      </c>
    </row>
    <row r="1183" spans="1:50" x14ac:dyDescent="0.25">
      <c r="A1183" s="3">
        <v>45291</v>
      </c>
      <c r="B1183" s="1">
        <v>39151080018151</v>
      </c>
      <c r="C1183" s="5">
        <v>239884000</v>
      </c>
      <c r="D1183">
        <v>240</v>
      </c>
      <c r="E1183" s="3">
        <v>41502</v>
      </c>
      <c r="F1183" s="1">
        <f>_xlfn.DAYS(E1183,A1183)/30</f>
        <v>-126.3</v>
      </c>
      <c r="G1183" s="1">
        <f t="shared" si="285"/>
        <v>113.7</v>
      </c>
      <c r="H1183" s="5">
        <v>119210367</v>
      </c>
      <c r="I1183" s="5" t="s">
        <v>53</v>
      </c>
      <c r="J1183" s="6">
        <v>42041</v>
      </c>
      <c r="K1183" s="7">
        <f>+_xlfn.DAYS(A1183,J1183)/30</f>
        <v>108.33333333333333</v>
      </c>
      <c r="L1183" s="7">
        <f>+_xlfn.DAYS(A1183,E1183)/30</f>
        <v>126.3</v>
      </c>
      <c r="M1183" s="6">
        <v>31205</v>
      </c>
      <c r="N1183" s="8">
        <f>+_xlfn.DAYS(A1183,M1183)/365</f>
        <v>38.591780821917808</v>
      </c>
      <c r="O1183" s="8">
        <v>483</v>
      </c>
      <c r="P1183" s="6">
        <v>40771</v>
      </c>
      <c r="Q1183" s="8">
        <f t="shared" si="286"/>
        <v>2.0305555555555554</v>
      </c>
      <c r="R1183" s="8">
        <f t="shared" si="280"/>
        <v>3.5277777777777777</v>
      </c>
      <c r="S1183" s="8" t="s">
        <v>66</v>
      </c>
      <c r="T1183" s="9">
        <v>1.61E-2</v>
      </c>
      <c r="U1183" s="5">
        <f t="shared" si="287"/>
        <v>999516.66666666663</v>
      </c>
      <c r="V1183" s="5">
        <f t="shared" si="288"/>
        <v>159940.575725</v>
      </c>
      <c r="W1183" s="10">
        <f t="shared" si="282"/>
        <v>1159457.2423916666</v>
      </c>
      <c r="X1183" s="5">
        <v>1487666</v>
      </c>
      <c r="Y1183">
        <v>0</v>
      </c>
      <c r="Z1183" s="5">
        <v>16297</v>
      </c>
      <c r="AA1183" s="5">
        <v>120714330</v>
      </c>
      <c r="AB1183">
        <v>0</v>
      </c>
      <c r="AC1183">
        <v>0</v>
      </c>
      <c r="AD1183">
        <v>0</v>
      </c>
      <c r="AE1183" t="s">
        <v>34</v>
      </c>
      <c r="AF1183" t="s">
        <v>34</v>
      </c>
      <c r="AG1183" t="s">
        <v>41</v>
      </c>
      <c r="AH1183" s="5">
        <v>1192103.67</v>
      </c>
      <c r="AI1183" s="5">
        <v>14876.66</v>
      </c>
      <c r="AJ1183" s="3">
        <v>48909</v>
      </c>
      <c r="AK1183" s="5">
        <v>162.97</v>
      </c>
      <c r="AL1183" s="5">
        <v>0</v>
      </c>
      <c r="AM1183" s="5">
        <v>0</v>
      </c>
      <c r="AN1183" s="5">
        <v>0</v>
      </c>
      <c r="AO1183" t="s">
        <v>41</v>
      </c>
      <c r="AP1183" t="s">
        <v>37</v>
      </c>
      <c r="AQ1183" s="5">
        <v>1192103.67</v>
      </c>
      <c r="AR1183" t="s">
        <v>38</v>
      </c>
      <c r="AS1183">
        <f t="shared" si="293"/>
        <v>0</v>
      </c>
      <c r="AT1183" t="str">
        <f t="shared" si="289"/>
        <v>0 Días</v>
      </c>
      <c r="AU1183" t="e">
        <f>IF(AND(AC1183=0,SUMIFS($H:$H,$A:$A,$A1183,#REF!,#REF!)&lt;250000000),"Ordinaria",IF(AND(AC1183=0,SUMIFS($H:$H,$A:$A,$A1183,#REF!,#REF!)&gt;=250000000),"Preventiva",IF(AND(AC1183&gt;0,AC1183&lt;=30),"Persuasiva I",IF(AND(AC1183&gt;30,AC1183&lt;=60),"Persuasiva II",IF(AND(AC1183&gt;60,AC1183&lt;90),"Prejurídica","Jurídico")))))</f>
        <v>#REF!</v>
      </c>
      <c r="AV1183">
        <f t="shared" si="290"/>
        <v>0</v>
      </c>
      <c r="AW1183" t="str">
        <f>IFERROR(VLOOKUP(#REF!,#REF!,32,0),"Desembolsado")</f>
        <v>Desembolsado</v>
      </c>
      <c r="AX1183" t="str">
        <f t="shared" si="281"/>
        <v>Otro</v>
      </c>
    </row>
    <row r="1184" spans="1:50" x14ac:dyDescent="0.25">
      <c r="A1184" s="3">
        <v>45260</v>
      </c>
      <c r="B1184" s="1">
        <v>39151080018151</v>
      </c>
      <c r="C1184" s="5">
        <v>239884000</v>
      </c>
      <c r="D1184">
        <v>240</v>
      </c>
      <c r="E1184" s="3">
        <v>41502</v>
      </c>
      <c r="F1184" s="1">
        <f>_xlfn.DAYS(E1184,A1184)/30</f>
        <v>-125.26666666666667</v>
      </c>
      <c r="G1184" s="1">
        <f t="shared" si="285"/>
        <v>114.73333333333333</v>
      </c>
      <c r="H1184" s="5">
        <v>120212114</v>
      </c>
      <c r="I1184" s="5" t="s">
        <v>53</v>
      </c>
      <c r="J1184" s="6">
        <v>42041</v>
      </c>
      <c r="K1184" s="7">
        <f>+_xlfn.DAYS(A1184,J1184)/30</f>
        <v>107.3</v>
      </c>
      <c r="L1184" s="7">
        <f>+_xlfn.DAYS(A1184,E1184)/30</f>
        <v>125.26666666666667</v>
      </c>
      <c r="M1184" s="6">
        <v>31205</v>
      </c>
      <c r="N1184" s="8">
        <f>+_xlfn.DAYS(A1184,M1184)/365</f>
        <v>38.506849315068493</v>
      </c>
      <c r="O1184" s="8">
        <v>483</v>
      </c>
      <c r="P1184" s="6">
        <v>40771</v>
      </c>
      <c r="Q1184" s="8">
        <f t="shared" si="286"/>
        <v>2.0305555555555554</v>
      </c>
      <c r="R1184" s="8">
        <f t="shared" si="280"/>
        <v>3.5277777777777777</v>
      </c>
      <c r="S1184" s="8" t="s">
        <v>66</v>
      </c>
      <c r="T1184" s="9">
        <v>1.61E-2</v>
      </c>
      <c r="U1184" s="5">
        <f t="shared" si="287"/>
        <v>999516.66666666663</v>
      </c>
      <c r="V1184" s="5">
        <f t="shared" si="288"/>
        <v>161284.58628333334</v>
      </c>
      <c r="W1184" s="10">
        <f t="shared" si="282"/>
        <v>1160801.2529499999</v>
      </c>
      <c r="X1184" s="5">
        <v>1487888</v>
      </c>
      <c r="Y1184">
        <v>0</v>
      </c>
      <c r="Z1184" s="5">
        <v>0</v>
      </c>
      <c r="AA1184" s="5">
        <v>121700002</v>
      </c>
      <c r="AB1184">
        <v>0</v>
      </c>
      <c r="AC1184">
        <v>0</v>
      </c>
      <c r="AD1184">
        <v>0</v>
      </c>
      <c r="AE1184" t="s">
        <v>34</v>
      </c>
      <c r="AF1184" t="s">
        <v>34</v>
      </c>
      <c r="AG1184" t="s">
        <v>41</v>
      </c>
      <c r="AH1184" s="5">
        <v>1202121.1399999999</v>
      </c>
      <c r="AI1184" s="5">
        <v>14878.88</v>
      </c>
      <c r="AJ1184" s="3">
        <v>48909</v>
      </c>
      <c r="AK1184" s="5">
        <v>0</v>
      </c>
      <c r="AL1184" s="5">
        <v>0</v>
      </c>
      <c r="AM1184" s="5">
        <v>0</v>
      </c>
      <c r="AN1184" s="5">
        <v>0</v>
      </c>
      <c r="AO1184" t="s">
        <v>41</v>
      </c>
      <c r="AP1184" t="s">
        <v>37</v>
      </c>
      <c r="AQ1184" s="5">
        <v>1202121.1399999999</v>
      </c>
      <c r="AR1184" t="s">
        <v>38</v>
      </c>
      <c r="AS1184">
        <f t="shared" si="293"/>
        <v>0</v>
      </c>
      <c r="AT1184" t="str">
        <f t="shared" si="289"/>
        <v>0 Días</v>
      </c>
      <c r="AU1184" t="e">
        <f>IF(AND(AC1184=0,SUMIFS($H:$H,$A:$A,$A1184,#REF!,#REF!)&lt;250000000),"Ordinaria",IF(AND(AC1184=0,SUMIFS($H:$H,$A:$A,$A1184,#REF!,#REF!)&gt;=250000000),"Preventiva",IF(AND(AC1184&gt;0,AC1184&lt;=30),"Persuasiva I",IF(AND(AC1184&gt;30,AC1184&lt;=60),"Persuasiva II",IF(AND(AC1184&gt;60,AC1184&lt;90),"Prejurídica","Jurídico")))))</f>
        <v>#REF!</v>
      </c>
      <c r="AV1184">
        <f t="shared" si="290"/>
        <v>0</v>
      </c>
      <c r="AW1184" t="str">
        <f>IFERROR(VLOOKUP(#REF!,#REF!,32,0),"Desembolsado")</f>
        <v>Desembolsado</v>
      </c>
      <c r="AX1184" t="str">
        <f t="shared" si="281"/>
        <v>Otro</v>
      </c>
    </row>
    <row r="1185" spans="1:50" x14ac:dyDescent="0.25">
      <c r="A1185" s="3">
        <v>45230</v>
      </c>
      <c r="B1185" s="1">
        <v>39151080018151</v>
      </c>
      <c r="C1185" s="5">
        <v>239884000</v>
      </c>
      <c r="D1185">
        <v>240</v>
      </c>
      <c r="E1185" s="3">
        <v>41502</v>
      </c>
      <c r="F1185" s="1">
        <f>_xlfn.DAYS(E1185,A1185)/30</f>
        <v>-124.26666666666667</v>
      </c>
      <c r="G1185" s="1">
        <f t="shared" ref="G1185:G1216" si="294">+D1185+F1185</f>
        <v>115.73333333333333</v>
      </c>
      <c r="H1185" s="5">
        <v>122215650</v>
      </c>
      <c r="I1185" s="5" t="s">
        <v>53</v>
      </c>
      <c r="J1185" s="6">
        <v>42041</v>
      </c>
      <c r="K1185" s="7">
        <f>+_xlfn.DAYS(A1185,J1185)/30</f>
        <v>106.3</v>
      </c>
      <c r="L1185" s="7">
        <f>+_xlfn.DAYS(A1185,E1185)/30</f>
        <v>124.26666666666667</v>
      </c>
      <c r="M1185" s="6">
        <v>31205</v>
      </c>
      <c r="N1185" s="8">
        <f>+_xlfn.DAYS(A1185,M1185)/365</f>
        <v>38.424657534246577</v>
      </c>
      <c r="O1185" s="8">
        <v>483</v>
      </c>
      <c r="P1185" s="6">
        <v>40771</v>
      </c>
      <c r="Q1185" s="8">
        <f t="shared" si="286"/>
        <v>2.0305555555555554</v>
      </c>
      <c r="R1185" s="8">
        <f t="shared" si="280"/>
        <v>3.5277777777777777</v>
      </c>
      <c r="S1185" s="8" t="s">
        <v>66</v>
      </c>
      <c r="T1185" s="9">
        <v>1.61E-2</v>
      </c>
      <c r="U1185" s="5">
        <f t="shared" si="287"/>
        <v>999516.66666666663</v>
      </c>
      <c r="V1185" s="5">
        <f t="shared" si="288"/>
        <v>163972.66375000001</v>
      </c>
      <c r="W1185" s="10">
        <f t="shared" si="282"/>
        <v>1163489.3304166666</v>
      </c>
      <c r="X1185" s="5">
        <v>1651067</v>
      </c>
      <c r="Y1185">
        <v>0</v>
      </c>
      <c r="Z1185" s="5">
        <v>0</v>
      </c>
      <c r="AA1185" s="5">
        <v>123867108</v>
      </c>
      <c r="AB1185">
        <v>1</v>
      </c>
      <c r="AC1185">
        <v>5</v>
      </c>
      <c r="AD1185">
        <v>0</v>
      </c>
      <c r="AE1185" t="s">
        <v>34</v>
      </c>
      <c r="AF1185" t="s">
        <v>34</v>
      </c>
      <c r="AG1185" t="s">
        <v>41</v>
      </c>
      <c r="AH1185" s="5">
        <v>1222156.5</v>
      </c>
      <c r="AI1185" s="5">
        <v>16514.580000000002</v>
      </c>
      <c r="AJ1185" s="3">
        <v>48909</v>
      </c>
      <c r="AK1185" s="5">
        <v>0</v>
      </c>
      <c r="AL1185" s="5">
        <v>0</v>
      </c>
      <c r="AM1185" s="5">
        <v>0</v>
      </c>
      <c r="AN1185" s="5">
        <v>0</v>
      </c>
      <c r="AO1185" t="s">
        <v>41</v>
      </c>
      <c r="AP1185" t="s">
        <v>42</v>
      </c>
      <c r="AQ1185" s="5">
        <v>1222156.5</v>
      </c>
      <c r="AR1185" t="s">
        <v>38</v>
      </c>
      <c r="AS1185">
        <f t="shared" si="293"/>
        <v>1</v>
      </c>
      <c r="AT1185" t="str">
        <f t="shared" si="289"/>
        <v>1-30 Días</v>
      </c>
      <c r="AU1185" t="e">
        <f>IF(AND(AC1185=0,SUMIFS($H:$H,$A:$A,$A1185,#REF!,#REF!)&lt;250000000),"Ordinaria",IF(AND(AC1185=0,SUMIFS($H:$H,$A:$A,$A1185,#REF!,#REF!)&gt;=250000000),"Preventiva",IF(AND(AC1185&gt;0,AC1185&lt;=30),"Persuasiva I",IF(AND(AC1185&gt;30,AC1185&lt;=60),"Persuasiva II",IF(AND(AC1185&gt;60,AC1185&lt;90),"Prejurídica","Jurídico")))))</f>
        <v>#REF!</v>
      </c>
      <c r="AV1185">
        <f t="shared" si="290"/>
        <v>0</v>
      </c>
      <c r="AW1185" t="str">
        <f>IFERROR(VLOOKUP(#REF!,#REF!,32,0),"Desembolsado")</f>
        <v>Desembolsado</v>
      </c>
      <c r="AX1185" t="str">
        <f t="shared" si="281"/>
        <v>Otro</v>
      </c>
    </row>
    <row r="1186" spans="1:50" x14ac:dyDescent="0.25">
      <c r="A1186" s="3">
        <v>45199</v>
      </c>
      <c r="B1186" s="1">
        <v>39151080018151</v>
      </c>
      <c r="C1186" s="5">
        <v>239884000</v>
      </c>
      <c r="D1186">
        <v>240</v>
      </c>
      <c r="E1186" s="3">
        <v>41502</v>
      </c>
      <c r="F1186" s="1">
        <f>_xlfn.DAYS(E1186,A1186)/30</f>
        <v>-123.23333333333333</v>
      </c>
      <c r="G1186" s="1">
        <f t="shared" si="294"/>
        <v>116.76666666666667</v>
      </c>
      <c r="H1186" s="5">
        <v>123217439</v>
      </c>
      <c r="I1186" s="5" t="s">
        <v>53</v>
      </c>
      <c r="J1186" s="6">
        <v>42041</v>
      </c>
      <c r="K1186" s="7">
        <f>+_xlfn.DAYS(A1186,J1186)/30</f>
        <v>105.26666666666667</v>
      </c>
      <c r="L1186" s="7">
        <f>+_xlfn.DAYS(A1186,E1186)/30</f>
        <v>123.23333333333333</v>
      </c>
      <c r="M1186" s="6">
        <v>31205</v>
      </c>
      <c r="N1186" s="8">
        <f>+_xlfn.DAYS(A1186,M1186)/365</f>
        <v>38.339726027397262</v>
      </c>
      <c r="O1186" s="8">
        <v>483</v>
      </c>
      <c r="P1186" s="6">
        <v>40771</v>
      </c>
      <c r="Q1186" s="8">
        <f t="shared" si="286"/>
        <v>2.0305555555555554</v>
      </c>
      <c r="R1186" s="8">
        <f t="shared" si="280"/>
        <v>3.5277777777777777</v>
      </c>
      <c r="S1186" s="8" t="s">
        <v>66</v>
      </c>
      <c r="T1186" s="9">
        <v>1.61E-2</v>
      </c>
      <c r="U1186" s="5">
        <f t="shared" si="287"/>
        <v>999516.66666666663</v>
      </c>
      <c r="V1186" s="5">
        <f t="shared" si="288"/>
        <v>165316.73065833331</v>
      </c>
      <c r="W1186" s="10">
        <f t="shared" si="282"/>
        <v>1164833.397325</v>
      </c>
      <c r="X1186" s="5">
        <v>1652624</v>
      </c>
      <c r="Y1186">
        <v>0</v>
      </c>
      <c r="Z1186" s="5">
        <v>0</v>
      </c>
      <c r="AA1186" s="5">
        <v>124870388</v>
      </c>
      <c r="AB1186">
        <v>1</v>
      </c>
      <c r="AC1186">
        <v>4</v>
      </c>
      <c r="AD1186">
        <v>0</v>
      </c>
      <c r="AE1186" t="s">
        <v>34</v>
      </c>
      <c r="AF1186" t="s">
        <v>34</v>
      </c>
      <c r="AG1186" t="s">
        <v>41</v>
      </c>
      <c r="AH1186" s="5">
        <v>1232174.3899999999</v>
      </c>
      <c r="AI1186" s="5">
        <v>16529.490000000002</v>
      </c>
      <c r="AJ1186" s="3">
        <v>48909</v>
      </c>
      <c r="AK1186" s="5">
        <v>0</v>
      </c>
      <c r="AL1186" s="5">
        <v>0</v>
      </c>
      <c r="AM1186" s="5">
        <v>0</v>
      </c>
      <c r="AN1186" s="5">
        <v>0</v>
      </c>
      <c r="AO1186" t="s">
        <v>41</v>
      </c>
      <c r="AP1186" t="s">
        <v>42</v>
      </c>
      <c r="AQ1186" s="5">
        <v>1232174.3899999999</v>
      </c>
      <c r="AR1186" t="s">
        <v>38</v>
      </c>
      <c r="AS1186">
        <f t="shared" si="293"/>
        <v>1</v>
      </c>
      <c r="AT1186" t="str">
        <f t="shared" si="289"/>
        <v>1-30 Días</v>
      </c>
      <c r="AU1186" t="e">
        <f>IF(AND(AC1186=0,SUMIFS($H:$H,$A:$A,$A1186,#REF!,#REF!)&lt;250000000),"Ordinaria",IF(AND(AC1186=0,SUMIFS($H:$H,$A:$A,$A1186,#REF!,#REF!)&gt;=250000000),"Preventiva",IF(AND(AC1186&gt;0,AC1186&lt;=30),"Persuasiva I",IF(AND(AC1186&gt;30,AC1186&lt;=60),"Persuasiva II",IF(AND(AC1186&gt;60,AC1186&lt;90),"Prejurídica","Jurídico")))))</f>
        <v>#REF!</v>
      </c>
      <c r="AV1186">
        <f t="shared" si="290"/>
        <v>0</v>
      </c>
      <c r="AW1186" t="str">
        <f>IFERROR(VLOOKUP(#REF!,#REF!,32,0),"Desembolsado")</f>
        <v>Desembolsado</v>
      </c>
      <c r="AX1186" t="str">
        <f t="shared" si="281"/>
        <v>Otro</v>
      </c>
    </row>
    <row r="1187" spans="1:50" x14ac:dyDescent="0.25">
      <c r="A1187" s="3">
        <v>45169</v>
      </c>
      <c r="B1187" s="1">
        <v>39151080018151</v>
      </c>
      <c r="C1187" s="5">
        <v>239884000</v>
      </c>
      <c r="D1187">
        <v>240</v>
      </c>
      <c r="E1187" s="3">
        <v>41502</v>
      </c>
      <c r="F1187" s="1">
        <f>_xlfn.DAYS(E1187,A1187)/30</f>
        <v>-122.23333333333333</v>
      </c>
      <c r="G1187" s="1">
        <f t="shared" si="294"/>
        <v>117.76666666666667</v>
      </c>
      <c r="H1187" s="5">
        <v>123217439</v>
      </c>
      <c r="I1187" s="5" t="s">
        <v>53</v>
      </c>
      <c r="J1187" s="6">
        <v>42041</v>
      </c>
      <c r="K1187" s="7">
        <f>+_xlfn.DAYS(A1187,J1187)/30</f>
        <v>104.26666666666667</v>
      </c>
      <c r="L1187" s="7">
        <f>+_xlfn.DAYS(A1187,E1187)/30</f>
        <v>122.23333333333333</v>
      </c>
      <c r="M1187" s="6">
        <v>31205</v>
      </c>
      <c r="N1187" s="8">
        <f>+_xlfn.DAYS(A1187,M1187)/365</f>
        <v>38.257534246575339</v>
      </c>
      <c r="O1187" s="8">
        <v>483</v>
      </c>
      <c r="P1187" s="6">
        <v>40771</v>
      </c>
      <c r="Q1187" s="8">
        <f t="shared" si="286"/>
        <v>2.0305555555555554</v>
      </c>
      <c r="R1187" s="8">
        <f t="shared" si="280"/>
        <v>3.5277777777777777</v>
      </c>
      <c r="S1187" s="8" t="s">
        <v>66</v>
      </c>
      <c r="T1187" s="9">
        <v>1.61E-2</v>
      </c>
      <c r="U1187" s="5">
        <f t="shared" si="287"/>
        <v>999516.66666666663</v>
      </c>
      <c r="V1187" s="5">
        <f t="shared" si="288"/>
        <v>165316.73065833331</v>
      </c>
      <c r="W1187" s="10">
        <f t="shared" si="282"/>
        <v>1164833.397325</v>
      </c>
      <c r="X1187" s="5">
        <v>1488560</v>
      </c>
      <c r="Y1187">
        <v>0</v>
      </c>
      <c r="Z1187" s="5">
        <v>0</v>
      </c>
      <c r="AA1187" s="5">
        <v>124705999</v>
      </c>
      <c r="AB1187">
        <v>0</v>
      </c>
      <c r="AC1187">
        <v>0</v>
      </c>
      <c r="AD1187">
        <v>0</v>
      </c>
      <c r="AE1187" t="s">
        <v>34</v>
      </c>
      <c r="AF1187" t="s">
        <v>34</v>
      </c>
      <c r="AG1187" t="s">
        <v>41</v>
      </c>
      <c r="AH1187" s="5">
        <v>1232174.3899999999</v>
      </c>
      <c r="AI1187" s="5">
        <v>14885.6</v>
      </c>
      <c r="AJ1187" s="3">
        <v>48909</v>
      </c>
      <c r="AK1187" s="5">
        <v>0</v>
      </c>
      <c r="AL1187" s="5">
        <v>0</v>
      </c>
      <c r="AM1187" s="5">
        <v>0</v>
      </c>
      <c r="AN1187" s="5">
        <v>0</v>
      </c>
      <c r="AO1187" t="s">
        <v>41</v>
      </c>
      <c r="AP1187" t="s">
        <v>37</v>
      </c>
      <c r="AQ1187" s="5">
        <v>1232174.3899999999</v>
      </c>
      <c r="AR1187" t="s">
        <v>38</v>
      </c>
      <c r="AS1187">
        <f t="shared" si="293"/>
        <v>0</v>
      </c>
      <c r="AT1187" t="str">
        <f t="shared" si="289"/>
        <v>0 Días</v>
      </c>
      <c r="AU1187" t="e">
        <f>IF(AND(AC1187=0,SUMIFS($H:$H,$A:$A,$A1187,#REF!,#REF!)&lt;250000000),"Ordinaria",IF(AND(AC1187=0,SUMIFS($H:$H,$A:$A,$A1187,#REF!,#REF!)&gt;=250000000),"Preventiva",IF(AND(AC1187&gt;0,AC1187&lt;=30),"Persuasiva I",IF(AND(AC1187&gt;30,AC1187&lt;=60),"Persuasiva II",IF(AND(AC1187&gt;60,AC1187&lt;90),"Prejurídica","Jurídico")))))</f>
        <v>#REF!</v>
      </c>
      <c r="AV1187">
        <f t="shared" si="290"/>
        <v>0</v>
      </c>
      <c r="AW1187" t="str">
        <f>IFERROR(VLOOKUP(#REF!,#REF!,32,0),"Desembolsado")</f>
        <v>Desembolsado</v>
      </c>
      <c r="AX1187" t="str">
        <f t="shared" si="281"/>
        <v>Otro</v>
      </c>
    </row>
    <row r="1188" spans="1:50" x14ac:dyDescent="0.25">
      <c r="A1188" s="3">
        <v>45138</v>
      </c>
      <c r="B1188" s="1">
        <v>39151080018151</v>
      </c>
      <c r="C1188" s="5">
        <v>239884000</v>
      </c>
      <c r="D1188">
        <v>240</v>
      </c>
      <c r="E1188" s="3">
        <v>41502</v>
      </c>
      <c r="F1188" s="1">
        <f>_xlfn.DAYS(E1188,A1188)/30</f>
        <v>-121.2</v>
      </c>
      <c r="G1188" s="1">
        <f t="shared" si="294"/>
        <v>118.8</v>
      </c>
      <c r="H1188" s="5">
        <v>124219207</v>
      </c>
      <c r="I1188" s="5" t="s">
        <v>53</v>
      </c>
      <c r="J1188" s="6">
        <v>42041</v>
      </c>
      <c r="K1188" s="7">
        <f>+_xlfn.DAYS(A1188,J1188)/30</f>
        <v>103.23333333333333</v>
      </c>
      <c r="L1188" s="7">
        <f>+_xlfn.DAYS(A1188,E1188)/30</f>
        <v>121.2</v>
      </c>
      <c r="M1188" s="6">
        <v>31205</v>
      </c>
      <c r="N1188" s="8">
        <f>+_xlfn.DAYS(A1188,M1188)/365</f>
        <v>38.172602739726024</v>
      </c>
      <c r="O1188" s="8">
        <v>483</v>
      </c>
      <c r="P1188" s="6">
        <v>40771</v>
      </c>
      <c r="Q1188" s="8">
        <f t="shared" si="286"/>
        <v>2.0305555555555554</v>
      </c>
      <c r="R1188" s="8">
        <f t="shared" si="280"/>
        <v>3.5277777777777777</v>
      </c>
      <c r="S1188" s="8" t="s">
        <v>66</v>
      </c>
      <c r="T1188" s="9">
        <v>1.61E-2</v>
      </c>
      <c r="U1188" s="5">
        <f t="shared" si="287"/>
        <v>999516.66666666663</v>
      </c>
      <c r="V1188" s="5">
        <f t="shared" si="288"/>
        <v>166660.76939166666</v>
      </c>
      <c r="W1188" s="10">
        <f t="shared" si="282"/>
        <v>1166177.4360583334</v>
      </c>
      <c r="X1188" s="5">
        <v>1488782</v>
      </c>
      <c r="Y1188">
        <v>0</v>
      </c>
      <c r="Z1188" s="5">
        <v>0</v>
      </c>
      <c r="AA1188" s="5">
        <v>125707989</v>
      </c>
      <c r="AB1188">
        <v>0</v>
      </c>
      <c r="AC1188">
        <v>0</v>
      </c>
      <c r="AD1188">
        <v>0</v>
      </c>
      <c r="AE1188" t="s">
        <v>34</v>
      </c>
      <c r="AF1188" t="s">
        <v>34</v>
      </c>
      <c r="AG1188" t="s">
        <v>41</v>
      </c>
      <c r="AH1188" s="5">
        <v>1242192.07</v>
      </c>
      <c r="AI1188" s="5">
        <v>14887.82</v>
      </c>
      <c r="AJ1188" s="3">
        <v>48909</v>
      </c>
      <c r="AK1188" s="5">
        <v>0</v>
      </c>
      <c r="AL1188" s="5">
        <v>0</v>
      </c>
      <c r="AM1188" s="5">
        <v>0</v>
      </c>
      <c r="AN1188" s="5">
        <v>0</v>
      </c>
      <c r="AO1188" t="s">
        <v>41</v>
      </c>
      <c r="AP1188" t="s">
        <v>37</v>
      </c>
      <c r="AQ1188" s="5">
        <v>1242192.07</v>
      </c>
      <c r="AR1188" t="s">
        <v>38</v>
      </c>
      <c r="AS1188">
        <f t="shared" si="293"/>
        <v>0</v>
      </c>
      <c r="AT1188" t="str">
        <f t="shared" si="289"/>
        <v>0 Días</v>
      </c>
      <c r="AU1188" t="e">
        <f>IF(AND(AC1188=0,SUMIFS($H:$H,$A:$A,$A1188,#REF!,#REF!)&lt;250000000),"Ordinaria",IF(AND(AC1188=0,SUMIFS($H:$H,$A:$A,$A1188,#REF!,#REF!)&gt;=250000000),"Preventiva",IF(AND(AC1188&gt;0,AC1188&lt;=30),"Persuasiva I",IF(AND(AC1188&gt;30,AC1188&lt;=60),"Persuasiva II",IF(AND(AC1188&gt;60,AC1188&lt;90),"Prejurídica","Jurídico")))))</f>
        <v>#REF!</v>
      </c>
      <c r="AV1188">
        <f t="shared" si="290"/>
        <v>0</v>
      </c>
      <c r="AW1188" t="str">
        <f>IFERROR(VLOOKUP(#REF!,#REF!,32,0),"Desembolsado")</f>
        <v>Desembolsado</v>
      </c>
      <c r="AX1188" t="str">
        <f t="shared" si="281"/>
        <v>Otro</v>
      </c>
    </row>
    <row r="1189" spans="1:50" x14ac:dyDescent="0.25">
      <c r="A1189" s="3">
        <v>45107</v>
      </c>
      <c r="B1189" s="1">
        <v>39151080018151</v>
      </c>
      <c r="C1189" s="5">
        <v>239884000</v>
      </c>
      <c r="D1189">
        <v>240</v>
      </c>
      <c r="E1189" s="3">
        <v>41502</v>
      </c>
      <c r="F1189" s="1">
        <f>_xlfn.DAYS(E1189,A1189)/30</f>
        <v>-120.16666666666667</v>
      </c>
      <c r="G1189" s="1">
        <f t="shared" si="294"/>
        <v>119.83333333333333</v>
      </c>
      <c r="H1189" s="5">
        <v>125220936</v>
      </c>
      <c r="I1189" s="5" t="s">
        <v>53</v>
      </c>
      <c r="J1189" s="6">
        <v>42041</v>
      </c>
      <c r="K1189" s="7">
        <f>+_xlfn.DAYS(A1189,J1189)/30</f>
        <v>102.2</v>
      </c>
      <c r="L1189" s="7">
        <f>+_xlfn.DAYS(A1189,E1189)/30</f>
        <v>120.16666666666667</v>
      </c>
      <c r="M1189" s="6">
        <v>31205</v>
      </c>
      <c r="N1189" s="8">
        <f>+_xlfn.DAYS(A1189,M1189)/365</f>
        <v>38.087671232876716</v>
      </c>
      <c r="O1189" s="8">
        <v>483</v>
      </c>
      <c r="P1189" s="6">
        <v>40771</v>
      </c>
      <c r="Q1189" s="8">
        <f t="shared" si="286"/>
        <v>2.0305555555555554</v>
      </c>
      <c r="R1189" s="8">
        <f t="shared" si="280"/>
        <v>3.5277777777777777</v>
      </c>
      <c r="S1189" s="8" t="s">
        <v>66</v>
      </c>
      <c r="T1189" s="9">
        <v>1.61E-2</v>
      </c>
      <c r="U1189" s="5">
        <f t="shared" si="287"/>
        <v>999516.66666666663</v>
      </c>
      <c r="V1189" s="5">
        <f t="shared" si="288"/>
        <v>168004.75580000001</v>
      </c>
      <c r="W1189" s="10">
        <f t="shared" si="282"/>
        <v>1167521.4224666667</v>
      </c>
      <c r="X1189" s="5">
        <v>1489009</v>
      </c>
      <c r="Y1189">
        <v>0</v>
      </c>
      <c r="Z1189" s="5">
        <v>0</v>
      </c>
      <c r="AA1189" s="5">
        <v>126709945</v>
      </c>
      <c r="AB1189">
        <v>0</v>
      </c>
      <c r="AC1189">
        <v>0</v>
      </c>
      <c r="AD1189">
        <v>0</v>
      </c>
      <c r="AE1189" t="s">
        <v>44</v>
      </c>
      <c r="AF1189" t="s">
        <v>34</v>
      </c>
      <c r="AG1189" t="s">
        <v>41</v>
      </c>
      <c r="AH1189" s="5">
        <v>1252209.3600000001</v>
      </c>
      <c r="AI1189" s="5">
        <v>14890.09</v>
      </c>
      <c r="AJ1189" s="3">
        <v>48909</v>
      </c>
      <c r="AK1189" s="5">
        <v>0</v>
      </c>
      <c r="AL1189" s="5">
        <v>0</v>
      </c>
      <c r="AM1189" s="5">
        <v>0</v>
      </c>
      <c r="AN1189" s="5">
        <v>0</v>
      </c>
      <c r="AO1189" t="s">
        <v>41</v>
      </c>
      <c r="AP1189" t="s">
        <v>37</v>
      </c>
      <c r="AQ1189" s="5">
        <v>1252209.3600000001</v>
      </c>
      <c r="AR1189" t="s">
        <v>38</v>
      </c>
      <c r="AS1189">
        <f t="shared" si="293"/>
        <v>0</v>
      </c>
      <c r="AT1189" t="str">
        <f t="shared" si="289"/>
        <v>0 Días</v>
      </c>
      <c r="AU1189" t="e">
        <f>IF(AND(AC1189=0,SUMIFS($H:$H,$A:$A,$A1189,#REF!,#REF!)&lt;250000000),"Ordinaria",IF(AND(AC1189=0,SUMIFS($H:$H,$A:$A,$A1189,#REF!,#REF!)&gt;=250000000),"Preventiva",IF(AND(AC1189&gt;0,AC1189&lt;=30),"Persuasiva I",IF(AND(AC1189&gt;30,AC1189&lt;=60),"Persuasiva II",IF(AND(AC1189&gt;60,AC1189&lt;90),"Prejurídica","Jurídico")))))</f>
        <v>#REF!</v>
      </c>
      <c r="AV1189">
        <f t="shared" si="290"/>
        <v>0</v>
      </c>
      <c r="AW1189" t="str">
        <f>IFERROR(VLOOKUP(#REF!,#REF!,32,0),"Desembolsado")</f>
        <v>Desembolsado</v>
      </c>
      <c r="AX1189" t="str">
        <f t="shared" si="281"/>
        <v>Otro</v>
      </c>
    </row>
    <row r="1190" spans="1:50" x14ac:dyDescent="0.25">
      <c r="A1190" s="3">
        <v>45077</v>
      </c>
      <c r="B1190" s="1">
        <v>39151080018151</v>
      </c>
      <c r="C1190" s="5">
        <v>239884000</v>
      </c>
      <c r="D1190">
        <v>240</v>
      </c>
      <c r="E1190" s="3">
        <v>41502</v>
      </c>
      <c r="F1190" s="1">
        <f>_xlfn.DAYS(E1190,A1190)/30</f>
        <v>-119.16666666666667</v>
      </c>
      <c r="G1190" s="1">
        <f t="shared" si="294"/>
        <v>120.83333333333333</v>
      </c>
      <c r="H1190" s="5">
        <v>126222743</v>
      </c>
      <c r="I1190" s="5" t="s">
        <v>53</v>
      </c>
      <c r="J1190" s="6">
        <v>42041</v>
      </c>
      <c r="K1190" s="7">
        <f>+_xlfn.DAYS(A1190,J1190)/30</f>
        <v>101.2</v>
      </c>
      <c r="L1190" s="7">
        <f>+_xlfn.DAYS(A1190,E1190)/30</f>
        <v>119.16666666666667</v>
      </c>
      <c r="M1190" s="6">
        <v>31205</v>
      </c>
      <c r="N1190" s="8">
        <f>+_xlfn.DAYS(A1190,M1190)/365</f>
        <v>38.005479452054793</v>
      </c>
      <c r="O1190" s="8">
        <v>483</v>
      </c>
      <c r="P1190" s="6">
        <v>40771</v>
      </c>
      <c r="Q1190" s="8">
        <f t="shared" si="286"/>
        <v>2.0305555555555554</v>
      </c>
      <c r="R1190" s="8">
        <f t="shared" si="280"/>
        <v>3.5277777777777777</v>
      </c>
      <c r="S1190" s="8" t="s">
        <v>66</v>
      </c>
      <c r="T1190" s="9">
        <v>1.61E-2</v>
      </c>
      <c r="U1190" s="5">
        <f t="shared" si="287"/>
        <v>999516.66666666663</v>
      </c>
      <c r="V1190" s="5">
        <f t="shared" si="288"/>
        <v>169348.84685833333</v>
      </c>
      <c r="W1190" s="10">
        <f t="shared" si="282"/>
        <v>1168865.5135249998</v>
      </c>
      <c r="X1190" s="5">
        <v>1489231</v>
      </c>
      <c r="Y1190">
        <v>0</v>
      </c>
      <c r="Z1190" s="5">
        <v>0</v>
      </c>
      <c r="AA1190" s="5">
        <v>127711974</v>
      </c>
      <c r="AB1190">
        <v>0</v>
      </c>
      <c r="AC1190">
        <v>0</v>
      </c>
      <c r="AD1190">
        <v>0</v>
      </c>
      <c r="AE1190" t="s">
        <v>44</v>
      </c>
      <c r="AF1190" t="s">
        <v>44</v>
      </c>
      <c r="AG1190" t="s">
        <v>41</v>
      </c>
      <c r="AH1190" s="5">
        <v>4039127.78</v>
      </c>
      <c r="AI1190" s="5">
        <v>47655.39</v>
      </c>
      <c r="AJ1190" s="3">
        <v>48909</v>
      </c>
      <c r="AK1190" s="5">
        <v>0</v>
      </c>
      <c r="AL1190" s="5">
        <v>0</v>
      </c>
      <c r="AM1190" s="5">
        <v>0</v>
      </c>
      <c r="AN1190" s="5">
        <v>0</v>
      </c>
      <c r="AO1190" t="s">
        <v>41</v>
      </c>
      <c r="AP1190" t="s">
        <v>37</v>
      </c>
      <c r="AQ1190" s="5">
        <v>1262227.43</v>
      </c>
      <c r="AR1190" t="s">
        <v>38</v>
      </c>
      <c r="AS1190">
        <f t="shared" si="293"/>
        <v>0</v>
      </c>
      <c r="AT1190" t="str">
        <f t="shared" si="289"/>
        <v>0 Días</v>
      </c>
      <c r="AU1190" t="e">
        <f>IF(AND(AC1190=0,SUMIFS($H:$H,$A:$A,$A1190,#REF!,#REF!)&lt;250000000),"Ordinaria",IF(AND(AC1190=0,SUMIFS($H:$H,$A:$A,$A1190,#REF!,#REF!)&gt;=250000000),"Preventiva",IF(AND(AC1190&gt;0,AC1190&lt;=30),"Persuasiva I",IF(AND(AC1190&gt;30,AC1190&lt;=60),"Persuasiva II",IF(AND(AC1190&gt;60,AC1190&lt;90),"Prejurídica","Jurídico")))))</f>
        <v>#REF!</v>
      </c>
      <c r="AV1190">
        <f t="shared" si="290"/>
        <v>0</v>
      </c>
      <c r="AW1190" t="str">
        <f>IFERROR(VLOOKUP(#REF!,#REF!,32,0),"Desembolsado")</f>
        <v>Desembolsado</v>
      </c>
      <c r="AX1190" t="str">
        <f t="shared" si="281"/>
        <v>Otro</v>
      </c>
    </row>
    <row r="1191" spans="1:50" x14ac:dyDescent="0.25">
      <c r="A1191" s="3">
        <v>45046</v>
      </c>
      <c r="B1191" s="1">
        <v>39151080018151</v>
      </c>
      <c r="C1191" s="5">
        <v>239884000</v>
      </c>
      <c r="D1191">
        <v>240</v>
      </c>
      <c r="E1191" s="3">
        <v>41502</v>
      </c>
      <c r="F1191" s="1">
        <f>_xlfn.DAYS(E1191,A1191)/30</f>
        <v>-118.13333333333334</v>
      </c>
      <c r="G1191" s="1">
        <f t="shared" si="294"/>
        <v>121.86666666666666</v>
      </c>
      <c r="H1191" s="5">
        <v>128226278</v>
      </c>
      <c r="I1191" s="5" t="s">
        <v>53</v>
      </c>
      <c r="J1191" s="6">
        <v>42041</v>
      </c>
      <c r="K1191" s="7">
        <f>+_xlfn.DAYS(A1191,J1191)/30</f>
        <v>100.16666666666667</v>
      </c>
      <c r="L1191" s="7">
        <f>+_xlfn.DAYS(A1191,E1191)/30</f>
        <v>118.13333333333334</v>
      </c>
      <c r="M1191" s="6">
        <v>31205</v>
      </c>
      <c r="N1191" s="8">
        <f>+_xlfn.DAYS(A1191,M1191)/365</f>
        <v>37.920547945205477</v>
      </c>
      <c r="O1191" s="8">
        <v>483</v>
      </c>
      <c r="P1191" s="6">
        <v>40771</v>
      </c>
      <c r="Q1191" s="8">
        <f t="shared" si="286"/>
        <v>2.0305555555555554</v>
      </c>
      <c r="R1191" s="8">
        <f t="shared" si="280"/>
        <v>3.5277777777777777</v>
      </c>
      <c r="S1191" s="8" t="s">
        <v>66</v>
      </c>
      <c r="T1191" s="9">
        <v>1.61E-2</v>
      </c>
      <c r="U1191" s="5">
        <f t="shared" si="287"/>
        <v>999516.66666666663</v>
      </c>
      <c r="V1191" s="5">
        <f t="shared" si="288"/>
        <v>172036.92298333335</v>
      </c>
      <c r="W1191" s="10">
        <f t="shared" si="282"/>
        <v>1171553.58965</v>
      </c>
      <c r="X1191" s="5">
        <v>1660429</v>
      </c>
      <c r="Y1191">
        <v>0</v>
      </c>
      <c r="Z1191" s="5">
        <v>0</v>
      </c>
      <c r="AA1191" s="5">
        <v>129887033</v>
      </c>
      <c r="AB1191">
        <v>1</v>
      </c>
      <c r="AC1191">
        <v>4</v>
      </c>
      <c r="AD1191">
        <v>0</v>
      </c>
      <c r="AE1191" t="s">
        <v>44</v>
      </c>
      <c r="AF1191" t="s">
        <v>44</v>
      </c>
      <c r="AG1191" t="s">
        <v>41</v>
      </c>
      <c r="AH1191" s="5">
        <v>4103240.9</v>
      </c>
      <c r="AI1191" s="5">
        <v>53144.160000000003</v>
      </c>
      <c r="AJ1191" s="3">
        <v>48909</v>
      </c>
      <c r="AK1191" s="5">
        <v>0</v>
      </c>
      <c r="AL1191" s="5">
        <v>0</v>
      </c>
      <c r="AM1191" s="5">
        <v>0</v>
      </c>
      <c r="AN1191" s="5">
        <v>0</v>
      </c>
      <c r="AO1191" t="s">
        <v>41</v>
      </c>
      <c r="AP1191" t="s">
        <v>42</v>
      </c>
      <c r="AQ1191" s="5">
        <v>1282262.78</v>
      </c>
      <c r="AR1191" t="s">
        <v>38</v>
      </c>
      <c r="AS1191">
        <f t="shared" si="293"/>
        <v>1</v>
      </c>
      <c r="AT1191" t="str">
        <f t="shared" si="289"/>
        <v>1-30 Días</v>
      </c>
      <c r="AU1191" t="e">
        <f>IF(AND(AC1191=0,SUMIFS($H:$H,$A:$A,$A1191,#REF!,#REF!)&lt;250000000),"Ordinaria",IF(AND(AC1191=0,SUMIFS($H:$H,$A:$A,$A1191,#REF!,#REF!)&gt;=250000000),"Preventiva",IF(AND(AC1191&gt;0,AC1191&lt;=30),"Persuasiva I",IF(AND(AC1191&gt;30,AC1191&lt;=60),"Persuasiva II",IF(AND(AC1191&gt;60,AC1191&lt;90),"Prejurídica","Jurídico")))))</f>
        <v>#REF!</v>
      </c>
      <c r="AV1191">
        <f t="shared" si="290"/>
        <v>0</v>
      </c>
      <c r="AW1191" t="str">
        <f>IFERROR(VLOOKUP(#REF!,#REF!,32,0),"Desembolsado")</f>
        <v>Desembolsado</v>
      </c>
      <c r="AX1191" t="str">
        <f t="shared" si="281"/>
        <v>Otro</v>
      </c>
    </row>
    <row r="1192" spans="1:50" x14ac:dyDescent="0.25">
      <c r="A1192" s="3">
        <v>45016</v>
      </c>
      <c r="B1192" s="1">
        <v>39151080018151</v>
      </c>
      <c r="C1192" s="5">
        <v>239884000</v>
      </c>
      <c r="D1192">
        <v>240</v>
      </c>
      <c r="E1192" s="3">
        <v>41502</v>
      </c>
      <c r="F1192" s="1">
        <f>_xlfn.DAYS(E1192,A1192)/30</f>
        <v>-117.13333333333334</v>
      </c>
      <c r="G1192" s="1">
        <f t="shared" si="294"/>
        <v>122.86666666666666</v>
      </c>
      <c r="H1192" s="5">
        <v>128226278</v>
      </c>
      <c r="I1192" s="5" t="s">
        <v>53</v>
      </c>
      <c r="J1192" s="6">
        <v>42041</v>
      </c>
      <c r="K1192" s="7">
        <f>+_xlfn.DAYS(A1192,J1192)/30</f>
        <v>99.166666666666671</v>
      </c>
      <c r="L1192" s="7">
        <f>+_xlfn.DAYS(A1192,E1192)/30</f>
        <v>117.13333333333334</v>
      </c>
      <c r="M1192" s="6">
        <v>31205</v>
      </c>
      <c r="N1192" s="8">
        <f>+_xlfn.DAYS(A1192,M1192)/365</f>
        <v>37.838356164383562</v>
      </c>
      <c r="O1192" s="8">
        <v>483</v>
      </c>
      <c r="P1192" s="6">
        <v>40771</v>
      </c>
      <c r="Q1192" s="8">
        <f t="shared" si="286"/>
        <v>2.0305555555555554</v>
      </c>
      <c r="R1192" s="8">
        <f t="shared" si="280"/>
        <v>3.5277777777777777</v>
      </c>
      <c r="S1192" s="8" t="s">
        <v>66</v>
      </c>
      <c r="T1192" s="9">
        <v>1.61E-2</v>
      </c>
      <c r="U1192" s="5">
        <f t="shared" si="287"/>
        <v>999516.66666666663</v>
      </c>
      <c r="V1192" s="5">
        <f t="shared" si="288"/>
        <v>172036.92298333335</v>
      </c>
      <c r="W1192" s="10">
        <f t="shared" si="282"/>
        <v>1171553.58965</v>
      </c>
      <c r="X1192" s="5">
        <v>1489683</v>
      </c>
      <c r="Y1192">
        <v>0</v>
      </c>
      <c r="Z1192" s="5">
        <v>0</v>
      </c>
      <c r="AA1192" s="5">
        <v>129715961</v>
      </c>
      <c r="AB1192">
        <v>0</v>
      </c>
      <c r="AC1192">
        <v>0</v>
      </c>
      <c r="AD1192">
        <v>0</v>
      </c>
      <c r="AE1192" t="s">
        <v>44</v>
      </c>
      <c r="AF1192" t="s">
        <v>44</v>
      </c>
      <c r="AG1192" t="s">
        <v>41</v>
      </c>
      <c r="AH1192" s="5">
        <v>4103240.9</v>
      </c>
      <c r="AI1192" s="5">
        <v>47669.86</v>
      </c>
      <c r="AJ1192" s="3">
        <v>48909</v>
      </c>
      <c r="AK1192" s="5">
        <v>0</v>
      </c>
      <c r="AL1192" s="5">
        <v>0</v>
      </c>
      <c r="AM1192" s="5">
        <v>0</v>
      </c>
      <c r="AN1192" s="5">
        <v>0</v>
      </c>
      <c r="AO1192" t="s">
        <v>41</v>
      </c>
      <c r="AP1192" t="s">
        <v>37</v>
      </c>
      <c r="AQ1192" s="5">
        <v>1282262.78</v>
      </c>
      <c r="AR1192" t="s">
        <v>38</v>
      </c>
      <c r="AS1192">
        <f t="shared" si="293"/>
        <v>0</v>
      </c>
      <c r="AT1192" t="str">
        <f t="shared" si="289"/>
        <v>0 Días</v>
      </c>
      <c r="AU1192" t="e">
        <f>IF(AND(AC1192=0,SUMIFS($H:$H,$A:$A,$A1192,#REF!,#REF!)&lt;250000000),"Ordinaria",IF(AND(AC1192=0,SUMIFS($H:$H,$A:$A,$A1192,#REF!,#REF!)&gt;=250000000),"Preventiva",IF(AND(AC1192&gt;0,AC1192&lt;=30),"Persuasiva I",IF(AND(AC1192&gt;30,AC1192&lt;=60),"Persuasiva II",IF(AND(AC1192&gt;60,AC1192&lt;90),"Prejurídica","Jurídico")))))</f>
        <v>#REF!</v>
      </c>
      <c r="AV1192">
        <f t="shared" si="290"/>
        <v>0</v>
      </c>
      <c r="AW1192" t="str">
        <f>IFERROR(VLOOKUP(#REF!,#REF!,32,0),"Desembolsado")</f>
        <v>Desembolsado</v>
      </c>
      <c r="AX1192" t="str">
        <f t="shared" si="281"/>
        <v>Otro</v>
      </c>
    </row>
    <row r="1193" spans="1:50" x14ac:dyDescent="0.25">
      <c r="A1193" s="3">
        <v>45351</v>
      </c>
      <c r="B1193" s="1">
        <v>39151250018631</v>
      </c>
      <c r="C1193" s="5">
        <v>200826837</v>
      </c>
      <c r="D1193">
        <v>240</v>
      </c>
      <c r="E1193" s="3">
        <v>41478</v>
      </c>
      <c r="F1193" s="1">
        <f>_xlfn.DAYS(E1193,A1193)/30</f>
        <v>-129.1</v>
      </c>
      <c r="G1193" s="1">
        <f t="shared" si="294"/>
        <v>110.9</v>
      </c>
      <c r="H1193" s="5">
        <v>94961133</v>
      </c>
      <c r="I1193" s="5" t="s">
        <v>53</v>
      </c>
      <c r="J1193" s="6">
        <v>42078</v>
      </c>
      <c r="K1193" s="7">
        <f>+_xlfn.DAYS(A1193,J1193)/30</f>
        <v>109.1</v>
      </c>
      <c r="L1193" s="7">
        <f>+_xlfn.DAYS(A1193,E1193)/30</f>
        <v>129.1</v>
      </c>
      <c r="M1193" s="6">
        <v>21314</v>
      </c>
      <c r="N1193" s="8">
        <f>+_xlfn.DAYS(A1193,M1193)/365</f>
        <v>65.854794520547941</v>
      </c>
      <c r="O1193" s="8">
        <v>11522</v>
      </c>
      <c r="P1193" s="6">
        <v>39980</v>
      </c>
      <c r="Q1193" s="8">
        <f t="shared" si="286"/>
        <v>4.1611111111111114</v>
      </c>
      <c r="R1193" s="8">
        <f t="shared" si="280"/>
        <v>5.8277777777777775</v>
      </c>
      <c r="S1193" s="8" t="s">
        <v>66</v>
      </c>
      <c r="T1193" s="9">
        <v>1.61E-2</v>
      </c>
      <c r="U1193" s="5">
        <f t="shared" si="287"/>
        <v>836778.48750000005</v>
      </c>
      <c r="V1193" s="5">
        <f t="shared" si="288"/>
        <v>127406.18677499998</v>
      </c>
      <c r="W1193" s="10">
        <f t="shared" si="282"/>
        <v>964184.674275</v>
      </c>
      <c r="X1193" s="5">
        <v>46431</v>
      </c>
      <c r="Y1193">
        <v>0</v>
      </c>
      <c r="Z1193" s="5">
        <v>12833</v>
      </c>
      <c r="AA1193" s="5">
        <v>95020397</v>
      </c>
      <c r="AB1193">
        <v>0</v>
      </c>
      <c r="AC1193">
        <v>0</v>
      </c>
      <c r="AD1193">
        <v>0</v>
      </c>
      <c r="AE1193" t="s">
        <v>34</v>
      </c>
      <c r="AF1193" t="s">
        <v>34</v>
      </c>
      <c r="AG1193" t="s">
        <v>41</v>
      </c>
      <c r="AH1193" s="5">
        <v>949611.33</v>
      </c>
      <c r="AI1193" s="5">
        <v>464.31</v>
      </c>
      <c r="AJ1193" s="3">
        <v>48811</v>
      </c>
      <c r="AK1193" s="5">
        <v>128.33000000000001</v>
      </c>
      <c r="AL1193" s="5">
        <v>0</v>
      </c>
      <c r="AM1193" s="5">
        <v>0</v>
      </c>
      <c r="AN1193" s="5">
        <v>0</v>
      </c>
      <c r="AO1193" t="s">
        <v>41</v>
      </c>
      <c r="AP1193" t="s">
        <v>37</v>
      </c>
      <c r="AQ1193" s="5">
        <v>949611.33</v>
      </c>
      <c r="AR1193" t="s">
        <v>38</v>
      </c>
      <c r="AT1193" t="str">
        <f t="shared" si="289"/>
        <v>0 Días</v>
      </c>
      <c r="AU1193" t="e">
        <f>IF(AND(AC1193=0,SUMIFS($H:$H,$A:$A,$A1193,#REF!,#REF!)&lt;250000000),"Ordinaria",IF(AND(AC1193=0,SUMIFS($H:$H,$A:$A,$A1193,#REF!,#REF!)&gt;=250000000),"Preventiva",IF(AND(AC1193&gt;0,AC1193&lt;=30),"Persuasiva I",IF(AND(AC1193&gt;30,AC1193&lt;=60),"Persuasiva II",IF(AND(AC1193&gt;60,AC1193&lt;90),"Prejurídica","Jurídico")))))</f>
        <v>#REF!</v>
      </c>
      <c r="AV1193">
        <f t="shared" si="290"/>
        <v>0</v>
      </c>
      <c r="AW1193" t="str">
        <f>IFERROR(VLOOKUP(#REF!,#REF!,32,0),"Desembolsado")</f>
        <v>Desembolsado</v>
      </c>
      <c r="AX1193" t="str">
        <f t="shared" si="281"/>
        <v>Otro</v>
      </c>
    </row>
    <row r="1194" spans="1:50" x14ac:dyDescent="0.25">
      <c r="A1194" s="3">
        <v>45322</v>
      </c>
      <c r="B1194" s="1">
        <v>39151250018631</v>
      </c>
      <c r="C1194" s="5">
        <v>200826837</v>
      </c>
      <c r="D1194">
        <v>240</v>
      </c>
      <c r="E1194" s="3">
        <v>41478</v>
      </c>
      <c r="F1194" s="1">
        <f>_xlfn.DAYS(E1194,A1194)/30</f>
        <v>-128.13333333333333</v>
      </c>
      <c r="G1194" s="1">
        <f t="shared" si="294"/>
        <v>111.86666666666667</v>
      </c>
      <c r="H1194" s="5">
        <v>95794125</v>
      </c>
      <c r="I1194" s="5" t="s">
        <v>53</v>
      </c>
      <c r="J1194" s="6">
        <v>42078</v>
      </c>
      <c r="K1194" s="7">
        <f>+_xlfn.DAYS(A1194,J1194)/30</f>
        <v>108.13333333333334</v>
      </c>
      <c r="L1194" s="7">
        <f>+_xlfn.DAYS(A1194,E1194)/30</f>
        <v>128.13333333333333</v>
      </c>
      <c r="M1194" s="6">
        <v>21314</v>
      </c>
      <c r="N1194" s="8">
        <f>+_xlfn.DAYS(A1194,M1194)/365</f>
        <v>65.775342465753425</v>
      </c>
      <c r="O1194" s="8">
        <v>11522</v>
      </c>
      <c r="P1194" s="6">
        <v>39980</v>
      </c>
      <c r="Q1194" s="8">
        <f t="shared" si="286"/>
        <v>4.1611111111111114</v>
      </c>
      <c r="R1194" s="8">
        <f t="shared" ref="R1194:R1257" si="295">+_xlfn.DAYS(J1194,P1194)/360</f>
        <v>5.8277777777777775</v>
      </c>
      <c r="S1194" s="8" t="s">
        <v>66</v>
      </c>
      <c r="T1194" s="9">
        <v>1.61E-2</v>
      </c>
      <c r="U1194" s="5">
        <f t="shared" si="287"/>
        <v>836778.48750000005</v>
      </c>
      <c r="V1194" s="5">
        <f t="shared" si="288"/>
        <v>128523.78437499999</v>
      </c>
      <c r="W1194" s="10">
        <f t="shared" si="282"/>
        <v>965302.27187500009</v>
      </c>
      <c r="X1194" s="5">
        <v>46836</v>
      </c>
      <c r="Y1194">
        <v>0</v>
      </c>
      <c r="Z1194" s="5">
        <v>12814</v>
      </c>
      <c r="AA1194" s="5">
        <v>95853775</v>
      </c>
      <c r="AB1194">
        <v>0</v>
      </c>
      <c r="AC1194">
        <v>0</v>
      </c>
      <c r="AD1194">
        <v>0</v>
      </c>
      <c r="AE1194" t="s">
        <v>34</v>
      </c>
      <c r="AF1194" t="s">
        <v>34</v>
      </c>
      <c r="AG1194" t="s">
        <v>41</v>
      </c>
      <c r="AH1194" s="5">
        <v>957941.25</v>
      </c>
      <c r="AI1194" s="5">
        <v>468.36</v>
      </c>
      <c r="AJ1194" s="3">
        <v>48811</v>
      </c>
      <c r="AK1194" s="5">
        <v>128.13999999999999</v>
      </c>
      <c r="AL1194" s="5">
        <v>0</v>
      </c>
      <c r="AM1194" s="5">
        <v>0</v>
      </c>
      <c r="AN1194" s="5">
        <v>0</v>
      </c>
      <c r="AO1194" t="s">
        <v>41</v>
      </c>
      <c r="AP1194" t="s">
        <v>37</v>
      </c>
      <c r="AQ1194" s="5">
        <v>957941.25</v>
      </c>
      <c r="AR1194" t="s">
        <v>38</v>
      </c>
      <c r="AS1194">
        <f t="shared" ref="AS1194:AS1204" si="296">IF(AC1194&gt;=1,1,0)</f>
        <v>0</v>
      </c>
      <c r="AT1194" t="str">
        <f t="shared" si="289"/>
        <v>0 Días</v>
      </c>
      <c r="AU1194" t="e">
        <f>IF(AND(AC1194=0,SUMIFS($H:$H,$A:$A,$A1194,#REF!,#REF!)&lt;250000000),"Ordinaria",IF(AND(AC1194=0,SUMIFS($H:$H,$A:$A,$A1194,#REF!,#REF!)&gt;=250000000),"Preventiva",IF(AND(AC1194&gt;0,AC1194&lt;=30),"Persuasiva I",IF(AND(AC1194&gt;30,AC1194&lt;=60),"Persuasiva II",IF(AND(AC1194&gt;60,AC1194&lt;90),"Prejurídica","Jurídico")))))</f>
        <v>#REF!</v>
      </c>
      <c r="AV1194">
        <f t="shared" si="290"/>
        <v>0</v>
      </c>
      <c r="AW1194" t="str">
        <f>IFERROR(VLOOKUP(#REF!,#REF!,32,0),"Desembolsado")</f>
        <v>Desembolsado</v>
      </c>
      <c r="AX1194" t="str">
        <f t="shared" ref="AX1194:AX1257" si="297">IF(AND(AW1194="Portafolio Cartera en Cobranza Ordinaria",AP1194="Portafolio Cartera en Cobranza Ordinaria"),"Al Día",
IF(AND(AW1194="Portafolio Cartera en Cobranza Preventiva",AP1194="Portafolio Cartera en Cobranza Preventiva"),"Al Día",
IF(AND(AW1194="Portafolio Cartera en Cobranza Ordinaria",AP1194="Portafolio Cartera en Cobranza Persuasiva"),"Primera Mora",
IF(AND(AW1194="Portafolio Cartera en Cobranza Preventiva",AP1194="Portafolio Cartera en Cobranza Persuasiva"),"Primera Mora",
IF(AND(AW1194="Portafolio Cartera en Cobranza Persuasiva",AP1194="Portafolio Cartera en Cobranza Persuasiva"),"Normalizado",
IF(AND(AW1194="Portafolio Cartera en Cobranza Persuasiva",AP1194="Portafolio Cartera en Cobranza  Preventiva"),"Normalizado",
IF(AND(AW1194="Portafolio Cartera en Cobranza Persuasiva",AP1194="Portafolio Cartera en Cobranza Ordinaria"),"Normalizado",
IF(AND(AW1194="Portafolio Cartera en Cobranza Persuasiva II",AP1194="Portafolio Cartera en Cobranza Persuasiva"),"Normalizado",
IF(AND(AW1194="Portafolio Cartera en Cobranza Persuasiva II",AP1194="Portafolio Cartera en Cobranza  Preventiva"),"Normalizado",
IF(AND(AW1194="Portafolio Cartera en Cobranza Persuasiva II",AP1194="Portafolio Cartera en Cobranza Ordinaria"),"Normalizado",
IF(AND(AW1194="Portafolio Cartera en Cobranza Prejurídica",AP1194="Portafolio Cartera en Cobranza Persuasiva"),"Normalizado",
IF(AND(AW1194="Portafolio Cartera en Cobranza Prejurídica",AP1194="Portafolio Cartera en Cobranza Ordinaria"),"Normalizado",
IF(AND(AW1194="Portafolio Cartera en Cobranza Prejurídica",AP1194="Portafolio Cartera en Cobranza  Preventiva"),"Normalizado",
IF(AND(AW1194="Portafolio Cartera en Cobranza Jurídica",AP1194="Portafolio Cartera en Cobranza Persuasiva"),"Normalizado No Indicador",
IF(AND(AW1194="Portafolio Cartera en Cobranza Jurídica",AP1194="Portafolio Cartera en Cobranza Ordinaria"),"Normalizado No Indicador",
IF(AND(AW1194="Portafolio Cartera en Cobranza Jurídica",AP1194="Portafolio Cartera en Cobranza  Preventiva"),"Normalizado No Indicador",
"Otro"))))))))))))))))</f>
        <v>Otro</v>
      </c>
    </row>
    <row r="1195" spans="1:50" x14ac:dyDescent="0.25">
      <c r="A1195" s="3">
        <v>45291</v>
      </c>
      <c r="B1195" s="1">
        <v>39151250018631</v>
      </c>
      <c r="C1195" s="5">
        <v>200826837</v>
      </c>
      <c r="D1195">
        <v>240</v>
      </c>
      <c r="E1195" s="3">
        <v>41478</v>
      </c>
      <c r="F1195" s="1">
        <f>_xlfn.DAYS(E1195,A1195)/30</f>
        <v>-127.1</v>
      </c>
      <c r="G1195" s="1">
        <f t="shared" si="294"/>
        <v>112.9</v>
      </c>
      <c r="H1195" s="5">
        <v>96627117</v>
      </c>
      <c r="I1195" s="5" t="s">
        <v>53</v>
      </c>
      <c r="J1195" s="6">
        <v>42078</v>
      </c>
      <c r="K1195" s="7">
        <f>+_xlfn.DAYS(A1195,J1195)/30</f>
        <v>107.1</v>
      </c>
      <c r="L1195" s="7">
        <f>+_xlfn.DAYS(A1195,E1195)/30</f>
        <v>127.1</v>
      </c>
      <c r="M1195" s="6">
        <v>21314</v>
      </c>
      <c r="N1195" s="8">
        <f>+_xlfn.DAYS(A1195,M1195)/365</f>
        <v>65.69041095890411</v>
      </c>
      <c r="O1195" s="8">
        <v>11522</v>
      </c>
      <c r="P1195" s="6">
        <v>39980</v>
      </c>
      <c r="Q1195" s="8">
        <f t="shared" si="286"/>
        <v>4.1611111111111114</v>
      </c>
      <c r="R1195" s="8">
        <f t="shared" si="295"/>
        <v>5.8277777777777775</v>
      </c>
      <c r="S1195" s="8" t="s">
        <v>66</v>
      </c>
      <c r="T1195" s="9">
        <v>1.61E-2</v>
      </c>
      <c r="U1195" s="5">
        <f t="shared" si="287"/>
        <v>836778.48750000005</v>
      </c>
      <c r="V1195" s="5">
        <f t="shared" si="288"/>
        <v>129641.38197500001</v>
      </c>
      <c r="W1195" s="10">
        <f t="shared" ref="W1195:W1258" si="298">+U1195+V1195</f>
        <v>966419.86947500007</v>
      </c>
      <c r="X1195" s="5">
        <v>47242</v>
      </c>
      <c r="Y1195">
        <v>0</v>
      </c>
      <c r="Z1195" s="5">
        <v>12927</v>
      </c>
      <c r="AA1195" s="5">
        <v>96687286</v>
      </c>
      <c r="AB1195">
        <v>0</v>
      </c>
      <c r="AC1195">
        <v>0</v>
      </c>
      <c r="AD1195">
        <v>0</v>
      </c>
      <c r="AE1195" t="s">
        <v>34</v>
      </c>
      <c r="AF1195" t="s">
        <v>34</v>
      </c>
      <c r="AG1195" t="s">
        <v>41</v>
      </c>
      <c r="AH1195" s="5">
        <v>966271.17</v>
      </c>
      <c r="AI1195" s="5">
        <v>472.42</v>
      </c>
      <c r="AJ1195" s="3">
        <v>48811</v>
      </c>
      <c r="AK1195" s="5">
        <v>129.27000000000001</v>
      </c>
      <c r="AL1195" s="5">
        <v>0</v>
      </c>
      <c r="AM1195" s="5">
        <v>0</v>
      </c>
      <c r="AN1195" s="5">
        <v>0</v>
      </c>
      <c r="AO1195" t="s">
        <v>41</v>
      </c>
      <c r="AP1195" t="s">
        <v>37</v>
      </c>
      <c r="AQ1195" s="5">
        <v>966271.17</v>
      </c>
      <c r="AR1195" t="s">
        <v>38</v>
      </c>
      <c r="AS1195">
        <f t="shared" si="296"/>
        <v>0</v>
      </c>
      <c r="AT1195" t="str">
        <f t="shared" si="289"/>
        <v>0 Días</v>
      </c>
      <c r="AU1195" t="e">
        <f>IF(AND(AC1195=0,SUMIFS($H:$H,$A:$A,$A1195,#REF!,#REF!)&lt;250000000),"Ordinaria",IF(AND(AC1195=0,SUMIFS($H:$H,$A:$A,$A1195,#REF!,#REF!)&gt;=250000000),"Preventiva",IF(AND(AC1195&gt;0,AC1195&lt;=30),"Persuasiva I",IF(AND(AC1195&gt;30,AC1195&lt;=60),"Persuasiva II",IF(AND(AC1195&gt;60,AC1195&lt;90),"Prejurídica","Jurídico")))))</f>
        <v>#REF!</v>
      </c>
      <c r="AV1195">
        <f t="shared" si="290"/>
        <v>0</v>
      </c>
      <c r="AW1195" t="str">
        <f>IFERROR(VLOOKUP(#REF!,#REF!,32,0),"Desembolsado")</f>
        <v>Desembolsado</v>
      </c>
      <c r="AX1195" t="str">
        <f t="shared" si="297"/>
        <v>Otro</v>
      </c>
    </row>
    <row r="1196" spans="1:50" x14ac:dyDescent="0.25">
      <c r="A1196" s="3">
        <v>45260</v>
      </c>
      <c r="B1196" s="1">
        <v>39151250018631</v>
      </c>
      <c r="C1196" s="5">
        <v>200826837</v>
      </c>
      <c r="D1196">
        <v>240</v>
      </c>
      <c r="E1196" s="3">
        <v>41478</v>
      </c>
      <c r="F1196" s="1">
        <f>_xlfn.DAYS(E1196,A1196)/30</f>
        <v>-126.06666666666666</v>
      </c>
      <c r="G1196" s="1">
        <f t="shared" si="294"/>
        <v>113.93333333333334</v>
      </c>
      <c r="H1196" s="5">
        <v>97459997</v>
      </c>
      <c r="I1196" s="5" t="s">
        <v>53</v>
      </c>
      <c r="J1196" s="6">
        <v>42078</v>
      </c>
      <c r="K1196" s="7">
        <f>+_xlfn.DAYS(A1196,J1196)/30</f>
        <v>106.06666666666666</v>
      </c>
      <c r="L1196" s="7">
        <f>+_xlfn.DAYS(A1196,E1196)/30</f>
        <v>126.06666666666666</v>
      </c>
      <c r="M1196" s="6">
        <v>21314</v>
      </c>
      <c r="N1196" s="8">
        <f>+_xlfn.DAYS(A1196,M1196)/365</f>
        <v>65.605479452054794</v>
      </c>
      <c r="O1196" s="8">
        <v>11522</v>
      </c>
      <c r="P1196" s="6">
        <v>39980</v>
      </c>
      <c r="Q1196" s="8">
        <f t="shared" si="286"/>
        <v>4.1611111111111114</v>
      </c>
      <c r="R1196" s="8">
        <f t="shared" si="295"/>
        <v>5.8277777777777775</v>
      </c>
      <c r="S1196" s="8" t="s">
        <v>66</v>
      </c>
      <c r="T1196" s="9">
        <v>1.61E-2</v>
      </c>
      <c r="U1196" s="5">
        <f t="shared" si="287"/>
        <v>836778.48750000005</v>
      </c>
      <c r="V1196" s="5">
        <f t="shared" si="288"/>
        <v>130758.82930833334</v>
      </c>
      <c r="W1196" s="10">
        <f t="shared" si="298"/>
        <v>967537.31680833339</v>
      </c>
      <c r="X1196" s="5">
        <v>47663</v>
      </c>
      <c r="Y1196">
        <v>0</v>
      </c>
      <c r="Z1196" s="5">
        <v>0</v>
      </c>
      <c r="AA1196" s="5">
        <v>97507660</v>
      </c>
      <c r="AB1196">
        <v>0</v>
      </c>
      <c r="AC1196">
        <v>0</v>
      </c>
      <c r="AD1196">
        <v>0</v>
      </c>
      <c r="AE1196" t="s">
        <v>34</v>
      </c>
      <c r="AF1196" t="s">
        <v>34</v>
      </c>
      <c r="AG1196" t="s">
        <v>41</v>
      </c>
      <c r="AH1196" s="5">
        <v>974599.97</v>
      </c>
      <c r="AI1196" s="5">
        <v>476.63</v>
      </c>
      <c r="AJ1196" s="3">
        <v>48811</v>
      </c>
      <c r="AK1196" s="5">
        <v>0</v>
      </c>
      <c r="AL1196" s="5">
        <v>0</v>
      </c>
      <c r="AM1196" s="5">
        <v>0</v>
      </c>
      <c r="AN1196" s="5">
        <v>0</v>
      </c>
      <c r="AO1196" t="s">
        <v>41</v>
      </c>
      <c r="AP1196" t="s">
        <v>37</v>
      </c>
      <c r="AQ1196" s="5">
        <v>974599.97</v>
      </c>
      <c r="AR1196" t="s">
        <v>38</v>
      </c>
      <c r="AS1196">
        <f t="shared" si="296"/>
        <v>0</v>
      </c>
      <c r="AT1196" t="str">
        <f t="shared" si="289"/>
        <v>0 Días</v>
      </c>
      <c r="AU1196" t="e">
        <f>IF(AND(AC1196=0,SUMIFS($H:$H,$A:$A,$A1196,#REF!,#REF!)&lt;250000000),"Ordinaria",IF(AND(AC1196=0,SUMIFS($H:$H,$A:$A,$A1196,#REF!,#REF!)&gt;=250000000),"Preventiva",IF(AND(AC1196&gt;0,AC1196&lt;=30),"Persuasiva I",IF(AND(AC1196&gt;30,AC1196&lt;=60),"Persuasiva II",IF(AND(AC1196&gt;60,AC1196&lt;90),"Prejurídica","Jurídico")))))</f>
        <v>#REF!</v>
      </c>
      <c r="AV1196">
        <f t="shared" si="290"/>
        <v>0</v>
      </c>
      <c r="AW1196" t="str">
        <f>IFERROR(VLOOKUP(#REF!,#REF!,32,0),"Desembolsado")</f>
        <v>Desembolsado</v>
      </c>
      <c r="AX1196" t="str">
        <f t="shared" si="297"/>
        <v>Otro</v>
      </c>
    </row>
    <row r="1197" spans="1:50" x14ac:dyDescent="0.25">
      <c r="A1197" s="3">
        <v>45230</v>
      </c>
      <c r="B1197" s="1">
        <v>39151250018631</v>
      </c>
      <c r="C1197" s="5">
        <v>200826837</v>
      </c>
      <c r="D1197">
        <v>240</v>
      </c>
      <c r="E1197" s="3">
        <v>41478</v>
      </c>
      <c r="F1197" s="1">
        <f>_xlfn.DAYS(E1197,A1197)/30</f>
        <v>-125.06666666666666</v>
      </c>
      <c r="G1197" s="1">
        <f t="shared" si="294"/>
        <v>114.93333333333334</v>
      </c>
      <c r="H1197" s="5">
        <v>98293099</v>
      </c>
      <c r="I1197" s="5" t="s">
        <v>53</v>
      </c>
      <c r="J1197" s="6">
        <v>42078</v>
      </c>
      <c r="K1197" s="7">
        <f>+_xlfn.DAYS(A1197,J1197)/30</f>
        <v>105.06666666666666</v>
      </c>
      <c r="L1197" s="7">
        <f>+_xlfn.DAYS(A1197,E1197)/30</f>
        <v>125.06666666666666</v>
      </c>
      <c r="M1197" s="6">
        <v>21314</v>
      </c>
      <c r="N1197" s="8">
        <f>+_xlfn.DAYS(A1197,M1197)/365</f>
        <v>65.523287671232879</v>
      </c>
      <c r="O1197" s="8">
        <v>11522</v>
      </c>
      <c r="P1197" s="6">
        <v>39980</v>
      </c>
      <c r="Q1197" s="8">
        <f t="shared" si="286"/>
        <v>4.1611111111111114</v>
      </c>
      <c r="R1197" s="8">
        <f t="shared" si="295"/>
        <v>5.8277777777777775</v>
      </c>
      <c r="S1197" s="8" t="s">
        <v>66</v>
      </c>
      <c r="T1197" s="9">
        <v>1.61E-2</v>
      </c>
      <c r="U1197" s="5">
        <f t="shared" si="287"/>
        <v>836778.48750000005</v>
      </c>
      <c r="V1197" s="5">
        <f t="shared" si="288"/>
        <v>131876.57449166666</v>
      </c>
      <c r="W1197" s="10">
        <f t="shared" si="298"/>
        <v>968655.06199166668</v>
      </c>
      <c r="X1197" s="5">
        <v>48064</v>
      </c>
      <c r="Y1197">
        <v>0</v>
      </c>
      <c r="Z1197" s="5">
        <v>0</v>
      </c>
      <c r="AA1197" s="5">
        <v>98341163</v>
      </c>
      <c r="AB1197">
        <v>0</v>
      </c>
      <c r="AC1197">
        <v>0</v>
      </c>
      <c r="AD1197">
        <v>0</v>
      </c>
      <c r="AE1197" t="s">
        <v>34</v>
      </c>
      <c r="AF1197" t="s">
        <v>34</v>
      </c>
      <c r="AG1197" t="s">
        <v>41</v>
      </c>
      <c r="AH1197" s="5">
        <v>982930.99</v>
      </c>
      <c r="AI1197" s="5">
        <v>480.64</v>
      </c>
      <c r="AJ1197" s="3">
        <v>48811</v>
      </c>
      <c r="AK1197" s="5">
        <v>0</v>
      </c>
      <c r="AL1197" s="5">
        <v>0</v>
      </c>
      <c r="AM1197" s="5">
        <v>0</v>
      </c>
      <c r="AN1197" s="5">
        <v>0</v>
      </c>
      <c r="AO1197" t="s">
        <v>41</v>
      </c>
      <c r="AP1197" t="s">
        <v>37</v>
      </c>
      <c r="AQ1197" s="5">
        <v>982930.99</v>
      </c>
      <c r="AR1197" t="s">
        <v>38</v>
      </c>
      <c r="AS1197">
        <f t="shared" si="296"/>
        <v>0</v>
      </c>
      <c r="AT1197" t="str">
        <f t="shared" si="289"/>
        <v>0 Días</v>
      </c>
      <c r="AU1197" t="e">
        <f>IF(AND(AC1197=0,SUMIFS($H:$H,$A:$A,$A1197,#REF!,#REF!)&lt;250000000),"Ordinaria",IF(AND(AC1197=0,SUMIFS($H:$H,$A:$A,$A1197,#REF!,#REF!)&gt;=250000000),"Preventiva",IF(AND(AC1197&gt;0,AC1197&lt;=30),"Persuasiva I",IF(AND(AC1197&gt;30,AC1197&lt;=60),"Persuasiva II",IF(AND(AC1197&gt;60,AC1197&lt;90),"Prejurídica","Jurídico")))))</f>
        <v>#REF!</v>
      </c>
      <c r="AV1197">
        <f t="shared" si="290"/>
        <v>0</v>
      </c>
      <c r="AW1197" t="str">
        <f>IFERROR(VLOOKUP(#REF!,#REF!,32,0),"Desembolsado")</f>
        <v>Desembolsado</v>
      </c>
      <c r="AX1197" t="str">
        <f t="shared" si="297"/>
        <v>Otro</v>
      </c>
    </row>
    <row r="1198" spans="1:50" x14ac:dyDescent="0.25">
      <c r="A1198" s="3">
        <v>45199</v>
      </c>
      <c r="B1198" s="1">
        <v>39151250018631</v>
      </c>
      <c r="C1198" s="5">
        <v>200826837</v>
      </c>
      <c r="D1198">
        <v>240</v>
      </c>
      <c r="E1198" s="3">
        <v>41478</v>
      </c>
      <c r="F1198" s="1">
        <f>_xlfn.DAYS(E1198,A1198)/30</f>
        <v>-124.03333333333333</v>
      </c>
      <c r="G1198" s="1">
        <f t="shared" si="294"/>
        <v>115.96666666666667</v>
      </c>
      <c r="H1198" s="5">
        <v>99126093</v>
      </c>
      <c r="I1198" s="5" t="s">
        <v>53</v>
      </c>
      <c r="J1198" s="6">
        <v>42078</v>
      </c>
      <c r="K1198" s="7">
        <f>+_xlfn.DAYS(A1198,J1198)/30</f>
        <v>104.03333333333333</v>
      </c>
      <c r="L1198" s="7">
        <f>+_xlfn.DAYS(A1198,E1198)/30</f>
        <v>124.03333333333333</v>
      </c>
      <c r="M1198" s="6">
        <v>21314</v>
      </c>
      <c r="N1198" s="8">
        <f>+_xlfn.DAYS(A1198,M1198)/365</f>
        <v>65.438356164383563</v>
      </c>
      <c r="O1198" s="8">
        <v>11522</v>
      </c>
      <c r="P1198" s="6">
        <v>39980</v>
      </c>
      <c r="Q1198" s="8">
        <f t="shared" si="286"/>
        <v>4.1611111111111114</v>
      </c>
      <c r="R1198" s="8">
        <f t="shared" si="295"/>
        <v>5.8277777777777775</v>
      </c>
      <c r="S1198" s="8" t="s">
        <v>66</v>
      </c>
      <c r="T1198" s="9">
        <v>1.61E-2</v>
      </c>
      <c r="U1198" s="5">
        <f t="shared" si="287"/>
        <v>836778.48750000005</v>
      </c>
      <c r="V1198" s="5">
        <f t="shared" si="288"/>
        <v>132994.17477500002</v>
      </c>
      <c r="W1198" s="10">
        <f t="shared" si="298"/>
        <v>969772.66227500001</v>
      </c>
      <c r="X1198" s="5">
        <v>48465</v>
      </c>
      <c r="Y1198">
        <v>0</v>
      </c>
      <c r="Z1198" s="5">
        <v>0</v>
      </c>
      <c r="AA1198" s="5">
        <v>99174558</v>
      </c>
      <c r="AB1198">
        <v>0</v>
      </c>
      <c r="AC1198">
        <v>0</v>
      </c>
      <c r="AD1198">
        <v>0</v>
      </c>
      <c r="AE1198" t="s">
        <v>34</v>
      </c>
      <c r="AF1198" t="s">
        <v>34</v>
      </c>
      <c r="AG1198" t="s">
        <v>41</v>
      </c>
      <c r="AH1198" s="5">
        <v>991260.93</v>
      </c>
      <c r="AI1198" s="5">
        <v>484.65</v>
      </c>
      <c r="AJ1198" s="3">
        <v>48811</v>
      </c>
      <c r="AK1198" s="5">
        <v>0</v>
      </c>
      <c r="AL1198" s="5">
        <v>0</v>
      </c>
      <c r="AM1198" s="5">
        <v>0</v>
      </c>
      <c r="AN1198" s="5">
        <v>0</v>
      </c>
      <c r="AO1198" t="s">
        <v>41</v>
      </c>
      <c r="AP1198" t="s">
        <v>37</v>
      </c>
      <c r="AQ1198" s="5">
        <v>991260.93</v>
      </c>
      <c r="AR1198" t="s">
        <v>38</v>
      </c>
      <c r="AS1198">
        <f t="shared" si="296"/>
        <v>0</v>
      </c>
      <c r="AT1198" t="str">
        <f t="shared" si="289"/>
        <v>0 Días</v>
      </c>
      <c r="AU1198" t="e">
        <f>IF(AND(AC1198=0,SUMIFS($H:$H,$A:$A,$A1198,#REF!,#REF!)&lt;250000000),"Ordinaria",IF(AND(AC1198=0,SUMIFS($H:$H,$A:$A,$A1198,#REF!,#REF!)&gt;=250000000),"Preventiva",IF(AND(AC1198&gt;0,AC1198&lt;=30),"Persuasiva I",IF(AND(AC1198&gt;30,AC1198&lt;=60),"Persuasiva II",IF(AND(AC1198&gt;60,AC1198&lt;90),"Prejurídica","Jurídico")))))</f>
        <v>#REF!</v>
      </c>
      <c r="AV1198">
        <f t="shared" si="290"/>
        <v>0</v>
      </c>
      <c r="AW1198" t="str">
        <f>IFERROR(VLOOKUP(#REF!,#REF!,32,0),"Desembolsado")</f>
        <v>Desembolsado</v>
      </c>
      <c r="AX1198" t="str">
        <f t="shared" si="297"/>
        <v>Otro</v>
      </c>
    </row>
    <row r="1199" spans="1:50" x14ac:dyDescent="0.25">
      <c r="A1199" s="3">
        <v>45169</v>
      </c>
      <c r="B1199" s="1">
        <v>39151250018631</v>
      </c>
      <c r="C1199" s="5">
        <v>200826837</v>
      </c>
      <c r="D1199">
        <v>240</v>
      </c>
      <c r="E1199" s="3">
        <v>41478</v>
      </c>
      <c r="F1199" s="1">
        <f>_xlfn.DAYS(E1199,A1199)/30</f>
        <v>-123.03333333333333</v>
      </c>
      <c r="G1199" s="1">
        <f t="shared" si="294"/>
        <v>116.96666666666667</v>
      </c>
      <c r="H1199" s="5">
        <v>99955568</v>
      </c>
      <c r="I1199" s="5" t="s">
        <v>53</v>
      </c>
      <c r="J1199" s="6">
        <v>42078</v>
      </c>
      <c r="K1199" s="7">
        <f>+_xlfn.DAYS(A1199,J1199)/30</f>
        <v>103.03333333333333</v>
      </c>
      <c r="L1199" s="7">
        <f>+_xlfn.DAYS(A1199,E1199)/30</f>
        <v>123.03333333333333</v>
      </c>
      <c r="M1199" s="6">
        <v>21314</v>
      </c>
      <c r="N1199" s="8">
        <f>+_xlfn.DAYS(A1199,M1199)/365</f>
        <v>65.356164383561648</v>
      </c>
      <c r="O1199" s="8">
        <v>11522</v>
      </c>
      <c r="P1199" s="6">
        <v>39980</v>
      </c>
      <c r="Q1199" s="8">
        <f t="shared" si="286"/>
        <v>4.1611111111111114</v>
      </c>
      <c r="R1199" s="8">
        <f t="shared" si="295"/>
        <v>5.8277777777777775</v>
      </c>
      <c r="S1199" s="8" t="s">
        <v>66</v>
      </c>
      <c r="T1199" s="9">
        <v>1.61E-2</v>
      </c>
      <c r="U1199" s="5">
        <f t="shared" si="287"/>
        <v>836778.48750000005</v>
      </c>
      <c r="V1199" s="5">
        <f t="shared" si="288"/>
        <v>134107.05373333333</v>
      </c>
      <c r="W1199" s="10">
        <f t="shared" si="298"/>
        <v>970885.54123333341</v>
      </c>
      <c r="X1199" s="5">
        <v>48898</v>
      </c>
      <c r="Y1199">
        <v>0</v>
      </c>
      <c r="Z1199" s="5">
        <v>0</v>
      </c>
      <c r="AA1199" s="5">
        <v>100004466</v>
      </c>
      <c r="AB1199">
        <v>0</v>
      </c>
      <c r="AC1199">
        <v>0</v>
      </c>
      <c r="AD1199">
        <v>0</v>
      </c>
      <c r="AE1199" t="s">
        <v>34</v>
      </c>
      <c r="AF1199" t="s">
        <v>34</v>
      </c>
      <c r="AG1199" t="s">
        <v>41</v>
      </c>
      <c r="AH1199" s="5">
        <v>999555.68</v>
      </c>
      <c r="AI1199" s="5">
        <v>488.98</v>
      </c>
      <c r="AJ1199" s="3">
        <v>48811</v>
      </c>
      <c r="AK1199" s="5">
        <v>0</v>
      </c>
      <c r="AL1199" s="5">
        <v>0</v>
      </c>
      <c r="AM1199" s="5">
        <v>0</v>
      </c>
      <c r="AN1199" s="5">
        <v>0</v>
      </c>
      <c r="AO1199" t="s">
        <v>41</v>
      </c>
      <c r="AP1199" t="s">
        <v>37</v>
      </c>
      <c r="AQ1199" s="5">
        <v>999555.68</v>
      </c>
      <c r="AR1199" t="s">
        <v>38</v>
      </c>
      <c r="AS1199">
        <f t="shared" si="296"/>
        <v>0</v>
      </c>
      <c r="AT1199" t="str">
        <f t="shared" si="289"/>
        <v>0 Días</v>
      </c>
      <c r="AU1199" t="e">
        <f>IF(AND(AC1199=0,SUMIFS($H:$H,$A:$A,$A1199,#REF!,#REF!)&lt;250000000),"Ordinaria",IF(AND(AC1199=0,SUMIFS($H:$H,$A:$A,$A1199,#REF!,#REF!)&gt;=250000000),"Preventiva",IF(AND(AC1199&gt;0,AC1199&lt;=30),"Persuasiva I",IF(AND(AC1199&gt;30,AC1199&lt;=60),"Persuasiva II",IF(AND(AC1199&gt;60,AC1199&lt;90),"Prejurídica","Jurídico")))))</f>
        <v>#REF!</v>
      </c>
      <c r="AV1199">
        <f t="shared" si="290"/>
        <v>0</v>
      </c>
      <c r="AW1199" t="str">
        <f>IFERROR(VLOOKUP(#REF!,#REF!,32,0),"Desembolsado")</f>
        <v>Desembolsado</v>
      </c>
      <c r="AX1199" t="str">
        <f t="shared" si="297"/>
        <v>Otro</v>
      </c>
    </row>
    <row r="1200" spans="1:50" x14ac:dyDescent="0.25">
      <c r="A1200" s="3">
        <v>45138</v>
      </c>
      <c r="B1200" s="1">
        <v>39151250018631</v>
      </c>
      <c r="C1200" s="5">
        <v>200826837</v>
      </c>
      <c r="D1200">
        <v>240</v>
      </c>
      <c r="E1200" s="3">
        <v>41478</v>
      </c>
      <c r="F1200" s="1">
        <f>_xlfn.DAYS(E1200,A1200)/30</f>
        <v>-122</v>
      </c>
      <c r="G1200" s="1">
        <f t="shared" si="294"/>
        <v>118</v>
      </c>
      <c r="H1200" s="5">
        <v>100792076</v>
      </c>
      <c r="I1200" s="5" t="s">
        <v>53</v>
      </c>
      <c r="J1200" s="6">
        <v>42078</v>
      </c>
      <c r="K1200" s="7">
        <f>+_xlfn.DAYS(A1200,J1200)/30</f>
        <v>102</v>
      </c>
      <c r="L1200" s="7">
        <f>+_xlfn.DAYS(A1200,E1200)/30</f>
        <v>122</v>
      </c>
      <c r="M1200" s="6">
        <v>21314</v>
      </c>
      <c r="N1200" s="8">
        <f>+_xlfn.DAYS(A1200,M1200)/365</f>
        <v>65.271232876712332</v>
      </c>
      <c r="O1200" s="8">
        <v>11522</v>
      </c>
      <c r="P1200" s="6">
        <v>39980</v>
      </c>
      <c r="Q1200" s="8">
        <f t="shared" si="286"/>
        <v>4.1611111111111114</v>
      </c>
      <c r="R1200" s="8">
        <f t="shared" si="295"/>
        <v>5.8277777777777775</v>
      </c>
      <c r="S1200" s="8" t="s">
        <v>66</v>
      </c>
      <c r="T1200" s="9">
        <v>1.61E-2</v>
      </c>
      <c r="U1200" s="5">
        <f t="shared" si="287"/>
        <v>836778.48750000005</v>
      </c>
      <c r="V1200" s="5">
        <f t="shared" si="288"/>
        <v>135229.36863333333</v>
      </c>
      <c r="W1200" s="10">
        <f t="shared" si="298"/>
        <v>972007.85613333341</v>
      </c>
      <c r="X1200" s="5">
        <v>49302</v>
      </c>
      <c r="Y1200">
        <v>0</v>
      </c>
      <c r="Z1200" s="5">
        <v>0</v>
      </c>
      <c r="AA1200" s="5">
        <v>100841378</v>
      </c>
      <c r="AB1200">
        <v>0</v>
      </c>
      <c r="AC1200">
        <v>0</v>
      </c>
      <c r="AD1200">
        <v>0</v>
      </c>
      <c r="AE1200" t="s">
        <v>34</v>
      </c>
      <c r="AF1200" t="s">
        <v>34</v>
      </c>
      <c r="AG1200" t="s">
        <v>41</v>
      </c>
      <c r="AH1200" s="5">
        <v>1007920.76</v>
      </c>
      <c r="AI1200" s="5">
        <v>493.02</v>
      </c>
      <c r="AJ1200" s="3">
        <v>48811</v>
      </c>
      <c r="AK1200" s="5">
        <v>0</v>
      </c>
      <c r="AL1200" s="5">
        <v>0</v>
      </c>
      <c r="AM1200" s="5">
        <v>0</v>
      </c>
      <c r="AN1200" s="5">
        <v>0</v>
      </c>
      <c r="AO1200" t="s">
        <v>41</v>
      </c>
      <c r="AP1200" t="s">
        <v>37</v>
      </c>
      <c r="AQ1200" s="5">
        <v>1007920.76</v>
      </c>
      <c r="AR1200" t="s">
        <v>38</v>
      </c>
      <c r="AS1200">
        <f t="shared" si="296"/>
        <v>0</v>
      </c>
      <c r="AT1200" t="str">
        <f t="shared" si="289"/>
        <v>0 Días</v>
      </c>
      <c r="AU1200" t="e">
        <f>IF(AND(AC1200=0,SUMIFS($H:$H,$A:$A,$A1200,#REF!,#REF!)&lt;250000000),"Ordinaria",IF(AND(AC1200=0,SUMIFS($H:$H,$A:$A,$A1200,#REF!,#REF!)&gt;=250000000),"Preventiva",IF(AND(AC1200&gt;0,AC1200&lt;=30),"Persuasiva I",IF(AND(AC1200&gt;30,AC1200&lt;=60),"Persuasiva II",IF(AND(AC1200&gt;60,AC1200&lt;90),"Prejurídica","Jurídico")))))</f>
        <v>#REF!</v>
      </c>
      <c r="AV1200">
        <f t="shared" si="290"/>
        <v>0</v>
      </c>
      <c r="AW1200" t="str">
        <f>IFERROR(VLOOKUP(#REF!,#REF!,32,0),"Desembolsado")</f>
        <v>Desembolsado</v>
      </c>
      <c r="AX1200" t="str">
        <f t="shared" si="297"/>
        <v>Otro</v>
      </c>
    </row>
    <row r="1201" spans="1:50" x14ac:dyDescent="0.25">
      <c r="A1201" s="3">
        <v>45107</v>
      </c>
      <c r="B1201" s="1">
        <v>39151250018631</v>
      </c>
      <c r="C1201" s="5">
        <v>200826837</v>
      </c>
      <c r="D1201">
        <v>240</v>
      </c>
      <c r="E1201" s="3">
        <v>41478</v>
      </c>
      <c r="F1201" s="1">
        <f>_xlfn.DAYS(E1201,A1201)/30</f>
        <v>-120.96666666666667</v>
      </c>
      <c r="G1201" s="1">
        <f t="shared" si="294"/>
        <v>119.03333333333333</v>
      </c>
      <c r="H1201" s="5">
        <v>101624618</v>
      </c>
      <c r="I1201" s="5" t="s">
        <v>53</v>
      </c>
      <c r="J1201" s="6">
        <v>42078</v>
      </c>
      <c r="K1201" s="7">
        <f>+_xlfn.DAYS(A1201,J1201)/30</f>
        <v>100.96666666666667</v>
      </c>
      <c r="L1201" s="7">
        <f>+_xlfn.DAYS(A1201,E1201)/30</f>
        <v>120.96666666666667</v>
      </c>
      <c r="M1201" s="6">
        <v>21314</v>
      </c>
      <c r="N1201" s="8">
        <f>+_xlfn.DAYS(A1201,M1201)/365</f>
        <v>65.186301369863017</v>
      </c>
      <c r="O1201" s="8">
        <v>11522</v>
      </c>
      <c r="P1201" s="6">
        <v>39980</v>
      </c>
      <c r="Q1201" s="8">
        <f t="shared" si="286"/>
        <v>4.1611111111111114</v>
      </c>
      <c r="R1201" s="8">
        <f t="shared" si="295"/>
        <v>5.8277777777777775</v>
      </c>
      <c r="S1201" s="8" t="s">
        <v>66</v>
      </c>
      <c r="T1201" s="9">
        <v>1.61E-2</v>
      </c>
      <c r="U1201" s="5">
        <f t="shared" si="287"/>
        <v>836778.48750000005</v>
      </c>
      <c r="V1201" s="5">
        <f t="shared" si="288"/>
        <v>136346.36248333333</v>
      </c>
      <c r="W1201" s="10">
        <f t="shared" si="298"/>
        <v>973124.84998333338</v>
      </c>
      <c r="X1201" s="5">
        <v>49703</v>
      </c>
      <c r="Y1201">
        <v>0</v>
      </c>
      <c r="Z1201" s="5">
        <v>0</v>
      </c>
      <c r="AA1201" s="5">
        <v>101674321</v>
      </c>
      <c r="AB1201">
        <v>0</v>
      </c>
      <c r="AC1201">
        <v>0</v>
      </c>
      <c r="AD1201">
        <v>0</v>
      </c>
      <c r="AE1201" t="s">
        <v>34</v>
      </c>
      <c r="AF1201" t="s">
        <v>34</v>
      </c>
      <c r="AG1201" t="s">
        <v>41</v>
      </c>
      <c r="AH1201" s="5">
        <v>1016246.18</v>
      </c>
      <c r="AI1201" s="5">
        <v>497.03</v>
      </c>
      <c r="AJ1201" s="3">
        <v>48811</v>
      </c>
      <c r="AK1201" s="5">
        <v>0</v>
      </c>
      <c r="AL1201" s="5">
        <v>0</v>
      </c>
      <c r="AM1201" s="5">
        <v>0</v>
      </c>
      <c r="AN1201" s="5">
        <v>0</v>
      </c>
      <c r="AO1201" t="s">
        <v>41</v>
      </c>
      <c r="AP1201" t="s">
        <v>37</v>
      </c>
      <c r="AQ1201" s="5">
        <v>1016246.18</v>
      </c>
      <c r="AR1201" t="s">
        <v>38</v>
      </c>
      <c r="AS1201">
        <f t="shared" si="296"/>
        <v>0</v>
      </c>
      <c r="AT1201" t="str">
        <f t="shared" si="289"/>
        <v>0 Días</v>
      </c>
      <c r="AU1201" t="e">
        <f>IF(AND(AC1201=0,SUMIFS($H:$H,$A:$A,$A1201,#REF!,#REF!)&lt;250000000),"Ordinaria",IF(AND(AC1201=0,SUMIFS($H:$H,$A:$A,$A1201,#REF!,#REF!)&gt;=250000000),"Preventiva",IF(AND(AC1201&gt;0,AC1201&lt;=30),"Persuasiva I",IF(AND(AC1201&gt;30,AC1201&lt;=60),"Persuasiva II",IF(AND(AC1201&gt;60,AC1201&lt;90),"Prejurídica","Jurídico")))))</f>
        <v>#REF!</v>
      </c>
      <c r="AV1201">
        <f t="shared" si="290"/>
        <v>0</v>
      </c>
      <c r="AW1201" t="str">
        <f>IFERROR(VLOOKUP(#REF!,#REF!,32,0),"Desembolsado")</f>
        <v>Desembolsado</v>
      </c>
      <c r="AX1201" t="str">
        <f t="shared" si="297"/>
        <v>Otro</v>
      </c>
    </row>
    <row r="1202" spans="1:50" x14ac:dyDescent="0.25">
      <c r="A1202" s="3">
        <v>45077</v>
      </c>
      <c r="B1202" s="1">
        <v>39151250018631</v>
      </c>
      <c r="C1202" s="5">
        <v>200826837</v>
      </c>
      <c r="D1202">
        <v>240</v>
      </c>
      <c r="E1202" s="3">
        <v>41478</v>
      </c>
      <c r="F1202" s="1">
        <f>_xlfn.DAYS(E1202,A1202)/30</f>
        <v>-119.96666666666667</v>
      </c>
      <c r="G1202" s="1">
        <f t="shared" si="294"/>
        <v>120.03333333333333</v>
      </c>
      <c r="H1202" s="5">
        <v>102458061</v>
      </c>
      <c r="I1202" s="5" t="s">
        <v>53</v>
      </c>
      <c r="J1202" s="6">
        <v>42078</v>
      </c>
      <c r="K1202" s="7">
        <f>+_xlfn.DAYS(A1202,J1202)/30</f>
        <v>99.966666666666669</v>
      </c>
      <c r="L1202" s="7">
        <f>+_xlfn.DAYS(A1202,E1202)/30</f>
        <v>119.96666666666667</v>
      </c>
      <c r="M1202" s="6">
        <v>21314</v>
      </c>
      <c r="N1202" s="8">
        <f>+_xlfn.DAYS(A1202,M1202)/365</f>
        <v>65.104109589041101</v>
      </c>
      <c r="O1202" s="8">
        <v>11522</v>
      </c>
      <c r="P1202" s="6">
        <v>39980</v>
      </c>
      <c r="Q1202" s="8">
        <f t="shared" si="286"/>
        <v>4.1611111111111114</v>
      </c>
      <c r="R1202" s="8">
        <f t="shared" si="295"/>
        <v>5.8277777777777775</v>
      </c>
      <c r="S1202" s="8" t="s">
        <v>66</v>
      </c>
      <c r="T1202" s="9">
        <v>1.61E-2</v>
      </c>
      <c r="U1202" s="5">
        <f t="shared" si="287"/>
        <v>836778.48750000005</v>
      </c>
      <c r="V1202" s="5">
        <f t="shared" si="288"/>
        <v>137464.565175</v>
      </c>
      <c r="W1202" s="10">
        <f t="shared" si="298"/>
        <v>974243.05267500004</v>
      </c>
      <c r="X1202" s="5">
        <v>50105</v>
      </c>
      <c r="Y1202">
        <v>0</v>
      </c>
      <c r="Z1202" s="5">
        <v>0</v>
      </c>
      <c r="AA1202" s="5">
        <v>102508166</v>
      </c>
      <c r="AB1202">
        <v>0</v>
      </c>
      <c r="AC1202">
        <v>0</v>
      </c>
      <c r="AD1202">
        <v>0</v>
      </c>
      <c r="AE1202" t="s">
        <v>34</v>
      </c>
      <c r="AF1202" t="s">
        <v>34</v>
      </c>
      <c r="AG1202" t="s">
        <v>41</v>
      </c>
      <c r="AH1202" s="5">
        <v>1024580.61</v>
      </c>
      <c r="AI1202" s="5">
        <v>501.05</v>
      </c>
      <c r="AJ1202" s="3">
        <v>48811</v>
      </c>
      <c r="AK1202" s="5">
        <v>0</v>
      </c>
      <c r="AL1202" s="5">
        <v>0</v>
      </c>
      <c r="AM1202" s="5">
        <v>0</v>
      </c>
      <c r="AN1202" s="5">
        <v>0</v>
      </c>
      <c r="AO1202" t="s">
        <v>41</v>
      </c>
      <c r="AP1202" t="s">
        <v>37</v>
      </c>
      <c r="AQ1202" s="5">
        <v>1024580.61</v>
      </c>
      <c r="AR1202" t="s">
        <v>38</v>
      </c>
      <c r="AS1202">
        <f t="shared" si="296"/>
        <v>0</v>
      </c>
      <c r="AT1202" t="str">
        <f t="shared" si="289"/>
        <v>0 Días</v>
      </c>
      <c r="AU1202" t="e">
        <f>IF(AND(AC1202=0,SUMIFS($H:$H,$A:$A,$A1202,#REF!,#REF!)&lt;250000000),"Ordinaria",IF(AND(AC1202=0,SUMIFS($H:$H,$A:$A,$A1202,#REF!,#REF!)&gt;=250000000),"Preventiva",IF(AND(AC1202&gt;0,AC1202&lt;=30),"Persuasiva I",IF(AND(AC1202&gt;30,AC1202&lt;=60),"Persuasiva II",IF(AND(AC1202&gt;60,AC1202&lt;90),"Prejurídica","Jurídico")))))</f>
        <v>#REF!</v>
      </c>
      <c r="AV1202">
        <f t="shared" si="290"/>
        <v>0</v>
      </c>
      <c r="AW1202" t="str">
        <f>IFERROR(VLOOKUP(#REF!,#REF!,32,0),"Desembolsado")</f>
        <v>Desembolsado</v>
      </c>
      <c r="AX1202" t="str">
        <f t="shared" si="297"/>
        <v>Otro</v>
      </c>
    </row>
    <row r="1203" spans="1:50" x14ac:dyDescent="0.25">
      <c r="A1203" s="3">
        <v>45046</v>
      </c>
      <c r="B1203" s="1">
        <v>39151250018631</v>
      </c>
      <c r="C1203" s="5">
        <v>200826837</v>
      </c>
      <c r="D1203">
        <v>240</v>
      </c>
      <c r="E1203" s="3">
        <v>41478</v>
      </c>
      <c r="F1203" s="1">
        <f>_xlfn.DAYS(E1203,A1203)/30</f>
        <v>-118.93333333333334</v>
      </c>
      <c r="G1203" s="1">
        <f t="shared" si="294"/>
        <v>121.06666666666666</v>
      </c>
      <c r="H1203" s="5">
        <v>104121316</v>
      </c>
      <c r="I1203" s="5" t="s">
        <v>53</v>
      </c>
      <c r="J1203" s="6">
        <v>42078</v>
      </c>
      <c r="K1203" s="7">
        <f>+_xlfn.DAYS(A1203,J1203)/30</f>
        <v>98.933333333333337</v>
      </c>
      <c r="L1203" s="7">
        <f>+_xlfn.DAYS(A1203,E1203)/30</f>
        <v>118.93333333333334</v>
      </c>
      <c r="M1203" s="6">
        <v>21314</v>
      </c>
      <c r="N1203" s="8">
        <f>+_xlfn.DAYS(A1203,M1203)/365</f>
        <v>65.019178082191786</v>
      </c>
      <c r="O1203" s="8">
        <v>11522</v>
      </c>
      <c r="P1203" s="6">
        <v>39980</v>
      </c>
      <c r="Q1203" s="8">
        <f t="shared" si="286"/>
        <v>4.1611111111111114</v>
      </c>
      <c r="R1203" s="8">
        <f t="shared" si="295"/>
        <v>5.8277777777777775</v>
      </c>
      <c r="S1203" s="8" t="s">
        <v>66</v>
      </c>
      <c r="T1203" s="9">
        <v>1.61E-2</v>
      </c>
      <c r="U1203" s="5">
        <f t="shared" si="287"/>
        <v>836778.48750000005</v>
      </c>
      <c r="V1203" s="5">
        <f t="shared" si="288"/>
        <v>139696.09896666667</v>
      </c>
      <c r="W1203" s="10">
        <f t="shared" si="298"/>
        <v>976474.58646666678</v>
      </c>
      <c r="X1203" s="5">
        <v>189341</v>
      </c>
      <c r="Y1203">
        <v>0</v>
      </c>
      <c r="Z1203" s="5">
        <v>0</v>
      </c>
      <c r="AA1203" s="5">
        <v>104311253</v>
      </c>
      <c r="AB1203">
        <v>1</v>
      </c>
      <c r="AC1203">
        <v>10</v>
      </c>
      <c r="AD1203">
        <v>0</v>
      </c>
      <c r="AE1203" t="s">
        <v>34</v>
      </c>
      <c r="AF1203" t="s">
        <v>34</v>
      </c>
      <c r="AG1203" t="s">
        <v>41</v>
      </c>
      <c r="AH1203" s="5">
        <v>1041213.16</v>
      </c>
      <c r="AI1203" s="5">
        <v>1899.37</v>
      </c>
      <c r="AJ1203" s="3">
        <v>48811</v>
      </c>
      <c r="AK1203" s="5">
        <v>0</v>
      </c>
      <c r="AL1203" s="5">
        <v>0</v>
      </c>
      <c r="AM1203" s="5">
        <v>0</v>
      </c>
      <c r="AN1203" s="5">
        <v>0</v>
      </c>
      <c r="AO1203" t="s">
        <v>41</v>
      </c>
      <c r="AP1203" t="s">
        <v>42</v>
      </c>
      <c r="AQ1203" s="5">
        <v>1041213.16</v>
      </c>
      <c r="AR1203" t="s">
        <v>38</v>
      </c>
      <c r="AS1203">
        <f t="shared" si="296"/>
        <v>1</v>
      </c>
      <c r="AT1203" t="str">
        <f t="shared" si="289"/>
        <v>1-30 Días</v>
      </c>
      <c r="AU1203" t="e">
        <f>IF(AND(AC1203=0,SUMIFS($H:$H,$A:$A,$A1203,#REF!,#REF!)&lt;250000000),"Ordinaria",IF(AND(AC1203=0,SUMIFS($H:$H,$A:$A,$A1203,#REF!,#REF!)&gt;=250000000),"Preventiva",IF(AND(AC1203&gt;0,AC1203&lt;=30),"Persuasiva I",IF(AND(AC1203&gt;30,AC1203&lt;=60),"Persuasiva II",IF(AND(AC1203&gt;60,AC1203&lt;90),"Prejurídica","Jurídico")))))</f>
        <v>#REF!</v>
      </c>
      <c r="AV1203">
        <f t="shared" si="290"/>
        <v>0</v>
      </c>
      <c r="AW1203" t="str">
        <f>IFERROR(VLOOKUP(#REF!,#REF!,32,0),"Desembolsado")</f>
        <v>Desembolsado</v>
      </c>
      <c r="AX1203" t="str">
        <f t="shared" si="297"/>
        <v>Otro</v>
      </c>
    </row>
    <row r="1204" spans="1:50" x14ac:dyDescent="0.25">
      <c r="A1204" s="3">
        <v>45016</v>
      </c>
      <c r="B1204" s="1">
        <v>39151250018631</v>
      </c>
      <c r="C1204" s="5">
        <v>200826837</v>
      </c>
      <c r="D1204">
        <v>240</v>
      </c>
      <c r="E1204" s="3">
        <v>41478</v>
      </c>
      <c r="F1204" s="1">
        <f>_xlfn.DAYS(E1204,A1204)/30</f>
        <v>-117.93333333333334</v>
      </c>
      <c r="G1204" s="1">
        <f t="shared" si="294"/>
        <v>122.06666666666666</v>
      </c>
      <c r="H1204" s="5">
        <v>104121316</v>
      </c>
      <c r="I1204" s="5" t="s">
        <v>53</v>
      </c>
      <c r="J1204" s="6">
        <v>42078</v>
      </c>
      <c r="K1204" s="7">
        <f>+_xlfn.DAYS(A1204,J1204)/30</f>
        <v>97.933333333333337</v>
      </c>
      <c r="L1204" s="7">
        <f>+_xlfn.DAYS(A1204,E1204)/30</f>
        <v>117.93333333333334</v>
      </c>
      <c r="M1204" s="6">
        <v>21314</v>
      </c>
      <c r="N1204" s="8">
        <f>+_xlfn.DAYS(A1204,M1204)/365</f>
        <v>64.936986301369856</v>
      </c>
      <c r="O1204" s="8">
        <v>11522</v>
      </c>
      <c r="P1204" s="6">
        <v>39980</v>
      </c>
      <c r="Q1204" s="8">
        <f t="shared" si="286"/>
        <v>4.1611111111111114</v>
      </c>
      <c r="R1204" s="8">
        <f t="shared" si="295"/>
        <v>5.8277777777777775</v>
      </c>
      <c r="S1204" s="8" t="s">
        <v>66</v>
      </c>
      <c r="T1204" s="9">
        <v>1.61E-2</v>
      </c>
      <c r="U1204" s="5">
        <f t="shared" si="287"/>
        <v>836778.48750000005</v>
      </c>
      <c r="V1204" s="5">
        <f t="shared" si="288"/>
        <v>139696.09896666667</v>
      </c>
      <c r="W1204" s="10">
        <f t="shared" si="298"/>
        <v>976474.58646666678</v>
      </c>
      <c r="X1204" s="5">
        <v>50914</v>
      </c>
      <c r="Y1204">
        <v>0</v>
      </c>
      <c r="Z1204" s="5">
        <v>0</v>
      </c>
      <c r="AA1204" s="5">
        <v>104172230</v>
      </c>
      <c r="AB1204">
        <v>0</v>
      </c>
      <c r="AC1204">
        <v>0</v>
      </c>
      <c r="AD1204">
        <v>0</v>
      </c>
      <c r="AE1204" t="s">
        <v>34</v>
      </c>
      <c r="AF1204" t="s">
        <v>34</v>
      </c>
      <c r="AG1204" t="s">
        <v>41</v>
      </c>
      <c r="AH1204" s="5">
        <v>1041213.16</v>
      </c>
      <c r="AI1204" s="5">
        <v>509.14</v>
      </c>
      <c r="AJ1204" s="3">
        <v>48811</v>
      </c>
      <c r="AK1204" s="5">
        <v>0</v>
      </c>
      <c r="AL1204" s="5">
        <v>0</v>
      </c>
      <c r="AM1204" s="5">
        <v>0</v>
      </c>
      <c r="AN1204" s="5">
        <v>0</v>
      </c>
      <c r="AO1204" t="s">
        <v>41</v>
      </c>
      <c r="AP1204" t="s">
        <v>37</v>
      </c>
      <c r="AQ1204" s="5">
        <v>1041213.16</v>
      </c>
      <c r="AR1204" t="s">
        <v>38</v>
      </c>
      <c r="AS1204">
        <f t="shared" si="296"/>
        <v>0</v>
      </c>
      <c r="AT1204" t="str">
        <f t="shared" si="289"/>
        <v>0 Días</v>
      </c>
      <c r="AU1204" t="e">
        <f>IF(AND(AC1204=0,SUMIFS($H:$H,$A:$A,$A1204,#REF!,#REF!)&lt;250000000),"Ordinaria",IF(AND(AC1204=0,SUMIFS($H:$H,$A:$A,$A1204,#REF!,#REF!)&gt;=250000000),"Preventiva",IF(AND(AC1204&gt;0,AC1204&lt;=30),"Persuasiva I",IF(AND(AC1204&gt;30,AC1204&lt;=60),"Persuasiva II",IF(AND(AC1204&gt;60,AC1204&lt;90),"Prejurídica","Jurídico")))))</f>
        <v>#REF!</v>
      </c>
      <c r="AV1204">
        <f t="shared" si="290"/>
        <v>0</v>
      </c>
      <c r="AW1204" t="str">
        <f>IFERROR(VLOOKUP(#REF!,#REF!,32,0),"Desembolsado")</f>
        <v>Desembolsado</v>
      </c>
      <c r="AX1204" t="str">
        <f t="shared" si="297"/>
        <v>Otro</v>
      </c>
    </row>
    <row r="1205" spans="1:50" x14ac:dyDescent="0.25">
      <c r="A1205" s="3">
        <v>45351</v>
      </c>
      <c r="B1205" s="1">
        <v>39152100019351</v>
      </c>
      <c r="C1205" s="5">
        <v>125000000</v>
      </c>
      <c r="D1205">
        <v>240</v>
      </c>
      <c r="E1205" s="3">
        <v>41296</v>
      </c>
      <c r="F1205" s="1">
        <f>_xlfn.DAYS(E1205,A1205)/30</f>
        <v>-135.16666666666666</v>
      </c>
      <c r="G1205" s="1">
        <f t="shared" si="294"/>
        <v>104.83333333333334</v>
      </c>
      <c r="H1205" s="5">
        <v>57594916</v>
      </c>
      <c r="I1205" s="5" t="s">
        <v>54</v>
      </c>
      <c r="J1205" s="6">
        <v>42216</v>
      </c>
      <c r="K1205" s="7">
        <f>+_xlfn.DAYS(A1205,J1205)/30</f>
        <v>104.5</v>
      </c>
      <c r="L1205" s="7">
        <f>+_xlfn.DAYS(A1205,E1205)/30</f>
        <v>135.16666666666666</v>
      </c>
      <c r="M1205" s="6">
        <v>21782</v>
      </c>
      <c r="N1205" s="8">
        <f>+_xlfn.DAYS(A1205,M1205)/365</f>
        <v>64.572602739726022</v>
      </c>
      <c r="O1205" s="8">
        <v>1698</v>
      </c>
      <c r="P1205" s="6">
        <v>35978</v>
      </c>
      <c r="Q1205" s="8">
        <f t="shared" si="286"/>
        <v>14.772222222222222</v>
      </c>
      <c r="R1205" s="8">
        <f t="shared" si="295"/>
        <v>17.327777777777779</v>
      </c>
      <c r="S1205" s="8" t="s">
        <v>80</v>
      </c>
      <c r="T1205" s="9">
        <v>1.61E-2</v>
      </c>
      <c r="U1205" s="5">
        <f t="shared" si="287"/>
        <v>520833.33333333331</v>
      </c>
      <c r="V1205" s="5">
        <f t="shared" si="288"/>
        <v>77273.178966666674</v>
      </c>
      <c r="W1205" s="10">
        <f t="shared" si="298"/>
        <v>598106.51229999994</v>
      </c>
      <c r="X1205" s="5">
        <v>782076</v>
      </c>
      <c r="Y1205">
        <v>0</v>
      </c>
      <c r="Z1205" s="5">
        <v>210088</v>
      </c>
      <c r="AA1205" s="5">
        <v>58587080</v>
      </c>
      <c r="AB1205">
        <v>0</v>
      </c>
      <c r="AC1205">
        <v>0</v>
      </c>
      <c r="AD1205">
        <v>0</v>
      </c>
      <c r="AE1205" t="s">
        <v>34</v>
      </c>
      <c r="AF1205" t="s">
        <v>34</v>
      </c>
      <c r="AG1205" t="s">
        <v>41</v>
      </c>
      <c r="AH1205" s="5">
        <v>575949.16</v>
      </c>
      <c r="AI1205" s="5">
        <v>7820.76</v>
      </c>
      <c r="AJ1205" s="3">
        <v>48689</v>
      </c>
      <c r="AK1205" s="5">
        <v>2100.88</v>
      </c>
      <c r="AL1205" s="5">
        <v>0</v>
      </c>
      <c r="AM1205" s="5">
        <v>0</v>
      </c>
      <c r="AN1205" s="5">
        <v>0</v>
      </c>
      <c r="AO1205" t="s">
        <v>41</v>
      </c>
      <c r="AP1205" t="s">
        <v>37</v>
      </c>
      <c r="AQ1205" s="5">
        <v>575949.16</v>
      </c>
      <c r="AR1205" t="s">
        <v>38</v>
      </c>
      <c r="AT1205" t="str">
        <f t="shared" si="289"/>
        <v>0 Días</v>
      </c>
      <c r="AU1205" t="e">
        <f>IF(AND(AC1205=0,SUMIFS($H:$H,$A:$A,$A1205,#REF!,#REF!)&lt;250000000),"Ordinaria",IF(AND(AC1205=0,SUMIFS($H:$H,$A:$A,$A1205,#REF!,#REF!)&gt;=250000000),"Preventiva",IF(AND(AC1205&gt;0,AC1205&lt;=30),"Persuasiva I",IF(AND(AC1205&gt;30,AC1205&lt;=60),"Persuasiva II",IF(AND(AC1205&gt;60,AC1205&lt;90),"Prejurídica","Jurídico")))))</f>
        <v>#REF!</v>
      </c>
      <c r="AV1205">
        <f t="shared" si="290"/>
        <v>0</v>
      </c>
      <c r="AW1205" t="str">
        <f>IFERROR(VLOOKUP(#REF!,#REF!,32,0),"Desembolsado")</f>
        <v>Desembolsado</v>
      </c>
      <c r="AX1205" t="str">
        <f t="shared" si="297"/>
        <v>Otro</v>
      </c>
    </row>
    <row r="1206" spans="1:50" x14ac:dyDescent="0.25">
      <c r="A1206" s="3">
        <v>45322</v>
      </c>
      <c r="B1206" s="1">
        <v>39152100019351</v>
      </c>
      <c r="C1206" s="5">
        <v>125000000</v>
      </c>
      <c r="D1206">
        <v>240</v>
      </c>
      <c r="E1206" s="3">
        <v>41296</v>
      </c>
      <c r="F1206" s="1">
        <f>_xlfn.DAYS(E1206,A1206)/30</f>
        <v>-134.19999999999999</v>
      </c>
      <c r="G1206" s="1">
        <f t="shared" si="294"/>
        <v>105.80000000000001</v>
      </c>
      <c r="H1206" s="5">
        <v>58118178</v>
      </c>
      <c r="I1206" s="5" t="s">
        <v>54</v>
      </c>
      <c r="J1206" s="6">
        <v>42216</v>
      </c>
      <c r="K1206" s="7">
        <f>+_xlfn.DAYS(A1206,J1206)/30</f>
        <v>103.53333333333333</v>
      </c>
      <c r="L1206" s="7">
        <f>+_xlfn.DAYS(A1206,E1206)/30</f>
        <v>134.19999999999999</v>
      </c>
      <c r="M1206" s="6">
        <v>21782</v>
      </c>
      <c r="N1206" s="8">
        <f>+_xlfn.DAYS(A1206,M1206)/365</f>
        <v>64.493150684931507</v>
      </c>
      <c r="O1206" s="8">
        <v>1698</v>
      </c>
      <c r="P1206" s="6">
        <v>35978</v>
      </c>
      <c r="Q1206" s="8">
        <f t="shared" si="286"/>
        <v>14.772222222222222</v>
      </c>
      <c r="R1206" s="8">
        <f t="shared" si="295"/>
        <v>17.327777777777779</v>
      </c>
      <c r="S1206" s="8" t="s">
        <v>80</v>
      </c>
      <c r="T1206" s="9">
        <v>1.61E-2</v>
      </c>
      <c r="U1206" s="5">
        <f t="shared" si="287"/>
        <v>520833.33333333331</v>
      </c>
      <c r="V1206" s="5">
        <f t="shared" si="288"/>
        <v>77975.222149999987</v>
      </c>
      <c r="W1206" s="10">
        <f t="shared" si="298"/>
        <v>598808.5554833333</v>
      </c>
      <c r="X1206" s="5">
        <v>782331</v>
      </c>
      <c r="Y1206">
        <v>0</v>
      </c>
      <c r="Z1206" s="5">
        <v>235443</v>
      </c>
      <c r="AA1206" s="5">
        <v>59135952</v>
      </c>
      <c r="AB1206">
        <v>0</v>
      </c>
      <c r="AC1206">
        <v>0</v>
      </c>
      <c r="AD1206">
        <v>0</v>
      </c>
      <c r="AE1206" t="s">
        <v>34</v>
      </c>
      <c r="AF1206" t="s">
        <v>34</v>
      </c>
      <c r="AG1206" t="s">
        <v>41</v>
      </c>
      <c r="AH1206" s="5">
        <v>581181.78</v>
      </c>
      <c r="AI1206" s="5">
        <v>7823.31</v>
      </c>
      <c r="AJ1206" s="3">
        <v>48689</v>
      </c>
      <c r="AK1206" s="5">
        <v>2354.4299999999998</v>
      </c>
      <c r="AL1206" s="5">
        <v>0</v>
      </c>
      <c r="AM1206" s="5">
        <v>0</v>
      </c>
      <c r="AN1206" s="5">
        <v>0</v>
      </c>
      <c r="AO1206" t="s">
        <v>41</v>
      </c>
      <c r="AP1206" t="s">
        <v>37</v>
      </c>
      <c r="AQ1206" s="5">
        <v>581181.78</v>
      </c>
      <c r="AR1206" t="s">
        <v>38</v>
      </c>
      <c r="AS1206">
        <f t="shared" ref="AS1206:AS1216" si="299">IF(AC1206&gt;=1,1,0)</f>
        <v>0</v>
      </c>
      <c r="AT1206" t="str">
        <f t="shared" si="289"/>
        <v>0 Días</v>
      </c>
      <c r="AU1206" t="e">
        <f>IF(AND(AC1206=0,SUMIFS($H:$H,$A:$A,$A1206,#REF!,#REF!)&lt;250000000),"Ordinaria",IF(AND(AC1206=0,SUMIFS($H:$H,$A:$A,$A1206,#REF!,#REF!)&gt;=250000000),"Preventiva",IF(AND(AC1206&gt;0,AC1206&lt;=30),"Persuasiva I",IF(AND(AC1206&gt;30,AC1206&lt;=60),"Persuasiva II",IF(AND(AC1206&gt;60,AC1206&lt;90),"Prejurídica","Jurídico")))))</f>
        <v>#REF!</v>
      </c>
      <c r="AV1206">
        <f t="shared" si="290"/>
        <v>0</v>
      </c>
      <c r="AW1206" t="str">
        <f>IFERROR(VLOOKUP(#REF!,#REF!,32,0),"Desembolsado")</f>
        <v>Desembolsado</v>
      </c>
      <c r="AX1206" t="str">
        <f t="shared" si="297"/>
        <v>Otro</v>
      </c>
    </row>
    <row r="1207" spans="1:50" x14ac:dyDescent="0.25">
      <c r="A1207" s="3">
        <v>45291</v>
      </c>
      <c r="B1207" s="1">
        <v>39152100019351</v>
      </c>
      <c r="C1207" s="5">
        <v>125000000</v>
      </c>
      <c r="D1207">
        <v>240</v>
      </c>
      <c r="E1207" s="3">
        <v>41296</v>
      </c>
      <c r="F1207" s="1">
        <f>_xlfn.DAYS(E1207,A1207)/30</f>
        <v>-133.16666666666666</v>
      </c>
      <c r="G1207" s="1">
        <f t="shared" si="294"/>
        <v>106.83333333333334</v>
      </c>
      <c r="H1207" s="5">
        <v>58692652</v>
      </c>
      <c r="I1207" s="5" t="s">
        <v>54</v>
      </c>
      <c r="J1207" s="6">
        <v>42216</v>
      </c>
      <c r="K1207" s="7">
        <f>+_xlfn.DAYS(A1207,J1207)/30</f>
        <v>102.5</v>
      </c>
      <c r="L1207" s="7">
        <f>+_xlfn.DAYS(A1207,E1207)/30</f>
        <v>133.16666666666666</v>
      </c>
      <c r="M1207" s="6">
        <v>21782</v>
      </c>
      <c r="N1207" s="8">
        <f>+_xlfn.DAYS(A1207,M1207)/365</f>
        <v>64.408219178082192</v>
      </c>
      <c r="O1207" s="8">
        <v>1698</v>
      </c>
      <c r="P1207" s="6">
        <v>35978</v>
      </c>
      <c r="Q1207" s="8">
        <f t="shared" si="286"/>
        <v>14.772222222222222</v>
      </c>
      <c r="R1207" s="8">
        <f t="shared" si="295"/>
        <v>17.327777777777779</v>
      </c>
      <c r="S1207" s="8" t="s">
        <v>80</v>
      </c>
      <c r="T1207" s="9">
        <v>1.61E-2</v>
      </c>
      <c r="U1207" s="5">
        <f t="shared" si="287"/>
        <v>520833.33333333331</v>
      </c>
      <c r="V1207" s="5">
        <f t="shared" si="288"/>
        <v>78745.974766666666</v>
      </c>
      <c r="W1207" s="10">
        <f t="shared" si="298"/>
        <v>599579.30810000002</v>
      </c>
      <c r="X1207" s="5">
        <v>782612</v>
      </c>
      <c r="Y1207">
        <v>0</v>
      </c>
      <c r="Z1207" s="5">
        <v>260807</v>
      </c>
      <c r="AA1207" s="5">
        <v>59736071</v>
      </c>
      <c r="AB1207">
        <v>0</v>
      </c>
      <c r="AC1207">
        <v>0</v>
      </c>
      <c r="AD1207">
        <v>0</v>
      </c>
      <c r="AE1207" t="s">
        <v>34</v>
      </c>
      <c r="AF1207" t="s">
        <v>34</v>
      </c>
      <c r="AG1207" t="s">
        <v>41</v>
      </c>
      <c r="AH1207" s="5">
        <v>586926.52</v>
      </c>
      <c r="AI1207" s="5">
        <v>7826.12</v>
      </c>
      <c r="AJ1207" s="3">
        <v>48689</v>
      </c>
      <c r="AK1207" s="5">
        <v>2608.0700000000002</v>
      </c>
      <c r="AL1207" s="5">
        <v>0</v>
      </c>
      <c r="AM1207" s="5">
        <v>0</v>
      </c>
      <c r="AN1207" s="5">
        <v>0</v>
      </c>
      <c r="AO1207" t="s">
        <v>41</v>
      </c>
      <c r="AP1207" t="s">
        <v>37</v>
      </c>
      <c r="AQ1207" s="5">
        <v>586926.52</v>
      </c>
      <c r="AR1207" t="s">
        <v>38</v>
      </c>
      <c r="AS1207">
        <f t="shared" si="299"/>
        <v>0</v>
      </c>
      <c r="AT1207" t="str">
        <f t="shared" si="289"/>
        <v>0 Días</v>
      </c>
      <c r="AU1207" t="e">
        <f>IF(AND(AC1207=0,SUMIFS($H:$H,$A:$A,$A1207,#REF!,#REF!)&lt;250000000),"Ordinaria",IF(AND(AC1207=0,SUMIFS($H:$H,$A:$A,$A1207,#REF!,#REF!)&gt;=250000000),"Preventiva",IF(AND(AC1207&gt;0,AC1207&lt;=30),"Persuasiva I",IF(AND(AC1207&gt;30,AC1207&lt;=60),"Persuasiva II",IF(AND(AC1207&gt;60,AC1207&lt;90),"Prejurídica","Jurídico")))))</f>
        <v>#REF!</v>
      </c>
      <c r="AV1207">
        <f t="shared" si="290"/>
        <v>0</v>
      </c>
      <c r="AW1207" t="str">
        <f>IFERROR(VLOOKUP(#REF!,#REF!,32,0),"Desembolsado")</f>
        <v>Desembolsado</v>
      </c>
      <c r="AX1207" t="str">
        <f t="shared" si="297"/>
        <v>Otro</v>
      </c>
    </row>
    <row r="1208" spans="1:50" x14ac:dyDescent="0.25">
      <c r="A1208" s="3">
        <v>45260</v>
      </c>
      <c r="B1208" s="1">
        <v>39152100019351</v>
      </c>
      <c r="C1208" s="5">
        <v>125000000</v>
      </c>
      <c r="D1208">
        <v>240</v>
      </c>
      <c r="E1208" s="3">
        <v>41296</v>
      </c>
      <c r="F1208" s="1">
        <f>_xlfn.DAYS(E1208,A1208)/30</f>
        <v>-132.13333333333333</v>
      </c>
      <c r="G1208" s="1">
        <f t="shared" si="294"/>
        <v>107.86666666666667</v>
      </c>
      <c r="H1208" s="5">
        <v>59165686</v>
      </c>
      <c r="I1208" s="5" t="s">
        <v>54</v>
      </c>
      <c r="J1208" s="6">
        <v>42216</v>
      </c>
      <c r="K1208" s="7">
        <f>+_xlfn.DAYS(A1208,J1208)/30</f>
        <v>101.46666666666667</v>
      </c>
      <c r="L1208" s="7">
        <f>+_xlfn.DAYS(A1208,E1208)/30</f>
        <v>132.13333333333333</v>
      </c>
      <c r="M1208" s="6">
        <v>21782</v>
      </c>
      <c r="N1208" s="8">
        <f>+_xlfn.DAYS(A1208,M1208)/365</f>
        <v>64.323287671232876</v>
      </c>
      <c r="O1208" s="8">
        <v>1698</v>
      </c>
      <c r="P1208" s="6">
        <v>35978</v>
      </c>
      <c r="Q1208" s="8">
        <f t="shared" si="286"/>
        <v>14.772222222222222</v>
      </c>
      <c r="R1208" s="8">
        <f t="shared" si="295"/>
        <v>17.327777777777779</v>
      </c>
      <c r="S1208" s="8" t="s">
        <v>80</v>
      </c>
      <c r="T1208" s="9">
        <v>1.61E-2</v>
      </c>
      <c r="U1208" s="5">
        <f t="shared" si="287"/>
        <v>520833.33333333331</v>
      </c>
      <c r="V1208" s="5">
        <f t="shared" si="288"/>
        <v>79380.628716666673</v>
      </c>
      <c r="W1208" s="10">
        <f t="shared" si="298"/>
        <v>600213.96204999997</v>
      </c>
      <c r="X1208" s="5">
        <v>782843</v>
      </c>
      <c r="Y1208">
        <v>0</v>
      </c>
      <c r="Z1208" s="5">
        <v>0</v>
      </c>
      <c r="AA1208" s="5">
        <v>59948529</v>
      </c>
      <c r="AB1208">
        <v>0</v>
      </c>
      <c r="AC1208">
        <v>0</v>
      </c>
      <c r="AD1208">
        <v>0</v>
      </c>
      <c r="AE1208" t="s">
        <v>34</v>
      </c>
      <c r="AF1208" t="s">
        <v>34</v>
      </c>
      <c r="AG1208" t="s">
        <v>41</v>
      </c>
      <c r="AH1208" s="5">
        <v>591656.86</v>
      </c>
      <c r="AI1208" s="5">
        <v>7828.43</v>
      </c>
      <c r="AJ1208" s="3">
        <v>48689</v>
      </c>
      <c r="AK1208" s="5">
        <v>0</v>
      </c>
      <c r="AL1208" s="5">
        <v>0</v>
      </c>
      <c r="AM1208" s="5">
        <v>0</v>
      </c>
      <c r="AN1208" s="5">
        <v>0</v>
      </c>
      <c r="AO1208" t="s">
        <v>41</v>
      </c>
      <c r="AP1208" t="s">
        <v>37</v>
      </c>
      <c r="AQ1208" s="5">
        <v>591656.86</v>
      </c>
      <c r="AR1208" t="s">
        <v>38</v>
      </c>
      <c r="AS1208">
        <f t="shared" si="299"/>
        <v>0</v>
      </c>
      <c r="AT1208" t="str">
        <f t="shared" si="289"/>
        <v>0 Días</v>
      </c>
      <c r="AU1208" t="e">
        <f>IF(AND(AC1208=0,SUMIFS($H:$H,$A:$A,$A1208,#REF!,#REF!)&lt;250000000),"Ordinaria",IF(AND(AC1208=0,SUMIFS($H:$H,$A:$A,$A1208,#REF!,#REF!)&gt;=250000000),"Preventiva",IF(AND(AC1208&gt;0,AC1208&lt;=30),"Persuasiva I",IF(AND(AC1208&gt;30,AC1208&lt;=60),"Persuasiva II",IF(AND(AC1208&gt;60,AC1208&lt;90),"Prejurídica","Jurídico")))))</f>
        <v>#REF!</v>
      </c>
      <c r="AV1208">
        <f t="shared" si="290"/>
        <v>0</v>
      </c>
      <c r="AW1208" t="str">
        <f>IFERROR(VLOOKUP(#REF!,#REF!,32,0),"Desembolsado")</f>
        <v>Desembolsado</v>
      </c>
      <c r="AX1208" t="str">
        <f t="shared" si="297"/>
        <v>Otro</v>
      </c>
    </row>
    <row r="1209" spans="1:50" x14ac:dyDescent="0.25">
      <c r="A1209" s="3">
        <v>45230</v>
      </c>
      <c r="B1209" s="1">
        <v>39152100019351</v>
      </c>
      <c r="C1209" s="5">
        <v>125000000</v>
      </c>
      <c r="D1209">
        <v>240</v>
      </c>
      <c r="E1209" s="3">
        <v>41296</v>
      </c>
      <c r="F1209" s="1">
        <f>_xlfn.DAYS(E1209,A1209)/30</f>
        <v>-131.13333333333333</v>
      </c>
      <c r="G1209" s="1">
        <f t="shared" si="294"/>
        <v>108.86666666666667</v>
      </c>
      <c r="H1209" s="5">
        <v>59689248</v>
      </c>
      <c r="I1209" s="5" t="s">
        <v>54</v>
      </c>
      <c r="J1209" s="6">
        <v>42216</v>
      </c>
      <c r="K1209" s="7">
        <f>+_xlfn.DAYS(A1209,J1209)/30</f>
        <v>100.46666666666667</v>
      </c>
      <c r="L1209" s="7">
        <f>+_xlfn.DAYS(A1209,E1209)/30</f>
        <v>131.13333333333333</v>
      </c>
      <c r="M1209" s="6">
        <v>21782</v>
      </c>
      <c r="N1209" s="8">
        <f>+_xlfn.DAYS(A1209,M1209)/365</f>
        <v>64.241095890410961</v>
      </c>
      <c r="O1209" s="8">
        <v>1698</v>
      </c>
      <c r="P1209" s="6">
        <v>35978</v>
      </c>
      <c r="Q1209" s="8">
        <f t="shared" si="286"/>
        <v>14.772222222222222</v>
      </c>
      <c r="R1209" s="8">
        <f t="shared" si="295"/>
        <v>17.327777777777779</v>
      </c>
      <c r="S1209" s="8" t="s">
        <v>80</v>
      </c>
      <c r="T1209" s="9">
        <v>1.61E-2</v>
      </c>
      <c r="U1209" s="5">
        <f t="shared" si="287"/>
        <v>520833.33333333331</v>
      </c>
      <c r="V1209" s="5">
        <f t="shared" si="288"/>
        <v>80083.074400000012</v>
      </c>
      <c r="W1209" s="10">
        <f t="shared" si="298"/>
        <v>600916.4077333333</v>
      </c>
      <c r="X1209" s="5">
        <v>783099</v>
      </c>
      <c r="Y1209">
        <v>0</v>
      </c>
      <c r="Z1209" s="5">
        <v>0</v>
      </c>
      <c r="AA1209" s="5">
        <v>60472347</v>
      </c>
      <c r="AB1209">
        <v>0</v>
      </c>
      <c r="AC1209">
        <v>0</v>
      </c>
      <c r="AD1209">
        <v>0</v>
      </c>
      <c r="AE1209" t="s">
        <v>34</v>
      </c>
      <c r="AF1209" t="s">
        <v>34</v>
      </c>
      <c r="AG1209" t="s">
        <v>41</v>
      </c>
      <c r="AH1209" s="5">
        <v>596892.48</v>
      </c>
      <c r="AI1209" s="5">
        <v>7830.99</v>
      </c>
      <c r="AJ1209" s="3">
        <v>48689</v>
      </c>
      <c r="AK1209" s="5">
        <v>0</v>
      </c>
      <c r="AL1209" s="5">
        <v>0</v>
      </c>
      <c r="AM1209" s="5">
        <v>0</v>
      </c>
      <c r="AN1209" s="5">
        <v>0</v>
      </c>
      <c r="AO1209" t="s">
        <v>41</v>
      </c>
      <c r="AP1209" t="s">
        <v>37</v>
      </c>
      <c r="AQ1209" s="5">
        <v>596892.48</v>
      </c>
      <c r="AR1209" t="s">
        <v>38</v>
      </c>
      <c r="AS1209">
        <f t="shared" si="299"/>
        <v>0</v>
      </c>
      <c r="AT1209" t="str">
        <f t="shared" si="289"/>
        <v>0 Días</v>
      </c>
      <c r="AU1209" t="e">
        <f>IF(AND(AC1209=0,SUMIFS($H:$H,$A:$A,$A1209,#REF!,#REF!)&lt;250000000),"Ordinaria",IF(AND(AC1209=0,SUMIFS($H:$H,$A:$A,$A1209,#REF!,#REF!)&gt;=250000000),"Preventiva",IF(AND(AC1209&gt;0,AC1209&lt;=30),"Persuasiva I",IF(AND(AC1209&gt;30,AC1209&lt;=60),"Persuasiva II",IF(AND(AC1209&gt;60,AC1209&lt;90),"Prejurídica","Jurídico")))))</f>
        <v>#REF!</v>
      </c>
      <c r="AV1209">
        <f t="shared" si="290"/>
        <v>0</v>
      </c>
      <c r="AW1209" t="str">
        <f>IFERROR(VLOOKUP(#REF!,#REF!,32,0),"Desembolsado")</f>
        <v>Desembolsado</v>
      </c>
      <c r="AX1209" t="str">
        <f t="shared" si="297"/>
        <v>Otro</v>
      </c>
    </row>
    <row r="1210" spans="1:50" x14ac:dyDescent="0.25">
      <c r="A1210" s="3">
        <v>45199</v>
      </c>
      <c r="B1210" s="1">
        <v>39152100019351</v>
      </c>
      <c r="C1210" s="5">
        <v>125000000</v>
      </c>
      <c r="D1210">
        <v>240</v>
      </c>
      <c r="E1210" s="3">
        <v>41296</v>
      </c>
      <c r="F1210" s="1">
        <f>_xlfn.DAYS(E1210,A1210)/30</f>
        <v>-130.1</v>
      </c>
      <c r="G1210" s="1">
        <f t="shared" si="294"/>
        <v>109.9</v>
      </c>
      <c r="H1210" s="5">
        <v>60212810</v>
      </c>
      <c r="I1210" s="5" t="s">
        <v>54</v>
      </c>
      <c r="J1210" s="6">
        <v>42216</v>
      </c>
      <c r="K1210" s="7">
        <f>+_xlfn.DAYS(A1210,J1210)/30</f>
        <v>99.433333333333337</v>
      </c>
      <c r="L1210" s="7">
        <f>+_xlfn.DAYS(A1210,E1210)/30</f>
        <v>130.1</v>
      </c>
      <c r="M1210" s="6">
        <v>21782</v>
      </c>
      <c r="N1210" s="8">
        <f>+_xlfn.DAYS(A1210,M1210)/365</f>
        <v>64.156164383561645</v>
      </c>
      <c r="O1210" s="8">
        <v>1698</v>
      </c>
      <c r="P1210" s="6">
        <v>35978</v>
      </c>
      <c r="Q1210" s="8">
        <f t="shared" si="286"/>
        <v>14.772222222222222</v>
      </c>
      <c r="R1210" s="8">
        <f t="shared" si="295"/>
        <v>17.327777777777779</v>
      </c>
      <c r="S1210" s="8" t="s">
        <v>80</v>
      </c>
      <c r="T1210" s="9">
        <v>1.61E-2</v>
      </c>
      <c r="U1210" s="5">
        <f t="shared" si="287"/>
        <v>520833.33333333331</v>
      </c>
      <c r="V1210" s="5">
        <f t="shared" si="288"/>
        <v>80785.520083333337</v>
      </c>
      <c r="W1210" s="10">
        <f t="shared" si="298"/>
        <v>601618.85341666662</v>
      </c>
      <c r="X1210" s="5">
        <v>783355</v>
      </c>
      <c r="Y1210">
        <v>0</v>
      </c>
      <c r="Z1210" s="5">
        <v>0</v>
      </c>
      <c r="AA1210" s="5">
        <v>60996165</v>
      </c>
      <c r="AB1210">
        <v>0</v>
      </c>
      <c r="AC1210">
        <v>0</v>
      </c>
      <c r="AD1210">
        <v>0</v>
      </c>
      <c r="AE1210" t="s">
        <v>34</v>
      </c>
      <c r="AF1210" t="s">
        <v>34</v>
      </c>
      <c r="AG1210" t="s">
        <v>41</v>
      </c>
      <c r="AH1210" s="5">
        <v>602128.1</v>
      </c>
      <c r="AI1210" s="5">
        <v>7833.55</v>
      </c>
      <c r="AJ1210" s="3">
        <v>48689</v>
      </c>
      <c r="AK1210" s="5">
        <v>0</v>
      </c>
      <c r="AL1210" s="5">
        <v>0</v>
      </c>
      <c r="AM1210" s="5">
        <v>0</v>
      </c>
      <c r="AN1210" s="5">
        <v>0</v>
      </c>
      <c r="AO1210" t="s">
        <v>41</v>
      </c>
      <c r="AP1210" t="s">
        <v>37</v>
      </c>
      <c r="AQ1210" s="5">
        <v>602128.1</v>
      </c>
      <c r="AR1210" t="s">
        <v>38</v>
      </c>
      <c r="AS1210">
        <f t="shared" si="299"/>
        <v>0</v>
      </c>
      <c r="AT1210" t="str">
        <f t="shared" si="289"/>
        <v>0 Días</v>
      </c>
      <c r="AU1210" t="e">
        <f>IF(AND(AC1210=0,SUMIFS($H:$H,$A:$A,$A1210,#REF!,#REF!)&lt;250000000),"Ordinaria",IF(AND(AC1210=0,SUMIFS($H:$H,$A:$A,$A1210,#REF!,#REF!)&gt;=250000000),"Preventiva",IF(AND(AC1210&gt;0,AC1210&lt;=30),"Persuasiva I",IF(AND(AC1210&gt;30,AC1210&lt;=60),"Persuasiva II",IF(AND(AC1210&gt;60,AC1210&lt;90),"Prejurídica","Jurídico")))))</f>
        <v>#REF!</v>
      </c>
      <c r="AV1210">
        <f t="shared" si="290"/>
        <v>0</v>
      </c>
      <c r="AW1210" t="str">
        <f>IFERROR(VLOOKUP(#REF!,#REF!,32,0),"Desembolsado")</f>
        <v>Desembolsado</v>
      </c>
      <c r="AX1210" t="str">
        <f t="shared" si="297"/>
        <v>Otro</v>
      </c>
    </row>
    <row r="1211" spans="1:50" x14ac:dyDescent="0.25">
      <c r="A1211" s="3">
        <v>45169</v>
      </c>
      <c r="B1211" s="1">
        <v>39152100019351</v>
      </c>
      <c r="C1211" s="5">
        <v>125000000</v>
      </c>
      <c r="D1211">
        <v>240</v>
      </c>
      <c r="E1211" s="3">
        <v>41296</v>
      </c>
      <c r="F1211" s="1">
        <f>_xlfn.DAYS(E1211,A1211)/30</f>
        <v>-129.1</v>
      </c>
      <c r="G1211" s="1">
        <f t="shared" si="294"/>
        <v>110.9</v>
      </c>
      <c r="H1211" s="5">
        <v>60736104</v>
      </c>
      <c r="I1211" s="5" t="s">
        <v>54</v>
      </c>
      <c r="J1211" s="6">
        <v>42216</v>
      </c>
      <c r="K1211" s="7">
        <f>+_xlfn.DAYS(A1211,J1211)/30</f>
        <v>98.433333333333337</v>
      </c>
      <c r="L1211" s="7">
        <f>+_xlfn.DAYS(A1211,E1211)/30</f>
        <v>129.1</v>
      </c>
      <c r="M1211" s="6">
        <v>21782</v>
      </c>
      <c r="N1211" s="8">
        <f>+_xlfn.DAYS(A1211,M1211)/365</f>
        <v>64.07397260273973</v>
      </c>
      <c r="O1211" s="8">
        <v>1698</v>
      </c>
      <c r="P1211" s="6">
        <v>35978</v>
      </c>
      <c r="Q1211" s="8">
        <f t="shared" si="286"/>
        <v>14.772222222222222</v>
      </c>
      <c r="R1211" s="8">
        <f t="shared" si="295"/>
        <v>17.327777777777779</v>
      </c>
      <c r="S1211" s="8" t="s">
        <v>80</v>
      </c>
      <c r="T1211" s="9">
        <v>1.61E-2</v>
      </c>
      <c r="U1211" s="5">
        <f t="shared" si="287"/>
        <v>520833.33333333331</v>
      </c>
      <c r="V1211" s="5">
        <f t="shared" si="288"/>
        <v>81487.606200000009</v>
      </c>
      <c r="W1211" s="10">
        <f t="shared" si="298"/>
        <v>602320.93953333329</v>
      </c>
      <c r="X1211" s="5">
        <v>783612</v>
      </c>
      <c r="Y1211">
        <v>0</v>
      </c>
      <c r="Z1211" s="5">
        <v>0</v>
      </c>
      <c r="AA1211" s="5">
        <v>61519716</v>
      </c>
      <c r="AB1211">
        <v>0</v>
      </c>
      <c r="AC1211">
        <v>0</v>
      </c>
      <c r="AD1211">
        <v>0</v>
      </c>
      <c r="AE1211" t="s">
        <v>34</v>
      </c>
      <c r="AF1211" t="s">
        <v>34</v>
      </c>
      <c r="AG1211" t="s">
        <v>41</v>
      </c>
      <c r="AH1211" s="5">
        <v>607361.04</v>
      </c>
      <c r="AI1211" s="5">
        <v>7836.12</v>
      </c>
      <c r="AJ1211" s="3">
        <v>48689</v>
      </c>
      <c r="AK1211" s="5">
        <v>0</v>
      </c>
      <c r="AL1211" s="5">
        <v>0</v>
      </c>
      <c r="AM1211" s="5">
        <v>0</v>
      </c>
      <c r="AN1211" s="5">
        <v>0</v>
      </c>
      <c r="AO1211" t="s">
        <v>41</v>
      </c>
      <c r="AP1211" t="s">
        <v>37</v>
      </c>
      <c r="AQ1211" s="5">
        <v>607361.04</v>
      </c>
      <c r="AR1211" t="s">
        <v>38</v>
      </c>
      <c r="AS1211">
        <f t="shared" si="299"/>
        <v>0</v>
      </c>
      <c r="AT1211" t="str">
        <f t="shared" si="289"/>
        <v>0 Días</v>
      </c>
      <c r="AU1211" t="e">
        <f>IF(AND(AC1211=0,SUMIFS($H:$H,$A:$A,$A1211,#REF!,#REF!)&lt;250000000),"Ordinaria",IF(AND(AC1211=0,SUMIFS($H:$H,$A:$A,$A1211,#REF!,#REF!)&gt;=250000000),"Preventiva",IF(AND(AC1211&gt;0,AC1211&lt;=30),"Persuasiva I",IF(AND(AC1211&gt;30,AC1211&lt;=60),"Persuasiva II",IF(AND(AC1211&gt;60,AC1211&lt;90),"Prejurídica","Jurídico")))))</f>
        <v>#REF!</v>
      </c>
      <c r="AV1211">
        <f t="shared" si="290"/>
        <v>0</v>
      </c>
      <c r="AW1211" t="str">
        <f>IFERROR(VLOOKUP(#REF!,#REF!,32,0),"Desembolsado")</f>
        <v>Desembolsado</v>
      </c>
      <c r="AX1211" t="str">
        <f t="shared" si="297"/>
        <v>Otro</v>
      </c>
    </row>
    <row r="1212" spans="1:50" x14ac:dyDescent="0.25">
      <c r="A1212" s="3">
        <v>45138</v>
      </c>
      <c r="B1212" s="1">
        <v>39152100019351</v>
      </c>
      <c r="C1212" s="5">
        <v>125000000</v>
      </c>
      <c r="D1212">
        <v>240</v>
      </c>
      <c r="E1212" s="3">
        <v>41296</v>
      </c>
      <c r="F1212" s="1">
        <f>_xlfn.DAYS(E1212,A1212)/30</f>
        <v>-128.06666666666666</v>
      </c>
      <c r="G1212" s="1">
        <f t="shared" si="294"/>
        <v>111.93333333333334</v>
      </c>
      <c r="H1212" s="5">
        <v>61260046</v>
      </c>
      <c r="I1212" s="5" t="s">
        <v>54</v>
      </c>
      <c r="J1212" s="6">
        <v>42216</v>
      </c>
      <c r="K1212" s="7">
        <f>+_xlfn.DAYS(A1212,J1212)/30</f>
        <v>97.4</v>
      </c>
      <c r="L1212" s="7">
        <f>+_xlfn.DAYS(A1212,E1212)/30</f>
        <v>128.06666666666666</v>
      </c>
      <c r="M1212" s="6">
        <v>21782</v>
      </c>
      <c r="N1212" s="8">
        <f>+_xlfn.DAYS(A1212,M1212)/365</f>
        <v>63.989041095890414</v>
      </c>
      <c r="O1212" s="8">
        <v>1698</v>
      </c>
      <c r="P1212" s="6">
        <v>35978</v>
      </c>
      <c r="Q1212" s="8">
        <f t="shared" si="286"/>
        <v>14.772222222222222</v>
      </c>
      <c r="R1212" s="8">
        <f t="shared" si="295"/>
        <v>17.327777777777779</v>
      </c>
      <c r="S1212" s="8" t="s">
        <v>80</v>
      </c>
      <c r="T1212" s="9">
        <v>1.61E-2</v>
      </c>
      <c r="U1212" s="5">
        <f t="shared" si="287"/>
        <v>520833.33333333331</v>
      </c>
      <c r="V1212" s="5">
        <f t="shared" si="288"/>
        <v>82190.561716666663</v>
      </c>
      <c r="W1212" s="10">
        <f t="shared" si="298"/>
        <v>603023.89504999993</v>
      </c>
      <c r="X1212" s="5">
        <v>783867</v>
      </c>
      <c r="Y1212">
        <v>0</v>
      </c>
      <c r="Z1212" s="5">
        <v>0</v>
      </c>
      <c r="AA1212" s="5">
        <v>62043913</v>
      </c>
      <c r="AB1212">
        <v>0</v>
      </c>
      <c r="AC1212">
        <v>0</v>
      </c>
      <c r="AD1212">
        <v>0</v>
      </c>
      <c r="AE1212" t="s">
        <v>34</v>
      </c>
      <c r="AF1212" t="s">
        <v>34</v>
      </c>
      <c r="AG1212" t="s">
        <v>41</v>
      </c>
      <c r="AH1212" s="5">
        <v>612600.46</v>
      </c>
      <c r="AI1212" s="5">
        <v>7838.67</v>
      </c>
      <c r="AJ1212" s="3">
        <v>48689</v>
      </c>
      <c r="AK1212" s="5">
        <v>0</v>
      </c>
      <c r="AL1212" s="5">
        <v>0</v>
      </c>
      <c r="AM1212" s="5">
        <v>0</v>
      </c>
      <c r="AN1212" s="5">
        <v>0</v>
      </c>
      <c r="AO1212" t="s">
        <v>41</v>
      </c>
      <c r="AP1212" t="s">
        <v>37</v>
      </c>
      <c r="AQ1212" s="5">
        <v>612600.46</v>
      </c>
      <c r="AR1212" t="s">
        <v>38</v>
      </c>
      <c r="AS1212">
        <f t="shared" si="299"/>
        <v>0</v>
      </c>
      <c r="AT1212" t="str">
        <f t="shared" si="289"/>
        <v>0 Días</v>
      </c>
      <c r="AU1212" t="e">
        <f>IF(AND(AC1212=0,SUMIFS($H:$H,$A:$A,$A1212,#REF!,#REF!)&lt;250000000),"Ordinaria",IF(AND(AC1212=0,SUMIFS($H:$H,$A:$A,$A1212,#REF!,#REF!)&gt;=250000000),"Preventiva",IF(AND(AC1212&gt;0,AC1212&lt;=30),"Persuasiva I",IF(AND(AC1212&gt;30,AC1212&lt;=60),"Persuasiva II",IF(AND(AC1212&gt;60,AC1212&lt;90),"Prejurídica","Jurídico")))))</f>
        <v>#REF!</v>
      </c>
      <c r="AV1212">
        <f t="shared" si="290"/>
        <v>0</v>
      </c>
      <c r="AW1212" t="str">
        <f>IFERROR(VLOOKUP(#REF!,#REF!,32,0),"Desembolsado")</f>
        <v>Desembolsado</v>
      </c>
      <c r="AX1212" t="str">
        <f t="shared" si="297"/>
        <v>Otro</v>
      </c>
    </row>
    <row r="1213" spans="1:50" x14ac:dyDescent="0.25">
      <c r="A1213" s="3">
        <v>45107</v>
      </c>
      <c r="B1213" s="1">
        <v>39152100019351</v>
      </c>
      <c r="C1213" s="5">
        <v>125000000</v>
      </c>
      <c r="D1213">
        <v>240</v>
      </c>
      <c r="E1213" s="3">
        <v>41296</v>
      </c>
      <c r="F1213" s="1">
        <f>_xlfn.DAYS(E1213,A1213)/30</f>
        <v>-127.03333333333333</v>
      </c>
      <c r="G1213" s="1">
        <f t="shared" si="294"/>
        <v>112.96666666666667</v>
      </c>
      <c r="H1213" s="5">
        <v>61783607</v>
      </c>
      <c r="I1213" s="5" t="s">
        <v>54</v>
      </c>
      <c r="J1213" s="6">
        <v>42216</v>
      </c>
      <c r="K1213" s="7">
        <f>+_xlfn.DAYS(A1213,J1213)/30</f>
        <v>96.36666666666666</v>
      </c>
      <c r="L1213" s="7">
        <f>+_xlfn.DAYS(A1213,E1213)/30</f>
        <v>127.03333333333333</v>
      </c>
      <c r="M1213" s="6">
        <v>21782</v>
      </c>
      <c r="N1213" s="8">
        <f>+_xlfn.DAYS(A1213,M1213)/365</f>
        <v>63.904109589041099</v>
      </c>
      <c r="O1213" s="8">
        <v>1698</v>
      </c>
      <c r="P1213" s="6">
        <v>35978</v>
      </c>
      <c r="Q1213" s="8">
        <f t="shared" si="286"/>
        <v>14.772222222222222</v>
      </c>
      <c r="R1213" s="8">
        <f t="shared" si="295"/>
        <v>17.327777777777779</v>
      </c>
      <c r="S1213" s="8" t="s">
        <v>80</v>
      </c>
      <c r="T1213" s="9">
        <v>1.61E-2</v>
      </c>
      <c r="U1213" s="5">
        <f t="shared" si="287"/>
        <v>520833.33333333331</v>
      </c>
      <c r="V1213" s="5">
        <f t="shared" si="288"/>
        <v>82893.00605833334</v>
      </c>
      <c r="W1213" s="10">
        <f t="shared" si="298"/>
        <v>603726.3393916667</v>
      </c>
      <c r="X1213" s="5">
        <v>784116</v>
      </c>
      <c r="Y1213">
        <v>0</v>
      </c>
      <c r="Z1213" s="5">
        <v>0</v>
      </c>
      <c r="AA1213" s="5">
        <v>62567723</v>
      </c>
      <c r="AB1213">
        <v>0</v>
      </c>
      <c r="AC1213">
        <v>0</v>
      </c>
      <c r="AD1213">
        <v>0</v>
      </c>
      <c r="AE1213" t="s">
        <v>34</v>
      </c>
      <c r="AF1213" t="s">
        <v>34</v>
      </c>
      <c r="AG1213" t="s">
        <v>41</v>
      </c>
      <c r="AH1213" s="5">
        <v>617836.06999999995</v>
      </c>
      <c r="AI1213" s="5">
        <v>7841.16</v>
      </c>
      <c r="AJ1213" s="3">
        <v>48689</v>
      </c>
      <c r="AK1213" s="5">
        <v>0</v>
      </c>
      <c r="AL1213" s="5">
        <v>0</v>
      </c>
      <c r="AM1213" s="5">
        <v>0</v>
      </c>
      <c r="AN1213" s="5">
        <v>0</v>
      </c>
      <c r="AO1213" t="s">
        <v>41</v>
      </c>
      <c r="AP1213" t="s">
        <v>37</v>
      </c>
      <c r="AQ1213" s="5">
        <v>617836.06999999995</v>
      </c>
      <c r="AR1213" t="s">
        <v>38</v>
      </c>
      <c r="AS1213">
        <f t="shared" si="299"/>
        <v>0</v>
      </c>
      <c r="AT1213" t="str">
        <f t="shared" si="289"/>
        <v>0 Días</v>
      </c>
      <c r="AU1213" t="e">
        <f>IF(AND(AC1213=0,SUMIFS($H:$H,$A:$A,$A1213,#REF!,#REF!)&lt;250000000),"Ordinaria",IF(AND(AC1213=0,SUMIFS($H:$H,$A:$A,$A1213,#REF!,#REF!)&gt;=250000000),"Preventiva",IF(AND(AC1213&gt;0,AC1213&lt;=30),"Persuasiva I",IF(AND(AC1213&gt;30,AC1213&lt;=60),"Persuasiva II",IF(AND(AC1213&gt;60,AC1213&lt;90),"Prejurídica","Jurídico")))))</f>
        <v>#REF!</v>
      </c>
      <c r="AV1213">
        <f t="shared" si="290"/>
        <v>0</v>
      </c>
      <c r="AW1213" t="str">
        <f>IFERROR(VLOOKUP(#REF!,#REF!,32,0),"Desembolsado")</f>
        <v>Desembolsado</v>
      </c>
      <c r="AX1213" t="str">
        <f t="shared" si="297"/>
        <v>Otro</v>
      </c>
    </row>
    <row r="1214" spans="1:50" x14ac:dyDescent="0.25">
      <c r="A1214" s="3">
        <v>45077</v>
      </c>
      <c r="B1214" s="1">
        <v>39152100019351</v>
      </c>
      <c r="C1214" s="5">
        <v>125000000</v>
      </c>
      <c r="D1214">
        <v>240</v>
      </c>
      <c r="E1214" s="3">
        <v>41296</v>
      </c>
      <c r="F1214" s="1">
        <f>_xlfn.DAYS(E1214,A1214)/30</f>
        <v>-126.03333333333333</v>
      </c>
      <c r="G1214" s="1">
        <f t="shared" si="294"/>
        <v>113.96666666666667</v>
      </c>
      <c r="H1214" s="5">
        <v>62307095</v>
      </c>
      <c r="I1214" s="5" t="s">
        <v>54</v>
      </c>
      <c r="J1214" s="6">
        <v>42216</v>
      </c>
      <c r="K1214" s="7">
        <f>+_xlfn.DAYS(A1214,J1214)/30</f>
        <v>95.36666666666666</v>
      </c>
      <c r="L1214" s="7">
        <f>+_xlfn.DAYS(A1214,E1214)/30</f>
        <v>126.03333333333333</v>
      </c>
      <c r="M1214" s="6">
        <v>21782</v>
      </c>
      <c r="N1214" s="8">
        <f>+_xlfn.DAYS(A1214,M1214)/365</f>
        <v>63.821917808219176</v>
      </c>
      <c r="O1214" s="8">
        <v>1698</v>
      </c>
      <c r="P1214" s="6">
        <v>35978</v>
      </c>
      <c r="Q1214" s="8">
        <f t="shared" si="286"/>
        <v>14.772222222222222</v>
      </c>
      <c r="R1214" s="8">
        <f t="shared" si="295"/>
        <v>17.327777777777779</v>
      </c>
      <c r="S1214" s="8" t="s">
        <v>80</v>
      </c>
      <c r="T1214" s="9">
        <v>1.61E-2</v>
      </c>
      <c r="U1214" s="5">
        <f t="shared" si="287"/>
        <v>520833.33333333331</v>
      </c>
      <c r="V1214" s="5">
        <f t="shared" si="288"/>
        <v>83595.352458333335</v>
      </c>
      <c r="W1214" s="10">
        <f t="shared" si="298"/>
        <v>604428.68579166662</v>
      </c>
      <c r="X1214" s="5">
        <v>784372</v>
      </c>
      <c r="Y1214">
        <v>0</v>
      </c>
      <c r="Z1214" s="5">
        <v>0</v>
      </c>
      <c r="AA1214" s="5">
        <v>63091467</v>
      </c>
      <c r="AB1214">
        <v>0</v>
      </c>
      <c r="AC1214">
        <v>0</v>
      </c>
      <c r="AD1214">
        <v>0</v>
      </c>
      <c r="AE1214" t="s">
        <v>34</v>
      </c>
      <c r="AF1214" t="s">
        <v>34</v>
      </c>
      <c r="AG1214" t="s">
        <v>41</v>
      </c>
      <c r="AH1214" s="5">
        <v>623070.94999999995</v>
      </c>
      <c r="AI1214" s="5">
        <v>7843.72</v>
      </c>
      <c r="AJ1214" s="3">
        <v>48689</v>
      </c>
      <c r="AK1214" s="5">
        <v>0</v>
      </c>
      <c r="AL1214" s="5">
        <v>0</v>
      </c>
      <c r="AM1214" s="5">
        <v>0</v>
      </c>
      <c r="AN1214" s="5">
        <v>0</v>
      </c>
      <c r="AO1214" t="s">
        <v>41</v>
      </c>
      <c r="AP1214" t="s">
        <v>37</v>
      </c>
      <c r="AQ1214" s="5">
        <v>623070.94999999995</v>
      </c>
      <c r="AR1214" t="s">
        <v>38</v>
      </c>
      <c r="AS1214">
        <f t="shared" si="299"/>
        <v>0</v>
      </c>
      <c r="AT1214" t="str">
        <f t="shared" si="289"/>
        <v>0 Días</v>
      </c>
      <c r="AU1214" t="e">
        <f>IF(AND(AC1214=0,SUMIFS($H:$H,$A:$A,$A1214,#REF!,#REF!)&lt;250000000),"Ordinaria",IF(AND(AC1214=0,SUMIFS($H:$H,$A:$A,$A1214,#REF!,#REF!)&gt;=250000000),"Preventiva",IF(AND(AC1214&gt;0,AC1214&lt;=30),"Persuasiva I",IF(AND(AC1214&gt;30,AC1214&lt;=60),"Persuasiva II",IF(AND(AC1214&gt;60,AC1214&lt;90),"Prejurídica","Jurídico")))))</f>
        <v>#REF!</v>
      </c>
      <c r="AV1214">
        <f t="shared" si="290"/>
        <v>0</v>
      </c>
      <c r="AW1214" t="str">
        <f>IFERROR(VLOOKUP(#REF!,#REF!,32,0),"Desembolsado")</f>
        <v>Desembolsado</v>
      </c>
      <c r="AX1214" t="str">
        <f t="shared" si="297"/>
        <v>Otro</v>
      </c>
    </row>
    <row r="1215" spans="1:50" x14ac:dyDescent="0.25">
      <c r="A1215" s="3">
        <v>45046</v>
      </c>
      <c r="B1215" s="1">
        <v>39152100019351</v>
      </c>
      <c r="C1215" s="5">
        <v>125000000</v>
      </c>
      <c r="D1215">
        <v>240</v>
      </c>
      <c r="E1215" s="3">
        <v>41296</v>
      </c>
      <c r="F1215" s="1">
        <f>_xlfn.DAYS(E1215,A1215)/30</f>
        <v>-125</v>
      </c>
      <c r="G1215" s="1">
        <f t="shared" si="294"/>
        <v>115</v>
      </c>
      <c r="H1215" s="5">
        <v>62830816</v>
      </c>
      <c r="I1215" s="5" t="s">
        <v>54</v>
      </c>
      <c r="J1215" s="6">
        <v>42216</v>
      </c>
      <c r="K1215" s="7">
        <f>+_xlfn.DAYS(A1215,J1215)/30</f>
        <v>94.333333333333329</v>
      </c>
      <c r="L1215" s="7">
        <f>+_xlfn.DAYS(A1215,E1215)/30</f>
        <v>125</v>
      </c>
      <c r="M1215" s="6">
        <v>21782</v>
      </c>
      <c r="N1215" s="8">
        <f>+_xlfn.DAYS(A1215,M1215)/365</f>
        <v>63.736986301369861</v>
      </c>
      <c r="O1215" s="8">
        <v>1698</v>
      </c>
      <c r="P1215" s="6">
        <v>35978</v>
      </c>
      <c r="Q1215" s="8">
        <f t="shared" si="286"/>
        <v>14.772222222222222</v>
      </c>
      <c r="R1215" s="8">
        <f t="shared" si="295"/>
        <v>17.327777777777779</v>
      </c>
      <c r="S1215" s="8" t="s">
        <v>80</v>
      </c>
      <c r="T1215" s="9">
        <v>1.61E-2</v>
      </c>
      <c r="U1215" s="5">
        <f t="shared" si="287"/>
        <v>520833.33333333331</v>
      </c>
      <c r="V1215" s="5">
        <f t="shared" si="288"/>
        <v>84298.011466666663</v>
      </c>
      <c r="W1215" s="10">
        <f t="shared" si="298"/>
        <v>605131.34479999996</v>
      </c>
      <c r="X1215" s="5">
        <v>784635</v>
      </c>
      <c r="Y1215">
        <v>0</v>
      </c>
      <c r="Z1215" s="5">
        <v>0</v>
      </c>
      <c r="AA1215" s="5">
        <v>63615451</v>
      </c>
      <c r="AB1215">
        <v>0</v>
      </c>
      <c r="AC1215">
        <v>0</v>
      </c>
      <c r="AD1215">
        <v>0</v>
      </c>
      <c r="AE1215" t="s">
        <v>34</v>
      </c>
      <c r="AF1215" t="s">
        <v>34</v>
      </c>
      <c r="AG1215" t="s">
        <v>41</v>
      </c>
      <c r="AH1215" s="5">
        <v>628308.16</v>
      </c>
      <c r="AI1215" s="5">
        <v>7846.35</v>
      </c>
      <c r="AJ1215" s="3">
        <v>48689</v>
      </c>
      <c r="AK1215" s="5">
        <v>0</v>
      </c>
      <c r="AL1215" s="5">
        <v>0</v>
      </c>
      <c r="AM1215" s="5">
        <v>0</v>
      </c>
      <c r="AN1215" s="5">
        <v>0</v>
      </c>
      <c r="AO1215" t="s">
        <v>41</v>
      </c>
      <c r="AP1215" t="s">
        <v>37</v>
      </c>
      <c r="AQ1215" s="5">
        <v>628308.16</v>
      </c>
      <c r="AR1215" t="s">
        <v>38</v>
      </c>
      <c r="AS1215">
        <f t="shared" si="299"/>
        <v>0</v>
      </c>
      <c r="AT1215" t="str">
        <f t="shared" si="289"/>
        <v>0 Días</v>
      </c>
      <c r="AU1215" t="e">
        <f>IF(AND(AC1215=0,SUMIFS($H:$H,$A:$A,$A1215,#REF!,#REF!)&lt;250000000),"Ordinaria",IF(AND(AC1215=0,SUMIFS($H:$H,$A:$A,$A1215,#REF!,#REF!)&gt;=250000000),"Preventiva",IF(AND(AC1215&gt;0,AC1215&lt;=30),"Persuasiva I",IF(AND(AC1215&gt;30,AC1215&lt;=60),"Persuasiva II",IF(AND(AC1215&gt;60,AC1215&lt;90),"Prejurídica","Jurídico")))))</f>
        <v>#REF!</v>
      </c>
      <c r="AV1215">
        <f t="shared" si="290"/>
        <v>0</v>
      </c>
      <c r="AW1215" t="str">
        <f>IFERROR(VLOOKUP(#REF!,#REF!,32,0),"Desembolsado")</f>
        <v>Desembolsado</v>
      </c>
      <c r="AX1215" t="str">
        <f t="shared" si="297"/>
        <v>Otro</v>
      </c>
    </row>
    <row r="1216" spans="1:50" x14ac:dyDescent="0.25">
      <c r="A1216" s="3">
        <v>45016</v>
      </c>
      <c r="B1216" s="1">
        <v>39152100019351</v>
      </c>
      <c r="C1216" s="5">
        <v>125000000</v>
      </c>
      <c r="D1216">
        <v>240</v>
      </c>
      <c r="E1216" s="3">
        <v>41296</v>
      </c>
      <c r="F1216" s="1">
        <f>_xlfn.DAYS(E1216,A1216)/30</f>
        <v>-124</v>
      </c>
      <c r="G1216" s="1">
        <f t="shared" si="294"/>
        <v>116</v>
      </c>
      <c r="H1216" s="5">
        <v>63354406</v>
      </c>
      <c r="I1216" s="5" t="s">
        <v>54</v>
      </c>
      <c r="J1216" s="6">
        <v>42216</v>
      </c>
      <c r="K1216" s="7">
        <f>+_xlfn.DAYS(A1216,J1216)/30</f>
        <v>93.333333333333329</v>
      </c>
      <c r="L1216" s="7">
        <f>+_xlfn.DAYS(A1216,E1216)/30</f>
        <v>124</v>
      </c>
      <c r="M1216" s="6">
        <v>21782</v>
      </c>
      <c r="N1216" s="8">
        <f>+_xlfn.DAYS(A1216,M1216)/365</f>
        <v>63.654794520547945</v>
      </c>
      <c r="O1216" s="8">
        <v>1698</v>
      </c>
      <c r="P1216" s="6">
        <v>35978</v>
      </c>
      <c r="Q1216" s="8">
        <f t="shared" si="286"/>
        <v>14.772222222222222</v>
      </c>
      <c r="R1216" s="8">
        <f t="shared" si="295"/>
        <v>17.327777777777779</v>
      </c>
      <c r="S1216" s="8" t="s">
        <v>80</v>
      </c>
      <c r="T1216" s="9">
        <v>1.61E-2</v>
      </c>
      <c r="U1216" s="5">
        <f t="shared" si="287"/>
        <v>520833.33333333331</v>
      </c>
      <c r="V1216" s="5">
        <f t="shared" si="288"/>
        <v>85000.494716666668</v>
      </c>
      <c r="W1216" s="10">
        <f t="shared" si="298"/>
        <v>605833.82805000001</v>
      </c>
      <c r="X1216" s="5">
        <v>784894</v>
      </c>
      <c r="Y1216">
        <v>0</v>
      </c>
      <c r="Z1216" s="5">
        <v>0</v>
      </c>
      <c r="AA1216" s="5">
        <v>64139300</v>
      </c>
      <c r="AB1216">
        <v>0</v>
      </c>
      <c r="AC1216">
        <v>0</v>
      </c>
      <c r="AD1216">
        <v>0</v>
      </c>
      <c r="AE1216" t="s">
        <v>34</v>
      </c>
      <c r="AF1216" t="s">
        <v>34</v>
      </c>
      <c r="AG1216" t="s">
        <v>41</v>
      </c>
      <c r="AH1216" s="5">
        <v>633544.06000000006</v>
      </c>
      <c r="AI1216" s="5">
        <v>7848.94</v>
      </c>
      <c r="AJ1216" s="3">
        <v>48689</v>
      </c>
      <c r="AK1216" s="5">
        <v>0</v>
      </c>
      <c r="AL1216" s="5">
        <v>0</v>
      </c>
      <c r="AM1216" s="5">
        <v>0</v>
      </c>
      <c r="AN1216" s="5">
        <v>0</v>
      </c>
      <c r="AO1216" t="s">
        <v>41</v>
      </c>
      <c r="AP1216" t="s">
        <v>37</v>
      </c>
      <c r="AQ1216" s="5">
        <v>633544.06000000006</v>
      </c>
      <c r="AR1216" t="s">
        <v>38</v>
      </c>
      <c r="AS1216">
        <f t="shared" si="299"/>
        <v>0</v>
      </c>
      <c r="AT1216" t="str">
        <f t="shared" si="289"/>
        <v>0 Días</v>
      </c>
      <c r="AU1216" t="e">
        <f>IF(AND(AC1216=0,SUMIFS($H:$H,$A:$A,$A1216,#REF!,#REF!)&lt;250000000),"Ordinaria",IF(AND(AC1216=0,SUMIFS($H:$H,$A:$A,$A1216,#REF!,#REF!)&gt;=250000000),"Preventiva",IF(AND(AC1216&gt;0,AC1216&lt;=30),"Persuasiva I",IF(AND(AC1216&gt;30,AC1216&lt;=60),"Persuasiva II",IF(AND(AC1216&gt;60,AC1216&lt;90),"Prejurídica","Jurídico")))))</f>
        <v>#REF!</v>
      </c>
      <c r="AV1216">
        <f t="shared" si="290"/>
        <v>0</v>
      </c>
      <c r="AW1216" t="str">
        <f>IFERROR(VLOOKUP(#REF!,#REF!,32,0),"Desembolsado")</f>
        <v>Desembolsado</v>
      </c>
      <c r="AX1216" t="str">
        <f t="shared" si="297"/>
        <v>Otro</v>
      </c>
    </row>
    <row r="1217" spans="1:50" x14ac:dyDescent="0.25">
      <c r="A1217" s="3">
        <v>45351</v>
      </c>
      <c r="B1217" s="1">
        <v>39152150019551</v>
      </c>
      <c r="C1217" s="5">
        <v>116900000</v>
      </c>
      <c r="D1217">
        <v>240</v>
      </c>
      <c r="E1217" s="3">
        <v>41339</v>
      </c>
      <c r="F1217" s="1">
        <f>_xlfn.DAYS(E1217,A1217)/30</f>
        <v>-133.73333333333332</v>
      </c>
      <c r="G1217" s="1">
        <f t="shared" ref="G1217:G1248" si="300">+D1217+F1217</f>
        <v>106.26666666666668</v>
      </c>
      <c r="H1217" s="5">
        <v>54041142</v>
      </c>
      <c r="I1217" s="5" t="s">
        <v>53</v>
      </c>
      <c r="J1217" s="6">
        <v>42277</v>
      </c>
      <c r="K1217" s="7">
        <f>+_xlfn.DAYS(A1217,J1217)/30</f>
        <v>102.46666666666667</v>
      </c>
      <c r="L1217" s="7">
        <f>+_xlfn.DAYS(A1217,E1217)/30</f>
        <v>133.73333333333332</v>
      </c>
      <c r="M1217" s="6">
        <v>24288</v>
      </c>
      <c r="N1217" s="8">
        <f>+_xlfn.DAYS(A1217,M1217)/365</f>
        <v>57.706849315068496</v>
      </c>
      <c r="O1217" s="8">
        <v>958</v>
      </c>
      <c r="P1217" s="6">
        <v>40940</v>
      </c>
      <c r="Q1217" s="8">
        <f t="shared" si="286"/>
        <v>1.1083333333333334</v>
      </c>
      <c r="R1217" s="8">
        <f t="shared" si="295"/>
        <v>3.713888888888889</v>
      </c>
      <c r="S1217" s="8" t="s">
        <v>71</v>
      </c>
      <c r="T1217" s="9">
        <v>1.61E-2</v>
      </c>
      <c r="U1217" s="5">
        <f t="shared" si="287"/>
        <v>487083.33333333331</v>
      </c>
      <c r="V1217" s="5">
        <f t="shared" si="288"/>
        <v>72505.198850000001</v>
      </c>
      <c r="W1217" s="10">
        <f t="shared" si="298"/>
        <v>559588.5321833333</v>
      </c>
      <c r="X1217" s="5">
        <v>733724</v>
      </c>
      <c r="Y1217">
        <v>0</v>
      </c>
      <c r="Z1217" s="5">
        <v>7323</v>
      </c>
      <c r="AA1217" s="5">
        <v>54782189</v>
      </c>
      <c r="AB1217">
        <v>0</v>
      </c>
      <c r="AC1217">
        <v>0</v>
      </c>
      <c r="AD1217">
        <v>0</v>
      </c>
      <c r="AE1217" t="s">
        <v>34</v>
      </c>
      <c r="AF1217" t="s">
        <v>34</v>
      </c>
      <c r="AG1217" t="s">
        <v>41</v>
      </c>
      <c r="AH1217" s="5">
        <v>540411.42000000004</v>
      </c>
      <c r="AI1217" s="5">
        <v>7337.24</v>
      </c>
      <c r="AJ1217" s="3">
        <v>48689</v>
      </c>
      <c r="AK1217" s="5">
        <v>73.23</v>
      </c>
      <c r="AL1217" s="5">
        <v>0</v>
      </c>
      <c r="AM1217" s="5">
        <v>0</v>
      </c>
      <c r="AN1217" s="5">
        <v>0</v>
      </c>
      <c r="AO1217" t="s">
        <v>41</v>
      </c>
      <c r="AP1217" t="s">
        <v>37</v>
      </c>
      <c r="AQ1217" s="5">
        <v>540411.42000000004</v>
      </c>
      <c r="AR1217" t="s">
        <v>38</v>
      </c>
      <c r="AT1217" t="str">
        <f t="shared" si="289"/>
        <v>0 Días</v>
      </c>
      <c r="AU1217" t="e">
        <f>IF(AND(AC1217=0,SUMIFS($H:$H,$A:$A,$A1217,#REF!,#REF!)&lt;250000000),"Ordinaria",IF(AND(AC1217=0,SUMIFS($H:$H,$A:$A,$A1217,#REF!,#REF!)&gt;=250000000),"Preventiva",IF(AND(AC1217&gt;0,AC1217&lt;=30),"Persuasiva I",IF(AND(AC1217&gt;30,AC1217&lt;=60),"Persuasiva II",IF(AND(AC1217&gt;60,AC1217&lt;90),"Prejurídica","Jurídico")))))</f>
        <v>#REF!</v>
      </c>
      <c r="AV1217">
        <f t="shared" si="290"/>
        <v>0</v>
      </c>
      <c r="AW1217" t="str">
        <f>IFERROR(VLOOKUP(#REF!,#REF!,32,0),"Desembolsado")</f>
        <v>Desembolsado</v>
      </c>
      <c r="AX1217" t="str">
        <f t="shared" si="297"/>
        <v>Otro</v>
      </c>
    </row>
    <row r="1218" spans="1:50" x14ac:dyDescent="0.25">
      <c r="A1218" s="3">
        <v>45322</v>
      </c>
      <c r="B1218" s="1">
        <v>39152150019551</v>
      </c>
      <c r="C1218" s="5">
        <v>116900000</v>
      </c>
      <c r="D1218">
        <v>240</v>
      </c>
      <c r="E1218" s="3">
        <v>41339</v>
      </c>
      <c r="F1218" s="1">
        <f>_xlfn.DAYS(E1218,A1218)/30</f>
        <v>-132.76666666666668</v>
      </c>
      <c r="G1218" s="1">
        <f t="shared" si="300"/>
        <v>107.23333333333332</v>
      </c>
      <c r="H1218" s="5">
        <v>54532426</v>
      </c>
      <c r="I1218" s="5" t="s">
        <v>53</v>
      </c>
      <c r="J1218" s="6">
        <v>42277</v>
      </c>
      <c r="K1218" s="7">
        <v>101</v>
      </c>
      <c r="L1218" s="7">
        <f>+_xlfn.DAYS(A1218,E1218)/30</f>
        <v>132.76666666666668</v>
      </c>
      <c r="M1218" s="6">
        <v>24288</v>
      </c>
      <c r="N1218" s="8">
        <f>+_xlfn.DAYS(A1218,M1218)/365</f>
        <v>57.627397260273973</v>
      </c>
      <c r="O1218" s="8">
        <v>958</v>
      </c>
      <c r="P1218" s="6">
        <v>40940</v>
      </c>
      <c r="Q1218" s="8">
        <f t="shared" ref="Q1218:Q1281" si="301">+_xlfn.DAYS(E1218,P1218)/360</f>
        <v>1.1083333333333334</v>
      </c>
      <c r="R1218" s="8">
        <f t="shared" si="295"/>
        <v>3.713888888888889</v>
      </c>
      <c r="S1218" s="8" t="s">
        <v>71</v>
      </c>
      <c r="T1218" s="9">
        <v>1.61E-2</v>
      </c>
      <c r="U1218" s="5">
        <f t="shared" ref="U1218:U1281" si="302">C1218/D1218</f>
        <v>487083.33333333331</v>
      </c>
      <c r="V1218" s="5">
        <f t="shared" ref="V1218:V1281" si="303">H1218*T1218/360*30</f>
        <v>73164.338216666671</v>
      </c>
      <c r="W1218" s="10">
        <f t="shared" si="298"/>
        <v>560247.67154999997</v>
      </c>
      <c r="X1218" s="5">
        <v>733964</v>
      </c>
      <c r="Y1218">
        <v>0</v>
      </c>
      <c r="Z1218" s="5">
        <v>7389</v>
      </c>
      <c r="AA1218" s="5">
        <v>55273779</v>
      </c>
      <c r="AB1218">
        <v>0</v>
      </c>
      <c r="AC1218">
        <v>0</v>
      </c>
      <c r="AD1218">
        <v>0</v>
      </c>
      <c r="AE1218" t="s">
        <v>34</v>
      </c>
      <c r="AF1218" t="s">
        <v>34</v>
      </c>
      <c r="AG1218" t="s">
        <v>41</v>
      </c>
      <c r="AH1218" s="5">
        <v>545324.26</v>
      </c>
      <c r="AI1218" s="5">
        <v>7339.64</v>
      </c>
      <c r="AJ1218" s="3">
        <v>48689</v>
      </c>
      <c r="AK1218" s="5">
        <v>73.89</v>
      </c>
      <c r="AL1218" s="5">
        <v>0</v>
      </c>
      <c r="AM1218" s="5">
        <v>0</v>
      </c>
      <c r="AN1218" s="5">
        <v>0</v>
      </c>
      <c r="AO1218" t="s">
        <v>41</v>
      </c>
      <c r="AP1218" t="s">
        <v>37</v>
      </c>
      <c r="AQ1218" s="5">
        <v>545324.26</v>
      </c>
      <c r="AR1218" t="s">
        <v>38</v>
      </c>
      <c r="AS1218">
        <f t="shared" ref="AS1218:AS1228" si="304">IF(AC1218&gt;=1,1,0)</f>
        <v>0</v>
      </c>
      <c r="AT1218" t="str">
        <f t="shared" ref="AT1218:AT1281" si="305">IF(AC1218=0,"0 Días",IF(AND(AC1218&gt;0,AC1218&lt;=30),"1-30 Días",IF(AND(AC1218&gt;30,AC1218&lt;=60),"30-60 Días",IF(AND(AC1218&gt;60,AC1218&lt;90),"60-90 Días"," &gt; 90 Días"))))</f>
        <v>0 Días</v>
      </c>
      <c r="AU1218" t="e">
        <f>IF(AND(AC1218=0,SUMIFS($H:$H,$A:$A,$A1218,#REF!,#REF!)&lt;250000000),"Ordinaria",IF(AND(AC1218=0,SUMIFS($H:$H,$A:$A,$A1218,#REF!,#REF!)&gt;=250000000),"Preventiva",IF(AND(AC1218&gt;0,AC1218&lt;=30),"Persuasiva I",IF(AND(AC1218&gt;30,AC1218&lt;=60),"Persuasiva II",IF(AND(AC1218&gt;60,AC1218&lt;90),"Prejurídica","Jurídico")))))</f>
        <v>#REF!</v>
      </c>
      <c r="AV1218">
        <f t="shared" ref="AV1218:AV1281" si="306">IF(AND(AC1218&gt;30,AC1218&lt;=540),"MORA &gt;30 &lt;= 540 DIAS",0)</f>
        <v>0</v>
      </c>
      <c r="AW1218" t="str">
        <f>IFERROR(VLOOKUP(#REF!,#REF!,32,0),"Desembolsado")</f>
        <v>Desembolsado</v>
      </c>
      <c r="AX1218" t="str">
        <f t="shared" si="297"/>
        <v>Otro</v>
      </c>
    </row>
    <row r="1219" spans="1:50" x14ac:dyDescent="0.25">
      <c r="A1219" s="3">
        <v>45291</v>
      </c>
      <c r="B1219" s="1">
        <v>39152150019551</v>
      </c>
      <c r="C1219" s="5">
        <v>116900000</v>
      </c>
      <c r="D1219">
        <v>240</v>
      </c>
      <c r="E1219" s="3">
        <v>41339</v>
      </c>
      <c r="F1219" s="1">
        <f>_xlfn.DAYS(E1219,A1219)/30</f>
        <v>-131.73333333333332</v>
      </c>
      <c r="G1219" s="1">
        <f t="shared" si="300"/>
        <v>108.26666666666668</v>
      </c>
      <c r="H1219" s="5">
        <v>55023710</v>
      </c>
      <c r="I1219" s="5" t="s">
        <v>53</v>
      </c>
      <c r="J1219" s="6">
        <v>42277</v>
      </c>
      <c r="K1219" s="7">
        <f>+_xlfn.DAYS(A1219,J1219)/30</f>
        <v>100.46666666666667</v>
      </c>
      <c r="L1219" s="7">
        <f>+_xlfn.DAYS(A1219,E1219)/30</f>
        <v>131.73333333333332</v>
      </c>
      <c r="M1219" s="6">
        <v>24288</v>
      </c>
      <c r="N1219" s="8">
        <f>+_xlfn.DAYS(A1219,M1219)/365</f>
        <v>57.542465753424658</v>
      </c>
      <c r="O1219" s="8">
        <v>958</v>
      </c>
      <c r="P1219" s="6">
        <v>40940</v>
      </c>
      <c r="Q1219" s="8">
        <f t="shared" si="301"/>
        <v>1.1083333333333334</v>
      </c>
      <c r="R1219" s="8">
        <f t="shared" si="295"/>
        <v>3.713888888888889</v>
      </c>
      <c r="S1219" s="8" t="s">
        <v>71</v>
      </c>
      <c r="T1219" s="9">
        <v>1.61E-2</v>
      </c>
      <c r="U1219" s="5">
        <f t="shared" si="302"/>
        <v>487083.33333333331</v>
      </c>
      <c r="V1219" s="5">
        <f t="shared" si="303"/>
        <v>73823.477583333341</v>
      </c>
      <c r="W1219" s="10">
        <f t="shared" si="298"/>
        <v>560906.81091666664</v>
      </c>
      <c r="X1219" s="5">
        <v>734204</v>
      </c>
      <c r="Y1219">
        <v>0</v>
      </c>
      <c r="Z1219" s="5">
        <v>7456</v>
      </c>
      <c r="AA1219" s="5">
        <v>55765370</v>
      </c>
      <c r="AB1219">
        <v>0</v>
      </c>
      <c r="AC1219">
        <v>0</v>
      </c>
      <c r="AD1219">
        <v>0</v>
      </c>
      <c r="AE1219" t="s">
        <v>34</v>
      </c>
      <c r="AF1219" t="s">
        <v>34</v>
      </c>
      <c r="AG1219" t="s">
        <v>41</v>
      </c>
      <c r="AH1219" s="5">
        <v>550237.1</v>
      </c>
      <c r="AI1219" s="5">
        <v>7342.04</v>
      </c>
      <c r="AJ1219" s="3">
        <v>48689</v>
      </c>
      <c r="AK1219" s="5">
        <v>74.56</v>
      </c>
      <c r="AL1219" s="5">
        <v>0</v>
      </c>
      <c r="AM1219" s="5">
        <v>0</v>
      </c>
      <c r="AN1219" s="5">
        <v>0</v>
      </c>
      <c r="AO1219" t="s">
        <v>41</v>
      </c>
      <c r="AP1219" t="s">
        <v>37</v>
      </c>
      <c r="AQ1219" s="5">
        <v>550237.1</v>
      </c>
      <c r="AR1219" t="s">
        <v>38</v>
      </c>
      <c r="AS1219">
        <f t="shared" si="304"/>
        <v>0</v>
      </c>
      <c r="AT1219" t="str">
        <f t="shared" si="305"/>
        <v>0 Días</v>
      </c>
      <c r="AU1219" t="e">
        <f>IF(AND(AC1219=0,SUMIFS($H:$H,$A:$A,$A1219,#REF!,#REF!)&lt;250000000),"Ordinaria",IF(AND(AC1219=0,SUMIFS($H:$H,$A:$A,$A1219,#REF!,#REF!)&gt;=250000000),"Preventiva",IF(AND(AC1219&gt;0,AC1219&lt;=30),"Persuasiva I",IF(AND(AC1219&gt;30,AC1219&lt;=60),"Persuasiva II",IF(AND(AC1219&gt;60,AC1219&lt;90),"Prejurídica","Jurídico")))))</f>
        <v>#REF!</v>
      </c>
      <c r="AV1219">
        <f t="shared" si="306"/>
        <v>0</v>
      </c>
      <c r="AW1219" t="str">
        <f>IFERROR(VLOOKUP(#REF!,#REF!,32,0),"Desembolsado")</f>
        <v>Desembolsado</v>
      </c>
      <c r="AX1219" t="str">
        <f t="shared" si="297"/>
        <v>Otro</v>
      </c>
    </row>
    <row r="1220" spans="1:50" x14ac:dyDescent="0.25">
      <c r="A1220" s="3">
        <v>45260</v>
      </c>
      <c r="B1220" s="1">
        <v>39152150019551</v>
      </c>
      <c r="C1220" s="5">
        <v>116900000</v>
      </c>
      <c r="D1220">
        <v>240</v>
      </c>
      <c r="E1220" s="3">
        <v>41339</v>
      </c>
      <c r="F1220" s="1">
        <f>_xlfn.DAYS(E1220,A1220)/30</f>
        <v>-130.69999999999999</v>
      </c>
      <c r="G1220" s="1">
        <f t="shared" si="300"/>
        <v>109.30000000000001</v>
      </c>
      <c r="H1220" s="5">
        <v>55514994</v>
      </c>
      <c r="I1220" s="5" t="s">
        <v>53</v>
      </c>
      <c r="J1220" s="6">
        <v>42277</v>
      </c>
      <c r="K1220" s="7">
        <f>+_xlfn.DAYS(A1220,J1220)/30</f>
        <v>99.433333333333337</v>
      </c>
      <c r="L1220" s="7">
        <f>+_xlfn.DAYS(A1220,E1220)/30</f>
        <v>130.69999999999999</v>
      </c>
      <c r="M1220" s="6">
        <v>24288</v>
      </c>
      <c r="N1220" s="8">
        <f>+_xlfn.DAYS(A1220,M1220)/365</f>
        <v>57.457534246575342</v>
      </c>
      <c r="O1220" s="8">
        <v>958</v>
      </c>
      <c r="P1220" s="6">
        <v>40940</v>
      </c>
      <c r="Q1220" s="8">
        <f t="shared" si="301"/>
        <v>1.1083333333333334</v>
      </c>
      <c r="R1220" s="8">
        <f t="shared" si="295"/>
        <v>3.713888888888889</v>
      </c>
      <c r="S1220" s="8" t="s">
        <v>71</v>
      </c>
      <c r="T1220" s="9">
        <v>1.61E-2</v>
      </c>
      <c r="U1220" s="5">
        <f t="shared" si="302"/>
        <v>487083.33333333331</v>
      </c>
      <c r="V1220" s="5">
        <f t="shared" si="303"/>
        <v>74482.616949999996</v>
      </c>
      <c r="W1220" s="10">
        <f t="shared" si="298"/>
        <v>561565.95028333331</v>
      </c>
      <c r="X1220" s="5">
        <v>734441</v>
      </c>
      <c r="Y1220">
        <v>0</v>
      </c>
      <c r="Z1220" s="5">
        <v>0</v>
      </c>
      <c r="AA1220" s="5">
        <v>56249435</v>
      </c>
      <c r="AB1220">
        <v>0</v>
      </c>
      <c r="AC1220">
        <v>0</v>
      </c>
      <c r="AD1220">
        <v>0</v>
      </c>
      <c r="AE1220" t="s">
        <v>34</v>
      </c>
      <c r="AF1220" t="s">
        <v>34</v>
      </c>
      <c r="AG1220" t="s">
        <v>41</v>
      </c>
      <c r="AH1220" s="5">
        <v>555149.93999999994</v>
      </c>
      <c r="AI1220" s="5">
        <v>7344.41</v>
      </c>
      <c r="AJ1220" s="3">
        <v>48689</v>
      </c>
      <c r="AK1220" s="5">
        <v>0</v>
      </c>
      <c r="AL1220" s="5">
        <v>0</v>
      </c>
      <c r="AM1220" s="5">
        <v>0</v>
      </c>
      <c r="AN1220" s="5">
        <v>0</v>
      </c>
      <c r="AO1220" t="s">
        <v>41</v>
      </c>
      <c r="AP1220" t="s">
        <v>37</v>
      </c>
      <c r="AQ1220" s="5">
        <v>555149.93999999994</v>
      </c>
      <c r="AR1220" t="s">
        <v>38</v>
      </c>
      <c r="AS1220">
        <f t="shared" si="304"/>
        <v>0</v>
      </c>
      <c r="AT1220" t="str">
        <f t="shared" si="305"/>
        <v>0 Días</v>
      </c>
      <c r="AU1220" t="e">
        <f>IF(AND(AC1220=0,SUMIFS($H:$H,$A:$A,$A1220,#REF!,#REF!)&lt;250000000),"Ordinaria",IF(AND(AC1220=0,SUMIFS($H:$H,$A:$A,$A1220,#REF!,#REF!)&gt;=250000000),"Preventiva",IF(AND(AC1220&gt;0,AC1220&lt;=30),"Persuasiva I",IF(AND(AC1220&gt;30,AC1220&lt;=60),"Persuasiva II",IF(AND(AC1220&gt;60,AC1220&lt;90),"Prejurídica","Jurídico")))))</f>
        <v>#REF!</v>
      </c>
      <c r="AV1220">
        <f t="shared" si="306"/>
        <v>0</v>
      </c>
      <c r="AW1220" t="str">
        <f>IFERROR(VLOOKUP(#REF!,#REF!,32,0),"Desembolsado")</f>
        <v>Desembolsado</v>
      </c>
      <c r="AX1220" t="str">
        <f t="shared" si="297"/>
        <v>Otro</v>
      </c>
    </row>
    <row r="1221" spans="1:50" x14ac:dyDescent="0.25">
      <c r="A1221" s="3">
        <v>45230</v>
      </c>
      <c r="B1221" s="1">
        <v>39152150019551</v>
      </c>
      <c r="C1221" s="5">
        <v>116900000</v>
      </c>
      <c r="D1221">
        <v>240</v>
      </c>
      <c r="E1221" s="3">
        <v>41339</v>
      </c>
      <c r="F1221" s="1">
        <f>_xlfn.DAYS(E1221,A1221)/30</f>
        <v>-129.69999999999999</v>
      </c>
      <c r="G1221" s="1">
        <f t="shared" si="300"/>
        <v>110.30000000000001</v>
      </c>
      <c r="H1221" s="5">
        <v>56005716</v>
      </c>
      <c r="I1221" s="5" t="s">
        <v>53</v>
      </c>
      <c r="J1221" s="6">
        <v>42277</v>
      </c>
      <c r="K1221" s="7">
        <f>+_xlfn.DAYS(A1221,J1221)/30</f>
        <v>98.433333333333337</v>
      </c>
      <c r="L1221" s="7">
        <f>+_xlfn.DAYS(A1221,E1221)/30</f>
        <v>129.69999999999999</v>
      </c>
      <c r="M1221" s="6">
        <v>24288</v>
      </c>
      <c r="N1221" s="8">
        <f>+_xlfn.DAYS(A1221,M1221)/365</f>
        <v>57.375342465753427</v>
      </c>
      <c r="O1221" s="8">
        <v>958</v>
      </c>
      <c r="P1221" s="6">
        <v>40940</v>
      </c>
      <c r="Q1221" s="8">
        <f t="shared" si="301"/>
        <v>1.1083333333333334</v>
      </c>
      <c r="R1221" s="8">
        <f t="shared" si="295"/>
        <v>3.713888888888889</v>
      </c>
      <c r="S1221" s="8" t="s">
        <v>71</v>
      </c>
      <c r="T1221" s="9">
        <v>1.61E-2</v>
      </c>
      <c r="U1221" s="5">
        <f t="shared" si="302"/>
        <v>487083.33333333331</v>
      </c>
      <c r="V1221" s="5">
        <f t="shared" si="303"/>
        <v>75141.002300000007</v>
      </c>
      <c r="W1221" s="10">
        <f t="shared" si="298"/>
        <v>562224.33563333331</v>
      </c>
      <c r="X1221" s="5">
        <v>734684</v>
      </c>
      <c r="Y1221">
        <v>0</v>
      </c>
      <c r="Z1221" s="5">
        <v>0</v>
      </c>
      <c r="AA1221" s="5">
        <v>56740400</v>
      </c>
      <c r="AB1221">
        <v>0</v>
      </c>
      <c r="AC1221">
        <v>0</v>
      </c>
      <c r="AD1221">
        <v>0</v>
      </c>
      <c r="AE1221" t="s">
        <v>34</v>
      </c>
      <c r="AF1221" t="s">
        <v>34</v>
      </c>
      <c r="AG1221" t="s">
        <v>41</v>
      </c>
      <c r="AH1221" s="5">
        <v>560057.16</v>
      </c>
      <c r="AI1221" s="5">
        <v>7346.84</v>
      </c>
      <c r="AJ1221" s="3">
        <v>48689</v>
      </c>
      <c r="AK1221" s="5">
        <v>0</v>
      </c>
      <c r="AL1221" s="5">
        <v>0</v>
      </c>
      <c r="AM1221" s="5">
        <v>0</v>
      </c>
      <c r="AN1221" s="5">
        <v>0</v>
      </c>
      <c r="AO1221" t="s">
        <v>41</v>
      </c>
      <c r="AP1221" t="s">
        <v>37</v>
      </c>
      <c r="AQ1221" s="5">
        <v>560057.16</v>
      </c>
      <c r="AR1221" t="s">
        <v>38</v>
      </c>
      <c r="AS1221">
        <f t="shared" si="304"/>
        <v>0</v>
      </c>
      <c r="AT1221" t="str">
        <f t="shared" si="305"/>
        <v>0 Días</v>
      </c>
      <c r="AU1221" t="e">
        <f>IF(AND(AC1221=0,SUMIFS($H:$H,$A:$A,$A1221,#REF!,#REF!)&lt;250000000),"Ordinaria",IF(AND(AC1221=0,SUMIFS($H:$H,$A:$A,$A1221,#REF!,#REF!)&gt;=250000000),"Preventiva",IF(AND(AC1221&gt;0,AC1221&lt;=30),"Persuasiva I",IF(AND(AC1221&gt;30,AC1221&lt;=60),"Persuasiva II",IF(AND(AC1221&gt;60,AC1221&lt;90),"Prejurídica","Jurídico")))))</f>
        <v>#REF!</v>
      </c>
      <c r="AV1221">
        <f t="shared" si="306"/>
        <v>0</v>
      </c>
      <c r="AW1221" t="str">
        <f>IFERROR(VLOOKUP(#REF!,#REF!,32,0),"Desembolsado")</f>
        <v>Desembolsado</v>
      </c>
      <c r="AX1221" t="str">
        <f t="shared" si="297"/>
        <v>Otro</v>
      </c>
    </row>
    <row r="1222" spans="1:50" x14ac:dyDescent="0.25">
      <c r="A1222" s="3">
        <v>45199</v>
      </c>
      <c r="B1222" s="1">
        <v>39152150019551</v>
      </c>
      <c r="C1222" s="5">
        <v>116900000</v>
      </c>
      <c r="D1222">
        <v>240</v>
      </c>
      <c r="E1222" s="3">
        <v>41339</v>
      </c>
      <c r="F1222" s="1">
        <f>_xlfn.DAYS(E1222,A1222)/30</f>
        <v>-128.66666666666666</v>
      </c>
      <c r="G1222" s="1">
        <f t="shared" si="300"/>
        <v>111.33333333333334</v>
      </c>
      <c r="H1222" s="5">
        <v>56497562</v>
      </c>
      <c r="I1222" s="5" t="s">
        <v>53</v>
      </c>
      <c r="J1222" s="6">
        <v>42277</v>
      </c>
      <c r="K1222" s="7">
        <f>+_xlfn.DAYS(A1222,J1222)/30</f>
        <v>97.4</v>
      </c>
      <c r="L1222" s="7">
        <f>+_xlfn.DAYS(A1222,E1222)/30</f>
        <v>128.66666666666666</v>
      </c>
      <c r="M1222" s="6">
        <v>24288</v>
      </c>
      <c r="N1222" s="8">
        <f>+_xlfn.DAYS(A1222,M1222)/365</f>
        <v>57.290410958904111</v>
      </c>
      <c r="O1222" s="8">
        <v>958</v>
      </c>
      <c r="P1222" s="6">
        <v>40940</v>
      </c>
      <c r="Q1222" s="8">
        <f t="shared" si="301"/>
        <v>1.1083333333333334</v>
      </c>
      <c r="R1222" s="8">
        <f t="shared" si="295"/>
        <v>3.713888888888889</v>
      </c>
      <c r="S1222" s="8" t="s">
        <v>71</v>
      </c>
      <c r="T1222" s="9">
        <v>1.61E-2</v>
      </c>
      <c r="U1222" s="5">
        <f t="shared" si="302"/>
        <v>487083.33333333331</v>
      </c>
      <c r="V1222" s="5">
        <f t="shared" si="303"/>
        <v>75800.895683333336</v>
      </c>
      <c r="W1222" s="10">
        <f t="shared" si="298"/>
        <v>562884.22901666665</v>
      </c>
      <c r="X1222" s="5">
        <v>734943</v>
      </c>
      <c r="Y1222">
        <v>0</v>
      </c>
      <c r="Z1222" s="5">
        <v>0</v>
      </c>
      <c r="AA1222" s="5">
        <v>57232505</v>
      </c>
      <c r="AB1222">
        <v>0</v>
      </c>
      <c r="AC1222">
        <v>0</v>
      </c>
      <c r="AD1222">
        <v>0</v>
      </c>
      <c r="AE1222" t="s">
        <v>34</v>
      </c>
      <c r="AF1222" t="s">
        <v>34</v>
      </c>
      <c r="AG1222" t="s">
        <v>41</v>
      </c>
      <c r="AH1222" s="5">
        <v>564975.62</v>
      </c>
      <c r="AI1222" s="5">
        <v>7349.43</v>
      </c>
      <c r="AJ1222" s="3">
        <v>48689</v>
      </c>
      <c r="AK1222" s="5">
        <v>0</v>
      </c>
      <c r="AL1222" s="5">
        <v>0</v>
      </c>
      <c r="AM1222" s="5">
        <v>0</v>
      </c>
      <c r="AN1222" s="5">
        <v>0</v>
      </c>
      <c r="AO1222" t="s">
        <v>41</v>
      </c>
      <c r="AP1222" t="s">
        <v>37</v>
      </c>
      <c r="AQ1222" s="5">
        <v>564975.62</v>
      </c>
      <c r="AR1222" t="s">
        <v>38</v>
      </c>
      <c r="AS1222">
        <f t="shared" si="304"/>
        <v>0</v>
      </c>
      <c r="AT1222" t="str">
        <f t="shared" si="305"/>
        <v>0 Días</v>
      </c>
      <c r="AU1222" t="e">
        <f>IF(AND(AC1222=0,SUMIFS($H:$H,$A:$A,$A1222,#REF!,#REF!)&lt;250000000),"Ordinaria",IF(AND(AC1222=0,SUMIFS($H:$H,$A:$A,$A1222,#REF!,#REF!)&gt;=250000000),"Preventiva",IF(AND(AC1222&gt;0,AC1222&lt;=30),"Persuasiva I",IF(AND(AC1222&gt;30,AC1222&lt;=60),"Persuasiva II",IF(AND(AC1222&gt;60,AC1222&lt;90),"Prejurídica","Jurídico")))))</f>
        <v>#REF!</v>
      </c>
      <c r="AV1222">
        <f t="shared" si="306"/>
        <v>0</v>
      </c>
      <c r="AW1222" t="str">
        <f>IFERROR(VLOOKUP(#REF!,#REF!,32,0),"Desembolsado")</f>
        <v>Desembolsado</v>
      </c>
      <c r="AX1222" t="str">
        <f t="shared" si="297"/>
        <v>Otro</v>
      </c>
    </row>
    <row r="1223" spans="1:50" x14ac:dyDescent="0.25">
      <c r="A1223" s="3">
        <v>45169</v>
      </c>
      <c r="B1223" s="1">
        <v>39152150019551</v>
      </c>
      <c r="C1223" s="5">
        <v>116900000</v>
      </c>
      <c r="D1223">
        <v>240</v>
      </c>
      <c r="E1223" s="3">
        <v>41339</v>
      </c>
      <c r="F1223" s="1">
        <f>_xlfn.DAYS(E1223,A1223)/30</f>
        <v>-127.66666666666667</v>
      </c>
      <c r="G1223" s="1">
        <f t="shared" si="300"/>
        <v>112.33333333333333</v>
      </c>
      <c r="H1223" s="5">
        <v>56988846</v>
      </c>
      <c r="I1223" s="5" t="s">
        <v>53</v>
      </c>
      <c r="J1223" s="6">
        <v>42277</v>
      </c>
      <c r="K1223" s="7">
        <f>+_xlfn.DAYS(A1223,J1223)/30</f>
        <v>96.4</v>
      </c>
      <c r="L1223" s="7">
        <f>+_xlfn.DAYS(A1223,E1223)/30</f>
        <v>127.66666666666667</v>
      </c>
      <c r="M1223" s="6">
        <v>24288</v>
      </c>
      <c r="N1223" s="8">
        <f>+_xlfn.DAYS(A1223,M1223)/365</f>
        <v>57.208219178082189</v>
      </c>
      <c r="O1223" s="8">
        <v>958</v>
      </c>
      <c r="P1223" s="6">
        <v>40940</v>
      </c>
      <c r="Q1223" s="8">
        <f t="shared" si="301"/>
        <v>1.1083333333333334</v>
      </c>
      <c r="R1223" s="8">
        <f t="shared" si="295"/>
        <v>3.713888888888889</v>
      </c>
      <c r="S1223" s="8" t="s">
        <v>71</v>
      </c>
      <c r="T1223" s="9">
        <v>1.61E-2</v>
      </c>
      <c r="U1223" s="5">
        <f t="shared" si="302"/>
        <v>487083.33333333331</v>
      </c>
      <c r="V1223" s="5">
        <f t="shared" si="303"/>
        <v>76460.035049999991</v>
      </c>
      <c r="W1223" s="10">
        <f t="shared" si="298"/>
        <v>563543.36838333332</v>
      </c>
      <c r="X1223" s="5">
        <v>735180</v>
      </c>
      <c r="Y1223">
        <v>0</v>
      </c>
      <c r="Z1223" s="5">
        <v>0</v>
      </c>
      <c r="AA1223" s="5">
        <v>57724026</v>
      </c>
      <c r="AB1223">
        <v>0</v>
      </c>
      <c r="AC1223">
        <v>0</v>
      </c>
      <c r="AD1223">
        <v>0</v>
      </c>
      <c r="AE1223" t="s">
        <v>34</v>
      </c>
      <c r="AF1223" t="s">
        <v>34</v>
      </c>
      <c r="AG1223" t="s">
        <v>41</v>
      </c>
      <c r="AH1223" s="5">
        <v>569888.46</v>
      </c>
      <c r="AI1223" s="5">
        <v>7351.8</v>
      </c>
      <c r="AJ1223" s="3">
        <v>48689</v>
      </c>
      <c r="AK1223" s="5">
        <v>0</v>
      </c>
      <c r="AL1223" s="5">
        <v>0</v>
      </c>
      <c r="AM1223" s="5">
        <v>0</v>
      </c>
      <c r="AN1223" s="5">
        <v>0</v>
      </c>
      <c r="AO1223" t="s">
        <v>41</v>
      </c>
      <c r="AP1223" t="s">
        <v>37</v>
      </c>
      <c r="AQ1223" s="5">
        <v>569888.46</v>
      </c>
      <c r="AR1223" t="s">
        <v>38</v>
      </c>
      <c r="AS1223">
        <f t="shared" si="304"/>
        <v>0</v>
      </c>
      <c r="AT1223" t="str">
        <f t="shared" si="305"/>
        <v>0 Días</v>
      </c>
      <c r="AU1223" t="e">
        <f>IF(AND(AC1223=0,SUMIFS($H:$H,$A:$A,$A1223,#REF!,#REF!)&lt;250000000),"Ordinaria",IF(AND(AC1223=0,SUMIFS($H:$H,$A:$A,$A1223,#REF!,#REF!)&gt;=250000000),"Preventiva",IF(AND(AC1223&gt;0,AC1223&lt;=30),"Persuasiva I",IF(AND(AC1223&gt;30,AC1223&lt;=60),"Persuasiva II",IF(AND(AC1223&gt;60,AC1223&lt;90),"Prejurídica","Jurídico")))))</f>
        <v>#REF!</v>
      </c>
      <c r="AV1223">
        <f t="shared" si="306"/>
        <v>0</v>
      </c>
      <c r="AW1223" t="str">
        <f>IFERROR(VLOOKUP(#REF!,#REF!,32,0),"Desembolsado")</f>
        <v>Desembolsado</v>
      </c>
      <c r="AX1223" t="str">
        <f t="shared" si="297"/>
        <v>Otro</v>
      </c>
    </row>
    <row r="1224" spans="1:50" x14ac:dyDescent="0.25">
      <c r="A1224" s="3">
        <v>45138</v>
      </c>
      <c r="B1224" s="1">
        <v>39152150019551</v>
      </c>
      <c r="C1224" s="5">
        <v>116900000</v>
      </c>
      <c r="D1224">
        <v>240</v>
      </c>
      <c r="E1224" s="3">
        <v>41339</v>
      </c>
      <c r="F1224" s="1">
        <f>_xlfn.DAYS(E1224,A1224)/30</f>
        <v>-126.63333333333334</v>
      </c>
      <c r="G1224" s="1">
        <f t="shared" si="300"/>
        <v>113.36666666666666</v>
      </c>
      <c r="H1224" s="5">
        <v>57480130</v>
      </c>
      <c r="I1224" s="5" t="s">
        <v>53</v>
      </c>
      <c r="J1224" s="6">
        <v>42277</v>
      </c>
      <c r="K1224" s="7">
        <f>+_xlfn.DAYS(A1224,J1224)/30</f>
        <v>95.36666666666666</v>
      </c>
      <c r="L1224" s="7">
        <f>+_xlfn.DAYS(A1224,E1224)/30</f>
        <v>126.63333333333334</v>
      </c>
      <c r="M1224" s="6">
        <v>24288</v>
      </c>
      <c r="N1224" s="8">
        <f>+_xlfn.DAYS(A1224,M1224)/365</f>
        <v>57.123287671232873</v>
      </c>
      <c r="O1224" s="8">
        <v>958</v>
      </c>
      <c r="P1224" s="6">
        <v>40940</v>
      </c>
      <c r="Q1224" s="8">
        <f t="shared" si="301"/>
        <v>1.1083333333333334</v>
      </c>
      <c r="R1224" s="8">
        <f t="shared" si="295"/>
        <v>3.713888888888889</v>
      </c>
      <c r="S1224" s="8" t="s">
        <v>71</v>
      </c>
      <c r="T1224" s="9">
        <v>1.61E-2</v>
      </c>
      <c r="U1224" s="5">
        <f t="shared" si="302"/>
        <v>487083.33333333331</v>
      </c>
      <c r="V1224" s="5">
        <f t="shared" si="303"/>
        <v>77119.174416666661</v>
      </c>
      <c r="W1224" s="10">
        <f t="shared" si="298"/>
        <v>564202.50774999999</v>
      </c>
      <c r="X1224" s="5">
        <v>735415</v>
      </c>
      <c r="Y1224">
        <v>0</v>
      </c>
      <c r="Z1224" s="5">
        <v>0</v>
      </c>
      <c r="AA1224" s="5">
        <v>58215545</v>
      </c>
      <c r="AB1224">
        <v>0</v>
      </c>
      <c r="AC1224">
        <v>0</v>
      </c>
      <c r="AD1224">
        <v>0</v>
      </c>
      <c r="AE1224" t="s">
        <v>34</v>
      </c>
      <c r="AF1224" t="s">
        <v>34</v>
      </c>
      <c r="AG1224" t="s">
        <v>41</v>
      </c>
      <c r="AH1224" s="5">
        <v>574801.30000000005</v>
      </c>
      <c r="AI1224" s="5">
        <v>7354.15</v>
      </c>
      <c r="AJ1224" s="3">
        <v>48689</v>
      </c>
      <c r="AK1224" s="5">
        <v>0</v>
      </c>
      <c r="AL1224" s="5">
        <v>0</v>
      </c>
      <c r="AM1224" s="5">
        <v>0</v>
      </c>
      <c r="AN1224" s="5">
        <v>0</v>
      </c>
      <c r="AO1224" t="s">
        <v>41</v>
      </c>
      <c r="AP1224" t="s">
        <v>37</v>
      </c>
      <c r="AQ1224" s="5">
        <v>574801.30000000005</v>
      </c>
      <c r="AR1224" t="s">
        <v>38</v>
      </c>
      <c r="AS1224">
        <f t="shared" si="304"/>
        <v>0</v>
      </c>
      <c r="AT1224" t="str">
        <f t="shared" si="305"/>
        <v>0 Días</v>
      </c>
      <c r="AU1224" t="e">
        <f>IF(AND(AC1224=0,SUMIFS($H:$H,$A:$A,$A1224,#REF!,#REF!)&lt;250000000),"Ordinaria",IF(AND(AC1224=0,SUMIFS($H:$H,$A:$A,$A1224,#REF!,#REF!)&gt;=250000000),"Preventiva",IF(AND(AC1224&gt;0,AC1224&lt;=30),"Persuasiva I",IF(AND(AC1224&gt;30,AC1224&lt;=60),"Persuasiva II",IF(AND(AC1224&gt;60,AC1224&lt;90),"Prejurídica","Jurídico")))))</f>
        <v>#REF!</v>
      </c>
      <c r="AV1224">
        <f t="shared" si="306"/>
        <v>0</v>
      </c>
      <c r="AW1224" t="str">
        <f>IFERROR(VLOOKUP(#REF!,#REF!,32,0),"Desembolsado")</f>
        <v>Desembolsado</v>
      </c>
      <c r="AX1224" t="str">
        <f t="shared" si="297"/>
        <v>Otro</v>
      </c>
    </row>
    <row r="1225" spans="1:50" x14ac:dyDescent="0.25">
      <c r="A1225" s="3">
        <v>45107</v>
      </c>
      <c r="B1225" s="1">
        <v>39152150019551</v>
      </c>
      <c r="C1225" s="5">
        <v>116900000</v>
      </c>
      <c r="D1225">
        <v>240</v>
      </c>
      <c r="E1225" s="3">
        <v>41339</v>
      </c>
      <c r="F1225" s="1">
        <f>_xlfn.DAYS(E1225,A1225)/30</f>
        <v>-125.6</v>
      </c>
      <c r="G1225" s="1">
        <f t="shared" si="300"/>
        <v>114.4</v>
      </c>
      <c r="H1225" s="5">
        <v>57971414</v>
      </c>
      <c r="I1225" s="5" t="s">
        <v>53</v>
      </c>
      <c r="J1225" s="6">
        <v>42277</v>
      </c>
      <c r="K1225" s="7">
        <f>+_xlfn.DAYS(A1225,J1225)/30</f>
        <v>94.333333333333329</v>
      </c>
      <c r="L1225" s="7">
        <f>+_xlfn.DAYS(A1225,E1225)/30</f>
        <v>125.6</v>
      </c>
      <c r="M1225" s="6">
        <v>24288</v>
      </c>
      <c r="N1225" s="8">
        <f>+_xlfn.DAYS(A1225,M1225)/365</f>
        <v>57.038356164383565</v>
      </c>
      <c r="O1225" s="8">
        <v>958</v>
      </c>
      <c r="P1225" s="6">
        <v>40940</v>
      </c>
      <c r="Q1225" s="8">
        <f t="shared" si="301"/>
        <v>1.1083333333333334</v>
      </c>
      <c r="R1225" s="8">
        <f t="shared" si="295"/>
        <v>3.713888888888889</v>
      </c>
      <c r="S1225" s="8" t="s">
        <v>71</v>
      </c>
      <c r="T1225" s="9">
        <v>1.61E-2</v>
      </c>
      <c r="U1225" s="5">
        <f t="shared" si="302"/>
        <v>487083.33333333331</v>
      </c>
      <c r="V1225" s="5">
        <f t="shared" si="303"/>
        <v>77778.313783333331</v>
      </c>
      <c r="W1225" s="10">
        <f t="shared" si="298"/>
        <v>564861.64711666666</v>
      </c>
      <c r="X1225" s="5">
        <v>735647</v>
      </c>
      <c r="Y1225">
        <v>0</v>
      </c>
      <c r="Z1225" s="5">
        <v>0</v>
      </c>
      <c r="AA1225" s="5">
        <v>58707061</v>
      </c>
      <c r="AB1225">
        <v>0</v>
      </c>
      <c r="AC1225">
        <v>0</v>
      </c>
      <c r="AD1225">
        <v>0</v>
      </c>
      <c r="AE1225" t="s">
        <v>34</v>
      </c>
      <c r="AF1225" t="s">
        <v>34</v>
      </c>
      <c r="AG1225" t="s">
        <v>41</v>
      </c>
      <c r="AH1225" s="5">
        <v>579714.14</v>
      </c>
      <c r="AI1225" s="5">
        <v>7356.47</v>
      </c>
      <c r="AJ1225" s="3">
        <v>48689</v>
      </c>
      <c r="AK1225" s="5">
        <v>0</v>
      </c>
      <c r="AL1225" s="5">
        <v>0</v>
      </c>
      <c r="AM1225" s="5">
        <v>0</v>
      </c>
      <c r="AN1225" s="5">
        <v>0</v>
      </c>
      <c r="AO1225" t="s">
        <v>41</v>
      </c>
      <c r="AP1225" t="s">
        <v>37</v>
      </c>
      <c r="AQ1225" s="5">
        <v>579714.14</v>
      </c>
      <c r="AR1225" t="s">
        <v>38</v>
      </c>
      <c r="AS1225">
        <f t="shared" si="304"/>
        <v>0</v>
      </c>
      <c r="AT1225" t="str">
        <f t="shared" si="305"/>
        <v>0 Días</v>
      </c>
      <c r="AU1225" t="e">
        <f>IF(AND(AC1225=0,SUMIFS($H:$H,$A:$A,$A1225,#REF!,#REF!)&lt;250000000),"Ordinaria",IF(AND(AC1225=0,SUMIFS($H:$H,$A:$A,$A1225,#REF!,#REF!)&gt;=250000000),"Preventiva",IF(AND(AC1225&gt;0,AC1225&lt;=30),"Persuasiva I",IF(AND(AC1225&gt;30,AC1225&lt;=60),"Persuasiva II",IF(AND(AC1225&gt;60,AC1225&lt;90),"Prejurídica","Jurídico")))))</f>
        <v>#REF!</v>
      </c>
      <c r="AV1225">
        <f t="shared" si="306"/>
        <v>0</v>
      </c>
      <c r="AW1225" t="str">
        <f>IFERROR(VLOOKUP(#REF!,#REF!,32,0),"Desembolsado")</f>
        <v>Desembolsado</v>
      </c>
      <c r="AX1225" t="str">
        <f t="shared" si="297"/>
        <v>Otro</v>
      </c>
    </row>
    <row r="1226" spans="1:50" x14ac:dyDescent="0.25">
      <c r="A1226" s="3">
        <v>45077</v>
      </c>
      <c r="B1226" s="1">
        <v>39152150019551</v>
      </c>
      <c r="C1226" s="5">
        <v>116900000</v>
      </c>
      <c r="D1226">
        <v>240</v>
      </c>
      <c r="E1226" s="3">
        <v>41339</v>
      </c>
      <c r="F1226" s="1">
        <f>_xlfn.DAYS(E1226,A1226)/30</f>
        <v>-124.6</v>
      </c>
      <c r="G1226" s="1">
        <f t="shared" si="300"/>
        <v>115.4</v>
      </c>
      <c r="H1226" s="5">
        <v>58462698</v>
      </c>
      <c r="I1226" s="5" t="s">
        <v>53</v>
      </c>
      <c r="J1226" s="6">
        <v>42277</v>
      </c>
      <c r="K1226" s="7">
        <f>+_xlfn.DAYS(A1226,J1226)/30</f>
        <v>93.333333333333329</v>
      </c>
      <c r="L1226" s="7">
        <f>+_xlfn.DAYS(A1226,E1226)/30</f>
        <v>124.6</v>
      </c>
      <c r="M1226" s="6">
        <v>24288</v>
      </c>
      <c r="N1226" s="8">
        <f>+_xlfn.DAYS(A1226,M1226)/365</f>
        <v>56.956164383561642</v>
      </c>
      <c r="O1226" s="8">
        <v>958</v>
      </c>
      <c r="P1226" s="6">
        <v>40940</v>
      </c>
      <c r="Q1226" s="8">
        <f t="shared" si="301"/>
        <v>1.1083333333333334</v>
      </c>
      <c r="R1226" s="8">
        <f t="shared" si="295"/>
        <v>3.713888888888889</v>
      </c>
      <c r="S1226" s="8" t="s">
        <v>71</v>
      </c>
      <c r="T1226" s="9">
        <v>1.61E-2</v>
      </c>
      <c r="U1226" s="5">
        <f t="shared" si="302"/>
        <v>487083.33333333331</v>
      </c>
      <c r="V1226" s="5">
        <f t="shared" si="303"/>
        <v>78437.453150000001</v>
      </c>
      <c r="W1226" s="10">
        <f t="shared" si="298"/>
        <v>565520.78648333333</v>
      </c>
      <c r="X1226" s="5">
        <v>735886</v>
      </c>
      <c r="Y1226">
        <v>0</v>
      </c>
      <c r="Z1226" s="5">
        <v>0</v>
      </c>
      <c r="AA1226" s="5">
        <v>59198584</v>
      </c>
      <c r="AB1226">
        <v>0</v>
      </c>
      <c r="AC1226">
        <v>0</v>
      </c>
      <c r="AD1226">
        <v>0</v>
      </c>
      <c r="AE1226" t="s">
        <v>34</v>
      </c>
      <c r="AF1226" t="s">
        <v>34</v>
      </c>
      <c r="AG1226" t="s">
        <v>41</v>
      </c>
      <c r="AH1226" s="5">
        <v>584626.98</v>
      </c>
      <c r="AI1226" s="5">
        <v>7358.86</v>
      </c>
      <c r="AJ1226" s="3">
        <v>48689</v>
      </c>
      <c r="AK1226" s="5">
        <v>0</v>
      </c>
      <c r="AL1226" s="5">
        <v>0</v>
      </c>
      <c r="AM1226" s="5">
        <v>0</v>
      </c>
      <c r="AN1226" s="5">
        <v>0</v>
      </c>
      <c r="AO1226" t="s">
        <v>41</v>
      </c>
      <c r="AP1226" t="s">
        <v>37</v>
      </c>
      <c r="AQ1226" s="5">
        <v>584626.98</v>
      </c>
      <c r="AR1226" t="s">
        <v>38</v>
      </c>
      <c r="AS1226">
        <f t="shared" si="304"/>
        <v>0</v>
      </c>
      <c r="AT1226" t="str">
        <f t="shared" si="305"/>
        <v>0 Días</v>
      </c>
      <c r="AU1226" t="e">
        <f>IF(AND(AC1226=0,SUMIFS($H:$H,$A:$A,$A1226,#REF!,#REF!)&lt;250000000),"Ordinaria",IF(AND(AC1226=0,SUMIFS($H:$H,$A:$A,$A1226,#REF!,#REF!)&gt;=250000000),"Preventiva",IF(AND(AC1226&gt;0,AC1226&lt;=30),"Persuasiva I",IF(AND(AC1226&gt;30,AC1226&lt;=60),"Persuasiva II",IF(AND(AC1226&gt;60,AC1226&lt;90),"Prejurídica","Jurídico")))))</f>
        <v>#REF!</v>
      </c>
      <c r="AV1226">
        <f t="shared" si="306"/>
        <v>0</v>
      </c>
      <c r="AW1226" t="str">
        <f>IFERROR(VLOOKUP(#REF!,#REF!,32,0),"Desembolsado")</f>
        <v>Desembolsado</v>
      </c>
      <c r="AX1226" t="str">
        <f t="shared" si="297"/>
        <v>Otro</v>
      </c>
    </row>
    <row r="1227" spans="1:50" x14ac:dyDescent="0.25">
      <c r="A1227" s="3">
        <v>45046</v>
      </c>
      <c r="B1227" s="1">
        <v>39152150019551</v>
      </c>
      <c r="C1227" s="5">
        <v>116900000</v>
      </c>
      <c r="D1227">
        <v>240</v>
      </c>
      <c r="E1227" s="3">
        <v>41339</v>
      </c>
      <c r="F1227" s="1">
        <f>_xlfn.DAYS(E1227,A1227)/30</f>
        <v>-123.56666666666666</v>
      </c>
      <c r="G1227" s="1">
        <f t="shared" si="300"/>
        <v>116.43333333333334</v>
      </c>
      <c r="H1227" s="5">
        <v>58954014</v>
      </c>
      <c r="I1227" s="5" t="s">
        <v>53</v>
      </c>
      <c r="J1227" s="6">
        <v>42277</v>
      </c>
      <c r="K1227" s="7">
        <f>+_xlfn.DAYS(A1227,J1227)/30</f>
        <v>92.3</v>
      </c>
      <c r="L1227" s="7">
        <f>+_xlfn.DAYS(A1227,E1227)/30</f>
        <v>123.56666666666666</v>
      </c>
      <c r="M1227" s="6">
        <v>24288</v>
      </c>
      <c r="N1227" s="8">
        <f>+_xlfn.DAYS(A1227,M1227)/365</f>
        <v>56.871232876712327</v>
      </c>
      <c r="O1227" s="8">
        <v>958</v>
      </c>
      <c r="P1227" s="6">
        <v>40940</v>
      </c>
      <c r="Q1227" s="8">
        <f t="shared" si="301"/>
        <v>1.1083333333333334</v>
      </c>
      <c r="R1227" s="8">
        <f t="shared" si="295"/>
        <v>3.713888888888889</v>
      </c>
      <c r="S1227" s="8" t="s">
        <v>71</v>
      </c>
      <c r="T1227" s="9">
        <v>1.61E-2</v>
      </c>
      <c r="U1227" s="5">
        <f t="shared" si="302"/>
        <v>487083.33333333331</v>
      </c>
      <c r="V1227" s="5">
        <f t="shared" si="303"/>
        <v>79096.635450000002</v>
      </c>
      <c r="W1227" s="10">
        <f t="shared" si="298"/>
        <v>566179.96878333332</v>
      </c>
      <c r="X1227" s="5">
        <v>736129</v>
      </c>
      <c r="Y1227">
        <v>0</v>
      </c>
      <c r="Z1227" s="5">
        <v>0</v>
      </c>
      <c r="AA1227" s="5">
        <v>59690143</v>
      </c>
      <c r="AB1227">
        <v>0</v>
      </c>
      <c r="AC1227">
        <v>0</v>
      </c>
      <c r="AD1227">
        <v>0</v>
      </c>
      <c r="AE1227" t="s">
        <v>34</v>
      </c>
      <c r="AF1227" t="s">
        <v>34</v>
      </c>
      <c r="AG1227" t="s">
        <v>41</v>
      </c>
      <c r="AH1227" s="5">
        <v>589540.14</v>
      </c>
      <c r="AI1227" s="5">
        <v>7361.29</v>
      </c>
      <c r="AJ1227" s="3">
        <v>48689</v>
      </c>
      <c r="AK1227" s="5">
        <v>0</v>
      </c>
      <c r="AL1227" s="5">
        <v>0</v>
      </c>
      <c r="AM1227" s="5">
        <v>0</v>
      </c>
      <c r="AN1227" s="5">
        <v>0</v>
      </c>
      <c r="AO1227" t="s">
        <v>41</v>
      </c>
      <c r="AP1227" t="s">
        <v>37</v>
      </c>
      <c r="AQ1227" s="5">
        <v>589540.14</v>
      </c>
      <c r="AR1227" t="s">
        <v>38</v>
      </c>
      <c r="AS1227">
        <f t="shared" si="304"/>
        <v>0</v>
      </c>
      <c r="AT1227" t="str">
        <f t="shared" si="305"/>
        <v>0 Días</v>
      </c>
      <c r="AU1227" t="e">
        <f>IF(AND(AC1227=0,SUMIFS($H:$H,$A:$A,$A1227,#REF!,#REF!)&lt;250000000),"Ordinaria",IF(AND(AC1227=0,SUMIFS($H:$H,$A:$A,$A1227,#REF!,#REF!)&gt;=250000000),"Preventiva",IF(AND(AC1227&gt;0,AC1227&lt;=30),"Persuasiva I",IF(AND(AC1227&gt;30,AC1227&lt;=60),"Persuasiva II",IF(AND(AC1227&gt;60,AC1227&lt;90),"Prejurídica","Jurídico")))))</f>
        <v>#REF!</v>
      </c>
      <c r="AV1227">
        <f t="shared" si="306"/>
        <v>0</v>
      </c>
      <c r="AW1227" t="str">
        <f>IFERROR(VLOOKUP(#REF!,#REF!,32,0),"Desembolsado")</f>
        <v>Desembolsado</v>
      </c>
      <c r="AX1227" t="str">
        <f t="shared" si="297"/>
        <v>Otro</v>
      </c>
    </row>
    <row r="1228" spans="1:50" x14ac:dyDescent="0.25">
      <c r="A1228" s="3">
        <v>45016</v>
      </c>
      <c r="B1228" s="1">
        <v>39152150019551</v>
      </c>
      <c r="C1228" s="5">
        <v>116900000</v>
      </c>
      <c r="D1228">
        <v>240</v>
      </c>
      <c r="E1228" s="3">
        <v>41339</v>
      </c>
      <c r="F1228" s="1">
        <f>_xlfn.DAYS(E1228,A1228)/30</f>
        <v>-122.56666666666666</v>
      </c>
      <c r="G1228" s="1">
        <f t="shared" si="300"/>
        <v>117.43333333333334</v>
      </c>
      <c r="H1228" s="5">
        <v>59445266</v>
      </c>
      <c r="I1228" s="5" t="s">
        <v>53</v>
      </c>
      <c r="J1228" s="6">
        <v>42277</v>
      </c>
      <c r="K1228" s="7">
        <f>+_xlfn.DAYS(A1228,J1228)/30</f>
        <v>91.3</v>
      </c>
      <c r="L1228" s="7">
        <f>+_xlfn.DAYS(A1228,E1228)/30</f>
        <v>122.56666666666666</v>
      </c>
      <c r="M1228" s="6">
        <v>24288</v>
      </c>
      <c r="N1228" s="8">
        <f>+_xlfn.DAYS(A1228,M1228)/365</f>
        <v>56.789041095890411</v>
      </c>
      <c r="O1228" s="8">
        <v>958</v>
      </c>
      <c r="P1228" s="6">
        <v>40940</v>
      </c>
      <c r="Q1228" s="8">
        <f t="shared" si="301"/>
        <v>1.1083333333333334</v>
      </c>
      <c r="R1228" s="8">
        <f t="shared" si="295"/>
        <v>3.713888888888889</v>
      </c>
      <c r="S1228" s="8" t="s">
        <v>71</v>
      </c>
      <c r="T1228" s="9">
        <v>1.61E-2</v>
      </c>
      <c r="U1228" s="5">
        <f t="shared" si="302"/>
        <v>487083.33333333331</v>
      </c>
      <c r="V1228" s="5">
        <f t="shared" si="303"/>
        <v>79755.731883333341</v>
      </c>
      <c r="W1228" s="10">
        <f t="shared" si="298"/>
        <v>566839.06521666667</v>
      </c>
      <c r="X1228" s="5">
        <v>736370</v>
      </c>
      <c r="Y1228">
        <v>0</v>
      </c>
      <c r="Z1228" s="5">
        <v>0</v>
      </c>
      <c r="AA1228" s="5">
        <v>60181636</v>
      </c>
      <c r="AB1228">
        <v>0</v>
      </c>
      <c r="AC1228">
        <v>0</v>
      </c>
      <c r="AD1228">
        <v>0</v>
      </c>
      <c r="AE1228" t="s">
        <v>34</v>
      </c>
      <c r="AF1228" t="s">
        <v>34</v>
      </c>
      <c r="AG1228" t="s">
        <v>41</v>
      </c>
      <c r="AH1228" s="5">
        <v>594452.66</v>
      </c>
      <c r="AI1228" s="5">
        <v>7363.7</v>
      </c>
      <c r="AJ1228" s="3">
        <v>48689</v>
      </c>
      <c r="AK1228" s="5">
        <v>0</v>
      </c>
      <c r="AL1228" s="5">
        <v>0</v>
      </c>
      <c r="AM1228" s="5">
        <v>0</v>
      </c>
      <c r="AN1228" s="5">
        <v>0</v>
      </c>
      <c r="AO1228" t="s">
        <v>41</v>
      </c>
      <c r="AP1228" t="s">
        <v>37</v>
      </c>
      <c r="AQ1228" s="5">
        <v>594452.66</v>
      </c>
      <c r="AR1228" t="s">
        <v>38</v>
      </c>
      <c r="AS1228">
        <f t="shared" si="304"/>
        <v>0</v>
      </c>
      <c r="AT1228" t="str">
        <f t="shared" si="305"/>
        <v>0 Días</v>
      </c>
      <c r="AU1228" t="e">
        <f>IF(AND(AC1228=0,SUMIFS($H:$H,$A:$A,$A1228,#REF!,#REF!)&lt;250000000),"Ordinaria",IF(AND(AC1228=0,SUMIFS($H:$H,$A:$A,$A1228,#REF!,#REF!)&gt;=250000000),"Preventiva",IF(AND(AC1228&gt;0,AC1228&lt;=30),"Persuasiva I",IF(AND(AC1228&gt;30,AC1228&lt;=60),"Persuasiva II",IF(AND(AC1228&gt;60,AC1228&lt;90),"Prejurídica","Jurídico")))))</f>
        <v>#REF!</v>
      </c>
      <c r="AV1228">
        <f t="shared" si="306"/>
        <v>0</v>
      </c>
      <c r="AW1228" t="str">
        <f>IFERROR(VLOOKUP(#REF!,#REF!,32,0),"Desembolsado")</f>
        <v>Desembolsado</v>
      </c>
      <c r="AX1228" t="str">
        <f t="shared" si="297"/>
        <v>Otro</v>
      </c>
    </row>
    <row r="1229" spans="1:50" x14ac:dyDescent="0.25">
      <c r="A1229" s="3">
        <v>45351</v>
      </c>
      <c r="B1229" s="1">
        <v>39152200017501</v>
      </c>
      <c r="C1229" s="5">
        <v>175434686</v>
      </c>
      <c r="D1229">
        <v>240</v>
      </c>
      <c r="E1229" s="3">
        <v>41989</v>
      </c>
      <c r="F1229" s="1">
        <f>_xlfn.DAYS(E1229,A1229)/30</f>
        <v>-112.06666666666666</v>
      </c>
      <c r="G1229" s="1">
        <f t="shared" si="300"/>
        <v>127.93333333333334</v>
      </c>
      <c r="H1229" s="5">
        <v>167886523</v>
      </c>
      <c r="I1229" s="5" t="s">
        <v>53</v>
      </c>
      <c r="J1229" s="6">
        <v>42019</v>
      </c>
      <c r="K1229" s="7">
        <f>+_xlfn.DAYS(A1229,J1229)/30</f>
        <v>111.06666666666666</v>
      </c>
      <c r="L1229" s="7">
        <f>+_xlfn.DAYS(A1229,E1229)/30</f>
        <v>112.06666666666666</v>
      </c>
      <c r="M1229" s="6">
        <v>27288</v>
      </c>
      <c r="N1229" s="8">
        <f>+_xlfn.DAYS(A1229,M1229)/365</f>
        <v>49.487671232876714</v>
      </c>
      <c r="O1229" s="8">
        <v>1050</v>
      </c>
      <c r="P1229" s="6">
        <v>38372</v>
      </c>
      <c r="Q1229" s="8">
        <f t="shared" si="301"/>
        <v>10.047222222222222</v>
      </c>
      <c r="R1229" s="8">
        <f t="shared" si="295"/>
        <v>10.130555555555556</v>
      </c>
      <c r="S1229" s="8" t="s">
        <v>71</v>
      </c>
      <c r="T1229" s="9">
        <v>1E-4</v>
      </c>
      <c r="U1229" s="5">
        <f t="shared" si="302"/>
        <v>730977.85833333328</v>
      </c>
      <c r="V1229" s="5">
        <f t="shared" si="303"/>
        <v>1399.0543583333333</v>
      </c>
      <c r="W1229" s="10">
        <f t="shared" si="298"/>
        <v>732376.91269166663</v>
      </c>
      <c r="X1229" s="5">
        <v>2196775</v>
      </c>
      <c r="Y1229">
        <v>57314824</v>
      </c>
      <c r="Z1229" s="5">
        <v>7372658</v>
      </c>
      <c r="AA1229" s="5">
        <v>177455956</v>
      </c>
      <c r="AB1229">
        <v>2</v>
      </c>
      <c r="AC1229">
        <v>2708</v>
      </c>
      <c r="AD1229">
        <v>0</v>
      </c>
      <c r="AE1229" t="s">
        <v>49</v>
      </c>
      <c r="AF1229" t="s">
        <v>49</v>
      </c>
      <c r="AG1229" t="s">
        <v>41</v>
      </c>
      <c r="AH1229" s="5">
        <v>167886523</v>
      </c>
      <c r="AI1229" s="5">
        <v>2196775</v>
      </c>
      <c r="AJ1229" s="3">
        <v>49337</v>
      </c>
      <c r="AK1229" s="5">
        <v>7372658</v>
      </c>
      <c r="AL1229" s="5">
        <v>0</v>
      </c>
      <c r="AM1229" s="5">
        <v>0</v>
      </c>
      <c r="AN1229" s="5">
        <v>0</v>
      </c>
      <c r="AO1229" t="s">
        <v>41</v>
      </c>
      <c r="AP1229" t="s">
        <v>46</v>
      </c>
      <c r="AQ1229" s="5">
        <v>1678865.23</v>
      </c>
      <c r="AR1229" t="s">
        <v>43</v>
      </c>
      <c r="AT1229" t="str">
        <f t="shared" si="305"/>
        <v xml:space="preserve"> &gt; 90 Días</v>
      </c>
      <c r="AU1229" t="e">
        <f>IF(AND(AC1229=0,SUMIFS($H:$H,$A:$A,$A1229,#REF!,#REF!)&lt;250000000),"Ordinaria",IF(AND(AC1229=0,SUMIFS($H:$H,$A:$A,$A1229,#REF!,#REF!)&gt;=250000000),"Preventiva",IF(AND(AC1229&gt;0,AC1229&lt;=30),"Persuasiva I",IF(AND(AC1229&gt;30,AC1229&lt;=60),"Persuasiva II",IF(AND(AC1229&gt;60,AC1229&lt;90),"Prejurídica","Jurídico")))))</f>
        <v>#REF!</v>
      </c>
      <c r="AV1229">
        <f t="shared" si="306"/>
        <v>0</v>
      </c>
      <c r="AW1229" t="str">
        <f>IFERROR(VLOOKUP(#REF!,#REF!,32,0),"Desembolsado")</f>
        <v>Desembolsado</v>
      </c>
      <c r="AX1229" t="str">
        <f t="shared" si="297"/>
        <v>Otro</v>
      </c>
    </row>
    <row r="1230" spans="1:50" x14ac:dyDescent="0.25">
      <c r="A1230" s="3">
        <v>45322</v>
      </c>
      <c r="B1230" s="1">
        <v>39152200017501</v>
      </c>
      <c r="C1230" s="5">
        <v>175434686</v>
      </c>
      <c r="D1230">
        <v>240</v>
      </c>
      <c r="E1230" s="3">
        <v>41989</v>
      </c>
      <c r="F1230" s="1">
        <f>_xlfn.DAYS(E1230,A1230)/30</f>
        <v>-111.1</v>
      </c>
      <c r="G1230" s="1">
        <f t="shared" si="300"/>
        <v>128.9</v>
      </c>
      <c r="H1230" s="5">
        <v>167886523</v>
      </c>
      <c r="I1230" s="5" t="s">
        <v>53</v>
      </c>
      <c r="J1230" s="6">
        <v>42019</v>
      </c>
      <c r="K1230" s="7">
        <f>+_xlfn.DAYS(A1230,J1230)/30</f>
        <v>110.1</v>
      </c>
      <c r="L1230" s="7">
        <f>+_xlfn.DAYS(A1230,E1230)/30</f>
        <v>111.1</v>
      </c>
      <c r="M1230" s="6">
        <v>27288</v>
      </c>
      <c r="N1230" s="8">
        <f>+_xlfn.DAYS(A1230,M1230)/365</f>
        <v>49.408219178082192</v>
      </c>
      <c r="O1230" s="8">
        <v>1050</v>
      </c>
      <c r="P1230" s="6">
        <v>38372</v>
      </c>
      <c r="Q1230" s="8">
        <f t="shared" si="301"/>
        <v>10.047222222222222</v>
      </c>
      <c r="R1230" s="8">
        <f t="shared" si="295"/>
        <v>10.130555555555556</v>
      </c>
      <c r="S1230" s="8" t="s">
        <v>71</v>
      </c>
      <c r="T1230" s="9">
        <v>1E-4</v>
      </c>
      <c r="U1230" s="5">
        <f t="shared" si="302"/>
        <v>730977.85833333328</v>
      </c>
      <c r="V1230" s="5">
        <f t="shared" si="303"/>
        <v>1399.0543583333333</v>
      </c>
      <c r="W1230" s="10">
        <f t="shared" si="298"/>
        <v>732376.91269166663</v>
      </c>
      <c r="X1230" s="5">
        <v>2196775</v>
      </c>
      <c r="Y1230">
        <v>56997374</v>
      </c>
      <c r="Z1230" s="5">
        <v>7341104</v>
      </c>
      <c r="AA1230" s="5">
        <v>177424402</v>
      </c>
      <c r="AB1230">
        <v>2</v>
      </c>
      <c r="AC1230">
        <v>2678</v>
      </c>
      <c r="AD1230">
        <v>0</v>
      </c>
      <c r="AE1230" t="s">
        <v>49</v>
      </c>
      <c r="AF1230" t="s">
        <v>49</v>
      </c>
      <c r="AG1230" t="s">
        <v>41</v>
      </c>
      <c r="AH1230" s="5">
        <v>167886523</v>
      </c>
      <c r="AI1230" s="5">
        <v>2196775</v>
      </c>
      <c r="AJ1230" s="3">
        <v>49337</v>
      </c>
      <c r="AK1230" s="5">
        <v>7341104</v>
      </c>
      <c r="AL1230" s="5">
        <v>0</v>
      </c>
      <c r="AM1230" s="5">
        <v>0</v>
      </c>
      <c r="AN1230" s="5">
        <v>0</v>
      </c>
      <c r="AO1230" t="s">
        <v>41</v>
      </c>
      <c r="AP1230" t="s">
        <v>46</v>
      </c>
      <c r="AQ1230" s="5">
        <v>1678865.23</v>
      </c>
      <c r="AR1230" t="s">
        <v>43</v>
      </c>
      <c r="AS1230">
        <f t="shared" ref="AS1230:AS1240" si="307">IF(AC1230&gt;=1,1,0)</f>
        <v>1</v>
      </c>
      <c r="AT1230" t="str">
        <f t="shared" si="305"/>
        <v xml:space="preserve"> &gt; 90 Días</v>
      </c>
      <c r="AU1230" t="e">
        <f>IF(AND(AC1230=0,SUMIFS($H:$H,$A:$A,$A1230,#REF!,#REF!)&lt;250000000),"Ordinaria",IF(AND(AC1230=0,SUMIFS($H:$H,$A:$A,$A1230,#REF!,#REF!)&gt;=250000000),"Preventiva",IF(AND(AC1230&gt;0,AC1230&lt;=30),"Persuasiva I",IF(AND(AC1230&gt;30,AC1230&lt;=60),"Persuasiva II",IF(AND(AC1230&gt;60,AC1230&lt;90),"Prejurídica","Jurídico")))))</f>
        <v>#REF!</v>
      </c>
      <c r="AV1230">
        <f t="shared" si="306"/>
        <v>0</v>
      </c>
      <c r="AW1230" t="str">
        <f>IFERROR(VLOOKUP(#REF!,#REF!,32,0),"Desembolsado")</f>
        <v>Desembolsado</v>
      </c>
      <c r="AX1230" t="str">
        <f t="shared" si="297"/>
        <v>Otro</v>
      </c>
    </row>
    <row r="1231" spans="1:50" x14ac:dyDescent="0.25">
      <c r="A1231" s="3">
        <v>45291</v>
      </c>
      <c r="B1231" s="1">
        <v>39152200017501</v>
      </c>
      <c r="C1231" s="5">
        <v>175434686</v>
      </c>
      <c r="D1231">
        <v>240</v>
      </c>
      <c r="E1231" s="3">
        <v>41989</v>
      </c>
      <c r="F1231" s="1">
        <f>_xlfn.DAYS(E1231,A1231)/30</f>
        <v>-110.06666666666666</v>
      </c>
      <c r="G1231" s="1">
        <f t="shared" si="300"/>
        <v>129.93333333333334</v>
      </c>
      <c r="H1231" s="5">
        <v>167886523</v>
      </c>
      <c r="I1231" s="5" t="s">
        <v>53</v>
      </c>
      <c r="J1231" s="6">
        <v>42019</v>
      </c>
      <c r="K1231" s="7">
        <f>+_xlfn.DAYS(A1231,J1231)/30</f>
        <v>109.06666666666666</v>
      </c>
      <c r="L1231" s="7">
        <f>+_xlfn.DAYS(A1231,E1231)/30</f>
        <v>110.06666666666666</v>
      </c>
      <c r="M1231" s="6">
        <v>27288</v>
      </c>
      <c r="N1231" s="8">
        <f>+_xlfn.DAYS(A1231,M1231)/365</f>
        <v>49.323287671232876</v>
      </c>
      <c r="O1231" s="8">
        <v>1050</v>
      </c>
      <c r="P1231" s="6">
        <v>38372</v>
      </c>
      <c r="Q1231" s="8">
        <f t="shared" si="301"/>
        <v>10.047222222222222</v>
      </c>
      <c r="R1231" s="8">
        <f t="shared" si="295"/>
        <v>10.130555555555556</v>
      </c>
      <c r="S1231" s="8" t="s">
        <v>71</v>
      </c>
      <c r="T1231" s="9">
        <v>1E-4</v>
      </c>
      <c r="U1231" s="5">
        <f t="shared" si="302"/>
        <v>730977.85833333328</v>
      </c>
      <c r="V1231" s="5">
        <f t="shared" si="303"/>
        <v>1399.0543583333333</v>
      </c>
      <c r="W1231" s="10">
        <f t="shared" si="298"/>
        <v>732376.91269166663</v>
      </c>
      <c r="X1231" s="5">
        <v>2196775</v>
      </c>
      <c r="Y1231">
        <v>56658028</v>
      </c>
      <c r="Z1231" s="5">
        <v>7309600</v>
      </c>
      <c r="AA1231" s="5">
        <v>177392898</v>
      </c>
      <c r="AB1231">
        <v>2</v>
      </c>
      <c r="AC1231">
        <v>2647</v>
      </c>
      <c r="AD1231">
        <v>0</v>
      </c>
      <c r="AE1231" t="s">
        <v>49</v>
      </c>
      <c r="AF1231" t="s">
        <v>49</v>
      </c>
      <c r="AG1231" t="s">
        <v>41</v>
      </c>
      <c r="AH1231" s="5">
        <v>167886523</v>
      </c>
      <c r="AI1231" s="5">
        <v>2196775</v>
      </c>
      <c r="AJ1231" s="3">
        <v>49337</v>
      </c>
      <c r="AK1231" s="5">
        <v>7309600</v>
      </c>
      <c r="AL1231" s="5">
        <v>0</v>
      </c>
      <c r="AM1231" s="5">
        <v>0</v>
      </c>
      <c r="AN1231" s="5">
        <v>0</v>
      </c>
      <c r="AO1231" t="s">
        <v>41</v>
      </c>
      <c r="AP1231" t="s">
        <v>46</v>
      </c>
      <c r="AQ1231" s="5">
        <v>1678865.23</v>
      </c>
      <c r="AR1231" t="s">
        <v>43</v>
      </c>
      <c r="AS1231">
        <f t="shared" si="307"/>
        <v>1</v>
      </c>
      <c r="AT1231" t="str">
        <f t="shared" si="305"/>
        <v xml:space="preserve"> &gt; 90 Días</v>
      </c>
      <c r="AU1231" t="e">
        <f>IF(AND(AC1231=0,SUMIFS($H:$H,$A:$A,$A1231,#REF!,#REF!)&lt;250000000),"Ordinaria",IF(AND(AC1231=0,SUMIFS($H:$H,$A:$A,$A1231,#REF!,#REF!)&gt;=250000000),"Preventiva",IF(AND(AC1231&gt;0,AC1231&lt;=30),"Persuasiva I",IF(AND(AC1231&gt;30,AC1231&lt;=60),"Persuasiva II",IF(AND(AC1231&gt;60,AC1231&lt;90),"Prejurídica","Jurídico")))))</f>
        <v>#REF!</v>
      </c>
      <c r="AV1231">
        <f t="shared" si="306"/>
        <v>0</v>
      </c>
      <c r="AW1231" t="str">
        <f>IFERROR(VLOOKUP(#REF!,#REF!,32,0),"Desembolsado")</f>
        <v>Desembolsado</v>
      </c>
      <c r="AX1231" t="str">
        <f t="shared" si="297"/>
        <v>Otro</v>
      </c>
    </row>
    <row r="1232" spans="1:50" x14ac:dyDescent="0.25">
      <c r="A1232" s="3">
        <v>45260</v>
      </c>
      <c r="B1232" s="1">
        <v>39152200017501</v>
      </c>
      <c r="C1232" s="5">
        <v>175434686</v>
      </c>
      <c r="D1232">
        <v>240</v>
      </c>
      <c r="E1232" s="3">
        <v>41989</v>
      </c>
      <c r="F1232" s="1">
        <f>_xlfn.DAYS(E1232,A1232)/30</f>
        <v>-109.03333333333333</v>
      </c>
      <c r="G1232" s="1">
        <f t="shared" si="300"/>
        <v>130.96666666666667</v>
      </c>
      <c r="H1232" s="5">
        <v>167886523</v>
      </c>
      <c r="I1232" s="5" t="s">
        <v>53</v>
      </c>
      <c r="J1232" s="6">
        <v>42019</v>
      </c>
      <c r="K1232" s="7">
        <f>+_xlfn.DAYS(A1232,J1232)/30</f>
        <v>108.03333333333333</v>
      </c>
      <c r="L1232" s="7">
        <f>+_xlfn.DAYS(A1232,E1232)/30</f>
        <v>109.03333333333333</v>
      </c>
      <c r="M1232" s="6">
        <v>27288</v>
      </c>
      <c r="N1232" s="8">
        <f>+_xlfn.DAYS(A1232,M1232)/365</f>
        <v>49.238356164383561</v>
      </c>
      <c r="O1232" s="8">
        <v>1050</v>
      </c>
      <c r="P1232" s="6">
        <v>38372</v>
      </c>
      <c r="Q1232" s="8">
        <f t="shared" si="301"/>
        <v>10.047222222222222</v>
      </c>
      <c r="R1232" s="8">
        <f t="shared" si="295"/>
        <v>10.130555555555556</v>
      </c>
      <c r="S1232" s="8" t="s">
        <v>71</v>
      </c>
      <c r="T1232" s="9">
        <v>1E-4</v>
      </c>
      <c r="U1232" s="5">
        <f t="shared" si="302"/>
        <v>730977.85833333328</v>
      </c>
      <c r="V1232" s="5">
        <f t="shared" si="303"/>
        <v>1399.0543583333333</v>
      </c>
      <c r="W1232" s="10">
        <f t="shared" si="298"/>
        <v>732376.91269166663</v>
      </c>
      <c r="X1232" s="5">
        <v>2196775</v>
      </c>
      <c r="Y1232">
        <v>56317748</v>
      </c>
      <c r="Z1232" s="5">
        <v>0</v>
      </c>
      <c r="AA1232" s="5">
        <v>170083298</v>
      </c>
      <c r="AB1232">
        <v>2</v>
      </c>
      <c r="AC1232">
        <v>2616</v>
      </c>
      <c r="AD1232">
        <v>0</v>
      </c>
      <c r="AE1232" t="s">
        <v>49</v>
      </c>
      <c r="AF1232" t="s">
        <v>49</v>
      </c>
      <c r="AG1232" t="s">
        <v>41</v>
      </c>
      <c r="AH1232" s="5">
        <v>167886523</v>
      </c>
      <c r="AI1232" s="5">
        <v>2196775</v>
      </c>
      <c r="AJ1232" s="3">
        <v>49337</v>
      </c>
      <c r="AK1232" s="5">
        <v>0</v>
      </c>
      <c r="AL1232" s="5">
        <v>0</v>
      </c>
      <c r="AM1232" s="5">
        <v>0</v>
      </c>
      <c r="AN1232" s="5">
        <v>0</v>
      </c>
      <c r="AO1232" t="s">
        <v>41</v>
      </c>
      <c r="AP1232" t="s">
        <v>46</v>
      </c>
      <c r="AQ1232" s="5">
        <v>1678865.23</v>
      </c>
      <c r="AR1232" t="s">
        <v>43</v>
      </c>
      <c r="AS1232">
        <f t="shared" si="307"/>
        <v>1</v>
      </c>
      <c r="AT1232" t="str">
        <f t="shared" si="305"/>
        <v xml:space="preserve"> &gt; 90 Días</v>
      </c>
      <c r="AU1232" t="e">
        <f>IF(AND(AC1232=0,SUMIFS($H:$H,$A:$A,$A1232,#REF!,#REF!)&lt;250000000),"Ordinaria",IF(AND(AC1232=0,SUMIFS($H:$H,$A:$A,$A1232,#REF!,#REF!)&gt;=250000000),"Preventiva",IF(AND(AC1232&gt;0,AC1232&lt;=30),"Persuasiva I",IF(AND(AC1232&gt;30,AC1232&lt;=60),"Persuasiva II",IF(AND(AC1232&gt;60,AC1232&lt;90),"Prejurídica","Jurídico")))))</f>
        <v>#REF!</v>
      </c>
      <c r="AV1232">
        <f t="shared" si="306"/>
        <v>0</v>
      </c>
      <c r="AW1232" t="str">
        <f>IFERROR(VLOOKUP(#REF!,#REF!,32,0),"Desembolsado")</f>
        <v>Desembolsado</v>
      </c>
      <c r="AX1232" t="str">
        <f t="shared" si="297"/>
        <v>Otro</v>
      </c>
    </row>
    <row r="1233" spans="1:50" x14ac:dyDescent="0.25">
      <c r="A1233" s="3">
        <v>45230</v>
      </c>
      <c r="B1233" s="1">
        <v>39152200017501</v>
      </c>
      <c r="C1233" s="5">
        <v>175434686</v>
      </c>
      <c r="D1233">
        <v>240</v>
      </c>
      <c r="E1233" s="3">
        <v>41989</v>
      </c>
      <c r="F1233" s="1">
        <f>_xlfn.DAYS(E1233,A1233)/30</f>
        <v>-108.03333333333333</v>
      </c>
      <c r="G1233" s="1">
        <f t="shared" si="300"/>
        <v>131.96666666666667</v>
      </c>
      <c r="H1233" s="5">
        <v>167886523</v>
      </c>
      <c r="I1233" s="5" t="s">
        <v>53</v>
      </c>
      <c r="J1233" s="6">
        <v>42019</v>
      </c>
      <c r="K1233" s="7">
        <f>+_xlfn.DAYS(A1233,J1233)/30</f>
        <v>107.03333333333333</v>
      </c>
      <c r="L1233" s="7">
        <f>+_xlfn.DAYS(A1233,E1233)/30</f>
        <v>108.03333333333333</v>
      </c>
      <c r="M1233" s="6">
        <v>27288</v>
      </c>
      <c r="N1233" s="8">
        <f>+_xlfn.DAYS(A1233,M1233)/365</f>
        <v>49.156164383561645</v>
      </c>
      <c r="O1233" s="8">
        <v>1050</v>
      </c>
      <c r="P1233" s="6">
        <v>38372</v>
      </c>
      <c r="Q1233" s="8">
        <f t="shared" si="301"/>
        <v>10.047222222222222</v>
      </c>
      <c r="R1233" s="8">
        <f t="shared" si="295"/>
        <v>10.130555555555556</v>
      </c>
      <c r="S1233" s="8" t="s">
        <v>71</v>
      </c>
      <c r="T1233" s="9">
        <v>1E-4</v>
      </c>
      <c r="U1233" s="5">
        <f t="shared" si="302"/>
        <v>730977.85833333328</v>
      </c>
      <c r="V1233" s="5">
        <f t="shared" si="303"/>
        <v>1399.0543583333333</v>
      </c>
      <c r="W1233" s="10">
        <f t="shared" si="298"/>
        <v>732376.91269166663</v>
      </c>
      <c r="X1233" s="5">
        <v>2196775</v>
      </c>
      <c r="Y1233">
        <v>55988448</v>
      </c>
      <c r="Z1233" s="5">
        <v>0</v>
      </c>
      <c r="AA1233" s="5">
        <v>170083298</v>
      </c>
      <c r="AB1233">
        <v>2</v>
      </c>
      <c r="AC1233">
        <v>2586</v>
      </c>
      <c r="AD1233">
        <v>0</v>
      </c>
      <c r="AE1233" t="s">
        <v>49</v>
      </c>
      <c r="AF1233" t="s">
        <v>49</v>
      </c>
      <c r="AG1233" t="s">
        <v>41</v>
      </c>
      <c r="AH1233" s="5">
        <v>167886523</v>
      </c>
      <c r="AI1233" s="5">
        <v>2196775</v>
      </c>
      <c r="AJ1233" s="3">
        <v>49337</v>
      </c>
      <c r="AK1233" s="5">
        <v>0</v>
      </c>
      <c r="AL1233" s="5">
        <v>0</v>
      </c>
      <c r="AM1233" s="5">
        <v>0</v>
      </c>
      <c r="AN1233" s="5">
        <v>0</v>
      </c>
      <c r="AO1233" t="s">
        <v>41</v>
      </c>
      <c r="AP1233" t="s">
        <v>46</v>
      </c>
      <c r="AQ1233" s="5">
        <v>1678865.23</v>
      </c>
      <c r="AR1233" t="s">
        <v>43</v>
      </c>
      <c r="AS1233">
        <f t="shared" si="307"/>
        <v>1</v>
      </c>
      <c r="AT1233" t="str">
        <f t="shared" si="305"/>
        <v xml:space="preserve"> &gt; 90 Días</v>
      </c>
      <c r="AU1233" t="e">
        <f>IF(AND(AC1233=0,SUMIFS($H:$H,$A:$A,$A1233,#REF!,#REF!)&lt;250000000),"Ordinaria",IF(AND(AC1233=0,SUMIFS($H:$H,$A:$A,$A1233,#REF!,#REF!)&gt;=250000000),"Preventiva",IF(AND(AC1233&gt;0,AC1233&lt;=30),"Persuasiva I",IF(AND(AC1233&gt;30,AC1233&lt;=60),"Persuasiva II",IF(AND(AC1233&gt;60,AC1233&lt;90),"Prejurídica","Jurídico")))))</f>
        <v>#REF!</v>
      </c>
      <c r="AV1233">
        <f t="shared" si="306"/>
        <v>0</v>
      </c>
      <c r="AW1233" t="str">
        <f>IFERROR(VLOOKUP(#REF!,#REF!,32,0),"Desembolsado")</f>
        <v>Desembolsado</v>
      </c>
      <c r="AX1233" t="str">
        <f t="shared" si="297"/>
        <v>Otro</v>
      </c>
    </row>
    <row r="1234" spans="1:50" x14ac:dyDescent="0.25">
      <c r="A1234" s="3">
        <v>45199</v>
      </c>
      <c r="B1234" s="1">
        <v>39152200017501</v>
      </c>
      <c r="C1234" s="5">
        <v>175434686</v>
      </c>
      <c r="D1234">
        <v>240</v>
      </c>
      <c r="E1234" s="3">
        <v>41989</v>
      </c>
      <c r="F1234" s="1">
        <f>_xlfn.DAYS(E1234,A1234)/30</f>
        <v>-107</v>
      </c>
      <c r="G1234" s="1">
        <f t="shared" si="300"/>
        <v>133</v>
      </c>
      <c r="H1234" s="5">
        <v>167886523</v>
      </c>
      <c r="I1234" s="5" t="s">
        <v>53</v>
      </c>
      <c r="J1234" s="6">
        <v>42019</v>
      </c>
      <c r="K1234" s="7">
        <f>+_xlfn.DAYS(A1234,J1234)/30</f>
        <v>106</v>
      </c>
      <c r="L1234" s="7">
        <f>+_xlfn.DAYS(A1234,E1234)/30</f>
        <v>107</v>
      </c>
      <c r="M1234" s="6">
        <v>27288</v>
      </c>
      <c r="N1234" s="8">
        <f>+_xlfn.DAYS(A1234,M1234)/365</f>
        <v>49.07123287671233</v>
      </c>
      <c r="O1234" s="8">
        <v>1050</v>
      </c>
      <c r="P1234" s="6">
        <v>38372</v>
      </c>
      <c r="Q1234" s="8">
        <f t="shared" si="301"/>
        <v>10.047222222222222</v>
      </c>
      <c r="R1234" s="8">
        <f t="shared" si="295"/>
        <v>10.130555555555556</v>
      </c>
      <c r="S1234" s="8" t="s">
        <v>71</v>
      </c>
      <c r="T1234" s="9">
        <v>1E-4</v>
      </c>
      <c r="U1234" s="5">
        <f t="shared" si="302"/>
        <v>730977.85833333328</v>
      </c>
      <c r="V1234" s="5">
        <f t="shared" si="303"/>
        <v>1399.0543583333333</v>
      </c>
      <c r="W1234" s="10">
        <f t="shared" si="298"/>
        <v>732376.91269166663</v>
      </c>
      <c r="X1234" s="5">
        <v>2196775</v>
      </c>
      <c r="Y1234">
        <v>55648172</v>
      </c>
      <c r="Z1234" s="5">
        <v>0</v>
      </c>
      <c r="AA1234" s="5">
        <v>170083298</v>
      </c>
      <c r="AB1234">
        <v>2</v>
      </c>
      <c r="AC1234">
        <v>2555</v>
      </c>
      <c r="AD1234">
        <v>0</v>
      </c>
      <c r="AE1234" t="s">
        <v>49</v>
      </c>
      <c r="AF1234" t="s">
        <v>49</v>
      </c>
      <c r="AG1234" t="s">
        <v>41</v>
      </c>
      <c r="AH1234" s="5">
        <v>167886523</v>
      </c>
      <c r="AI1234" s="5">
        <v>2196775</v>
      </c>
      <c r="AJ1234" s="3">
        <v>49337</v>
      </c>
      <c r="AK1234" s="5">
        <v>0</v>
      </c>
      <c r="AL1234" s="5">
        <v>0</v>
      </c>
      <c r="AM1234" s="5">
        <v>0</v>
      </c>
      <c r="AN1234" s="5">
        <v>0</v>
      </c>
      <c r="AO1234" t="s">
        <v>41</v>
      </c>
      <c r="AP1234" t="s">
        <v>46</v>
      </c>
      <c r="AQ1234" s="5">
        <v>1678865.23</v>
      </c>
      <c r="AR1234" t="s">
        <v>43</v>
      </c>
      <c r="AS1234">
        <f t="shared" si="307"/>
        <v>1</v>
      </c>
      <c r="AT1234" t="str">
        <f t="shared" si="305"/>
        <v xml:space="preserve"> &gt; 90 Días</v>
      </c>
      <c r="AU1234" t="e">
        <f>IF(AND(AC1234=0,SUMIFS($H:$H,$A:$A,$A1234,#REF!,#REF!)&lt;250000000),"Ordinaria",IF(AND(AC1234=0,SUMIFS($H:$H,$A:$A,$A1234,#REF!,#REF!)&gt;=250000000),"Preventiva",IF(AND(AC1234&gt;0,AC1234&lt;=30),"Persuasiva I",IF(AND(AC1234&gt;30,AC1234&lt;=60),"Persuasiva II",IF(AND(AC1234&gt;60,AC1234&lt;90),"Prejurídica","Jurídico")))))</f>
        <v>#REF!</v>
      </c>
      <c r="AV1234">
        <f t="shared" si="306"/>
        <v>0</v>
      </c>
      <c r="AW1234" t="str">
        <f>IFERROR(VLOOKUP(#REF!,#REF!,32,0),"Desembolsado")</f>
        <v>Desembolsado</v>
      </c>
      <c r="AX1234" t="str">
        <f t="shared" si="297"/>
        <v>Otro</v>
      </c>
    </row>
    <row r="1235" spans="1:50" x14ac:dyDescent="0.25">
      <c r="A1235" s="3">
        <v>45169</v>
      </c>
      <c r="B1235" s="1">
        <v>39152200017501</v>
      </c>
      <c r="C1235" s="5">
        <v>175434686</v>
      </c>
      <c r="D1235">
        <v>240</v>
      </c>
      <c r="E1235" s="3">
        <v>41989</v>
      </c>
      <c r="F1235" s="1">
        <f>_xlfn.DAYS(E1235,A1235)/30</f>
        <v>-106</v>
      </c>
      <c r="G1235" s="1">
        <f t="shared" si="300"/>
        <v>134</v>
      </c>
      <c r="H1235" s="5">
        <v>167886523</v>
      </c>
      <c r="I1235" s="5" t="s">
        <v>53</v>
      </c>
      <c r="J1235" s="6">
        <v>42019</v>
      </c>
      <c r="K1235" s="7">
        <f>+_xlfn.DAYS(A1235,J1235)/30</f>
        <v>105</v>
      </c>
      <c r="L1235" s="7">
        <f>+_xlfn.DAYS(A1235,E1235)/30</f>
        <v>106</v>
      </c>
      <c r="M1235" s="6">
        <v>27288</v>
      </c>
      <c r="N1235" s="8">
        <f>+_xlfn.DAYS(A1235,M1235)/365</f>
        <v>48.989041095890414</v>
      </c>
      <c r="O1235" s="8">
        <v>1050</v>
      </c>
      <c r="P1235" s="6">
        <v>38372</v>
      </c>
      <c r="Q1235" s="8">
        <f t="shared" si="301"/>
        <v>10.047222222222222</v>
      </c>
      <c r="R1235" s="8">
        <f t="shared" si="295"/>
        <v>10.130555555555556</v>
      </c>
      <c r="S1235" s="8" t="s">
        <v>71</v>
      </c>
      <c r="T1235" s="9">
        <v>1E-4</v>
      </c>
      <c r="U1235" s="5">
        <f t="shared" si="302"/>
        <v>730977.85833333328</v>
      </c>
      <c r="V1235" s="5">
        <f t="shared" si="303"/>
        <v>1399.0543583333333</v>
      </c>
      <c r="W1235" s="10">
        <f t="shared" si="298"/>
        <v>732376.91269166663</v>
      </c>
      <c r="X1235" s="5">
        <v>2196775</v>
      </c>
      <c r="Y1235">
        <v>55318876</v>
      </c>
      <c r="Z1235" s="5">
        <v>0</v>
      </c>
      <c r="AA1235" s="5">
        <v>170083298</v>
      </c>
      <c r="AB1235">
        <v>2</v>
      </c>
      <c r="AC1235">
        <v>2525</v>
      </c>
      <c r="AD1235">
        <v>0</v>
      </c>
      <c r="AE1235" t="s">
        <v>49</v>
      </c>
      <c r="AF1235" t="s">
        <v>49</v>
      </c>
      <c r="AG1235" t="s">
        <v>41</v>
      </c>
      <c r="AH1235" s="5">
        <v>167886523</v>
      </c>
      <c r="AI1235" s="5">
        <v>2196775</v>
      </c>
      <c r="AJ1235" s="3">
        <v>49337</v>
      </c>
      <c r="AK1235" s="5">
        <v>0</v>
      </c>
      <c r="AL1235" s="5">
        <v>0</v>
      </c>
      <c r="AM1235" s="5">
        <v>0</v>
      </c>
      <c r="AN1235" s="5">
        <v>0</v>
      </c>
      <c r="AO1235" t="s">
        <v>41</v>
      </c>
      <c r="AP1235" t="s">
        <v>46</v>
      </c>
      <c r="AQ1235" s="5">
        <v>1678865.23</v>
      </c>
      <c r="AR1235" t="s">
        <v>43</v>
      </c>
      <c r="AS1235">
        <f t="shared" si="307"/>
        <v>1</v>
      </c>
      <c r="AT1235" t="str">
        <f t="shared" si="305"/>
        <v xml:space="preserve"> &gt; 90 Días</v>
      </c>
      <c r="AU1235" t="e">
        <f>IF(AND(AC1235=0,SUMIFS($H:$H,$A:$A,$A1235,#REF!,#REF!)&lt;250000000),"Ordinaria",IF(AND(AC1235=0,SUMIFS($H:$H,$A:$A,$A1235,#REF!,#REF!)&gt;=250000000),"Preventiva",IF(AND(AC1235&gt;0,AC1235&lt;=30),"Persuasiva I",IF(AND(AC1235&gt;30,AC1235&lt;=60),"Persuasiva II",IF(AND(AC1235&gt;60,AC1235&lt;90),"Prejurídica","Jurídico")))))</f>
        <v>#REF!</v>
      </c>
      <c r="AV1235">
        <f t="shared" si="306"/>
        <v>0</v>
      </c>
      <c r="AW1235" t="str">
        <f>IFERROR(VLOOKUP(#REF!,#REF!,32,0),"Desembolsado")</f>
        <v>Desembolsado</v>
      </c>
      <c r="AX1235" t="str">
        <f t="shared" si="297"/>
        <v>Otro</v>
      </c>
    </row>
    <row r="1236" spans="1:50" x14ac:dyDescent="0.25">
      <c r="A1236" s="3">
        <v>45138</v>
      </c>
      <c r="B1236" s="1">
        <v>39152200017501</v>
      </c>
      <c r="C1236" s="5">
        <v>175434686</v>
      </c>
      <c r="D1236">
        <v>240</v>
      </c>
      <c r="E1236" s="3">
        <v>41989</v>
      </c>
      <c r="F1236" s="1">
        <f>_xlfn.DAYS(E1236,A1236)/30</f>
        <v>-104.96666666666667</v>
      </c>
      <c r="G1236" s="1">
        <f t="shared" si="300"/>
        <v>135.03333333333333</v>
      </c>
      <c r="H1236" s="5">
        <v>167886523</v>
      </c>
      <c r="I1236" s="5" t="s">
        <v>53</v>
      </c>
      <c r="J1236" s="6">
        <v>42019</v>
      </c>
      <c r="K1236" s="7">
        <f>+_xlfn.DAYS(A1236,J1236)/30</f>
        <v>103.96666666666667</v>
      </c>
      <c r="L1236" s="7">
        <f>+_xlfn.DAYS(A1236,E1236)/30</f>
        <v>104.96666666666667</v>
      </c>
      <c r="M1236" s="6">
        <v>27288</v>
      </c>
      <c r="N1236" s="8">
        <f>+_xlfn.DAYS(A1236,M1236)/365</f>
        <v>48.904109589041099</v>
      </c>
      <c r="O1236" s="8">
        <v>1050</v>
      </c>
      <c r="P1236" s="6">
        <v>38372</v>
      </c>
      <c r="Q1236" s="8">
        <f t="shared" si="301"/>
        <v>10.047222222222222</v>
      </c>
      <c r="R1236" s="8">
        <f t="shared" si="295"/>
        <v>10.130555555555556</v>
      </c>
      <c r="S1236" s="8" t="s">
        <v>71</v>
      </c>
      <c r="T1236" s="9">
        <v>1E-4</v>
      </c>
      <c r="U1236" s="5">
        <f t="shared" si="302"/>
        <v>730977.85833333328</v>
      </c>
      <c r="V1236" s="5">
        <f t="shared" si="303"/>
        <v>1399.0543583333333</v>
      </c>
      <c r="W1236" s="10">
        <f t="shared" si="298"/>
        <v>732376.91269166663</v>
      </c>
      <c r="X1236" s="5">
        <v>2196775</v>
      </c>
      <c r="Y1236">
        <v>54978600</v>
      </c>
      <c r="Z1236" s="5">
        <v>0</v>
      </c>
      <c r="AA1236" s="5">
        <v>170083298</v>
      </c>
      <c r="AB1236">
        <v>2</v>
      </c>
      <c r="AC1236">
        <v>2494</v>
      </c>
      <c r="AD1236">
        <v>0</v>
      </c>
      <c r="AE1236" t="s">
        <v>49</v>
      </c>
      <c r="AF1236" t="s">
        <v>49</v>
      </c>
      <c r="AG1236" t="s">
        <v>41</v>
      </c>
      <c r="AH1236" s="5">
        <v>167886523</v>
      </c>
      <c r="AI1236" s="5">
        <v>2196775</v>
      </c>
      <c r="AJ1236" s="3">
        <v>49337</v>
      </c>
      <c r="AK1236" s="5">
        <v>0</v>
      </c>
      <c r="AL1236" s="5">
        <v>0</v>
      </c>
      <c r="AM1236" s="5">
        <v>0</v>
      </c>
      <c r="AN1236" s="5">
        <v>0</v>
      </c>
      <c r="AO1236" t="s">
        <v>41</v>
      </c>
      <c r="AP1236" t="s">
        <v>46</v>
      </c>
      <c r="AQ1236" s="5">
        <v>1678865.23</v>
      </c>
      <c r="AR1236" t="s">
        <v>43</v>
      </c>
      <c r="AS1236">
        <f t="shared" si="307"/>
        <v>1</v>
      </c>
      <c r="AT1236" t="str">
        <f t="shared" si="305"/>
        <v xml:space="preserve"> &gt; 90 Días</v>
      </c>
      <c r="AU1236" t="e">
        <f>IF(AND(AC1236=0,SUMIFS($H:$H,$A:$A,$A1236,#REF!,#REF!)&lt;250000000),"Ordinaria",IF(AND(AC1236=0,SUMIFS($H:$H,$A:$A,$A1236,#REF!,#REF!)&gt;=250000000),"Preventiva",IF(AND(AC1236&gt;0,AC1236&lt;=30),"Persuasiva I",IF(AND(AC1236&gt;30,AC1236&lt;=60),"Persuasiva II",IF(AND(AC1236&gt;60,AC1236&lt;90),"Prejurídica","Jurídico")))))</f>
        <v>#REF!</v>
      </c>
      <c r="AV1236">
        <f t="shared" si="306"/>
        <v>0</v>
      </c>
      <c r="AW1236" t="str">
        <f>IFERROR(VLOOKUP(#REF!,#REF!,32,0),"Desembolsado")</f>
        <v>Desembolsado</v>
      </c>
      <c r="AX1236" t="str">
        <f t="shared" si="297"/>
        <v>Otro</v>
      </c>
    </row>
    <row r="1237" spans="1:50" x14ac:dyDescent="0.25">
      <c r="A1237" s="3">
        <v>45107</v>
      </c>
      <c r="B1237" s="1">
        <v>39152200017501</v>
      </c>
      <c r="C1237" s="5">
        <v>175434686</v>
      </c>
      <c r="D1237">
        <v>240</v>
      </c>
      <c r="E1237" s="3">
        <v>41989</v>
      </c>
      <c r="F1237" s="1">
        <f>_xlfn.DAYS(E1237,A1237)/30</f>
        <v>-103.93333333333334</v>
      </c>
      <c r="G1237" s="1">
        <f t="shared" si="300"/>
        <v>136.06666666666666</v>
      </c>
      <c r="H1237" s="5">
        <v>167886523</v>
      </c>
      <c r="I1237" s="5" t="s">
        <v>53</v>
      </c>
      <c r="J1237" s="6">
        <v>42019</v>
      </c>
      <c r="K1237" s="7">
        <f>+_xlfn.DAYS(A1237,J1237)/30</f>
        <v>102.93333333333334</v>
      </c>
      <c r="L1237" s="7">
        <f>+_xlfn.DAYS(A1237,E1237)/30</f>
        <v>103.93333333333334</v>
      </c>
      <c r="M1237" s="6">
        <v>27288</v>
      </c>
      <c r="N1237" s="8">
        <f>+_xlfn.DAYS(A1237,M1237)/365</f>
        <v>48.819178082191783</v>
      </c>
      <c r="O1237" s="8">
        <v>1050</v>
      </c>
      <c r="P1237" s="6">
        <v>38372</v>
      </c>
      <c r="Q1237" s="8">
        <f t="shared" si="301"/>
        <v>10.047222222222222</v>
      </c>
      <c r="R1237" s="8">
        <f t="shared" si="295"/>
        <v>10.130555555555556</v>
      </c>
      <c r="S1237" s="8" t="s">
        <v>71</v>
      </c>
      <c r="T1237" s="9">
        <v>1E-4</v>
      </c>
      <c r="U1237" s="5">
        <f t="shared" si="302"/>
        <v>730977.85833333328</v>
      </c>
      <c r="V1237" s="5">
        <f t="shared" si="303"/>
        <v>1399.0543583333333</v>
      </c>
      <c r="W1237" s="10">
        <f t="shared" si="298"/>
        <v>732376.91269166663</v>
      </c>
      <c r="X1237" s="5">
        <v>2196775</v>
      </c>
      <c r="Y1237">
        <v>54638322</v>
      </c>
      <c r="Z1237" s="5">
        <v>0</v>
      </c>
      <c r="AA1237" s="5">
        <v>170083298</v>
      </c>
      <c r="AB1237">
        <v>2</v>
      </c>
      <c r="AC1237">
        <v>2463</v>
      </c>
      <c r="AD1237">
        <v>0</v>
      </c>
      <c r="AE1237" t="s">
        <v>49</v>
      </c>
      <c r="AF1237" t="s">
        <v>49</v>
      </c>
      <c r="AG1237" t="s">
        <v>41</v>
      </c>
      <c r="AH1237" s="5">
        <v>167886523</v>
      </c>
      <c r="AI1237" s="5">
        <v>2196775</v>
      </c>
      <c r="AJ1237" s="3">
        <v>49337</v>
      </c>
      <c r="AK1237" s="5">
        <v>0</v>
      </c>
      <c r="AL1237" s="5">
        <v>0</v>
      </c>
      <c r="AM1237" s="5">
        <v>0</v>
      </c>
      <c r="AN1237" s="5">
        <v>0</v>
      </c>
      <c r="AO1237" t="s">
        <v>41</v>
      </c>
      <c r="AP1237" t="s">
        <v>46</v>
      </c>
      <c r="AQ1237" s="5">
        <v>1678865.23</v>
      </c>
      <c r="AR1237" t="s">
        <v>43</v>
      </c>
      <c r="AS1237">
        <f t="shared" si="307"/>
        <v>1</v>
      </c>
      <c r="AT1237" t="str">
        <f t="shared" si="305"/>
        <v xml:space="preserve"> &gt; 90 Días</v>
      </c>
      <c r="AU1237" t="e">
        <f>IF(AND(AC1237=0,SUMIFS($H:$H,$A:$A,$A1237,#REF!,#REF!)&lt;250000000),"Ordinaria",IF(AND(AC1237=0,SUMIFS($H:$H,$A:$A,$A1237,#REF!,#REF!)&gt;=250000000),"Preventiva",IF(AND(AC1237&gt;0,AC1237&lt;=30),"Persuasiva I",IF(AND(AC1237&gt;30,AC1237&lt;=60),"Persuasiva II",IF(AND(AC1237&gt;60,AC1237&lt;90),"Prejurídica","Jurídico")))))</f>
        <v>#REF!</v>
      </c>
      <c r="AV1237">
        <f t="shared" si="306"/>
        <v>0</v>
      </c>
      <c r="AW1237" t="str">
        <f>IFERROR(VLOOKUP(#REF!,#REF!,32,0),"Desembolsado")</f>
        <v>Desembolsado</v>
      </c>
      <c r="AX1237" t="str">
        <f t="shared" si="297"/>
        <v>Otro</v>
      </c>
    </row>
    <row r="1238" spans="1:50" x14ac:dyDescent="0.25">
      <c r="A1238" s="3">
        <v>45077</v>
      </c>
      <c r="B1238" s="1">
        <v>39152200017501</v>
      </c>
      <c r="C1238" s="5">
        <v>175434686</v>
      </c>
      <c r="D1238">
        <v>240</v>
      </c>
      <c r="E1238" s="3">
        <v>41989</v>
      </c>
      <c r="F1238" s="1">
        <f>_xlfn.DAYS(E1238,A1238)/30</f>
        <v>-102.93333333333334</v>
      </c>
      <c r="G1238" s="1">
        <f t="shared" si="300"/>
        <v>137.06666666666666</v>
      </c>
      <c r="H1238" s="5">
        <v>167886523</v>
      </c>
      <c r="I1238" s="5" t="s">
        <v>53</v>
      </c>
      <c r="J1238" s="6">
        <v>42019</v>
      </c>
      <c r="K1238" s="7">
        <f>+_xlfn.DAYS(A1238,J1238)/30</f>
        <v>101.93333333333334</v>
      </c>
      <c r="L1238" s="7">
        <f>+_xlfn.DAYS(A1238,E1238)/30</f>
        <v>102.93333333333334</v>
      </c>
      <c r="M1238" s="6">
        <v>27288</v>
      </c>
      <c r="N1238" s="8">
        <f>+_xlfn.DAYS(A1238,M1238)/365</f>
        <v>48.736986301369861</v>
      </c>
      <c r="O1238" s="8">
        <v>1050</v>
      </c>
      <c r="P1238" s="6">
        <v>38372</v>
      </c>
      <c r="Q1238" s="8">
        <f t="shared" si="301"/>
        <v>10.047222222222222</v>
      </c>
      <c r="R1238" s="8">
        <f t="shared" si="295"/>
        <v>10.130555555555556</v>
      </c>
      <c r="S1238" s="8" t="s">
        <v>71</v>
      </c>
      <c r="T1238" s="9">
        <v>1E-4</v>
      </c>
      <c r="U1238" s="5">
        <f t="shared" si="302"/>
        <v>730977.85833333328</v>
      </c>
      <c r="V1238" s="5">
        <f t="shared" si="303"/>
        <v>1399.0543583333333</v>
      </c>
      <c r="W1238" s="10">
        <f t="shared" si="298"/>
        <v>732376.91269166663</v>
      </c>
      <c r="X1238" s="5">
        <v>2196775</v>
      </c>
      <c r="Y1238">
        <v>54309022</v>
      </c>
      <c r="Z1238" s="5">
        <v>0</v>
      </c>
      <c r="AA1238" s="5">
        <v>170083298</v>
      </c>
      <c r="AB1238">
        <v>2</v>
      </c>
      <c r="AC1238">
        <v>2433</v>
      </c>
      <c r="AD1238">
        <v>0</v>
      </c>
      <c r="AE1238" t="s">
        <v>49</v>
      </c>
      <c r="AF1238" t="s">
        <v>49</v>
      </c>
      <c r="AG1238" t="s">
        <v>41</v>
      </c>
      <c r="AH1238" s="5">
        <v>167886523</v>
      </c>
      <c r="AI1238" s="5">
        <v>2196775</v>
      </c>
      <c r="AJ1238" s="3">
        <v>49337</v>
      </c>
      <c r="AK1238" s="5">
        <v>0</v>
      </c>
      <c r="AL1238" s="5">
        <v>0</v>
      </c>
      <c r="AM1238" s="5">
        <v>0</v>
      </c>
      <c r="AN1238" s="5">
        <v>0</v>
      </c>
      <c r="AO1238" t="s">
        <v>41</v>
      </c>
      <c r="AP1238" t="s">
        <v>46</v>
      </c>
      <c r="AQ1238" s="5">
        <v>1678865.23</v>
      </c>
      <c r="AR1238" t="s">
        <v>43</v>
      </c>
      <c r="AS1238">
        <f t="shared" si="307"/>
        <v>1</v>
      </c>
      <c r="AT1238" t="str">
        <f t="shared" si="305"/>
        <v xml:space="preserve"> &gt; 90 Días</v>
      </c>
      <c r="AU1238" t="e">
        <f>IF(AND(AC1238=0,SUMIFS($H:$H,$A:$A,$A1238,#REF!,#REF!)&lt;250000000),"Ordinaria",IF(AND(AC1238=0,SUMIFS($H:$H,$A:$A,$A1238,#REF!,#REF!)&gt;=250000000),"Preventiva",IF(AND(AC1238&gt;0,AC1238&lt;=30),"Persuasiva I",IF(AND(AC1238&gt;30,AC1238&lt;=60),"Persuasiva II",IF(AND(AC1238&gt;60,AC1238&lt;90),"Prejurídica","Jurídico")))))</f>
        <v>#REF!</v>
      </c>
      <c r="AV1238">
        <f t="shared" si="306"/>
        <v>0</v>
      </c>
      <c r="AW1238" t="str">
        <f>IFERROR(VLOOKUP(#REF!,#REF!,32,0),"Desembolsado")</f>
        <v>Desembolsado</v>
      </c>
      <c r="AX1238" t="str">
        <f t="shared" si="297"/>
        <v>Otro</v>
      </c>
    </row>
    <row r="1239" spans="1:50" x14ac:dyDescent="0.25">
      <c r="A1239" s="3">
        <v>45046</v>
      </c>
      <c r="B1239" s="1">
        <v>39152200017501</v>
      </c>
      <c r="C1239" s="5">
        <v>175434686</v>
      </c>
      <c r="D1239">
        <v>240</v>
      </c>
      <c r="E1239" s="3">
        <v>41989</v>
      </c>
      <c r="F1239" s="1">
        <f>_xlfn.DAYS(E1239,A1239)/30</f>
        <v>-101.9</v>
      </c>
      <c r="G1239" s="1">
        <f t="shared" si="300"/>
        <v>138.1</v>
      </c>
      <c r="H1239" s="5">
        <v>167886523</v>
      </c>
      <c r="I1239" s="5" t="s">
        <v>53</v>
      </c>
      <c r="J1239" s="6">
        <v>42019</v>
      </c>
      <c r="K1239" s="7">
        <f>+_xlfn.DAYS(A1239,J1239)/30</f>
        <v>100.9</v>
      </c>
      <c r="L1239" s="7">
        <f>+_xlfn.DAYS(A1239,E1239)/30</f>
        <v>101.9</v>
      </c>
      <c r="M1239" s="6">
        <v>27288</v>
      </c>
      <c r="N1239" s="8">
        <f>+_xlfn.DAYS(A1239,M1239)/365</f>
        <v>48.652054794520545</v>
      </c>
      <c r="O1239" s="8">
        <v>1050</v>
      </c>
      <c r="P1239" s="6">
        <v>38372</v>
      </c>
      <c r="Q1239" s="8">
        <f t="shared" si="301"/>
        <v>10.047222222222222</v>
      </c>
      <c r="R1239" s="8">
        <f t="shared" si="295"/>
        <v>10.130555555555556</v>
      </c>
      <c r="S1239" s="8" t="s">
        <v>71</v>
      </c>
      <c r="T1239" s="9">
        <v>1E-4</v>
      </c>
      <c r="U1239" s="5">
        <f t="shared" si="302"/>
        <v>730977.85833333328</v>
      </c>
      <c r="V1239" s="5">
        <f t="shared" si="303"/>
        <v>1399.0543583333333</v>
      </c>
      <c r="W1239" s="10">
        <f t="shared" si="298"/>
        <v>732376.91269166663</v>
      </c>
      <c r="X1239" s="5">
        <v>2196775</v>
      </c>
      <c r="Y1239">
        <v>53968748</v>
      </c>
      <c r="Z1239" s="5">
        <v>0</v>
      </c>
      <c r="AA1239" s="5">
        <v>170083298</v>
      </c>
      <c r="AB1239">
        <v>2</v>
      </c>
      <c r="AC1239">
        <v>2402</v>
      </c>
      <c r="AD1239">
        <v>0</v>
      </c>
      <c r="AE1239" t="s">
        <v>49</v>
      </c>
      <c r="AF1239" t="s">
        <v>49</v>
      </c>
      <c r="AG1239" t="s">
        <v>41</v>
      </c>
      <c r="AH1239" s="5">
        <v>167886523</v>
      </c>
      <c r="AI1239" s="5">
        <v>2196775</v>
      </c>
      <c r="AJ1239" s="3">
        <v>49337</v>
      </c>
      <c r="AK1239" s="5">
        <v>0</v>
      </c>
      <c r="AL1239" s="5">
        <v>0</v>
      </c>
      <c r="AM1239" s="5">
        <v>0</v>
      </c>
      <c r="AN1239" s="5">
        <v>0</v>
      </c>
      <c r="AO1239" t="s">
        <v>41</v>
      </c>
      <c r="AP1239" t="s">
        <v>46</v>
      </c>
      <c r="AQ1239" s="5">
        <v>1678865.23</v>
      </c>
      <c r="AR1239" t="s">
        <v>43</v>
      </c>
      <c r="AS1239">
        <f t="shared" si="307"/>
        <v>1</v>
      </c>
      <c r="AT1239" t="str">
        <f t="shared" si="305"/>
        <v xml:space="preserve"> &gt; 90 Días</v>
      </c>
      <c r="AU1239" t="e">
        <f>IF(AND(AC1239=0,SUMIFS($H:$H,$A:$A,$A1239,#REF!,#REF!)&lt;250000000),"Ordinaria",IF(AND(AC1239=0,SUMIFS($H:$H,$A:$A,$A1239,#REF!,#REF!)&gt;=250000000),"Preventiva",IF(AND(AC1239&gt;0,AC1239&lt;=30),"Persuasiva I",IF(AND(AC1239&gt;30,AC1239&lt;=60),"Persuasiva II",IF(AND(AC1239&gt;60,AC1239&lt;90),"Prejurídica","Jurídico")))))</f>
        <v>#REF!</v>
      </c>
      <c r="AV1239">
        <f t="shared" si="306"/>
        <v>0</v>
      </c>
      <c r="AW1239" t="str">
        <f>IFERROR(VLOOKUP(#REF!,#REF!,32,0),"Desembolsado")</f>
        <v>Desembolsado</v>
      </c>
      <c r="AX1239" t="str">
        <f t="shared" si="297"/>
        <v>Otro</v>
      </c>
    </row>
    <row r="1240" spans="1:50" x14ac:dyDescent="0.25">
      <c r="A1240" s="3">
        <v>45016</v>
      </c>
      <c r="B1240" s="1">
        <v>39152200017501</v>
      </c>
      <c r="C1240" s="5">
        <v>175434686</v>
      </c>
      <c r="D1240">
        <v>240</v>
      </c>
      <c r="E1240" s="3">
        <v>41989</v>
      </c>
      <c r="F1240" s="1">
        <f>_xlfn.DAYS(E1240,A1240)/30</f>
        <v>-100.9</v>
      </c>
      <c r="G1240" s="1">
        <f t="shared" si="300"/>
        <v>139.1</v>
      </c>
      <c r="H1240" s="5">
        <v>167886523</v>
      </c>
      <c r="I1240" s="5" t="s">
        <v>53</v>
      </c>
      <c r="J1240" s="6">
        <v>42019</v>
      </c>
      <c r="K1240" s="7">
        <f>+_xlfn.DAYS(A1240,J1240)/30</f>
        <v>99.9</v>
      </c>
      <c r="L1240" s="7">
        <f>+_xlfn.DAYS(A1240,E1240)/30</f>
        <v>100.9</v>
      </c>
      <c r="M1240" s="6">
        <v>27288</v>
      </c>
      <c r="N1240" s="8">
        <f>+_xlfn.DAYS(A1240,M1240)/365</f>
        <v>48.56986301369863</v>
      </c>
      <c r="O1240" s="8">
        <v>1050</v>
      </c>
      <c r="P1240" s="6">
        <v>38372</v>
      </c>
      <c r="Q1240" s="8">
        <f t="shared" si="301"/>
        <v>10.047222222222222</v>
      </c>
      <c r="R1240" s="8">
        <f t="shared" si="295"/>
        <v>10.130555555555556</v>
      </c>
      <c r="S1240" s="8" t="s">
        <v>71</v>
      </c>
      <c r="T1240" s="9">
        <v>1E-4</v>
      </c>
      <c r="U1240" s="5">
        <f t="shared" si="302"/>
        <v>730977.85833333328</v>
      </c>
      <c r="V1240" s="5">
        <f t="shared" si="303"/>
        <v>1399.0543583333333</v>
      </c>
      <c r="W1240" s="10">
        <f t="shared" si="298"/>
        <v>732376.91269166663</v>
      </c>
      <c r="X1240" s="5">
        <v>2196775</v>
      </c>
      <c r="Y1240">
        <v>53639445</v>
      </c>
      <c r="Z1240" s="5">
        <v>0</v>
      </c>
      <c r="AA1240" s="5">
        <v>170083298</v>
      </c>
      <c r="AB1240">
        <v>2</v>
      </c>
      <c r="AC1240">
        <v>2372</v>
      </c>
      <c r="AD1240">
        <v>0</v>
      </c>
      <c r="AE1240" t="s">
        <v>49</v>
      </c>
      <c r="AF1240" t="s">
        <v>49</v>
      </c>
      <c r="AG1240" t="s">
        <v>41</v>
      </c>
      <c r="AH1240" s="5">
        <v>167886523</v>
      </c>
      <c r="AI1240" s="5">
        <v>2196775</v>
      </c>
      <c r="AJ1240" s="3">
        <v>49337</v>
      </c>
      <c r="AK1240" s="5">
        <v>0</v>
      </c>
      <c r="AL1240" s="5">
        <v>0</v>
      </c>
      <c r="AM1240" s="5">
        <v>0</v>
      </c>
      <c r="AN1240" s="5">
        <v>0</v>
      </c>
      <c r="AO1240" t="s">
        <v>41</v>
      </c>
      <c r="AP1240" t="s">
        <v>46</v>
      </c>
      <c r="AQ1240" s="5">
        <v>1678865.23</v>
      </c>
      <c r="AR1240" t="s">
        <v>43</v>
      </c>
      <c r="AS1240">
        <f t="shared" si="307"/>
        <v>1</v>
      </c>
      <c r="AT1240" t="str">
        <f t="shared" si="305"/>
        <v xml:space="preserve"> &gt; 90 Días</v>
      </c>
      <c r="AU1240" t="e">
        <f>IF(AND(AC1240=0,SUMIFS($H:$H,$A:$A,$A1240,#REF!,#REF!)&lt;250000000),"Ordinaria",IF(AND(AC1240=0,SUMIFS($H:$H,$A:$A,$A1240,#REF!,#REF!)&gt;=250000000),"Preventiva",IF(AND(AC1240&gt;0,AC1240&lt;=30),"Persuasiva I",IF(AND(AC1240&gt;30,AC1240&lt;=60),"Persuasiva II",IF(AND(AC1240&gt;60,AC1240&lt;90),"Prejurídica","Jurídico")))))</f>
        <v>#REF!</v>
      </c>
      <c r="AV1240">
        <f t="shared" si="306"/>
        <v>0</v>
      </c>
      <c r="AW1240" t="str">
        <f>IFERROR(VLOOKUP(#REF!,#REF!,32,0),"Desembolsado")</f>
        <v>Desembolsado</v>
      </c>
      <c r="AX1240" t="str">
        <f t="shared" si="297"/>
        <v>Otro</v>
      </c>
    </row>
    <row r="1241" spans="1:50" x14ac:dyDescent="0.25">
      <c r="A1241" s="3">
        <v>45351</v>
      </c>
      <c r="B1241" s="1">
        <v>39154450019401</v>
      </c>
      <c r="C1241" s="5">
        <v>208500000</v>
      </c>
      <c r="D1241">
        <v>240</v>
      </c>
      <c r="E1241" s="3">
        <v>41654</v>
      </c>
      <c r="F1241" s="1">
        <f>_xlfn.DAYS(E1241,A1241)/30</f>
        <v>-123.23333333333333</v>
      </c>
      <c r="G1241" s="1">
        <f t="shared" si="300"/>
        <v>116.76666666666667</v>
      </c>
      <c r="H1241" s="5">
        <v>105984053</v>
      </c>
      <c r="I1241" s="5" t="s">
        <v>52</v>
      </c>
      <c r="J1241" s="6">
        <v>42246</v>
      </c>
      <c r="K1241" s="7">
        <f>+_xlfn.DAYS(A1241,J1241)/30</f>
        <v>103.5</v>
      </c>
      <c r="L1241" s="7">
        <f>+_xlfn.DAYS(A1241,E1241)/30</f>
        <v>123.23333333333333</v>
      </c>
      <c r="M1241" s="6">
        <v>31331</v>
      </c>
      <c r="N1241" s="8">
        <f>+_xlfn.DAYS(A1241,M1241)/365</f>
        <v>38.410958904109592</v>
      </c>
      <c r="O1241" s="8">
        <v>1359</v>
      </c>
      <c r="P1241" s="6">
        <v>41093</v>
      </c>
      <c r="Q1241" s="8">
        <f t="shared" si="301"/>
        <v>1.5583333333333333</v>
      </c>
      <c r="R1241" s="8">
        <f t="shared" si="295"/>
        <v>3.2027777777777779</v>
      </c>
      <c r="S1241" s="8" t="s">
        <v>66</v>
      </c>
      <c r="T1241" s="9">
        <v>1.61E-2</v>
      </c>
      <c r="U1241" s="5">
        <f t="shared" si="302"/>
        <v>868750</v>
      </c>
      <c r="V1241" s="5">
        <f t="shared" si="303"/>
        <v>142195.27110833334</v>
      </c>
      <c r="W1241" s="10">
        <f t="shared" si="298"/>
        <v>1010945.2711083334</v>
      </c>
      <c r="X1241" s="5">
        <v>447702</v>
      </c>
      <c r="Y1241">
        <v>0</v>
      </c>
      <c r="Z1241" s="5">
        <v>0</v>
      </c>
      <c r="AA1241" s="5">
        <v>106431755</v>
      </c>
      <c r="AB1241">
        <v>0</v>
      </c>
      <c r="AC1241">
        <v>0</v>
      </c>
      <c r="AD1241">
        <v>0</v>
      </c>
      <c r="AE1241" t="s">
        <v>34</v>
      </c>
      <c r="AF1241" t="s">
        <v>34</v>
      </c>
      <c r="AG1241" t="s">
        <v>41</v>
      </c>
      <c r="AH1241" s="5">
        <v>1059840.53</v>
      </c>
      <c r="AI1241" s="5">
        <v>4477.0200000000004</v>
      </c>
      <c r="AJ1241" s="3">
        <v>49054</v>
      </c>
      <c r="AK1241" s="5">
        <v>0</v>
      </c>
      <c r="AL1241" s="5">
        <v>0</v>
      </c>
      <c r="AM1241" s="5">
        <v>0</v>
      </c>
      <c r="AN1241" s="5">
        <v>0</v>
      </c>
      <c r="AO1241" t="s">
        <v>41</v>
      </c>
      <c r="AP1241" t="s">
        <v>37</v>
      </c>
      <c r="AQ1241" s="5">
        <v>1059840.53</v>
      </c>
      <c r="AR1241" t="s">
        <v>38</v>
      </c>
      <c r="AT1241" t="str">
        <f t="shared" si="305"/>
        <v>0 Días</v>
      </c>
      <c r="AU1241" t="e">
        <f>IF(AND(AC1241=0,SUMIFS($H:$H,$A:$A,$A1241,#REF!,#REF!)&lt;250000000),"Ordinaria",IF(AND(AC1241=0,SUMIFS($H:$H,$A:$A,$A1241,#REF!,#REF!)&gt;=250000000),"Preventiva",IF(AND(AC1241&gt;0,AC1241&lt;=30),"Persuasiva I",IF(AND(AC1241&gt;30,AC1241&lt;=60),"Persuasiva II",IF(AND(AC1241&gt;60,AC1241&lt;90),"Prejurídica","Jurídico")))))</f>
        <v>#REF!</v>
      </c>
      <c r="AV1241">
        <f t="shared" si="306"/>
        <v>0</v>
      </c>
      <c r="AW1241" t="str">
        <f>IFERROR(VLOOKUP(#REF!,#REF!,32,0),"Desembolsado")</f>
        <v>Desembolsado</v>
      </c>
      <c r="AX1241" t="str">
        <f t="shared" si="297"/>
        <v>Otro</v>
      </c>
    </row>
    <row r="1242" spans="1:50" x14ac:dyDescent="0.25">
      <c r="A1242" s="3">
        <v>45322</v>
      </c>
      <c r="B1242" s="1">
        <v>39154450019401</v>
      </c>
      <c r="C1242" s="5">
        <v>208500000</v>
      </c>
      <c r="D1242">
        <v>240</v>
      </c>
      <c r="E1242" s="3">
        <v>41654</v>
      </c>
      <c r="F1242" s="1">
        <f>_xlfn.DAYS(E1242,A1242)/30</f>
        <v>-122.26666666666667</v>
      </c>
      <c r="G1242" s="1">
        <f t="shared" si="300"/>
        <v>117.73333333333333</v>
      </c>
      <c r="H1242" s="5">
        <v>106859955</v>
      </c>
      <c r="I1242" s="5" t="s">
        <v>52</v>
      </c>
      <c r="J1242" s="6">
        <v>42246</v>
      </c>
      <c r="K1242" s="7">
        <f>+_xlfn.DAYS(A1242,J1242)/30</f>
        <v>102.53333333333333</v>
      </c>
      <c r="L1242" s="7">
        <f>+_xlfn.DAYS(A1242,E1242)/30</f>
        <v>122.26666666666667</v>
      </c>
      <c r="M1242" s="6">
        <v>31331</v>
      </c>
      <c r="N1242" s="8">
        <f>+_xlfn.DAYS(A1242,M1242)/365</f>
        <v>38.331506849315069</v>
      </c>
      <c r="O1242" s="8">
        <v>1359</v>
      </c>
      <c r="P1242" s="6">
        <v>41093</v>
      </c>
      <c r="Q1242" s="8">
        <f t="shared" si="301"/>
        <v>1.5583333333333333</v>
      </c>
      <c r="R1242" s="8">
        <f t="shared" si="295"/>
        <v>3.2027777777777779</v>
      </c>
      <c r="S1242" s="8" t="s">
        <v>66</v>
      </c>
      <c r="T1242" s="9">
        <v>1.61E-2</v>
      </c>
      <c r="U1242" s="5">
        <f t="shared" si="302"/>
        <v>868750</v>
      </c>
      <c r="V1242" s="5">
        <f t="shared" si="303"/>
        <v>143370.439625</v>
      </c>
      <c r="W1242" s="10">
        <f t="shared" si="298"/>
        <v>1012120.439625</v>
      </c>
      <c r="X1242" s="5">
        <v>590182</v>
      </c>
      <c r="Y1242">
        <v>0</v>
      </c>
      <c r="Z1242" s="5">
        <v>14352</v>
      </c>
      <c r="AA1242" s="5">
        <v>107464489</v>
      </c>
      <c r="AB1242">
        <v>0</v>
      </c>
      <c r="AC1242">
        <v>0</v>
      </c>
      <c r="AD1242">
        <v>0</v>
      </c>
      <c r="AE1242" t="s">
        <v>34</v>
      </c>
      <c r="AF1242" t="s">
        <v>34</v>
      </c>
      <c r="AG1242" t="s">
        <v>41</v>
      </c>
      <c r="AH1242" s="5">
        <v>1068599.55</v>
      </c>
      <c r="AI1242" s="5">
        <v>5901.82</v>
      </c>
      <c r="AJ1242" s="3">
        <v>49054</v>
      </c>
      <c r="AK1242" s="5">
        <v>143.52000000000001</v>
      </c>
      <c r="AL1242" s="5">
        <v>0</v>
      </c>
      <c r="AM1242" s="5">
        <v>0</v>
      </c>
      <c r="AN1242" s="5">
        <v>0</v>
      </c>
      <c r="AO1242" t="s">
        <v>41</v>
      </c>
      <c r="AP1242" t="s">
        <v>37</v>
      </c>
      <c r="AQ1242" s="5">
        <v>1068599.55</v>
      </c>
      <c r="AR1242" t="s">
        <v>38</v>
      </c>
      <c r="AS1242">
        <f t="shared" ref="AS1242:AS1252" si="308">IF(AC1242&gt;=1,1,0)</f>
        <v>0</v>
      </c>
      <c r="AT1242" t="str">
        <f t="shared" si="305"/>
        <v>0 Días</v>
      </c>
      <c r="AU1242" t="e">
        <f>IF(AND(AC1242=0,SUMIFS($H:$H,$A:$A,$A1242,#REF!,#REF!)&lt;250000000),"Ordinaria",IF(AND(AC1242=0,SUMIFS($H:$H,$A:$A,$A1242,#REF!,#REF!)&gt;=250000000),"Preventiva",IF(AND(AC1242&gt;0,AC1242&lt;=30),"Persuasiva I",IF(AND(AC1242&gt;30,AC1242&lt;=60),"Persuasiva II",IF(AND(AC1242&gt;60,AC1242&lt;90),"Prejurídica","Jurídico")))))</f>
        <v>#REF!</v>
      </c>
      <c r="AV1242">
        <f t="shared" si="306"/>
        <v>0</v>
      </c>
      <c r="AW1242" t="str">
        <f>IFERROR(VLOOKUP(#REF!,#REF!,32,0),"Desembolsado")</f>
        <v>Desembolsado</v>
      </c>
      <c r="AX1242" t="str">
        <f t="shared" si="297"/>
        <v>Otro</v>
      </c>
    </row>
    <row r="1243" spans="1:50" x14ac:dyDescent="0.25">
      <c r="A1243" s="3">
        <v>45291</v>
      </c>
      <c r="B1243" s="1">
        <v>39154450019401</v>
      </c>
      <c r="C1243" s="5">
        <v>208500000</v>
      </c>
      <c r="D1243">
        <v>240</v>
      </c>
      <c r="E1243" s="3">
        <v>41654</v>
      </c>
      <c r="F1243" s="1">
        <f>_xlfn.DAYS(E1243,A1243)/30</f>
        <v>-121.23333333333333</v>
      </c>
      <c r="G1243" s="1">
        <f t="shared" si="300"/>
        <v>118.76666666666667</v>
      </c>
      <c r="H1243" s="5">
        <v>107735857</v>
      </c>
      <c r="I1243" s="5" t="s">
        <v>52</v>
      </c>
      <c r="J1243" s="6">
        <v>42246</v>
      </c>
      <c r="K1243" s="7">
        <f>+_xlfn.DAYS(A1243,J1243)/30</f>
        <v>101.5</v>
      </c>
      <c r="L1243" s="7">
        <f>+_xlfn.DAYS(A1243,E1243)/30</f>
        <v>121.23333333333333</v>
      </c>
      <c r="M1243" s="6">
        <v>31331</v>
      </c>
      <c r="N1243" s="8">
        <f>+_xlfn.DAYS(A1243,M1243)/365</f>
        <v>38.246575342465754</v>
      </c>
      <c r="O1243" s="8">
        <v>1359</v>
      </c>
      <c r="P1243" s="6">
        <v>41093</v>
      </c>
      <c r="Q1243" s="8">
        <f t="shared" si="301"/>
        <v>1.5583333333333333</v>
      </c>
      <c r="R1243" s="8">
        <f t="shared" si="295"/>
        <v>3.2027777777777779</v>
      </c>
      <c r="S1243" s="8" t="s">
        <v>66</v>
      </c>
      <c r="T1243" s="9">
        <v>1.61E-2</v>
      </c>
      <c r="U1243" s="5">
        <f t="shared" si="302"/>
        <v>868750</v>
      </c>
      <c r="V1243" s="5">
        <f t="shared" si="303"/>
        <v>144545.60814166666</v>
      </c>
      <c r="W1243" s="10">
        <f t="shared" si="298"/>
        <v>1013295.6081416666</v>
      </c>
      <c r="X1243" s="5">
        <v>447702</v>
      </c>
      <c r="Y1243">
        <v>0</v>
      </c>
      <c r="Z1243" s="5">
        <v>0</v>
      </c>
      <c r="AA1243" s="5">
        <v>108183559</v>
      </c>
      <c r="AB1243">
        <v>0</v>
      </c>
      <c r="AC1243">
        <v>0</v>
      </c>
      <c r="AD1243">
        <v>0</v>
      </c>
      <c r="AE1243" t="s">
        <v>34</v>
      </c>
      <c r="AF1243" t="s">
        <v>34</v>
      </c>
      <c r="AG1243" t="s">
        <v>41</v>
      </c>
      <c r="AH1243" s="5">
        <v>1077358.57</v>
      </c>
      <c r="AI1243" s="5">
        <v>4477.0200000000004</v>
      </c>
      <c r="AJ1243" s="3">
        <v>49054</v>
      </c>
      <c r="AK1243" s="5">
        <v>0</v>
      </c>
      <c r="AL1243" s="5">
        <v>0</v>
      </c>
      <c r="AM1243" s="5">
        <v>0</v>
      </c>
      <c r="AN1243" s="5">
        <v>0</v>
      </c>
      <c r="AO1243" t="s">
        <v>41</v>
      </c>
      <c r="AP1243" t="s">
        <v>37</v>
      </c>
      <c r="AQ1243" s="5">
        <v>1077358.57</v>
      </c>
      <c r="AR1243" t="s">
        <v>38</v>
      </c>
      <c r="AS1243">
        <f t="shared" si="308"/>
        <v>0</v>
      </c>
      <c r="AT1243" t="str">
        <f t="shared" si="305"/>
        <v>0 Días</v>
      </c>
      <c r="AU1243" t="e">
        <f>IF(AND(AC1243=0,SUMIFS($H:$H,$A:$A,$A1243,#REF!,#REF!)&lt;250000000),"Ordinaria",IF(AND(AC1243=0,SUMIFS($H:$H,$A:$A,$A1243,#REF!,#REF!)&gt;=250000000),"Preventiva",IF(AND(AC1243&gt;0,AC1243&lt;=30),"Persuasiva I",IF(AND(AC1243&gt;30,AC1243&lt;=60),"Persuasiva II",IF(AND(AC1243&gt;60,AC1243&lt;90),"Prejurídica","Jurídico")))))</f>
        <v>#REF!</v>
      </c>
      <c r="AV1243">
        <f t="shared" si="306"/>
        <v>0</v>
      </c>
      <c r="AW1243" t="str">
        <f>IFERROR(VLOOKUP(#REF!,#REF!,32,0),"Desembolsado")</f>
        <v>Desembolsado</v>
      </c>
      <c r="AX1243" t="str">
        <f t="shared" si="297"/>
        <v>Otro</v>
      </c>
    </row>
    <row r="1244" spans="1:50" x14ac:dyDescent="0.25">
      <c r="A1244" s="3">
        <v>45260</v>
      </c>
      <c r="B1244" s="1">
        <v>39154450019401</v>
      </c>
      <c r="C1244" s="5">
        <v>208500000</v>
      </c>
      <c r="D1244">
        <v>240</v>
      </c>
      <c r="E1244" s="3">
        <v>41654</v>
      </c>
      <c r="F1244" s="1">
        <f>_xlfn.DAYS(E1244,A1244)/30</f>
        <v>-120.2</v>
      </c>
      <c r="G1244" s="1">
        <f t="shared" si="300"/>
        <v>119.8</v>
      </c>
      <c r="H1244" s="5">
        <v>109487107</v>
      </c>
      <c r="I1244" s="5" t="s">
        <v>52</v>
      </c>
      <c r="J1244" s="6">
        <v>42246</v>
      </c>
      <c r="K1244" s="7">
        <v>101</v>
      </c>
      <c r="L1244" s="7">
        <f>+_xlfn.DAYS(A1244,E1244)/30</f>
        <v>120.2</v>
      </c>
      <c r="M1244" s="6">
        <v>31331</v>
      </c>
      <c r="N1244" s="8">
        <f>+_xlfn.DAYS(A1244,M1244)/365</f>
        <v>38.161643835616438</v>
      </c>
      <c r="O1244" s="8">
        <v>1359</v>
      </c>
      <c r="P1244" s="6">
        <v>41093</v>
      </c>
      <c r="Q1244" s="8">
        <f t="shared" si="301"/>
        <v>1.5583333333333333</v>
      </c>
      <c r="R1244" s="8">
        <f t="shared" si="295"/>
        <v>3.2027777777777779</v>
      </c>
      <c r="S1244" s="8" t="s">
        <v>66</v>
      </c>
      <c r="T1244" s="9">
        <v>1.61E-2</v>
      </c>
      <c r="U1244" s="5">
        <f t="shared" si="302"/>
        <v>868750</v>
      </c>
      <c r="V1244" s="5">
        <f t="shared" si="303"/>
        <v>146895.20189166666</v>
      </c>
      <c r="W1244" s="10">
        <f t="shared" si="298"/>
        <v>1015645.2018916666</v>
      </c>
      <c r="X1244" s="5">
        <v>501229</v>
      </c>
      <c r="Y1244">
        <v>0</v>
      </c>
      <c r="Z1244" s="5">
        <v>0</v>
      </c>
      <c r="AA1244" s="5">
        <v>109988336</v>
      </c>
      <c r="AB1244">
        <v>0</v>
      </c>
      <c r="AC1244">
        <v>0</v>
      </c>
      <c r="AD1244">
        <v>0</v>
      </c>
      <c r="AE1244" t="s">
        <v>34</v>
      </c>
      <c r="AF1244" t="s">
        <v>34</v>
      </c>
      <c r="AG1244" t="s">
        <v>41</v>
      </c>
      <c r="AH1244" s="5">
        <v>1094871.07</v>
      </c>
      <c r="AI1244" s="5">
        <v>5012.29</v>
      </c>
      <c r="AJ1244" s="3">
        <v>49054</v>
      </c>
      <c r="AK1244" s="5">
        <v>0</v>
      </c>
      <c r="AL1244" s="5">
        <v>0</v>
      </c>
      <c r="AM1244" s="5">
        <v>0</v>
      </c>
      <c r="AN1244" s="5">
        <v>0</v>
      </c>
      <c r="AO1244" t="s">
        <v>41</v>
      </c>
      <c r="AP1244" t="s">
        <v>37</v>
      </c>
      <c r="AQ1244" s="5">
        <v>1094871.07</v>
      </c>
      <c r="AR1244" t="s">
        <v>38</v>
      </c>
      <c r="AS1244">
        <f t="shared" si="308"/>
        <v>0</v>
      </c>
      <c r="AT1244" t="str">
        <f t="shared" si="305"/>
        <v>0 Días</v>
      </c>
      <c r="AU1244" t="e">
        <f>IF(AND(AC1244=0,SUMIFS($H:$H,$A:$A,$A1244,#REF!,#REF!)&lt;250000000),"Ordinaria",IF(AND(AC1244=0,SUMIFS($H:$H,$A:$A,$A1244,#REF!,#REF!)&gt;=250000000),"Preventiva",IF(AND(AC1244&gt;0,AC1244&lt;=30),"Persuasiva I",IF(AND(AC1244&gt;30,AC1244&lt;=60),"Persuasiva II",IF(AND(AC1244&gt;60,AC1244&lt;90),"Prejurídica","Jurídico")))))</f>
        <v>#REF!</v>
      </c>
      <c r="AV1244">
        <f t="shared" si="306"/>
        <v>0</v>
      </c>
      <c r="AW1244" t="str">
        <f>IFERROR(VLOOKUP(#REF!,#REF!,32,0),"Desembolsado")</f>
        <v>Desembolsado</v>
      </c>
      <c r="AX1244" t="str">
        <f t="shared" si="297"/>
        <v>Otro</v>
      </c>
    </row>
    <row r="1245" spans="1:50" x14ac:dyDescent="0.25">
      <c r="A1245" s="3">
        <v>45230</v>
      </c>
      <c r="B1245" s="1">
        <v>39154450019401</v>
      </c>
      <c r="C1245" s="5">
        <v>208500000</v>
      </c>
      <c r="D1245">
        <v>240</v>
      </c>
      <c r="E1245" s="3">
        <v>41654</v>
      </c>
      <c r="F1245" s="1">
        <f>_xlfn.DAYS(E1245,A1245)/30</f>
        <v>-119.2</v>
      </c>
      <c r="G1245" s="1">
        <f t="shared" si="300"/>
        <v>120.8</v>
      </c>
      <c r="H1245" s="5">
        <v>110363563</v>
      </c>
      <c r="I1245" s="5" t="s">
        <v>52</v>
      </c>
      <c r="J1245" s="6">
        <v>42246</v>
      </c>
      <c r="K1245" s="7">
        <v>100.46666666666667</v>
      </c>
      <c r="L1245" s="7">
        <f>+_xlfn.DAYS(A1245,E1245)/30</f>
        <v>119.2</v>
      </c>
      <c r="M1245" s="6">
        <v>31331</v>
      </c>
      <c r="N1245" s="8">
        <f>+_xlfn.DAYS(A1245,M1245)/365</f>
        <v>38.079452054794523</v>
      </c>
      <c r="O1245" s="8">
        <v>1359</v>
      </c>
      <c r="P1245" s="6">
        <v>41093</v>
      </c>
      <c r="Q1245" s="8">
        <f t="shared" si="301"/>
        <v>1.5583333333333333</v>
      </c>
      <c r="R1245" s="8">
        <f t="shared" si="295"/>
        <v>3.2027777777777779</v>
      </c>
      <c r="S1245" s="8" t="s">
        <v>66</v>
      </c>
      <c r="T1245" s="9">
        <v>1.61E-2</v>
      </c>
      <c r="U1245" s="5">
        <f t="shared" si="302"/>
        <v>868750</v>
      </c>
      <c r="V1245" s="5">
        <f t="shared" si="303"/>
        <v>148071.11369166669</v>
      </c>
      <c r="W1245" s="10">
        <f t="shared" si="298"/>
        <v>1016821.1136916666</v>
      </c>
      <c r="X1245" s="5">
        <v>501658</v>
      </c>
      <c r="Y1245">
        <v>0</v>
      </c>
      <c r="Z1245" s="5">
        <v>0</v>
      </c>
      <c r="AA1245" s="5">
        <v>110865221</v>
      </c>
      <c r="AB1245">
        <v>0</v>
      </c>
      <c r="AC1245">
        <v>0</v>
      </c>
      <c r="AD1245">
        <v>0</v>
      </c>
      <c r="AE1245" t="s">
        <v>34</v>
      </c>
      <c r="AF1245" t="s">
        <v>34</v>
      </c>
      <c r="AG1245" t="s">
        <v>41</v>
      </c>
      <c r="AH1245" s="5">
        <v>1103635.6299999999</v>
      </c>
      <c r="AI1245" s="5">
        <v>5016.58</v>
      </c>
      <c r="AJ1245" s="3">
        <v>49054</v>
      </c>
      <c r="AK1245" s="5">
        <v>0</v>
      </c>
      <c r="AL1245" s="5">
        <v>0</v>
      </c>
      <c r="AM1245" s="5">
        <v>0</v>
      </c>
      <c r="AN1245" s="5">
        <v>0</v>
      </c>
      <c r="AO1245" t="s">
        <v>41</v>
      </c>
      <c r="AP1245" t="s">
        <v>37</v>
      </c>
      <c r="AQ1245" s="5">
        <v>1103635.6299999999</v>
      </c>
      <c r="AR1245" t="s">
        <v>38</v>
      </c>
      <c r="AS1245">
        <f t="shared" si="308"/>
        <v>0</v>
      </c>
      <c r="AT1245" t="str">
        <f t="shared" si="305"/>
        <v>0 Días</v>
      </c>
      <c r="AU1245" t="e">
        <f>IF(AND(AC1245=0,SUMIFS($H:$H,$A:$A,$A1245,#REF!,#REF!)&lt;250000000),"Ordinaria",IF(AND(AC1245=0,SUMIFS($H:$H,$A:$A,$A1245,#REF!,#REF!)&gt;=250000000),"Preventiva",IF(AND(AC1245&gt;0,AC1245&lt;=30),"Persuasiva I",IF(AND(AC1245&gt;30,AC1245&lt;=60),"Persuasiva II",IF(AND(AC1245&gt;60,AC1245&lt;90),"Prejurídica","Jurídico")))))</f>
        <v>#REF!</v>
      </c>
      <c r="AV1245">
        <f t="shared" si="306"/>
        <v>0</v>
      </c>
      <c r="AW1245" t="str">
        <f>IFERROR(VLOOKUP(#REF!,#REF!,32,0),"Desembolsado")</f>
        <v>Desembolsado</v>
      </c>
      <c r="AX1245" t="str">
        <f t="shared" si="297"/>
        <v>Otro</v>
      </c>
    </row>
    <row r="1246" spans="1:50" x14ac:dyDescent="0.25">
      <c r="A1246" s="3">
        <v>45199</v>
      </c>
      <c r="B1246" s="1">
        <v>39154450019401</v>
      </c>
      <c r="C1246" s="5">
        <v>208500000</v>
      </c>
      <c r="D1246">
        <v>240</v>
      </c>
      <c r="E1246" s="3">
        <v>41654</v>
      </c>
      <c r="F1246" s="1">
        <f>_xlfn.DAYS(E1246,A1246)/30</f>
        <v>-118.16666666666667</v>
      </c>
      <c r="G1246" s="1">
        <f t="shared" si="300"/>
        <v>121.83333333333333</v>
      </c>
      <c r="H1246" s="5">
        <v>111239464</v>
      </c>
      <c r="I1246" s="5" t="s">
        <v>52</v>
      </c>
      <c r="J1246" s="6">
        <v>42246</v>
      </c>
      <c r="K1246" s="7">
        <v>99.466666666666669</v>
      </c>
      <c r="L1246" s="7">
        <f>+_xlfn.DAYS(A1246,E1246)/30</f>
        <v>118.16666666666667</v>
      </c>
      <c r="M1246" s="6">
        <v>31331</v>
      </c>
      <c r="N1246" s="8">
        <f>+_xlfn.DAYS(A1246,M1246)/365</f>
        <v>37.994520547945207</v>
      </c>
      <c r="O1246" s="8">
        <v>1359</v>
      </c>
      <c r="P1246" s="6">
        <v>41093</v>
      </c>
      <c r="Q1246" s="8">
        <f t="shared" si="301"/>
        <v>1.5583333333333333</v>
      </c>
      <c r="R1246" s="8">
        <f t="shared" si="295"/>
        <v>3.2027777777777779</v>
      </c>
      <c r="S1246" s="8" t="s">
        <v>66</v>
      </c>
      <c r="T1246" s="9">
        <v>1.61E-2</v>
      </c>
      <c r="U1246" s="5">
        <f t="shared" si="302"/>
        <v>868750</v>
      </c>
      <c r="V1246" s="5">
        <f t="shared" si="303"/>
        <v>149246.28086666667</v>
      </c>
      <c r="W1246" s="10">
        <f t="shared" si="298"/>
        <v>1017996.2808666667</v>
      </c>
      <c r="X1246" s="5">
        <v>502086</v>
      </c>
      <c r="Y1246">
        <v>0</v>
      </c>
      <c r="Z1246" s="5">
        <v>0</v>
      </c>
      <c r="AA1246" s="5">
        <v>111741550</v>
      </c>
      <c r="AB1246">
        <v>0</v>
      </c>
      <c r="AC1246">
        <v>0</v>
      </c>
      <c r="AD1246">
        <v>0</v>
      </c>
      <c r="AE1246" t="s">
        <v>34</v>
      </c>
      <c r="AF1246" t="s">
        <v>34</v>
      </c>
      <c r="AG1246" t="s">
        <v>41</v>
      </c>
      <c r="AH1246" s="5">
        <v>1112394.6399999999</v>
      </c>
      <c r="AI1246" s="5">
        <v>5020.8599999999997</v>
      </c>
      <c r="AJ1246" s="3">
        <v>49054</v>
      </c>
      <c r="AK1246" s="5">
        <v>0</v>
      </c>
      <c r="AL1246" s="5">
        <v>0</v>
      </c>
      <c r="AM1246" s="5">
        <v>0</v>
      </c>
      <c r="AN1246" s="5">
        <v>0</v>
      </c>
      <c r="AO1246" t="s">
        <v>41</v>
      </c>
      <c r="AP1246" t="s">
        <v>37</v>
      </c>
      <c r="AQ1246" s="5">
        <v>1112394.6399999999</v>
      </c>
      <c r="AR1246" t="s">
        <v>38</v>
      </c>
      <c r="AS1246">
        <f t="shared" si="308"/>
        <v>0</v>
      </c>
      <c r="AT1246" t="str">
        <f t="shared" si="305"/>
        <v>0 Días</v>
      </c>
      <c r="AU1246" t="e">
        <f>IF(AND(AC1246=0,SUMIFS($H:$H,$A:$A,$A1246,#REF!,#REF!)&lt;250000000),"Ordinaria",IF(AND(AC1246=0,SUMIFS($H:$H,$A:$A,$A1246,#REF!,#REF!)&gt;=250000000),"Preventiva",IF(AND(AC1246&gt;0,AC1246&lt;=30),"Persuasiva I",IF(AND(AC1246&gt;30,AC1246&lt;=60),"Persuasiva II",IF(AND(AC1246&gt;60,AC1246&lt;90),"Prejurídica","Jurídico")))))</f>
        <v>#REF!</v>
      </c>
      <c r="AV1246">
        <f t="shared" si="306"/>
        <v>0</v>
      </c>
      <c r="AW1246" t="str">
        <f>IFERROR(VLOOKUP(#REF!,#REF!,32,0),"Desembolsado")</f>
        <v>Desembolsado</v>
      </c>
      <c r="AX1246" t="str">
        <f t="shared" si="297"/>
        <v>Otro</v>
      </c>
    </row>
    <row r="1247" spans="1:50" x14ac:dyDescent="0.25">
      <c r="A1247" s="3">
        <v>45169</v>
      </c>
      <c r="B1247" s="1">
        <v>39154450019401</v>
      </c>
      <c r="C1247" s="5">
        <v>208500000</v>
      </c>
      <c r="D1247">
        <v>240</v>
      </c>
      <c r="E1247" s="3">
        <v>41654</v>
      </c>
      <c r="F1247" s="1">
        <f>_xlfn.DAYS(E1247,A1247)/30</f>
        <v>-117.16666666666667</v>
      </c>
      <c r="G1247" s="1">
        <f t="shared" si="300"/>
        <v>122.83333333333333</v>
      </c>
      <c r="H1247" s="5">
        <v>111239464</v>
      </c>
      <c r="I1247" s="5" t="s">
        <v>52</v>
      </c>
      <c r="J1247" s="6">
        <v>42246</v>
      </c>
      <c r="K1247" s="7">
        <v>98.433333333333337</v>
      </c>
      <c r="L1247" s="7">
        <f>+_xlfn.DAYS(A1247,E1247)/30</f>
        <v>117.16666666666667</v>
      </c>
      <c r="M1247" s="6">
        <v>31331</v>
      </c>
      <c r="N1247" s="8">
        <f>+_xlfn.DAYS(A1247,M1247)/365</f>
        <v>37.912328767123284</v>
      </c>
      <c r="O1247" s="8">
        <v>1359</v>
      </c>
      <c r="P1247" s="6">
        <v>41093</v>
      </c>
      <c r="Q1247" s="8">
        <f t="shared" si="301"/>
        <v>1.5583333333333333</v>
      </c>
      <c r="R1247" s="8">
        <f t="shared" si="295"/>
        <v>3.2027777777777779</v>
      </c>
      <c r="S1247" s="8" t="s">
        <v>66</v>
      </c>
      <c r="T1247" s="9">
        <v>1.61E-2</v>
      </c>
      <c r="U1247" s="5">
        <f t="shared" si="302"/>
        <v>868750</v>
      </c>
      <c r="V1247" s="5">
        <f t="shared" si="303"/>
        <v>149246.28086666667</v>
      </c>
      <c r="W1247" s="10">
        <f t="shared" si="298"/>
        <v>1017996.2808666667</v>
      </c>
      <c r="X1247" s="5">
        <v>447702</v>
      </c>
      <c r="Y1247">
        <v>0</v>
      </c>
      <c r="Z1247" s="5">
        <v>0</v>
      </c>
      <c r="AA1247" s="5">
        <v>111687166</v>
      </c>
      <c r="AB1247">
        <v>0</v>
      </c>
      <c r="AC1247">
        <v>0</v>
      </c>
      <c r="AD1247">
        <v>0</v>
      </c>
      <c r="AE1247" t="s">
        <v>34</v>
      </c>
      <c r="AF1247" t="s">
        <v>34</v>
      </c>
      <c r="AG1247" t="s">
        <v>41</v>
      </c>
      <c r="AH1247" s="5">
        <v>1112394.6399999999</v>
      </c>
      <c r="AI1247" s="5">
        <v>4477.0200000000004</v>
      </c>
      <c r="AJ1247" s="3">
        <v>49054</v>
      </c>
      <c r="AK1247" s="5">
        <v>0</v>
      </c>
      <c r="AL1247" s="5">
        <v>0</v>
      </c>
      <c r="AM1247" s="5">
        <v>0</v>
      </c>
      <c r="AN1247" s="5">
        <v>0</v>
      </c>
      <c r="AO1247" t="s">
        <v>41</v>
      </c>
      <c r="AP1247" t="s">
        <v>37</v>
      </c>
      <c r="AQ1247" s="5">
        <v>1112394.6399999999</v>
      </c>
      <c r="AR1247" t="s">
        <v>38</v>
      </c>
      <c r="AS1247">
        <f t="shared" si="308"/>
        <v>0</v>
      </c>
      <c r="AT1247" t="str">
        <f t="shared" si="305"/>
        <v>0 Días</v>
      </c>
      <c r="AU1247" t="e">
        <f>IF(AND(AC1247=0,SUMIFS($H:$H,$A:$A,$A1247,#REF!,#REF!)&lt;250000000),"Ordinaria",IF(AND(AC1247=0,SUMIFS($H:$H,$A:$A,$A1247,#REF!,#REF!)&gt;=250000000),"Preventiva",IF(AND(AC1247&gt;0,AC1247&lt;=30),"Persuasiva I",IF(AND(AC1247&gt;30,AC1247&lt;=60),"Persuasiva II",IF(AND(AC1247&gt;60,AC1247&lt;90),"Prejurídica","Jurídico")))))</f>
        <v>#REF!</v>
      </c>
      <c r="AV1247">
        <f t="shared" si="306"/>
        <v>0</v>
      </c>
      <c r="AW1247" t="str">
        <f>IFERROR(VLOOKUP(#REF!,#REF!,32,0),"Desembolsado")</f>
        <v>Desembolsado</v>
      </c>
      <c r="AX1247" t="str">
        <f t="shared" si="297"/>
        <v>Otro</v>
      </c>
    </row>
    <row r="1248" spans="1:50" x14ac:dyDescent="0.25">
      <c r="A1248" s="3">
        <v>45138</v>
      </c>
      <c r="B1248" s="1">
        <v>39154450019401</v>
      </c>
      <c r="C1248" s="5">
        <v>208500000</v>
      </c>
      <c r="D1248">
        <v>240</v>
      </c>
      <c r="E1248" s="3">
        <v>41654</v>
      </c>
      <c r="F1248" s="1">
        <f>_xlfn.DAYS(E1248,A1248)/30</f>
        <v>-116.13333333333334</v>
      </c>
      <c r="G1248" s="1">
        <f t="shared" si="300"/>
        <v>123.86666666666666</v>
      </c>
      <c r="H1248" s="5">
        <v>112991269</v>
      </c>
      <c r="I1248" s="5" t="s">
        <v>52</v>
      </c>
      <c r="J1248" s="6">
        <v>42246</v>
      </c>
      <c r="K1248" s="7">
        <v>97.433333333333337</v>
      </c>
      <c r="L1248" s="7">
        <f>+_xlfn.DAYS(A1248,E1248)/30</f>
        <v>116.13333333333334</v>
      </c>
      <c r="M1248" s="6">
        <v>31331</v>
      </c>
      <c r="N1248" s="8">
        <f>+_xlfn.DAYS(A1248,M1248)/365</f>
        <v>37.827397260273976</v>
      </c>
      <c r="O1248" s="8">
        <v>1359</v>
      </c>
      <c r="P1248" s="6">
        <v>41093</v>
      </c>
      <c r="Q1248" s="8">
        <f t="shared" si="301"/>
        <v>1.5583333333333333</v>
      </c>
      <c r="R1248" s="8">
        <f t="shared" si="295"/>
        <v>3.2027777777777779</v>
      </c>
      <c r="S1248" s="8" t="s">
        <v>66</v>
      </c>
      <c r="T1248" s="9">
        <v>1.61E-2</v>
      </c>
      <c r="U1248" s="5">
        <f t="shared" si="302"/>
        <v>868750</v>
      </c>
      <c r="V1248" s="5">
        <f t="shared" si="303"/>
        <v>151596.61924166666</v>
      </c>
      <c r="W1248" s="10">
        <f t="shared" si="298"/>
        <v>1020346.6192416666</v>
      </c>
      <c r="X1248" s="5">
        <v>502942</v>
      </c>
      <c r="Y1248">
        <v>0</v>
      </c>
      <c r="Z1248" s="5">
        <v>0</v>
      </c>
      <c r="AA1248" s="5">
        <v>113494211</v>
      </c>
      <c r="AB1248">
        <v>0</v>
      </c>
      <c r="AC1248">
        <v>0</v>
      </c>
      <c r="AD1248">
        <v>0</v>
      </c>
      <c r="AE1248" t="s">
        <v>34</v>
      </c>
      <c r="AF1248" t="s">
        <v>34</v>
      </c>
      <c r="AG1248" t="s">
        <v>41</v>
      </c>
      <c r="AH1248" s="5">
        <v>1129912.69</v>
      </c>
      <c r="AI1248" s="5">
        <v>5029.42</v>
      </c>
      <c r="AJ1248" s="3">
        <v>49054</v>
      </c>
      <c r="AK1248" s="5">
        <v>0</v>
      </c>
      <c r="AL1248" s="5">
        <v>0</v>
      </c>
      <c r="AM1248" s="5">
        <v>0</v>
      </c>
      <c r="AN1248" s="5">
        <v>0</v>
      </c>
      <c r="AO1248" t="s">
        <v>41</v>
      </c>
      <c r="AP1248" t="s">
        <v>37</v>
      </c>
      <c r="AQ1248" s="5">
        <v>1129912.69</v>
      </c>
      <c r="AR1248" t="s">
        <v>38</v>
      </c>
      <c r="AS1248">
        <f t="shared" si="308"/>
        <v>0</v>
      </c>
      <c r="AT1248" t="str">
        <f t="shared" si="305"/>
        <v>0 Días</v>
      </c>
      <c r="AU1248" t="e">
        <f>IF(AND(AC1248=0,SUMIFS($H:$H,$A:$A,$A1248,#REF!,#REF!)&lt;250000000),"Ordinaria",IF(AND(AC1248=0,SUMIFS($H:$H,$A:$A,$A1248,#REF!,#REF!)&gt;=250000000),"Preventiva",IF(AND(AC1248&gt;0,AC1248&lt;=30),"Persuasiva I",IF(AND(AC1248&gt;30,AC1248&lt;=60),"Persuasiva II",IF(AND(AC1248&gt;60,AC1248&lt;90),"Prejurídica","Jurídico")))))</f>
        <v>#REF!</v>
      </c>
      <c r="AV1248">
        <f t="shared" si="306"/>
        <v>0</v>
      </c>
      <c r="AW1248" t="str">
        <f>IFERROR(VLOOKUP(#REF!,#REF!,32,0),"Desembolsado")</f>
        <v>Desembolsado</v>
      </c>
      <c r="AX1248" t="str">
        <f t="shared" si="297"/>
        <v>Otro</v>
      </c>
    </row>
    <row r="1249" spans="1:50" x14ac:dyDescent="0.25">
      <c r="A1249" s="3">
        <v>45107</v>
      </c>
      <c r="B1249" s="1">
        <v>39154450019401</v>
      </c>
      <c r="C1249" s="5">
        <v>208500000</v>
      </c>
      <c r="D1249">
        <v>240</v>
      </c>
      <c r="E1249" s="3">
        <v>41654</v>
      </c>
      <c r="F1249" s="1">
        <f>_xlfn.DAYS(E1249,A1249)/30</f>
        <v>-115.1</v>
      </c>
      <c r="G1249" s="1">
        <f t="shared" ref="G1249:G1267" si="309">+D1249+F1249</f>
        <v>124.9</v>
      </c>
      <c r="H1249" s="5">
        <v>113867170</v>
      </c>
      <c r="I1249" s="5" t="s">
        <v>52</v>
      </c>
      <c r="J1249" s="6">
        <v>42246</v>
      </c>
      <c r="K1249" s="7">
        <v>96.4</v>
      </c>
      <c r="L1249" s="7">
        <f>+_xlfn.DAYS(A1249,E1249)/30</f>
        <v>115.1</v>
      </c>
      <c r="M1249" s="6">
        <v>31331</v>
      </c>
      <c r="N1249" s="8">
        <f>+_xlfn.DAYS(A1249,M1249)/365</f>
        <v>37.742465753424661</v>
      </c>
      <c r="O1249" s="8">
        <v>1359</v>
      </c>
      <c r="P1249" s="6">
        <v>41093</v>
      </c>
      <c r="Q1249" s="8">
        <f t="shared" si="301"/>
        <v>1.5583333333333333</v>
      </c>
      <c r="R1249" s="8">
        <f t="shared" si="295"/>
        <v>3.2027777777777779</v>
      </c>
      <c r="S1249" s="8" t="s">
        <v>66</v>
      </c>
      <c r="T1249" s="9">
        <v>1.61E-2</v>
      </c>
      <c r="U1249" s="5">
        <f t="shared" si="302"/>
        <v>868750</v>
      </c>
      <c r="V1249" s="5">
        <f t="shared" si="303"/>
        <v>152771.78641666664</v>
      </c>
      <c r="W1249" s="10">
        <f t="shared" si="298"/>
        <v>1021521.7864166666</v>
      </c>
      <c r="X1249" s="5">
        <v>503383</v>
      </c>
      <c r="Y1249">
        <v>0</v>
      </c>
      <c r="Z1249" s="5">
        <v>0</v>
      </c>
      <c r="AA1249" s="5">
        <v>114370553</v>
      </c>
      <c r="AB1249">
        <v>0</v>
      </c>
      <c r="AC1249">
        <v>0</v>
      </c>
      <c r="AD1249">
        <v>0</v>
      </c>
      <c r="AE1249" t="s">
        <v>34</v>
      </c>
      <c r="AF1249" t="s">
        <v>34</v>
      </c>
      <c r="AG1249" t="s">
        <v>41</v>
      </c>
      <c r="AH1249" s="5">
        <v>1138671.7</v>
      </c>
      <c r="AI1249" s="5">
        <v>5033.83</v>
      </c>
      <c r="AJ1249" s="3">
        <v>49054</v>
      </c>
      <c r="AK1249" s="5">
        <v>0</v>
      </c>
      <c r="AL1249" s="5">
        <v>0</v>
      </c>
      <c r="AM1249" s="5">
        <v>0</v>
      </c>
      <c r="AN1249" s="5">
        <v>0</v>
      </c>
      <c r="AO1249" t="s">
        <v>41</v>
      </c>
      <c r="AP1249" t="s">
        <v>37</v>
      </c>
      <c r="AQ1249" s="5">
        <v>1138671.7</v>
      </c>
      <c r="AR1249" t="s">
        <v>38</v>
      </c>
      <c r="AS1249">
        <f t="shared" si="308"/>
        <v>0</v>
      </c>
      <c r="AT1249" t="str">
        <f t="shared" si="305"/>
        <v>0 Días</v>
      </c>
      <c r="AU1249" t="e">
        <f>IF(AND(AC1249=0,SUMIFS($H:$H,$A:$A,$A1249,#REF!,#REF!)&lt;250000000),"Ordinaria",IF(AND(AC1249=0,SUMIFS($H:$H,$A:$A,$A1249,#REF!,#REF!)&gt;=250000000),"Preventiva",IF(AND(AC1249&gt;0,AC1249&lt;=30),"Persuasiva I",IF(AND(AC1249&gt;30,AC1249&lt;=60),"Persuasiva II",IF(AND(AC1249&gt;60,AC1249&lt;90),"Prejurídica","Jurídico")))))</f>
        <v>#REF!</v>
      </c>
      <c r="AV1249">
        <f t="shared" si="306"/>
        <v>0</v>
      </c>
      <c r="AW1249" t="str">
        <f>IFERROR(VLOOKUP(#REF!,#REF!,32,0),"Desembolsado")</f>
        <v>Desembolsado</v>
      </c>
      <c r="AX1249" t="str">
        <f t="shared" si="297"/>
        <v>Otro</v>
      </c>
    </row>
    <row r="1250" spans="1:50" x14ac:dyDescent="0.25">
      <c r="A1250" s="3">
        <v>45077</v>
      </c>
      <c r="B1250" s="1">
        <v>39154450019401</v>
      </c>
      <c r="C1250" s="5">
        <v>208500000</v>
      </c>
      <c r="D1250">
        <v>240</v>
      </c>
      <c r="E1250" s="3">
        <v>41654</v>
      </c>
      <c r="F1250" s="1">
        <f>_xlfn.DAYS(E1250,A1250)/30</f>
        <v>-114.1</v>
      </c>
      <c r="G1250" s="1">
        <f t="shared" si="309"/>
        <v>125.9</v>
      </c>
      <c r="H1250" s="5">
        <v>115618975</v>
      </c>
      <c r="I1250" s="5" t="s">
        <v>52</v>
      </c>
      <c r="J1250" s="6">
        <v>42246</v>
      </c>
      <c r="K1250" s="7">
        <v>95.36666666666666</v>
      </c>
      <c r="L1250" s="7">
        <f>+_xlfn.DAYS(A1250,E1250)/30</f>
        <v>114.1</v>
      </c>
      <c r="M1250" s="6">
        <v>31331</v>
      </c>
      <c r="N1250" s="8">
        <f>+_xlfn.DAYS(A1250,M1250)/365</f>
        <v>37.660273972602738</v>
      </c>
      <c r="O1250" s="8">
        <v>1359</v>
      </c>
      <c r="P1250" s="6">
        <v>41093</v>
      </c>
      <c r="Q1250" s="8">
        <f t="shared" si="301"/>
        <v>1.5583333333333333</v>
      </c>
      <c r="R1250" s="8">
        <f t="shared" si="295"/>
        <v>3.2027777777777779</v>
      </c>
      <c r="S1250" s="8" t="s">
        <v>66</v>
      </c>
      <c r="T1250" s="9">
        <v>1.61E-2</v>
      </c>
      <c r="U1250" s="5">
        <f t="shared" si="302"/>
        <v>868750</v>
      </c>
      <c r="V1250" s="5">
        <f t="shared" si="303"/>
        <v>155122.12479166669</v>
      </c>
      <c r="W1250" s="10">
        <f t="shared" si="298"/>
        <v>1023872.1247916666</v>
      </c>
      <c r="X1250" s="5">
        <v>657966</v>
      </c>
      <c r="Y1250">
        <v>0</v>
      </c>
      <c r="Z1250" s="5">
        <v>0</v>
      </c>
      <c r="AA1250" s="5">
        <v>116277627</v>
      </c>
      <c r="AB1250">
        <v>1</v>
      </c>
      <c r="AC1250">
        <v>11</v>
      </c>
      <c r="AD1250">
        <v>0</v>
      </c>
      <c r="AE1250" t="s">
        <v>34</v>
      </c>
      <c r="AF1250" t="s">
        <v>34</v>
      </c>
      <c r="AG1250" t="s">
        <v>41</v>
      </c>
      <c r="AH1250" s="5">
        <v>1156189.75</v>
      </c>
      <c r="AI1250" s="5">
        <v>6586.52</v>
      </c>
      <c r="AJ1250" s="3">
        <v>49054</v>
      </c>
      <c r="AK1250" s="5">
        <v>0</v>
      </c>
      <c r="AL1250" s="5">
        <v>0</v>
      </c>
      <c r="AM1250" s="5">
        <v>0</v>
      </c>
      <c r="AN1250" s="5">
        <v>0</v>
      </c>
      <c r="AO1250" t="s">
        <v>41</v>
      </c>
      <c r="AP1250" t="s">
        <v>42</v>
      </c>
      <c r="AQ1250" s="5">
        <v>1156189.75</v>
      </c>
      <c r="AR1250" t="s">
        <v>38</v>
      </c>
      <c r="AS1250">
        <f t="shared" si="308"/>
        <v>1</v>
      </c>
      <c r="AT1250" t="str">
        <f t="shared" si="305"/>
        <v>1-30 Días</v>
      </c>
      <c r="AU1250" t="e">
        <f>IF(AND(AC1250=0,SUMIFS($H:$H,$A:$A,$A1250,#REF!,#REF!)&lt;250000000),"Ordinaria",IF(AND(AC1250=0,SUMIFS($H:$H,$A:$A,$A1250,#REF!,#REF!)&gt;=250000000),"Preventiva",IF(AND(AC1250&gt;0,AC1250&lt;=30),"Persuasiva I",IF(AND(AC1250&gt;30,AC1250&lt;=60),"Persuasiva II",IF(AND(AC1250&gt;60,AC1250&lt;90),"Prejurídica","Jurídico")))))</f>
        <v>#REF!</v>
      </c>
      <c r="AV1250">
        <f t="shared" si="306"/>
        <v>0</v>
      </c>
      <c r="AW1250" t="str">
        <f>IFERROR(VLOOKUP(#REF!,#REF!,32,0),"Desembolsado")</f>
        <v>Desembolsado</v>
      </c>
      <c r="AX1250" t="str">
        <f t="shared" si="297"/>
        <v>Otro</v>
      </c>
    </row>
    <row r="1251" spans="1:50" x14ac:dyDescent="0.25">
      <c r="A1251" s="3">
        <v>45046</v>
      </c>
      <c r="B1251" s="1">
        <v>39154450019401</v>
      </c>
      <c r="C1251" s="5">
        <v>208500000</v>
      </c>
      <c r="D1251">
        <v>240</v>
      </c>
      <c r="E1251" s="3">
        <v>41654</v>
      </c>
      <c r="F1251" s="1">
        <f>_xlfn.DAYS(E1251,A1251)/30</f>
        <v>-113.06666666666666</v>
      </c>
      <c r="G1251" s="1">
        <f t="shared" si="309"/>
        <v>126.93333333333334</v>
      </c>
      <c r="H1251" s="5">
        <v>115618975</v>
      </c>
      <c r="I1251" s="5" t="s">
        <v>52</v>
      </c>
      <c r="J1251" s="6">
        <v>42246</v>
      </c>
      <c r="K1251" s="7">
        <v>94.36666666666666</v>
      </c>
      <c r="L1251" s="7">
        <f>+_xlfn.DAYS(A1251,E1251)/30</f>
        <v>113.06666666666666</v>
      </c>
      <c r="M1251" s="6">
        <v>31331</v>
      </c>
      <c r="N1251" s="8">
        <f>+_xlfn.DAYS(A1251,M1251)/365</f>
        <v>37.575342465753423</v>
      </c>
      <c r="O1251" s="8">
        <v>1359</v>
      </c>
      <c r="P1251" s="6">
        <v>41093</v>
      </c>
      <c r="Q1251" s="8">
        <f t="shared" si="301"/>
        <v>1.5583333333333333</v>
      </c>
      <c r="R1251" s="8">
        <f t="shared" si="295"/>
        <v>3.2027777777777779</v>
      </c>
      <c r="S1251" s="8" t="s">
        <v>66</v>
      </c>
      <c r="T1251" s="9">
        <v>1.61E-2</v>
      </c>
      <c r="U1251" s="5">
        <f t="shared" si="302"/>
        <v>868750</v>
      </c>
      <c r="V1251" s="5">
        <f t="shared" si="303"/>
        <v>155122.12479166669</v>
      </c>
      <c r="W1251" s="10">
        <f t="shared" si="298"/>
        <v>1023872.1247916666</v>
      </c>
      <c r="X1251" s="5">
        <v>504229</v>
      </c>
      <c r="Y1251">
        <v>0</v>
      </c>
      <c r="Z1251" s="5">
        <v>0</v>
      </c>
      <c r="AA1251" s="5">
        <v>116123204</v>
      </c>
      <c r="AB1251">
        <v>0</v>
      </c>
      <c r="AC1251">
        <v>0</v>
      </c>
      <c r="AD1251">
        <v>0</v>
      </c>
      <c r="AE1251" t="s">
        <v>34</v>
      </c>
      <c r="AF1251" t="s">
        <v>34</v>
      </c>
      <c r="AG1251" t="s">
        <v>41</v>
      </c>
      <c r="AH1251" s="5">
        <v>1156189.75</v>
      </c>
      <c r="AI1251" s="5">
        <v>5042.29</v>
      </c>
      <c r="AJ1251" s="3">
        <v>49054</v>
      </c>
      <c r="AK1251" s="5">
        <v>0</v>
      </c>
      <c r="AL1251" s="5">
        <v>0</v>
      </c>
      <c r="AM1251" s="5">
        <v>0</v>
      </c>
      <c r="AN1251" s="5">
        <v>0</v>
      </c>
      <c r="AO1251" t="s">
        <v>41</v>
      </c>
      <c r="AP1251" t="s">
        <v>37</v>
      </c>
      <c r="AQ1251" s="5">
        <v>1156189.75</v>
      </c>
      <c r="AR1251" t="s">
        <v>38</v>
      </c>
      <c r="AS1251">
        <f t="shared" si="308"/>
        <v>0</v>
      </c>
      <c r="AT1251" t="str">
        <f t="shared" si="305"/>
        <v>0 Días</v>
      </c>
      <c r="AU1251" t="e">
        <f>IF(AND(AC1251=0,SUMIFS($H:$H,$A:$A,$A1251,#REF!,#REF!)&lt;250000000),"Ordinaria",IF(AND(AC1251=0,SUMIFS($H:$H,$A:$A,$A1251,#REF!,#REF!)&gt;=250000000),"Preventiva",IF(AND(AC1251&gt;0,AC1251&lt;=30),"Persuasiva I",IF(AND(AC1251&gt;30,AC1251&lt;=60),"Persuasiva II",IF(AND(AC1251&gt;60,AC1251&lt;90),"Prejurídica","Jurídico")))))</f>
        <v>#REF!</v>
      </c>
      <c r="AV1251">
        <f t="shared" si="306"/>
        <v>0</v>
      </c>
      <c r="AW1251" t="str">
        <f>IFERROR(VLOOKUP(#REF!,#REF!,32,0),"Desembolsado")</f>
        <v>Desembolsado</v>
      </c>
      <c r="AX1251" t="str">
        <f t="shared" si="297"/>
        <v>Otro</v>
      </c>
    </row>
    <row r="1252" spans="1:50" x14ac:dyDescent="0.25">
      <c r="A1252" s="3">
        <v>45016</v>
      </c>
      <c r="B1252" s="1">
        <v>39154450019401</v>
      </c>
      <c r="C1252" s="5">
        <v>208500000</v>
      </c>
      <c r="D1252">
        <v>240</v>
      </c>
      <c r="E1252" s="3">
        <v>41654</v>
      </c>
      <c r="F1252" s="1">
        <f>_xlfn.DAYS(E1252,A1252)/30</f>
        <v>-112.06666666666666</v>
      </c>
      <c r="G1252" s="1">
        <f t="shared" si="309"/>
        <v>127.93333333333334</v>
      </c>
      <c r="H1252" s="5">
        <v>115618975</v>
      </c>
      <c r="I1252" s="5" t="s">
        <v>52</v>
      </c>
      <c r="J1252" s="6">
        <v>42246</v>
      </c>
      <c r="K1252" s="7">
        <v>93.333333333333329</v>
      </c>
      <c r="L1252" s="7">
        <f>+_xlfn.DAYS(A1252,E1252)/30</f>
        <v>112.06666666666666</v>
      </c>
      <c r="M1252" s="6">
        <v>31331</v>
      </c>
      <c r="N1252" s="8">
        <f>+_xlfn.DAYS(A1252,M1252)/365</f>
        <v>37.493150684931507</v>
      </c>
      <c r="O1252" s="8">
        <v>1359</v>
      </c>
      <c r="P1252" s="6">
        <v>41093</v>
      </c>
      <c r="Q1252" s="8">
        <f t="shared" si="301"/>
        <v>1.5583333333333333</v>
      </c>
      <c r="R1252" s="8">
        <f t="shared" si="295"/>
        <v>3.2027777777777779</v>
      </c>
      <c r="S1252" s="8" t="s">
        <v>66</v>
      </c>
      <c r="T1252" s="9">
        <v>1.61E-2</v>
      </c>
      <c r="U1252" s="5">
        <f t="shared" si="302"/>
        <v>868750</v>
      </c>
      <c r="V1252" s="5">
        <f t="shared" si="303"/>
        <v>155122.12479166669</v>
      </c>
      <c r="W1252" s="10">
        <f t="shared" si="298"/>
        <v>1023872.1247916666</v>
      </c>
      <c r="X1252" s="5">
        <v>447702</v>
      </c>
      <c r="Y1252">
        <v>0</v>
      </c>
      <c r="Z1252" s="5">
        <v>0</v>
      </c>
      <c r="AA1252" s="5">
        <v>116066677</v>
      </c>
      <c r="AB1252">
        <v>0</v>
      </c>
      <c r="AC1252">
        <v>0</v>
      </c>
      <c r="AD1252">
        <v>0</v>
      </c>
      <c r="AE1252" t="s">
        <v>34</v>
      </c>
      <c r="AF1252" t="s">
        <v>34</v>
      </c>
      <c r="AG1252" t="s">
        <v>41</v>
      </c>
      <c r="AH1252" s="5">
        <v>1156189.75</v>
      </c>
      <c r="AI1252" s="5">
        <v>4477.0200000000004</v>
      </c>
      <c r="AJ1252" s="3">
        <v>49054</v>
      </c>
      <c r="AK1252" s="5">
        <v>0</v>
      </c>
      <c r="AL1252" s="5">
        <v>0</v>
      </c>
      <c r="AM1252" s="5">
        <v>0</v>
      </c>
      <c r="AN1252" s="5">
        <v>0</v>
      </c>
      <c r="AO1252" t="s">
        <v>41</v>
      </c>
      <c r="AP1252" t="s">
        <v>37</v>
      </c>
      <c r="AQ1252" s="5">
        <v>1156189.75</v>
      </c>
      <c r="AR1252" t="s">
        <v>38</v>
      </c>
      <c r="AS1252">
        <f t="shared" si="308"/>
        <v>0</v>
      </c>
      <c r="AT1252" t="str">
        <f t="shared" si="305"/>
        <v>0 Días</v>
      </c>
      <c r="AU1252" t="e">
        <f>IF(AND(AC1252=0,SUMIFS($H:$H,$A:$A,$A1252,#REF!,#REF!)&lt;250000000),"Ordinaria",IF(AND(AC1252=0,SUMIFS($H:$H,$A:$A,$A1252,#REF!,#REF!)&gt;=250000000),"Preventiva",IF(AND(AC1252&gt;0,AC1252&lt;=30),"Persuasiva I",IF(AND(AC1252&gt;30,AC1252&lt;=60),"Persuasiva II",IF(AND(AC1252&gt;60,AC1252&lt;90),"Prejurídica","Jurídico")))))</f>
        <v>#REF!</v>
      </c>
      <c r="AV1252">
        <f t="shared" si="306"/>
        <v>0</v>
      </c>
      <c r="AW1252" t="str">
        <f>IFERROR(VLOOKUP(#REF!,#REF!,32,0),"Desembolsado")</f>
        <v>Desembolsado</v>
      </c>
      <c r="AX1252" t="str">
        <f t="shared" si="297"/>
        <v>Otro</v>
      </c>
    </row>
    <row r="1253" spans="1:50" x14ac:dyDescent="0.25">
      <c r="A1253" s="3">
        <v>45351</v>
      </c>
      <c r="B1253" s="1">
        <v>39154500017931</v>
      </c>
      <c r="C1253" s="5">
        <v>192205603</v>
      </c>
      <c r="D1253">
        <v>240</v>
      </c>
      <c r="E1253" s="3">
        <v>41663</v>
      </c>
      <c r="F1253" s="1">
        <f>_xlfn.DAYS(E1253,A1253)/30</f>
        <v>-122.93333333333334</v>
      </c>
      <c r="G1253" s="1">
        <f t="shared" si="309"/>
        <v>117.06666666666666</v>
      </c>
      <c r="H1253" s="5">
        <v>97490303</v>
      </c>
      <c r="I1253" s="5" t="s">
        <v>53</v>
      </c>
      <c r="J1253" s="6">
        <v>42032</v>
      </c>
      <c r="K1253" s="7">
        <f>+_xlfn.DAYS(A1253,J1253)/30</f>
        <v>110.63333333333334</v>
      </c>
      <c r="L1253" s="7">
        <f>+_xlfn.DAYS(A1253,E1253)/30</f>
        <v>122.93333333333334</v>
      </c>
      <c r="M1253" s="6">
        <v>30615</v>
      </c>
      <c r="N1253" s="8">
        <f>+_xlfn.DAYS(A1253,M1253)/365</f>
        <v>40.372602739726027</v>
      </c>
      <c r="O1253" s="8">
        <v>1027</v>
      </c>
      <c r="P1253" s="6">
        <v>41122</v>
      </c>
      <c r="Q1253" s="8">
        <f t="shared" si="301"/>
        <v>1.5027777777777778</v>
      </c>
      <c r="R1253" s="8">
        <f t="shared" si="295"/>
        <v>2.5277777777777777</v>
      </c>
      <c r="S1253" s="8" t="s">
        <v>66</v>
      </c>
      <c r="T1253" s="9">
        <v>1.61E-2</v>
      </c>
      <c r="U1253" s="5">
        <f t="shared" si="302"/>
        <v>800856.6791666667</v>
      </c>
      <c r="V1253" s="5">
        <f t="shared" si="303"/>
        <v>130799.48985833334</v>
      </c>
      <c r="W1253" s="10">
        <f t="shared" si="298"/>
        <v>931656.16902500007</v>
      </c>
      <c r="X1253" s="5">
        <v>1280464</v>
      </c>
      <c r="Y1253">
        <v>0</v>
      </c>
      <c r="Z1253" s="5">
        <v>13332</v>
      </c>
      <c r="AA1253" s="5">
        <v>98784099</v>
      </c>
      <c r="AB1253">
        <v>0</v>
      </c>
      <c r="AC1253">
        <v>0</v>
      </c>
      <c r="AD1253">
        <v>0</v>
      </c>
      <c r="AE1253" t="s">
        <v>34</v>
      </c>
      <c r="AF1253" t="s">
        <v>34</v>
      </c>
      <c r="AG1253" t="s">
        <v>41</v>
      </c>
      <c r="AH1253" s="5">
        <v>974903.03</v>
      </c>
      <c r="AI1253" s="5">
        <v>12804.64</v>
      </c>
      <c r="AJ1253" s="3">
        <v>49054</v>
      </c>
      <c r="AK1253" s="5">
        <v>133.32</v>
      </c>
      <c r="AL1253" s="5">
        <v>0</v>
      </c>
      <c r="AM1253" s="5">
        <v>0</v>
      </c>
      <c r="AN1253" s="5">
        <v>0</v>
      </c>
      <c r="AO1253" t="s">
        <v>41</v>
      </c>
      <c r="AP1253" t="s">
        <v>37</v>
      </c>
      <c r="AQ1253" s="5">
        <v>974903.03</v>
      </c>
      <c r="AR1253" t="s">
        <v>38</v>
      </c>
      <c r="AT1253" t="str">
        <f t="shared" si="305"/>
        <v>0 Días</v>
      </c>
      <c r="AU1253" t="e">
        <f>IF(AND(AC1253=0,SUMIFS($H:$H,$A:$A,$A1253,#REF!,#REF!)&lt;250000000),"Ordinaria",IF(AND(AC1253=0,SUMIFS($H:$H,$A:$A,$A1253,#REF!,#REF!)&gt;=250000000),"Preventiva",IF(AND(AC1253&gt;0,AC1253&lt;=30),"Persuasiva I",IF(AND(AC1253&gt;30,AC1253&lt;=60),"Persuasiva II",IF(AND(AC1253&gt;60,AC1253&lt;90),"Prejurídica","Jurídico")))))</f>
        <v>#REF!</v>
      </c>
      <c r="AV1253">
        <f t="shared" si="306"/>
        <v>0</v>
      </c>
      <c r="AW1253" t="str">
        <f>IFERROR(VLOOKUP(#REF!,#REF!,32,0),"Desembolsado")</f>
        <v>Desembolsado</v>
      </c>
      <c r="AX1253" t="str">
        <f t="shared" si="297"/>
        <v>Otro</v>
      </c>
    </row>
    <row r="1254" spans="1:50" x14ac:dyDescent="0.25">
      <c r="A1254" s="3">
        <v>45322</v>
      </c>
      <c r="B1254" s="1">
        <v>39154500017931</v>
      </c>
      <c r="C1254" s="5">
        <v>192205603</v>
      </c>
      <c r="D1254">
        <v>240</v>
      </c>
      <c r="E1254" s="3">
        <v>41663</v>
      </c>
      <c r="F1254" s="1">
        <f>_xlfn.DAYS(E1254,A1254)/30</f>
        <v>-121.96666666666667</v>
      </c>
      <c r="G1254" s="1">
        <f t="shared" si="309"/>
        <v>118.03333333333333</v>
      </c>
      <c r="H1254" s="5">
        <v>98289403</v>
      </c>
      <c r="I1254" s="5" t="s">
        <v>53</v>
      </c>
      <c r="J1254" s="6">
        <v>42032</v>
      </c>
      <c r="K1254" s="7">
        <f>+_xlfn.DAYS(A1254,J1254)/30</f>
        <v>109.66666666666667</v>
      </c>
      <c r="L1254" s="7">
        <f>+_xlfn.DAYS(A1254,E1254)/30</f>
        <v>121.96666666666667</v>
      </c>
      <c r="M1254" s="6">
        <v>30615</v>
      </c>
      <c r="N1254" s="8">
        <f>+_xlfn.DAYS(A1254,M1254)/365</f>
        <v>40.293150684931504</v>
      </c>
      <c r="O1254" s="8">
        <v>1027</v>
      </c>
      <c r="P1254" s="6">
        <v>41122</v>
      </c>
      <c r="Q1254" s="8">
        <f t="shared" si="301"/>
        <v>1.5027777777777778</v>
      </c>
      <c r="R1254" s="8">
        <f t="shared" si="295"/>
        <v>2.5277777777777777</v>
      </c>
      <c r="S1254" s="8" t="s">
        <v>66</v>
      </c>
      <c r="T1254" s="9">
        <v>1.61E-2</v>
      </c>
      <c r="U1254" s="5">
        <f t="shared" si="302"/>
        <v>800856.6791666667</v>
      </c>
      <c r="V1254" s="5">
        <f t="shared" si="303"/>
        <v>131871.61569166667</v>
      </c>
      <c r="W1254" s="10">
        <f t="shared" si="298"/>
        <v>932728.29485833342</v>
      </c>
      <c r="X1254" s="5">
        <v>1280859</v>
      </c>
      <c r="Y1254">
        <v>0</v>
      </c>
      <c r="Z1254" s="5">
        <v>13439</v>
      </c>
      <c r="AA1254" s="5">
        <v>99583701</v>
      </c>
      <c r="AB1254">
        <v>0</v>
      </c>
      <c r="AC1254">
        <v>0</v>
      </c>
      <c r="AD1254">
        <v>0</v>
      </c>
      <c r="AE1254" t="s">
        <v>34</v>
      </c>
      <c r="AF1254" t="s">
        <v>34</v>
      </c>
      <c r="AG1254" t="s">
        <v>41</v>
      </c>
      <c r="AH1254" s="5">
        <v>982894.03</v>
      </c>
      <c r="AI1254" s="5">
        <v>12808.59</v>
      </c>
      <c r="AJ1254" s="3">
        <v>49054</v>
      </c>
      <c r="AK1254" s="5">
        <v>134.38999999999999</v>
      </c>
      <c r="AL1254" s="5">
        <v>0</v>
      </c>
      <c r="AM1254" s="5">
        <v>0</v>
      </c>
      <c r="AN1254" s="5">
        <v>0</v>
      </c>
      <c r="AO1254" t="s">
        <v>41</v>
      </c>
      <c r="AP1254" t="s">
        <v>37</v>
      </c>
      <c r="AQ1254" s="5">
        <v>982894.03</v>
      </c>
      <c r="AR1254" t="s">
        <v>38</v>
      </c>
      <c r="AS1254">
        <f t="shared" ref="AS1254:AS1264" si="310">IF(AC1254&gt;=1,1,0)</f>
        <v>0</v>
      </c>
      <c r="AT1254" t="str">
        <f t="shared" si="305"/>
        <v>0 Días</v>
      </c>
      <c r="AU1254" t="e">
        <f>IF(AND(AC1254=0,SUMIFS($H:$H,$A:$A,$A1254,#REF!,#REF!)&lt;250000000),"Ordinaria",IF(AND(AC1254=0,SUMIFS($H:$H,$A:$A,$A1254,#REF!,#REF!)&gt;=250000000),"Preventiva",IF(AND(AC1254&gt;0,AC1254&lt;=30),"Persuasiva I",IF(AND(AC1254&gt;30,AC1254&lt;=60),"Persuasiva II",IF(AND(AC1254&gt;60,AC1254&lt;90),"Prejurídica","Jurídico")))))</f>
        <v>#REF!</v>
      </c>
      <c r="AV1254">
        <f t="shared" si="306"/>
        <v>0</v>
      </c>
      <c r="AW1254" t="str">
        <f>IFERROR(VLOOKUP(#REF!,#REF!,32,0),"Desembolsado")</f>
        <v>Desembolsado</v>
      </c>
      <c r="AX1254" t="str">
        <f t="shared" si="297"/>
        <v>Otro</v>
      </c>
    </row>
    <row r="1255" spans="1:50" x14ac:dyDescent="0.25">
      <c r="A1255" s="3">
        <v>45291</v>
      </c>
      <c r="B1255" s="1">
        <v>39154500017931</v>
      </c>
      <c r="C1255" s="5">
        <v>192205603</v>
      </c>
      <c r="D1255">
        <v>240</v>
      </c>
      <c r="E1255" s="3">
        <v>41663</v>
      </c>
      <c r="F1255" s="1">
        <f>_xlfn.DAYS(E1255,A1255)/30</f>
        <v>-120.93333333333334</v>
      </c>
      <c r="G1255" s="1">
        <f t="shared" si="309"/>
        <v>119.06666666666666</v>
      </c>
      <c r="H1255" s="5">
        <v>99088503</v>
      </c>
      <c r="I1255" s="5" t="s">
        <v>53</v>
      </c>
      <c r="J1255" s="6">
        <v>42032</v>
      </c>
      <c r="K1255" s="7">
        <f>+_xlfn.DAYS(A1255,J1255)/30</f>
        <v>108.63333333333334</v>
      </c>
      <c r="L1255" s="7">
        <f>+_xlfn.DAYS(A1255,E1255)/30</f>
        <v>120.93333333333334</v>
      </c>
      <c r="M1255" s="6">
        <v>30615</v>
      </c>
      <c r="N1255" s="8">
        <f>+_xlfn.DAYS(A1255,M1255)/365</f>
        <v>40.208219178082189</v>
      </c>
      <c r="O1255" s="8">
        <v>1027</v>
      </c>
      <c r="P1255" s="6">
        <v>41122</v>
      </c>
      <c r="Q1255" s="8">
        <f t="shared" si="301"/>
        <v>1.5027777777777778</v>
      </c>
      <c r="R1255" s="8">
        <f t="shared" si="295"/>
        <v>2.5277777777777777</v>
      </c>
      <c r="S1255" s="8" t="s">
        <v>66</v>
      </c>
      <c r="T1255" s="9">
        <v>1.61E-2</v>
      </c>
      <c r="U1255" s="5">
        <f t="shared" si="302"/>
        <v>800856.6791666667</v>
      </c>
      <c r="V1255" s="5">
        <f t="shared" si="303"/>
        <v>132943.74152499999</v>
      </c>
      <c r="W1255" s="10">
        <f t="shared" si="298"/>
        <v>933800.42069166666</v>
      </c>
      <c r="X1255" s="5">
        <v>1281251</v>
      </c>
      <c r="Y1255">
        <v>0</v>
      </c>
      <c r="Z1255" s="5">
        <v>13548</v>
      </c>
      <c r="AA1255" s="5">
        <v>100383302</v>
      </c>
      <c r="AB1255">
        <v>0</v>
      </c>
      <c r="AC1255">
        <v>0</v>
      </c>
      <c r="AD1255">
        <v>0</v>
      </c>
      <c r="AE1255" t="s">
        <v>34</v>
      </c>
      <c r="AF1255" t="s">
        <v>34</v>
      </c>
      <c r="AG1255" t="s">
        <v>41</v>
      </c>
      <c r="AH1255" s="5">
        <v>990885.03</v>
      </c>
      <c r="AI1255" s="5">
        <v>12812.51</v>
      </c>
      <c r="AJ1255" s="3">
        <v>49054</v>
      </c>
      <c r="AK1255" s="5">
        <v>135.47999999999999</v>
      </c>
      <c r="AL1255" s="5">
        <v>0</v>
      </c>
      <c r="AM1255" s="5">
        <v>0</v>
      </c>
      <c r="AN1255" s="5">
        <v>0</v>
      </c>
      <c r="AO1255" t="s">
        <v>41</v>
      </c>
      <c r="AP1255" t="s">
        <v>37</v>
      </c>
      <c r="AQ1255" s="5">
        <v>990885.03</v>
      </c>
      <c r="AR1255" t="s">
        <v>38</v>
      </c>
      <c r="AS1255">
        <f t="shared" si="310"/>
        <v>0</v>
      </c>
      <c r="AT1255" t="str">
        <f t="shared" si="305"/>
        <v>0 Días</v>
      </c>
      <c r="AU1255" t="e">
        <f>IF(AND(AC1255=0,SUMIFS($H:$H,$A:$A,$A1255,#REF!,#REF!)&lt;250000000),"Ordinaria",IF(AND(AC1255=0,SUMIFS($H:$H,$A:$A,$A1255,#REF!,#REF!)&gt;=250000000),"Preventiva",IF(AND(AC1255&gt;0,AC1255&lt;=30),"Persuasiva I",IF(AND(AC1255&gt;30,AC1255&lt;=60),"Persuasiva II",IF(AND(AC1255&gt;60,AC1255&lt;90),"Prejurídica","Jurídico")))))</f>
        <v>#REF!</v>
      </c>
      <c r="AV1255">
        <f t="shared" si="306"/>
        <v>0</v>
      </c>
      <c r="AW1255" t="str">
        <f>IFERROR(VLOOKUP(#REF!,#REF!,32,0),"Desembolsado")</f>
        <v>Desembolsado</v>
      </c>
      <c r="AX1255" t="str">
        <f t="shared" si="297"/>
        <v>Otro</v>
      </c>
    </row>
    <row r="1256" spans="1:50" x14ac:dyDescent="0.25">
      <c r="A1256" s="3">
        <v>45260</v>
      </c>
      <c r="B1256" s="1">
        <v>39154500017931</v>
      </c>
      <c r="C1256" s="5">
        <v>192205603</v>
      </c>
      <c r="D1256">
        <v>240</v>
      </c>
      <c r="E1256" s="3">
        <v>41663</v>
      </c>
      <c r="F1256" s="1">
        <f>_xlfn.DAYS(E1256,A1256)/30</f>
        <v>-119.9</v>
      </c>
      <c r="G1256" s="1">
        <f t="shared" si="309"/>
        <v>120.1</v>
      </c>
      <c r="H1256" s="5">
        <v>99887603</v>
      </c>
      <c r="I1256" s="5" t="s">
        <v>53</v>
      </c>
      <c r="J1256" s="6">
        <v>42032</v>
      </c>
      <c r="K1256" s="7">
        <f>+_xlfn.DAYS(A1256,J1256)/30</f>
        <v>107.6</v>
      </c>
      <c r="L1256" s="7">
        <f>+_xlfn.DAYS(A1256,E1256)/30</f>
        <v>119.9</v>
      </c>
      <c r="M1256" s="6">
        <v>30615</v>
      </c>
      <c r="N1256" s="8">
        <f>+_xlfn.DAYS(A1256,M1256)/365</f>
        <v>40.123287671232873</v>
      </c>
      <c r="O1256" s="8">
        <v>1027</v>
      </c>
      <c r="P1256" s="6">
        <v>41122</v>
      </c>
      <c r="Q1256" s="8">
        <f t="shared" si="301"/>
        <v>1.5027777777777778</v>
      </c>
      <c r="R1256" s="8">
        <f t="shared" si="295"/>
        <v>2.5277777777777777</v>
      </c>
      <c r="S1256" s="8" t="s">
        <v>66</v>
      </c>
      <c r="T1256" s="9">
        <v>1.61E-2</v>
      </c>
      <c r="U1256" s="5">
        <f t="shared" si="302"/>
        <v>800856.6791666667</v>
      </c>
      <c r="V1256" s="5">
        <f t="shared" si="303"/>
        <v>134015.86735833334</v>
      </c>
      <c r="W1256" s="10">
        <f t="shared" si="298"/>
        <v>934872.54652500001</v>
      </c>
      <c r="X1256" s="5">
        <v>1281645</v>
      </c>
      <c r="Y1256">
        <v>0</v>
      </c>
      <c r="Z1256" s="5">
        <v>0</v>
      </c>
      <c r="AA1256" s="5">
        <v>101169248</v>
      </c>
      <c r="AB1256">
        <v>0</v>
      </c>
      <c r="AC1256">
        <v>0</v>
      </c>
      <c r="AD1256">
        <v>0</v>
      </c>
      <c r="AE1256" t="s">
        <v>34</v>
      </c>
      <c r="AF1256" t="s">
        <v>34</v>
      </c>
      <c r="AG1256" t="s">
        <v>41</v>
      </c>
      <c r="AH1256" s="5">
        <v>998876.03</v>
      </c>
      <c r="AI1256" s="5">
        <v>12816.45</v>
      </c>
      <c r="AJ1256" s="3">
        <v>49054</v>
      </c>
      <c r="AK1256" s="5">
        <v>0</v>
      </c>
      <c r="AL1256" s="5">
        <v>0</v>
      </c>
      <c r="AM1256" s="5">
        <v>0</v>
      </c>
      <c r="AN1256" s="5">
        <v>0</v>
      </c>
      <c r="AO1256" t="s">
        <v>41</v>
      </c>
      <c r="AP1256" t="s">
        <v>37</v>
      </c>
      <c r="AQ1256" s="5">
        <v>998876.03</v>
      </c>
      <c r="AR1256" t="s">
        <v>38</v>
      </c>
      <c r="AS1256">
        <f t="shared" si="310"/>
        <v>0</v>
      </c>
      <c r="AT1256" t="str">
        <f t="shared" si="305"/>
        <v>0 Días</v>
      </c>
      <c r="AU1256" t="e">
        <f>IF(AND(AC1256=0,SUMIFS($H:$H,$A:$A,$A1256,#REF!,#REF!)&lt;250000000),"Ordinaria",IF(AND(AC1256=0,SUMIFS($H:$H,$A:$A,$A1256,#REF!,#REF!)&gt;=250000000),"Preventiva",IF(AND(AC1256&gt;0,AC1256&lt;=30),"Persuasiva I",IF(AND(AC1256&gt;30,AC1256&lt;=60),"Persuasiva II",IF(AND(AC1256&gt;60,AC1256&lt;90),"Prejurídica","Jurídico")))))</f>
        <v>#REF!</v>
      </c>
      <c r="AV1256">
        <f t="shared" si="306"/>
        <v>0</v>
      </c>
      <c r="AW1256" t="str">
        <f>IFERROR(VLOOKUP(#REF!,#REF!,32,0),"Desembolsado")</f>
        <v>Desembolsado</v>
      </c>
      <c r="AX1256" t="str">
        <f t="shared" si="297"/>
        <v>Otro</v>
      </c>
    </row>
    <row r="1257" spans="1:50" x14ac:dyDescent="0.25">
      <c r="A1257" s="3">
        <v>45230</v>
      </c>
      <c r="B1257" s="1">
        <v>39154500017931</v>
      </c>
      <c r="C1257" s="5">
        <v>192205603</v>
      </c>
      <c r="D1257">
        <v>240</v>
      </c>
      <c r="E1257" s="3">
        <v>41663</v>
      </c>
      <c r="F1257" s="1">
        <f>_xlfn.DAYS(E1257,A1257)/30</f>
        <v>-118.9</v>
      </c>
      <c r="G1257" s="1">
        <f t="shared" si="309"/>
        <v>121.1</v>
      </c>
      <c r="H1257" s="5">
        <v>101485803</v>
      </c>
      <c r="I1257" s="5" t="s">
        <v>53</v>
      </c>
      <c r="J1257" s="6">
        <v>42032</v>
      </c>
      <c r="K1257" s="7">
        <f>+_xlfn.DAYS(A1257,J1257)/30</f>
        <v>106.6</v>
      </c>
      <c r="L1257" s="7">
        <f>+_xlfn.DAYS(A1257,E1257)/30</f>
        <v>118.9</v>
      </c>
      <c r="M1257" s="6">
        <v>30615</v>
      </c>
      <c r="N1257" s="8">
        <f>+_xlfn.DAYS(A1257,M1257)/365</f>
        <v>40.041095890410958</v>
      </c>
      <c r="O1257" s="8">
        <v>1027</v>
      </c>
      <c r="P1257" s="6">
        <v>41122</v>
      </c>
      <c r="Q1257" s="8">
        <f t="shared" si="301"/>
        <v>1.5027777777777778</v>
      </c>
      <c r="R1257" s="8">
        <f t="shared" si="295"/>
        <v>2.5277777777777777</v>
      </c>
      <c r="S1257" s="8" t="s">
        <v>66</v>
      </c>
      <c r="T1257" s="9">
        <v>1.61E-2</v>
      </c>
      <c r="U1257" s="5">
        <f t="shared" si="302"/>
        <v>800856.6791666667</v>
      </c>
      <c r="V1257" s="5">
        <f t="shared" si="303"/>
        <v>136160.11902499999</v>
      </c>
      <c r="W1257" s="10">
        <f t="shared" si="298"/>
        <v>937016.79819166672</v>
      </c>
      <c r="X1257" s="5">
        <v>1417374</v>
      </c>
      <c r="Y1257">
        <v>0</v>
      </c>
      <c r="Z1257" s="5">
        <v>0</v>
      </c>
      <c r="AA1257" s="5">
        <v>102903803</v>
      </c>
      <c r="AB1257">
        <v>1</v>
      </c>
      <c r="AC1257">
        <v>11</v>
      </c>
      <c r="AD1257">
        <v>0</v>
      </c>
      <c r="AE1257" t="s">
        <v>34</v>
      </c>
      <c r="AF1257" t="s">
        <v>34</v>
      </c>
      <c r="AG1257" t="s">
        <v>41</v>
      </c>
      <c r="AH1257" s="5">
        <v>1014858.03</v>
      </c>
      <c r="AI1257" s="5">
        <v>14180</v>
      </c>
      <c r="AJ1257" s="3">
        <v>49054</v>
      </c>
      <c r="AK1257" s="5">
        <v>0</v>
      </c>
      <c r="AL1257" s="5">
        <v>0</v>
      </c>
      <c r="AM1257" s="5">
        <v>0</v>
      </c>
      <c r="AN1257" s="5">
        <v>0</v>
      </c>
      <c r="AO1257" t="s">
        <v>41</v>
      </c>
      <c r="AP1257" t="s">
        <v>42</v>
      </c>
      <c r="AQ1257" s="5">
        <v>1014858.03</v>
      </c>
      <c r="AR1257" t="s">
        <v>38</v>
      </c>
      <c r="AS1257">
        <f t="shared" si="310"/>
        <v>1</v>
      </c>
      <c r="AT1257" t="str">
        <f t="shared" si="305"/>
        <v>1-30 Días</v>
      </c>
      <c r="AU1257" t="e">
        <f>IF(AND(AC1257=0,SUMIFS($H:$H,$A:$A,$A1257,#REF!,#REF!)&lt;250000000),"Ordinaria",IF(AND(AC1257=0,SUMIFS($H:$H,$A:$A,$A1257,#REF!,#REF!)&gt;=250000000),"Preventiva",IF(AND(AC1257&gt;0,AC1257&lt;=30),"Persuasiva I",IF(AND(AC1257&gt;30,AC1257&lt;=60),"Persuasiva II",IF(AND(AC1257&gt;60,AC1257&lt;90),"Prejurídica","Jurídico")))))</f>
        <v>#REF!</v>
      </c>
      <c r="AV1257">
        <f t="shared" si="306"/>
        <v>0</v>
      </c>
      <c r="AW1257" t="str">
        <f>IFERROR(VLOOKUP(#REF!,#REF!,32,0),"Desembolsado")</f>
        <v>Desembolsado</v>
      </c>
      <c r="AX1257" t="str">
        <f t="shared" si="297"/>
        <v>Otro</v>
      </c>
    </row>
    <row r="1258" spans="1:50" x14ac:dyDescent="0.25">
      <c r="A1258" s="3">
        <v>45199</v>
      </c>
      <c r="B1258" s="1">
        <v>39154500017931</v>
      </c>
      <c r="C1258" s="5">
        <v>192205603</v>
      </c>
      <c r="D1258">
        <v>240</v>
      </c>
      <c r="E1258" s="3">
        <v>41663</v>
      </c>
      <c r="F1258" s="1">
        <f>_xlfn.DAYS(E1258,A1258)/30</f>
        <v>-117.86666666666666</v>
      </c>
      <c r="G1258" s="1">
        <f t="shared" si="309"/>
        <v>122.13333333333334</v>
      </c>
      <c r="H1258" s="5">
        <v>101485803</v>
      </c>
      <c r="I1258" s="5" t="s">
        <v>53</v>
      </c>
      <c r="J1258" s="6">
        <v>42032</v>
      </c>
      <c r="K1258" s="7">
        <f>+_xlfn.DAYS(A1258,J1258)/30</f>
        <v>105.56666666666666</v>
      </c>
      <c r="L1258" s="7">
        <f>+_xlfn.DAYS(A1258,E1258)/30</f>
        <v>117.86666666666666</v>
      </c>
      <c r="M1258" s="6">
        <v>30615</v>
      </c>
      <c r="N1258" s="8">
        <f>+_xlfn.DAYS(A1258,M1258)/365</f>
        <v>39.956164383561642</v>
      </c>
      <c r="O1258" s="8">
        <v>1027</v>
      </c>
      <c r="P1258" s="6">
        <v>41122</v>
      </c>
      <c r="Q1258" s="8">
        <f t="shared" si="301"/>
        <v>1.5027777777777778</v>
      </c>
      <c r="R1258" s="8">
        <f t="shared" ref="R1258:R1309" si="311">+_xlfn.DAYS(J1258,P1258)/360</f>
        <v>2.5277777777777777</v>
      </c>
      <c r="S1258" s="8" t="s">
        <v>66</v>
      </c>
      <c r="T1258" s="9">
        <v>1.61E-2</v>
      </c>
      <c r="U1258" s="5">
        <f t="shared" si="302"/>
        <v>800856.6791666667</v>
      </c>
      <c r="V1258" s="5">
        <f t="shared" si="303"/>
        <v>136160.11902499999</v>
      </c>
      <c r="W1258" s="10">
        <f t="shared" si="298"/>
        <v>937016.79819166672</v>
      </c>
      <c r="X1258" s="5">
        <v>1282455</v>
      </c>
      <c r="Y1258">
        <v>0</v>
      </c>
      <c r="Z1258" s="5">
        <v>0</v>
      </c>
      <c r="AA1258" s="5">
        <v>102768258</v>
      </c>
      <c r="AB1258">
        <v>0</v>
      </c>
      <c r="AC1258">
        <v>0</v>
      </c>
      <c r="AD1258">
        <v>0</v>
      </c>
      <c r="AE1258" t="s">
        <v>34</v>
      </c>
      <c r="AF1258" t="s">
        <v>34</v>
      </c>
      <c r="AG1258" t="s">
        <v>41</v>
      </c>
      <c r="AH1258" s="5">
        <v>1014858.03</v>
      </c>
      <c r="AI1258" s="5">
        <v>12824.55</v>
      </c>
      <c r="AJ1258" s="3">
        <v>49054</v>
      </c>
      <c r="AK1258" s="5">
        <v>0</v>
      </c>
      <c r="AL1258" s="5">
        <v>0</v>
      </c>
      <c r="AM1258" s="5">
        <v>0</v>
      </c>
      <c r="AN1258" s="5">
        <v>0</v>
      </c>
      <c r="AO1258" t="s">
        <v>41</v>
      </c>
      <c r="AP1258" t="s">
        <v>37</v>
      </c>
      <c r="AQ1258" s="5">
        <v>1014858.03</v>
      </c>
      <c r="AR1258" t="s">
        <v>38</v>
      </c>
      <c r="AS1258">
        <f t="shared" si="310"/>
        <v>0</v>
      </c>
      <c r="AT1258" t="str">
        <f t="shared" si="305"/>
        <v>0 Días</v>
      </c>
      <c r="AU1258" t="e">
        <f>IF(AND(AC1258=0,SUMIFS($H:$H,$A:$A,$A1258,#REF!,#REF!)&lt;250000000),"Ordinaria",IF(AND(AC1258=0,SUMIFS($H:$H,$A:$A,$A1258,#REF!,#REF!)&gt;=250000000),"Preventiva",IF(AND(AC1258&gt;0,AC1258&lt;=30),"Persuasiva I",IF(AND(AC1258&gt;30,AC1258&lt;=60),"Persuasiva II",IF(AND(AC1258&gt;60,AC1258&lt;90),"Prejurídica","Jurídico")))))</f>
        <v>#REF!</v>
      </c>
      <c r="AV1258">
        <f t="shared" si="306"/>
        <v>0</v>
      </c>
      <c r="AW1258" t="str">
        <f>IFERROR(VLOOKUP(#REF!,#REF!,32,0),"Desembolsado")</f>
        <v>Desembolsado</v>
      </c>
      <c r="AX1258" t="str">
        <f t="shared" ref="AX1258:AX1309" si="312">IF(AND(AW1258="Portafolio Cartera en Cobranza Ordinaria",AP1258="Portafolio Cartera en Cobranza Ordinaria"),"Al Día",
IF(AND(AW1258="Portafolio Cartera en Cobranza Preventiva",AP1258="Portafolio Cartera en Cobranza Preventiva"),"Al Día",
IF(AND(AW1258="Portafolio Cartera en Cobranza Ordinaria",AP1258="Portafolio Cartera en Cobranza Persuasiva"),"Primera Mora",
IF(AND(AW1258="Portafolio Cartera en Cobranza Preventiva",AP1258="Portafolio Cartera en Cobranza Persuasiva"),"Primera Mora",
IF(AND(AW1258="Portafolio Cartera en Cobranza Persuasiva",AP1258="Portafolio Cartera en Cobranza Persuasiva"),"Normalizado",
IF(AND(AW1258="Portafolio Cartera en Cobranza Persuasiva",AP1258="Portafolio Cartera en Cobranza  Preventiva"),"Normalizado",
IF(AND(AW1258="Portafolio Cartera en Cobranza Persuasiva",AP1258="Portafolio Cartera en Cobranza Ordinaria"),"Normalizado",
IF(AND(AW1258="Portafolio Cartera en Cobranza Persuasiva II",AP1258="Portafolio Cartera en Cobranza Persuasiva"),"Normalizado",
IF(AND(AW1258="Portafolio Cartera en Cobranza Persuasiva II",AP1258="Portafolio Cartera en Cobranza  Preventiva"),"Normalizado",
IF(AND(AW1258="Portafolio Cartera en Cobranza Persuasiva II",AP1258="Portafolio Cartera en Cobranza Ordinaria"),"Normalizado",
IF(AND(AW1258="Portafolio Cartera en Cobranza Prejurídica",AP1258="Portafolio Cartera en Cobranza Persuasiva"),"Normalizado",
IF(AND(AW1258="Portafolio Cartera en Cobranza Prejurídica",AP1258="Portafolio Cartera en Cobranza Ordinaria"),"Normalizado",
IF(AND(AW1258="Portafolio Cartera en Cobranza Prejurídica",AP1258="Portafolio Cartera en Cobranza  Preventiva"),"Normalizado",
IF(AND(AW1258="Portafolio Cartera en Cobranza Jurídica",AP1258="Portafolio Cartera en Cobranza Persuasiva"),"Normalizado No Indicador",
IF(AND(AW1258="Portafolio Cartera en Cobranza Jurídica",AP1258="Portafolio Cartera en Cobranza Ordinaria"),"Normalizado No Indicador",
IF(AND(AW1258="Portafolio Cartera en Cobranza Jurídica",AP1258="Portafolio Cartera en Cobranza  Preventiva"),"Normalizado No Indicador",
"Otro"))))))))))))))))</f>
        <v>Otro</v>
      </c>
    </row>
    <row r="1259" spans="1:50" x14ac:dyDescent="0.25">
      <c r="A1259" s="3">
        <v>45169</v>
      </c>
      <c r="B1259" s="1">
        <v>39154500017931</v>
      </c>
      <c r="C1259" s="5">
        <v>192205603</v>
      </c>
      <c r="D1259">
        <v>240</v>
      </c>
      <c r="E1259" s="3">
        <v>41663</v>
      </c>
      <c r="F1259" s="1">
        <f>_xlfn.DAYS(E1259,A1259)/30</f>
        <v>-116.86666666666666</v>
      </c>
      <c r="G1259" s="1">
        <f t="shared" si="309"/>
        <v>123.13333333333334</v>
      </c>
      <c r="H1259" s="5">
        <v>102284903</v>
      </c>
      <c r="I1259" s="5" t="s">
        <v>53</v>
      </c>
      <c r="J1259" s="6">
        <v>42032</v>
      </c>
      <c r="K1259" s="7">
        <f>+_xlfn.DAYS(A1259,J1259)/30</f>
        <v>104.56666666666666</v>
      </c>
      <c r="L1259" s="7">
        <f>+_xlfn.DAYS(A1259,E1259)/30</f>
        <v>116.86666666666666</v>
      </c>
      <c r="M1259" s="6">
        <v>30615</v>
      </c>
      <c r="N1259" s="8">
        <f>+_xlfn.DAYS(A1259,M1259)/365</f>
        <v>39.873972602739727</v>
      </c>
      <c r="O1259" s="8">
        <v>1027</v>
      </c>
      <c r="P1259" s="6">
        <v>41122</v>
      </c>
      <c r="Q1259" s="8">
        <f t="shared" si="301"/>
        <v>1.5027777777777778</v>
      </c>
      <c r="R1259" s="8">
        <f t="shared" si="311"/>
        <v>2.5277777777777777</v>
      </c>
      <c r="S1259" s="8" t="s">
        <v>66</v>
      </c>
      <c r="T1259" s="9">
        <v>1.61E-2</v>
      </c>
      <c r="U1259" s="5">
        <f t="shared" si="302"/>
        <v>800856.6791666667</v>
      </c>
      <c r="V1259" s="5">
        <f t="shared" si="303"/>
        <v>137232.24485833332</v>
      </c>
      <c r="W1259" s="10">
        <f t="shared" ref="W1259:W1310" si="313">+U1259+V1259</f>
        <v>938088.92402500007</v>
      </c>
      <c r="X1259" s="5">
        <v>1282850</v>
      </c>
      <c r="Y1259">
        <v>0</v>
      </c>
      <c r="Z1259" s="5">
        <v>0</v>
      </c>
      <c r="AA1259" s="5">
        <v>103567753</v>
      </c>
      <c r="AB1259">
        <v>0</v>
      </c>
      <c r="AC1259">
        <v>0</v>
      </c>
      <c r="AD1259">
        <v>0</v>
      </c>
      <c r="AE1259" t="s">
        <v>34</v>
      </c>
      <c r="AF1259" t="s">
        <v>34</v>
      </c>
      <c r="AG1259" t="s">
        <v>41</v>
      </c>
      <c r="AH1259" s="5">
        <v>1022849.03</v>
      </c>
      <c r="AI1259" s="5">
        <v>12828.5</v>
      </c>
      <c r="AJ1259" s="3">
        <v>49054</v>
      </c>
      <c r="AK1259" s="5">
        <v>0</v>
      </c>
      <c r="AL1259" s="5">
        <v>0</v>
      </c>
      <c r="AM1259" s="5">
        <v>0</v>
      </c>
      <c r="AN1259" s="5">
        <v>0</v>
      </c>
      <c r="AO1259" t="s">
        <v>41</v>
      </c>
      <c r="AP1259" t="s">
        <v>37</v>
      </c>
      <c r="AQ1259" s="5">
        <v>1022849.03</v>
      </c>
      <c r="AR1259" t="s">
        <v>38</v>
      </c>
      <c r="AS1259">
        <f t="shared" si="310"/>
        <v>0</v>
      </c>
      <c r="AT1259" t="str">
        <f t="shared" si="305"/>
        <v>0 Días</v>
      </c>
      <c r="AU1259" t="e">
        <f>IF(AND(AC1259=0,SUMIFS($H:$H,$A:$A,$A1259,#REF!,#REF!)&lt;250000000),"Ordinaria",IF(AND(AC1259=0,SUMIFS($H:$H,$A:$A,$A1259,#REF!,#REF!)&gt;=250000000),"Preventiva",IF(AND(AC1259&gt;0,AC1259&lt;=30),"Persuasiva I",IF(AND(AC1259&gt;30,AC1259&lt;=60),"Persuasiva II",IF(AND(AC1259&gt;60,AC1259&lt;90),"Prejurídica","Jurídico")))))</f>
        <v>#REF!</v>
      </c>
      <c r="AV1259">
        <f t="shared" si="306"/>
        <v>0</v>
      </c>
      <c r="AW1259" t="str">
        <f>IFERROR(VLOOKUP(#REF!,#REF!,32,0),"Desembolsado")</f>
        <v>Desembolsado</v>
      </c>
      <c r="AX1259" t="str">
        <f t="shared" si="312"/>
        <v>Otro</v>
      </c>
    </row>
    <row r="1260" spans="1:50" x14ac:dyDescent="0.25">
      <c r="A1260" s="3">
        <v>45138</v>
      </c>
      <c r="B1260" s="1">
        <v>39154500017931</v>
      </c>
      <c r="C1260" s="5">
        <v>192205603</v>
      </c>
      <c r="D1260">
        <v>240</v>
      </c>
      <c r="E1260" s="3">
        <v>41663</v>
      </c>
      <c r="F1260" s="1">
        <f>_xlfn.DAYS(E1260,A1260)/30</f>
        <v>-115.83333333333333</v>
      </c>
      <c r="G1260" s="1">
        <f t="shared" si="309"/>
        <v>124.16666666666667</v>
      </c>
      <c r="H1260" s="5">
        <v>103084003</v>
      </c>
      <c r="I1260" s="5" t="s">
        <v>53</v>
      </c>
      <c r="J1260" s="6">
        <v>42032</v>
      </c>
      <c r="K1260" s="7">
        <f>+_xlfn.DAYS(A1260,J1260)/30</f>
        <v>103.53333333333333</v>
      </c>
      <c r="L1260" s="7">
        <f>+_xlfn.DAYS(A1260,E1260)/30</f>
        <v>115.83333333333333</v>
      </c>
      <c r="M1260" s="6">
        <v>30615</v>
      </c>
      <c r="N1260" s="8">
        <f>+_xlfn.DAYS(A1260,M1260)/365</f>
        <v>39.789041095890411</v>
      </c>
      <c r="O1260" s="8">
        <v>1027</v>
      </c>
      <c r="P1260" s="6">
        <v>41122</v>
      </c>
      <c r="Q1260" s="8">
        <f t="shared" si="301"/>
        <v>1.5027777777777778</v>
      </c>
      <c r="R1260" s="8">
        <f t="shared" si="311"/>
        <v>2.5277777777777777</v>
      </c>
      <c r="S1260" s="8" t="s">
        <v>66</v>
      </c>
      <c r="T1260" s="9">
        <v>1.61E-2</v>
      </c>
      <c r="U1260" s="5">
        <f t="shared" si="302"/>
        <v>800856.6791666667</v>
      </c>
      <c r="V1260" s="5">
        <f t="shared" si="303"/>
        <v>138304.37069166667</v>
      </c>
      <c r="W1260" s="10">
        <f t="shared" si="313"/>
        <v>939161.04985833331</v>
      </c>
      <c r="X1260" s="5">
        <v>1283235</v>
      </c>
      <c r="Y1260">
        <v>0</v>
      </c>
      <c r="Z1260" s="5">
        <v>0</v>
      </c>
      <c r="AA1260" s="5">
        <v>104367238</v>
      </c>
      <c r="AB1260">
        <v>0</v>
      </c>
      <c r="AC1260">
        <v>0</v>
      </c>
      <c r="AD1260">
        <v>0</v>
      </c>
      <c r="AE1260" t="s">
        <v>34</v>
      </c>
      <c r="AF1260" t="s">
        <v>34</v>
      </c>
      <c r="AG1260" t="s">
        <v>41</v>
      </c>
      <c r="AH1260" s="5">
        <v>1030840.03</v>
      </c>
      <c r="AI1260" s="5">
        <v>12832.35</v>
      </c>
      <c r="AJ1260" s="3">
        <v>49054</v>
      </c>
      <c r="AK1260" s="5">
        <v>0</v>
      </c>
      <c r="AL1260" s="5">
        <v>0</v>
      </c>
      <c r="AM1260" s="5">
        <v>0</v>
      </c>
      <c r="AN1260" s="5">
        <v>0</v>
      </c>
      <c r="AO1260" t="s">
        <v>41</v>
      </c>
      <c r="AP1260" t="s">
        <v>37</v>
      </c>
      <c r="AQ1260" s="5">
        <v>1030840.03</v>
      </c>
      <c r="AR1260" t="s">
        <v>38</v>
      </c>
      <c r="AS1260">
        <f t="shared" si="310"/>
        <v>0</v>
      </c>
      <c r="AT1260" t="str">
        <f t="shared" si="305"/>
        <v>0 Días</v>
      </c>
      <c r="AU1260" t="e">
        <f>IF(AND(AC1260=0,SUMIFS($H:$H,$A:$A,$A1260,#REF!,#REF!)&lt;250000000),"Ordinaria",IF(AND(AC1260=0,SUMIFS($H:$H,$A:$A,$A1260,#REF!,#REF!)&gt;=250000000),"Preventiva",IF(AND(AC1260&gt;0,AC1260&lt;=30),"Persuasiva I",IF(AND(AC1260&gt;30,AC1260&lt;=60),"Persuasiva II",IF(AND(AC1260&gt;60,AC1260&lt;90),"Prejurídica","Jurídico")))))</f>
        <v>#REF!</v>
      </c>
      <c r="AV1260">
        <f t="shared" si="306"/>
        <v>0</v>
      </c>
      <c r="AW1260" t="str">
        <f>IFERROR(VLOOKUP(#REF!,#REF!,32,0),"Desembolsado")</f>
        <v>Desembolsado</v>
      </c>
      <c r="AX1260" t="str">
        <f t="shared" si="312"/>
        <v>Otro</v>
      </c>
    </row>
    <row r="1261" spans="1:50" x14ac:dyDescent="0.25">
      <c r="A1261" s="3">
        <v>45107</v>
      </c>
      <c r="B1261" s="1">
        <v>39154500017931</v>
      </c>
      <c r="C1261" s="5">
        <v>192205603</v>
      </c>
      <c r="D1261">
        <v>240</v>
      </c>
      <c r="E1261" s="3">
        <v>41663</v>
      </c>
      <c r="F1261" s="1">
        <f>_xlfn.DAYS(E1261,A1261)/30</f>
        <v>-114.8</v>
      </c>
      <c r="G1261" s="1">
        <f t="shared" si="309"/>
        <v>125.2</v>
      </c>
      <c r="H1261" s="5">
        <v>103883102</v>
      </c>
      <c r="I1261" s="5" t="s">
        <v>53</v>
      </c>
      <c r="J1261" s="6">
        <v>42032</v>
      </c>
      <c r="K1261" s="7">
        <f>+_xlfn.DAYS(A1261,J1261)/30</f>
        <v>102.5</v>
      </c>
      <c r="L1261" s="7">
        <f>+_xlfn.DAYS(A1261,E1261)/30</f>
        <v>114.8</v>
      </c>
      <c r="M1261" s="6">
        <v>30615</v>
      </c>
      <c r="N1261" s="8">
        <f>+_xlfn.DAYS(A1261,M1261)/365</f>
        <v>39.704109589041096</v>
      </c>
      <c r="O1261" s="8">
        <v>1027</v>
      </c>
      <c r="P1261" s="6">
        <v>41122</v>
      </c>
      <c r="Q1261" s="8">
        <f t="shared" si="301"/>
        <v>1.5027777777777778</v>
      </c>
      <c r="R1261" s="8">
        <f t="shared" si="311"/>
        <v>2.5277777777777777</v>
      </c>
      <c r="S1261" s="8" t="s">
        <v>66</v>
      </c>
      <c r="T1261" s="9">
        <v>1.61E-2</v>
      </c>
      <c r="U1261" s="5">
        <f t="shared" si="302"/>
        <v>800856.6791666667</v>
      </c>
      <c r="V1261" s="5">
        <f t="shared" si="303"/>
        <v>139376.49518333335</v>
      </c>
      <c r="W1261" s="10">
        <f t="shared" si="313"/>
        <v>940233.17434999999</v>
      </c>
      <c r="X1261" s="5">
        <v>1283623</v>
      </c>
      <c r="Y1261">
        <v>0</v>
      </c>
      <c r="Z1261" s="5">
        <v>0</v>
      </c>
      <c r="AA1261" s="5">
        <v>105166725</v>
      </c>
      <c r="AB1261">
        <v>0</v>
      </c>
      <c r="AC1261">
        <v>0</v>
      </c>
      <c r="AD1261">
        <v>0</v>
      </c>
      <c r="AE1261" t="s">
        <v>34</v>
      </c>
      <c r="AF1261" t="s">
        <v>34</v>
      </c>
      <c r="AG1261" t="s">
        <v>41</v>
      </c>
      <c r="AH1261" s="5">
        <v>1038831.02</v>
      </c>
      <c r="AI1261" s="5">
        <v>12836.23</v>
      </c>
      <c r="AJ1261" s="3">
        <v>49054</v>
      </c>
      <c r="AK1261" s="5">
        <v>0</v>
      </c>
      <c r="AL1261" s="5">
        <v>0</v>
      </c>
      <c r="AM1261" s="5">
        <v>0</v>
      </c>
      <c r="AN1261" s="5">
        <v>0</v>
      </c>
      <c r="AO1261" t="s">
        <v>41</v>
      </c>
      <c r="AP1261" t="s">
        <v>37</v>
      </c>
      <c r="AQ1261" s="5">
        <v>1038831.02</v>
      </c>
      <c r="AR1261" t="s">
        <v>38</v>
      </c>
      <c r="AS1261">
        <f t="shared" si="310"/>
        <v>0</v>
      </c>
      <c r="AT1261" t="str">
        <f t="shared" si="305"/>
        <v>0 Días</v>
      </c>
      <c r="AU1261" t="e">
        <f>IF(AND(AC1261=0,SUMIFS($H:$H,$A:$A,$A1261,#REF!,#REF!)&lt;250000000),"Ordinaria",IF(AND(AC1261=0,SUMIFS($H:$H,$A:$A,$A1261,#REF!,#REF!)&gt;=250000000),"Preventiva",IF(AND(AC1261&gt;0,AC1261&lt;=30),"Persuasiva I",IF(AND(AC1261&gt;30,AC1261&lt;=60),"Persuasiva II",IF(AND(AC1261&gt;60,AC1261&lt;90),"Prejurídica","Jurídico")))))</f>
        <v>#REF!</v>
      </c>
      <c r="AV1261">
        <f t="shared" si="306"/>
        <v>0</v>
      </c>
      <c r="AW1261" t="str">
        <f>IFERROR(VLOOKUP(#REF!,#REF!,32,0),"Desembolsado")</f>
        <v>Desembolsado</v>
      </c>
      <c r="AX1261" t="str">
        <f t="shared" si="312"/>
        <v>Otro</v>
      </c>
    </row>
    <row r="1262" spans="1:50" x14ac:dyDescent="0.25">
      <c r="A1262" s="3">
        <v>45077</v>
      </c>
      <c r="B1262" s="1">
        <v>39154500017931</v>
      </c>
      <c r="C1262" s="5">
        <v>192205603</v>
      </c>
      <c r="D1262">
        <v>240</v>
      </c>
      <c r="E1262" s="3">
        <v>41663</v>
      </c>
      <c r="F1262" s="1">
        <f>_xlfn.DAYS(E1262,A1262)/30</f>
        <v>-113.8</v>
      </c>
      <c r="G1262" s="1">
        <f t="shared" si="309"/>
        <v>126.2</v>
      </c>
      <c r="H1262" s="5">
        <v>105481303</v>
      </c>
      <c r="I1262" s="5" t="s">
        <v>53</v>
      </c>
      <c r="J1262" s="6">
        <v>42032</v>
      </c>
      <c r="K1262" s="7">
        <f>+_xlfn.DAYS(A1262,J1262)/30</f>
        <v>101.5</v>
      </c>
      <c r="L1262" s="7">
        <f>+_xlfn.DAYS(A1262,E1262)/30</f>
        <v>113.8</v>
      </c>
      <c r="M1262" s="6">
        <v>30615</v>
      </c>
      <c r="N1262" s="8">
        <f>+_xlfn.DAYS(A1262,M1262)/365</f>
        <v>39.62191780821918</v>
      </c>
      <c r="O1262" s="8">
        <v>1027</v>
      </c>
      <c r="P1262" s="6">
        <v>41122</v>
      </c>
      <c r="Q1262" s="8">
        <f t="shared" si="301"/>
        <v>1.5027777777777778</v>
      </c>
      <c r="R1262" s="8">
        <f t="shared" si="311"/>
        <v>2.5277777777777777</v>
      </c>
      <c r="S1262" s="8" t="s">
        <v>66</v>
      </c>
      <c r="T1262" s="9">
        <v>1.61E-2</v>
      </c>
      <c r="U1262" s="5">
        <f t="shared" si="302"/>
        <v>800856.6791666667</v>
      </c>
      <c r="V1262" s="5">
        <f t="shared" si="303"/>
        <v>141520.74819166667</v>
      </c>
      <c r="W1262" s="10">
        <f t="shared" si="313"/>
        <v>942377.42735833337</v>
      </c>
      <c r="X1262" s="5">
        <v>1424652</v>
      </c>
      <c r="Y1262">
        <v>0</v>
      </c>
      <c r="Z1262" s="5">
        <v>0</v>
      </c>
      <c r="AA1262" s="5">
        <v>106906581</v>
      </c>
      <c r="AB1262">
        <v>1</v>
      </c>
      <c r="AC1262">
        <v>11</v>
      </c>
      <c r="AD1262">
        <v>0</v>
      </c>
      <c r="AE1262" t="s">
        <v>34</v>
      </c>
      <c r="AF1262" t="s">
        <v>34</v>
      </c>
      <c r="AG1262" t="s">
        <v>41</v>
      </c>
      <c r="AH1262" s="5">
        <v>1054813.03</v>
      </c>
      <c r="AI1262" s="5">
        <v>14252.78</v>
      </c>
      <c r="AJ1262" s="3">
        <v>49054</v>
      </c>
      <c r="AK1262" s="5">
        <v>0</v>
      </c>
      <c r="AL1262" s="5">
        <v>0</v>
      </c>
      <c r="AM1262" s="5">
        <v>0</v>
      </c>
      <c r="AN1262" s="5">
        <v>0</v>
      </c>
      <c r="AO1262" t="s">
        <v>41</v>
      </c>
      <c r="AP1262" t="s">
        <v>42</v>
      </c>
      <c r="AQ1262" s="5">
        <v>1054813.03</v>
      </c>
      <c r="AR1262" t="s">
        <v>38</v>
      </c>
      <c r="AS1262">
        <f t="shared" si="310"/>
        <v>1</v>
      </c>
      <c r="AT1262" t="str">
        <f t="shared" si="305"/>
        <v>1-30 Días</v>
      </c>
      <c r="AU1262" t="e">
        <f>IF(AND(AC1262=0,SUMIFS($H:$H,$A:$A,$A1262,#REF!,#REF!)&lt;250000000),"Ordinaria",IF(AND(AC1262=0,SUMIFS($H:$H,$A:$A,$A1262,#REF!,#REF!)&gt;=250000000),"Preventiva",IF(AND(AC1262&gt;0,AC1262&lt;=30),"Persuasiva I",IF(AND(AC1262&gt;30,AC1262&lt;=60),"Persuasiva II",IF(AND(AC1262&gt;60,AC1262&lt;90),"Prejurídica","Jurídico")))))</f>
        <v>#REF!</v>
      </c>
      <c r="AV1262">
        <f t="shared" si="306"/>
        <v>0</v>
      </c>
      <c r="AW1262" t="str">
        <f>IFERROR(VLOOKUP(#REF!,#REF!,32,0),"Desembolsado")</f>
        <v>Desembolsado</v>
      </c>
      <c r="AX1262" t="str">
        <f t="shared" si="312"/>
        <v>Otro</v>
      </c>
    </row>
    <row r="1263" spans="1:50" x14ac:dyDescent="0.25">
      <c r="A1263" s="3">
        <v>45046</v>
      </c>
      <c r="B1263" s="1">
        <v>39154500017931</v>
      </c>
      <c r="C1263" s="5">
        <v>192205603</v>
      </c>
      <c r="D1263">
        <v>240</v>
      </c>
      <c r="E1263" s="3">
        <v>41663</v>
      </c>
      <c r="F1263" s="1">
        <f>_xlfn.DAYS(E1263,A1263)/30</f>
        <v>-112.76666666666667</v>
      </c>
      <c r="G1263" s="1">
        <f t="shared" si="309"/>
        <v>127.23333333333333</v>
      </c>
      <c r="H1263" s="5">
        <v>105481303</v>
      </c>
      <c r="I1263" s="5" t="s">
        <v>53</v>
      </c>
      <c r="J1263" s="6">
        <v>42032</v>
      </c>
      <c r="K1263" s="7">
        <f>+_xlfn.DAYS(A1263,J1263)/30</f>
        <v>100.46666666666667</v>
      </c>
      <c r="L1263" s="7">
        <f>+_xlfn.DAYS(A1263,E1263)/30</f>
        <v>112.76666666666667</v>
      </c>
      <c r="M1263" s="6">
        <v>30615</v>
      </c>
      <c r="N1263" s="8">
        <f>+_xlfn.DAYS(A1263,M1263)/365</f>
        <v>39.536986301369865</v>
      </c>
      <c r="O1263" s="8">
        <v>1027</v>
      </c>
      <c r="P1263" s="6">
        <v>41122</v>
      </c>
      <c r="Q1263" s="8">
        <f t="shared" si="301"/>
        <v>1.5027777777777778</v>
      </c>
      <c r="R1263" s="8">
        <f t="shared" si="311"/>
        <v>2.5277777777777777</v>
      </c>
      <c r="S1263" s="8" t="s">
        <v>66</v>
      </c>
      <c r="T1263" s="9">
        <v>1.61E-2</v>
      </c>
      <c r="U1263" s="5">
        <f t="shared" si="302"/>
        <v>800856.6791666667</v>
      </c>
      <c r="V1263" s="5">
        <f t="shared" si="303"/>
        <v>141520.74819166667</v>
      </c>
      <c r="W1263" s="10">
        <f t="shared" si="313"/>
        <v>942377.42735833337</v>
      </c>
      <c r="X1263" s="5">
        <v>1284399</v>
      </c>
      <c r="Y1263">
        <v>0</v>
      </c>
      <c r="Z1263" s="5">
        <v>0</v>
      </c>
      <c r="AA1263" s="5">
        <v>106765702</v>
      </c>
      <c r="AB1263">
        <v>0</v>
      </c>
      <c r="AC1263">
        <v>0</v>
      </c>
      <c r="AD1263">
        <v>0</v>
      </c>
      <c r="AE1263" t="s">
        <v>34</v>
      </c>
      <c r="AF1263" t="s">
        <v>34</v>
      </c>
      <c r="AG1263" t="s">
        <v>41</v>
      </c>
      <c r="AH1263" s="5">
        <v>1054813.03</v>
      </c>
      <c r="AI1263" s="5">
        <v>12843.99</v>
      </c>
      <c r="AJ1263" s="3">
        <v>49054</v>
      </c>
      <c r="AK1263" s="5">
        <v>0</v>
      </c>
      <c r="AL1263" s="5">
        <v>0</v>
      </c>
      <c r="AM1263" s="5">
        <v>0</v>
      </c>
      <c r="AN1263" s="5">
        <v>0</v>
      </c>
      <c r="AO1263" t="s">
        <v>41</v>
      </c>
      <c r="AP1263" t="s">
        <v>37</v>
      </c>
      <c r="AQ1263" s="5">
        <v>1054813.03</v>
      </c>
      <c r="AR1263" t="s">
        <v>38</v>
      </c>
      <c r="AS1263">
        <f t="shared" si="310"/>
        <v>0</v>
      </c>
      <c r="AT1263" t="str">
        <f t="shared" si="305"/>
        <v>0 Días</v>
      </c>
      <c r="AU1263" t="e">
        <f>IF(AND(AC1263=0,SUMIFS($H:$H,$A:$A,$A1263,#REF!,#REF!)&lt;250000000),"Ordinaria",IF(AND(AC1263=0,SUMIFS($H:$H,$A:$A,$A1263,#REF!,#REF!)&gt;=250000000),"Preventiva",IF(AND(AC1263&gt;0,AC1263&lt;=30),"Persuasiva I",IF(AND(AC1263&gt;30,AC1263&lt;=60),"Persuasiva II",IF(AND(AC1263&gt;60,AC1263&lt;90),"Prejurídica","Jurídico")))))</f>
        <v>#REF!</v>
      </c>
      <c r="AV1263">
        <f t="shared" si="306"/>
        <v>0</v>
      </c>
      <c r="AW1263" t="str">
        <f>IFERROR(VLOOKUP(#REF!,#REF!,32,0),"Desembolsado")</f>
        <v>Desembolsado</v>
      </c>
      <c r="AX1263" t="str">
        <f t="shared" si="312"/>
        <v>Otro</v>
      </c>
    </row>
    <row r="1264" spans="1:50" x14ac:dyDescent="0.25">
      <c r="A1264" s="3">
        <v>45016</v>
      </c>
      <c r="B1264" s="1">
        <v>39154500017931</v>
      </c>
      <c r="C1264" s="5">
        <v>192205603</v>
      </c>
      <c r="D1264">
        <v>240</v>
      </c>
      <c r="E1264" s="3">
        <v>41663</v>
      </c>
      <c r="F1264" s="1">
        <f>_xlfn.DAYS(E1264,A1264)/30</f>
        <v>-111.76666666666667</v>
      </c>
      <c r="G1264" s="1">
        <f t="shared" si="309"/>
        <v>128.23333333333335</v>
      </c>
      <c r="H1264" s="5">
        <v>106280403</v>
      </c>
      <c r="I1264" s="5" t="s">
        <v>53</v>
      </c>
      <c r="J1264" s="6">
        <v>42032</v>
      </c>
      <c r="K1264" s="7">
        <f>+_xlfn.DAYS(A1264,J1264)/30</f>
        <v>99.466666666666669</v>
      </c>
      <c r="L1264" s="7">
        <f>+_xlfn.DAYS(A1264,E1264)/30</f>
        <v>111.76666666666667</v>
      </c>
      <c r="M1264" s="6">
        <v>30615</v>
      </c>
      <c r="N1264" s="8">
        <f>+_xlfn.DAYS(A1264,M1264)/365</f>
        <v>39.454794520547942</v>
      </c>
      <c r="O1264" s="8">
        <v>1027</v>
      </c>
      <c r="P1264" s="6">
        <v>41122</v>
      </c>
      <c r="Q1264" s="8">
        <f t="shared" si="301"/>
        <v>1.5027777777777778</v>
      </c>
      <c r="R1264" s="8">
        <f t="shared" si="311"/>
        <v>2.5277777777777777</v>
      </c>
      <c r="S1264" s="8" t="s">
        <v>66</v>
      </c>
      <c r="T1264" s="9">
        <v>1.61E-2</v>
      </c>
      <c r="U1264" s="5">
        <f t="shared" si="302"/>
        <v>800856.6791666667</v>
      </c>
      <c r="V1264" s="5">
        <f t="shared" si="303"/>
        <v>142592.874025</v>
      </c>
      <c r="W1264" s="10">
        <f t="shared" si="313"/>
        <v>943449.55319166672</v>
      </c>
      <c r="X1264" s="5">
        <v>1284786</v>
      </c>
      <c r="Y1264">
        <v>0</v>
      </c>
      <c r="Z1264" s="5">
        <v>0</v>
      </c>
      <c r="AA1264" s="5">
        <v>107565189</v>
      </c>
      <c r="AB1264">
        <v>0</v>
      </c>
      <c r="AC1264">
        <v>0</v>
      </c>
      <c r="AD1264">
        <v>0</v>
      </c>
      <c r="AE1264" t="s">
        <v>34</v>
      </c>
      <c r="AF1264" t="s">
        <v>34</v>
      </c>
      <c r="AG1264" t="s">
        <v>41</v>
      </c>
      <c r="AH1264" s="5">
        <v>1062804.03</v>
      </c>
      <c r="AI1264" s="5">
        <v>12847.86</v>
      </c>
      <c r="AJ1264" s="3">
        <v>49054</v>
      </c>
      <c r="AK1264" s="5">
        <v>0</v>
      </c>
      <c r="AL1264" s="5">
        <v>0</v>
      </c>
      <c r="AM1264" s="5">
        <v>0</v>
      </c>
      <c r="AN1264" s="5">
        <v>0</v>
      </c>
      <c r="AO1264" t="s">
        <v>41</v>
      </c>
      <c r="AP1264" t="s">
        <v>37</v>
      </c>
      <c r="AQ1264" s="5">
        <v>1062804.03</v>
      </c>
      <c r="AR1264" t="s">
        <v>38</v>
      </c>
      <c r="AS1264">
        <f t="shared" si="310"/>
        <v>0</v>
      </c>
      <c r="AT1264" t="str">
        <f t="shared" si="305"/>
        <v>0 Días</v>
      </c>
      <c r="AU1264" t="e">
        <f>IF(AND(AC1264=0,SUMIFS($H:$H,$A:$A,$A1264,#REF!,#REF!)&lt;250000000),"Ordinaria",IF(AND(AC1264=0,SUMIFS($H:$H,$A:$A,$A1264,#REF!,#REF!)&gt;=250000000),"Preventiva",IF(AND(AC1264&gt;0,AC1264&lt;=30),"Persuasiva I",IF(AND(AC1264&gt;30,AC1264&lt;=60),"Persuasiva II",IF(AND(AC1264&gt;60,AC1264&lt;90),"Prejurídica","Jurídico")))))</f>
        <v>#REF!</v>
      </c>
      <c r="AV1264">
        <f t="shared" si="306"/>
        <v>0</v>
      </c>
      <c r="AW1264" t="str">
        <f>IFERROR(VLOOKUP(#REF!,#REF!,32,0),"Desembolsado")</f>
        <v>Desembolsado</v>
      </c>
      <c r="AX1264" t="str">
        <f t="shared" si="312"/>
        <v>Otro</v>
      </c>
    </row>
    <row r="1265" spans="1:50" x14ac:dyDescent="0.25">
      <c r="A1265" s="3">
        <v>45351</v>
      </c>
      <c r="B1265" s="1">
        <v>39161600020221</v>
      </c>
      <c r="C1265" s="5">
        <v>94149000</v>
      </c>
      <c r="D1265">
        <v>240</v>
      </c>
      <c r="E1265" s="3">
        <v>41465</v>
      </c>
      <c r="F1265" s="1">
        <f>_xlfn.DAYS(E1265,A1265)/30</f>
        <v>-129.53333333333333</v>
      </c>
      <c r="G1265" s="1">
        <f t="shared" si="309"/>
        <v>110.46666666666667</v>
      </c>
      <c r="H1265" s="5">
        <v>43629767</v>
      </c>
      <c r="I1265" s="5" t="s">
        <v>53</v>
      </c>
      <c r="J1265" s="6">
        <v>42430</v>
      </c>
      <c r="K1265" s="7">
        <f>+_xlfn.DAYS(A1265,J1265)/30</f>
        <v>97.36666666666666</v>
      </c>
      <c r="L1265" s="7">
        <f>+_xlfn.DAYS(A1265,E1265)/30</f>
        <v>129.53333333333333</v>
      </c>
      <c r="M1265" s="6">
        <v>29528</v>
      </c>
      <c r="N1265" s="8">
        <f>+_xlfn.DAYS(A1265,M1265)/365</f>
        <v>43.350684931506848</v>
      </c>
      <c r="O1265" s="8">
        <v>1043</v>
      </c>
      <c r="P1265" s="6">
        <v>40969</v>
      </c>
      <c r="Q1265" s="8">
        <f t="shared" si="301"/>
        <v>1.3777777777777778</v>
      </c>
      <c r="R1265" s="8">
        <f t="shared" si="311"/>
        <v>4.0583333333333336</v>
      </c>
      <c r="S1265" s="8" t="s">
        <v>71</v>
      </c>
      <c r="T1265" s="9">
        <v>1.61E-2</v>
      </c>
      <c r="U1265" s="5">
        <f t="shared" si="302"/>
        <v>392287.5</v>
      </c>
      <c r="V1265" s="5">
        <f t="shared" si="303"/>
        <v>58536.604058333331</v>
      </c>
      <c r="W1265" s="10">
        <f t="shared" si="313"/>
        <v>450824.10405833332</v>
      </c>
      <c r="X1265" s="5">
        <v>0</v>
      </c>
      <c r="Y1265">
        <v>0</v>
      </c>
      <c r="Z1265" s="5">
        <v>114765</v>
      </c>
      <c r="AA1265" s="5">
        <v>43744532</v>
      </c>
      <c r="AB1265">
        <v>0</v>
      </c>
      <c r="AC1265">
        <v>0</v>
      </c>
      <c r="AD1265">
        <v>0</v>
      </c>
      <c r="AE1265" t="s">
        <v>34</v>
      </c>
      <c r="AF1265" t="s">
        <v>34</v>
      </c>
      <c r="AG1265" t="s">
        <v>41</v>
      </c>
      <c r="AH1265" s="5">
        <v>436297.67</v>
      </c>
      <c r="AI1265" s="5">
        <v>0</v>
      </c>
      <c r="AJ1265" s="3">
        <v>48726</v>
      </c>
      <c r="AK1265" s="5">
        <v>1147.6500000000001</v>
      </c>
      <c r="AL1265" s="5">
        <v>0</v>
      </c>
      <c r="AM1265" s="5">
        <v>0</v>
      </c>
      <c r="AN1265" s="5">
        <v>0</v>
      </c>
      <c r="AO1265" t="s">
        <v>41</v>
      </c>
      <c r="AP1265" t="s">
        <v>37</v>
      </c>
      <c r="AQ1265" s="5">
        <v>436297.67</v>
      </c>
      <c r="AR1265" t="s">
        <v>38</v>
      </c>
      <c r="AT1265" t="str">
        <f t="shared" si="305"/>
        <v>0 Días</v>
      </c>
      <c r="AU1265" t="e">
        <f>IF(AND(AC1265=0,SUMIFS($H:$H,$A:$A,$A1265,#REF!,#REF!)&lt;250000000),"Ordinaria",IF(AND(AC1265=0,SUMIFS($H:$H,$A:$A,$A1265,#REF!,#REF!)&gt;=250000000),"Preventiva",IF(AND(AC1265&gt;0,AC1265&lt;=30),"Persuasiva I",IF(AND(AC1265&gt;30,AC1265&lt;=60),"Persuasiva II",IF(AND(AC1265&gt;60,AC1265&lt;90),"Prejurídica","Jurídico")))))</f>
        <v>#REF!</v>
      </c>
      <c r="AV1265">
        <f t="shared" si="306"/>
        <v>0</v>
      </c>
      <c r="AW1265" t="str">
        <f>IFERROR(VLOOKUP(#REF!,#REF!,32,0),"Desembolsado")</f>
        <v>Desembolsado</v>
      </c>
      <c r="AX1265" t="str">
        <f t="shared" si="312"/>
        <v>Otro</v>
      </c>
    </row>
    <row r="1266" spans="1:50" x14ac:dyDescent="0.25">
      <c r="A1266" s="3">
        <v>45322</v>
      </c>
      <c r="B1266" s="1">
        <v>39161600020221</v>
      </c>
      <c r="C1266" s="5">
        <v>94149000</v>
      </c>
      <c r="D1266">
        <v>240</v>
      </c>
      <c r="E1266" s="3">
        <v>41465</v>
      </c>
      <c r="F1266" s="1">
        <f>_xlfn.DAYS(E1266,A1266)/30</f>
        <v>-128.56666666666666</v>
      </c>
      <c r="G1266" s="1">
        <f t="shared" si="309"/>
        <v>111.43333333333334</v>
      </c>
      <c r="H1266" s="5">
        <v>44048834</v>
      </c>
      <c r="I1266" s="5" t="s">
        <v>53</v>
      </c>
      <c r="J1266" s="6">
        <v>42430</v>
      </c>
      <c r="K1266" s="7">
        <f>+_xlfn.DAYS(A1266,J1266)/30</f>
        <v>96.4</v>
      </c>
      <c r="L1266" s="7">
        <f>+_xlfn.DAYS(A1266,E1266)/30</f>
        <v>128.56666666666666</v>
      </c>
      <c r="M1266" s="6">
        <v>29528</v>
      </c>
      <c r="N1266" s="8">
        <f>+_xlfn.DAYS(A1266,M1266)/365</f>
        <v>43.271232876712325</v>
      </c>
      <c r="O1266" s="8">
        <v>1043</v>
      </c>
      <c r="P1266" s="6">
        <v>40969</v>
      </c>
      <c r="Q1266" s="8">
        <f t="shared" si="301"/>
        <v>1.3777777777777778</v>
      </c>
      <c r="R1266" s="8">
        <f t="shared" si="311"/>
        <v>4.0583333333333336</v>
      </c>
      <c r="S1266" s="8" t="s">
        <v>71</v>
      </c>
      <c r="T1266" s="9">
        <v>1.61E-2</v>
      </c>
      <c r="U1266" s="5">
        <f t="shared" si="302"/>
        <v>392287.5</v>
      </c>
      <c r="V1266" s="5">
        <f t="shared" si="303"/>
        <v>59098.852283333334</v>
      </c>
      <c r="W1266" s="10">
        <f t="shared" si="313"/>
        <v>451386.35228333331</v>
      </c>
      <c r="X1266" s="5">
        <v>0</v>
      </c>
      <c r="Y1266">
        <v>0</v>
      </c>
      <c r="Z1266" s="5">
        <v>131160</v>
      </c>
      <c r="AA1266" s="5">
        <v>44179994</v>
      </c>
      <c r="AB1266">
        <v>0</v>
      </c>
      <c r="AC1266">
        <v>0</v>
      </c>
      <c r="AD1266">
        <v>0</v>
      </c>
      <c r="AE1266" t="s">
        <v>34</v>
      </c>
      <c r="AF1266" t="s">
        <v>34</v>
      </c>
      <c r="AG1266" t="s">
        <v>41</v>
      </c>
      <c r="AH1266" s="5">
        <v>440488.34</v>
      </c>
      <c r="AI1266" s="5">
        <v>0</v>
      </c>
      <c r="AJ1266" s="3">
        <v>48726</v>
      </c>
      <c r="AK1266" s="5">
        <v>1311.6</v>
      </c>
      <c r="AL1266" s="5">
        <v>0</v>
      </c>
      <c r="AM1266" s="5">
        <v>0</v>
      </c>
      <c r="AN1266" s="5">
        <v>0</v>
      </c>
      <c r="AO1266" t="s">
        <v>41</v>
      </c>
      <c r="AP1266" t="s">
        <v>37</v>
      </c>
      <c r="AQ1266" s="5">
        <v>440488.34</v>
      </c>
      <c r="AR1266" t="s">
        <v>38</v>
      </c>
      <c r="AS1266">
        <f t="shared" ref="AS1266:AS1276" si="314">IF(AC1266&gt;=1,1,0)</f>
        <v>0</v>
      </c>
      <c r="AT1266" t="str">
        <f t="shared" si="305"/>
        <v>0 Días</v>
      </c>
      <c r="AU1266" t="e">
        <f>IF(AND(AC1266=0,SUMIFS($H:$H,$A:$A,$A1266,#REF!,#REF!)&lt;250000000),"Ordinaria",IF(AND(AC1266=0,SUMIFS($H:$H,$A:$A,$A1266,#REF!,#REF!)&gt;=250000000),"Preventiva",IF(AND(AC1266&gt;0,AC1266&lt;=30),"Persuasiva I",IF(AND(AC1266&gt;30,AC1266&lt;=60),"Persuasiva II",IF(AND(AC1266&gt;60,AC1266&lt;90),"Prejurídica","Jurídico")))))</f>
        <v>#REF!</v>
      </c>
      <c r="AV1266">
        <f t="shared" si="306"/>
        <v>0</v>
      </c>
      <c r="AW1266" t="str">
        <f>IFERROR(VLOOKUP(#REF!,#REF!,32,0),"Desembolsado")</f>
        <v>Desembolsado</v>
      </c>
      <c r="AX1266" t="str">
        <f t="shared" si="312"/>
        <v>Otro</v>
      </c>
    </row>
    <row r="1267" spans="1:50" x14ac:dyDescent="0.25">
      <c r="A1267" s="3">
        <v>45291</v>
      </c>
      <c r="B1267" s="1">
        <v>39161600020221</v>
      </c>
      <c r="C1267" s="5">
        <v>94149000</v>
      </c>
      <c r="D1267">
        <v>240</v>
      </c>
      <c r="E1267" s="3">
        <v>41465</v>
      </c>
      <c r="F1267" s="1">
        <f>_xlfn.DAYS(E1267,A1267)/30</f>
        <v>-127.53333333333333</v>
      </c>
      <c r="G1267" s="1">
        <f t="shared" si="309"/>
        <v>112.46666666666667</v>
      </c>
      <c r="H1267" s="5">
        <v>44467295</v>
      </c>
      <c r="I1267" s="5" t="s">
        <v>53</v>
      </c>
      <c r="J1267" s="6">
        <v>42430</v>
      </c>
      <c r="K1267" s="7">
        <f>+_xlfn.DAYS(A1267,J1267)/30</f>
        <v>95.36666666666666</v>
      </c>
      <c r="L1267" s="7">
        <f>+_xlfn.DAYS(A1267,E1267)/30</f>
        <v>127.53333333333333</v>
      </c>
      <c r="M1267" s="6">
        <v>29528</v>
      </c>
      <c r="N1267" s="8">
        <f>+_xlfn.DAYS(A1267,M1267)/365</f>
        <v>43.186301369863017</v>
      </c>
      <c r="O1267" s="8">
        <v>1043</v>
      </c>
      <c r="P1267" s="6">
        <v>40969</v>
      </c>
      <c r="Q1267" s="8">
        <f t="shared" si="301"/>
        <v>1.3777777777777778</v>
      </c>
      <c r="R1267" s="8">
        <f t="shared" si="311"/>
        <v>4.0583333333333336</v>
      </c>
      <c r="S1267" s="8" t="s">
        <v>71</v>
      </c>
      <c r="T1267" s="9">
        <v>1.61E-2</v>
      </c>
      <c r="U1267" s="5">
        <f t="shared" si="302"/>
        <v>392287.5</v>
      </c>
      <c r="V1267" s="5">
        <f t="shared" si="303"/>
        <v>59660.287458333332</v>
      </c>
      <c r="W1267" s="10">
        <f t="shared" si="313"/>
        <v>451947.7874583333</v>
      </c>
      <c r="X1267" s="5">
        <v>0</v>
      </c>
      <c r="Y1267">
        <v>0</v>
      </c>
      <c r="Z1267" s="5">
        <v>147555</v>
      </c>
      <c r="AA1267" s="5">
        <v>44614850</v>
      </c>
      <c r="AB1267">
        <v>0</v>
      </c>
      <c r="AC1267">
        <v>0</v>
      </c>
      <c r="AD1267">
        <v>0</v>
      </c>
      <c r="AE1267" t="s">
        <v>34</v>
      </c>
      <c r="AF1267" t="s">
        <v>34</v>
      </c>
      <c r="AG1267" t="s">
        <v>41</v>
      </c>
      <c r="AH1267" s="5">
        <v>444672.95</v>
      </c>
      <c r="AI1267" s="5">
        <v>0</v>
      </c>
      <c r="AJ1267" s="3">
        <v>48726</v>
      </c>
      <c r="AK1267" s="5">
        <v>1475.55</v>
      </c>
      <c r="AL1267" s="5">
        <v>0</v>
      </c>
      <c r="AM1267" s="5">
        <v>0</v>
      </c>
      <c r="AN1267" s="5">
        <v>0</v>
      </c>
      <c r="AO1267" t="s">
        <v>41</v>
      </c>
      <c r="AP1267" t="s">
        <v>37</v>
      </c>
      <c r="AQ1267" s="5">
        <v>444672.95</v>
      </c>
      <c r="AR1267" t="s">
        <v>38</v>
      </c>
      <c r="AS1267">
        <f t="shared" si="314"/>
        <v>0</v>
      </c>
      <c r="AT1267" t="str">
        <f t="shared" si="305"/>
        <v>0 Días</v>
      </c>
      <c r="AU1267" t="e">
        <f>IF(AND(AC1267=0,SUMIFS($H:$H,$A:$A,$A1267,#REF!,#REF!)&lt;250000000),"Ordinaria",IF(AND(AC1267=0,SUMIFS($H:$H,$A:$A,$A1267,#REF!,#REF!)&gt;=250000000),"Preventiva",IF(AND(AC1267&gt;0,AC1267&lt;=30),"Persuasiva I",IF(AND(AC1267&gt;30,AC1267&lt;=60),"Persuasiva II",IF(AND(AC1267&gt;60,AC1267&lt;90),"Prejurídica","Jurídico")))))</f>
        <v>#REF!</v>
      </c>
      <c r="AV1267">
        <f t="shared" si="306"/>
        <v>0</v>
      </c>
      <c r="AW1267" t="str">
        <f>IFERROR(VLOOKUP(#REF!,#REF!,32,0),"Desembolsado")</f>
        <v>Desembolsado</v>
      </c>
      <c r="AX1267" t="str">
        <f t="shared" si="312"/>
        <v>Otro</v>
      </c>
    </row>
    <row r="1268" spans="1:50" x14ac:dyDescent="0.25">
      <c r="A1268" s="3">
        <v>45260</v>
      </c>
      <c r="B1268" s="1">
        <v>39161600020221</v>
      </c>
      <c r="C1268" s="5">
        <v>94149000</v>
      </c>
      <c r="D1268">
        <v>240</v>
      </c>
      <c r="E1268" s="3">
        <v>41465</v>
      </c>
      <c r="F1268" s="1">
        <f>_xlfn.DAYS(E1268,A1268)/30</f>
        <v>-126.5</v>
      </c>
      <c r="G1268" s="1">
        <v>113</v>
      </c>
      <c r="H1268" s="5">
        <v>44802958</v>
      </c>
      <c r="I1268" s="5" t="s">
        <v>53</v>
      </c>
      <c r="J1268" s="6">
        <v>42430</v>
      </c>
      <c r="K1268" s="7">
        <f>+_xlfn.DAYS(A1268,J1268)/30</f>
        <v>94.333333333333329</v>
      </c>
      <c r="L1268" s="7">
        <f>+_xlfn.DAYS(A1268,E1268)/30</f>
        <v>126.5</v>
      </c>
      <c r="M1268" s="6">
        <v>29528</v>
      </c>
      <c r="N1268" s="8">
        <f>+_xlfn.DAYS(A1268,M1268)/365</f>
        <v>43.101369863013701</v>
      </c>
      <c r="O1268" s="8">
        <v>1043</v>
      </c>
      <c r="P1268" s="6">
        <v>40969</v>
      </c>
      <c r="Q1268" s="8">
        <f t="shared" si="301"/>
        <v>1.3777777777777778</v>
      </c>
      <c r="R1268" s="8">
        <f t="shared" si="311"/>
        <v>4.0583333333333336</v>
      </c>
      <c r="S1268" s="8" t="s">
        <v>71</v>
      </c>
      <c r="T1268" s="9">
        <v>1.61E-2</v>
      </c>
      <c r="U1268" s="5">
        <f t="shared" si="302"/>
        <v>392287.5</v>
      </c>
      <c r="V1268" s="5">
        <f t="shared" si="303"/>
        <v>60110.635316666659</v>
      </c>
      <c r="W1268" s="10">
        <f t="shared" si="313"/>
        <v>452398.13531666668</v>
      </c>
      <c r="X1268" s="5">
        <v>7980</v>
      </c>
      <c r="Y1268">
        <v>0</v>
      </c>
      <c r="Z1268" s="5">
        <v>0</v>
      </c>
      <c r="AA1268" s="5">
        <v>44810938</v>
      </c>
      <c r="AB1268">
        <v>0</v>
      </c>
      <c r="AC1268">
        <v>0</v>
      </c>
      <c r="AD1268">
        <v>0</v>
      </c>
      <c r="AE1268" t="s">
        <v>34</v>
      </c>
      <c r="AF1268" t="s">
        <v>34</v>
      </c>
      <c r="AG1268" t="s">
        <v>41</v>
      </c>
      <c r="AH1268" s="5">
        <v>448029.58</v>
      </c>
      <c r="AI1268" s="5">
        <v>79.8</v>
      </c>
      <c r="AJ1268" s="3">
        <v>48726</v>
      </c>
      <c r="AK1268" s="5">
        <v>0</v>
      </c>
      <c r="AL1268" s="5">
        <v>0</v>
      </c>
      <c r="AM1268" s="5">
        <v>0</v>
      </c>
      <c r="AN1268" s="5">
        <v>0</v>
      </c>
      <c r="AO1268" t="s">
        <v>41</v>
      </c>
      <c r="AP1268" t="s">
        <v>37</v>
      </c>
      <c r="AQ1268" s="5">
        <v>448029.58</v>
      </c>
      <c r="AR1268" t="s">
        <v>38</v>
      </c>
      <c r="AS1268">
        <f t="shared" si="314"/>
        <v>0</v>
      </c>
      <c r="AT1268" t="str">
        <f t="shared" si="305"/>
        <v>0 Días</v>
      </c>
      <c r="AU1268" t="e">
        <f>IF(AND(AC1268=0,SUMIFS($H:$H,$A:$A,$A1268,#REF!,#REF!)&lt;250000000),"Ordinaria",IF(AND(AC1268=0,SUMIFS($H:$H,$A:$A,$A1268,#REF!,#REF!)&gt;=250000000),"Preventiva",IF(AND(AC1268&gt;0,AC1268&lt;=30),"Persuasiva I",IF(AND(AC1268&gt;30,AC1268&lt;=60),"Persuasiva II",IF(AND(AC1268&gt;60,AC1268&lt;90),"Prejurídica","Jurídico")))))</f>
        <v>#REF!</v>
      </c>
      <c r="AV1268">
        <f t="shared" si="306"/>
        <v>0</v>
      </c>
      <c r="AW1268" t="str">
        <f>IFERROR(VLOOKUP(#REF!,#REF!,32,0),"Desembolsado")</f>
        <v>Desembolsado</v>
      </c>
      <c r="AX1268" t="str">
        <f t="shared" si="312"/>
        <v>Otro</v>
      </c>
    </row>
    <row r="1269" spans="1:50" x14ac:dyDescent="0.25">
      <c r="A1269" s="3">
        <v>45230</v>
      </c>
      <c r="B1269" s="1">
        <v>39161600020221</v>
      </c>
      <c r="C1269" s="5">
        <v>94149000</v>
      </c>
      <c r="D1269">
        <v>240</v>
      </c>
      <c r="E1269" s="3">
        <v>41465</v>
      </c>
      <c r="F1269" s="1">
        <f>_xlfn.DAYS(E1269,A1269)/30</f>
        <v>-125.5</v>
      </c>
      <c r="G1269" s="1">
        <v>113.5</v>
      </c>
      <c r="H1269" s="5">
        <v>45302949</v>
      </c>
      <c r="I1269" s="5" t="s">
        <v>53</v>
      </c>
      <c r="J1269" s="6">
        <v>42430</v>
      </c>
      <c r="K1269" s="7">
        <f>+_xlfn.DAYS(A1269,J1269)/30</f>
        <v>93.333333333333329</v>
      </c>
      <c r="L1269" s="7">
        <f>+_xlfn.DAYS(A1269,E1269)/30</f>
        <v>125.5</v>
      </c>
      <c r="M1269" s="6">
        <v>29528</v>
      </c>
      <c r="N1269" s="8">
        <f>+_xlfn.DAYS(A1269,M1269)/365</f>
        <v>43.019178082191779</v>
      </c>
      <c r="O1269" s="8">
        <v>1043</v>
      </c>
      <c r="P1269" s="6">
        <v>40969</v>
      </c>
      <c r="Q1269" s="8">
        <f t="shared" si="301"/>
        <v>1.3777777777777778</v>
      </c>
      <c r="R1269" s="8">
        <f t="shared" si="311"/>
        <v>4.0583333333333336</v>
      </c>
      <c r="S1269" s="8" t="s">
        <v>71</v>
      </c>
      <c r="T1269" s="9">
        <v>1.61E-2</v>
      </c>
      <c r="U1269" s="5">
        <f t="shared" si="302"/>
        <v>392287.5</v>
      </c>
      <c r="V1269" s="5">
        <f t="shared" si="303"/>
        <v>60781.456574999997</v>
      </c>
      <c r="W1269" s="10">
        <f t="shared" si="313"/>
        <v>453068.95657500002</v>
      </c>
      <c r="X1269" s="5">
        <v>0</v>
      </c>
      <c r="Y1269">
        <v>0</v>
      </c>
      <c r="Z1269" s="5">
        <v>0</v>
      </c>
      <c r="AA1269" s="5">
        <v>45302949</v>
      </c>
      <c r="AB1269">
        <v>0</v>
      </c>
      <c r="AC1269">
        <v>0</v>
      </c>
      <c r="AD1269">
        <v>0</v>
      </c>
      <c r="AE1269" t="s">
        <v>34</v>
      </c>
      <c r="AF1269" t="s">
        <v>34</v>
      </c>
      <c r="AG1269" t="s">
        <v>41</v>
      </c>
      <c r="AH1269" s="5">
        <v>453029.49</v>
      </c>
      <c r="AI1269" s="5">
        <v>0</v>
      </c>
      <c r="AJ1269" s="3">
        <v>48726</v>
      </c>
      <c r="AK1269" s="5">
        <v>0</v>
      </c>
      <c r="AL1269" s="5">
        <v>0</v>
      </c>
      <c r="AM1269" s="5">
        <v>0</v>
      </c>
      <c r="AN1269" s="5">
        <v>0</v>
      </c>
      <c r="AO1269" t="s">
        <v>41</v>
      </c>
      <c r="AP1269" t="s">
        <v>37</v>
      </c>
      <c r="AQ1269" s="5">
        <v>453029.49</v>
      </c>
      <c r="AR1269" t="s">
        <v>38</v>
      </c>
      <c r="AS1269">
        <f t="shared" si="314"/>
        <v>0</v>
      </c>
      <c r="AT1269" t="str">
        <f t="shared" si="305"/>
        <v>0 Días</v>
      </c>
      <c r="AU1269" t="e">
        <f>IF(AND(AC1269=0,SUMIFS($H:$H,$A:$A,$A1269,#REF!,#REF!)&lt;250000000),"Ordinaria",IF(AND(AC1269=0,SUMIFS($H:$H,$A:$A,$A1269,#REF!,#REF!)&gt;=250000000),"Preventiva",IF(AND(AC1269&gt;0,AC1269&lt;=30),"Persuasiva I",IF(AND(AC1269&gt;30,AC1269&lt;=60),"Persuasiva II",IF(AND(AC1269&gt;60,AC1269&lt;90),"Prejurídica","Jurídico")))))</f>
        <v>#REF!</v>
      </c>
      <c r="AV1269">
        <f t="shared" si="306"/>
        <v>0</v>
      </c>
      <c r="AW1269" t="str">
        <f>IFERROR(VLOOKUP(#REF!,#REF!,32,0),"Desembolsado")</f>
        <v>Desembolsado</v>
      </c>
      <c r="AX1269" t="str">
        <f t="shared" si="312"/>
        <v>Otro</v>
      </c>
    </row>
    <row r="1270" spans="1:50" x14ac:dyDescent="0.25">
      <c r="A1270" s="3">
        <v>45199</v>
      </c>
      <c r="B1270" s="1">
        <v>39161600020221</v>
      </c>
      <c r="C1270" s="5">
        <v>94149000</v>
      </c>
      <c r="D1270">
        <v>240</v>
      </c>
      <c r="E1270" s="3">
        <v>41465</v>
      </c>
      <c r="F1270" s="1">
        <f>_xlfn.DAYS(E1270,A1270)/30</f>
        <v>-124.46666666666667</v>
      </c>
      <c r="G1270" s="1">
        <v>114.5</v>
      </c>
      <c r="H1270" s="5">
        <v>45636215</v>
      </c>
      <c r="I1270" s="5" t="s">
        <v>53</v>
      </c>
      <c r="J1270" s="6">
        <v>42430</v>
      </c>
      <c r="K1270" s="7">
        <f>+_xlfn.DAYS(A1270,J1270)/30</f>
        <v>92.3</v>
      </c>
      <c r="L1270" s="7">
        <f>+_xlfn.DAYS(A1270,E1270)/30</f>
        <v>124.46666666666667</v>
      </c>
      <c r="M1270" s="6">
        <v>29528</v>
      </c>
      <c r="N1270" s="8">
        <f>+_xlfn.DAYS(A1270,M1270)/365</f>
        <v>42.934246575342463</v>
      </c>
      <c r="O1270" s="8">
        <v>1043</v>
      </c>
      <c r="P1270" s="6">
        <v>40969</v>
      </c>
      <c r="Q1270" s="8">
        <f t="shared" si="301"/>
        <v>1.3777777777777778</v>
      </c>
      <c r="R1270" s="8">
        <f t="shared" si="311"/>
        <v>4.0583333333333336</v>
      </c>
      <c r="S1270" s="8" t="s">
        <v>71</v>
      </c>
      <c r="T1270" s="9">
        <v>1.61E-2</v>
      </c>
      <c r="U1270" s="5">
        <f t="shared" si="302"/>
        <v>392287.5</v>
      </c>
      <c r="V1270" s="5">
        <f t="shared" si="303"/>
        <v>61228.588458333332</v>
      </c>
      <c r="W1270" s="10">
        <f t="shared" si="313"/>
        <v>453516.08845833334</v>
      </c>
      <c r="X1270" s="5">
        <v>8112</v>
      </c>
      <c r="Y1270">
        <v>0</v>
      </c>
      <c r="Z1270" s="5">
        <v>0</v>
      </c>
      <c r="AA1270" s="5">
        <v>45644327</v>
      </c>
      <c r="AB1270">
        <v>0</v>
      </c>
      <c r="AC1270">
        <v>0</v>
      </c>
      <c r="AD1270">
        <v>0</v>
      </c>
      <c r="AE1270" t="s">
        <v>34</v>
      </c>
      <c r="AF1270" t="s">
        <v>34</v>
      </c>
      <c r="AG1270" t="s">
        <v>41</v>
      </c>
      <c r="AH1270" s="5">
        <v>456362.15</v>
      </c>
      <c r="AI1270" s="5">
        <v>81.12</v>
      </c>
      <c r="AJ1270" s="3">
        <v>48726</v>
      </c>
      <c r="AK1270" s="5">
        <v>0</v>
      </c>
      <c r="AL1270" s="5">
        <v>0</v>
      </c>
      <c r="AM1270" s="5">
        <v>0</v>
      </c>
      <c r="AN1270" s="5">
        <v>0</v>
      </c>
      <c r="AO1270" t="s">
        <v>41</v>
      </c>
      <c r="AP1270" t="s">
        <v>37</v>
      </c>
      <c r="AQ1270" s="5">
        <v>456362.15</v>
      </c>
      <c r="AR1270" t="s">
        <v>38</v>
      </c>
      <c r="AS1270">
        <f t="shared" si="314"/>
        <v>0</v>
      </c>
      <c r="AT1270" t="str">
        <f t="shared" si="305"/>
        <v>0 Días</v>
      </c>
      <c r="AU1270" t="e">
        <f>IF(AND(AC1270=0,SUMIFS($H:$H,$A:$A,$A1270,#REF!,#REF!)&lt;250000000),"Ordinaria",IF(AND(AC1270=0,SUMIFS($H:$H,$A:$A,$A1270,#REF!,#REF!)&gt;=250000000),"Preventiva",IF(AND(AC1270&gt;0,AC1270&lt;=30),"Persuasiva I",IF(AND(AC1270&gt;30,AC1270&lt;=60),"Persuasiva II",IF(AND(AC1270&gt;60,AC1270&lt;90),"Prejurídica","Jurídico")))))</f>
        <v>#REF!</v>
      </c>
      <c r="AV1270">
        <f t="shared" si="306"/>
        <v>0</v>
      </c>
      <c r="AW1270" t="str">
        <f>IFERROR(VLOOKUP(#REF!,#REF!,32,0),"Desembolsado")</f>
        <v>Desembolsado</v>
      </c>
      <c r="AX1270" t="str">
        <f t="shared" si="312"/>
        <v>Otro</v>
      </c>
    </row>
    <row r="1271" spans="1:50" x14ac:dyDescent="0.25">
      <c r="A1271" s="3">
        <v>45169</v>
      </c>
      <c r="B1271" s="1">
        <v>39161600020221</v>
      </c>
      <c r="C1271" s="5">
        <v>94149000</v>
      </c>
      <c r="D1271">
        <v>240</v>
      </c>
      <c r="E1271" s="3">
        <v>41465</v>
      </c>
      <c r="F1271" s="1">
        <f>_xlfn.DAYS(E1271,A1271)/30</f>
        <v>-123.46666666666667</v>
      </c>
      <c r="G1271" s="1">
        <v>115.53333333333333</v>
      </c>
      <c r="H1271" s="5">
        <v>46136215</v>
      </c>
      <c r="I1271" s="5" t="s">
        <v>53</v>
      </c>
      <c r="J1271" s="6">
        <v>42430</v>
      </c>
      <c r="K1271" s="7">
        <f>+_xlfn.DAYS(A1271,J1271)/30</f>
        <v>91.3</v>
      </c>
      <c r="L1271" s="7">
        <f>+_xlfn.DAYS(A1271,E1271)/30</f>
        <v>123.46666666666667</v>
      </c>
      <c r="M1271" s="6">
        <v>29528</v>
      </c>
      <c r="N1271" s="8">
        <f>+_xlfn.DAYS(A1271,M1271)/365</f>
        <v>42.852054794520548</v>
      </c>
      <c r="O1271" s="8">
        <v>1043</v>
      </c>
      <c r="P1271" s="6">
        <v>40969</v>
      </c>
      <c r="Q1271" s="8">
        <f t="shared" si="301"/>
        <v>1.3777777777777778</v>
      </c>
      <c r="R1271" s="8">
        <f t="shared" si="311"/>
        <v>4.0583333333333336</v>
      </c>
      <c r="S1271" s="8" t="s">
        <v>71</v>
      </c>
      <c r="T1271" s="9">
        <v>1.61E-2</v>
      </c>
      <c r="U1271" s="5">
        <f t="shared" si="302"/>
        <v>392287.5</v>
      </c>
      <c r="V1271" s="5">
        <f t="shared" si="303"/>
        <v>61899.421791666668</v>
      </c>
      <c r="W1271" s="10">
        <f t="shared" si="313"/>
        <v>454186.92179166665</v>
      </c>
      <c r="X1271" s="5">
        <v>0</v>
      </c>
      <c r="Y1271">
        <v>0</v>
      </c>
      <c r="Z1271" s="5">
        <v>0</v>
      </c>
      <c r="AA1271" s="5">
        <v>46136215</v>
      </c>
      <c r="AB1271">
        <v>0</v>
      </c>
      <c r="AC1271">
        <v>0</v>
      </c>
      <c r="AD1271">
        <v>0</v>
      </c>
      <c r="AE1271" t="s">
        <v>34</v>
      </c>
      <c r="AF1271" t="s">
        <v>34</v>
      </c>
      <c r="AG1271" t="s">
        <v>41</v>
      </c>
      <c r="AH1271" s="5">
        <v>461362.15</v>
      </c>
      <c r="AI1271" s="5">
        <v>0</v>
      </c>
      <c r="AJ1271" s="3">
        <v>48726</v>
      </c>
      <c r="AK1271" s="5">
        <v>0</v>
      </c>
      <c r="AL1271" s="5">
        <v>0</v>
      </c>
      <c r="AM1271" s="5">
        <v>0</v>
      </c>
      <c r="AN1271" s="5">
        <v>0</v>
      </c>
      <c r="AO1271" t="s">
        <v>41</v>
      </c>
      <c r="AP1271" t="s">
        <v>37</v>
      </c>
      <c r="AQ1271" s="5">
        <v>461362.15</v>
      </c>
      <c r="AR1271" t="s">
        <v>38</v>
      </c>
      <c r="AS1271">
        <f t="shared" si="314"/>
        <v>0</v>
      </c>
      <c r="AT1271" t="str">
        <f t="shared" si="305"/>
        <v>0 Días</v>
      </c>
      <c r="AU1271" t="e">
        <f>IF(AND(AC1271=0,SUMIFS($H:$H,$A:$A,$A1271,#REF!,#REF!)&lt;250000000),"Ordinaria",IF(AND(AC1271=0,SUMIFS($H:$H,$A:$A,$A1271,#REF!,#REF!)&gt;=250000000),"Preventiva",IF(AND(AC1271&gt;0,AC1271&lt;=30),"Persuasiva I",IF(AND(AC1271&gt;30,AC1271&lt;=60),"Persuasiva II",IF(AND(AC1271&gt;60,AC1271&lt;90),"Prejurídica","Jurídico")))))</f>
        <v>#REF!</v>
      </c>
      <c r="AV1271">
        <f t="shared" si="306"/>
        <v>0</v>
      </c>
      <c r="AW1271" t="str">
        <f>IFERROR(VLOOKUP(#REF!,#REF!,32,0),"Desembolsado")</f>
        <v>Desembolsado</v>
      </c>
      <c r="AX1271" t="str">
        <f t="shared" si="312"/>
        <v>Otro</v>
      </c>
    </row>
    <row r="1272" spans="1:50" x14ac:dyDescent="0.25">
      <c r="A1272" s="3">
        <v>45138</v>
      </c>
      <c r="B1272" s="1">
        <v>39161600020221</v>
      </c>
      <c r="C1272" s="5">
        <v>94149000</v>
      </c>
      <c r="D1272">
        <v>240</v>
      </c>
      <c r="E1272" s="3">
        <v>41465</v>
      </c>
      <c r="F1272" s="1">
        <f>_xlfn.DAYS(E1272,A1272)/30</f>
        <v>-122.43333333333334</v>
      </c>
      <c r="G1272" s="1">
        <v>116.53333333333333</v>
      </c>
      <c r="H1272" s="5">
        <v>46450727</v>
      </c>
      <c r="I1272" s="5" t="s">
        <v>53</v>
      </c>
      <c r="J1272" s="6">
        <v>42430</v>
      </c>
      <c r="K1272" s="7">
        <f>+_xlfn.DAYS(A1272,J1272)/30</f>
        <v>90.266666666666666</v>
      </c>
      <c r="L1272" s="7">
        <f>+_xlfn.DAYS(A1272,E1272)/30</f>
        <v>122.43333333333334</v>
      </c>
      <c r="M1272" s="6">
        <v>29528</v>
      </c>
      <c r="N1272" s="8">
        <f>+_xlfn.DAYS(A1272,M1272)/365</f>
        <v>42.767123287671232</v>
      </c>
      <c r="O1272" s="8">
        <v>1043</v>
      </c>
      <c r="P1272" s="6">
        <v>40969</v>
      </c>
      <c r="Q1272" s="8">
        <f t="shared" si="301"/>
        <v>1.3777777777777778</v>
      </c>
      <c r="R1272" s="8">
        <f t="shared" si="311"/>
        <v>4.0583333333333336</v>
      </c>
      <c r="S1272" s="8" t="s">
        <v>71</v>
      </c>
      <c r="T1272" s="9">
        <v>1.61E-2</v>
      </c>
      <c r="U1272" s="5">
        <f t="shared" si="302"/>
        <v>392287.5</v>
      </c>
      <c r="V1272" s="5">
        <f t="shared" si="303"/>
        <v>62321.392058333338</v>
      </c>
      <c r="W1272" s="10">
        <f t="shared" si="313"/>
        <v>454608.89205833332</v>
      </c>
      <c r="X1272" s="5">
        <v>8257</v>
      </c>
      <c r="Y1272">
        <v>0</v>
      </c>
      <c r="Z1272" s="5">
        <v>0</v>
      </c>
      <c r="AA1272" s="5">
        <v>46458984</v>
      </c>
      <c r="AB1272">
        <v>0</v>
      </c>
      <c r="AC1272">
        <v>0</v>
      </c>
      <c r="AD1272">
        <v>0</v>
      </c>
      <c r="AE1272" t="s">
        <v>34</v>
      </c>
      <c r="AF1272" t="s">
        <v>34</v>
      </c>
      <c r="AG1272" t="s">
        <v>41</v>
      </c>
      <c r="AH1272" s="5">
        <v>464507.27</v>
      </c>
      <c r="AI1272" s="5">
        <v>82.57</v>
      </c>
      <c r="AJ1272" s="3">
        <v>48726</v>
      </c>
      <c r="AK1272" s="5">
        <v>0</v>
      </c>
      <c r="AL1272" s="5">
        <v>0</v>
      </c>
      <c r="AM1272" s="5">
        <v>0</v>
      </c>
      <c r="AN1272" s="5">
        <v>0</v>
      </c>
      <c r="AO1272" t="s">
        <v>41</v>
      </c>
      <c r="AP1272" t="s">
        <v>37</v>
      </c>
      <c r="AQ1272" s="5">
        <v>464507.27</v>
      </c>
      <c r="AR1272" t="s">
        <v>38</v>
      </c>
      <c r="AS1272">
        <f t="shared" si="314"/>
        <v>0</v>
      </c>
      <c r="AT1272" t="str">
        <f t="shared" si="305"/>
        <v>0 Días</v>
      </c>
      <c r="AU1272" t="e">
        <f>IF(AND(AC1272=0,SUMIFS($H:$H,$A:$A,$A1272,#REF!,#REF!)&lt;250000000),"Ordinaria",IF(AND(AC1272=0,SUMIFS($H:$H,$A:$A,$A1272,#REF!,#REF!)&gt;=250000000),"Preventiva",IF(AND(AC1272&gt;0,AC1272&lt;=30),"Persuasiva I",IF(AND(AC1272&gt;30,AC1272&lt;=60),"Persuasiva II",IF(AND(AC1272&gt;60,AC1272&lt;90),"Prejurídica","Jurídico")))))</f>
        <v>#REF!</v>
      </c>
      <c r="AV1272">
        <f t="shared" si="306"/>
        <v>0</v>
      </c>
      <c r="AW1272" t="str">
        <f>IFERROR(VLOOKUP(#REF!,#REF!,32,0),"Desembolsado")</f>
        <v>Desembolsado</v>
      </c>
      <c r="AX1272" t="str">
        <f t="shared" si="312"/>
        <v>Otro</v>
      </c>
    </row>
    <row r="1273" spans="1:50" x14ac:dyDescent="0.25">
      <c r="A1273" s="3">
        <v>45107</v>
      </c>
      <c r="B1273" s="1">
        <v>39161600020221</v>
      </c>
      <c r="C1273" s="5">
        <v>94149000</v>
      </c>
      <c r="D1273">
        <v>240</v>
      </c>
      <c r="E1273" s="3">
        <v>41465</v>
      </c>
      <c r="F1273" s="1">
        <f>_xlfn.DAYS(E1273,A1273)/30</f>
        <v>-121.4</v>
      </c>
      <c r="G1273" s="1">
        <v>117.56666666666666</v>
      </c>
      <c r="H1273" s="5">
        <v>46849101</v>
      </c>
      <c r="I1273" s="5" t="s">
        <v>53</v>
      </c>
      <c r="J1273" s="6">
        <v>42430</v>
      </c>
      <c r="K1273" s="7">
        <f>+_xlfn.DAYS(A1273,J1273)/30</f>
        <v>89.233333333333334</v>
      </c>
      <c r="L1273" s="7">
        <f>+_xlfn.DAYS(A1273,E1273)/30</f>
        <v>121.4</v>
      </c>
      <c r="M1273" s="6">
        <v>29528</v>
      </c>
      <c r="N1273" s="8">
        <f>+_xlfn.DAYS(A1273,M1273)/365</f>
        <v>42.682191780821917</v>
      </c>
      <c r="O1273" s="8">
        <v>1043</v>
      </c>
      <c r="P1273" s="6">
        <v>40969</v>
      </c>
      <c r="Q1273" s="8">
        <f t="shared" si="301"/>
        <v>1.3777777777777778</v>
      </c>
      <c r="R1273" s="8">
        <f t="shared" si="311"/>
        <v>4.0583333333333336</v>
      </c>
      <c r="S1273" s="8" t="s">
        <v>71</v>
      </c>
      <c r="T1273" s="9">
        <v>1.61E-2</v>
      </c>
      <c r="U1273" s="5">
        <f t="shared" si="302"/>
        <v>392287.5</v>
      </c>
      <c r="V1273" s="5">
        <f t="shared" si="303"/>
        <v>62855.877174999994</v>
      </c>
      <c r="W1273" s="10">
        <f t="shared" si="313"/>
        <v>455143.37717499997</v>
      </c>
      <c r="X1273" s="5">
        <v>8328</v>
      </c>
      <c r="Y1273">
        <v>0</v>
      </c>
      <c r="Z1273" s="5">
        <v>0</v>
      </c>
      <c r="AA1273" s="5">
        <v>46857429</v>
      </c>
      <c r="AB1273">
        <v>0</v>
      </c>
      <c r="AC1273">
        <v>0</v>
      </c>
      <c r="AD1273">
        <v>0</v>
      </c>
      <c r="AE1273" t="s">
        <v>34</v>
      </c>
      <c r="AF1273" t="s">
        <v>34</v>
      </c>
      <c r="AG1273" t="s">
        <v>41</v>
      </c>
      <c r="AH1273" s="5">
        <v>468491.01</v>
      </c>
      <c r="AI1273" s="5">
        <v>83.28</v>
      </c>
      <c r="AJ1273" s="3">
        <v>48726</v>
      </c>
      <c r="AK1273" s="5">
        <v>0</v>
      </c>
      <c r="AL1273" s="5">
        <v>0</v>
      </c>
      <c r="AM1273" s="5">
        <v>0</v>
      </c>
      <c r="AN1273" s="5">
        <v>0</v>
      </c>
      <c r="AO1273" t="s">
        <v>41</v>
      </c>
      <c r="AP1273" t="s">
        <v>37</v>
      </c>
      <c r="AQ1273" s="5">
        <v>468491.01</v>
      </c>
      <c r="AR1273" t="s">
        <v>38</v>
      </c>
      <c r="AS1273">
        <f t="shared" si="314"/>
        <v>0</v>
      </c>
      <c r="AT1273" t="str">
        <f t="shared" si="305"/>
        <v>0 Días</v>
      </c>
      <c r="AU1273" t="e">
        <f>IF(AND(AC1273=0,SUMIFS($H:$H,$A:$A,$A1273,#REF!,#REF!)&lt;250000000),"Ordinaria",IF(AND(AC1273=0,SUMIFS($H:$H,$A:$A,$A1273,#REF!,#REF!)&gt;=250000000),"Preventiva",IF(AND(AC1273&gt;0,AC1273&lt;=30),"Persuasiva I",IF(AND(AC1273&gt;30,AC1273&lt;=60),"Persuasiva II",IF(AND(AC1273&gt;60,AC1273&lt;90),"Prejurídica","Jurídico")))))</f>
        <v>#REF!</v>
      </c>
      <c r="AV1273">
        <f t="shared" si="306"/>
        <v>0</v>
      </c>
      <c r="AW1273" t="str">
        <f>IFERROR(VLOOKUP(#REF!,#REF!,32,0),"Desembolsado")</f>
        <v>Desembolsado</v>
      </c>
      <c r="AX1273" t="str">
        <f t="shared" si="312"/>
        <v>Otro</v>
      </c>
    </row>
    <row r="1274" spans="1:50" x14ac:dyDescent="0.25">
      <c r="A1274" s="3">
        <v>45077</v>
      </c>
      <c r="B1274" s="1">
        <v>39161600020221</v>
      </c>
      <c r="C1274" s="5">
        <v>94149000</v>
      </c>
      <c r="D1274">
        <v>240</v>
      </c>
      <c r="E1274" s="3">
        <v>41465</v>
      </c>
      <c r="F1274" s="1">
        <f>_xlfn.DAYS(E1274,A1274)/30</f>
        <v>-120.4</v>
      </c>
      <c r="G1274" s="1">
        <v>118.6</v>
      </c>
      <c r="H1274" s="5">
        <v>47246885</v>
      </c>
      <c r="I1274" s="5" t="s">
        <v>53</v>
      </c>
      <c r="J1274" s="6">
        <v>42430</v>
      </c>
      <c r="K1274" s="7">
        <f>+_xlfn.DAYS(A1274,J1274)/30</f>
        <v>88.233333333333334</v>
      </c>
      <c r="L1274" s="7">
        <f>+_xlfn.DAYS(A1274,E1274)/30</f>
        <v>120.4</v>
      </c>
      <c r="M1274" s="6">
        <v>29528</v>
      </c>
      <c r="N1274" s="8">
        <f>+_xlfn.DAYS(A1274,M1274)/365</f>
        <v>42.6</v>
      </c>
      <c r="O1274" s="8">
        <v>1043</v>
      </c>
      <c r="P1274" s="6">
        <v>40969</v>
      </c>
      <c r="Q1274" s="8">
        <f t="shared" si="301"/>
        <v>1.3777777777777778</v>
      </c>
      <c r="R1274" s="8">
        <f t="shared" si="311"/>
        <v>4.0583333333333336</v>
      </c>
      <c r="S1274" s="8" t="s">
        <v>71</v>
      </c>
      <c r="T1274" s="9">
        <v>1.61E-2</v>
      </c>
      <c r="U1274" s="5">
        <f t="shared" si="302"/>
        <v>392287.5</v>
      </c>
      <c r="V1274" s="5">
        <f t="shared" si="303"/>
        <v>63389.570708333333</v>
      </c>
      <c r="W1274" s="10">
        <f t="shared" si="313"/>
        <v>455677.07070833334</v>
      </c>
      <c r="X1274" s="5">
        <v>8400</v>
      </c>
      <c r="Y1274">
        <v>0</v>
      </c>
      <c r="Z1274" s="5">
        <v>0</v>
      </c>
      <c r="AA1274" s="5">
        <v>47255285</v>
      </c>
      <c r="AB1274">
        <v>0</v>
      </c>
      <c r="AC1274">
        <v>0</v>
      </c>
      <c r="AD1274">
        <v>0</v>
      </c>
      <c r="AE1274" t="s">
        <v>34</v>
      </c>
      <c r="AF1274" t="s">
        <v>34</v>
      </c>
      <c r="AG1274" t="s">
        <v>41</v>
      </c>
      <c r="AH1274" s="5">
        <v>472468.85</v>
      </c>
      <c r="AI1274" s="5">
        <v>84</v>
      </c>
      <c r="AJ1274" s="3">
        <v>48726</v>
      </c>
      <c r="AK1274" s="5">
        <v>0</v>
      </c>
      <c r="AL1274" s="5">
        <v>0</v>
      </c>
      <c r="AM1274" s="5">
        <v>0</v>
      </c>
      <c r="AN1274" s="5">
        <v>0</v>
      </c>
      <c r="AO1274" t="s">
        <v>41</v>
      </c>
      <c r="AP1274" t="s">
        <v>37</v>
      </c>
      <c r="AQ1274" s="5">
        <v>472468.85</v>
      </c>
      <c r="AR1274" t="s">
        <v>38</v>
      </c>
      <c r="AS1274">
        <f t="shared" si="314"/>
        <v>0</v>
      </c>
      <c r="AT1274" t="str">
        <f t="shared" si="305"/>
        <v>0 Días</v>
      </c>
      <c r="AU1274" t="e">
        <f>IF(AND(AC1274=0,SUMIFS($H:$H,$A:$A,$A1274,#REF!,#REF!)&lt;250000000),"Ordinaria",IF(AND(AC1274=0,SUMIFS($H:$H,$A:$A,$A1274,#REF!,#REF!)&gt;=250000000),"Preventiva",IF(AND(AC1274&gt;0,AC1274&lt;=30),"Persuasiva I",IF(AND(AC1274&gt;30,AC1274&lt;=60),"Persuasiva II",IF(AND(AC1274&gt;60,AC1274&lt;90),"Prejurídica","Jurídico")))))</f>
        <v>#REF!</v>
      </c>
      <c r="AV1274">
        <f t="shared" si="306"/>
        <v>0</v>
      </c>
      <c r="AW1274" t="str">
        <f>IFERROR(VLOOKUP(#REF!,#REF!,32,0),"Desembolsado")</f>
        <v>Desembolsado</v>
      </c>
      <c r="AX1274" t="str">
        <f t="shared" si="312"/>
        <v>Otro</v>
      </c>
    </row>
    <row r="1275" spans="1:50" x14ac:dyDescent="0.25">
      <c r="A1275" s="3">
        <v>45046</v>
      </c>
      <c r="B1275" s="1">
        <v>39161600020221</v>
      </c>
      <c r="C1275" s="5">
        <v>94149000</v>
      </c>
      <c r="D1275">
        <v>240</v>
      </c>
      <c r="E1275" s="3">
        <v>41465</v>
      </c>
      <c r="F1275" s="1">
        <f>_xlfn.DAYS(E1275,A1275)/30</f>
        <v>-119.36666666666666</v>
      </c>
      <c r="G1275" s="1">
        <v>119.6</v>
      </c>
      <c r="H1275" s="5">
        <v>47644083</v>
      </c>
      <c r="I1275" s="5" t="s">
        <v>53</v>
      </c>
      <c r="J1275" s="6">
        <v>42430</v>
      </c>
      <c r="K1275" s="7">
        <f>+_xlfn.DAYS(A1275,J1275)/30</f>
        <v>87.2</v>
      </c>
      <c r="L1275" s="7">
        <f>+_xlfn.DAYS(A1275,E1275)/30</f>
        <v>119.36666666666666</v>
      </c>
      <c r="M1275" s="6">
        <v>29528</v>
      </c>
      <c r="N1275" s="8">
        <f>+_xlfn.DAYS(A1275,M1275)/365</f>
        <v>42.515068493150686</v>
      </c>
      <c r="O1275" s="8">
        <v>1043</v>
      </c>
      <c r="P1275" s="6">
        <v>40969</v>
      </c>
      <c r="Q1275" s="8">
        <f t="shared" si="301"/>
        <v>1.3777777777777778</v>
      </c>
      <c r="R1275" s="8">
        <f t="shared" si="311"/>
        <v>4.0583333333333336</v>
      </c>
      <c r="S1275" s="8" t="s">
        <v>71</v>
      </c>
      <c r="T1275" s="9">
        <v>1.61E-2</v>
      </c>
      <c r="U1275" s="5">
        <f t="shared" si="302"/>
        <v>392287.5</v>
      </c>
      <c r="V1275" s="5">
        <f t="shared" si="303"/>
        <v>63922.478024999997</v>
      </c>
      <c r="W1275" s="10">
        <f t="shared" si="313"/>
        <v>456209.97802500002</v>
      </c>
      <c r="X1275" s="5">
        <v>8471</v>
      </c>
      <c r="Y1275">
        <v>0</v>
      </c>
      <c r="Z1275" s="5">
        <v>0</v>
      </c>
      <c r="AA1275" s="5">
        <v>47652554</v>
      </c>
      <c r="AB1275">
        <v>0</v>
      </c>
      <c r="AC1275">
        <v>0</v>
      </c>
      <c r="AD1275">
        <v>0</v>
      </c>
      <c r="AE1275" t="s">
        <v>34</v>
      </c>
      <c r="AF1275" t="s">
        <v>34</v>
      </c>
      <c r="AG1275" t="s">
        <v>41</v>
      </c>
      <c r="AH1275" s="5">
        <v>476440.83</v>
      </c>
      <c r="AI1275" s="5">
        <v>84.71</v>
      </c>
      <c r="AJ1275" s="3">
        <v>48726</v>
      </c>
      <c r="AK1275" s="5">
        <v>0</v>
      </c>
      <c r="AL1275" s="5">
        <v>0</v>
      </c>
      <c r="AM1275" s="5">
        <v>0</v>
      </c>
      <c r="AN1275" s="5">
        <v>0</v>
      </c>
      <c r="AO1275" t="s">
        <v>41</v>
      </c>
      <c r="AP1275" t="s">
        <v>37</v>
      </c>
      <c r="AQ1275" s="5">
        <v>476440.83</v>
      </c>
      <c r="AR1275" t="s">
        <v>38</v>
      </c>
      <c r="AS1275">
        <f t="shared" si="314"/>
        <v>0</v>
      </c>
      <c r="AT1275" t="str">
        <f t="shared" si="305"/>
        <v>0 Días</v>
      </c>
      <c r="AU1275" t="e">
        <f>IF(AND(AC1275=0,SUMIFS($H:$H,$A:$A,$A1275,#REF!,#REF!)&lt;250000000),"Ordinaria",IF(AND(AC1275=0,SUMIFS($H:$H,$A:$A,$A1275,#REF!,#REF!)&gt;=250000000),"Preventiva",IF(AND(AC1275&gt;0,AC1275&lt;=30),"Persuasiva I",IF(AND(AC1275&gt;30,AC1275&lt;=60),"Persuasiva II",IF(AND(AC1275&gt;60,AC1275&lt;90),"Prejurídica","Jurídico")))))</f>
        <v>#REF!</v>
      </c>
      <c r="AV1275">
        <f t="shared" si="306"/>
        <v>0</v>
      </c>
      <c r="AW1275" t="str">
        <f>IFERROR(VLOOKUP(#REF!,#REF!,32,0),"Desembolsado")</f>
        <v>Desembolsado</v>
      </c>
      <c r="AX1275" t="str">
        <f t="shared" si="312"/>
        <v>Otro</v>
      </c>
    </row>
    <row r="1276" spans="1:50" x14ac:dyDescent="0.25">
      <c r="A1276" s="3">
        <v>45016</v>
      </c>
      <c r="B1276" s="1">
        <v>39161600020221</v>
      </c>
      <c r="C1276" s="5">
        <v>94149000</v>
      </c>
      <c r="D1276">
        <v>240</v>
      </c>
      <c r="E1276" s="3">
        <v>41465</v>
      </c>
      <c r="F1276" s="1">
        <f>_xlfn.DAYS(E1276,A1276)/30</f>
        <v>-118.36666666666666</v>
      </c>
      <c r="G1276" s="1">
        <v>120.63333333333334</v>
      </c>
      <c r="H1276" s="5">
        <v>48144083</v>
      </c>
      <c r="I1276" s="5" t="s">
        <v>53</v>
      </c>
      <c r="J1276" s="6">
        <v>42430</v>
      </c>
      <c r="K1276" s="7">
        <f>+_xlfn.DAYS(A1276,J1276)/30</f>
        <v>86.2</v>
      </c>
      <c r="L1276" s="7">
        <f>+_xlfn.DAYS(A1276,E1276)/30</f>
        <v>118.36666666666666</v>
      </c>
      <c r="M1276" s="6">
        <v>29528</v>
      </c>
      <c r="N1276" s="8">
        <f>+_xlfn.DAYS(A1276,M1276)/365</f>
        <v>42.43287671232877</v>
      </c>
      <c r="O1276" s="8">
        <v>1043</v>
      </c>
      <c r="P1276" s="6">
        <v>40969</v>
      </c>
      <c r="Q1276" s="8">
        <f t="shared" si="301"/>
        <v>1.3777777777777778</v>
      </c>
      <c r="R1276" s="8">
        <f t="shared" si="311"/>
        <v>4.0583333333333336</v>
      </c>
      <c r="S1276" s="8" t="s">
        <v>71</v>
      </c>
      <c r="T1276" s="9">
        <v>1.61E-2</v>
      </c>
      <c r="U1276" s="5">
        <f t="shared" si="302"/>
        <v>392287.5</v>
      </c>
      <c r="V1276" s="5">
        <f t="shared" si="303"/>
        <v>64593.311358333332</v>
      </c>
      <c r="W1276" s="10">
        <f t="shared" si="313"/>
        <v>456880.81135833333</v>
      </c>
      <c r="X1276" s="5">
        <v>0</v>
      </c>
      <c r="Y1276">
        <v>0</v>
      </c>
      <c r="Z1276" s="5">
        <v>0</v>
      </c>
      <c r="AA1276" s="5">
        <v>48144083</v>
      </c>
      <c r="AB1276">
        <v>0</v>
      </c>
      <c r="AC1276">
        <v>0</v>
      </c>
      <c r="AD1276">
        <v>0</v>
      </c>
      <c r="AE1276" t="s">
        <v>34</v>
      </c>
      <c r="AF1276" t="s">
        <v>34</v>
      </c>
      <c r="AG1276" t="s">
        <v>41</v>
      </c>
      <c r="AH1276" s="5">
        <v>481440.83</v>
      </c>
      <c r="AI1276" s="5">
        <v>0</v>
      </c>
      <c r="AJ1276" s="3">
        <v>48726</v>
      </c>
      <c r="AK1276" s="5">
        <v>0</v>
      </c>
      <c r="AL1276" s="5">
        <v>0</v>
      </c>
      <c r="AM1276" s="5">
        <v>0</v>
      </c>
      <c r="AN1276" s="5">
        <v>0</v>
      </c>
      <c r="AO1276" t="s">
        <v>41</v>
      </c>
      <c r="AP1276" t="s">
        <v>37</v>
      </c>
      <c r="AQ1276" s="5">
        <v>481440.83</v>
      </c>
      <c r="AR1276" t="s">
        <v>38</v>
      </c>
      <c r="AS1276">
        <f t="shared" si="314"/>
        <v>0</v>
      </c>
      <c r="AT1276" t="str">
        <f t="shared" si="305"/>
        <v>0 Días</v>
      </c>
      <c r="AU1276" t="e">
        <f>IF(AND(AC1276=0,SUMIFS($H:$H,$A:$A,$A1276,#REF!,#REF!)&lt;250000000),"Ordinaria",IF(AND(AC1276=0,SUMIFS($H:$H,$A:$A,$A1276,#REF!,#REF!)&gt;=250000000),"Preventiva",IF(AND(AC1276&gt;0,AC1276&lt;=30),"Persuasiva I",IF(AND(AC1276&gt;30,AC1276&lt;=60),"Persuasiva II",IF(AND(AC1276&gt;60,AC1276&lt;90),"Prejurídica","Jurídico")))))</f>
        <v>#REF!</v>
      </c>
      <c r="AV1276">
        <f t="shared" si="306"/>
        <v>0</v>
      </c>
      <c r="AW1276" t="str">
        <f>IFERROR(VLOOKUP(#REF!,#REF!,32,0),"Desembolsado")</f>
        <v>Desembolsado</v>
      </c>
      <c r="AX1276" t="str">
        <f t="shared" si="312"/>
        <v>Otro</v>
      </c>
    </row>
    <row r="1277" spans="1:50" x14ac:dyDescent="0.25">
      <c r="A1277" s="3">
        <v>45351</v>
      </c>
      <c r="B1277" s="1">
        <v>39161830020331</v>
      </c>
      <c r="C1277" s="5">
        <v>133300000</v>
      </c>
      <c r="D1277">
        <v>240</v>
      </c>
      <c r="E1277" s="3">
        <v>41653</v>
      </c>
      <c r="F1277" s="1">
        <f>_xlfn.DAYS(E1277,A1277)/30</f>
        <v>-123.26666666666667</v>
      </c>
      <c r="G1277" s="1">
        <f t="shared" ref="G1277:G1319" si="315">+D1277+F1277</f>
        <v>116.73333333333333</v>
      </c>
      <c r="H1277" s="5">
        <v>46939441</v>
      </c>
      <c r="I1277" s="5" t="s">
        <v>53</v>
      </c>
      <c r="J1277" s="6">
        <v>42475</v>
      </c>
      <c r="K1277" s="7">
        <f>+_xlfn.DAYS(A1277,J1277)/30</f>
        <v>95.86666666666666</v>
      </c>
      <c r="L1277" s="7">
        <f>+_xlfn.DAYS(A1277,E1277)/30</f>
        <v>123.26666666666667</v>
      </c>
      <c r="M1277" s="6">
        <v>26448</v>
      </c>
      <c r="N1277" s="8">
        <f>+_xlfn.DAYS(A1277,M1277)/365</f>
        <v>51.789041095890411</v>
      </c>
      <c r="O1277" s="8">
        <v>6391</v>
      </c>
      <c r="P1277" s="6">
        <v>40945</v>
      </c>
      <c r="Q1277" s="8">
        <f t="shared" si="301"/>
        <v>1.9666666666666666</v>
      </c>
      <c r="R1277" s="8">
        <f t="shared" si="311"/>
        <v>4.25</v>
      </c>
      <c r="S1277" s="8" t="s">
        <v>72</v>
      </c>
      <c r="T1277" s="9">
        <v>1.61E-2</v>
      </c>
      <c r="U1277" s="5">
        <f t="shared" si="302"/>
        <v>555416.66666666663</v>
      </c>
      <c r="V1277" s="5">
        <f t="shared" si="303"/>
        <v>62977.083341666665</v>
      </c>
      <c r="W1277" s="10">
        <f t="shared" si="313"/>
        <v>618393.75000833324</v>
      </c>
      <c r="X1277" s="5">
        <v>0</v>
      </c>
      <c r="Y1277">
        <v>0</v>
      </c>
      <c r="Z1277" s="5">
        <v>0</v>
      </c>
      <c r="AA1277" s="5">
        <v>46939441</v>
      </c>
      <c r="AB1277">
        <v>0</v>
      </c>
      <c r="AC1277">
        <v>0</v>
      </c>
      <c r="AD1277">
        <v>0</v>
      </c>
      <c r="AE1277" t="s">
        <v>34</v>
      </c>
      <c r="AF1277" t="s">
        <v>34</v>
      </c>
      <c r="AG1277" t="s">
        <v>41</v>
      </c>
      <c r="AH1277" s="5">
        <v>469394.41</v>
      </c>
      <c r="AI1277" s="5">
        <v>0</v>
      </c>
      <c r="AJ1277" s="3">
        <v>48964</v>
      </c>
      <c r="AK1277" s="5">
        <v>0</v>
      </c>
      <c r="AL1277" s="5">
        <v>0</v>
      </c>
      <c r="AM1277" s="5">
        <v>0</v>
      </c>
      <c r="AN1277" s="5">
        <v>0</v>
      </c>
      <c r="AO1277" t="s">
        <v>41</v>
      </c>
      <c r="AP1277" t="s">
        <v>37</v>
      </c>
      <c r="AQ1277" s="5">
        <v>469394.41</v>
      </c>
      <c r="AR1277" t="s">
        <v>38</v>
      </c>
      <c r="AT1277" t="str">
        <f t="shared" si="305"/>
        <v>0 Días</v>
      </c>
      <c r="AU1277" t="e">
        <f>IF(AND(AC1277=0,SUMIFS($H:$H,$A:$A,$A1277,#REF!,#REF!)&lt;250000000),"Ordinaria",IF(AND(AC1277=0,SUMIFS($H:$H,$A:$A,$A1277,#REF!,#REF!)&gt;=250000000),"Preventiva",IF(AND(AC1277&gt;0,AC1277&lt;=30),"Persuasiva I",IF(AND(AC1277&gt;30,AC1277&lt;=60),"Persuasiva II",IF(AND(AC1277&gt;60,AC1277&lt;90),"Prejurídica","Jurídico")))))</f>
        <v>#REF!</v>
      </c>
      <c r="AV1277">
        <f t="shared" si="306"/>
        <v>0</v>
      </c>
      <c r="AW1277" t="str">
        <f>IFERROR(VLOOKUP(#REF!,#REF!,32,0),"Desembolsado")</f>
        <v>Desembolsado</v>
      </c>
      <c r="AX1277" t="str">
        <f t="shared" si="312"/>
        <v>Otro</v>
      </c>
    </row>
    <row r="1278" spans="1:50" x14ac:dyDescent="0.25">
      <c r="A1278" s="3">
        <v>45322</v>
      </c>
      <c r="B1278" s="1">
        <v>39161830020331</v>
      </c>
      <c r="C1278" s="5">
        <v>133300000</v>
      </c>
      <c r="D1278">
        <v>240</v>
      </c>
      <c r="E1278" s="3">
        <v>41653</v>
      </c>
      <c r="F1278" s="1">
        <f>_xlfn.DAYS(E1278,A1278)/30</f>
        <v>-122.3</v>
      </c>
      <c r="G1278" s="1">
        <f t="shared" si="315"/>
        <v>117.7</v>
      </c>
      <c r="H1278" s="5">
        <v>48132814</v>
      </c>
      <c r="I1278" s="5" t="s">
        <v>53</v>
      </c>
      <c r="J1278" s="6">
        <v>42475</v>
      </c>
      <c r="K1278" s="7">
        <f>+_xlfn.DAYS(A1278,J1278)/30</f>
        <v>94.9</v>
      </c>
      <c r="L1278" s="7">
        <f>+_xlfn.DAYS(A1278,E1278)/30</f>
        <v>122.3</v>
      </c>
      <c r="M1278" s="6">
        <v>26448</v>
      </c>
      <c r="N1278" s="8">
        <f>+_xlfn.DAYS(A1278,M1278)/365</f>
        <v>51.709589041095889</v>
      </c>
      <c r="O1278" s="8">
        <v>6391</v>
      </c>
      <c r="P1278" s="6">
        <v>40945</v>
      </c>
      <c r="Q1278" s="8">
        <f t="shared" si="301"/>
        <v>1.9666666666666666</v>
      </c>
      <c r="R1278" s="8">
        <f t="shared" si="311"/>
        <v>4.25</v>
      </c>
      <c r="S1278" s="8" t="s">
        <v>72</v>
      </c>
      <c r="T1278" s="9">
        <v>1.61E-2</v>
      </c>
      <c r="U1278" s="5">
        <f t="shared" si="302"/>
        <v>555416.66666666663</v>
      </c>
      <c r="V1278" s="5">
        <f t="shared" si="303"/>
        <v>64578.192116666673</v>
      </c>
      <c r="W1278" s="10">
        <f t="shared" si="313"/>
        <v>619994.85878333333</v>
      </c>
      <c r="X1278" s="5">
        <v>87515</v>
      </c>
      <c r="Y1278">
        <v>0</v>
      </c>
      <c r="Z1278" s="5">
        <v>19380</v>
      </c>
      <c r="AA1278" s="5">
        <v>48240021</v>
      </c>
      <c r="AB1278">
        <v>1</v>
      </c>
      <c r="AC1278">
        <v>11</v>
      </c>
      <c r="AD1278">
        <v>0</v>
      </c>
      <c r="AE1278" t="s">
        <v>34</v>
      </c>
      <c r="AF1278" t="s">
        <v>34</v>
      </c>
      <c r="AG1278" t="s">
        <v>41</v>
      </c>
      <c r="AH1278" s="5">
        <v>481328.14</v>
      </c>
      <c r="AI1278" s="5">
        <v>878.27</v>
      </c>
      <c r="AJ1278" s="3">
        <v>48964</v>
      </c>
      <c r="AK1278" s="5">
        <v>193.8</v>
      </c>
      <c r="AL1278" s="5">
        <v>0</v>
      </c>
      <c r="AM1278" s="5">
        <v>0</v>
      </c>
      <c r="AN1278" s="5">
        <v>0</v>
      </c>
      <c r="AO1278" t="s">
        <v>41</v>
      </c>
      <c r="AP1278" t="s">
        <v>42</v>
      </c>
      <c r="AQ1278" s="5">
        <v>481328.14</v>
      </c>
      <c r="AR1278" t="s">
        <v>38</v>
      </c>
      <c r="AS1278">
        <f t="shared" ref="AS1278:AS1288" si="316">IF(AC1278&gt;=1,1,0)</f>
        <v>1</v>
      </c>
      <c r="AT1278" t="str">
        <f t="shared" si="305"/>
        <v>1-30 Días</v>
      </c>
      <c r="AU1278" t="e">
        <f>IF(AND(AC1278=0,SUMIFS($H:$H,$A:$A,$A1278,#REF!,#REF!)&lt;250000000),"Ordinaria",IF(AND(AC1278=0,SUMIFS($H:$H,$A:$A,$A1278,#REF!,#REF!)&gt;=250000000),"Preventiva",IF(AND(AC1278&gt;0,AC1278&lt;=30),"Persuasiva I",IF(AND(AC1278&gt;30,AC1278&lt;=60),"Persuasiva II",IF(AND(AC1278&gt;60,AC1278&lt;90),"Prejurídica","Jurídico")))))</f>
        <v>#REF!</v>
      </c>
      <c r="AV1278">
        <f t="shared" si="306"/>
        <v>0</v>
      </c>
      <c r="AW1278" t="str">
        <f>IFERROR(VLOOKUP(#REF!,#REF!,32,0),"Desembolsado")</f>
        <v>Desembolsado</v>
      </c>
      <c r="AX1278" t="str">
        <f t="shared" si="312"/>
        <v>Otro</v>
      </c>
    </row>
    <row r="1279" spans="1:50" x14ac:dyDescent="0.25">
      <c r="A1279" s="3">
        <v>45291</v>
      </c>
      <c r="B1279" s="1">
        <v>39161830020331</v>
      </c>
      <c r="C1279" s="5">
        <v>133300000</v>
      </c>
      <c r="D1279">
        <v>240</v>
      </c>
      <c r="E1279" s="3">
        <v>41653</v>
      </c>
      <c r="F1279" s="1">
        <f>_xlfn.DAYS(E1279,A1279)/30</f>
        <v>-121.26666666666667</v>
      </c>
      <c r="G1279" s="1">
        <f t="shared" si="315"/>
        <v>118.73333333333333</v>
      </c>
      <c r="H1279" s="5">
        <v>48132814</v>
      </c>
      <c r="I1279" s="5" t="s">
        <v>53</v>
      </c>
      <c r="J1279" s="6">
        <v>42475</v>
      </c>
      <c r="K1279" s="7">
        <f>+_xlfn.DAYS(A1279,J1279)/30</f>
        <v>93.86666666666666</v>
      </c>
      <c r="L1279" s="7">
        <f>+_xlfn.DAYS(A1279,E1279)/30</f>
        <v>121.26666666666667</v>
      </c>
      <c r="M1279" s="6">
        <v>26448</v>
      </c>
      <c r="N1279" s="8">
        <f>+_xlfn.DAYS(A1279,M1279)/365</f>
        <v>51.624657534246573</v>
      </c>
      <c r="O1279" s="8">
        <v>6391</v>
      </c>
      <c r="P1279" s="6">
        <v>40945</v>
      </c>
      <c r="Q1279" s="8">
        <f t="shared" si="301"/>
        <v>1.9666666666666666</v>
      </c>
      <c r="R1279" s="8">
        <f t="shared" si="311"/>
        <v>4.25</v>
      </c>
      <c r="S1279" s="8" t="s">
        <v>72</v>
      </c>
      <c r="T1279" s="9">
        <v>1.61E-2</v>
      </c>
      <c r="U1279" s="5">
        <f t="shared" si="302"/>
        <v>555416.66666666663</v>
      </c>
      <c r="V1279" s="5">
        <f t="shared" si="303"/>
        <v>64578.192116666673</v>
      </c>
      <c r="W1279" s="10">
        <f t="shared" si="313"/>
        <v>619994.85878333333</v>
      </c>
      <c r="X1279" s="5">
        <v>23532</v>
      </c>
      <c r="Y1279">
        <v>0</v>
      </c>
      <c r="Z1279" s="5">
        <v>12931</v>
      </c>
      <c r="AA1279" s="5">
        <v>48169277</v>
      </c>
      <c r="AB1279">
        <v>0</v>
      </c>
      <c r="AC1279">
        <v>0</v>
      </c>
      <c r="AD1279">
        <v>0</v>
      </c>
      <c r="AE1279" t="s">
        <v>34</v>
      </c>
      <c r="AF1279" t="s">
        <v>34</v>
      </c>
      <c r="AG1279" t="s">
        <v>41</v>
      </c>
      <c r="AH1279" s="5">
        <v>481328.14</v>
      </c>
      <c r="AI1279" s="5">
        <v>235.32</v>
      </c>
      <c r="AJ1279" s="3">
        <v>48964</v>
      </c>
      <c r="AK1279" s="5">
        <v>129.31</v>
      </c>
      <c r="AL1279" s="5">
        <v>0</v>
      </c>
      <c r="AM1279" s="5">
        <v>0</v>
      </c>
      <c r="AN1279" s="5">
        <v>0</v>
      </c>
      <c r="AO1279" t="s">
        <v>41</v>
      </c>
      <c r="AP1279" t="s">
        <v>37</v>
      </c>
      <c r="AQ1279" s="5">
        <v>481328.14</v>
      </c>
      <c r="AR1279" t="s">
        <v>38</v>
      </c>
      <c r="AS1279">
        <f t="shared" si="316"/>
        <v>0</v>
      </c>
      <c r="AT1279" t="str">
        <f t="shared" si="305"/>
        <v>0 Días</v>
      </c>
      <c r="AU1279" t="e">
        <f>IF(AND(AC1279=0,SUMIFS($H:$H,$A:$A,$A1279,#REF!,#REF!)&lt;250000000),"Ordinaria",IF(AND(AC1279=0,SUMIFS($H:$H,$A:$A,$A1279,#REF!,#REF!)&gt;=250000000),"Preventiva",IF(AND(AC1279&gt;0,AC1279&lt;=30),"Persuasiva I",IF(AND(AC1279&gt;30,AC1279&lt;=60),"Persuasiva II",IF(AND(AC1279&gt;60,AC1279&lt;90),"Prejurídica","Jurídico")))))</f>
        <v>#REF!</v>
      </c>
      <c r="AV1279">
        <f t="shared" si="306"/>
        <v>0</v>
      </c>
      <c r="AW1279" t="str">
        <f>IFERROR(VLOOKUP(#REF!,#REF!,32,0),"Desembolsado")</f>
        <v>Desembolsado</v>
      </c>
      <c r="AX1279" t="str">
        <f t="shared" si="312"/>
        <v>Otro</v>
      </c>
    </row>
    <row r="1280" spans="1:50" x14ac:dyDescent="0.25">
      <c r="A1280" s="3">
        <v>45260</v>
      </c>
      <c r="B1280" s="1">
        <v>39161830020331</v>
      </c>
      <c r="C1280" s="5">
        <v>133300000</v>
      </c>
      <c r="D1280">
        <v>240</v>
      </c>
      <c r="E1280" s="3">
        <v>41653</v>
      </c>
      <c r="F1280" s="1">
        <f>_xlfn.DAYS(E1280,A1280)/30</f>
        <v>-120.23333333333333</v>
      </c>
      <c r="G1280" s="1">
        <f t="shared" si="315"/>
        <v>119.76666666666667</v>
      </c>
      <c r="H1280" s="5">
        <v>48132814</v>
      </c>
      <c r="I1280" s="5" t="s">
        <v>53</v>
      </c>
      <c r="J1280" s="6">
        <v>42475</v>
      </c>
      <c r="K1280" s="7">
        <f>+_xlfn.DAYS(A1280,J1280)/30</f>
        <v>92.833333333333329</v>
      </c>
      <c r="L1280" s="7">
        <f>+_xlfn.DAYS(A1280,E1280)/30</f>
        <v>120.23333333333333</v>
      </c>
      <c r="M1280" s="6">
        <v>26448</v>
      </c>
      <c r="N1280" s="8">
        <f>+_xlfn.DAYS(A1280,M1280)/365</f>
        <v>51.539726027397258</v>
      </c>
      <c r="O1280" s="8">
        <v>6391</v>
      </c>
      <c r="P1280" s="6">
        <v>40945</v>
      </c>
      <c r="Q1280" s="8">
        <f t="shared" si="301"/>
        <v>1.9666666666666666</v>
      </c>
      <c r="R1280" s="8">
        <f t="shared" si="311"/>
        <v>4.25</v>
      </c>
      <c r="S1280" s="8" t="s">
        <v>72</v>
      </c>
      <c r="T1280" s="9">
        <v>1.61E-2</v>
      </c>
      <c r="U1280" s="5">
        <f t="shared" si="302"/>
        <v>555416.66666666663</v>
      </c>
      <c r="V1280" s="5">
        <f t="shared" si="303"/>
        <v>64578.192116666673</v>
      </c>
      <c r="W1280" s="10">
        <f t="shared" si="313"/>
        <v>619994.85878333333</v>
      </c>
      <c r="X1280" s="5">
        <v>64177</v>
      </c>
      <c r="Y1280">
        <v>0</v>
      </c>
      <c r="Z1280" s="5">
        <v>0</v>
      </c>
      <c r="AA1280" s="5">
        <v>48196991</v>
      </c>
      <c r="AB1280">
        <v>0</v>
      </c>
      <c r="AC1280">
        <v>0</v>
      </c>
      <c r="AD1280">
        <v>0</v>
      </c>
      <c r="AE1280" t="s">
        <v>34</v>
      </c>
      <c r="AF1280" t="s">
        <v>34</v>
      </c>
      <c r="AG1280" t="s">
        <v>41</v>
      </c>
      <c r="AH1280" s="5">
        <v>481328.14</v>
      </c>
      <c r="AI1280" s="5">
        <v>641.77</v>
      </c>
      <c r="AJ1280" s="3">
        <v>48964</v>
      </c>
      <c r="AK1280" s="5">
        <v>0</v>
      </c>
      <c r="AL1280" s="5">
        <v>0</v>
      </c>
      <c r="AM1280" s="5">
        <v>0</v>
      </c>
      <c r="AN1280" s="5">
        <v>0</v>
      </c>
      <c r="AO1280" t="s">
        <v>41</v>
      </c>
      <c r="AP1280" t="s">
        <v>37</v>
      </c>
      <c r="AQ1280" s="5">
        <v>481328.14</v>
      </c>
      <c r="AR1280" t="s">
        <v>38</v>
      </c>
      <c r="AS1280">
        <f t="shared" si="316"/>
        <v>0</v>
      </c>
      <c r="AT1280" t="str">
        <f t="shared" si="305"/>
        <v>0 Días</v>
      </c>
      <c r="AU1280" t="e">
        <f>IF(AND(AC1280=0,SUMIFS($H:$H,$A:$A,$A1280,#REF!,#REF!)&lt;250000000),"Ordinaria",IF(AND(AC1280=0,SUMIFS($H:$H,$A:$A,$A1280,#REF!,#REF!)&gt;=250000000),"Preventiva",IF(AND(AC1280&gt;0,AC1280&lt;=30),"Persuasiva I",IF(AND(AC1280&gt;30,AC1280&lt;=60),"Persuasiva II",IF(AND(AC1280&gt;60,AC1280&lt;90),"Prejurídica","Jurídico")))))</f>
        <v>#REF!</v>
      </c>
      <c r="AV1280">
        <f t="shared" si="306"/>
        <v>0</v>
      </c>
      <c r="AW1280" t="str">
        <f>IFERROR(VLOOKUP(#REF!,#REF!,32,0),"Desembolsado")</f>
        <v>Desembolsado</v>
      </c>
      <c r="AX1280" t="str">
        <f t="shared" si="312"/>
        <v>Otro</v>
      </c>
    </row>
    <row r="1281" spans="1:50" x14ac:dyDescent="0.25">
      <c r="A1281" s="3">
        <v>45230</v>
      </c>
      <c r="B1281" s="1">
        <v>39161830020331</v>
      </c>
      <c r="C1281" s="5">
        <v>133300000</v>
      </c>
      <c r="D1281">
        <v>240</v>
      </c>
      <c r="E1281" s="3">
        <v>41653</v>
      </c>
      <c r="F1281" s="1">
        <f>_xlfn.DAYS(E1281,A1281)/30</f>
        <v>-119.23333333333333</v>
      </c>
      <c r="G1281" s="1">
        <f t="shared" si="315"/>
        <v>120.76666666666667</v>
      </c>
      <c r="H1281" s="5">
        <v>48530605</v>
      </c>
      <c r="I1281" s="5" t="s">
        <v>53</v>
      </c>
      <c r="J1281" s="6">
        <v>42475</v>
      </c>
      <c r="K1281" s="7">
        <f>+_xlfn.DAYS(A1281,J1281)/30</f>
        <v>91.833333333333329</v>
      </c>
      <c r="L1281" s="7">
        <f>+_xlfn.DAYS(A1281,E1281)/30</f>
        <v>119.23333333333333</v>
      </c>
      <c r="M1281" s="6">
        <v>26448</v>
      </c>
      <c r="N1281" s="8">
        <f>+_xlfn.DAYS(A1281,M1281)/365</f>
        <v>51.457534246575342</v>
      </c>
      <c r="O1281" s="8">
        <v>6391</v>
      </c>
      <c r="P1281" s="6">
        <v>40945</v>
      </c>
      <c r="Q1281" s="8">
        <f t="shared" si="301"/>
        <v>1.9666666666666666</v>
      </c>
      <c r="R1281" s="8">
        <f t="shared" si="311"/>
        <v>4.25</v>
      </c>
      <c r="S1281" s="8" t="s">
        <v>72</v>
      </c>
      <c r="T1281" s="9">
        <v>1.61E-2</v>
      </c>
      <c r="U1281" s="5">
        <f t="shared" si="302"/>
        <v>555416.66666666663</v>
      </c>
      <c r="V1281" s="5">
        <f t="shared" si="303"/>
        <v>65111.895041666663</v>
      </c>
      <c r="W1281" s="10">
        <f t="shared" si="313"/>
        <v>620528.56170833332</v>
      </c>
      <c r="X1281" s="5">
        <v>64707</v>
      </c>
      <c r="Y1281">
        <v>0</v>
      </c>
      <c r="Z1281" s="5">
        <v>0</v>
      </c>
      <c r="AA1281" s="5">
        <v>48595312</v>
      </c>
      <c r="AB1281">
        <v>0</v>
      </c>
      <c r="AC1281">
        <v>0</v>
      </c>
      <c r="AD1281">
        <v>0</v>
      </c>
      <c r="AE1281" t="s">
        <v>34</v>
      </c>
      <c r="AF1281" t="s">
        <v>34</v>
      </c>
      <c r="AG1281" t="s">
        <v>41</v>
      </c>
      <c r="AH1281" s="5">
        <v>485306.05</v>
      </c>
      <c r="AI1281" s="5">
        <v>647.07000000000005</v>
      </c>
      <c r="AJ1281" s="3">
        <v>48964</v>
      </c>
      <c r="AK1281" s="5">
        <v>0</v>
      </c>
      <c r="AL1281" s="5">
        <v>0</v>
      </c>
      <c r="AM1281" s="5">
        <v>0</v>
      </c>
      <c r="AN1281" s="5">
        <v>0</v>
      </c>
      <c r="AO1281" t="s">
        <v>41</v>
      </c>
      <c r="AP1281" t="s">
        <v>37</v>
      </c>
      <c r="AQ1281" s="5">
        <v>485306.05</v>
      </c>
      <c r="AR1281" t="s">
        <v>38</v>
      </c>
      <c r="AS1281">
        <f t="shared" si="316"/>
        <v>0</v>
      </c>
      <c r="AT1281" t="str">
        <f t="shared" si="305"/>
        <v>0 Días</v>
      </c>
      <c r="AU1281" t="e">
        <f>IF(AND(AC1281=0,SUMIFS($H:$H,$A:$A,$A1281,#REF!,#REF!)&lt;250000000),"Ordinaria",IF(AND(AC1281=0,SUMIFS($H:$H,$A:$A,$A1281,#REF!,#REF!)&gt;=250000000),"Preventiva",IF(AND(AC1281&gt;0,AC1281&lt;=30),"Persuasiva I",IF(AND(AC1281&gt;30,AC1281&lt;=60),"Persuasiva II",IF(AND(AC1281&gt;60,AC1281&lt;90),"Prejurídica","Jurídico")))))</f>
        <v>#REF!</v>
      </c>
      <c r="AV1281">
        <f t="shared" si="306"/>
        <v>0</v>
      </c>
      <c r="AW1281" t="str">
        <f>IFERROR(VLOOKUP(#REF!,#REF!,32,0),"Desembolsado")</f>
        <v>Desembolsado</v>
      </c>
      <c r="AX1281" t="str">
        <f t="shared" si="312"/>
        <v>Otro</v>
      </c>
    </row>
    <row r="1282" spans="1:50" x14ac:dyDescent="0.25">
      <c r="A1282" s="3">
        <v>45199</v>
      </c>
      <c r="B1282" s="1">
        <v>39161830020331</v>
      </c>
      <c r="C1282" s="5">
        <v>133300000</v>
      </c>
      <c r="D1282">
        <v>240</v>
      </c>
      <c r="E1282" s="3">
        <v>41653</v>
      </c>
      <c r="F1282" s="1">
        <f>_xlfn.DAYS(E1282,A1282)/30</f>
        <v>-118.2</v>
      </c>
      <c r="G1282" s="1">
        <f t="shared" si="315"/>
        <v>121.8</v>
      </c>
      <c r="H1282" s="5">
        <v>48928396</v>
      </c>
      <c r="I1282" s="5" t="s">
        <v>53</v>
      </c>
      <c r="J1282" s="6">
        <v>42475</v>
      </c>
      <c r="K1282" s="7">
        <f>+_xlfn.DAYS(A1282,J1282)/30</f>
        <v>90.8</v>
      </c>
      <c r="L1282" s="7">
        <f>+_xlfn.DAYS(A1282,E1282)/30</f>
        <v>118.2</v>
      </c>
      <c r="M1282" s="6">
        <v>26448</v>
      </c>
      <c r="N1282" s="8">
        <f>+_xlfn.DAYS(A1282,M1282)/365</f>
        <v>51.372602739726027</v>
      </c>
      <c r="O1282" s="8">
        <v>6391</v>
      </c>
      <c r="P1282" s="6">
        <v>40945</v>
      </c>
      <c r="Q1282" s="8">
        <f t="shared" ref="Q1282:Q1345" si="317">+_xlfn.DAYS(E1282,P1282)/360</f>
        <v>1.9666666666666666</v>
      </c>
      <c r="R1282" s="8">
        <f t="shared" si="311"/>
        <v>4.25</v>
      </c>
      <c r="S1282" s="8" t="s">
        <v>72</v>
      </c>
      <c r="T1282" s="9">
        <v>1.61E-2</v>
      </c>
      <c r="U1282" s="5">
        <f t="shared" ref="U1282:U1345" si="318">C1282/D1282</f>
        <v>555416.66666666663</v>
      </c>
      <c r="V1282" s="5">
        <f t="shared" ref="V1282:V1337" si="319">H1282*T1282/360*30</f>
        <v>65645.597966666668</v>
      </c>
      <c r="W1282" s="10">
        <f t="shared" si="313"/>
        <v>621062.26463333331</v>
      </c>
      <c r="X1282" s="5">
        <v>0</v>
      </c>
      <c r="Y1282">
        <v>0</v>
      </c>
      <c r="Z1282" s="5">
        <v>0</v>
      </c>
      <c r="AA1282" s="5">
        <v>48928396</v>
      </c>
      <c r="AB1282">
        <v>0</v>
      </c>
      <c r="AC1282">
        <v>0</v>
      </c>
      <c r="AD1282">
        <v>0</v>
      </c>
      <c r="AE1282" t="s">
        <v>34</v>
      </c>
      <c r="AF1282" t="s">
        <v>34</v>
      </c>
      <c r="AG1282" t="s">
        <v>41</v>
      </c>
      <c r="AH1282" s="5">
        <v>489283.96</v>
      </c>
      <c r="AI1282" s="5">
        <v>0</v>
      </c>
      <c r="AJ1282" s="3">
        <v>48964</v>
      </c>
      <c r="AK1282" s="5">
        <v>0</v>
      </c>
      <c r="AL1282" s="5">
        <v>0</v>
      </c>
      <c r="AM1282" s="5">
        <v>0</v>
      </c>
      <c r="AN1282" s="5">
        <v>0</v>
      </c>
      <c r="AO1282" t="s">
        <v>41</v>
      </c>
      <c r="AP1282" t="s">
        <v>37</v>
      </c>
      <c r="AQ1282" s="5">
        <v>489283.96</v>
      </c>
      <c r="AR1282" t="s">
        <v>38</v>
      </c>
      <c r="AS1282">
        <f t="shared" si="316"/>
        <v>0</v>
      </c>
      <c r="AT1282" t="str">
        <f t="shared" ref="AT1282:AT1345" si="320">IF(AC1282=0,"0 Días",IF(AND(AC1282&gt;0,AC1282&lt;=30),"1-30 Días",IF(AND(AC1282&gt;30,AC1282&lt;=60),"30-60 Días",IF(AND(AC1282&gt;60,AC1282&lt;90),"60-90 Días"," &gt; 90 Días"))))</f>
        <v>0 Días</v>
      </c>
      <c r="AU1282" t="e">
        <f>IF(AND(AC1282=0,SUMIFS($H:$H,$A:$A,$A1282,#REF!,#REF!)&lt;250000000),"Ordinaria",IF(AND(AC1282=0,SUMIFS($H:$H,$A:$A,$A1282,#REF!,#REF!)&gt;=250000000),"Preventiva",IF(AND(AC1282&gt;0,AC1282&lt;=30),"Persuasiva I",IF(AND(AC1282&gt;30,AC1282&lt;=60),"Persuasiva II",IF(AND(AC1282&gt;60,AC1282&lt;90),"Prejurídica","Jurídico")))))</f>
        <v>#REF!</v>
      </c>
      <c r="AV1282">
        <f t="shared" ref="AV1282:AV1345" si="321">IF(AND(AC1282&gt;30,AC1282&lt;=540),"MORA &gt;30 &lt;= 540 DIAS",0)</f>
        <v>0</v>
      </c>
      <c r="AW1282" t="str">
        <f>IFERROR(VLOOKUP(#REF!,#REF!,32,0),"Desembolsado")</f>
        <v>Desembolsado</v>
      </c>
      <c r="AX1282" t="str">
        <f t="shared" si="312"/>
        <v>Otro</v>
      </c>
    </row>
    <row r="1283" spans="1:50" x14ac:dyDescent="0.25">
      <c r="A1283" s="3">
        <v>45169</v>
      </c>
      <c r="B1283" s="1">
        <v>39161830020331</v>
      </c>
      <c r="C1283" s="5">
        <v>133300000</v>
      </c>
      <c r="D1283">
        <v>240</v>
      </c>
      <c r="E1283" s="3">
        <v>41653</v>
      </c>
      <c r="F1283" s="1">
        <f>_xlfn.DAYS(E1283,A1283)/30</f>
        <v>-117.2</v>
      </c>
      <c r="G1283" s="1">
        <f t="shared" si="315"/>
        <v>122.8</v>
      </c>
      <c r="H1283" s="5">
        <v>49326187</v>
      </c>
      <c r="I1283" s="5" t="s">
        <v>53</v>
      </c>
      <c r="J1283" s="6">
        <v>42475</v>
      </c>
      <c r="K1283" s="7">
        <f>+_xlfn.DAYS(A1283,J1283)/30</f>
        <v>89.8</v>
      </c>
      <c r="L1283" s="7">
        <f>+_xlfn.DAYS(A1283,E1283)/30</f>
        <v>117.2</v>
      </c>
      <c r="M1283" s="6">
        <v>26448</v>
      </c>
      <c r="N1283" s="8">
        <f>+_xlfn.DAYS(A1283,M1283)/365</f>
        <v>51.290410958904111</v>
      </c>
      <c r="O1283" s="8">
        <v>6391</v>
      </c>
      <c r="P1283" s="6">
        <v>40945</v>
      </c>
      <c r="Q1283" s="8">
        <f t="shared" si="317"/>
        <v>1.9666666666666666</v>
      </c>
      <c r="R1283" s="8">
        <f t="shared" si="311"/>
        <v>4.25</v>
      </c>
      <c r="S1283" s="8" t="s">
        <v>72</v>
      </c>
      <c r="T1283" s="9">
        <v>1.61E-2</v>
      </c>
      <c r="U1283" s="5">
        <f t="shared" si="318"/>
        <v>555416.66666666663</v>
      </c>
      <c r="V1283" s="5">
        <f t="shared" si="319"/>
        <v>66179.300891666659</v>
      </c>
      <c r="W1283" s="10">
        <f t="shared" si="313"/>
        <v>621595.9675583333</v>
      </c>
      <c r="X1283" s="5">
        <v>0</v>
      </c>
      <c r="Y1283">
        <v>0</v>
      </c>
      <c r="Z1283" s="5">
        <v>0</v>
      </c>
      <c r="AA1283" s="5">
        <v>49326187</v>
      </c>
      <c r="AB1283">
        <v>0</v>
      </c>
      <c r="AC1283">
        <v>0</v>
      </c>
      <c r="AD1283">
        <v>0</v>
      </c>
      <c r="AE1283" t="s">
        <v>34</v>
      </c>
      <c r="AF1283" t="s">
        <v>34</v>
      </c>
      <c r="AG1283" t="s">
        <v>41</v>
      </c>
      <c r="AH1283" s="5">
        <v>493261.87</v>
      </c>
      <c r="AI1283" s="5">
        <v>0</v>
      </c>
      <c r="AJ1283" s="3">
        <v>48964</v>
      </c>
      <c r="AK1283" s="5">
        <v>0</v>
      </c>
      <c r="AL1283" s="5">
        <v>0</v>
      </c>
      <c r="AM1283" s="5">
        <v>0</v>
      </c>
      <c r="AN1283" s="5">
        <v>0</v>
      </c>
      <c r="AO1283" t="s">
        <v>41</v>
      </c>
      <c r="AP1283" t="s">
        <v>37</v>
      </c>
      <c r="AQ1283" s="5">
        <v>493261.87</v>
      </c>
      <c r="AR1283" t="s">
        <v>38</v>
      </c>
      <c r="AS1283">
        <f t="shared" si="316"/>
        <v>0</v>
      </c>
      <c r="AT1283" t="str">
        <f t="shared" si="320"/>
        <v>0 Días</v>
      </c>
      <c r="AU1283" t="e">
        <f>IF(AND(AC1283=0,SUMIFS($H:$H,$A:$A,$A1283,#REF!,#REF!)&lt;250000000),"Ordinaria",IF(AND(AC1283=0,SUMIFS($H:$H,$A:$A,$A1283,#REF!,#REF!)&gt;=250000000),"Preventiva",IF(AND(AC1283&gt;0,AC1283&lt;=30),"Persuasiva I",IF(AND(AC1283&gt;30,AC1283&lt;=60),"Persuasiva II",IF(AND(AC1283&gt;60,AC1283&lt;90),"Prejurídica","Jurídico")))))</f>
        <v>#REF!</v>
      </c>
      <c r="AV1283">
        <f t="shared" si="321"/>
        <v>0</v>
      </c>
      <c r="AW1283" t="str">
        <f>IFERROR(VLOOKUP(#REF!,#REF!,32,0),"Desembolsado")</f>
        <v>Desembolsado</v>
      </c>
      <c r="AX1283" t="str">
        <f t="shared" si="312"/>
        <v>Otro</v>
      </c>
    </row>
    <row r="1284" spans="1:50" x14ac:dyDescent="0.25">
      <c r="A1284" s="3">
        <v>45138</v>
      </c>
      <c r="B1284" s="1">
        <v>39161830020331</v>
      </c>
      <c r="C1284" s="5">
        <v>133300000</v>
      </c>
      <c r="D1284">
        <v>240</v>
      </c>
      <c r="E1284" s="3">
        <v>41653</v>
      </c>
      <c r="F1284" s="1">
        <f>_xlfn.DAYS(E1284,A1284)/30</f>
        <v>-116.16666666666667</v>
      </c>
      <c r="G1284" s="1">
        <f t="shared" si="315"/>
        <v>123.83333333333333</v>
      </c>
      <c r="H1284" s="5">
        <v>49723978</v>
      </c>
      <c r="I1284" s="5" t="s">
        <v>53</v>
      </c>
      <c r="J1284" s="6">
        <v>42475</v>
      </c>
      <c r="K1284" s="7">
        <f>+_xlfn.DAYS(A1284,J1284)/30</f>
        <v>88.766666666666666</v>
      </c>
      <c r="L1284" s="7">
        <f>+_xlfn.DAYS(A1284,E1284)/30</f>
        <v>116.16666666666667</v>
      </c>
      <c r="M1284" s="6">
        <v>26448</v>
      </c>
      <c r="N1284" s="8">
        <f>+_xlfn.DAYS(A1284,M1284)/365</f>
        <v>51.205479452054796</v>
      </c>
      <c r="O1284" s="8">
        <v>6391</v>
      </c>
      <c r="P1284" s="6">
        <v>40945</v>
      </c>
      <c r="Q1284" s="8">
        <f t="shared" si="317"/>
        <v>1.9666666666666666</v>
      </c>
      <c r="R1284" s="8">
        <f t="shared" si="311"/>
        <v>4.25</v>
      </c>
      <c r="S1284" s="8" t="s">
        <v>72</v>
      </c>
      <c r="T1284" s="9">
        <v>1.61E-2</v>
      </c>
      <c r="U1284" s="5">
        <f t="shared" si="318"/>
        <v>555416.66666666663</v>
      </c>
      <c r="V1284" s="5">
        <f t="shared" si="319"/>
        <v>66713.003816666664</v>
      </c>
      <c r="W1284" s="10">
        <f t="shared" si="313"/>
        <v>622129.67048333329</v>
      </c>
      <c r="X1284" s="5">
        <v>0</v>
      </c>
      <c r="Y1284">
        <v>0</v>
      </c>
      <c r="Z1284" s="5">
        <v>0</v>
      </c>
      <c r="AA1284" s="5">
        <v>49723978</v>
      </c>
      <c r="AB1284">
        <v>0</v>
      </c>
      <c r="AC1284">
        <v>0</v>
      </c>
      <c r="AD1284">
        <v>0</v>
      </c>
      <c r="AE1284" t="s">
        <v>34</v>
      </c>
      <c r="AF1284" t="s">
        <v>34</v>
      </c>
      <c r="AG1284" t="s">
        <v>41</v>
      </c>
      <c r="AH1284" s="5">
        <v>497239.78</v>
      </c>
      <c r="AI1284" s="5">
        <v>0</v>
      </c>
      <c r="AJ1284" s="3">
        <v>48964</v>
      </c>
      <c r="AK1284" s="5">
        <v>0</v>
      </c>
      <c r="AL1284" s="5">
        <v>0</v>
      </c>
      <c r="AM1284" s="5">
        <v>0</v>
      </c>
      <c r="AN1284" s="5">
        <v>0</v>
      </c>
      <c r="AO1284" t="s">
        <v>41</v>
      </c>
      <c r="AP1284" t="s">
        <v>37</v>
      </c>
      <c r="AQ1284" s="5">
        <v>497239.78</v>
      </c>
      <c r="AR1284" t="s">
        <v>38</v>
      </c>
      <c r="AS1284">
        <f t="shared" si="316"/>
        <v>0</v>
      </c>
      <c r="AT1284" t="str">
        <f t="shared" si="320"/>
        <v>0 Días</v>
      </c>
      <c r="AU1284" t="e">
        <f>IF(AND(AC1284=0,SUMIFS($H:$H,$A:$A,$A1284,#REF!,#REF!)&lt;250000000),"Ordinaria",IF(AND(AC1284=0,SUMIFS($H:$H,$A:$A,$A1284,#REF!,#REF!)&gt;=250000000),"Preventiva",IF(AND(AC1284&gt;0,AC1284&lt;=30),"Persuasiva I",IF(AND(AC1284&gt;30,AC1284&lt;=60),"Persuasiva II",IF(AND(AC1284&gt;60,AC1284&lt;90),"Prejurídica","Jurídico")))))</f>
        <v>#REF!</v>
      </c>
      <c r="AV1284">
        <f t="shared" si="321"/>
        <v>0</v>
      </c>
      <c r="AW1284" t="str">
        <f>IFERROR(VLOOKUP(#REF!,#REF!,32,0),"Desembolsado")</f>
        <v>Desembolsado</v>
      </c>
      <c r="AX1284" t="str">
        <f t="shared" si="312"/>
        <v>Otro</v>
      </c>
    </row>
    <row r="1285" spans="1:50" x14ac:dyDescent="0.25">
      <c r="A1285" s="3">
        <v>45107</v>
      </c>
      <c r="B1285" s="1">
        <v>39161830020331</v>
      </c>
      <c r="C1285" s="5">
        <v>133300000</v>
      </c>
      <c r="D1285">
        <v>240</v>
      </c>
      <c r="E1285" s="3">
        <v>41653</v>
      </c>
      <c r="F1285" s="1">
        <f>_xlfn.DAYS(E1285,A1285)/30</f>
        <v>-115.13333333333334</v>
      </c>
      <c r="G1285" s="1">
        <f t="shared" si="315"/>
        <v>124.86666666666666</v>
      </c>
      <c r="H1285" s="5">
        <v>50121769</v>
      </c>
      <c r="I1285" s="5" t="s">
        <v>53</v>
      </c>
      <c r="J1285" s="6">
        <v>42475</v>
      </c>
      <c r="K1285" s="7">
        <f>+_xlfn.DAYS(A1285,J1285)/30</f>
        <v>87.733333333333334</v>
      </c>
      <c r="L1285" s="7">
        <f>+_xlfn.DAYS(A1285,E1285)/30</f>
        <v>115.13333333333334</v>
      </c>
      <c r="M1285" s="6">
        <v>26448</v>
      </c>
      <c r="N1285" s="8">
        <f>+_xlfn.DAYS(A1285,M1285)/365</f>
        <v>51.12054794520548</v>
      </c>
      <c r="O1285" s="8">
        <v>6391</v>
      </c>
      <c r="P1285" s="6">
        <v>40945</v>
      </c>
      <c r="Q1285" s="8">
        <f t="shared" si="317"/>
        <v>1.9666666666666666</v>
      </c>
      <c r="R1285" s="8">
        <f t="shared" si="311"/>
        <v>4.25</v>
      </c>
      <c r="S1285" s="8" t="s">
        <v>72</v>
      </c>
      <c r="T1285" s="9">
        <v>1.61E-2</v>
      </c>
      <c r="U1285" s="5">
        <f t="shared" si="318"/>
        <v>555416.66666666663</v>
      </c>
      <c r="V1285" s="5">
        <f t="shared" si="319"/>
        <v>67246.706741666669</v>
      </c>
      <c r="W1285" s="10">
        <f t="shared" si="313"/>
        <v>622663.37340833328</v>
      </c>
      <c r="X1285" s="5">
        <v>66829</v>
      </c>
      <c r="Y1285">
        <v>0</v>
      </c>
      <c r="Z1285" s="5">
        <v>0</v>
      </c>
      <c r="AA1285" s="5">
        <v>50188598</v>
      </c>
      <c r="AB1285">
        <v>0</v>
      </c>
      <c r="AC1285">
        <v>0</v>
      </c>
      <c r="AD1285">
        <v>0</v>
      </c>
      <c r="AE1285" t="s">
        <v>34</v>
      </c>
      <c r="AF1285" t="s">
        <v>34</v>
      </c>
      <c r="AG1285" t="s">
        <v>41</v>
      </c>
      <c r="AH1285" s="5">
        <v>501217.69</v>
      </c>
      <c r="AI1285" s="5">
        <v>668.29</v>
      </c>
      <c r="AJ1285" s="3">
        <v>48964</v>
      </c>
      <c r="AK1285" s="5">
        <v>0</v>
      </c>
      <c r="AL1285" s="5">
        <v>0</v>
      </c>
      <c r="AM1285" s="5">
        <v>0</v>
      </c>
      <c r="AN1285" s="5">
        <v>0</v>
      </c>
      <c r="AO1285" t="s">
        <v>41</v>
      </c>
      <c r="AP1285" t="s">
        <v>37</v>
      </c>
      <c r="AQ1285" s="5">
        <v>501217.69</v>
      </c>
      <c r="AR1285" t="s">
        <v>38</v>
      </c>
      <c r="AS1285">
        <f t="shared" si="316"/>
        <v>0</v>
      </c>
      <c r="AT1285" t="str">
        <f t="shared" si="320"/>
        <v>0 Días</v>
      </c>
      <c r="AU1285" t="e">
        <f>IF(AND(AC1285=0,SUMIFS($H:$H,$A:$A,$A1285,#REF!,#REF!)&lt;250000000),"Ordinaria",IF(AND(AC1285=0,SUMIFS($H:$H,$A:$A,$A1285,#REF!,#REF!)&gt;=250000000),"Preventiva",IF(AND(AC1285&gt;0,AC1285&lt;=30),"Persuasiva I",IF(AND(AC1285&gt;30,AC1285&lt;=60),"Persuasiva II",IF(AND(AC1285&gt;60,AC1285&lt;90),"Prejurídica","Jurídico")))))</f>
        <v>#REF!</v>
      </c>
      <c r="AV1285">
        <f t="shared" si="321"/>
        <v>0</v>
      </c>
      <c r="AW1285" t="str">
        <f>IFERROR(VLOOKUP(#REF!,#REF!,32,0),"Desembolsado")</f>
        <v>Desembolsado</v>
      </c>
      <c r="AX1285" t="str">
        <f t="shared" si="312"/>
        <v>Otro</v>
      </c>
    </row>
    <row r="1286" spans="1:50" x14ac:dyDescent="0.25">
      <c r="A1286" s="3">
        <v>45077</v>
      </c>
      <c r="B1286" s="1">
        <v>39161830020331</v>
      </c>
      <c r="C1286" s="5">
        <v>133300000</v>
      </c>
      <c r="D1286">
        <v>240</v>
      </c>
      <c r="E1286" s="3">
        <v>41653</v>
      </c>
      <c r="F1286" s="1">
        <f>_xlfn.DAYS(E1286,A1286)/30</f>
        <v>-114.13333333333334</v>
      </c>
      <c r="G1286" s="1">
        <f t="shared" si="315"/>
        <v>125.86666666666666</v>
      </c>
      <c r="H1286" s="5">
        <v>51238148</v>
      </c>
      <c r="I1286" s="5" t="s">
        <v>53</v>
      </c>
      <c r="J1286" s="6">
        <v>42475</v>
      </c>
      <c r="K1286" s="7">
        <f>+_xlfn.DAYS(A1286,J1286)/30</f>
        <v>86.733333333333334</v>
      </c>
      <c r="L1286" s="7">
        <f>+_xlfn.DAYS(A1286,E1286)/30</f>
        <v>114.13333333333334</v>
      </c>
      <c r="M1286" s="6">
        <v>26448</v>
      </c>
      <c r="N1286" s="8">
        <f>+_xlfn.DAYS(A1286,M1286)/365</f>
        <v>51.038356164383565</v>
      </c>
      <c r="O1286" s="8">
        <v>6391</v>
      </c>
      <c r="P1286" s="6">
        <v>40945</v>
      </c>
      <c r="Q1286" s="8">
        <f t="shared" si="317"/>
        <v>1.9666666666666666</v>
      </c>
      <c r="R1286" s="8">
        <f t="shared" si="311"/>
        <v>4.25</v>
      </c>
      <c r="S1286" s="8" t="s">
        <v>72</v>
      </c>
      <c r="T1286" s="9">
        <v>1.61E-2</v>
      </c>
      <c r="U1286" s="5">
        <f t="shared" si="318"/>
        <v>555416.66666666663</v>
      </c>
      <c r="V1286" s="5">
        <f t="shared" si="319"/>
        <v>68744.515233333324</v>
      </c>
      <c r="W1286" s="10">
        <f t="shared" si="313"/>
        <v>624161.18189999997</v>
      </c>
      <c r="X1286" s="5">
        <v>93215</v>
      </c>
      <c r="Y1286">
        <v>0</v>
      </c>
      <c r="Z1286" s="5">
        <v>0</v>
      </c>
      <c r="AA1286" s="5">
        <v>51331615</v>
      </c>
      <c r="AB1286">
        <v>1</v>
      </c>
      <c r="AC1286">
        <v>11</v>
      </c>
      <c r="AD1286">
        <v>0</v>
      </c>
      <c r="AE1286" t="s">
        <v>34</v>
      </c>
      <c r="AF1286" t="s">
        <v>34</v>
      </c>
      <c r="AG1286" t="s">
        <v>41</v>
      </c>
      <c r="AH1286" s="5">
        <v>512381.48</v>
      </c>
      <c r="AI1286" s="5">
        <v>934.67</v>
      </c>
      <c r="AJ1286" s="3">
        <v>48964</v>
      </c>
      <c r="AK1286" s="5">
        <v>0</v>
      </c>
      <c r="AL1286" s="5">
        <v>0</v>
      </c>
      <c r="AM1286" s="5">
        <v>0</v>
      </c>
      <c r="AN1286" s="5">
        <v>0</v>
      </c>
      <c r="AO1286" t="s">
        <v>41</v>
      </c>
      <c r="AP1286" t="s">
        <v>42</v>
      </c>
      <c r="AQ1286" s="5">
        <v>512381.48</v>
      </c>
      <c r="AR1286" t="s">
        <v>38</v>
      </c>
      <c r="AS1286">
        <f t="shared" si="316"/>
        <v>1</v>
      </c>
      <c r="AT1286" t="str">
        <f t="shared" si="320"/>
        <v>1-30 Días</v>
      </c>
      <c r="AU1286" t="e">
        <f>IF(AND(AC1286=0,SUMIFS($H:$H,$A:$A,$A1286,#REF!,#REF!)&lt;250000000),"Ordinaria",IF(AND(AC1286=0,SUMIFS($H:$H,$A:$A,$A1286,#REF!,#REF!)&gt;=250000000),"Preventiva",IF(AND(AC1286&gt;0,AC1286&lt;=30),"Persuasiva I",IF(AND(AC1286&gt;30,AC1286&lt;=60),"Persuasiva II",IF(AND(AC1286&gt;60,AC1286&lt;90),"Prejurídica","Jurídico")))))</f>
        <v>#REF!</v>
      </c>
      <c r="AV1286">
        <f t="shared" si="321"/>
        <v>0</v>
      </c>
      <c r="AW1286" t="str">
        <f>IFERROR(VLOOKUP(#REF!,#REF!,32,0),"Desembolsado")</f>
        <v>Desembolsado</v>
      </c>
      <c r="AX1286" t="str">
        <f t="shared" si="312"/>
        <v>Otro</v>
      </c>
    </row>
    <row r="1287" spans="1:50" x14ac:dyDescent="0.25">
      <c r="A1287" s="3">
        <v>45046</v>
      </c>
      <c r="B1287" s="1">
        <v>39161830020331</v>
      </c>
      <c r="C1287" s="5">
        <v>133300000</v>
      </c>
      <c r="D1287">
        <v>240</v>
      </c>
      <c r="E1287" s="3">
        <v>41653</v>
      </c>
      <c r="F1287" s="1">
        <f>_xlfn.DAYS(E1287,A1287)/30</f>
        <v>-113.1</v>
      </c>
      <c r="G1287" s="1">
        <f t="shared" si="315"/>
        <v>126.9</v>
      </c>
      <c r="H1287" s="5">
        <v>51238148</v>
      </c>
      <c r="I1287" s="5" t="s">
        <v>53</v>
      </c>
      <c r="J1287" s="6">
        <v>42475</v>
      </c>
      <c r="K1287" s="7">
        <f>+_xlfn.DAYS(A1287,J1287)/30</f>
        <v>85.7</v>
      </c>
      <c r="L1287" s="7">
        <f>+_xlfn.DAYS(A1287,E1287)/30</f>
        <v>113.1</v>
      </c>
      <c r="M1287" s="6">
        <v>26448</v>
      </c>
      <c r="N1287" s="8">
        <f>+_xlfn.DAYS(A1287,M1287)/365</f>
        <v>50.953424657534249</v>
      </c>
      <c r="O1287" s="8">
        <v>6391</v>
      </c>
      <c r="P1287" s="6">
        <v>40945</v>
      </c>
      <c r="Q1287" s="8">
        <f t="shared" si="317"/>
        <v>1.9666666666666666</v>
      </c>
      <c r="R1287" s="8">
        <f t="shared" si="311"/>
        <v>4.25</v>
      </c>
      <c r="S1287" s="8" t="s">
        <v>72</v>
      </c>
      <c r="T1287" s="9">
        <v>1.61E-2</v>
      </c>
      <c r="U1287" s="5">
        <f t="shared" si="318"/>
        <v>555416.66666666663</v>
      </c>
      <c r="V1287" s="5">
        <f t="shared" si="319"/>
        <v>68744.515233333324</v>
      </c>
      <c r="W1287" s="10">
        <f t="shared" si="313"/>
        <v>624161.18189999997</v>
      </c>
      <c r="X1287" s="5">
        <v>25057</v>
      </c>
      <c r="Y1287">
        <v>0</v>
      </c>
      <c r="Z1287" s="5">
        <v>0</v>
      </c>
      <c r="AA1287" s="5">
        <v>51263205</v>
      </c>
      <c r="AB1287">
        <v>0</v>
      </c>
      <c r="AC1287">
        <v>0</v>
      </c>
      <c r="AD1287">
        <v>0</v>
      </c>
      <c r="AE1287" t="s">
        <v>34</v>
      </c>
      <c r="AF1287" t="s">
        <v>34</v>
      </c>
      <c r="AG1287" t="s">
        <v>41</v>
      </c>
      <c r="AH1287" s="5">
        <v>512381.48</v>
      </c>
      <c r="AI1287" s="5">
        <v>250.57</v>
      </c>
      <c r="AJ1287" s="3">
        <v>48964</v>
      </c>
      <c r="AK1287" s="5">
        <v>0</v>
      </c>
      <c r="AL1287" s="5">
        <v>0</v>
      </c>
      <c r="AM1287" s="5">
        <v>0</v>
      </c>
      <c r="AN1287" s="5">
        <v>0</v>
      </c>
      <c r="AO1287" t="s">
        <v>41</v>
      </c>
      <c r="AP1287" t="s">
        <v>37</v>
      </c>
      <c r="AQ1287" s="5">
        <v>512381.48</v>
      </c>
      <c r="AR1287" t="s">
        <v>38</v>
      </c>
      <c r="AS1287">
        <f t="shared" si="316"/>
        <v>0</v>
      </c>
      <c r="AT1287" t="str">
        <f t="shared" si="320"/>
        <v>0 Días</v>
      </c>
      <c r="AU1287" t="e">
        <f>IF(AND(AC1287=0,SUMIFS($H:$H,$A:$A,$A1287,#REF!,#REF!)&lt;250000000),"Ordinaria",IF(AND(AC1287=0,SUMIFS($H:$H,$A:$A,$A1287,#REF!,#REF!)&gt;=250000000),"Preventiva",IF(AND(AC1287&gt;0,AC1287&lt;=30),"Persuasiva I",IF(AND(AC1287&gt;30,AC1287&lt;=60),"Persuasiva II",IF(AND(AC1287&gt;60,AC1287&lt;90),"Prejurídica","Jurídico")))))</f>
        <v>#REF!</v>
      </c>
      <c r="AV1287">
        <f t="shared" si="321"/>
        <v>0</v>
      </c>
      <c r="AW1287" t="str">
        <f>IFERROR(VLOOKUP(#REF!,#REF!,32,0),"Desembolsado")</f>
        <v>Desembolsado</v>
      </c>
      <c r="AX1287" t="str">
        <f t="shared" si="312"/>
        <v>Otro</v>
      </c>
    </row>
    <row r="1288" spans="1:50" x14ac:dyDescent="0.25">
      <c r="A1288" s="3">
        <v>45016</v>
      </c>
      <c r="B1288" s="1">
        <v>39161830020331</v>
      </c>
      <c r="C1288" s="5">
        <v>133300000</v>
      </c>
      <c r="D1288">
        <v>240</v>
      </c>
      <c r="E1288" s="3">
        <v>41653</v>
      </c>
      <c r="F1288" s="1">
        <f>_xlfn.DAYS(E1288,A1288)/30</f>
        <v>-112.1</v>
      </c>
      <c r="G1288" s="1">
        <f t="shared" si="315"/>
        <v>127.9</v>
      </c>
      <c r="H1288" s="5">
        <v>51712177</v>
      </c>
      <c r="I1288" s="5" t="s">
        <v>53</v>
      </c>
      <c r="J1288" s="6">
        <v>42475</v>
      </c>
      <c r="K1288" s="7">
        <f>+_xlfn.DAYS(A1288,J1288)/30</f>
        <v>84.7</v>
      </c>
      <c r="L1288" s="7">
        <f>+_xlfn.DAYS(A1288,E1288)/30</f>
        <v>112.1</v>
      </c>
      <c r="M1288" s="6">
        <v>26448</v>
      </c>
      <c r="N1288" s="8">
        <f>+_xlfn.DAYS(A1288,M1288)/365</f>
        <v>50.871232876712327</v>
      </c>
      <c r="O1288" s="8">
        <v>6391</v>
      </c>
      <c r="P1288" s="6">
        <v>40945</v>
      </c>
      <c r="Q1288" s="8">
        <f t="shared" si="317"/>
        <v>1.9666666666666666</v>
      </c>
      <c r="R1288" s="8">
        <f t="shared" si="311"/>
        <v>4.25</v>
      </c>
      <c r="S1288" s="8" t="s">
        <v>72</v>
      </c>
      <c r="T1288" s="9">
        <v>1.61E-2</v>
      </c>
      <c r="U1288" s="5">
        <f t="shared" si="318"/>
        <v>555416.66666666663</v>
      </c>
      <c r="V1288" s="5">
        <f t="shared" si="319"/>
        <v>69380.504141666665</v>
      </c>
      <c r="W1288" s="10">
        <f t="shared" si="313"/>
        <v>624797.17080833332</v>
      </c>
      <c r="X1288" s="5">
        <v>25278</v>
      </c>
      <c r="Y1288">
        <v>0</v>
      </c>
      <c r="Z1288" s="5">
        <v>0</v>
      </c>
      <c r="AA1288" s="5">
        <v>51737455</v>
      </c>
      <c r="AB1288">
        <v>0</v>
      </c>
      <c r="AC1288">
        <v>0</v>
      </c>
      <c r="AD1288">
        <v>0</v>
      </c>
      <c r="AE1288" t="s">
        <v>34</v>
      </c>
      <c r="AF1288" t="s">
        <v>34</v>
      </c>
      <c r="AG1288" t="s">
        <v>41</v>
      </c>
      <c r="AH1288" s="5">
        <v>517121.77</v>
      </c>
      <c r="AI1288" s="5">
        <v>252.78</v>
      </c>
      <c r="AJ1288" s="3">
        <v>48964</v>
      </c>
      <c r="AK1288" s="5">
        <v>0</v>
      </c>
      <c r="AL1288" s="5">
        <v>0</v>
      </c>
      <c r="AM1288" s="5">
        <v>0</v>
      </c>
      <c r="AN1288" s="5">
        <v>0</v>
      </c>
      <c r="AO1288" t="s">
        <v>41</v>
      </c>
      <c r="AP1288" t="s">
        <v>37</v>
      </c>
      <c r="AQ1288" s="5">
        <v>517121.77</v>
      </c>
      <c r="AR1288" t="s">
        <v>38</v>
      </c>
      <c r="AS1288">
        <f t="shared" si="316"/>
        <v>0</v>
      </c>
      <c r="AT1288" t="str">
        <f t="shared" si="320"/>
        <v>0 Días</v>
      </c>
      <c r="AU1288" t="e">
        <f>IF(AND(AC1288=0,SUMIFS($H:$H,$A:$A,$A1288,#REF!,#REF!)&lt;250000000),"Ordinaria",IF(AND(AC1288=0,SUMIFS($H:$H,$A:$A,$A1288,#REF!,#REF!)&gt;=250000000),"Preventiva",IF(AND(AC1288&gt;0,AC1288&lt;=30),"Persuasiva I",IF(AND(AC1288&gt;30,AC1288&lt;=60),"Persuasiva II",IF(AND(AC1288&gt;60,AC1288&lt;90),"Prejurídica","Jurídico")))))</f>
        <v>#REF!</v>
      </c>
      <c r="AV1288">
        <f t="shared" si="321"/>
        <v>0</v>
      </c>
      <c r="AW1288" t="str">
        <f>IFERROR(VLOOKUP(#REF!,#REF!,32,0),"Desembolsado")</f>
        <v>Desembolsado</v>
      </c>
      <c r="AX1288" t="str">
        <f t="shared" si="312"/>
        <v>Otro</v>
      </c>
    </row>
    <row r="1289" spans="1:50" x14ac:dyDescent="0.25">
      <c r="A1289" s="3">
        <v>45351</v>
      </c>
      <c r="B1289" s="1">
        <v>39162000021561</v>
      </c>
      <c r="C1289" s="5">
        <v>598693905</v>
      </c>
      <c r="D1289">
        <v>240</v>
      </c>
      <c r="E1289" s="3">
        <v>40942</v>
      </c>
      <c r="F1289" s="1">
        <f>_xlfn.DAYS(E1289,A1289)/30</f>
        <v>-146.96666666666667</v>
      </c>
      <c r="G1289" s="1">
        <f t="shared" si="315"/>
        <v>93.033333333333331</v>
      </c>
      <c r="H1289" s="5">
        <v>345432020</v>
      </c>
      <c r="I1289" s="5" t="s">
        <v>53</v>
      </c>
      <c r="J1289" s="6">
        <v>42713</v>
      </c>
      <c r="K1289" s="7">
        <f>+_xlfn.DAYS(A1289,J1289)/30</f>
        <v>87.933333333333337</v>
      </c>
      <c r="L1289" s="7">
        <f>+_xlfn.DAYS(A1289,E1289)/30</f>
        <v>146.96666666666667</v>
      </c>
      <c r="M1289" s="6">
        <v>22378</v>
      </c>
      <c r="N1289" s="8">
        <f>+_xlfn.DAYS(A1289,M1289)/365</f>
        <v>62.939726027397263</v>
      </c>
      <c r="O1289" s="8">
        <v>35548</v>
      </c>
      <c r="P1289" s="6">
        <v>40554</v>
      </c>
      <c r="Q1289" s="8">
        <f t="shared" si="317"/>
        <v>1.0777777777777777</v>
      </c>
      <c r="R1289" s="8">
        <f t="shared" si="311"/>
        <v>5.9972222222222218</v>
      </c>
      <c r="S1289" s="8" t="s">
        <v>78</v>
      </c>
      <c r="T1289" s="9">
        <v>1E-4</v>
      </c>
      <c r="U1289" s="5">
        <f t="shared" si="318"/>
        <v>2494557.9375</v>
      </c>
      <c r="V1289" s="5">
        <f t="shared" si="319"/>
        <v>2878.6001666666671</v>
      </c>
      <c r="W1289" s="10">
        <f t="shared" si="313"/>
        <v>2497436.5376666668</v>
      </c>
      <c r="X1289" s="5">
        <v>5027668</v>
      </c>
      <c r="Y1289">
        <v>20816012</v>
      </c>
      <c r="Z1289" s="5">
        <v>4759884</v>
      </c>
      <c r="AA1289" s="5">
        <v>355219572</v>
      </c>
      <c r="AB1289">
        <v>1</v>
      </c>
      <c r="AC1289">
        <v>1009</v>
      </c>
      <c r="AD1289">
        <v>0</v>
      </c>
      <c r="AE1289" t="s">
        <v>49</v>
      </c>
      <c r="AF1289" t="s">
        <v>49</v>
      </c>
      <c r="AG1289" t="s">
        <v>41</v>
      </c>
      <c r="AH1289" s="5">
        <v>345432020</v>
      </c>
      <c r="AI1289" s="5">
        <v>5027668</v>
      </c>
      <c r="AJ1289" s="3">
        <v>48324</v>
      </c>
      <c r="AK1289" s="5">
        <v>4759884</v>
      </c>
      <c r="AL1289" s="5">
        <v>0</v>
      </c>
      <c r="AM1289" s="5">
        <v>0</v>
      </c>
      <c r="AN1289" s="5">
        <v>0</v>
      </c>
      <c r="AO1289" t="s">
        <v>41</v>
      </c>
      <c r="AP1289" t="s">
        <v>46</v>
      </c>
      <c r="AQ1289" s="5">
        <v>3454320.2</v>
      </c>
      <c r="AR1289" t="s">
        <v>38</v>
      </c>
      <c r="AT1289" t="str">
        <f t="shared" si="320"/>
        <v xml:space="preserve"> &gt; 90 Días</v>
      </c>
      <c r="AU1289" t="e">
        <f>IF(AND(AC1289=0,SUMIFS($H:$H,$A:$A,$A1289,#REF!,#REF!)&lt;250000000),"Ordinaria",IF(AND(AC1289=0,SUMIFS($H:$H,$A:$A,$A1289,#REF!,#REF!)&gt;=250000000),"Preventiva",IF(AND(AC1289&gt;0,AC1289&lt;=30),"Persuasiva I",IF(AND(AC1289&gt;30,AC1289&lt;=60),"Persuasiva II",IF(AND(AC1289&gt;60,AC1289&lt;90),"Prejurídica","Jurídico")))))</f>
        <v>#REF!</v>
      </c>
      <c r="AV1289">
        <f t="shared" si="321"/>
        <v>0</v>
      </c>
      <c r="AW1289" t="str">
        <f>IFERROR(VLOOKUP(#REF!,#REF!,32,0),"Desembolsado")</f>
        <v>Desembolsado</v>
      </c>
      <c r="AX1289" t="str">
        <f t="shared" si="312"/>
        <v>Otro</v>
      </c>
    </row>
    <row r="1290" spans="1:50" x14ac:dyDescent="0.25">
      <c r="A1290" s="3">
        <v>45322</v>
      </c>
      <c r="B1290" s="1">
        <v>39162000021561</v>
      </c>
      <c r="C1290" s="5">
        <v>598693905</v>
      </c>
      <c r="D1290">
        <v>240</v>
      </c>
      <c r="E1290" s="3">
        <v>40942</v>
      </c>
      <c r="F1290" s="1">
        <f>_xlfn.DAYS(E1290,A1290)/30</f>
        <v>-146</v>
      </c>
      <c r="G1290" s="1">
        <f t="shared" si="315"/>
        <v>94</v>
      </c>
      <c r="H1290" s="5">
        <v>345432020</v>
      </c>
      <c r="I1290" s="5" t="s">
        <v>53</v>
      </c>
      <c r="J1290" s="6">
        <v>42713</v>
      </c>
      <c r="K1290" s="7">
        <f>+_xlfn.DAYS(A1290,J1290)/30</f>
        <v>86.966666666666669</v>
      </c>
      <c r="L1290" s="7">
        <f>+_xlfn.DAYS(A1290,E1290)/30</f>
        <v>146</v>
      </c>
      <c r="M1290" s="6">
        <v>22378</v>
      </c>
      <c r="N1290" s="8">
        <f>+_xlfn.DAYS(A1290,M1290)/365</f>
        <v>62.860273972602741</v>
      </c>
      <c r="O1290" s="8">
        <v>35548</v>
      </c>
      <c r="P1290" s="6">
        <v>40554</v>
      </c>
      <c r="Q1290" s="8">
        <f t="shared" si="317"/>
        <v>1.0777777777777777</v>
      </c>
      <c r="R1290" s="8">
        <f t="shared" si="311"/>
        <v>5.9972222222222218</v>
      </c>
      <c r="S1290" s="8" t="s">
        <v>78</v>
      </c>
      <c r="T1290" s="9">
        <v>1E-4</v>
      </c>
      <c r="U1290" s="5">
        <f t="shared" si="318"/>
        <v>2494557.9375</v>
      </c>
      <c r="V1290" s="5">
        <f t="shared" si="319"/>
        <v>2878.6001666666671</v>
      </c>
      <c r="W1290" s="10">
        <f t="shared" si="313"/>
        <v>2497436.5376666668</v>
      </c>
      <c r="X1290" s="5">
        <v>5027668</v>
      </c>
      <c r="Y1290">
        <v>20162829</v>
      </c>
      <c r="Z1290" s="5">
        <v>4709439</v>
      </c>
      <c r="AA1290" s="5">
        <v>355169127</v>
      </c>
      <c r="AB1290">
        <v>1</v>
      </c>
      <c r="AC1290">
        <v>979</v>
      </c>
      <c r="AD1290">
        <v>0</v>
      </c>
      <c r="AE1290" t="s">
        <v>49</v>
      </c>
      <c r="AF1290" t="s">
        <v>49</v>
      </c>
      <c r="AG1290" t="s">
        <v>41</v>
      </c>
      <c r="AH1290" s="5">
        <v>345432020</v>
      </c>
      <c r="AI1290" s="5">
        <v>5027668</v>
      </c>
      <c r="AJ1290" s="3">
        <v>48324</v>
      </c>
      <c r="AK1290" s="5">
        <v>4709439</v>
      </c>
      <c r="AL1290" s="5">
        <v>0</v>
      </c>
      <c r="AM1290" s="5">
        <v>0</v>
      </c>
      <c r="AN1290" s="5">
        <v>0</v>
      </c>
      <c r="AO1290" t="s">
        <v>41</v>
      </c>
      <c r="AP1290" t="s">
        <v>46</v>
      </c>
      <c r="AQ1290" s="5">
        <v>3454320.2</v>
      </c>
      <c r="AR1290" t="s">
        <v>38</v>
      </c>
      <c r="AS1290">
        <f t="shared" ref="AS1290:AS1300" si="322">IF(AC1290&gt;=1,1,0)</f>
        <v>1</v>
      </c>
      <c r="AT1290" t="str">
        <f t="shared" si="320"/>
        <v xml:space="preserve"> &gt; 90 Días</v>
      </c>
      <c r="AU1290" t="e">
        <f>IF(AND(AC1290=0,SUMIFS($H:$H,$A:$A,$A1290,#REF!,#REF!)&lt;250000000),"Ordinaria",IF(AND(AC1290=0,SUMIFS($H:$H,$A:$A,$A1290,#REF!,#REF!)&gt;=250000000),"Preventiva",IF(AND(AC1290&gt;0,AC1290&lt;=30),"Persuasiva I",IF(AND(AC1290&gt;30,AC1290&lt;=60),"Persuasiva II",IF(AND(AC1290&gt;60,AC1290&lt;90),"Prejurídica","Jurídico")))))</f>
        <v>#REF!</v>
      </c>
      <c r="AV1290">
        <f t="shared" si="321"/>
        <v>0</v>
      </c>
      <c r="AW1290" t="str">
        <f>IFERROR(VLOOKUP(#REF!,#REF!,32,0),"Desembolsado")</f>
        <v>Desembolsado</v>
      </c>
      <c r="AX1290" t="str">
        <f t="shared" si="312"/>
        <v>Otro</v>
      </c>
    </row>
    <row r="1291" spans="1:50" x14ac:dyDescent="0.25">
      <c r="A1291" s="3">
        <v>45291</v>
      </c>
      <c r="B1291" s="1">
        <v>39162000021561</v>
      </c>
      <c r="C1291" s="5">
        <v>598693905</v>
      </c>
      <c r="D1291">
        <v>240</v>
      </c>
      <c r="E1291" s="3">
        <v>40942</v>
      </c>
      <c r="F1291" s="1">
        <f>_xlfn.DAYS(E1291,A1291)/30</f>
        <v>-144.96666666666667</v>
      </c>
      <c r="G1291" s="1">
        <f t="shared" si="315"/>
        <v>95.033333333333331</v>
      </c>
      <c r="H1291" s="5">
        <v>345432020</v>
      </c>
      <c r="I1291" s="5" t="s">
        <v>53</v>
      </c>
      <c r="J1291" s="6">
        <v>42713</v>
      </c>
      <c r="K1291" s="7">
        <f>+_xlfn.DAYS(A1291,J1291)/30</f>
        <v>85.933333333333337</v>
      </c>
      <c r="L1291" s="7">
        <f>+_xlfn.DAYS(A1291,E1291)/30</f>
        <v>144.96666666666667</v>
      </c>
      <c r="M1291" s="6">
        <v>22378</v>
      </c>
      <c r="N1291" s="8">
        <f>+_xlfn.DAYS(A1291,M1291)/365</f>
        <v>62.775342465753425</v>
      </c>
      <c r="O1291" s="8">
        <v>35548</v>
      </c>
      <c r="P1291" s="6">
        <v>40554</v>
      </c>
      <c r="Q1291" s="8">
        <f t="shared" si="317"/>
        <v>1.0777777777777777</v>
      </c>
      <c r="R1291" s="8">
        <f t="shared" si="311"/>
        <v>5.9972222222222218</v>
      </c>
      <c r="S1291" s="8" t="s">
        <v>78</v>
      </c>
      <c r="T1291" s="9">
        <v>1E-4</v>
      </c>
      <c r="U1291" s="5">
        <f t="shared" si="318"/>
        <v>2494557.9375</v>
      </c>
      <c r="V1291" s="5">
        <f t="shared" si="319"/>
        <v>2878.6001666666671</v>
      </c>
      <c r="W1291" s="10">
        <f t="shared" si="313"/>
        <v>2497436.5376666668</v>
      </c>
      <c r="X1291" s="5">
        <v>5027668</v>
      </c>
      <c r="Y1291">
        <v>19464595</v>
      </c>
      <c r="Z1291" s="5">
        <v>4659094</v>
      </c>
      <c r="AA1291" s="5">
        <v>355118782</v>
      </c>
      <c r="AB1291">
        <v>1</v>
      </c>
      <c r="AC1291">
        <v>948</v>
      </c>
      <c r="AD1291">
        <v>0</v>
      </c>
      <c r="AE1291" t="s">
        <v>49</v>
      </c>
      <c r="AF1291" t="s">
        <v>49</v>
      </c>
      <c r="AG1291" t="s">
        <v>41</v>
      </c>
      <c r="AH1291" s="5">
        <v>345432020</v>
      </c>
      <c r="AI1291" s="5">
        <v>5027668</v>
      </c>
      <c r="AJ1291" s="3">
        <v>48324</v>
      </c>
      <c r="AK1291" s="5">
        <v>4659094</v>
      </c>
      <c r="AL1291" s="5">
        <v>0</v>
      </c>
      <c r="AM1291" s="5">
        <v>0</v>
      </c>
      <c r="AN1291" s="5">
        <v>0</v>
      </c>
      <c r="AO1291" t="s">
        <v>41</v>
      </c>
      <c r="AP1291" t="s">
        <v>46</v>
      </c>
      <c r="AQ1291" s="5">
        <v>3454320.2</v>
      </c>
      <c r="AR1291" t="s">
        <v>38</v>
      </c>
      <c r="AS1291">
        <f t="shared" si="322"/>
        <v>1</v>
      </c>
      <c r="AT1291" t="str">
        <f t="shared" si="320"/>
        <v xml:space="preserve"> &gt; 90 Días</v>
      </c>
      <c r="AU1291" t="e">
        <f>IF(AND(AC1291=0,SUMIFS($H:$H,$A:$A,$A1291,#REF!,#REF!)&lt;250000000),"Ordinaria",IF(AND(AC1291=0,SUMIFS($H:$H,$A:$A,$A1291,#REF!,#REF!)&gt;=250000000),"Preventiva",IF(AND(AC1291&gt;0,AC1291&lt;=30),"Persuasiva I",IF(AND(AC1291&gt;30,AC1291&lt;=60),"Persuasiva II",IF(AND(AC1291&gt;60,AC1291&lt;90),"Prejurídica","Jurídico")))))</f>
        <v>#REF!</v>
      </c>
      <c r="AV1291">
        <f t="shared" si="321"/>
        <v>0</v>
      </c>
      <c r="AW1291" t="str">
        <f>IFERROR(VLOOKUP(#REF!,#REF!,32,0),"Desembolsado")</f>
        <v>Desembolsado</v>
      </c>
      <c r="AX1291" t="str">
        <f t="shared" si="312"/>
        <v>Otro</v>
      </c>
    </row>
    <row r="1292" spans="1:50" x14ac:dyDescent="0.25">
      <c r="A1292" s="3">
        <v>45260</v>
      </c>
      <c r="B1292" s="1">
        <v>39162000021561</v>
      </c>
      <c r="C1292" s="5">
        <v>598693905</v>
      </c>
      <c r="D1292">
        <v>240</v>
      </c>
      <c r="E1292" s="3">
        <v>40942</v>
      </c>
      <c r="F1292" s="1">
        <f>_xlfn.DAYS(E1292,A1292)/30</f>
        <v>-143.93333333333334</v>
      </c>
      <c r="G1292" s="1">
        <f t="shared" si="315"/>
        <v>96.066666666666663</v>
      </c>
      <c r="H1292" s="5">
        <v>345432020</v>
      </c>
      <c r="I1292" s="5" t="s">
        <v>53</v>
      </c>
      <c r="J1292" s="6">
        <v>42713</v>
      </c>
      <c r="K1292" s="7">
        <f>+_xlfn.DAYS(A1292,J1292)/30</f>
        <v>84.9</v>
      </c>
      <c r="L1292" s="7">
        <f>+_xlfn.DAYS(A1292,E1292)/30</f>
        <v>143.93333333333334</v>
      </c>
      <c r="M1292" s="6">
        <v>22378</v>
      </c>
      <c r="N1292" s="8">
        <f>+_xlfn.DAYS(A1292,M1292)/365</f>
        <v>62.69041095890411</v>
      </c>
      <c r="O1292" s="8">
        <v>35548</v>
      </c>
      <c r="P1292" s="6">
        <v>40554</v>
      </c>
      <c r="Q1292" s="8">
        <f t="shared" si="317"/>
        <v>1.0777777777777777</v>
      </c>
      <c r="R1292" s="8">
        <f t="shared" si="311"/>
        <v>5.9972222222222218</v>
      </c>
      <c r="S1292" s="8" t="s">
        <v>78</v>
      </c>
      <c r="T1292" s="9">
        <v>1E-4</v>
      </c>
      <c r="U1292" s="5">
        <f t="shared" si="318"/>
        <v>2494557.9375</v>
      </c>
      <c r="V1292" s="5">
        <f t="shared" si="319"/>
        <v>2878.6001666666671</v>
      </c>
      <c r="W1292" s="10">
        <f t="shared" si="313"/>
        <v>2497436.5376666668</v>
      </c>
      <c r="X1292" s="5">
        <v>5027668</v>
      </c>
      <c r="Y1292">
        <v>18764451</v>
      </c>
      <c r="Z1292" s="5">
        <v>0</v>
      </c>
      <c r="AA1292" s="5">
        <v>350459688</v>
      </c>
      <c r="AB1292">
        <v>1</v>
      </c>
      <c r="AC1292">
        <v>917</v>
      </c>
      <c r="AD1292">
        <v>0</v>
      </c>
      <c r="AE1292" t="s">
        <v>49</v>
      </c>
      <c r="AF1292" t="s">
        <v>49</v>
      </c>
      <c r="AG1292" t="s">
        <v>41</v>
      </c>
      <c r="AH1292" s="5">
        <v>345432020</v>
      </c>
      <c r="AI1292" s="5">
        <v>5027668</v>
      </c>
      <c r="AJ1292" s="3">
        <v>48324</v>
      </c>
      <c r="AK1292" s="5">
        <v>0</v>
      </c>
      <c r="AL1292" s="5">
        <v>0</v>
      </c>
      <c r="AM1292" s="5">
        <v>0</v>
      </c>
      <c r="AN1292" s="5">
        <v>0</v>
      </c>
      <c r="AO1292" t="s">
        <v>41</v>
      </c>
      <c r="AP1292" t="s">
        <v>46</v>
      </c>
      <c r="AQ1292" s="5">
        <v>3454320.2</v>
      </c>
      <c r="AR1292" t="s">
        <v>38</v>
      </c>
      <c r="AS1292">
        <f t="shared" si="322"/>
        <v>1</v>
      </c>
      <c r="AT1292" t="str">
        <f t="shared" si="320"/>
        <v xml:space="preserve"> &gt; 90 Días</v>
      </c>
      <c r="AU1292" t="e">
        <f>IF(AND(AC1292=0,SUMIFS($H:$H,$A:$A,$A1292,#REF!,#REF!)&lt;250000000),"Ordinaria",IF(AND(AC1292=0,SUMIFS($H:$H,$A:$A,$A1292,#REF!,#REF!)&gt;=250000000),"Preventiva",IF(AND(AC1292&gt;0,AC1292&lt;=30),"Persuasiva I",IF(AND(AC1292&gt;30,AC1292&lt;=60),"Persuasiva II",IF(AND(AC1292&gt;60,AC1292&lt;90),"Prejurídica","Jurídico")))))</f>
        <v>#REF!</v>
      </c>
      <c r="AV1292">
        <f t="shared" si="321"/>
        <v>0</v>
      </c>
      <c r="AW1292" t="str">
        <f>IFERROR(VLOOKUP(#REF!,#REF!,32,0),"Desembolsado")</f>
        <v>Desembolsado</v>
      </c>
      <c r="AX1292" t="str">
        <f t="shared" si="312"/>
        <v>Otro</v>
      </c>
    </row>
    <row r="1293" spans="1:50" x14ac:dyDescent="0.25">
      <c r="A1293" s="3">
        <v>45230</v>
      </c>
      <c r="B1293" s="1">
        <v>39162000021561</v>
      </c>
      <c r="C1293" s="5">
        <v>598693905</v>
      </c>
      <c r="D1293">
        <v>240</v>
      </c>
      <c r="E1293" s="3">
        <v>40942</v>
      </c>
      <c r="F1293" s="1">
        <f>_xlfn.DAYS(E1293,A1293)/30</f>
        <v>-142.93333333333334</v>
      </c>
      <c r="G1293" s="1">
        <f t="shared" si="315"/>
        <v>97.066666666666663</v>
      </c>
      <c r="H1293" s="5">
        <v>345432020</v>
      </c>
      <c r="I1293" s="5" t="s">
        <v>53</v>
      </c>
      <c r="J1293" s="6">
        <v>42713</v>
      </c>
      <c r="K1293" s="7">
        <f>+_xlfn.DAYS(A1293,J1293)/30</f>
        <v>83.9</v>
      </c>
      <c r="L1293" s="7">
        <f>+_xlfn.DAYS(A1293,E1293)/30</f>
        <v>142.93333333333334</v>
      </c>
      <c r="M1293" s="6">
        <v>22378</v>
      </c>
      <c r="N1293" s="8">
        <f>+_xlfn.DAYS(A1293,M1293)/365</f>
        <v>62.608219178082194</v>
      </c>
      <c r="O1293" s="8">
        <v>35548</v>
      </c>
      <c r="P1293" s="6">
        <v>40554</v>
      </c>
      <c r="Q1293" s="8">
        <f t="shared" si="317"/>
        <v>1.0777777777777777</v>
      </c>
      <c r="R1293" s="8">
        <f t="shared" si="311"/>
        <v>5.9972222222222218</v>
      </c>
      <c r="S1293" s="8" t="s">
        <v>78</v>
      </c>
      <c r="T1293" s="9">
        <v>1E-4</v>
      </c>
      <c r="U1293" s="5">
        <f t="shared" si="318"/>
        <v>2494557.9375</v>
      </c>
      <c r="V1293" s="5">
        <f t="shared" si="319"/>
        <v>2878.6001666666671</v>
      </c>
      <c r="W1293" s="10">
        <f t="shared" si="313"/>
        <v>2497436.5376666668</v>
      </c>
      <c r="X1293" s="5">
        <v>5027668</v>
      </c>
      <c r="Y1293">
        <v>18086897</v>
      </c>
      <c r="Z1293" s="5">
        <v>0</v>
      </c>
      <c r="AA1293" s="5">
        <v>350459688</v>
      </c>
      <c r="AB1293">
        <v>1</v>
      </c>
      <c r="AC1293">
        <v>887</v>
      </c>
      <c r="AD1293">
        <v>0</v>
      </c>
      <c r="AE1293" t="s">
        <v>49</v>
      </c>
      <c r="AF1293" t="s">
        <v>49</v>
      </c>
      <c r="AG1293" t="s">
        <v>41</v>
      </c>
      <c r="AH1293" s="5">
        <v>345432020</v>
      </c>
      <c r="AI1293" s="5">
        <v>5027668</v>
      </c>
      <c r="AJ1293" s="3">
        <v>48324</v>
      </c>
      <c r="AK1293" s="5">
        <v>0</v>
      </c>
      <c r="AL1293" s="5">
        <v>0</v>
      </c>
      <c r="AM1293" s="5">
        <v>0</v>
      </c>
      <c r="AN1293" s="5">
        <v>0</v>
      </c>
      <c r="AO1293" t="s">
        <v>41</v>
      </c>
      <c r="AP1293" t="s">
        <v>46</v>
      </c>
      <c r="AQ1293" s="5">
        <v>3454320.2</v>
      </c>
      <c r="AR1293" t="s">
        <v>38</v>
      </c>
      <c r="AS1293">
        <f t="shared" si="322"/>
        <v>1</v>
      </c>
      <c r="AT1293" t="str">
        <f t="shared" si="320"/>
        <v xml:space="preserve"> &gt; 90 Días</v>
      </c>
      <c r="AU1293" t="e">
        <f>IF(AND(AC1293=0,SUMIFS($H:$H,$A:$A,$A1293,#REF!,#REF!)&lt;250000000),"Ordinaria",IF(AND(AC1293=0,SUMIFS($H:$H,$A:$A,$A1293,#REF!,#REF!)&gt;=250000000),"Preventiva",IF(AND(AC1293&gt;0,AC1293&lt;=30),"Persuasiva I",IF(AND(AC1293&gt;30,AC1293&lt;=60),"Persuasiva II",IF(AND(AC1293&gt;60,AC1293&lt;90),"Prejurídica","Jurídico")))))</f>
        <v>#REF!</v>
      </c>
      <c r="AV1293">
        <f t="shared" si="321"/>
        <v>0</v>
      </c>
      <c r="AW1293" t="str">
        <f>IFERROR(VLOOKUP(#REF!,#REF!,32,0),"Desembolsado")</f>
        <v>Desembolsado</v>
      </c>
      <c r="AX1293" t="str">
        <f t="shared" si="312"/>
        <v>Otro</v>
      </c>
    </row>
    <row r="1294" spans="1:50" x14ac:dyDescent="0.25">
      <c r="A1294" s="3">
        <v>45199</v>
      </c>
      <c r="B1294" s="1">
        <v>39162000021561</v>
      </c>
      <c r="C1294" s="5">
        <v>598693905</v>
      </c>
      <c r="D1294">
        <v>240</v>
      </c>
      <c r="E1294" s="3">
        <v>40942</v>
      </c>
      <c r="F1294" s="1">
        <f>_xlfn.DAYS(E1294,A1294)/30</f>
        <v>-141.9</v>
      </c>
      <c r="G1294" s="1">
        <f t="shared" si="315"/>
        <v>98.1</v>
      </c>
      <c r="H1294" s="5">
        <v>345432020</v>
      </c>
      <c r="I1294" s="5" t="s">
        <v>53</v>
      </c>
      <c r="J1294" s="6">
        <v>42713</v>
      </c>
      <c r="K1294" s="7">
        <f>+_xlfn.DAYS(A1294,J1294)/30</f>
        <v>82.86666666666666</v>
      </c>
      <c r="L1294" s="7">
        <f>+_xlfn.DAYS(A1294,E1294)/30</f>
        <v>141.9</v>
      </c>
      <c r="M1294" s="6">
        <v>22378</v>
      </c>
      <c r="N1294" s="8">
        <f>+_xlfn.DAYS(A1294,M1294)/365</f>
        <v>62.523287671232879</v>
      </c>
      <c r="O1294" s="8">
        <v>35548</v>
      </c>
      <c r="P1294" s="6">
        <v>40554</v>
      </c>
      <c r="Q1294" s="8">
        <f t="shared" si="317"/>
        <v>1.0777777777777777</v>
      </c>
      <c r="R1294" s="8">
        <f t="shared" si="311"/>
        <v>5.9972222222222218</v>
      </c>
      <c r="S1294" s="8" t="s">
        <v>78</v>
      </c>
      <c r="T1294" s="9">
        <v>1E-4</v>
      </c>
      <c r="U1294" s="5">
        <f t="shared" si="318"/>
        <v>2494557.9375</v>
      </c>
      <c r="V1294" s="5">
        <f t="shared" si="319"/>
        <v>2878.6001666666671</v>
      </c>
      <c r="W1294" s="10">
        <f t="shared" si="313"/>
        <v>2497436.5376666668</v>
      </c>
      <c r="X1294" s="5">
        <v>5027668</v>
      </c>
      <c r="Y1294">
        <v>17386762</v>
      </c>
      <c r="Z1294" s="5">
        <v>0</v>
      </c>
      <c r="AA1294" s="5">
        <v>350459688</v>
      </c>
      <c r="AB1294">
        <v>1</v>
      </c>
      <c r="AC1294">
        <v>856</v>
      </c>
      <c r="AD1294">
        <v>0</v>
      </c>
      <c r="AE1294" t="s">
        <v>49</v>
      </c>
      <c r="AF1294" t="s">
        <v>49</v>
      </c>
      <c r="AG1294" t="s">
        <v>41</v>
      </c>
      <c r="AH1294" s="5">
        <v>345432020</v>
      </c>
      <c r="AI1294" s="5">
        <v>5027668</v>
      </c>
      <c r="AJ1294" s="3">
        <v>48324</v>
      </c>
      <c r="AK1294" s="5">
        <v>0</v>
      </c>
      <c r="AL1294" s="5">
        <v>0</v>
      </c>
      <c r="AM1294" s="5">
        <v>0</v>
      </c>
      <c r="AN1294" s="5">
        <v>0</v>
      </c>
      <c r="AO1294" t="s">
        <v>41</v>
      </c>
      <c r="AP1294" t="s">
        <v>46</v>
      </c>
      <c r="AQ1294" s="5">
        <v>3454320.2</v>
      </c>
      <c r="AR1294" t="s">
        <v>38</v>
      </c>
      <c r="AS1294">
        <f t="shared" si="322"/>
        <v>1</v>
      </c>
      <c r="AT1294" t="str">
        <f t="shared" si="320"/>
        <v xml:space="preserve"> &gt; 90 Días</v>
      </c>
      <c r="AU1294" t="e">
        <f>IF(AND(AC1294=0,SUMIFS($H:$H,$A:$A,$A1294,#REF!,#REF!)&lt;250000000),"Ordinaria",IF(AND(AC1294=0,SUMIFS($H:$H,$A:$A,$A1294,#REF!,#REF!)&gt;=250000000),"Preventiva",IF(AND(AC1294&gt;0,AC1294&lt;=30),"Persuasiva I",IF(AND(AC1294&gt;30,AC1294&lt;=60),"Persuasiva II",IF(AND(AC1294&gt;60,AC1294&lt;90),"Prejurídica","Jurídico")))))</f>
        <v>#REF!</v>
      </c>
      <c r="AV1294">
        <f t="shared" si="321"/>
        <v>0</v>
      </c>
      <c r="AW1294" t="str">
        <f>IFERROR(VLOOKUP(#REF!,#REF!,32,0),"Desembolsado")</f>
        <v>Desembolsado</v>
      </c>
      <c r="AX1294" t="str">
        <f t="shared" si="312"/>
        <v>Otro</v>
      </c>
    </row>
    <row r="1295" spans="1:50" x14ac:dyDescent="0.25">
      <c r="A1295" s="3">
        <v>45169</v>
      </c>
      <c r="B1295" s="1">
        <v>39162000021561</v>
      </c>
      <c r="C1295" s="5">
        <v>598693905</v>
      </c>
      <c r="D1295">
        <v>240</v>
      </c>
      <c r="E1295" s="3">
        <v>40942</v>
      </c>
      <c r="F1295" s="1">
        <f>_xlfn.DAYS(E1295,A1295)/30</f>
        <v>-140.9</v>
      </c>
      <c r="G1295" s="1">
        <f t="shared" si="315"/>
        <v>99.1</v>
      </c>
      <c r="H1295" s="5">
        <v>345432020</v>
      </c>
      <c r="I1295" s="5" t="s">
        <v>53</v>
      </c>
      <c r="J1295" s="6">
        <v>42713</v>
      </c>
      <c r="K1295" s="7">
        <f>+_xlfn.DAYS(A1295,J1295)/30</f>
        <v>81.86666666666666</v>
      </c>
      <c r="L1295" s="7">
        <f>+_xlfn.DAYS(A1295,E1295)/30</f>
        <v>140.9</v>
      </c>
      <c r="M1295" s="6">
        <v>22378</v>
      </c>
      <c r="N1295" s="8">
        <f>+_xlfn.DAYS(A1295,M1295)/365</f>
        <v>62.441095890410956</v>
      </c>
      <c r="O1295" s="8">
        <v>35548</v>
      </c>
      <c r="P1295" s="6">
        <v>40554</v>
      </c>
      <c r="Q1295" s="8">
        <f t="shared" si="317"/>
        <v>1.0777777777777777</v>
      </c>
      <c r="R1295" s="8">
        <f t="shared" si="311"/>
        <v>5.9972222222222218</v>
      </c>
      <c r="S1295" s="8" t="s">
        <v>78</v>
      </c>
      <c r="T1295" s="9">
        <v>1E-4</v>
      </c>
      <c r="U1295" s="5">
        <f t="shared" si="318"/>
        <v>2494557.9375</v>
      </c>
      <c r="V1295" s="5">
        <f t="shared" si="319"/>
        <v>2878.6001666666671</v>
      </c>
      <c r="W1295" s="10">
        <f t="shared" si="313"/>
        <v>2497436.5376666668</v>
      </c>
      <c r="X1295" s="5">
        <v>5027668</v>
      </c>
      <c r="Y1295">
        <v>16709218</v>
      </c>
      <c r="Z1295" s="5">
        <v>0</v>
      </c>
      <c r="AA1295" s="5">
        <v>350459688</v>
      </c>
      <c r="AB1295">
        <v>1</v>
      </c>
      <c r="AC1295">
        <v>826</v>
      </c>
      <c r="AD1295">
        <v>0</v>
      </c>
      <c r="AE1295" t="s">
        <v>49</v>
      </c>
      <c r="AF1295" t="s">
        <v>49</v>
      </c>
      <c r="AG1295" t="s">
        <v>41</v>
      </c>
      <c r="AH1295" s="5">
        <v>345432020</v>
      </c>
      <c r="AI1295" s="5">
        <v>5027668</v>
      </c>
      <c r="AJ1295" s="3">
        <v>48324</v>
      </c>
      <c r="AK1295" s="5">
        <v>0</v>
      </c>
      <c r="AL1295" s="5">
        <v>0</v>
      </c>
      <c r="AM1295" s="5">
        <v>0</v>
      </c>
      <c r="AN1295" s="5">
        <v>0</v>
      </c>
      <c r="AO1295" t="s">
        <v>41</v>
      </c>
      <c r="AP1295" t="s">
        <v>46</v>
      </c>
      <c r="AQ1295" s="5">
        <v>3454320.2</v>
      </c>
      <c r="AR1295" t="s">
        <v>38</v>
      </c>
      <c r="AS1295">
        <f t="shared" si="322"/>
        <v>1</v>
      </c>
      <c r="AT1295" t="str">
        <f t="shared" si="320"/>
        <v xml:space="preserve"> &gt; 90 Días</v>
      </c>
      <c r="AU1295" t="e">
        <f>IF(AND(AC1295=0,SUMIFS($H:$H,$A:$A,$A1295,#REF!,#REF!)&lt;250000000),"Ordinaria",IF(AND(AC1295=0,SUMIFS($H:$H,$A:$A,$A1295,#REF!,#REF!)&gt;=250000000),"Preventiva",IF(AND(AC1295&gt;0,AC1295&lt;=30),"Persuasiva I",IF(AND(AC1295&gt;30,AC1295&lt;=60),"Persuasiva II",IF(AND(AC1295&gt;60,AC1295&lt;90),"Prejurídica","Jurídico")))))</f>
        <v>#REF!</v>
      </c>
      <c r="AV1295">
        <f t="shared" si="321"/>
        <v>0</v>
      </c>
      <c r="AW1295" t="str">
        <f>IFERROR(VLOOKUP(#REF!,#REF!,32,0),"Desembolsado")</f>
        <v>Desembolsado</v>
      </c>
      <c r="AX1295" t="str">
        <f t="shared" si="312"/>
        <v>Otro</v>
      </c>
    </row>
    <row r="1296" spans="1:50" x14ac:dyDescent="0.25">
      <c r="A1296" s="3">
        <v>45138</v>
      </c>
      <c r="B1296" s="1">
        <v>39162000021561</v>
      </c>
      <c r="C1296" s="5">
        <v>598693905</v>
      </c>
      <c r="D1296">
        <v>240</v>
      </c>
      <c r="E1296" s="3">
        <v>40942</v>
      </c>
      <c r="F1296" s="1">
        <f>_xlfn.DAYS(E1296,A1296)/30</f>
        <v>-139.86666666666667</v>
      </c>
      <c r="G1296" s="1">
        <f t="shared" si="315"/>
        <v>100.13333333333333</v>
      </c>
      <c r="H1296" s="5">
        <v>345432020</v>
      </c>
      <c r="I1296" s="5" t="s">
        <v>53</v>
      </c>
      <c r="J1296" s="6">
        <v>42713</v>
      </c>
      <c r="K1296" s="7">
        <f>+_xlfn.DAYS(A1296,J1296)/30</f>
        <v>80.833333333333329</v>
      </c>
      <c r="L1296" s="7">
        <f>+_xlfn.DAYS(A1296,E1296)/30</f>
        <v>139.86666666666667</v>
      </c>
      <c r="M1296" s="6">
        <v>22378</v>
      </c>
      <c r="N1296" s="8">
        <f>+_xlfn.DAYS(A1296,M1296)/365</f>
        <v>62.356164383561641</v>
      </c>
      <c r="O1296" s="8">
        <v>35548</v>
      </c>
      <c r="P1296" s="6">
        <v>40554</v>
      </c>
      <c r="Q1296" s="8">
        <f t="shared" si="317"/>
        <v>1.0777777777777777</v>
      </c>
      <c r="R1296" s="8">
        <f t="shared" si="311"/>
        <v>5.9972222222222218</v>
      </c>
      <c r="S1296" s="8" t="s">
        <v>78</v>
      </c>
      <c r="T1296" s="9">
        <v>1E-4</v>
      </c>
      <c r="U1296" s="5">
        <f t="shared" si="318"/>
        <v>2494557.9375</v>
      </c>
      <c r="V1296" s="5">
        <f t="shared" si="319"/>
        <v>2878.6001666666671</v>
      </c>
      <c r="W1296" s="10">
        <f t="shared" si="313"/>
        <v>2497436.5376666668</v>
      </c>
      <c r="X1296" s="5">
        <v>5027668</v>
      </c>
      <c r="Y1296">
        <v>16009080</v>
      </c>
      <c r="Z1296" s="5">
        <v>0</v>
      </c>
      <c r="AA1296" s="5">
        <v>350459688</v>
      </c>
      <c r="AB1296">
        <v>1</v>
      </c>
      <c r="AC1296">
        <v>795</v>
      </c>
      <c r="AD1296">
        <v>0</v>
      </c>
      <c r="AE1296" t="s">
        <v>49</v>
      </c>
      <c r="AF1296" t="s">
        <v>49</v>
      </c>
      <c r="AG1296" t="s">
        <v>41</v>
      </c>
      <c r="AH1296" s="5">
        <v>345432020</v>
      </c>
      <c r="AI1296" s="5">
        <v>5027668</v>
      </c>
      <c r="AJ1296" s="3">
        <v>48324</v>
      </c>
      <c r="AK1296" s="5">
        <v>0</v>
      </c>
      <c r="AL1296" s="5">
        <v>0</v>
      </c>
      <c r="AM1296" s="5">
        <v>0</v>
      </c>
      <c r="AN1296" s="5">
        <v>0</v>
      </c>
      <c r="AO1296" t="s">
        <v>41</v>
      </c>
      <c r="AP1296" t="s">
        <v>46</v>
      </c>
      <c r="AQ1296" s="5">
        <v>3454320.2</v>
      </c>
      <c r="AR1296" t="s">
        <v>38</v>
      </c>
      <c r="AS1296">
        <f t="shared" si="322"/>
        <v>1</v>
      </c>
      <c r="AT1296" t="str">
        <f t="shared" si="320"/>
        <v xml:space="preserve"> &gt; 90 Días</v>
      </c>
      <c r="AU1296" t="e">
        <f>IF(AND(AC1296=0,SUMIFS($H:$H,$A:$A,$A1296,#REF!,#REF!)&lt;250000000),"Ordinaria",IF(AND(AC1296=0,SUMIFS($H:$H,$A:$A,$A1296,#REF!,#REF!)&gt;=250000000),"Preventiva",IF(AND(AC1296&gt;0,AC1296&lt;=30),"Persuasiva I",IF(AND(AC1296&gt;30,AC1296&lt;=60),"Persuasiva II",IF(AND(AC1296&gt;60,AC1296&lt;90),"Prejurídica","Jurídico")))))</f>
        <v>#REF!</v>
      </c>
      <c r="AV1296">
        <f t="shared" si="321"/>
        <v>0</v>
      </c>
      <c r="AW1296" t="str">
        <f>IFERROR(VLOOKUP(#REF!,#REF!,32,0),"Desembolsado")</f>
        <v>Desembolsado</v>
      </c>
      <c r="AX1296" t="str">
        <f t="shared" si="312"/>
        <v>Otro</v>
      </c>
    </row>
    <row r="1297" spans="1:50" x14ac:dyDescent="0.25">
      <c r="A1297" s="3">
        <v>45107</v>
      </c>
      <c r="B1297" s="1">
        <v>39162000021561</v>
      </c>
      <c r="C1297" s="5">
        <v>598693905</v>
      </c>
      <c r="D1297">
        <v>240</v>
      </c>
      <c r="E1297" s="3">
        <v>40942</v>
      </c>
      <c r="F1297" s="1">
        <f>_xlfn.DAYS(E1297,A1297)/30</f>
        <v>-138.83333333333334</v>
      </c>
      <c r="G1297" s="1">
        <f t="shared" si="315"/>
        <v>101.16666666666666</v>
      </c>
      <c r="H1297" s="5">
        <v>345432020</v>
      </c>
      <c r="I1297" s="5" t="s">
        <v>53</v>
      </c>
      <c r="J1297" s="6">
        <v>42713</v>
      </c>
      <c r="K1297" s="7">
        <f>+_xlfn.DAYS(A1297,J1297)/30</f>
        <v>79.8</v>
      </c>
      <c r="L1297" s="7">
        <f>+_xlfn.DAYS(A1297,E1297)/30</f>
        <v>138.83333333333334</v>
      </c>
      <c r="M1297" s="6">
        <v>22378</v>
      </c>
      <c r="N1297" s="8">
        <f>+_xlfn.DAYS(A1297,M1297)/365</f>
        <v>62.271232876712325</v>
      </c>
      <c r="O1297" s="8">
        <v>35548</v>
      </c>
      <c r="P1297" s="6">
        <v>40554</v>
      </c>
      <c r="Q1297" s="8">
        <f t="shared" si="317"/>
        <v>1.0777777777777777</v>
      </c>
      <c r="R1297" s="8">
        <f t="shared" si="311"/>
        <v>5.9972222222222218</v>
      </c>
      <c r="S1297" s="8" t="s">
        <v>78</v>
      </c>
      <c r="T1297" s="9">
        <v>1E-4</v>
      </c>
      <c r="U1297" s="5">
        <f t="shared" si="318"/>
        <v>2494557.9375</v>
      </c>
      <c r="V1297" s="5">
        <f t="shared" si="319"/>
        <v>2878.6001666666671</v>
      </c>
      <c r="W1297" s="10">
        <f t="shared" si="313"/>
        <v>2497436.5376666668</v>
      </c>
      <c r="X1297" s="5">
        <v>5027668</v>
      </c>
      <c r="Y1297">
        <v>15308944</v>
      </c>
      <c r="Z1297" s="5">
        <v>0</v>
      </c>
      <c r="AA1297" s="5">
        <v>350459688</v>
      </c>
      <c r="AB1297">
        <v>1</v>
      </c>
      <c r="AC1297">
        <v>764</v>
      </c>
      <c r="AD1297">
        <v>0</v>
      </c>
      <c r="AE1297" t="s">
        <v>49</v>
      </c>
      <c r="AF1297" t="s">
        <v>49</v>
      </c>
      <c r="AG1297" t="s">
        <v>41</v>
      </c>
      <c r="AH1297" s="5">
        <v>345432020</v>
      </c>
      <c r="AI1297" s="5">
        <v>5027668</v>
      </c>
      <c r="AJ1297" s="3">
        <v>48324</v>
      </c>
      <c r="AK1297" s="5">
        <v>0</v>
      </c>
      <c r="AL1297" s="5">
        <v>0</v>
      </c>
      <c r="AM1297" s="5">
        <v>0</v>
      </c>
      <c r="AN1297" s="5">
        <v>0</v>
      </c>
      <c r="AO1297" t="s">
        <v>41</v>
      </c>
      <c r="AP1297" t="s">
        <v>46</v>
      </c>
      <c r="AQ1297" s="5">
        <v>3454320.2</v>
      </c>
      <c r="AR1297" t="s">
        <v>38</v>
      </c>
      <c r="AS1297">
        <f t="shared" si="322"/>
        <v>1</v>
      </c>
      <c r="AT1297" t="str">
        <f t="shared" si="320"/>
        <v xml:space="preserve"> &gt; 90 Días</v>
      </c>
      <c r="AU1297" t="e">
        <f>IF(AND(AC1297=0,SUMIFS($H:$H,$A:$A,$A1297,#REF!,#REF!)&lt;250000000),"Ordinaria",IF(AND(AC1297=0,SUMIFS($H:$H,$A:$A,$A1297,#REF!,#REF!)&gt;=250000000),"Preventiva",IF(AND(AC1297&gt;0,AC1297&lt;=30),"Persuasiva I",IF(AND(AC1297&gt;30,AC1297&lt;=60),"Persuasiva II",IF(AND(AC1297&gt;60,AC1297&lt;90),"Prejurídica","Jurídico")))))</f>
        <v>#REF!</v>
      </c>
      <c r="AV1297">
        <f t="shared" si="321"/>
        <v>0</v>
      </c>
      <c r="AW1297" t="str">
        <f>IFERROR(VLOOKUP(#REF!,#REF!,32,0),"Desembolsado")</f>
        <v>Desembolsado</v>
      </c>
      <c r="AX1297" t="str">
        <f t="shared" si="312"/>
        <v>Otro</v>
      </c>
    </row>
    <row r="1298" spans="1:50" x14ac:dyDescent="0.25">
      <c r="A1298" s="3">
        <v>45077</v>
      </c>
      <c r="B1298" s="1">
        <v>39162000021561</v>
      </c>
      <c r="C1298" s="5">
        <v>598693905</v>
      </c>
      <c r="D1298">
        <v>240</v>
      </c>
      <c r="E1298" s="3">
        <v>40942</v>
      </c>
      <c r="F1298" s="1">
        <f>_xlfn.DAYS(E1298,A1298)/30</f>
        <v>-137.83333333333334</v>
      </c>
      <c r="G1298" s="1">
        <f t="shared" si="315"/>
        <v>102.16666666666666</v>
      </c>
      <c r="H1298" s="5">
        <v>345432020</v>
      </c>
      <c r="I1298" s="5" t="s">
        <v>53</v>
      </c>
      <c r="J1298" s="6">
        <v>42713</v>
      </c>
      <c r="K1298" s="7">
        <f>+_xlfn.DAYS(A1298,J1298)/30</f>
        <v>78.8</v>
      </c>
      <c r="L1298" s="7">
        <f>+_xlfn.DAYS(A1298,E1298)/30</f>
        <v>137.83333333333334</v>
      </c>
      <c r="M1298" s="6">
        <v>22378</v>
      </c>
      <c r="N1298" s="8">
        <f>+_xlfn.DAYS(A1298,M1298)/365</f>
        <v>62.18904109589041</v>
      </c>
      <c r="O1298" s="8">
        <v>35548</v>
      </c>
      <c r="P1298" s="6">
        <v>40554</v>
      </c>
      <c r="Q1298" s="8">
        <f t="shared" si="317"/>
        <v>1.0777777777777777</v>
      </c>
      <c r="R1298" s="8">
        <f t="shared" si="311"/>
        <v>5.9972222222222218</v>
      </c>
      <c r="S1298" s="8" t="s">
        <v>78</v>
      </c>
      <c r="T1298" s="9">
        <v>1E-4</v>
      </c>
      <c r="U1298" s="5">
        <f t="shared" si="318"/>
        <v>2494557.9375</v>
      </c>
      <c r="V1298" s="5">
        <f t="shared" si="319"/>
        <v>2878.6001666666671</v>
      </c>
      <c r="W1298" s="10">
        <f t="shared" si="313"/>
        <v>2497436.5376666668</v>
      </c>
      <c r="X1298" s="5">
        <v>5027668</v>
      </c>
      <c r="Y1298">
        <v>14631390</v>
      </c>
      <c r="Z1298" s="5">
        <v>0</v>
      </c>
      <c r="AA1298" s="5">
        <v>350459688</v>
      </c>
      <c r="AB1298">
        <v>1</v>
      </c>
      <c r="AC1298">
        <v>734</v>
      </c>
      <c r="AD1298">
        <v>0</v>
      </c>
      <c r="AE1298" t="s">
        <v>49</v>
      </c>
      <c r="AF1298" t="s">
        <v>49</v>
      </c>
      <c r="AG1298" t="s">
        <v>41</v>
      </c>
      <c r="AH1298" s="5">
        <v>345432020</v>
      </c>
      <c r="AI1298" s="5">
        <v>5027668</v>
      </c>
      <c r="AJ1298" s="3">
        <v>48324</v>
      </c>
      <c r="AK1298" s="5">
        <v>0</v>
      </c>
      <c r="AL1298" s="5">
        <v>0</v>
      </c>
      <c r="AM1298" s="5">
        <v>0</v>
      </c>
      <c r="AN1298" s="5">
        <v>0</v>
      </c>
      <c r="AO1298" t="s">
        <v>41</v>
      </c>
      <c r="AP1298" t="s">
        <v>46</v>
      </c>
      <c r="AQ1298" s="5">
        <v>3454320.2</v>
      </c>
      <c r="AR1298" t="s">
        <v>38</v>
      </c>
      <c r="AS1298">
        <f t="shared" si="322"/>
        <v>1</v>
      </c>
      <c r="AT1298" t="str">
        <f t="shared" si="320"/>
        <v xml:space="preserve"> &gt; 90 Días</v>
      </c>
      <c r="AU1298" t="e">
        <f>IF(AND(AC1298=0,SUMIFS($H:$H,$A:$A,$A1298,#REF!,#REF!)&lt;250000000),"Ordinaria",IF(AND(AC1298=0,SUMIFS($H:$H,$A:$A,$A1298,#REF!,#REF!)&gt;=250000000),"Preventiva",IF(AND(AC1298&gt;0,AC1298&lt;=30),"Persuasiva I",IF(AND(AC1298&gt;30,AC1298&lt;=60),"Persuasiva II",IF(AND(AC1298&gt;60,AC1298&lt;90),"Prejurídica","Jurídico")))))</f>
        <v>#REF!</v>
      </c>
      <c r="AV1298">
        <f t="shared" si="321"/>
        <v>0</v>
      </c>
      <c r="AW1298" t="str">
        <f>IFERROR(VLOOKUP(#REF!,#REF!,32,0),"Desembolsado")</f>
        <v>Desembolsado</v>
      </c>
      <c r="AX1298" t="str">
        <f t="shared" si="312"/>
        <v>Otro</v>
      </c>
    </row>
    <row r="1299" spans="1:50" x14ac:dyDescent="0.25">
      <c r="A1299" s="3">
        <v>45046</v>
      </c>
      <c r="B1299" s="1">
        <v>39162000021561</v>
      </c>
      <c r="C1299" s="5">
        <v>598693905</v>
      </c>
      <c r="D1299">
        <v>240</v>
      </c>
      <c r="E1299" s="3">
        <v>40942</v>
      </c>
      <c r="F1299" s="1">
        <f>_xlfn.DAYS(E1299,A1299)/30</f>
        <v>-136.80000000000001</v>
      </c>
      <c r="G1299" s="1">
        <f t="shared" si="315"/>
        <v>103.19999999999999</v>
      </c>
      <c r="H1299" s="5">
        <v>345432020</v>
      </c>
      <c r="I1299" s="5" t="s">
        <v>53</v>
      </c>
      <c r="J1299" s="6">
        <v>42713</v>
      </c>
      <c r="K1299" s="7">
        <f>+_xlfn.DAYS(A1299,J1299)/30</f>
        <v>77.766666666666666</v>
      </c>
      <c r="L1299" s="7">
        <f>+_xlfn.DAYS(A1299,E1299)/30</f>
        <v>136.80000000000001</v>
      </c>
      <c r="M1299" s="6">
        <v>22378</v>
      </c>
      <c r="N1299" s="8">
        <f>+_xlfn.DAYS(A1299,M1299)/365</f>
        <v>62.104109589041094</v>
      </c>
      <c r="O1299" s="8">
        <v>35548</v>
      </c>
      <c r="P1299" s="6">
        <v>40554</v>
      </c>
      <c r="Q1299" s="8">
        <f t="shared" si="317"/>
        <v>1.0777777777777777</v>
      </c>
      <c r="R1299" s="8">
        <f t="shared" si="311"/>
        <v>5.9972222222222218</v>
      </c>
      <c r="S1299" s="8" t="s">
        <v>78</v>
      </c>
      <c r="T1299" s="9">
        <v>1E-4</v>
      </c>
      <c r="U1299" s="5">
        <f t="shared" si="318"/>
        <v>2494557.9375</v>
      </c>
      <c r="V1299" s="5">
        <f t="shared" si="319"/>
        <v>2878.6001666666671</v>
      </c>
      <c r="W1299" s="10">
        <f t="shared" si="313"/>
        <v>2497436.5376666668</v>
      </c>
      <c r="X1299" s="5">
        <v>5027668</v>
      </c>
      <c r="Y1299">
        <v>13931257</v>
      </c>
      <c r="Z1299" s="5">
        <v>0</v>
      </c>
      <c r="AA1299" s="5">
        <v>350459688</v>
      </c>
      <c r="AB1299">
        <v>1</v>
      </c>
      <c r="AC1299">
        <v>703</v>
      </c>
      <c r="AD1299">
        <v>0</v>
      </c>
      <c r="AE1299" t="s">
        <v>49</v>
      </c>
      <c r="AF1299" t="s">
        <v>49</v>
      </c>
      <c r="AG1299" t="s">
        <v>41</v>
      </c>
      <c r="AH1299" s="5">
        <v>345432020</v>
      </c>
      <c r="AI1299" s="5">
        <v>5027668</v>
      </c>
      <c r="AJ1299" s="3">
        <v>48324</v>
      </c>
      <c r="AK1299" s="5">
        <v>0</v>
      </c>
      <c r="AL1299" s="5">
        <v>0</v>
      </c>
      <c r="AM1299" s="5">
        <v>0</v>
      </c>
      <c r="AN1299" s="5">
        <v>0</v>
      </c>
      <c r="AO1299" t="s">
        <v>41</v>
      </c>
      <c r="AP1299" t="s">
        <v>46</v>
      </c>
      <c r="AQ1299" s="5">
        <v>3454320.2</v>
      </c>
      <c r="AR1299" t="s">
        <v>38</v>
      </c>
      <c r="AS1299">
        <f t="shared" si="322"/>
        <v>1</v>
      </c>
      <c r="AT1299" t="str">
        <f t="shared" si="320"/>
        <v xml:space="preserve"> &gt; 90 Días</v>
      </c>
      <c r="AU1299" t="e">
        <f>IF(AND(AC1299=0,SUMIFS($H:$H,$A:$A,$A1299,#REF!,#REF!)&lt;250000000),"Ordinaria",IF(AND(AC1299=0,SUMIFS($H:$H,$A:$A,$A1299,#REF!,#REF!)&gt;=250000000),"Preventiva",IF(AND(AC1299&gt;0,AC1299&lt;=30),"Persuasiva I",IF(AND(AC1299&gt;30,AC1299&lt;=60),"Persuasiva II",IF(AND(AC1299&gt;60,AC1299&lt;90),"Prejurídica","Jurídico")))))</f>
        <v>#REF!</v>
      </c>
      <c r="AV1299">
        <f t="shared" si="321"/>
        <v>0</v>
      </c>
      <c r="AW1299" t="str">
        <f>IFERROR(VLOOKUP(#REF!,#REF!,32,0),"Desembolsado")</f>
        <v>Desembolsado</v>
      </c>
      <c r="AX1299" t="str">
        <f t="shared" si="312"/>
        <v>Otro</v>
      </c>
    </row>
    <row r="1300" spans="1:50" x14ac:dyDescent="0.25">
      <c r="A1300" s="3">
        <v>45016</v>
      </c>
      <c r="B1300" s="1">
        <v>39162000021561</v>
      </c>
      <c r="C1300" s="5">
        <v>598693905</v>
      </c>
      <c r="D1300">
        <v>240</v>
      </c>
      <c r="E1300" s="3">
        <v>40942</v>
      </c>
      <c r="F1300" s="1">
        <f>_xlfn.DAYS(E1300,A1300)/30</f>
        <v>-135.80000000000001</v>
      </c>
      <c r="G1300" s="1">
        <f t="shared" si="315"/>
        <v>104.19999999999999</v>
      </c>
      <c r="H1300" s="5">
        <v>345432020</v>
      </c>
      <c r="I1300" s="5" t="s">
        <v>53</v>
      </c>
      <c r="J1300" s="6">
        <v>42713</v>
      </c>
      <c r="K1300" s="7">
        <f>+_xlfn.DAYS(A1300,J1300)/30</f>
        <v>76.766666666666666</v>
      </c>
      <c r="L1300" s="7">
        <f>+_xlfn.DAYS(A1300,E1300)/30</f>
        <v>135.80000000000001</v>
      </c>
      <c r="M1300" s="6">
        <v>22378</v>
      </c>
      <c r="N1300" s="8">
        <f>+_xlfn.DAYS(A1300,M1300)/365</f>
        <v>62.021917808219179</v>
      </c>
      <c r="O1300" s="8">
        <v>35548</v>
      </c>
      <c r="P1300" s="6">
        <v>40554</v>
      </c>
      <c r="Q1300" s="8">
        <f t="shared" si="317"/>
        <v>1.0777777777777777</v>
      </c>
      <c r="R1300" s="8">
        <f t="shared" si="311"/>
        <v>5.9972222222222218</v>
      </c>
      <c r="S1300" s="8" t="s">
        <v>78</v>
      </c>
      <c r="T1300" s="9">
        <v>1E-4</v>
      </c>
      <c r="U1300" s="5">
        <f t="shared" si="318"/>
        <v>2494557.9375</v>
      </c>
      <c r="V1300" s="5">
        <f t="shared" si="319"/>
        <v>2878.6001666666671</v>
      </c>
      <c r="W1300" s="10">
        <f t="shared" si="313"/>
        <v>2497436.5376666668</v>
      </c>
      <c r="X1300" s="5">
        <v>5027668</v>
      </c>
      <c r="Y1300">
        <v>13253700</v>
      </c>
      <c r="Z1300" s="5">
        <v>0</v>
      </c>
      <c r="AA1300" s="5">
        <v>350459688</v>
      </c>
      <c r="AB1300">
        <v>1</v>
      </c>
      <c r="AC1300">
        <v>673</v>
      </c>
      <c r="AD1300">
        <v>0</v>
      </c>
      <c r="AE1300" t="s">
        <v>49</v>
      </c>
      <c r="AF1300" t="s">
        <v>49</v>
      </c>
      <c r="AG1300" t="s">
        <v>41</v>
      </c>
      <c r="AH1300" s="5">
        <v>345432020</v>
      </c>
      <c r="AI1300" s="5">
        <v>5027668</v>
      </c>
      <c r="AJ1300" s="3">
        <v>48324</v>
      </c>
      <c r="AK1300" s="5">
        <v>0</v>
      </c>
      <c r="AL1300" s="5">
        <v>0</v>
      </c>
      <c r="AM1300" s="5">
        <v>0</v>
      </c>
      <c r="AN1300" s="5">
        <v>0</v>
      </c>
      <c r="AO1300" t="s">
        <v>41</v>
      </c>
      <c r="AP1300" t="s">
        <v>46</v>
      </c>
      <c r="AQ1300" s="5">
        <v>3454320.2</v>
      </c>
      <c r="AR1300" t="s">
        <v>38</v>
      </c>
      <c r="AS1300">
        <f t="shared" si="322"/>
        <v>1</v>
      </c>
      <c r="AT1300" t="str">
        <f t="shared" si="320"/>
        <v xml:space="preserve"> &gt; 90 Días</v>
      </c>
      <c r="AU1300" t="e">
        <f>IF(AND(AC1300=0,SUMIFS($H:$H,$A:$A,$A1300,#REF!,#REF!)&lt;250000000),"Ordinaria",IF(AND(AC1300=0,SUMIFS($H:$H,$A:$A,$A1300,#REF!,#REF!)&gt;=250000000),"Preventiva",IF(AND(AC1300&gt;0,AC1300&lt;=30),"Persuasiva I",IF(AND(AC1300&gt;30,AC1300&lt;=60),"Persuasiva II",IF(AND(AC1300&gt;60,AC1300&lt;90),"Prejurídica","Jurídico")))))</f>
        <v>#REF!</v>
      </c>
      <c r="AV1300">
        <f t="shared" si="321"/>
        <v>0</v>
      </c>
      <c r="AW1300" t="str">
        <f>IFERROR(VLOOKUP(#REF!,#REF!,32,0),"Desembolsado")</f>
        <v>Desembolsado</v>
      </c>
      <c r="AX1300" t="str">
        <f t="shared" si="312"/>
        <v>Otro</v>
      </c>
    </row>
    <row r="1301" spans="1:50" x14ac:dyDescent="0.25">
      <c r="A1301" s="3">
        <v>45351</v>
      </c>
      <c r="B1301" s="1">
        <v>39163000020151</v>
      </c>
      <c r="C1301" s="5">
        <v>92000000</v>
      </c>
      <c r="D1301">
        <v>240</v>
      </c>
      <c r="E1301" s="3">
        <v>40492</v>
      </c>
      <c r="F1301" s="1">
        <f>_xlfn.DAYS(E1301,A1301)/30</f>
        <v>-161.96666666666667</v>
      </c>
      <c r="G1301" s="1">
        <f t="shared" si="315"/>
        <v>78.033333333333331</v>
      </c>
      <c r="H1301" s="5">
        <v>30918054</v>
      </c>
      <c r="I1301" s="5" t="s">
        <v>54</v>
      </c>
      <c r="J1301" s="6">
        <v>42429</v>
      </c>
      <c r="K1301" s="7">
        <f>+_xlfn.DAYS(A1301,J1301)/30</f>
        <v>97.4</v>
      </c>
      <c r="L1301" s="7">
        <f>+_xlfn.DAYS(A1301,E1301)/30</f>
        <v>161.96666666666667</v>
      </c>
      <c r="M1301" s="6">
        <v>21313</v>
      </c>
      <c r="N1301" s="8">
        <f>+_xlfn.DAYS(A1301,M1301)/365</f>
        <v>65.857534246575341</v>
      </c>
      <c r="O1301" s="8">
        <v>1280</v>
      </c>
      <c r="P1301" s="6">
        <v>33028</v>
      </c>
      <c r="Q1301" s="8">
        <f t="shared" si="317"/>
        <v>20.733333333333334</v>
      </c>
      <c r="R1301" s="8">
        <f t="shared" si="311"/>
        <v>26.113888888888887</v>
      </c>
      <c r="S1301" s="8" t="s">
        <v>80</v>
      </c>
      <c r="T1301" s="9">
        <v>1.61E-2</v>
      </c>
      <c r="U1301" s="5">
        <f t="shared" si="318"/>
        <v>383333.33333333331</v>
      </c>
      <c r="V1301" s="5">
        <f t="shared" si="319"/>
        <v>41481.722450000001</v>
      </c>
      <c r="W1301" s="10">
        <f t="shared" si="313"/>
        <v>424815.05578333332</v>
      </c>
      <c r="X1301" s="5">
        <v>15114</v>
      </c>
      <c r="Y1301">
        <v>0</v>
      </c>
      <c r="Z1301" s="5">
        <v>283710</v>
      </c>
      <c r="AA1301" s="5">
        <v>31216878</v>
      </c>
      <c r="AB1301">
        <v>0</v>
      </c>
      <c r="AC1301">
        <v>0</v>
      </c>
      <c r="AD1301">
        <v>0</v>
      </c>
      <c r="AE1301" t="s">
        <v>34</v>
      </c>
      <c r="AF1301" t="s">
        <v>34</v>
      </c>
      <c r="AG1301" t="s">
        <v>41</v>
      </c>
      <c r="AH1301" s="5">
        <v>309180.53999999998</v>
      </c>
      <c r="AI1301" s="5">
        <v>151.13999999999999</v>
      </c>
      <c r="AJ1301" s="3">
        <v>47776</v>
      </c>
      <c r="AK1301" s="5">
        <v>2837.1</v>
      </c>
      <c r="AL1301" s="5">
        <v>0</v>
      </c>
      <c r="AM1301" s="5">
        <v>0</v>
      </c>
      <c r="AN1301" s="5">
        <v>0</v>
      </c>
      <c r="AO1301" t="s">
        <v>41</v>
      </c>
      <c r="AP1301" t="s">
        <v>37</v>
      </c>
      <c r="AQ1301" s="5">
        <v>309180.53999999998</v>
      </c>
      <c r="AR1301" t="s">
        <v>38</v>
      </c>
      <c r="AT1301" t="str">
        <f t="shared" si="320"/>
        <v>0 Días</v>
      </c>
      <c r="AU1301" t="e">
        <f>IF(AND(AC1301=0,SUMIFS($H:$H,$A:$A,$A1301,#REF!,#REF!)&lt;250000000),"Ordinaria",IF(AND(AC1301=0,SUMIFS($H:$H,$A:$A,$A1301,#REF!,#REF!)&gt;=250000000),"Preventiva",IF(AND(AC1301&gt;0,AC1301&lt;=30),"Persuasiva I",IF(AND(AC1301&gt;30,AC1301&lt;=60),"Persuasiva II",IF(AND(AC1301&gt;60,AC1301&lt;90),"Prejurídica","Jurídico")))))</f>
        <v>#REF!</v>
      </c>
      <c r="AV1301">
        <f t="shared" si="321"/>
        <v>0</v>
      </c>
      <c r="AW1301" t="str">
        <f>IFERROR(VLOOKUP(#REF!,#REF!,32,0),"Desembolsado")</f>
        <v>Desembolsado</v>
      </c>
      <c r="AX1301" t="str">
        <f t="shared" si="312"/>
        <v>Otro</v>
      </c>
    </row>
    <row r="1302" spans="1:50" x14ac:dyDescent="0.25">
      <c r="A1302" s="3">
        <v>45322</v>
      </c>
      <c r="B1302" s="1">
        <v>39163000020151</v>
      </c>
      <c r="C1302" s="5">
        <v>92000000</v>
      </c>
      <c r="D1302">
        <v>240</v>
      </c>
      <c r="E1302" s="3">
        <v>40492</v>
      </c>
      <c r="F1302" s="1">
        <f>_xlfn.DAYS(E1302,A1302)/30</f>
        <v>-161</v>
      </c>
      <c r="G1302" s="1">
        <f t="shared" si="315"/>
        <v>79</v>
      </c>
      <c r="H1302" s="5">
        <v>31304530</v>
      </c>
      <c r="I1302" s="5" t="s">
        <v>54</v>
      </c>
      <c r="J1302" s="6">
        <v>42429</v>
      </c>
      <c r="K1302" s="7">
        <f>+_xlfn.DAYS(A1302,J1302)/30</f>
        <v>96.433333333333337</v>
      </c>
      <c r="L1302" s="7">
        <f>+_xlfn.DAYS(A1302,E1302)/30</f>
        <v>161</v>
      </c>
      <c r="M1302" s="6">
        <v>21313</v>
      </c>
      <c r="N1302" s="8">
        <f>+_xlfn.DAYS(A1302,M1302)/365</f>
        <v>65.778082191780825</v>
      </c>
      <c r="O1302" s="8">
        <v>1280</v>
      </c>
      <c r="P1302" s="6">
        <v>33028</v>
      </c>
      <c r="Q1302" s="8">
        <f t="shared" si="317"/>
        <v>20.733333333333334</v>
      </c>
      <c r="R1302" s="8">
        <f t="shared" si="311"/>
        <v>26.113888888888887</v>
      </c>
      <c r="S1302" s="8" t="s">
        <v>80</v>
      </c>
      <c r="T1302" s="9">
        <v>1.61E-2</v>
      </c>
      <c r="U1302" s="5">
        <f t="shared" si="318"/>
        <v>383333.33333333331</v>
      </c>
      <c r="V1302" s="5">
        <f t="shared" si="319"/>
        <v>42000.244416666668</v>
      </c>
      <c r="W1302" s="10">
        <f t="shared" si="313"/>
        <v>425333.57775</v>
      </c>
      <c r="X1302" s="5">
        <v>15304</v>
      </c>
      <c r="Y1302">
        <v>0</v>
      </c>
      <c r="Z1302" s="5">
        <v>322913</v>
      </c>
      <c r="AA1302" s="5">
        <v>31642747</v>
      </c>
      <c r="AB1302">
        <v>0</v>
      </c>
      <c r="AC1302">
        <v>0</v>
      </c>
      <c r="AD1302">
        <v>0</v>
      </c>
      <c r="AE1302" t="s">
        <v>34</v>
      </c>
      <c r="AF1302" t="s">
        <v>34</v>
      </c>
      <c r="AG1302" t="s">
        <v>41</v>
      </c>
      <c r="AH1302" s="5">
        <v>313045.3</v>
      </c>
      <c r="AI1302" s="5">
        <v>153.04</v>
      </c>
      <c r="AJ1302" s="3">
        <v>47776</v>
      </c>
      <c r="AK1302" s="5">
        <v>3229.13</v>
      </c>
      <c r="AL1302" s="5">
        <v>0</v>
      </c>
      <c r="AM1302" s="5">
        <v>0</v>
      </c>
      <c r="AN1302" s="5">
        <v>0</v>
      </c>
      <c r="AO1302" t="s">
        <v>41</v>
      </c>
      <c r="AP1302" t="s">
        <v>37</v>
      </c>
      <c r="AQ1302" s="5">
        <v>313045.3</v>
      </c>
      <c r="AR1302" t="s">
        <v>38</v>
      </c>
      <c r="AS1302">
        <f t="shared" ref="AS1302:AS1312" si="323">IF(AC1302&gt;=1,1,0)</f>
        <v>0</v>
      </c>
      <c r="AT1302" t="str">
        <f t="shared" si="320"/>
        <v>0 Días</v>
      </c>
      <c r="AU1302" t="e">
        <f>IF(AND(AC1302=0,SUMIFS($H:$H,$A:$A,$A1302,#REF!,#REF!)&lt;250000000),"Ordinaria",IF(AND(AC1302=0,SUMIFS($H:$H,$A:$A,$A1302,#REF!,#REF!)&gt;=250000000),"Preventiva",IF(AND(AC1302&gt;0,AC1302&lt;=30),"Persuasiva I",IF(AND(AC1302&gt;30,AC1302&lt;=60),"Persuasiva II",IF(AND(AC1302&gt;60,AC1302&lt;90),"Prejurídica","Jurídico")))))</f>
        <v>#REF!</v>
      </c>
      <c r="AV1302">
        <f t="shared" si="321"/>
        <v>0</v>
      </c>
      <c r="AW1302" t="str">
        <f>IFERROR(VLOOKUP(#REF!,#REF!,32,0),"Desembolsado")</f>
        <v>Desembolsado</v>
      </c>
      <c r="AX1302" t="str">
        <f t="shared" si="312"/>
        <v>Otro</v>
      </c>
    </row>
    <row r="1303" spans="1:50" x14ac:dyDescent="0.25">
      <c r="A1303" s="3">
        <v>45291</v>
      </c>
      <c r="B1303" s="1">
        <v>39163000020151</v>
      </c>
      <c r="C1303" s="5">
        <v>92000000</v>
      </c>
      <c r="D1303">
        <v>240</v>
      </c>
      <c r="E1303" s="3">
        <v>40492</v>
      </c>
      <c r="F1303" s="1">
        <f>_xlfn.DAYS(E1303,A1303)/30</f>
        <v>-159.96666666666667</v>
      </c>
      <c r="G1303" s="1">
        <f t="shared" si="315"/>
        <v>80.033333333333331</v>
      </c>
      <c r="H1303" s="5">
        <v>31304530</v>
      </c>
      <c r="I1303" s="5" t="s">
        <v>54</v>
      </c>
      <c r="J1303" s="6">
        <v>42429</v>
      </c>
      <c r="K1303" s="7">
        <f>+_xlfn.DAYS(A1303,J1303)/30</f>
        <v>95.4</v>
      </c>
      <c r="L1303" s="7">
        <f>+_xlfn.DAYS(A1303,E1303)/30</f>
        <v>159.96666666666667</v>
      </c>
      <c r="M1303" s="6">
        <v>21313</v>
      </c>
      <c r="N1303" s="8">
        <f>+_xlfn.DAYS(A1303,M1303)/365</f>
        <v>65.69315068493151</v>
      </c>
      <c r="O1303" s="8">
        <v>1280</v>
      </c>
      <c r="P1303" s="6">
        <v>33028</v>
      </c>
      <c r="Q1303" s="8">
        <f t="shared" si="317"/>
        <v>20.733333333333334</v>
      </c>
      <c r="R1303" s="8">
        <f t="shared" si="311"/>
        <v>26.113888888888887</v>
      </c>
      <c r="S1303" s="8" t="s">
        <v>80</v>
      </c>
      <c r="T1303" s="9">
        <v>1.61E-2</v>
      </c>
      <c r="U1303" s="5">
        <f t="shared" si="318"/>
        <v>383333.33333333331</v>
      </c>
      <c r="V1303" s="5">
        <f t="shared" si="319"/>
        <v>42000.244416666668</v>
      </c>
      <c r="W1303" s="10">
        <f t="shared" si="313"/>
        <v>425333.57775</v>
      </c>
      <c r="X1303" s="5">
        <v>41739</v>
      </c>
      <c r="Y1303">
        <v>0</v>
      </c>
      <c r="Z1303" s="5">
        <v>318683</v>
      </c>
      <c r="AA1303" s="5">
        <v>31664952</v>
      </c>
      <c r="AB1303">
        <v>0</v>
      </c>
      <c r="AC1303">
        <v>0</v>
      </c>
      <c r="AD1303">
        <v>0</v>
      </c>
      <c r="AE1303" t="s">
        <v>34</v>
      </c>
      <c r="AF1303" t="s">
        <v>34</v>
      </c>
      <c r="AG1303" t="s">
        <v>41</v>
      </c>
      <c r="AH1303" s="5">
        <v>313045.3</v>
      </c>
      <c r="AI1303" s="5">
        <v>417.39</v>
      </c>
      <c r="AJ1303" s="3">
        <v>47776</v>
      </c>
      <c r="AK1303" s="5">
        <v>3186.83</v>
      </c>
      <c r="AL1303" s="5">
        <v>0</v>
      </c>
      <c r="AM1303" s="5">
        <v>0</v>
      </c>
      <c r="AN1303" s="5">
        <v>0</v>
      </c>
      <c r="AO1303" t="s">
        <v>41</v>
      </c>
      <c r="AP1303" t="s">
        <v>37</v>
      </c>
      <c r="AQ1303" s="5">
        <v>313045.3</v>
      </c>
      <c r="AR1303" t="s">
        <v>38</v>
      </c>
      <c r="AS1303">
        <f t="shared" si="323"/>
        <v>0</v>
      </c>
      <c r="AT1303" t="str">
        <f t="shared" si="320"/>
        <v>0 Días</v>
      </c>
      <c r="AU1303" t="e">
        <f>IF(AND(AC1303=0,SUMIFS($H:$H,$A:$A,$A1303,#REF!,#REF!)&lt;250000000),"Ordinaria",IF(AND(AC1303=0,SUMIFS($H:$H,$A:$A,$A1303,#REF!,#REF!)&gt;=250000000),"Preventiva",IF(AND(AC1303&gt;0,AC1303&lt;=30),"Persuasiva I",IF(AND(AC1303&gt;30,AC1303&lt;=60),"Persuasiva II",IF(AND(AC1303&gt;60,AC1303&lt;90),"Prejurídica","Jurídico")))))</f>
        <v>#REF!</v>
      </c>
      <c r="AV1303">
        <f t="shared" si="321"/>
        <v>0</v>
      </c>
      <c r="AW1303" t="str">
        <f>IFERROR(VLOOKUP(#REF!,#REF!,32,0),"Desembolsado")</f>
        <v>Desembolsado</v>
      </c>
      <c r="AX1303" t="str">
        <f t="shared" si="312"/>
        <v>Otro</v>
      </c>
    </row>
    <row r="1304" spans="1:50" x14ac:dyDescent="0.25">
      <c r="A1304" s="3">
        <v>45260</v>
      </c>
      <c r="B1304" s="1">
        <v>39163000020151</v>
      </c>
      <c r="C1304" s="5">
        <v>92000000</v>
      </c>
      <c r="D1304">
        <v>240</v>
      </c>
      <c r="E1304" s="3">
        <v>40492</v>
      </c>
      <c r="F1304" s="1">
        <f>_xlfn.DAYS(E1304,A1304)/30</f>
        <v>-158.93333333333334</v>
      </c>
      <c r="G1304" s="1">
        <f t="shared" si="315"/>
        <v>81.066666666666663</v>
      </c>
      <c r="H1304" s="5">
        <v>32077482</v>
      </c>
      <c r="I1304" s="5" t="s">
        <v>54</v>
      </c>
      <c r="J1304" s="6">
        <v>42429</v>
      </c>
      <c r="K1304" s="7">
        <f>+_xlfn.DAYS(A1304,J1304)/30</f>
        <v>94.36666666666666</v>
      </c>
      <c r="L1304" s="7">
        <f>+_xlfn.DAYS(A1304,E1304)/30</f>
        <v>158.93333333333334</v>
      </c>
      <c r="M1304" s="6">
        <v>21313</v>
      </c>
      <c r="N1304" s="8">
        <f>+_xlfn.DAYS(A1304,M1304)/365</f>
        <v>65.608219178082194</v>
      </c>
      <c r="O1304" s="8">
        <v>1280</v>
      </c>
      <c r="P1304" s="6">
        <v>33028</v>
      </c>
      <c r="Q1304" s="8">
        <f t="shared" si="317"/>
        <v>20.733333333333334</v>
      </c>
      <c r="R1304" s="8">
        <f t="shared" si="311"/>
        <v>26.113888888888887</v>
      </c>
      <c r="S1304" s="8" t="s">
        <v>80</v>
      </c>
      <c r="T1304" s="9">
        <v>1.61E-2</v>
      </c>
      <c r="U1304" s="5">
        <f t="shared" si="318"/>
        <v>383333.33333333331</v>
      </c>
      <c r="V1304" s="5">
        <f t="shared" si="319"/>
        <v>43037.288349999995</v>
      </c>
      <c r="W1304" s="10">
        <f t="shared" si="313"/>
        <v>426370.6216833333</v>
      </c>
      <c r="X1304" s="5">
        <v>15685</v>
      </c>
      <c r="Y1304">
        <v>0</v>
      </c>
      <c r="Z1304" s="5">
        <v>0</v>
      </c>
      <c r="AA1304" s="5">
        <v>32093167</v>
      </c>
      <c r="AB1304">
        <v>0</v>
      </c>
      <c r="AC1304">
        <v>0</v>
      </c>
      <c r="AD1304">
        <v>0</v>
      </c>
      <c r="AE1304" t="s">
        <v>34</v>
      </c>
      <c r="AF1304" t="s">
        <v>34</v>
      </c>
      <c r="AG1304" t="s">
        <v>41</v>
      </c>
      <c r="AH1304" s="5">
        <v>320774.82</v>
      </c>
      <c r="AI1304" s="5">
        <v>156.85</v>
      </c>
      <c r="AJ1304" s="3">
        <v>47776</v>
      </c>
      <c r="AK1304" s="5">
        <v>0</v>
      </c>
      <c r="AL1304" s="5">
        <v>0</v>
      </c>
      <c r="AM1304" s="5">
        <v>0</v>
      </c>
      <c r="AN1304" s="5">
        <v>0</v>
      </c>
      <c r="AO1304" t="s">
        <v>41</v>
      </c>
      <c r="AP1304" t="s">
        <v>37</v>
      </c>
      <c r="AQ1304" s="5">
        <v>320774.82</v>
      </c>
      <c r="AR1304" t="s">
        <v>38</v>
      </c>
      <c r="AS1304">
        <f t="shared" si="323"/>
        <v>0</v>
      </c>
      <c r="AT1304" t="str">
        <f t="shared" si="320"/>
        <v>0 Días</v>
      </c>
      <c r="AU1304" t="e">
        <f>IF(AND(AC1304=0,SUMIFS($H:$H,$A:$A,$A1304,#REF!,#REF!)&lt;250000000),"Ordinaria",IF(AND(AC1304=0,SUMIFS($H:$H,$A:$A,$A1304,#REF!,#REF!)&gt;=250000000),"Preventiva",IF(AND(AC1304&gt;0,AC1304&lt;=30),"Persuasiva I",IF(AND(AC1304&gt;30,AC1304&lt;=60),"Persuasiva II",IF(AND(AC1304&gt;60,AC1304&lt;90),"Prejurídica","Jurídico")))))</f>
        <v>#REF!</v>
      </c>
      <c r="AV1304">
        <f t="shared" si="321"/>
        <v>0</v>
      </c>
      <c r="AW1304" t="str">
        <f>IFERROR(VLOOKUP(#REF!,#REF!,32,0),"Desembolsado")</f>
        <v>Desembolsado</v>
      </c>
      <c r="AX1304" t="str">
        <f t="shared" si="312"/>
        <v>Otro</v>
      </c>
    </row>
    <row r="1305" spans="1:50" x14ac:dyDescent="0.25">
      <c r="A1305" s="3">
        <v>45230</v>
      </c>
      <c r="B1305" s="1">
        <v>39163000020151</v>
      </c>
      <c r="C1305" s="5">
        <v>92000000</v>
      </c>
      <c r="D1305">
        <v>240</v>
      </c>
      <c r="E1305" s="3">
        <v>40492</v>
      </c>
      <c r="F1305" s="1">
        <f>_xlfn.DAYS(E1305,A1305)/30</f>
        <v>-157.93333333333334</v>
      </c>
      <c r="G1305" s="1">
        <f t="shared" si="315"/>
        <v>82.066666666666663</v>
      </c>
      <c r="H1305" s="5">
        <v>32463958</v>
      </c>
      <c r="I1305" s="5" t="s">
        <v>54</v>
      </c>
      <c r="J1305" s="6">
        <v>42429</v>
      </c>
      <c r="K1305" s="7">
        <f>+_xlfn.DAYS(A1305,J1305)/30</f>
        <v>93.36666666666666</v>
      </c>
      <c r="L1305" s="7">
        <f>+_xlfn.DAYS(A1305,E1305)/30</f>
        <v>157.93333333333334</v>
      </c>
      <c r="M1305" s="6">
        <v>21313</v>
      </c>
      <c r="N1305" s="8">
        <f>+_xlfn.DAYS(A1305,M1305)/365</f>
        <v>65.526027397260279</v>
      </c>
      <c r="O1305" s="8">
        <v>1280</v>
      </c>
      <c r="P1305" s="6">
        <v>33028</v>
      </c>
      <c r="Q1305" s="8">
        <f t="shared" si="317"/>
        <v>20.733333333333334</v>
      </c>
      <c r="R1305" s="8">
        <f t="shared" si="311"/>
        <v>26.113888888888887</v>
      </c>
      <c r="S1305" s="8" t="s">
        <v>80</v>
      </c>
      <c r="T1305" s="9">
        <v>1.61E-2</v>
      </c>
      <c r="U1305" s="5">
        <f t="shared" si="318"/>
        <v>383333.33333333331</v>
      </c>
      <c r="V1305" s="5">
        <f t="shared" si="319"/>
        <v>43555.810316666662</v>
      </c>
      <c r="W1305" s="10">
        <f t="shared" si="313"/>
        <v>426889.14364999998</v>
      </c>
      <c r="X1305" s="5">
        <v>15873</v>
      </c>
      <c r="Y1305">
        <v>0</v>
      </c>
      <c r="Z1305" s="5">
        <v>0</v>
      </c>
      <c r="AA1305" s="5">
        <v>32479831</v>
      </c>
      <c r="AB1305">
        <v>0</v>
      </c>
      <c r="AC1305">
        <v>0</v>
      </c>
      <c r="AD1305">
        <v>0</v>
      </c>
      <c r="AE1305" t="s">
        <v>34</v>
      </c>
      <c r="AF1305" t="s">
        <v>34</v>
      </c>
      <c r="AG1305" t="s">
        <v>41</v>
      </c>
      <c r="AH1305" s="5">
        <v>324639.58</v>
      </c>
      <c r="AI1305" s="5">
        <v>158.72999999999999</v>
      </c>
      <c r="AJ1305" s="3">
        <v>47776</v>
      </c>
      <c r="AK1305" s="5">
        <v>0</v>
      </c>
      <c r="AL1305" s="5">
        <v>0</v>
      </c>
      <c r="AM1305" s="5">
        <v>0</v>
      </c>
      <c r="AN1305" s="5">
        <v>0</v>
      </c>
      <c r="AO1305" t="s">
        <v>41</v>
      </c>
      <c r="AP1305" t="s">
        <v>37</v>
      </c>
      <c r="AQ1305" s="5">
        <v>324639.58</v>
      </c>
      <c r="AR1305" t="s">
        <v>38</v>
      </c>
      <c r="AS1305">
        <f t="shared" si="323"/>
        <v>0</v>
      </c>
      <c r="AT1305" t="str">
        <f t="shared" si="320"/>
        <v>0 Días</v>
      </c>
      <c r="AU1305" t="e">
        <f>IF(AND(AC1305=0,SUMIFS($H:$H,$A:$A,$A1305,#REF!,#REF!)&lt;250000000),"Ordinaria",IF(AND(AC1305=0,SUMIFS($H:$H,$A:$A,$A1305,#REF!,#REF!)&gt;=250000000),"Preventiva",IF(AND(AC1305&gt;0,AC1305&lt;=30),"Persuasiva I",IF(AND(AC1305&gt;30,AC1305&lt;=60),"Persuasiva II",IF(AND(AC1305&gt;60,AC1305&lt;90),"Prejurídica","Jurídico")))))</f>
        <v>#REF!</v>
      </c>
      <c r="AV1305">
        <f t="shared" si="321"/>
        <v>0</v>
      </c>
      <c r="AW1305" t="str">
        <f>IFERROR(VLOOKUP(#REF!,#REF!,32,0),"Desembolsado")</f>
        <v>Desembolsado</v>
      </c>
      <c r="AX1305" t="str">
        <f t="shared" si="312"/>
        <v>Otro</v>
      </c>
    </row>
    <row r="1306" spans="1:50" x14ac:dyDescent="0.25">
      <c r="A1306" s="3">
        <v>45199</v>
      </c>
      <c r="B1306" s="1">
        <v>39163000020151</v>
      </c>
      <c r="C1306" s="5">
        <v>92000000</v>
      </c>
      <c r="D1306">
        <v>240</v>
      </c>
      <c r="E1306" s="3">
        <v>40492</v>
      </c>
      <c r="F1306" s="1">
        <f>_xlfn.DAYS(E1306,A1306)/30</f>
        <v>-156.9</v>
      </c>
      <c r="G1306" s="1">
        <f t="shared" si="315"/>
        <v>83.1</v>
      </c>
      <c r="H1306" s="5">
        <v>32850434</v>
      </c>
      <c r="I1306" s="5" t="s">
        <v>54</v>
      </c>
      <c r="J1306" s="6">
        <v>42429</v>
      </c>
      <c r="K1306" s="7">
        <f>+_xlfn.DAYS(A1306,J1306)/30</f>
        <v>92.333333333333329</v>
      </c>
      <c r="L1306" s="7">
        <f>+_xlfn.DAYS(A1306,E1306)/30</f>
        <v>156.9</v>
      </c>
      <c r="M1306" s="6">
        <v>21313</v>
      </c>
      <c r="N1306" s="8">
        <f>+_xlfn.DAYS(A1306,M1306)/365</f>
        <v>65.441095890410963</v>
      </c>
      <c r="O1306" s="8">
        <v>1280</v>
      </c>
      <c r="P1306" s="6">
        <v>33028</v>
      </c>
      <c r="Q1306" s="8">
        <f t="shared" si="317"/>
        <v>20.733333333333334</v>
      </c>
      <c r="R1306" s="8">
        <f t="shared" si="311"/>
        <v>26.113888888888887</v>
      </c>
      <c r="S1306" s="8" t="s">
        <v>80</v>
      </c>
      <c r="T1306" s="9">
        <v>1.61E-2</v>
      </c>
      <c r="U1306" s="5">
        <f t="shared" si="318"/>
        <v>383333.33333333331</v>
      </c>
      <c r="V1306" s="5">
        <f t="shared" si="319"/>
        <v>44074.33228333333</v>
      </c>
      <c r="W1306" s="10">
        <f t="shared" si="313"/>
        <v>427407.66561666667</v>
      </c>
      <c r="X1306" s="5">
        <v>16060</v>
      </c>
      <c r="Y1306">
        <v>0</v>
      </c>
      <c r="Z1306" s="5">
        <v>0</v>
      </c>
      <c r="AA1306" s="5">
        <v>32866494</v>
      </c>
      <c r="AB1306">
        <v>0</v>
      </c>
      <c r="AC1306">
        <v>0</v>
      </c>
      <c r="AD1306">
        <v>0</v>
      </c>
      <c r="AE1306" t="s">
        <v>34</v>
      </c>
      <c r="AF1306" t="s">
        <v>34</v>
      </c>
      <c r="AG1306" t="s">
        <v>41</v>
      </c>
      <c r="AH1306" s="5">
        <v>328504.34000000003</v>
      </c>
      <c r="AI1306" s="5">
        <v>160.6</v>
      </c>
      <c r="AJ1306" s="3">
        <v>47776</v>
      </c>
      <c r="AK1306" s="5">
        <v>0</v>
      </c>
      <c r="AL1306" s="5">
        <v>0</v>
      </c>
      <c r="AM1306" s="5">
        <v>0</v>
      </c>
      <c r="AN1306" s="5">
        <v>0</v>
      </c>
      <c r="AO1306" t="s">
        <v>41</v>
      </c>
      <c r="AP1306" t="s">
        <v>37</v>
      </c>
      <c r="AQ1306" s="5">
        <v>328504.34000000003</v>
      </c>
      <c r="AR1306" t="s">
        <v>38</v>
      </c>
      <c r="AS1306">
        <f t="shared" si="323"/>
        <v>0</v>
      </c>
      <c r="AT1306" t="str">
        <f t="shared" si="320"/>
        <v>0 Días</v>
      </c>
      <c r="AU1306" t="e">
        <f>IF(AND(AC1306=0,SUMIFS($H:$H,$A:$A,$A1306,#REF!,#REF!)&lt;250000000),"Ordinaria",IF(AND(AC1306=0,SUMIFS($H:$H,$A:$A,$A1306,#REF!,#REF!)&gt;=250000000),"Preventiva",IF(AND(AC1306&gt;0,AC1306&lt;=30),"Persuasiva I",IF(AND(AC1306&gt;30,AC1306&lt;=60),"Persuasiva II",IF(AND(AC1306&gt;60,AC1306&lt;90),"Prejurídica","Jurídico")))))</f>
        <v>#REF!</v>
      </c>
      <c r="AV1306">
        <f t="shared" si="321"/>
        <v>0</v>
      </c>
      <c r="AW1306" t="str">
        <f>IFERROR(VLOOKUP(#REF!,#REF!,32,0),"Desembolsado")</f>
        <v>Desembolsado</v>
      </c>
      <c r="AX1306" t="str">
        <f t="shared" si="312"/>
        <v>Otro</v>
      </c>
    </row>
    <row r="1307" spans="1:50" x14ac:dyDescent="0.25">
      <c r="A1307" s="3">
        <v>45169</v>
      </c>
      <c r="B1307" s="1">
        <v>39163000020151</v>
      </c>
      <c r="C1307" s="5">
        <v>92000000</v>
      </c>
      <c r="D1307">
        <v>240</v>
      </c>
      <c r="E1307" s="3">
        <v>40492</v>
      </c>
      <c r="F1307" s="1">
        <f>_xlfn.DAYS(E1307,A1307)/30</f>
        <v>-155.9</v>
      </c>
      <c r="G1307" s="1">
        <f t="shared" si="315"/>
        <v>84.1</v>
      </c>
      <c r="H1307" s="5">
        <v>33236910</v>
      </c>
      <c r="I1307" s="5" t="s">
        <v>54</v>
      </c>
      <c r="J1307" s="6">
        <v>42429</v>
      </c>
      <c r="K1307" s="7">
        <f>+_xlfn.DAYS(A1307,J1307)/30</f>
        <v>91.333333333333329</v>
      </c>
      <c r="L1307" s="7">
        <f>+_xlfn.DAYS(A1307,E1307)/30</f>
        <v>155.9</v>
      </c>
      <c r="M1307" s="6">
        <v>21313</v>
      </c>
      <c r="N1307" s="8">
        <f>+_xlfn.DAYS(A1307,M1307)/365</f>
        <v>65.358904109589048</v>
      </c>
      <c r="O1307" s="8">
        <v>1280</v>
      </c>
      <c r="P1307" s="6">
        <v>33028</v>
      </c>
      <c r="Q1307" s="8">
        <f t="shared" si="317"/>
        <v>20.733333333333334</v>
      </c>
      <c r="R1307" s="8">
        <f t="shared" si="311"/>
        <v>26.113888888888887</v>
      </c>
      <c r="S1307" s="8" t="s">
        <v>80</v>
      </c>
      <c r="T1307" s="9">
        <v>1.61E-2</v>
      </c>
      <c r="U1307" s="5">
        <f t="shared" si="318"/>
        <v>383333.33333333331</v>
      </c>
      <c r="V1307" s="5">
        <f t="shared" si="319"/>
        <v>44592.854250000004</v>
      </c>
      <c r="W1307" s="10">
        <f t="shared" si="313"/>
        <v>427926.18758333335</v>
      </c>
      <c r="X1307" s="5">
        <v>16248</v>
      </c>
      <c r="Y1307">
        <v>0</v>
      </c>
      <c r="Z1307" s="5">
        <v>0</v>
      </c>
      <c r="AA1307" s="5">
        <v>33253158</v>
      </c>
      <c r="AB1307">
        <v>0</v>
      </c>
      <c r="AC1307">
        <v>0</v>
      </c>
      <c r="AD1307">
        <v>0</v>
      </c>
      <c r="AE1307" t="s">
        <v>34</v>
      </c>
      <c r="AF1307" t="s">
        <v>34</v>
      </c>
      <c r="AG1307" t="s">
        <v>41</v>
      </c>
      <c r="AH1307" s="5">
        <v>332369.09999999998</v>
      </c>
      <c r="AI1307" s="5">
        <v>162.47999999999999</v>
      </c>
      <c r="AJ1307" s="3">
        <v>47776</v>
      </c>
      <c r="AK1307" s="5">
        <v>0</v>
      </c>
      <c r="AL1307" s="5">
        <v>0</v>
      </c>
      <c r="AM1307" s="5">
        <v>0</v>
      </c>
      <c r="AN1307" s="5">
        <v>0</v>
      </c>
      <c r="AO1307" t="s">
        <v>41</v>
      </c>
      <c r="AP1307" t="s">
        <v>37</v>
      </c>
      <c r="AQ1307" s="5">
        <v>332369.09999999998</v>
      </c>
      <c r="AR1307" t="s">
        <v>38</v>
      </c>
      <c r="AS1307">
        <f t="shared" si="323"/>
        <v>0</v>
      </c>
      <c r="AT1307" t="str">
        <f t="shared" si="320"/>
        <v>0 Días</v>
      </c>
      <c r="AU1307" t="e">
        <f>IF(AND(AC1307=0,SUMIFS($H:$H,$A:$A,$A1307,#REF!,#REF!)&lt;250000000),"Ordinaria",IF(AND(AC1307=0,SUMIFS($H:$H,$A:$A,$A1307,#REF!,#REF!)&gt;=250000000),"Preventiva",IF(AND(AC1307&gt;0,AC1307&lt;=30),"Persuasiva I",IF(AND(AC1307&gt;30,AC1307&lt;=60),"Persuasiva II",IF(AND(AC1307&gt;60,AC1307&lt;90),"Prejurídica","Jurídico")))))</f>
        <v>#REF!</v>
      </c>
      <c r="AV1307">
        <f t="shared" si="321"/>
        <v>0</v>
      </c>
      <c r="AW1307" t="str">
        <f>IFERROR(VLOOKUP(#REF!,#REF!,32,0),"Desembolsado")</f>
        <v>Desembolsado</v>
      </c>
      <c r="AX1307" t="str">
        <f t="shared" si="312"/>
        <v>Otro</v>
      </c>
    </row>
    <row r="1308" spans="1:50" x14ac:dyDescent="0.25">
      <c r="A1308" s="3">
        <v>45138</v>
      </c>
      <c r="B1308" s="1">
        <v>39163000020151</v>
      </c>
      <c r="C1308" s="5">
        <v>92000000</v>
      </c>
      <c r="D1308">
        <v>240</v>
      </c>
      <c r="E1308" s="3">
        <v>40492</v>
      </c>
      <c r="F1308" s="1">
        <f>_xlfn.DAYS(E1308,A1308)/30</f>
        <v>-154.86666666666667</v>
      </c>
      <c r="G1308" s="1">
        <f t="shared" si="315"/>
        <v>85.133333333333326</v>
      </c>
      <c r="H1308" s="5">
        <v>33241550</v>
      </c>
      <c r="I1308" s="5" t="s">
        <v>54</v>
      </c>
      <c r="J1308" s="6">
        <v>42429</v>
      </c>
      <c r="K1308" s="7">
        <f>+_xlfn.DAYS(A1308,J1308)/30</f>
        <v>90.3</v>
      </c>
      <c r="L1308" s="7">
        <f>+_xlfn.DAYS(A1308,E1308)/30</f>
        <v>154.86666666666667</v>
      </c>
      <c r="M1308" s="6">
        <v>21313</v>
      </c>
      <c r="N1308" s="8">
        <f>+_xlfn.DAYS(A1308,M1308)/365</f>
        <v>65.273972602739732</v>
      </c>
      <c r="O1308" s="8">
        <v>1280</v>
      </c>
      <c r="P1308" s="6">
        <v>33028</v>
      </c>
      <c r="Q1308" s="8">
        <f t="shared" si="317"/>
        <v>20.733333333333334</v>
      </c>
      <c r="R1308" s="8">
        <f t="shared" si="311"/>
        <v>26.113888888888887</v>
      </c>
      <c r="S1308" s="8" t="s">
        <v>80</v>
      </c>
      <c r="T1308" s="9">
        <v>1.61E-2</v>
      </c>
      <c r="U1308" s="5">
        <f t="shared" si="318"/>
        <v>383333.33333333331</v>
      </c>
      <c r="V1308" s="5">
        <f t="shared" si="319"/>
        <v>44599.079583333325</v>
      </c>
      <c r="W1308" s="10">
        <f t="shared" si="313"/>
        <v>427932.41291666665</v>
      </c>
      <c r="X1308" s="5">
        <v>0</v>
      </c>
      <c r="Y1308">
        <v>0</v>
      </c>
      <c r="Z1308" s="5">
        <v>0</v>
      </c>
      <c r="AA1308" s="5">
        <v>33241550</v>
      </c>
      <c r="AB1308">
        <v>0</v>
      </c>
      <c r="AC1308">
        <v>0</v>
      </c>
      <c r="AD1308">
        <v>0</v>
      </c>
      <c r="AE1308" t="s">
        <v>34</v>
      </c>
      <c r="AF1308" t="s">
        <v>34</v>
      </c>
      <c r="AG1308" t="s">
        <v>41</v>
      </c>
      <c r="AH1308" s="5">
        <v>332415.5</v>
      </c>
      <c r="AI1308" s="5">
        <v>0</v>
      </c>
      <c r="AJ1308" s="3">
        <v>47776</v>
      </c>
      <c r="AK1308" s="5">
        <v>0</v>
      </c>
      <c r="AL1308" s="5">
        <v>0</v>
      </c>
      <c r="AM1308" s="5">
        <v>0</v>
      </c>
      <c r="AN1308" s="5">
        <v>0</v>
      </c>
      <c r="AO1308" t="s">
        <v>41</v>
      </c>
      <c r="AP1308" t="s">
        <v>37</v>
      </c>
      <c r="AQ1308" s="5">
        <v>332415.5</v>
      </c>
      <c r="AR1308" t="s">
        <v>38</v>
      </c>
      <c r="AS1308">
        <f t="shared" si="323"/>
        <v>0</v>
      </c>
      <c r="AT1308" t="str">
        <f t="shared" si="320"/>
        <v>0 Días</v>
      </c>
      <c r="AU1308" t="e">
        <f>IF(AND(AC1308=0,SUMIFS($H:$H,$A:$A,$A1308,#REF!,#REF!)&lt;250000000),"Ordinaria",IF(AND(AC1308=0,SUMIFS($H:$H,$A:$A,$A1308,#REF!,#REF!)&gt;=250000000),"Preventiva",IF(AND(AC1308&gt;0,AC1308&lt;=30),"Persuasiva I",IF(AND(AC1308&gt;30,AC1308&lt;=60),"Persuasiva II",IF(AND(AC1308&gt;60,AC1308&lt;90),"Prejurídica","Jurídico")))))</f>
        <v>#REF!</v>
      </c>
      <c r="AV1308">
        <f t="shared" si="321"/>
        <v>0</v>
      </c>
      <c r="AW1308" t="str">
        <f>IFERROR(VLOOKUP(#REF!,#REF!,32,0),"Desembolsado")</f>
        <v>Desembolsado</v>
      </c>
      <c r="AX1308" t="str">
        <f t="shared" si="312"/>
        <v>Otro</v>
      </c>
    </row>
    <row r="1309" spans="1:50" x14ac:dyDescent="0.25">
      <c r="A1309" s="3">
        <v>45107</v>
      </c>
      <c r="B1309" s="1">
        <v>39163000020151</v>
      </c>
      <c r="C1309" s="5">
        <v>92000000</v>
      </c>
      <c r="D1309">
        <v>240</v>
      </c>
      <c r="E1309" s="3">
        <v>40492</v>
      </c>
      <c r="F1309" s="1">
        <f>_xlfn.DAYS(E1309,A1309)/30</f>
        <v>-153.83333333333334</v>
      </c>
      <c r="G1309" s="1">
        <f t="shared" si="315"/>
        <v>86.166666666666657</v>
      </c>
      <c r="H1309" s="5">
        <v>34009862</v>
      </c>
      <c r="I1309" s="5" t="s">
        <v>54</v>
      </c>
      <c r="J1309" s="6">
        <v>42429</v>
      </c>
      <c r="K1309" s="7">
        <f>+_xlfn.DAYS(A1309,J1309)/30</f>
        <v>89.266666666666666</v>
      </c>
      <c r="L1309" s="7">
        <f>+_xlfn.DAYS(A1309,E1309)/30</f>
        <v>153.83333333333334</v>
      </c>
      <c r="M1309" s="6">
        <v>21313</v>
      </c>
      <c r="N1309" s="8">
        <f>+_xlfn.DAYS(A1309,M1309)/365</f>
        <v>65.189041095890417</v>
      </c>
      <c r="O1309" s="8">
        <v>1280</v>
      </c>
      <c r="P1309" s="6">
        <v>33028</v>
      </c>
      <c r="Q1309" s="8">
        <f t="shared" si="317"/>
        <v>20.733333333333334</v>
      </c>
      <c r="R1309" s="8">
        <f t="shared" si="311"/>
        <v>26.113888888888887</v>
      </c>
      <c r="S1309" s="8" t="s">
        <v>80</v>
      </c>
      <c r="T1309" s="9">
        <v>1.61E-2</v>
      </c>
      <c r="U1309" s="5">
        <f t="shared" si="318"/>
        <v>383333.33333333331</v>
      </c>
      <c r="V1309" s="5">
        <f t="shared" si="319"/>
        <v>45629.898183333324</v>
      </c>
      <c r="W1309" s="10">
        <f t="shared" si="313"/>
        <v>428963.23151666665</v>
      </c>
      <c r="X1309" s="5">
        <v>16631</v>
      </c>
      <c r="Y1309">
        <v>0</v>
      </c>
      <c r="Z1309" s="5">
        <v>0</v>
      </c>
      <c r="AA1309" s="5">
        <v>34026493</v>
      </c>
      <c r="AB1309">
        <v>0</v>
      </c>
      <c r="AC1309">
        <v>0</v>
      </c>
      <c r="AD1309">
        <v>0</v>
      </c>
      <c r="AE1309" t="s">
        <v>34</v>
      </c>
      <c r="AF1309" t="s">
        <v>34</v>
      </c>
      <c r="AG1309" t="s">
        <v>41</v>
      </c>
      <c r="AH1309" s="5">
        <v>340098.62</v>
      </c>
      <c r="AI1309" s="5">
        <v>166.31</v>
      </c>
      <c r="AJ1309" s="3">
        <v>47776</v>
      </c>
      <c r="AK1309" s="5">
        <v>0</v>
      </c>
      <c r="AL1309" s="5">
        <v>0</v>
      </c>
      <c r="AM1309" s="5">
        <v>0</v>
      </c>
      <c r="AN1309" s="5">
        <v>0</v>
      </c>
      <c r="AO1309" t="s">
        <v>41</v>
      </c>
      <c r="AP1309" t="s">
        <v>37</v>
      </c>
      <c r="AQ1309" s="5">
        <v>340098.62</v>
      </c>
      <c r="AR1309" t="s">
        <v>38</v>
      </c>
      <c r="AS1309">
        <f t="shared" si="323"/>
        <v>0</v>
      </c>
      <c r="AT1309" t="str">
        <f t="shared" si="320"/>
        <v>0 Días</v>
      </c>
      <c r="AU1309" t="e">
        <f>IF(AND(AC1309=0,SUMIFS($H:$H,$A:$A,$A1309,#REF!,#REF!)&lt;250000000),"Ordinaria",IF(AND(AC1309=0,SUMIFS($H:$H,$A:$A,$A1309,#REF!,#REF!)&gt;=250000000),"Preventiva",IF(AND(AC1309&gt;0,AC1309&lt;=30),"Persuasiva I",IF(AND(AC1309&gt;30,AC1309&lt;=60),"Persuasiva II",IF(AND(AC1309&gt;60,AC1309&lt;90),"Prejurídica","Jurídico")))))</f>
        <v>#REF!</v>
      </c>
      <c r="AV1309">
        <f t="shared" si="321"/>
        <v>0</v>
      </c>
      <c r="AW1309" t="str">
        <f>IFERROR(VLOOKUP(#REF!,#REF!,32,0),"Desembolsado")</f>
        <v>Desembolsado</v>
      </c>
      <c r="AX1309" t="str">
        <f t="shared" si="312"/>
        <v>Otro</v>
      </c>
    </row>
    <row r="1310" spans="1:50" x14ac:dyDescent="0.25">
      <c r="A1310" s="3">
        <v>45077</v>
      </c>
      <c r="B1310" s="1">
        <v>39163000020151</v>
      </c>
      <c r="C1310" s="5">
        <v>92000000</v>
      </c>
      <c r="D1310">
        <v>240</v>
      </c>
      <c r="E1310" s="3">
        <v>40492</v>
      </c>
      <c r="F1310" s="1">
        <f>_xlfn.DAYS(E1310,A1310)/30</f>
        <v>-152.83333333333334</v>
      </c>
      <c r="G1310" s="1">
        <f t="shared" si="315"/>
        <v>87.166666666666657</v>
      </c>
      <c r="H1310" s="5">
        <v>34396338</v>
      </c>
      <c r="I1310" s="5" t="s">
        <v>54</v>
      </c>
      <c r="J1310" s="6">
        <v>42429</v>
      </c>
      <c r="K1310" s="7">
        <f>+_xlfn.DAYS(A1310,J1310)/30</f>
        <v>88.266666666666666</v>
      </c>
      <c r="L1310" s="7">
        <f>+_xlfn.DAYS(A1310,E1310)/30</f>
        <v>152.83333333333334</v>
      </c>
      <c r="M1310" s="6">
        <v>21313</v>
      </c>
      <c r="N1310" s="8">
        <f>+_xlfn.DAYS(A1310,M1310)/365</f>
        <v>65.106849315068487</v>
      </c>
      <c r="O1310" s="8">
        <v>1280</v>
      </c>
      <c r="P1310" s="6">
        <v>33028</v>
      </c>
      <c r="Q1310" s="8">
        <f t="shared" si="317"/>
        <v>20.733333333333334</v>
      </c>
      <c r="R1310" s="8">
        <f t="shared" ref="R1310:R1373" si="324">+_xlfn.DAYS(J1310,P1310)/360</f>
        <v>26.113888888888887</v>
      </c>
      <c r="S1310" s="8" t="s">
        <v>80</v>
      </c>
      <c r="T1310" s="9">
        <v>1.61E-2</v>
      </c>
      <c r="U1310" s="5">
        <f t="shared" si="318"/>
        <v>383333.33333333331</v>
      </c>
      <c r="V1310" s="5">
        <f t="shared" si="319"/>
        <v>46148.420149999998</v>
      </c>
      <c r="W1310" s="10">
        <f t="shared" si="313"/>
        <v>429481.75348333333</v>
      </c>
      <c r="X1310" s="5">
        <v>16820</v>
      </c>
      <c r="Y1310">
        <v>0</v>
      </c>
      <c r="Z1310" s="5">
        <v>0</v>
      </c>
      <c r="AA1310" s="5">
        <v>34413158</v>
      </c>
      <c r="AB1310">
        <v>0</v>
      </c>
      <c r="AC1310">
        <v>0</v>
      </c>
      <c r="AD1310">
        <v>0</v>
      </c>
      <c r="AE1310" t="s">
        <v>34</v>
      </c>
      <c r="AF1310" t="s">
        <v>34</v>
      </c>
      <c r="AG1310" t="s">
        <v>41</v>
      </c>
      <c r="AH1310" s="5">
        <v>343963.38</v>
      </c>
      <c r="AI1310" s="5">
        <v>168.2</v>
      </c>
      <c r="AJ1310" s="3">
        <v>47776</v>
      </c>
      <c r="AK1310" s="5">
        <v>0</v>
      </c>
      <c r="AL1310" s="5">
        <v>0</v>
      </c>
      <c r="AM1310" s="5">
        <v>0</v>
      </c>
      <c r="AN1310" s="5">
        <v>0</v>
      </c>
      <c r="AO1310" t="s">
        <v>41</v>
      </c>
      <c r="AP1310" t="s">
        <v>37</v>
      </c>
      <c r="AQ1310" s="5">
        <v>343963.38</v>
      </c>
      <c r="AR1310" t="s">
        <v>38</v>
      </c>
      <c r="AS1310">
        <f t="shared" si="323"/>
        <v>0</v>
      </c>
      <c r="AT1310" t="str">
        <f t="shared" si="320"/>
        <v>0 Días</v>
      </c>
      <c r="AU1310" t="e">
        <f>IF(AND(AC1310=0,SUMIFS($H:$H,$A:$A,$A1310,#REF!,#REF!)&lt;250000000),"Ordinaria",IF(AND(AC1310=0,SUMIFS($H:$H,$A:$A,$A1310,#REF!,#REF!)&gt;=250000000),"Preventiva",IF(AND(AC1310&gt;0,AC1310&lt;=30),"Persuasiva I",IF(AND(AC1310&gt;30,AC1310&lt;=60),"Persuasiva II",IF(AND(AC1310&gt;60,AC1310&lt;90),"Prejurídica","Jurídico")))))</f>
        <v>#REF!</v>
      </c>
      <c r="AV1310">
        <f t="shared" si="321"/>
        <v>0</v>
      </c>
      <c r="AW1310" t="str">
        <f>IFERROR(VLOOKUP(#REF!,#REF!,32,0),"Desembolsado")</f>
        <v>Desembolsado</v>
      </c>
      <c r="AX1310" t="str">
        <f t="shared" ref="AX1310:AX1373" si="325">IF(AND(AW1310="Portafolio Cartera en Cobranza Ordinaria",AP1310="Portafolio Cartera en Cobranza Ordinaria"),"Al Día",
IF(AND(AW1310="Portafolio Cartera en Cobranza Preventiva",AP1310="Portafolio Cartera en Cobranza Preventiva"),"Al Día",
IF(AND(AW1310="Portafolio Cartera en Cobranza Ordinaria",AP1310="Portafolio Cartera en Cobranza Persuasiva"),"Primera Mora",
IF(AND(AW1310="Portafolio Cartera en Cobranza Preventiva",AP1310="Portafolio Cartera en Cobranza Persuasiva"),"Primera Mora",
IF(AND(AW1310="Portafolio Cartera en Cobranza Persuasiva",AP1310="Portafolio Cartera en Cobranza Persuasiva"),"Normalizado",
IF(AND(AW1310="Portafolio Cartera en Cobranza Persuasiva",AP1310="Portafolio Cartera en Cobranza  Preventiva"),"Normalizado",
IF(AND(AW1310="Portafolio Cartera en Cobranza Persuasiva",AP1310="Portafolio Cartera en Cobranza Ordinaria"),"Normalizado",
IF(AND(AW1310="Portafolio Cartera en Cobranza Persuasiva II",AP1310="Portafolio Cartera en Cobranza Persuasiva"),"Normalizado",
IF(AND(AW1310="Portafolio Cartera en Cobranza Persuasiva II",AP1310="Portafolio Cartera en Cobranza  Preventiva"),"Normalizado",
IF(AND(AW1310="Portafolio Cartera en Cobranza Persuasiva II",AP1310="Portafolio Cartera en Cobranza Ordinaria"),"Normalizado",
IF(AND(AW1310="Portafolio Cartera en Cobranza Prejurídica",AP1310="Portafolio Cartera en Cobranza Persuasiva"),"Normalizado",
IF(AND(AW1310="Portafolio Cartera en Cobranza Prejurídica",AP1310="Portafolio Cartera en Cobranza Ordinaria"),"Normalizado",
IF(AND(AW1310="Portafolio Cartera en Cobranza Prejurídica",AP1310="Portafolio Cartera en Cobranza  Preventiva"),"Normalizado",
IF(AND(AW1310="Portafolio Cartera en Cobranza Jurídica",AP1310="Portafolio Cartera en Cobranza Persuasiva"),"Normalizado No Indicador",
IF(AND(AW1310="Portafolio Cartera en Cobranza Jurídica",AP1310="Portafolio Cartera en Cobranza Ordinaria"),"Normalizado No Indicador",
IF(AND(AW1310="Portafolio Cartera en Cobranza Jurídica",AP1310="Portafolio Cartera en Cobranza  Preventiva"),"Normalizado No Indicador",
"Otro"))))))))))))))))</f>
        <v>Otro</v>
      </c>
    </row>
    <row r="1311" spans="1:50" x14ac:dyDescent="0.25">
      <c r="A1311" s="3">
        <v>45046</v>
      </c>
      <c r="B1311" s="1">
        <v>39163000020151</v>
      </c>
      <c r="C1311" s="5">
        <v>92000000</v>
      </c>
      <c r="D1311">
        <v>240</v>
      </c>
      <c r="E1311" s="3">
        <v>40492</v>
      </c>
      <c r="F1311" s="1">
        <f>_xlfn.DAYS(E1311,A1311)/30</f>
        <v>-151.80000000000001</v>
      </c>
      <c r="G1311" s="1">
        <f t="shared" si="315"/>
        <v>88.199999999999989</v>
      </c>
      <c r="H1311" s="5">
        <v>34782814</v>
      </c>
      <c r="I1311" s="5" t="s">
        <v>54</v>
      </c>
      <c r="J1311" s="6">
        <v>42429</v>
      </c>
      <c r="K1311" s="7">
        <f>+_xlfn.DAYS(A1311,J1311)/30</f>
        <v>87.233333333333334</v>
      </c>
      <c r="L1311" s="7">
        <f>+_xlfn.DAYS(A1311,E1311)/30</f>
        <v>151.80000000000001</v>
      </c>
      <c r="M1311" s="6">
        <v>21313</v>
      </c>
      <c r="N1311" s="8">
        <f>+_xlfn.DAYS(A1311,M1311)/365</f>
        <v>65.021917808219172</v>
      </c>
      <c r="O1311" s="8">
        <v>1280</v>
      </c>
      <c r="P1311" s="6">
        <v>33028</v>
      </c>
      <c r="Q1311" s="8">
        <f t="shared" si="317"/>
        <v>20.733333333333334</v>
      </c>
      <c r="R1311" s="8">
        <f t="shared" si="324"/>
        <v>26.113888888888887</v>
      </c>
      <c r="S1311" s="8" t="s">
        <v>80</v>
      </c>
      <c r="T1311" s="9">
        <v>1.61E-2</v>
      </c>
      <c r="U1311" s="5">
        <f t="shared" si="318"/>
        <v>383333.33333333331</v>
      </c>
      <c r="V1311" s="5">
        <f t="shared" si="319"/>
        <v>46666.942116666658</v>
      </c>
      <c r="W1311" s="10">
        <f t="shared" ref="W1311:W1374" si="326">+U1311+V1311</f>
        <v>430000.27544999996</v>
      </c>
      <c r="X1311" s="5">
        <v>17006</v>
      </c>
      <c r="Y1311">
        <v>0</v>
      </c>
      <c r="Z1311" s="5">
        <v>0</v>
      </c>
      <c r="AA1311" s="5">
        <v>34799820</v>
      </c>
      <c r="AB1311">
        <v>0</v>
      </c>
      <c r="AC1311">
        <v>0</v>
      </c>
      <c r="AD1311">
        <v>0</v>
      </c>
      <c r="AE1311" t="s">
        <v>34</v>
      </c>
      <c r="AF1311" t="s">
        <v>34</v>
      </c>
      <c r="AG1311" t="s">
        <v>41</v>
      </c>
      <c r="AH1311" s="5">
        <v>347828.14</v>
      </c>
      <c r="AI1311" s="5">
        <v>170.06</v>
      </c>
      <c r="AJ1311" s="3">
        <v>47776</v>
      </c>
      <c r="AK1311" s="5">
        <v>0</v>
      </c>
      <c r="AL1311" s="5">
        <v>0</v>
      </c>
      <c r="AM1311" s="5">
        <v>0</v>
      </c>
      <c r="AN1311" s="5">
        <v>0</v>
      </c>
      <c r="AO1311" t="s">
        <v>41</v>
      </c>
      <c r="AP1311" t="s">
        <v>37</v>
      </c>
      <c r="AQ1311" s="5">
        <v>347828.14</v>
      </c>
      <c r="AR1311" t="s">
        <v>38</v>
      </c>
      <c r="AS1311">
        <f t="shared" si="323"/>
        <v>0</v>
      </c>
      <c r="AT1311" t="str">
        <f t="shared" si="320"/>
        <v>0 Días</v>
      </c>
      <c r="AU1311" t="e">
        <f>IF(AND(AC1311=0,SUMIFS($H:$H,$A:$A,$A1311,#REF!,#REF!)&lt;250000000),"Ordinaria",IF(AND(AC1311=0,SUMIFS($H:$H,$A:$A,$A1311,#REF!,#REF!)&gt;=250000000),"Preventiva",IF(AND(AC1311&gt;0,AC1311&lt;=30),"Persuasiva I",IF(AND(AC1311&gt;30,AC1311&lt;=60),"Persuasiva II",IF(AND(AC1311&gt;60,AC1311&lt;90),"Prejurídica","Jurídico")))))</f>
        <v>#REF!</v>
      </c>
      <c r="AV1311">
        <f t="shared" si="321"/>
        <v>0</v>
      </c>
      <c r="AW1311" t="str">
        <f>IFERROR(VLOOKUP(#REF!,#REF!,32,0),"Desembolsado")</f>
        <v>Desembolsado</v>
      </c>
      <c r="AX1311" t="str">
        <f t="shared" si="325"/>
        <v>Otro</v>
      </c>
    </row>
    <row r="1312" spans="1:50" x14ac:dyDescent="0.25">
      <c r="A1312" s="3">
        <v>45016</v>
      </c>
      <c r="B1312" s="1">
        <v>39163000020151</v>
      </c>
      <c r="C1312" s="5">
        <v>92000000</v>
      </c>
      <c r="D1312">
        <v>240</v>
      </c>
      <c r="E1312" s="3">
        <v>40492</v>
      </c>
      <c r="F1312" s="1">
        <f>_xlfn.DAYS(E1312,A1312)/30</f>
        <v>-150.80000000000001</v>
      </c>
      <c r="G1312" s="1">
        <f t="shared" si="315"/>
        <v>89.199999999999989</v>
      </c>
      <c r="H1312" s="5">
        <v>35169290</v>
      </c>
      <c r="I1312" s="5" t="s">
        <v>54</v>
      </c>
      <c r="J1312" s="6">
        <v>42429</v>
      </c>
      <c r="K1312" s="7">
        <f>+_xlfn.DAYS(A1312,J1312)/30</f>
        <v>86.233333333333334</v>
      </c>
      <c r="L1312" s="7">
        <f>+_xlfn.DAYS(A1312,E1312)/30</f>
        <v>150.80000000000001</v>
      </c>
      <c r="M1312" s="6">
        <v>21313</v>
      </c>
      <c r="N1312" s="8">
        <f>+_xlfn.DAYS(A1312,M1312)/365</f>
        <v>64.939726027397256</v>
      </c>
      <c r="O1312" s="8">
        <v>1280</v>
      </c>
      <c r="P1312" s="6">
        <v>33028</v>
      </c>
      <c r="Q1312" s="8">
        <f t="shared" si="317"/>
        <v>20.733333333333334</v>
      </c>
      <c r="R1312" s="8">
        <f t="shared" si="324"/>
        <v>26.113888888888887</v>
      </c>
      <c r="S1312" s="8" t="s">
        <v>80</v>
      </c>
      <c r="T1312" s="9">
        <v>1.61E-2</v>
      </c>
      <c r="U1312" s="5">
        <f t="shared" si="318"/>
        <v>383333.33333333331</v>
      </c>
      <c r="V1312" s="5">
        <f t="shared" si="319"/>
        <v>47185.464083333332</v>
      </c>
      <c r="W1312" s="10">
        <f t="shared" si="326"/>
        <v>430518.79741666664</v>
      </c>
      <c r="X1312" s="5">
        <v>17193</v>
      </c>
      <c r="Y1312">
        <v>0</v>
      </c>
      <c r="Z1312" s="5">
        <v>0</v>
      </c>
      <c r="AA1312" s="5">
        <v>35186483</v>
      </c>
      <c r="AB1312">
        <v>0</v>
      </c>
      <c r="AC1312">
        <v>0</v>
      </c>
      <c r="AD1312">
        <v>0</v>
      </c>
      <c r="AE1312" t="s">
        <v>34</v>
      </c>
      <c r="AF1312" t="s">
        <v>34</v>
      </c>
      <c r="AG1312" t="s">
        <v>41</v>
      </c>
      <c r="AH1312" s="5">
        <v>351692.9</v>
      </c>
      <c r="AI1312" s="5">
        <v>171.93</v>
      </c>
      <c r="AJ1312" s="3">
        <v>47776</v>
      </c>
      <c r="AK1312" s="5">
        <v>0</v>
      </c>
      <c r="AL1312" s="5">
        <v>0</v>
      </c>
      <c r="AM1312" s="5">
        <v>0</v>
      </c>
      <c r="AN1312" s="5">
        <v>0</v>
      </c>
      <c r="AO1312" t="s">
        <v>41</v>
      </c>
      <c r="AP1312" t="s">
        <v>37</v>
      </c>
      <c r="AQ1312" s="5">
        <v>351692.9</v>
      </c>
      <c r="AR1312" t="s">
        <v>38</v>
      </c>
      <c r="AS1312">
        <f t="shared" si="323"/>
        <v>0</v>
      </c>
      <c r="AT1312" t="str">
        <f t="shared" si="320"/>
        <v>0 Días</v>
      </c>
      <c r="AU1312" t="e">
        <f>IF(AND(AC1312=0,SUMIFS($H:$H,$A:$A,$A1312,#REF!,#REF!)&lt;250000000),"Ordinaria",IF(AND(AC1312=0,SUMIFS($H:$H,$A:$A,$A1312,#REF!,#REF!)&gt;=250000000),"Preventiva",IF(AND(AC1312&gt;0,AC1312&lt;=30),"Persuasiva I",IF(AND(AC1312&gt;30,AC1312&lt;=60),"Persuasiva II",IF(AND(AC1312&gt;60,AC1312&lt;90),"Prejurídica","Jurídico")))))</f>
        <v>#REF!</v>
      </c>
      <c r="AV1312">
        <f t="shared" si="321"/>
        <v>0</v>
      </c>
      <c r="AW1312" t="str">
        <f>IFERROR(VLOOKUP(#REF!,#REF!,32,0),"Desembolsado")</f>
        <v>Desembolsado</v>
      </c>
      <c r="AX1312" t="str">
        <f t="shared" si="325"/>
        <v>Otro</v>
      </c>
    </row>
    <row r="1313" spans="1:50" x14ac:dyDescent="0.25">
      <c r="A1313" s="3">
        <v>45351</v>
      </c>
      <c r="B1313" s="1">
        <v>39163010019821</v>
      </c>
      <c r="C1313" s="5">
        <v>222000000</v>
      </c>
      <c r="D1313">
        <v>240</v>
      </c>
      <c r="E1313" s="3">
        <v>41673</v>
      </c>
      <c r="F1313" s="1">
        <f>_xlfn.DAYS(E1313,A1313)/30</f>
        <v>-122.6</v>
      </c>
      <c r="G1313" s="1">
        <f t="shared" si="315"/>
        <v>117.4</v>
      </c>
      <c r="H1313" s="5">
        <v>109150141</v>
      </c>
      <c r="I1313" s="5" t="s">
        <v>52</v>
      </c>
      <c r="J1313" s="6">
        <v>42369</v>
      </c>
      <c r="K1313" s="7">
        <f>+_xlfn.DAYS(A1313,J1313)/30</f>
        <v>99.4</v>
      </c>
      <c r="L1313" s="7">
        <f>+_xlfn.DAYS(A1313,E1313)/30</f>
        <v>122.6</v>
      </c>
      <c r="M1313" s="6">
        <v>31452</v>
      </c>
      <c r="N1313" s="8">
        <f>+_xlfn.DAYS(A1313,M1313)/365</f>
        <v>38.079452054794523</v>
      </c>
      <c r="O1313" s="8">
        <v>354</v>
      </c>
      <c r="P1313" s="6">
        <v>41229</v>
      </c>
      <c r="Q1313" s="8">
        <f t="shared" si="317"/>
        <v>1.2333333333333334</v>
      </c>
      <c r="R1313" s="8">
        <f t="shared" si="324"/>
        <v>3.1666666666666665</v>
      </c>
      <c r="S1313" s="8" t="s">
        <v>66</v>
      </c>
      <c r="T1313" s="9">
        <v>1.61E-2</v>
      </c>
      <c r="U1313" s="5">
        <f t="shared" si="318"/>
        <v>925000</v>
      </c>
      <c r="V1313" s="5">
        <f t="shared" si="319"/>
        <v>146443.10584166666</v>
      </c>
      <c r="W1313" s="10">
        <f t="shared" si="326"/>
        <v>1071443.1058416667</v>
      </c>
      <c r="X1313" s="5">
        <v>0</v>
      </c>
      <c r="Y1313">
        <v>0</v>
      </c>
      <c r="Z1313" s="5">
        <v>251152</v>
      </c>
      <c r="AA1313" s="5">
        <v>109401293</v>
      </c>
      <c r="AB1313">
        <v>0</v>
      </c>
      <c r="AC1313">
        <v>0</v>
      </c>
      <c r="AD1313">
        <v>0</v>
      </c>
      <c r="AE1313" t="s">
        <v>34</v>
      </c>
      <c r="AF1313" t="s">
        <v>34</v>
      </c>
      <c r="AG1313" t="s">
        <v>41</v>
      </c>
      <c r="AH1313" s="5">
        <v>1091501.4099999999</v>
      </c>
      <c r="AI1313" s="5">
        <v>0</v>
      </c>
      <c r="AJ1313" s="3">
        <v>48964</v>
      </c>
      <c r="AK1313" s="5">
        <v>2511.52</v>
      </c>
      <c r="AL1313" s="5">
        <v>0</v>
      </c>
      <c r="AM1313" s="5">
        <v>0</v>
      </c>
      <c r="AN1313" s="5">
        <v>0</v>
      </c>
      <c r="AO1313" t="s">
        <v>41</v>
      </c>
      <c r="AP1313" t="s">
        <v>37</v>
      </c>
      <c r="AQ1313" s="5">
        <v>1091501.4099999999</v>
      </c>
      <c r="AR1313" t="s">
        <v>38</v>
      </c>
      <c r="AT1313" t="str">
        <f t="shared" si="320"/>
        <v>0 Días</v>
      </c>
      <c r="AU1313" t="e">
        <f>IF(AND(AC1313=0,SUMIFS($H:$H,$A:$A,$A1313,#REF!,#REF!)&lt;250000000),"Ordinaria",IF(AND(AC1313=0,SUMIFS($H:$H,$A:$A,$A1313,#REF!,#REF!)&gt;=250000000),"Preventiva",IF(AND(AC1313&gt;0,AC1313&lt;=30),"Persuasiva I",IF(AND(AC1313&gt;30,AC1313&lt;=60),"Persuasiva II",IF(AND(AC1313&gt;60,AC1313&lt;90),"Prejurídica","Jurídico")))))</f>
        <v>#REF!</v>
      </c>
      <c r="AV1313">
        <f t="shared" si="321"/>
        <v>0</v>
      </c>
      <c r="AW1313" t="str">
        <f>IFERROR(VLOOKUP(#REF!,#REF!,32,0),"Desembolsado")</f>
        <v>Desembolsado</v>
      </c>
      <c r="AX1313" t="str">
        <f t="shared" si="325"/>
        <v>Otro</v>
      </c>
    </row>
    <row r="1314" spans="1:50" x14ac:dyDescent="0.25">
      <c r="A1314" s="3">
        <v>45322</v>
      </c>
      <c r="B1314" s="1">
        <v>39163010019821</v>
      </c>
      <c r="C1314" s="5">
        <v>222000000</v>
      </c>
      <c r="D1314">
        <v>240</v>
      </c>
      <c r="E1314" s="3">
        <v>41673</v>
      </c>
      <c r="F1314" s="1">
        <f>_xlfn.DAYS(E1314,A1314)/30</f>
        <v>-121.63333333333334</v>
      </c>
      <c r="G1314" s="1">
        <f t="shared" si="315"/>
        <v>118.36666666666666</v>
      </c>
      <c r="H1314" s="5">
        <v>111000141</v>
      </c>
      <c r="I1314" s="5" t="s">
        <v>52</v>
      </c>
      <c r="J1314" s="6">
        <v>42369</v>
      </c>
      <c r="K1314" s="7">
        <f>+_xlfn.DAYS(A1314,J1314)/30</f>
        <v>98.433333333333337</v>
      </c>
      <c r="L1314" s="7">
        <f>+_xlfn.DAYS(A1314,E1314)/30</f>
        <v>121.63333333333334</v>
      </c>
      <c r="M1314" s="6">
        <v>31452</v>
      </c>
      <c r="N1314" s="8">
        <f>+_xlfn.DAYS(A1314,M1314)/365</f>
        <v>38</v>
      </c>
      <c r="O1314" s="8">
        <v>354</v>
      </c>
      <c r="P1314" s="6">
        <v>41229</v>
      </c>
      <c r="Q1314" s="8">
        <f t="shared" si="317"/>
        <v>1.2333333333333334</v>
      </c>
      <c r="R1314" s="8">
        <f t="shared" si="324"/>
        <v>3.1666666666666665</v>
      </c>
      <c r="S1314" s="8" t="s">
        <v>66</v>
      </c>
      <c r="T1314" s="9">
        <v>1.61E-2</v>
      </c>
      <c r="U1314" s="5">
        <f t="shared" si="318"/>
        <v>925000</v>
      </c>
      <c r="V1314" s="5">
        <f t="shared" si="319"/>
        <v>148925.18917500001</v>
      </c>
      <c r="W1314" s="10">
        <f t="shared" si="326"/>
        <v>1073925.1891749999</v>
      </c>
      <c r="X1314" s="5">
        <v>54265</v>
      </c>
      <c r="Y1314">
        <v>0</v>
      </c>
      <c r="Z1314" s="5">
        <v>346818</v>
      </c>
      <c r="AA1314" s="5">
        <v>111401224</v>
      </c>
      <c r="AB1314">
        <v>0</v>
      </c>
      <c r="AC1314">
        <v>0</v>
      </c>
      <c r="AD1314">
        <v>0</v>
      </c>
      <c r="AE1314" t="s">
        <v>34</v>
      </c>
      <c r="AF1314" t="s">
        <v>34</v>
      </c>
      <c r="AG1314" t="s">
        <v>41</v>
      </c>
      <c r="AH1314" s="5">
        <v>1110001.4099999999</v>
      </c>
      <c r="AI1314" s="5">
        <v>542.65</v>
      </c>
      <c r="AJ1314" s="3">
        <v>48964</v>
      </c>
      <c r="AK1314" s="5">
        <v>3468.18</v>
      </c>
      <c r="AL1314" s="5">
        <v>0</v>
      </c>
      <c r="AM1314" s="5">
        <v>0</v>
      </c>
      <c r="AN1314" s="5">
        <v>0</v>
      </c>
      <c r="AO1314" t="s">
        <v>41</v>
      </c>
      <c r="AP1314" t="s">
        <v>37</v>
      </c>
      <c r="AQ1314" s="5">
        <v>1110001.4099999999</v>
      </c>
      <c r="AR1314" t="s">
        <v>38</v>
      </c>
      <c r="AS1314">
        <f t="shared" ref="AS1314:AS1324" si="327">IF(AC1314&gt;=1,1,0)</f>
        <v>0</v>
      </c>
      <c r="AT1314" t="str">
        <f t="shared" si="320"/>
        <v>0 Días</v>
      </c>
      <c r="AU1314" t="e">
        <f>IF(AND(AC1314=0,SUMIFS($H:$H,$A:$A,$A1314,#REF!,#REF!)&lt;250000000),"Ordinaria",IF(AND(AC1314=0,SUMIFS($H:$H,$A:$A,$A1314,#REF!,#REF!)&gt;=250000000),"Preventiva",IF(AND(AC1314&gt;0,AC1314&lt;=30),"Persuasiva I",IF(AND(AC1314&gt;30,AC1314&lt;=60),"Persuasiva II",IF(AND(AC1314&gt;60,AC1314&lt;90),"Prejurídica","Jurídico")))))</f>
        <v>#REF!</v>
      </c>
      <c r="AV1314">
        <f t="shared" si="321"/>
        <v>0</v>
      </c>
      <c r="AW1314" t="str">
        <f>IFERROR(VLOOKUP(#REF!,#REF!,32,0),"Desembolsado")</f>
        <v>Desembolsado</v>
      </c>
      <c r="AX1314" t="str">
        <f t="shared" si="325"/>
        <v>Otro</v>
      </c>
    </row>
    <row r="1315" spans="1:50" x14ac:dyDescent="0.25">
      <c r="A1315" s="3">
        <v>45291</v>
      </c>
      <c r="B1315" s="1">
        <v>39163010019821</v>
      </c>
      <c r="C1315" s="5">
        <v>222000000</v>
      </c>
      <c r="D1315">
        <v>240</v>
      </c>
      <c r="E1315" s="3">
        <v>41673</v>
      </c>
      <c r="F1315" s="1">
        <f>_xlfn.DAYS(E1315,A1315)/30</f>
        <v>-120.6</v>
      </c>
      <c r="G1315" s="1">
        <f t="shared" si="315"/>
        <v>119.4</v>
      </c>
      <c r="H1315" s="5">
        <v>111000141</v>
      </c>
      <c r="I1315" s="5" t="s">
        <v>52</v>
      </c>
      <c r="J1315" s="6">
        <v>42369</v>
      </c>
      <c r="K1315" s="7">
        <f>+_xlfn.DAYS(A1315,J1315)/30</f>
        <v>97.4</v>
      </c>
      <c r="L1315" s="7">
        <f>+_xlfn.DAYS(A1315,E1315)/30</f>
        <v>120.6</v>
      </c>
      <c r="M1315" s="6">
        <v>31452</v>
      </c>
      <c r="N1315" s="8">
        <f>+_xlfn.DAYS(A1315,M1315)/365</f>
        <v>37.915068493150685</v>
      </c>
      <c r="O1315" s="8">
        <v>354</v>
      </c>
      <c r="P1315" s="6">
        <v>41229</v>
      </c>
      <c r="Q1315" s="8">
        <f t="shared" si="317"/>
        <v>1.2333333333333334</v>
      </c>
      <c r="R1315" s="8">
        <f t="shared" si="324"/>
        <v>3.1666666666666665</v>
      </c>
      <c r="S1315" s="8" t="s">
        <v>66</v>
      </c>
      <c r="T1315" s="9">
        <v>1.61E-2</v>
      </c>
      <c r="U1315" s="5">
        <f t="shared" si="318"/>
        <v>925000</v>
      </c>
      <c r="V1315" s="5">
        <f t="shared" si="319"/>
        <v>148925.18917500001</v>
      </c>
      <c r="W1315" s="10">
        <f t="shared" si="326"/>
        <v>1073925.1891749999</v>
      </c>
      <c r="X1315" s="5">
        <v>0</v>
      </c>
      <c r="Y1315">
        <v>0</v>
      </c>
      <c r="Z1315" s="5">
        <v>331926</v>
      </c>
      <c r="AA1315" s="5">
        <v>111332067</v>
      </c>
      <c r="AB1315">
        <v>0</v>
      </c>
      <c r="AC1315">
        <v>0</v>
      </c>
      <c r="AD1315">
        <v>0</v>
      </c>
      <c r="AE1315" t="s">
        <v>34</v>
      </c>
      <c r="AF1315" t="s">
        <v>34</v>
      </c>
      <c r="AG1315" t="s">
        <v>41</v>
      </c>
      <c r="AH1315" s="5">
        <v>1110001.4099999999</v>
      </c>
      <c r="AI1315" s="5">
        <v>0</v>
      </c>
      <c r="AJ1315" s="3">
        <v>48964</v>
      </c>
      <c r="AK1315" s="5">
        <v>3319.26</v>
      </c>
      <c r="AL1315" s="5">
        <v>0</v>
      </c>
      <c r="AM1315" s="5">
        <v>0</v>
      </c>
      <c r="AN1315" s="5">
        <v>0</v>
      </c>
      <c r="AO1315" t="s">
        <v>41</v>
      </c>
      <c r="AP1315" t="s">
        <v>37</v>
      </c>
      <c r="AQ1315" s="5">
        <v>1110001.4099999999</v>
      </c>
      <c r="AR1315" t="s">
        <v>38</v>
      </c>
      <c r="AS1315">
        <f t="shared" si="327"/>
        <v>0</v>
      </c>
      <c r="AT1315" t="str">
        <f t="shared" si="320"/>
        <v>0 Días</v>
      </c>
      <c r="AU1315" t="e">
        <f>IF(AND(AC1315=0,SUMIFS($H:$H,$A:$A,$A1315,#REF!,#REF!)&lt;250000000),"Ordinaria",IF(AND(AC1315=0,SUMIFS($H:$H,$A:$A,$A1315,#REF!,#REF!)&gt;=250000000),"Preventiva",IF(AND(AC1315&gt;0,AC1315&lt;=30),"Persuasiva I",IF(AND(AC1315&gt;30,AC1315&lt;=60),"Persuasiva II",IF(AND(AC1315&gt;60,AC1315&lt;90),"Prejurídica","Jurídico")))))</f>
        <v>#REF!</v>
      </c>
      <c r="AV1315">
        <f t="shared" si="321"/>
        <v>0</v>
      </c>
      <c r="AW1315" t="str">
        <f>IFERROR(VLOOKUP(#REF!,#REF!,32,0),"Desembolsado")</f>
        <v>Desembolsado</v>
      </c>
      <c r="AX1315" t="str">
        <f t="shared" si="325"/>
        <v>Otro</v>
      </c>
    </row>
    <row r="1316" spans="1:50" x14ac:dyDescent="0.25">
      <c r="A1316" s="3">
        <v>45260</v>
      </c>
      <c r="B1316" s="1">
        <v>39163010019821</v>
      </c>
      <c r="C1316" s="5">
        <v>222000000</v>
      </c>
      <c r="D1316">
        <v>240</v>
      </c>
      <c r="E1316" s="3">
        <v>41673</v>
      </c>
      <c r="F1316" s="1">
        <f>_xlfn.DAYS(E1316,A1316)/30</f>
        <v>-119.56666666666666</v>
      </c>
      <c r="G1316" s="1">
        <f t="shared" si="315"/>
        <v>120.43333333333334</v>
      </c>
      <c r="H1316" s="5">
        <v>112850201</v>
      </c>
      <c r="I1316" s="5" t="s">
        <v>52</v>
      </c>
      <c r="J1316" s="6">
        <v>42369</v>
      </c>
      <c r="K1316" s="7">
        <f>+_xlfn.DAYS(A1316,J1316)/30</f>
        <v>96.36666666666666</v>
      </c>
      <c r="L1316" s="7">
        <f>+_xlfn.DAYS(A1316,E1316)/30</f>
        <v>119.56666666666666</v>
      </c>
      <c r="M1316" s="6">
        <v>31452</v>
      </c>
      <c r="N1316" s="8">
        <f>+_xlfn.DAYS(A1316,M1316)/365</f>
        <v>37.830136986301369</v>
      </c>
      <c r="O1316" s="8">
        <v>354</v>
      </c>
      <c r="P1316" s="6">
        <v>41229</v>
      </c>
      <c r="Q1316" s="8">
        <f t="shared" si="317"/>
        <v>1.2333333333333334</v>
      </c>
      <c r="R1316" s="8">
        <f t="shared" si="324"/>
        <v>3.1666666666666665</v>
      </c>
      <c r="S1316" s="8" t="s">
        <v>66</v>
      </c>
      <c r="T1316" s="9">
        <v>1.61E-2</v>
      </c>
      <c r="U1316" s="5">
        <f t="shared" si="318"/>
        <v>925000</v>
      </c>
      <c r="V1316" s="5">
        <f t="shared" si="319"/>
        <v>151407.35300833333</v>
      </c>
      <c r="W1316" s="10">
        <f t="shared" si="326"/>
        <v>1076407.3530083334</v>
      </c>
      <c r="X1316" s="5">
        <v>55175</v>
      </c>
      <c r="Y1316">
        <v>0</v>
      </c>
      <c r="Z1316" s="5">
        <v>0</v>
      </c>
      <c r="AA1316" s="5">
        <v>112905376</v>
      </c>
      <c r="AB1316">
        <v>0</v>
      </c>
      <c r="AC1316">
        <v>0</v>
      </c>
      <c r="AD1316">
        <v>0</v>
      </c>
      <c r="AE1316" t="s">
        <v>34</v>
      </c>
      <c r="AF1316" t="s">
        <v>34</v>
      </c>
      <c r="AG1316" t="s">
        <v>41</v>
      </c>
      <c r="AH1316" s="5">
        <v>1128502.01</v>
      </c>
      <c r="AI1316" s="5">
        <v>551.75</v>
      </c>
      <c r="AJ1316" s="3">
        <v>48964</v>
      </c>
      <c r="AK1316" s="5">
        <v>0</v>
      </c>
      <c r="AL1316" s="5">
        <v>0</v>
      </c>
      <c r="AM1316" s="5">
        <v>0</v>
      </c>
      <c r="AN1316" s="5">
        <v>0</v>
      </c>
      <c r="AO1316" t="s">
        <v>41</v>
      </c>
      <c r="AP1316" t="s">
        <v>37</v>
      </c>
      <c r="AQ1316" s="5">
        <v>1128502.01</v>
      </c>
      <c r="AR1316" t="s">
        <v>38</v>
      </c>
      <c r="AS1316">
        <f t="shared" si="327"/>
        <v>0</v>
      </c>
      <c r="AT1316" t="str">
        <f t="shared" si="320"/>
        <v>0 Días</v>
      </c>
      <c r="AU1316" t="e">
        <f>IF(AND(AC1316=0,SUMIFS($H:$H,$A:$A,$A1316,#REF!,#REF!)&lt;250000000),"Ordinaria",IF(AND(AC1316=0,SUMIFS($H:$H,$A:$A,$A1316,#REF!,#REF!)&gt;=250000000),"Preventiva",IF(AND(AC1316&gt;0,AC1316&lt;=30),"Persuasiva I",IF(AND(AC1316&gt;30,AC1316&lt;=60),"Persuasiva II",IF(AND(AC1316&gt;60,AC1316&lt;90),"Prejurídica","Jurídico")))))</f>
        <v>#REF!</v>
      </c>
      <c r="AV1316">
        <f t="shared" si="321"/>
        <v>0</v>
      </c>
      <c r="AW1316" t="str">
        <f>IFERROR(VLOOKUP(#REF!,#REF!,32,0),"Desembolsado")</f>
        <v>Desembolsado</v>
      </c>
      <c r="AX1316" t="str">
        <f t="shared" si="325"/>
        <v>Otro</v>
      </c>
    </row>
    <row r="1317" spans="1:50" x14ac:dyDescent="0.25">
      <c r="A1317" s="3">
        <v>45230</v>
      </c>
      <c r="B1317" s="1">
        <v>39163010019821</v>
      </c>
      <c r="C1317" s="5">
        <v>222000000</v>
      </c>
      <c r="D1317">
        <v>240</v>
      </c>
      <c r="E1317" s="3">
        <v>41673</v>
      </c>
      <c r="F1317" s="1">
        <f>_xlfn.DAYS(E1317,A1317)/30</f>
        <v>-118.56666666666666</v>
      </c>
      <c r="G1317" s="1">
        <f t="shared" si="315"/>
        <v>121.43333333333334</v>
      </c>
      <c r="H1317" s="5">
        <v>114700141</v>
      </c>
      <c r="I1317" s="5" t="s">
        <v>52</v>
      </c>
      <c r="J1317" s="6">
        <v>42369</v>
      </c>
      <c r="K1317" s="7">
        <f>+_xlfn.DAYS(A1317,J1317)/30</f>
        <v>95.36666666666666</v>
      </c>
      <c r="L1317" s="7">
        <f>+_xlfn.DAYS(A1317,E1317)/30</f>
        <v>118.56666666666666</v>
      </c>
      <c r="M1317" s="6">
        <v>31452</v>
      </c>
      <c r="N1317" s="8">
        <f>+_xlfn.DAYS(A1317,M1317)/365</f>
        <v>37.747945205479454</v>
      </c>
      <c r="O1317" s="8">
        <v>354</v>
      </c>
      <c r="P1317" s="6">
        <v>41229</v>
      </c>
      <c r="Q1317" s="8">
        <f t="shared" si="317"/>
        <v>1.2333333333333334</v>
      </c>
      <c r="R1317" s="8">
        <f t="shared" si="324"/>
        <v>3.1666666666666665</v>
      </c>
      <c r="S1317" s="8" t="s">
        <v>66</v>
      </c>
      <c r="T1317" s="9">
        <v>1.61E-2</v>
      </c>
      <c r="U1317" s="5">
        <f t="shared" si="318"/>
        <v>925000</v>
      </c>
      <c r="V1317" s="5">
        <f t="shared" si="319"/>
        <v>153889.35584166666</v>
      </c>
      <c r="W1317" s="10">
        <f t="shared" si="326"/>
        <v>1078889.3558416667</v>
      </c>
      <c r="X1317" s="5">
        <v>208562</v>
      </c>
      <c r="Y1317">
        <v>0</v>
      </c>
      <c r="Z1317" s="5">
        <v>0</v>
      </c>
      <c r="AA1317" s="5">
        <v>114909426</v>
      </c>
      <c r="AB1317">
        <v>1</v>
      </c>
      <c r="AC1317">
        <v>11</v>
      </c>
      <c r="AD1317">
        <v>0</v>
      </c>
      <c r="AE1317" t="s">
        <v>34</v>
      </c>
      <c r="AF1317" t="s">
        <v>34</v>
      </c>
      <c r="AG1317" t="s">
        <v>41</v>
      </c>
      <c r="AH1317" s="5">
        <v>1147001.4099999999</v>
      </c>
      <c r="AI1317" s="5">
        <v>2092.85</v>
      </c>
      <c r="AJ1317" s="3">
        <v>48964</v>
      </c>
      <c r="AK1317" s="5">
        <v>0</v>
      </c>
      <c r="AL1317" s="5">
        <v>0</v>
      </c>
      <c r="AM1317" s="5">
        <v>0</v>
      </c>
      <c r="AN1317" s="5">
        <v>0</v>
      </c>
      <c r="AO1317" t="s">
        <v>41</v>
      </c>
      <c r="AP1317" t="s">
        <v>42</v>
      </c>
      <c r="AQ1317" s="5">
        <v>1147001.4099999999</v>
      </c>
      <c r="AR1317" t="s">
        <v>38</v>
      </c>
      <c r="AS1317">
        <f t="shared" si="327"/>
        <v>1</v>
      </c>
      <c r="AT1317" t="str">
        <f t="shared" si="320"/>
        <v>1-30 Días</v>
      </c>
      <c r="AU1317" t="e">
        <f>IF(AND(AC1317=0,SUMIFS($H:$H,$A:$A,$A1317,#REF!,#REF!)&lt;250000000),"Ordinaria",IF(AND(AC1317=0,SUMIFS($H:$H,$A:$A,$A1317,#REF!,#REF!)&gt;=250000000),"Preventiva",IF(AND(AC1317&gt;0,AC1317&lt;=30),"Persuasiva I",IF(AND(AC1317&gt;30,AC1317&lt;=60),"Persuasiva II",IF(AND(AC1317&gt;60,AC1317&lt;90),"Prejurídica","Jurídico")))))</f>
        <v>#REF!</v>
      </c>
      <c r="AV1317">
        <f t="shared" si="321"/>
        <v>0</v>
      </c>
      <c r="AW1317" t="str">
        <f>IFERROR(VLOOKUP(#REF!,#REF!,32,0),"Desembolsado")</f>
        <v>Desembolsado</v>
      </c>
      <c r="AX1317" t="str">
        <f t="shared" si="325"/>
        <v>Otro</v>
      </c>
    </row>
    <row r="1318" spans="1:50" x14ac:dyDescent="0.25">
      <c r="A1318" s="3">
        <v>45199</v>
      </c>
      <c r="B1318" s="1">
        <v>39163010019821</v>
      </c>
      <c r="C1318" s="5">
        <v>222000000</v>
      </c>
      <c r="D1318">
        <v>240</v>
      </c>
      <c r="E1318" s="3">
        <v>41673</v>
      </c>
      <c r="F1318" s="1">
        <f>_xlfn.DAYS(E1318,A1318)/30</f>
        <v>-117.53333333333333</v>
      </c>
      <c r="G1318" s="1">
        <f t="shared" si="315"/>
        <v>122.46666666666667</v>
      </c>
      <c r="H1318" s="5">
        <v>114700141</v>
      </c>
      <c r="I1318" s="5" t="s">
        <v>52</v>
      </c>
      <c r="J1318" s="6">
        <v>42369</v>
      </c>
      <c r="K1318" s="7">
        <f>+_xlfn.DAYS(A1318,J1318)/30</f>
        <v>94.333333333333329</v>
      </c>
      <c r="L1318" s="7">
        <f>+_xlfn.DAYS(A1318,E1318)/30</f>
        <v>117.53333333333333</v>
      </c>
      <c r="M1318" s="6">
        <v>31452</v>
      </c>
      <c r="N1318" s="8">
        <f>+_xlfn.DAYS(A1318,M1318)/365</f>
        <v>37.663013698630138</v>
      </c>
      <c r="O1318" s="8">
        <v>354</v>
      </c>
      <c r="P1318" s="6">
        <v>41229</v>
      </c>
      <c r="Q1318" s="8">
        <f t="shared" si="317"/>
        <v>1.2333333333333334</v>
      </c>
      <c r="R1318" s="8">
        <f t="shared" si="324"/>
        <v>3.1666666666666665</v>
      </c>
      <c r="S1318" s="8" t="s">
        <v>66</v>
      </c>
      <c r="T1318" s="9">
        <v>1.61E-2</v>
      </c>
      <c r="U1318" s="5">
        <f t="shared" si="318"/>
        <v>925000</v>
      </c>
      <c r="V1318" s="5">
        <f t="shared" si="319"/>
        <v>153889.35584166666</v>
      </c>
      <c r="W1318" s="10">
        <f t="shared" si="326"/>
        <v>1078889.3558416667</v>
      </c>
      <c r="X1318" s="5">
        <v>56077</v>
      </c>
      <c r="Y1318">
        <v>0</v>
      </c>
      <c r="Z1318" s="5">
        <v>0</v>
      </c>
      <c r="AA1318" s="5">
        <v>114756218</v>
      </c>
      <c r="AB1318">
        <v>0</v>
      </c>
      <c r="AC1318">
        <v>0</v>
      </c>
      <c r="AD1318">
        <v>0</v>
      </c>
      <c r="AE1318" t="s">
        <v>34</v>
      </c>
      <c r="AF1318" t="s">
        <v>34</v>
      </c>
      <c r="AG1318" t="s">
        <v>41</v>
      </c>
      <c r="AH1318" s="5">
        <v>1147001.4099999999</v>
      </c>
      <c r="AI1318" s="5">
        <v>560.77</v>
      </c>
      <c r="AJ1318" s="3">
        <v>48964</v>
      </c>
      <c r="AK1318" s="5">
        <v>0</v>
      </c>
      <c r="AL1318" s="5">
        <v>0</v>
      </c>
      <c r="AM1318" s="5">
        <v>0</v>
      </c>
      <c r="AN1318" s="5">
        <v>0</v>
      </c>
      <c r="AO1318" t="s">
        <v>41</v>
      </c>
      <c r="AP1318" t="s">
        <v>37</v>
      </c>
      <c r="AQ1318" s="5">
        <v>1147001.4099999999</v>
      </c>
      <c r="AR1318" t="s">
        <v>38</v>
      </c>
      <c r="AS1318">
        <f t="shared" si="327"/>
        <v>0</v>
      </c>
      <c r="AT1318" t="str">
        <f t="shared" si="320"/>
        <v>0 Días</v>
      </c>
      <c r="AU1318" t="e">
        <f>IF(AND(AC1318=0,SUMIFS($H:$H,$A:$A,$A1318,#REF!,#REF!)&lt;250000000),"Ordinaria",IF(AND(AC1318=0,SUMIFS($H:$H,$A:$A,$A1318,#REF!,#REF!)&gt;=250000000),"Preventiva",IF(AND(AC1318&gt;0,AC1318&lt;=30),"Persuasiva I",IF(AND(AC1318&gt;30,AC1318&lt;=60),"Persuasiva II",IF(AND(AC1318&gt;60,AC1318&lt;90),"Prejurídica","Jurídico")))))</f>
        <v>#REF!</v>
      </c>
      <c r="AV1318">
        <f t="shared" si="321"/>
        <v>0</v>
      </c>
      <c r="AW1318" t="str">
        <f>IFERROR(VLOOKUP(#REF!,#REF!,32,0),"Desembolsado")</f>
        <v>Desembolsado</v>
      </c>
      <c r="AX1318" t="str">
        <f t="shared" si="325"/>
        <v>Otro</v>
      </c>
    </row>
    <row r="1319" spans="1:50" x14ac:dyDescent="0.25">
      <c r="A1319" s="3">
        <v>45169</v>
      </c>
      <c r="B1319" s="1">
        <v>39163010019821</v>
      </c>
      <c r="C1319" s="5">
        <v>222000000</v>
      </c>
      <c r="D1319">
        <v>240</v>
      </c>
      <c r="E1319" s="3">
        <v>41673</v>
      </c>
      <c r="F1319" s="1">
        <f>_xlfn.DAYS(E1319,A1319)/30</f>
        <v>-116.53333333333333</v>
      </c>
      <c r="G1319" s="1">
        <f t="shared" si="315"/>
        <v>123.46666666666667</v>
      </c>
      <c r="H1319" s="5">
        <v>115625140</v>
      </c>
      <c r="I1319" s="5" t="s">
        <v>52</v>
      </c>
      <c r="J1319" s="6">
        <v>42369</v>
      </c>
      <c r="K1319" s="7">
        <f>+_xlfn.DAYS(A1319,J1319)/30</f>
        <v>93.333333333333329</v>
      </c>
      <c r="L1319" s="7">
        <f>+_xlfn.DAYS(A1319,E1319)/30</f>
        <v>116.53333333333333</v>
      </c>
      <c r="M1319" s="6">
        <v>31452</v>
      </c>
      <c r="N1319" s="8">
        <f>+_xlfn.DAYS(A1319,M1319)/365</f>
        <v>37.580821917808223</v>
      </c>
      <c r="O1319" s="8">
        <v>354</v>
      </c>
      <c r="P1319" s="6">
        <v>41229</v>
      </c>
      <c r="Q1319" s="8">
        <f t="shared" si="317"/>
        <v>1.2333333333333334</v>
      </c>
      <c r="R1319" s="8">
        <f t="shared" si="324"/>
        <v>3.1666666666666665</v>
      </c>
      <c r="S1319" s="8" t="s">
        <v>66</v>
      </c>
      <c r="T1319" s="9">
        <v>1.61E-2</v>
      </c>
      <c r="U1319" s="5">
        <f t="shared" si="318"/>
        <v>925000</v>
      </c>
      <c r="V1319" s="5">
        <f t="shared" si="319"/>
        <v>155130.39616666664</v>
      </c>
      <c r="W1319" s="10">
        <f t="shared" si="326"/>
        <v>1080130.3961666666</v>
      </c>
      <c r="X1319" s="5">
        <v>56529</v>
      </c>
      <c r="Y1319">
        <v>0</v>
      </c>
      <c r="Z1319" s="5">
        <v>0</v>
      </c>
      <c r="AA1319" s="5">
        <v>115681669</v>
      </c>
      <c r="AB1319">
        <v>0</v>
      </c>
      <c r="AC1319">
        <v>0</v>
      </c>
      <c r="AD1319">
        <v>0</v>
      </c>
      <c r="AE1319" t="s">
        <v>34</v>
      </c>
      <c r="AF1319" t="s">
        <v>34</v>
      </c>
      <c r="AG1319" t="s">
        <v>41</v>
      </c>
      <c r="AH1319" s="5">
        <v>1156251.3999999999</v>
      </c>
      <c r="AI1319" s="5">
        <v>565.29</v>
      </c>
      <c r="AJ1319" s="3">
        <v>48964</v>
      </c>
      <c r="AK1319" s="5">
        <v>0</v>
      </c>
      <c r="AL1319" s="5">
        <v>0</v>
      </c>
      <c r="AM1319" s="5">
        <v>0</v>
      </c>
      <c r="AN1319" s="5">
        <v>0</v>
      </c>
      <c r="AO1319" t="s">
        <v>41</v>
      </c>
      <c r="AP1319" t="s">
        <v>37</v>
      </c>
      <c r="AQ1319" s="5">
        <v>1156251.3999999999</v>
      </c>
      <c r="AR1319" t="s">
        <v>38</v>
      </c>
      <c r="AS1319">
        <f t="shared" si="327"/>
        <v>0</v>
      </c>
      <c r="AT1319" t="str">
        <f t="shared" si="320"/>
        <v>0 Días</v>
      </c>
      <c r="AU1319" t="e">
        <f>IF(AND(AC1319=0,SUMIFS($H:$H,$A:$A,$A1319,#REF!,#REF!)&lt;250000000),"Ordinaria",IF(AND(AC1319=0,SUMIFS($H:$H,$A:$A,$A1319,#REF!,#REF!)&gt;=250000000),"Preventiva",IF(AND(AC1319&gt;0,AC1319&lt;=30),"Persuasiva I",IF(AND(AC1319&gt;30,AC1319&lt;=60),"Persuasiva II",IF(AND(AC1319&gt;60,AC1319&lt;90),"Prejurídica","Jurídico")))))</f>
        <v>#REF!</v>
      </c>
      <c r="AV1319">
        <f t="shared" si="321"/>
        <v>0</v>
      </c>
      <c r="AW1319" t="str">
        <f>IFERROR(VLOOKUP(#REF!,#REF!,32,0),"Desembolsado")</f>
        <v>Desembolsado</v>
      </c>
      <c r="AX1319" t="str">
        <f t="shared" si="325"/>
        <v>Otro</v>
      </c>
    </row>
    <row r="1320" spans="1:50" x14ac:dyDescent="0.25">
      <c r="A1320" s="3">
        <v>45138</v>
      </c>
      <c r="B1320" s="1">
        <v>39163010019821</v>
      </c>
      <c r="C1320" s="5">
        <v>222000000</v>
      </c>
      <c r="D1320">
        <v>240</v>
      </c>
      <c r="E1320" s="3">
        <v>41673</v>
      </c>
      <c r="F1320" s="1">
        <f>_xlfn.DAYS(E1320,A1320)/30</f>
        <v>-115.5</v>
      </c>
      <c r="G1320" s="1">
        <v>124</v>
      </c>
      <c r="H1320" s="5">
        <v>115625140</v>
      </c>
      <c r="I1320" s="5" t="s">
        <v>52</v>
      </c>
      <c r="J1320" s="6">
        <v>42369</v>
      </c>
      <c r="K1320" s="7">
        <f>+_xlfn.DAYS(A1320,J1320)/30</f>
        <v>92.3</v>
      </c>
      <c r="L1320" s="7">
        <f>+_xlfn.DAYS(A1320,E1320)/30</f>
        <v>115.5</v>
      </c>
      <c r="M1320" s="6">
        <v>31452</v>
      </c>
      <c r="N1320" s="8">
        <f>+_xlfn.DAYS(A1320,M1320)/365</f>
        <v>37.495890410958907</v>
      </c>
      <c r="O1320" s="8">
        <v>354</v>
      </c>
      <c r="P1320" s="6">
        <v>41229</v>
      </c>
      <c r="Q1320" s="8">
        <f t="shared" si="317"/>
        <v>1.2333333333333334</v>
      </c>
      <c r="R1320" s="8">
        <f t="shared" si="324"/>
        <v>3.1666666666666665</v>
      </c>
      <c r="S1320" s="8" t="s">
        <v>66</v>
      </c>
      <c r="T1320" s="9">
        <v>1.61E-2</v>
      </c>
      <c r="U1320" s="5">
        <f t="shared" si="318"/>
        <v>925000</v>
      </c>
      <c r="V1320" s="5">
        <f t="shared" si="319"/>
        <v>155130.39616666664</v>
      </c>
      <c r="W1320" s="10">
        <f t="shared" si="326"/>
        <v>1080130.3961666666</v>
      </c>
      <c r="X1320" s="5">
        <v>0</v>
      </c>
      <c r="Y1320">
        <v>0</v>
      </c>
      <c r="Z1320" s="5">
        <v>0</v>
      </c>
      <c r="AA1320" s="5">
        <v>115625140</v>
      </c>
      <c r="AB1320">
        <v>0</v>
      </c>
      <c r="AC1320">
        <v>0</v>
      </c>
      <c r="AD1320">
        <v>0</v>
      </c>
      <c r="AE1320" t="s">
        <v>34</v>
      </c>
      <c r="AF1320" t="s">
        <v>34</v>
      </c>
      <c r="AG1320" t="s">
        <v>41</v>
      </c>
      <c r="AH1320" s="5">
        <v>1156251.3999999999</v>
      </c>
      <c r="AI1320" s="5">
        <v>0</v>
      </c>
      <c r="AJ1320" s="3">
        <v>48964</v>
      </c>
      <c r="AK1320" s="5">
        <v>0</v>
      </c>
      <c r="AL1320" s="5">
        <v>0</v>
      </c>
      <c r="AM1320" s="5">
        <v>0</v>
      </c>
      <c r="AN1320" s="5">
        <v>0</v>
      </c>
      <c r="AO1320" t="s">
        <v>41</v>
      </c>
      <c r="AP1320" t="s">
        <v>37</v>
      </c>
      <c r="AQ1320" s="5">
        <v>1156251.3999999999</v>
      </c>
      <c r="AR1320" t="s">
        <v>38</v>
      </c>
      <c r="AS1320">
        <f t="shared" si="327"/>
        <v>0</v>
      </c>
      <c r="AT1320" t="str">
        <f t="shared" si="320"/>
        <v>0 Días</v>
      </c>
      <c r="AU1320" t="e">
        <f>IF(AND(AC1320=0,SUMIFS($H:$H,$A:$A,$A1320,#REF!,#REF!)&lt;250000000),"Ordinaria",IF(AND(AC1320=0,SUMIFS($H:$H,$A:$A,$A1320,#REF!,#REF!)&gt;=250000000),"Preventiva",IF(AND(AC1320&gt;0,AC1320&lt;=30),"Persuasiva I",IF(AND(AC1320&gt;30,AC1320&lt;=60),"Persuasiva II",IF(AND(AC1320&gt;60,AC1320&lt;90),"Prejurídica","Jurídico")))))</f>
        <v>#REF!</v>
      </c>
      <c r="AV1320">
        <f t="shared" si="321"/>
        <v>0</v>
      </c>
      <c r="AW1320" t="str">
        <f>IFERROR(VLOOKUP(#REF!,#REF!,32,0),"Desembolsado")</f>
        <v>Desembolsado</v>
      </c>
      <c r="AX1320" t="str">
        <f t="shared" si="325"/>
        <v>Otro</v>
      </c>
    </row>
    <row r="1321" spans="1:50" x14ac:dyDescent="0.25">
      <c r="A1321" s="3">
        <v>45107</v>
      </c>
      <c r="B1321" s="1">
        <v>39163010019821</v>
      </c>
      <c r="C1321" s="5">
        <v>222000000</v>
      </c>
      <c r="D1321">
        <v>240</v>
      </c>
      <c r="E1321" s="3">
        <v>41673</v>
      </c>
      <c r="F1321" s="1">
        <f>_xlfn.DAYS(E1321,A1321)/30</f>
        <v>-114.46666666666667</v>
      </c>
      <c r="G1321" s="1">
        <v>124.5</v>
      </c>
      <c r="H1321" s="5">
        <v>118400141</v>
      </c>
      <c r="I1321" s="5" t="s">
        <v>52</v>
      </c>
      <c r="J1321" s="6">
        <v>42369</v>
      </c>
      <c r="K1321" s="7">
        <f>+_xlfn.DAYS(A1321,J1321)/30</f>
        <v>91.266666666666666</v>
      </c>
      <c r="L1321" s="7">
        <f>+_xlfn.DAYS(A1321,E1321)/30</f>
        <v>114.46666666666667</v>
      </c>
      <c r="M1321" s="6">
        <v>31452</v>
      </c>
      <c r="N1321" s="8">
        <f>+_xlfn.DAYS(A1321,M1321)/365</f>
        <v>37.410958904109592</v>
      </c>
      <c r="O1321" s="8">
        <v>354</v>
      </c>
      <c r="P1321" s="6">
        <v>41229</v>
      </c>
      <c r="Q1321" s="8">
        <f t="shared" si="317"/>
        <v>1.2333333333333334</v>
      </c>
      <c r="R1321" s="8">
        <f t="shared" si="324"/>
        <v>3.1666666666666665</v>
      </c>
      <c r="S1321" s="8" t="s">
        <v>66</v>
      </c>
      <c r="T1321" s="9">
        <v>1.61E-2</v>
      </c>
      <c r="U1321" s="5">
        <f t="shared" si="318"/>
        <v>925000</v>
      </c>
      <c r="V1321" s="5">
        <f t="shared" si="319"/>
        <v>158853.52250833335</v>
      </c>
      <c r="W1321" s="10">
        <f t="shared" si="326"/>
        <v>1083853.5225083334</v>
      </c>
      <c r="X1321" s="5">
        <v>215296</v>
      </c>
      <c r="Y1321">
        <v>0</v>
      </c>
      <c r="Z1321" s="5">
        <v>0</v>
      </c>
      <c r="AA1321" s="5">
        <v>118616098</v>
      </c>
      <c r="AB1321">
        <v>1</v>
      </c>
      <c r="AC1321">
        <v>10</v>
      </c>
      <c r="AD1321">
        <v>0</v>
      </c>
      <c r="AE1321" t="s">
        <v>34</v>
      </c>
      <c r="AF1321" t="s">
        <v>34</v>
      </c>
      <c r="AG1321" t="s">
        <v>41</v>
      </c>
      <c r="AH1321" s="5">
        <v>1184001.4099999999</v>
      </c>
      <c r="AI1321" s="5">
        <v>2159.5700000000002</v>
      </c>
      <c r="AJ1321" s="3">
        <v>48964</v>
      </c>
      <c r="AK1321" s="5">
        <v>0</v>
      </c>
      <c r="AL1321" s="5">
        <v>0</v>
      </c>
      <c r="AM1321" s="5">
        <v>0</v>
      </c>
      <c r="AN1321" s="5">
        <v>0</v>
      </c>
      <c r="AO1321" t="s">
        <v>41</v>
      </c>
      <c r="AP1321" t="s">
        <v>42</v>
      </c>
      <c r="AQ1321" s="5">
        <v>1184001.4099999999</v>
      </c>
      <c r="AR1321" t="s">
        <v>38</v>
      </c>
      <c r="AS1321">
        <f t="shared" si="327"/>
        <v>1</v>
      </c>
      <c r="AT1321" t="str">
        <f t="shared" si="320"/>
        <v>1-30 Días</v>
      </c>
      <c r="AU1321" t="e">
        <f>IF(AND(AC1321=0,SUMIFS($H:$H,$A:$A,$A1321,#REF!,#REF!)&lt;250000000),"Ordinaria",IF(AND(AC1321=0,SUMIFS($H:$H,$A:$A,$A1321,#REF!,#REF!)&gt;=250000000),"Preventiva",IF(AND(AC1321&gt;0,AC1321&lt;=30),"Persuasiva I",IF(AND(AC1321&gt;30,AC1321&lt;=60),"Persuasiva II",IF(AND(AC1321&gt;60,AC1321&lt;90),"Prejurídica","Jurídico")))))</f>
        <v>#REF!</v>
      </c>
      <c r="AV1321">
        <f t="shared" si="321"/>
        <v>0</v>
      </c>
      <c r="AW1321" t="str">
        <f>IFERROR(VLOOKUP(#REF!,#REF!,32,0),"Desembolsado")</f>
        <v>Desembolsado</v>
      </c>
      <c r="AX1321" t="str">
        <f t="shared" si="325"/>
        <v>Otro</v>
      </c>
    </row>
    <row r="1322" spans="1:50" x14ac:dyDescent="0.25">
      <c r="A1322" s="3">
        <v>45077</v>
      </c>
      <c r="B1322" s="1">
        <v>39163010019821</v>
      </c>
      <c r="C1322" s="5">
        <v>222000000</v>
      </c>
      <c r="D1322">
        <v>240</v>
      </c>
      <c r="E1322" s="3">
        <v>41673</v>
      </c>
      <c r="F1322" s="1">
        <f>_xlfn.DAYS(E1322,A1322)/30</f>
        <v>-113.46666666666667</v>
      </c>
      <c r="G1322" s="1">
        <v>125.53333333333333</v>
      </c>
      <c r="H1322" s="5">
        <v>118400141</v>
      </c>
      <c r="I1322" s="5" t="s">
        <v>52</v>
      </c>
      <c r="J1322" s="6">
        <v>42369</v>
      </c>
      <c r="K1322" s="7">
        <f>+_xlfn.DAYS(A1322,J1322)/30</f>
        <v>90.266666666666666</v>
      </c>
      <c r="L1322" s="7">
        <f>+_xlfn.DAYS(A1322,E1322)/30</f>
        <v>113.46666666666667</v>
      </c>
      <c r="M1322" s="6">
        <v>31452</v>
      </c>
      <c r="N1322" s="8">
        <f>+_xlfn.DAYS(A1322,M1322)/365</f>
        <v>37.328767123287669</v>
      </c>
      <c r="O1322" s="8">
        <v>354</v>
      </c>
      <c r="P1322" s="6">
        <v>41229</v>
      </c>
      <c r="Q1322" s="8">
        <f t="shared" si="317"/>
        <v>1.2333333333333334</v>
      </c>
      <c r="R1322" s="8">
        <f t="shared" si="324"/>
        <v>3.1666666666666665</v>
      </c>
      <c r="S1322" s="8" t="s">
        <v>66</v>
      </c>
      <c r="T1322" s="9">
        <v>1.61E-2</v>
      </c>
      <c r="U1322" s="5">
        <f t="shared" si="318"/>
        <v>925000</v>
      </c>
      <c r="V1322" s="5">
        <f t="shared" si="319"/>
        <v>158853.52250833335</v>
      </c>
      <c r="W1322" s="10">
        <f t="shared" si="326"/>
        <v>1083853.5225083334</v>
      </c>
      <c r="X1322" s="5">
        <v>57884</v>
      </c>
      <c r="Y1322">
        <v>0</v>
      </c>
      <c r="Z1322" s="5">
        <v>0</v>
      </c>
      <c r="AA1322" s="5">
        <v>118458025</v>
      </c>
      <c r="AB1322">
        <v>0</v>
      </c>
      <c r="AC1322">
        <v>0</v>
      </c>
      <c r="AD1322">
        <v>0</v>
      </c>
      <c r="AE1322" t="s">
        <v>34</v>
      </c>
      <c r="AF1322" t="s">
        <v>34</v>
      </c>
      <c r="AG1322" t="s">
        <v>41</v>
      </c>
      <c r="AH1322" s="5">
        <v>1184001.4099999999</v>
      </c>
      <c r="AI1322" s="5">
        <v>578.84</v>
      </c>
      <c r="AJ1322" s="3">
        <v>48964</v>
      </c>
      <c r="AK1322" s="5">
        <v>0</v>
      </c>
      <c r="AL1322" s="5">
        <v>0</v>
      </c>
      <c r="AM1322" s="5">
        <v>0</v>
      </c>
      <c r="AN1322" s="5">
        <v>0</v>
      </c>
      <c r="AO1322" t="s">
        <v>41</v>
      </c>
      <c r="AP1322" t="s">
        <v>39</v>
      </c>
      <c r="AQ1322" s="5">
        <v>1184001.4099999999</v>
      </c>
      <c r="AR1322" t="s">
        <v>38</v>
      </c>
      <c r="AS1322">
        <f t="shared" si="327"/>
        <v>0</v>
      </c>
      <c r="AT1322" t="str">
        <f t="shared" si="320"/>
        <v>0 Días</v>
      </c>
      <c r="AU1322" t="e">
        <f>IF(AND(AC1322=0,SUMIFS($H:$H,$A:$A,$A1322,#REF!,#REF!)&lt;250000000),"Ordinaria",IF(AND(AC1322=0,SUMIFS($H:$H,$A:$A,$A1322,#REF!,#REF!)&gt;=250000000),"Preventiva",IF(AND(AC1322&gt;0,AC1322&lt;=30),"Persuasiva I",IF(AND(AC1322&gt;30,AC1322&lt;=60),"Persuasiva II",IF(AND(AC1322&gt;60,AC1322&lt;90),"Prejurídica","Jurídico")))))</f>
        <v>#REF!</v>
      </c>
      <c r="AV1322">
        <f t="shared" si="321"/>
        <v>0</v>
      </c>
      <c r="AW1322" t="str">
        <f>IFERROR(VLOOKUP(#REF!,#REF!,32,0),"Desembolsado")</f>
        <v>Desembolsado</v>
      </c>
      <c r="AX1322" t="str">
        <f t="shared" si="325"/>
        <v>Otro</v>
      </c>
    </row>
    <row r="1323" spans="1:50" x14ac:dyDescent="0.25">
      <c r="A1323" s="3">
        <v>45046</v>
      </c>
      <c r="B1323" s="1">
        <v>39163010019821</v>
      </c>
      <c r="C1323" s="5">
        <v>222000000</v>
      </c>
      <c r="D1323">
        <v>240</v>
      </c>
      <c r="E1323" s="3">
        <v>41673</v>
      </c>
      <c r="F1323" s="1">
        <f>_xlfn.DAYS(E1323,A1323)/30</f>
        <v>-112.43333333333334</v>
      </c>
      <c r="G1323" s="1">
        <v>126.53333333333333</v>
      </c>
      <c r="H1323" s="5">
        <v>120250141</v>
      </c>
      <c r="I1323" s="5" t="s">
        <v>52</v>
      </c>
      <c r="J1323" s="6">
        <v>42369</v>
      </c>
      <c r="K1323" s="7">
        <f>+_xlfn.DAYS(A1323,J1323)/30</f>
        <v>89.233333333333334</v>
      </c>
      <c r="L1323" s="7">
        <f>+_xlfn.DAYS(A1323,E1323)/30</f>
        <v>112.43333333333334</v>
      </c>
      <c r="M1323" s="6">
        <v>31452</v>
      </c>
      <c r="N1323" s="8">
        <f>+_xlfn.DAYS(A1323,M1323)/365</f>
        <v>37.243835616438353</v>
      </c>
      <c r="O1323" s="8">
        <v>354</v>
      </c>
      <c r="P1323" s="6">
        <v>41229</v>
      </c>
      <c r="Q1323" s="8">
        <f t="shared" si="317"/>
        <v>1.2333333333333334</v>
      </c>
      <c r="R1323" s="8">
        <f t="shared" si="324"/>
        <v>3.1666666666666665</v>
      </c>
      <c r="S1323" s="8" t="s">
        <v>66</v>
      </c>
      <c r="T1323" s="9">
        <v>1.61E-2</v>
      </c>
      <c r="U1323" s="5">
        <f t="shared" si="318"/>
        <v>925000</v>
      </c>
      <c r="V1323" s="5">
        <f t="shared" si="319"/>
        <v>161335.60584166669</v>
      </c>
      <c r="W1323" s="10">
        <f t="shared" si="326"/>
        <v>1086335.6058416667</v>
      </c>
      <c r="X1323" s="5">
        <v>218660</v>
      </c>
      <c r="Y1323">
        <v>0</v>
      </c>
      <c r="Z1323" s="5">
        <v>0</v>
      </c>
      <c r="AA1323" s="5">
        <v>120469463</v>
      </c>
      <c r="AB1323">
        <v>1</v>
      </c>
      <c r="AC1323">
        <v>10</v>
      </c>
      <c r="AD1323">
        <v>0</v>
      </c>
      <c r="AE1323" t="s">
        <v>34</v>
      </c>
      <c r="AF1323" t="s">
        <v>34</v>
      </c>
      <c r="AG1323" t="s">
        <v>41</v>
      </c>
      <c r="AH1323" s="5">
        <v>1202501.4099999999</v>
      </c>
      <c r="AI1323" s="5">
        <v>2193.2199999999998</v>
      </c>
      <c r="AJ1323" s="3">
        <v>48964</v>
      </c>
      <c r="AK1323" s="5">
        <v>0</v>
      </c>
      <c r="AL1323" s="5">
        <v>0</v>
      </c>
      <c r="AM1323" s="5">
        <v>0</v>
      </c>
      <c r="AN1323" s="5">
        <v>0</v>
      </c>
      <c r="AO1323" t="s">
        <v>41</v>
      </c>
      <c r="AP1323" t="s">
        <v>42</v>
      </c>
      <c r="AQ1323" s="5">
        <v>1202501.4099999999</v>
      </c>
      <c r="AR1323" t="s">
        <v>38</v>
      </c>
      <c r="AS1323">
        <f t="shared" si="327"/>
        <v>1</v>
      </c>
      <c r="AT1323" t="str">
        <f t="shared" si="320"/>
        <v>1-30 Días</v>
      </c>
      <c r="AU1323" t="e">
        <f>IF(AND(AC1323=0,SUMIFS($H:$H,$A:$A,$A1323,#REF!,#REF!)&lt;250000000),"Ordinaria",IF(AND(AC1323=0,SUMIFS($H:$H,$A:$A,$A1323,#REF!,#REF!)&gt;=250000000),"Preventiva",IF(AND(AC1323&gt;0,AC1323&lt;=30),"Persuasiva I",IF(AND(AC1323&gt;30,AC1323&lt;=60),"Persuasiva II",IF(AND(AC1323&gt;60,AC1323&lt;90),"Prejurídica","Jurídico")))))</f>
        <v>#REF!</v>
      </c>
      <c r="AV1323">
        <f t="shared" si="321"/>
        <v>0</v>
      </c>
      <c r="AW1323" t="str">
        <f>IFERROR(VLOOKUP(#REF!,#REF!,32,0),"Desembolsado")</f>
        <v>Desembolsado</v>
      </c>
      <c r="AX1323" t="str">
        <f t="shared" si="325"/>
        <v>Otro</v>
      </c>
    </row>
    <row r="1324" spans="1:50" x14ac:dyDescent="0.25">
      <c r="A1324" s="3">
        <v>45016</v>
      </c>
      <c r="B1324" s="1">
        <v>39163010019821</v>
      </c>
      <c r="C1324" s="5">
        <v>222000000</v>
      </c>
      <c r="D1324">
        <v>240</v>
      </c>
      <c r="E1324" s="3">
        <v>41673</v>
      </c>
      <c r="F1324" s="1">
        <f>_xlfn.DAYS(E1324,A1324)/30</f>
        <v>-111.43333333333334</v>
      </c>
      <c r="G1324" s="1">
        <v>127.56666666666666</v>
      </c>
      <c r="H1324" s="5">
        <v>120250141</v>
      </c>
      <c r="I1324" s="5" t="s">
        <v>52</v>
      </c>
      <c r="J1324" s="6">
        <v>42369</v>
      </c>
      <c r="K1324" s="7">
        <f>+_xlfn.DAYS(A1324,J1324)/30</f>
        <v>88.233333333333334</v>
      </c>
      <c r="L1324" s="7">
        <f>+_xlfn.DAYS(A1324,E1324)/30</f>
        <v>111.43333333333334</v>
      </c>
      <c r="M1324" s="6">
        <v>31452</v>
      </c>
      <c r="N1324" s="8">
        <f>+_xlfn.DAYS(A1324,M1324)/365</f>
        <v>37.161643835616438</v>
      </c>
      <c r="O1324" s="8">
        <v>354</v>
      </c>
      <c r="P1324" s="6">
        <v>41229</v>
      </c>
      <c r="Q1324" s="8">
        <f t="shared" si="317"/>
        <v>1.2333333333333334</v>
      </c>
      <c r="R1324" s="8">
        <f t="shared" si="324"/>
        <v>3.1666666666666665</v>
      </c>
      <c r="S1324" s="8" t="s">
        <v>66</v>
      </c>
      <c r="T1324" s="9">
        <v>1.61E-2</v>
      </c>
      <c r="U1324" s="5">
        <f t="shared" si="318"/>
        <v>925000</v>
      </c>
      <c r="V1324" s="5">
        <f t="shared" si="319"/>
        <v>161335.60584166669</v>
      </c>
      <c r="W1324" s="10">
        <f t="shared" si="326"/>
        <v>1086335.6058416667</v>
      </c>
      <c r="X1324" s="5">
        <v>58785</v>
      </c>
      <c r="Y1324">
        <v>0</v>
      </c>
      <c r="Z1324" s="5">
        <v>0</v>
      </c>
      <c r="AA1324" s="5">
        <v>120308926</v>
      </c>
      <c r="AB1324">
        <v>0</v>
      </c>
      <c r="AC1324">
        <v>0</v>
      </c>
      <c r="AD1324">
        <v>0</v>
      </c>
      <c r="AE1324" t="s">
        <v>34</v>
      </c>
      <c r="AF1324" t="s">
        <v>34</v>
      </c>
      <c r="AG1324" t="s">
        <v>41</v>
      </c>
      <c r="AH1324" s="5">
        <v>1202501.4099999999</v>
      </c>
      <c r="AI1324" s="5">
        <v>587.85</v>
      </c>
      <c r="AJ1324" s="3">
        <v>48964</v>
      </c>
      <c r="AK1324" s="5">
        <v>0</v>
      </c>
      <c r="AL1324" s="5">
        <v>0</v>
      </c>
      <c r="AM1324" s="5">
        <v>0</v>
      </c>
      <c r="AN1324" s="5">
        <v>0</v>
      </c>
      <c r="AO1324" t="s">
        <v>41</v>
      </c>
      <c r="AP1324" t="s">
        <v>39</v>
      </c>
      <c r="AQ1324" s="5">
        <v>1202501.4099999999</v>
      </c>
      <c r="AR1324" t="s">
        <v>38</v>
      </c>
      <c r="AS1324">
        <f t="shared" si="327"/>
        <v>0</v>
      </c>
      <c r="AT1324" t="str">
        <f t="shared" si="320"/>
        <v>0 Días</v>
      </c>
      <c r="AU1324" t="e">
        <f>IF(AND(AC1324=0,SUMIFS($H:$H,$A:$A,$A1324,#REF!,#REF!)&lt;250000000),"Ordinaria",IF(AND(AC1324=0,SUMIFS($H:$H,$A:$A,$A1324,#REF!,#REF!)&gt;=250000000),"Preventiva",IF(AND(AC1324&gt;0,AC1324&lt;=30),"Persuasiva I",IF(AND(AC1324&gt;30,AC1324&lt;=60),"Persuasiva II",IF(AND(AC1324&gt;60,AC1324&lt;90),"Prejurídica","Jurídico")))))</f>
        <v>#REF!</v>
      </c>
      <c r="AV1324">
        <f t="shared" si="321"/>
        <v>0</v>
      </c>
      <c r="AW1324" t="str">
        <f>IFERROR(VLOOKUP(#REF!,#REF!,32,0),"Desembolsado")</f>
        <v>Desembolsado</v>
      </c>
      <c r="AX1324" t="str">
        <f t="shared" si="325"/>
        <v>Otro</v>
      </c>
    </row>
    <row r="1325" spans="1:50" x14ac:dyDescent="0.25">
      <c r="A1325" s="3">
        <v>45351</v>
      </c>
      <c r="B1325" s="1">
        <v>39163450020461</v>
      </c>
      <c r="C1325" s="5">
        <v>450000000</v>
      </c>
      <c r="D1325">
        <v>240</v>
      </c>
      <c r="E1325" s="3">
        <v>42368</v>
      </c>
      <c r="F1325" s="1">
        <f>_xlfn.DAYS(E1325,A1325)/30</f>
        <v>-99.433333333333337</v>
      </c>
      <c r="G1325" s="1">
        <f t="shared" ref="G1325:G1355" si="328">+D1325+F1325</f>
        <v>140.56666666666666</v>
      </c>
      <c r="H1325" s="5">
        <v>278079305</v>
      </c>
      <c r="I1325" s="5" t="s">
        <v>54</v>
      </c>
      <c r="J1325" s="6">
        <v>42472</v>
      </c>
      <c r="K1325" s="7">
        <f>+_xlfn.DAYS(A1325,J1325)/30</f>
        <v>95.966666666666669</v>
      </c>
      <c r="L1325" s="7">
        <f>+_xlfn.DAYS(A1325,E1325)/30</f>
        <v>99.433333333333337</v>
      </c>
      <c r="M1325" s="6">
        <v>21237</v>
      </c>
      <c r="N1325" s="8">
        <f>+_xlfn.DAYS(A1325,M1325)/365</f>
        <v>66.06575342465753</v>
      </c>
      <c r="O1325" s="8">
        <v>2940</v>
      </c>
      <c r="P1325" s="6">
        <v>33329</v>
      </c>
      <c r="Q1325" s="8">
        <f t="shared" si="317"/>
        <v>25.108333333333334</v>
      </c>
      <c r="R1325" s="8">
        <f t="shared" si="324"/>
        <v>25.397222222222222</v>
      </c>
      <c r="S1325" s="8" t="s">
        <v>66</v>
      </c>
      <c r="T1325" s="9">
        <v>1.61E-2</v>
      </c>
      <c r="U1325" s="5">
        <f t="shared" si="318"/>
        <v>1875000</v>
      </c>
      <c r="V1325" s="5">
        <f t="shared" si="319"/>
        <v>373089.73420833331</v>
      </c>
      <c r="W1325" s="10">
        <f t="shared" si="326"/>
        <v>2248089.7342083333</v>
      </c>
      <c r="X1325" s="5">
        <v>6891900</v>
      </c>
      <c r="Y1325">
        <v>0</v>
      </c>
      <c r="Z1325" s="5">
        <v>38101</v>
      </c>
      <c r="AA1325" s="5">
        <v>285009306</v>
      </c>
      <c r="AB1325">
        <v>0</v>
      </c>
      <c r="AC1325">
        <v>0</v>
      </c>
      <c r="AD1325">
        <v>0</v>
      </c>
      <c r="AE1325" t="s">
        <v>34</v>
      </c>
      <c r="AF1325" t="s">
        <v>34</v>
      </c>
      <c r="AG1325" t="s">
        <v>41</v>
      </c>
      <c r="AH1325" s="5">
        <v>2780793.05</v>
      </c>
      <c r="AI1325" s="5">
        <v>68919</v>
      </c>
      <c r="AJ1325" s="3">
        <v>49831</v>
      </c>
      <c r="AK1325" s="5">
        <v>381.01</v>
      </c>
      <c r="AL1325" s="5">
        <v>0</v>
      </c>
      <c r="AM1325" s="5">
        <v>0</v>
      </c>
      <c r="AN1325" s="5">
        <v>0</v>
      </c>
      <c r="AO1325" t="s">
        <v>41</v>
      </c>
      <c r="AP1325" t="s">
        <v>37</v>
      </c>
      <c r="AQ1325" s="5">
        <v>2780793.05</v>
      </c>
      <c r="AR1325" t="s">
        <v>38</v>
      </c>
      <c r="AT1325" t="str">
        <f t="shared" si="320"/>
        <v>0 Días</v>
      </c>
      <c r="AU1325" t="e">
        <f>IF(AND(AC1325=0,SUMIFS($H:$H,$A:$A,$A1325,#REF!,#REF!)&lt;250000000),"Ordinaria",IF(AND(AC1325=0,SUMIFS($H:$H,$A:$A,$A1325,#REF!,#REF!)&gt;=250000000),"Preventiva",IF(AND(AC1325&gt;0,AC1325&lt;=30),"Persuasiva I",IF(AND(AC1325&gt;30,AC1325&lt;=60),"Persuasiva II",IF(AND(AC1325&gt;60,AC1325&lt;90),"Prejurídica","Jurídico")))))</f>
        <v>#REF!</v>
      </c>
      <c r="AV1325">
        <f t="shared" si="321"/>
        <v>0</v>
      </c>
      <c r="AW1325" t="str">
        <f>IFERROR(VLOOKUP(#REF!,#REF!,32,0),"Desembolsado")</f>
        <v>Desembolsado</v>
      </c>
      <c r="AX1325" t="str">
        <f t="shared" si="325"/>
        <v>Otro</v>
      </c>
    </row>
    <row r="1326" spans="1:50" x14ac:dyDescent="0.25">
      <c r="A1326" s="3">
        <v>45322</v>
      </c>
      <c r="B1326" s="1">
        <v>39163450020461</v>
      </c>
      <c r="C1326" s="5">
        <v>450000000</v>
      </c>
      <c r="D1326">
        <v>240</v>
      </c>
      <c r="E1326" s="3">
        <v>42368</v>
      </c>
      <c r="F1326" s="1">
        <f>_xlfn.DAYS(E1326,A1326)/30</f>
        <v>-98.466666666666669</v>
      </c>
      <c r="G1326" s="1">
        <f t="shared" si="328"/>
        <v>141.53333333333333</v>
      </c>
      <c r="H1326" s="5">
        <v>279966311</v>
      </c>
      <c r="I1326" s="5" t="s">
        <v>54</v>
      </c>
      <c r="J1326" s="6">
        <v>42472</v>
      </c>
      <c r="K1326" s="7">
        <f>+_xlfn.DAYS(A1326,J1326)/30</f>
        <v>95</v>
      </c>
      <c r="L1326" s="7">
        <f>+_xlfn.DAYS(A1326,E1326)/30</f>
        <v>98.466666666666669</v>
      </c>
      <c r="M1326" s="6">
        <v>21237</v>
      </c>
      <c r="N1326" s="8">
        <f>+_xlfn.DAYS(A1326,M1326)/365</f>
        <v>65.986301369863014</v>
      </c>
      <c r="O1326" s="8">
        <v>2940</v>
      </c>
      <c r="P1326" s="6">
        <v>33329</v>
      </c>
      <c r="Q1326" s="8">
        <f t="shared" si="317"/>
        <v>25.108333333333334</v>
      </c>
      <c r="R1326" s="8">
        <f t="shared" si="324"/>
        <v>25.397222222222222</v>
      </c>
      <c r="S1326" s="8" t="s">
        <v>66</v>
      </c>
      <c r="T1326" s="9">
        <v>1.61E-2</v>
      </c>
      <c r="U1326" s="5">
        <f t="shared" si="318"/>
        <v>1875000</v>
      </c>
      <c r="V1326" s="5">
        <f t="shared" si="319"/>
        <v>375621.46725833329</v>
      </c>
      <c r="W1326" s="10">
        <f t="shared" si="326"/>
        <v>2250621.4672583332</v>
      </c>
      <c r="X1326" s="5">
        <v>6894081</v>
      </c>
      <c r="Y1326">
        <v>0</v>
      </c>
      <c r="Z1326" s="5">
        <v>38354</v>
      </c>
      <c r="AA1326" s="5">
        <v>286898746</v>
      </c>
      <c r="AB1326">
        <v>0</v>
      </c>
      <c r="AC1326">
        <v>0</v>
      </c>
      <c r="AD1326">
        <v>0</v>
      </c>
      <c r="AE1326" t="s">
        <v>34</v>
      </c>
      <c r="AF1326" t="s">
        <v>34</v>
      </c>
      <c r="AG1326" t="s">
        <v>41</v>
      </c>
      <c r="AH1326" s="5">
        <v>2799663.11</v>
      </c>
      <c r="AI1326" s="5">
        <v>68940.81</v>
      </c>
      <c r="AJ1326" s="3">
        <v>49831</v>
      </c>
      <c r="AK1326" s="5">
        <v>383.54</v>
      </c>
      <c r="AL1326" s="5">
        <v>0</v>
      </c>
      <c r="AM1326" s="5">
        <v>0</v>
      </c>
      <c r="AN1326" s="5">
        <v>0</v>
      </c>
      <c r="AO1326" t="s">
        <v>41</v>
      </c>
      <c r="AP1326" t="s">
        <v>37</v>
      </c>
      <c r="AQ1326" s="5">
        <v>2799663.11</v>
      </c>
      <c r="AR1326" t="s">
        <v>38</v>
      </c>
      <c r="AS1326">
        <f t="shared" ref="AS1326:AS1336" si="329">IF(AC1326&gt;=1,1,0)</f>
        <v>0</v>
      </c>
      <c r="AT1326" t="str">
        <f t="shared" si="320"/>
        <v>0 Días</v>
      </c>
      <c r="AU1326" t="e">
        <f>IF(AND(AC1326=0,SUMIFS($H:$H,$A:$A,$A1326,#REF!,#REF!)&lt;250000000),"Ordinaria",IF(AND(AC1326=0,SUMIFS($H:$H,$A:$A,$A1326,#REF!,#REF!)&gt;=250000000),"Preventiva",IF(AND(AC1326&gt;0,AC1326&lt;=30),"Persuasiva I",IF(AND(AC1326&gt;30,AC1326&lt;=60),"Persuasiva II",IF(AND(AC1326&gt;60,AC1326&lt;90),"Prejurídica","Jurídico")))))</f>
        <v>#REF!</v>
      </c>
      <c r="AV1326">
        <f t="shared" si="321"/>
        <v>0</v>
      </c>
      <c r="AW1326" t="str">
        <f>IFERROR(VLOOKUP(#REF!,#REF!,32,0),"Desembolsado")</f>
        <v>Desembolsado</v>
      </c>
      <c r="AX1326" t="str">
        <f t="shared" si="325"/>
        <v>Otro</v>
      </c>
    </row>
    <row r="1327" spans="1:50" x14ac:dyDescent="0.25">
      <c r="A1327" s="3">
        <v>45291</v>
      </c>
      <c r="B1327" s="1">
        <v>39163450020461</v>
      </c>
      <c r="C1327" s="5">
        <v>450000000</v>
      </c>
      <c r="D1327">
        <v>240</v>
      </c>
      <c r="E1327" s="3">
        <v>42368</v>
      </c>
      <c r="F1327" s="1">
        <f>_xlfn.DAYS(E1327,A1327)/30</f>
        <v>-97.433333333333337</v>
      </c>
      <c r="G1327" s="1">
        <f t="shared" si="328"/>
        <v>142.56666666666666</v>
      </c>
      <c r="H1327" s="5">
        <v>281845279</v>
      </c>
      <c r="I1327" s="5" t="s">
        <v>54</v>
      </c>
      <c r="J1327" s="6">
        <v>42472</v>
      </c>
      <c r="K1327" s="7">
        <f>+_xlfn.DAYS(A1327,J1327)/30</f>
        <v>93.966666666666669</v>
      </c>
      <c r="L1327" s="7">
        <f>+_xlfn.DAYS(A1327,E1327)/30</f>
        <v>97.433333333333337</v>
      </c>
      <c r="M1327" s="6">
        <v>21237</v>
      </c>
      <c r="N1327" s="8">
        <f>+_xlfn.DAYS(A1327,M1327)/365</f>
        <v>65.901369863013699</v>
      </c>
      <c r="O1327" s="8">
        <v>2940</v>
      </c>
      <c r="P1327" s="6">
        <v>33329</v>
      </c>
      <c r="Q1327" s="8">
        <f t="shared" si="317"/>
        <v>25.108333333333334</v>
      </c>
      <c r="R1327" s="8">
        <f t="shared" si="324"/>
        <v>25.397222222222222</v>
      </c>
      <c r="S1327" s="8" t="s">
        <v>66</v>
      </c>
      <c r="T1327" s="9">
        <v>1.61E-2</v>
      </c>
      <c r="U1327" s="5">
        <f t="shared" si="318"/>
        <v>1875000</v>
      </c>
      <c r="V1327" s="5">
        <f t="shared" si="319"/>
        <v>378142.41599166667</v>
      </c>
      <c r="W1327" s="10">
        <f t="shared" si="326"/>
        <v>2253142.4159916667</v>
      </c>
      <c r="X1327" s="5">
        <v>6896252</v>
      </c>
      <c r="Y1327">
        <v>0</v>
      </c>
      <c r="Z1327" s="5">
        <v>38610</v>
      </c>
      <c r="AA1327" s="5">
        <v>288780141</v>
      </c>
      <c r="AB1327">
        <v>0</v>
      </c>
      <c r="AC1327">
        <v>0</v>
      </c>
      <c r="AD1327">
        <v>0</v>
      </c>
      <c r="AE1327" t="s">
        <v>34</v>
      </c>
      <c r="AF1327" t="s">
        <v>34</v>
      </c>
      <c r="AG1327" t="s">
        <v>41</v>
      </c>
      <c r="AH1327" s="5">
        <v>2818452.79</v>
      </c>
      <c r="AI1327" s="5">
        <v>68962.52</v>
      </c>
      <c r="AJ1327" s="3">
        <v>49831</v>
      </c>
      <c r="AK1327" s="5">
        <v>386.1</v>
      </c>
      <c r="AL1327" s="5">
        <v>0</v>
      </c>
      <c r="AM1327" s="5">
        <v>0</v>
      </c>
      <c r="AN1327" s="5">
        <v>0</v>
      </c>
      <c r="AO1327" t="s">
        <v>41</v>
      </c>
      <c r="AP1327" t="s">
        <v>37</v>
      </c>
      <c r="AQ1327" s="5">
        <v>2818452.79</v>
      </c>
      <c r="AR1327" t="s">
        <v>38</v>
      </c>
      <c r="AS1327">
        <f t="shared" si="329"/>
        <v>0</v>
      </c>
      <c r="AT1327" t="str">
        <f t="shared" si="320"/>
        <v>0 Días</v>
      </c>
      <c r="AU1327" t="e">
        <f>IF(AND(AC1327=0,SUMIFS($H:$H,$A:$A,$A1327,#REF!,#REF!)&lt;250000000),"Ordinaria",IF(AND(AC1327=0,SUMIFS($H:$H,$A:$A,$A1327,#REF!,#REF!)&gt;=250000000),"Preventiva",IF(AND(AC1327&gt;0,AC1327&lt;=30),"Persuasiva I",IF(AND(AC1327&gt;30,AC1327&lt;=60),"Persuasiva II",IF(AND(AC1327&gt;60,AC1327&lt;90),"Prejurídica","Jurídico")))))</f>
        <v>#REF!</v>
      </c>
      <c r="AV1327">
        <f t="shared" si="321"/>
        <v>0</v>
      </c>
      <c r="AW1327" t="str">
        <f>IFERROR(VLOOKUP(#REF!,#REF!,32,0),"Desembolsado")</f>
        <v>Desembolsado</v>
      </c>
      <c r="AX1327" t="str">
        <f t="shared" si="325"/>
        <v>Otro</v>
      </c>
    </row>
    <row r="1328" spans="1:50" x14ac:dyDescent="0.25">
      <c r="A1328" s="3">
        <v>45260</v>
      </c>
      <c r="B1328" s="1">
        <v>39163450020461</v>
      </c>
      <c r="C1328" s="5">
        <v>450000000</v>
      </c>
      <c r="D1328">
        <v>240</v>
      </c>
      <c r="E1328" s="3">
        <v>42368</v>
      </c>
      <c r="F1328" s="1">
        <f>_xlfn.DAYS(E1328,A1328)/30</f>
        <v>-96.4</v>
      </c>
      <c r="G1328" s="1">
        <f t="shared" si="328"/>
        <v>143.6</v>
      </c>
      <c r="H1328" s="5">
        <v>283724228</v>
      </c>
      <c r="I1328" s="5" t="s">
        <v>54</v>
      </c>
      <c r="J1328" s="6">
        <v>42472</v>
      </c>
      <c r="K1328" s="7">
        <f>+_xlfn.DAYS(A1328,J1328)/30</f>
        <v>92.933333333333337</v>
      </c>
      <c r="L1328" s="7">
        <f>+_xlfn.DAYS(A1328,E1328)/30</f>
        <v>96.4</v>
      </c>
      <c r="M1328" s="6">
        <v>21237</v>
      </c>
      <c r="N1328" s="8">
        <f>+_xlfn.DAYS(A1328,M1328)/365</f>
        <v>65.816438356164383</v>
      </c>
      <c r="O1328" s="8">
        <v>2940</v>
      </c>
      <c r="P1328" s="6">
        <v>33329</v>
      </c>
      <c r="Q1328" s="8">
        <f t="shared" si="317"/>
        <v>25.108333333333334</v>
      </c>
      <c r="R1328" s="8">
        <f t="shared" si="324"/>
        <v>25.397222222222222</v>
      </c>
      <c r="S1328" s="8" t="s">
        <v>66</v>
      </c>
      <c r="T1328" s="9">
        <v>1.61E-2</v>
      </c>
      <c r="U1328" s="5">
        <f t="shared" si="318"/>
        <v>1875000</v>
      </c>
      <c r="V1328" s="5">
        <f t="shared" si="319"/>
        <v>380663.3392333333</v>
      </c>
      <c r="W1328" s="10">
        <f t="shared" si="326"/>
        <v>2255663.3392333332</v>
      </c>
      <c r="X1328" s="5">
        <v>6898415</v>
      </c>
      <c r="Y1328">
        <v>0</v>
      </c>
      <c r="Z1328" s="5">
        <v>0</v>
      </c>
      <c r="AA1328" s="5">
        <v>290622643</v>
      </c>
      <c r="AB1328">
        <v>0</v>
      </c>
      <c r="AC1328">
        <v>0</v>
      </c>
      <c r="AD1328">
        <v>0</v>
      </c>
      <c r="AE1328" t="s">
        <v>34</v>
      </c>
      <c r="AF1328" t="s">
        <v>34</v>
      </c>
      <c r="AG1328" t="s">
        <v>41</v>
      </c>
      <c r="AH1328" s="5">
        <v>2837242.28</v>
      </c>
      <c r="AI1328" s="5">
        <v>68984.149999999994</v>
      </c>
      <c r="AJ1328" s="3">
        <v>49831</v>
      </c>
      <c r="AK1328" s="5">
        <v>0</v>
      </c>
      <c r="AL1328" s="5">
        <v>0</v>
      </c>
      <c r="AM1328" s="5">
        <v>0</v>
      </c>
      <c r="AN1328" s="5">
        <v>0</v>
      </c>
      <c r="AO1328" t="s">
        <v>41</v>
      </c>
      <c r="AP1328" t="s">
        <v>37</v>
      </c>
      <c r="AQ1328" s="5">
        <v>2837242.28</v>
      </c>
      <c r="AR1328" t="s">
        <v>38</v>
      </c>
      <c r="AS1328">
        <f t="shared" si="329"/>
        <v>0</v>
      </c>
      <c r="AT1328" t="str">
        <f t="shared" si="320"/>
        <v>0 Días</v>
      </c>
      <c r="AU1328" t="e">
        <f>IF(AND(AC1328=0,SUMIFS($H:$H,$A:$A,$A1328,#REF!,#REF!)&lt;250000000),"Ordinaria",IF(AND(AC1328=0,SUMIFS($H:$H,$A:$A,$A1328,#REF!,#REF!)&gt;=250000000),"Preventiva",IF(AND(AC1328&gt;0,AC1328&lt;=30),"Persuasiva I",IF(AND(AC1328&gt;30,AC1328&lt;=60),"Persuasiva II",IF(AND(AC1328&gt;60,AC1328&lt;90),"Prejurídica","Jurídico")))))</f>
        <v>#REF!</v>
      </c>
      <c r="AV1328">
        <f t="shared" si="321"/>
        <v>0</v>
      </c>
      <c r="AW1328" t="str">
        <f>IFERROR(VLOOKUP(#REF!,#REF!,32,0),"Desembolsado")</f>
        <v>Desembolsado</v>
      </c>
      <c r="AX1328" t="str">
        <f t="shared" si="325"/>
        <v>Otro</v>
      </c>
    </row>
    <row r="1329" spans="1:50" x14ac:dyDescent="0.25">
      <c r="A1329" s="3">
        <v>45230</v>
      </c>
      <c r="B1329" s="1">
        <v>39163450020461</v>
      </c>
      <c r="C1329" s="5">
        <v>450000000</v>
      </c>
      <c r="D1329">
        <v>240</v>
      </c>
      <c r="E1329" s="3">
        <v>42368</v>
      </c>
      <c r="F1329" s="1">
        <f>_xlfn.DAYS(E1329,A1329)/30</f>
        <v>-95.4</v>
      </c>
      <c r="G1329" s="1">
        <f t="shared" si="328"/>
        <v>144.6</v>
      </c>
      <c r="H1329" s="5">
        <v>285603215</v>
      </c>
      <c r="I1329" s="5" t="s">
        <v>54</v>
      </c>
      <c r="J1329" s="6">
        <v>42472</v>
      </c>
      <c r="K1329" s="7">
        <f>+_xlfn.DAYS(A1329,J1329)/30</f>
        <v>91.933333333333337</v>
      </c>
      <c r="L1329" s="7">
        <f>+_xlfn.DAYS(A1329,E1329)/30</f>
        <v>95.4</v>
      </c>
      <c r="M1329" s="6">
        <v>21237</v>
      </c>
      <c r="N1329" s="8">
        <f>+_xlfn.DAYS(A1329,M1329)/365</f>
        <v>65.734246575342468</v>
      </c>
      <c r="O1329" s="8">
        <v>2940</v>
      </c>
      <c r="P1329" s="6">
        <v>33329</v>
      </c>
      <c r="Q1329" s="8">
        <f t="shared" si="317"/>
        <v>25.108333333333334</v>
      </c>
      <c r="R1329" s="8">
        <f t="shared" si="324"/>
        <v>25.397222222222222</v>
      </c>
      <c r="S1329" s="8" t="s">
        <v>66</v>
      </c>
      <c r="T1329" s="9">
        <v>1.61E-2</v>
      </c>
      <c r="U1329" s="5">
        <f t="shared" si="318"/>
        <v>1875000</v>
      </c>
      <c r="V1329" s="5">
        <f t="shared" si="319"/>
        <v>383184.31345833337</v>
      </c>
      <c r="W1329" s="10">
        <f t="shared" si="326"/>
        <v>2258184.3134583333</v>
      </c>
      <c r="X1329" s="5">
        <v>6900587</v>
      </c>
      <c r="Y1329">
        <v>0</v>
      </c>
      <c r="Z1329" s="5">
        <v>0</v>
      </c>
      <c r="AA1329" s="5">
        <v>292503802</v>
      </c>
      <c r="AB1329">
        <v>0</v>
      </c>
      <c r="AC1329">
        <v>0</v>
      </c>
      <c r="AD1329">
        <v>0</v>
      </c>
      <c r="AE1329" t="s">
        <v>34</v>
      </c>
      <c r="AF1329" t="s">
        <v>34</v>
      </c>
      <c r="AG1329" t="s">
        <v>41</v>
      </c>
      <c r="AH1329" s="5">
        <v>2856032.15</v>
      </c>
      <c r="AI1329" s="5">
        <v>69005.87</v>
      </c>
      <c r="AJ1329" s="3">
        <v>49831</v>
      </c>
      <c r="AK1329" s="5">
        <v>0</v>
      </c>
      <c r="AL1329" s="5">
        <v>0</v>
      </c>
      <c r="AM1329" s="5">
        <v>0</v>
      </c>
      <c r="AN1329" s="5">
        <v>0</v>
      </c>
      <c r="AO1329" t="s">
        <v>41</v>
      </c>
      <c r="AP1329" t="s">
        <v>37</v>
      </c>
      <c r="AQ1329" s="5">
        <v>2856032.15</v>
      </c>
      <c r="AR1329" t="s">
        <v>38</v>
      </c>
      <c r="AS1329">
        <f t="shared" si="329"/>
        <v>0</v>
      </c>
      <c r="AT1329" t="str">
        <f t="shared" si="320"/>
        <v>0 Días</v>
      </c>
      <c r="AU1329" t="e">
        <f>IF(AND(AC1329=0,SUMIFS($H:$H,$A:$A,$A1329,#REF!,#REF!)&lt;250000000),"Ordinaria",IF(AND(AC1329=0,SUMIFS($H:$H,$A:$A,$A1329,#REF!,#REF!)&gt;=250000000),"Preventiva",IF(AND(AC1329&gt;0,AC1329&lt;=30),"Persuasiva I",IF(AND(AC1329&gt;30,AC1329&lt;=60),"Persuasiva II",IF(AND(AC1329&gt;60,AC1329&lt;90),"Prejurídica","Jurídico")))))</f>
        <v>#REF!</v>
      </c>
      <c r="AV1329">
        <f t="shared" si="321"/>
        <v>0</v>
      </c>
      <c r="AW1329" t="str">
        <f>IFERROR(VLOOKUP(#REF!,#REF!,32,0),"Desembolsado")</f>
        <v>Desembolsado</v>
      </c>
      <c r="AX1329" t="str">
        <f t="shared" si="325"/>
        <v>Otro</v>
      </c>
    </row>
    <row r="1330" spans="1:50" x14ac:dyDescent="0.25">
      <c r="A1330" s="3">
        <v>45199</v>
      </c>
      <c r="B1330" s="1">
        <v>39163450020461</v>
      </c>
      <c r="C1330" s="5">
        <v>450000000</v>
      </c>
      <c r="D1330">
        <v>240</v>
      </c>
      <c r="E1330" s="3">
        <v>42368</v>
      </c>
      <c r="F1330" s="1">
        <f>_xlfn.DAYS(E1330,A1330)/30</f>
        <v>-94.36666666666666</v>
      </c>
      <c r="G1330" s="1">
        <f t="shared" si="328"/>
        <v>145.63333333333333</v>
      </c>
      <c r="H1330" s="5">
        <v>287482183</v>
      </c>
      <c r="I1330" s="5" t="s">
        <v>54</v>
      </c>
      <c r="J1330" s="6">
        <v>42472</v>
      </c>
      <c r="K1330" s="7">
        <f>+_xlfn.DAYS(A1330,J1330)/30</f>
        <v>90.9</v>
      </c>
      <c r="L1330" s="7">
        <f>+_xlfn.DAYS(A1330,E1330)/30</f>
        <v>94.36666666666666</v>
      </c>
      <c r="M1330" s="6">
        <v>21237</v>
      </c>
      <c r="N1330" s="8">
        <f>+_xlfn.DAYS(A1330,M1330)/365</f>
        <v>65.649315068493152</v>
      </c>
      <c r="O1330" s="8">
        <v>2940</v>
      </c>
      <c r="P1330" s="6">
        <v>33329</v>
      </c>
      <c r="Q1330" s="8">
        <f t="shared" si="317"/>
        <v>25.108333333333334</v>
      </c>
      <c r="R1330" s="8">
        <f t="shared" si="324"/>
        <v>25.397222222222222</v>
      </c>
      <c r="S1330" s="8" t="s">
        <v>66</v>
      </c>
      <c r="T1330" s="9">
        <v>1.61E-2</v>
      </c>
      <c r="U1330" s="5">
        <f t="shared" si="318"/>
        <v>1875000</v>
      </c>
      <c r="V1330" s="5">
        <f t="shared" si="319"/>
        <v>385705.26219166664</v>
      </c>
      <c r="W1330" s="10">
        <f t="shared" si="326"/>
        <v>2260705.2621916668</v>
      </c>
      <c r="X1330" s="5">
        <v>6902766</v>
      </c>
      <c r="Y1330">
        <v>0</v>
      </c>
      <c r="Z1330" s="5">
        <v>0</v>
      </c>
      <c r="AA1330" s="5">
        <v>294384949</v>
      </c>
      <c r="AB1330">
        <v>0</v>
      </c>
      <c r="AC1330">
        <v>0</v>
      </c>
      <c r="AD1330">
        <v>0</v>
      </c>
      <c r="AE1330" t="s">
        <v>34</v>
      </c>
      <c r="AF1330" t="s">
        <v>34</v>
      </c>
      <c r="AG1330" t="s">
        <v>41</v>
      </c>
      <c r="AH1330" s="5">
        <v>2874821.83</v>
      </c>
      <c r="AI1330" s="5">
        <v>69027.66</v>
      </c>
      <c r="AJ1330" s="3">
        <v>49831</v>
      </c>
      <c r="AK1330" s="5">
        <v>0</v>
      </c>
      <c r="AL1330" s="5">
        <v>0</v>
      </c>
      <c r="AM1330" s="5">
        <v>0</v>
      </c>
      <c r="AN1330" s="5">
        <v>0</v>
      </c>
      <c r="AO1330" t="s">
        <v>41</v>
      </c>
      <c r="AP1330" t="s">
        <v>37</v>
      </c>
      <c r="AQ1330" s="5">
        <v>2874821.83</v>
      </c>
      <c r="AR1330" t="s">
        <v>38</v>
      </c>
      <c r="AS1330">
        <f t="shared" si="329"/>
        <v>0</v>
      </c>
      <c r="AT1330" t="str">
        <f t="shared" si="320"/>
        <v>0 Días</v>
      </c>
      <c r="AU1330" t="e">
        <f>IF(AND(AC1330=0,SUMIFS($H:$H,$A:$A,$A1330,#REF!,#REF!)&lt;250000000),"Ordinaria",IF(AND(AC1330=0,SUMIFS($H:$H,$A:$A,$A1330,#REF!,#REF!)&gt;=250000000),"Preventiva",IF(AND(AC1330&gt;0,AC1330&lt;=30),"Persuasiva I",IF(AND(AC1330&gt;30,AC1330&lt;=60),"Persuasiva II",IF(AND(AC1330&gt;60,AC1330&lt;90),"Prejurídica","Jurídico")))))</f>
        <v>#REF!</v>
      </c>
      <c r="AV1330">
        <f t="shared" si="321"/>
        <v>0</v>
      </c>
      <c r="AW1330" t="str">
        <f>IFERROR(VLOOKUP(#REF!,#REF!,32,0),"Desembolsado")</f>
        <v>Desembolsado</v>
      </c>
      <c r="AX1330" t="str">
        <f t="shared" si="325"/>
        <v>Otro</v>
      </c>
    </row>
    <row r="1331" spans="1:50" x14ac:dyDescent="0.25">
      <c r="A1331" s="3">
        <v>45169</v>
      </c>
      <c r="B1331" s="1">
        <v>39163450020461</v>
      </c>
      <c r="C1331" s="5">
        <v>450000000</v>
      </c>
      <c r="D1331">
        <v>240</v>
      </c>
      <c r="E1331" s="3">
        <v>42368</v>
      </c>
      <c r="F1331" s="1">
        <f>_xlfn.DAYS(E1331,A1331)/30</f>
        <v>-93.36666666666666</v>
      </c>
      <c r="G1331" s="1">
        <f t="shared" si="328"/>
        <v>146.63333333333333</v>
      </c>
      <c r="H1331" s="5">
        <v>289361151</v>
      </c>
      <c r="I1331" s="5" t="s">
        <v>54</v>
      </c>
      <c r="J1331" s="6">
        <v>42472</v>
      </c>
      <c r="K1331" s="7">
        <f>+_xlfn.DAYS(A1331,J1331)/30</f>
        <v>89.9</v>
      </c>
      <c r="L1331" s="7">
        <f>+_xlfn.DAYS(A1331,E1331)/30</f>
        <v>93.36666666666666</v>
      </c>
      <c r="M1331" s="6">
        <v>21237</v>
      </c>
      <c r="N1331" s="8">
        <f>+_xlfn.DAYS(A1331,M1331)/365</f>
        <v>65.567123287671237</v>
      </c>
      <c r="O1331" s="8">
        <v>2940</v>
      </c>
      <c r="P1331" s="6">
        <v>33329</v>
      </c>
      <c r="Q1331" s="8">
        <f t="shared" si="317"/>
        <v>25.108333333333334</v>
      </c>
      <c r="R1331" s="8">
        <f t="shared" si="324"/>
        <v>25.397222222222222</v>
      </c>
      <c r="S1331" s="8" t="s">
        <v>66</v>
      </c>
      <c r="T1331" s="9">
        <v>1.61E-2</v>
      </c>
      <c r="U1331" s="5">
        <f t="shared" si="318"/>
        <v>1875000</v>
      </c>
      <c r="V1331" s="5">
        <f t="shared" si="319"/>
        <v>388226.21092500002</v>
      </c>
      <c r="W1331" s="10">
        <f t="shared" si="326"/>
        <v>2263226.2109249998</v>
      </c>
      <c r="X1331" s="5">
        <v>6904937</v>
      </c>
      <c r="Y1331">
        <v>0</v>
      </c>
      <c r="Z1331" s="5">
        <v>0</v>
      </c>
      <c r="AA1331" s="5">
        <v>296266088</v>
      </c>
      <c r="AB1331">
        <v>0</v>
      </c>
      <c r="AC1331">
        <v>0</v>
      </c>
      <c r="AD1331">
        <v>0</v>
      </c>
      <c r="AE1331" t="s">
        <v>34</v>
      </c>
      <c r="AF1331" t="s">
        <v>34</v>
      </c>
      <c r="AG1331" t="s">
        <v>41</v>
      </c>
      <c r="AH1331" s="5">
        <v>2893611.51</v>
      </c>
      <c r="AI1331" s="5">
        <v>69049.37</v>
      </c>
      <c r="AJ1331" s="3">
        <v>49831</v>
      </c>
      <c r="AK1331" s="5">
        <v>0</v>
      </c>
      <c r="AL1331" s="5">
        <v>0</v>
      </c>
      <c r="AM1331" s="5">
        <v>0</v>
      </c>
      <c r="AN1331" s="5">
        <v>0</v>
      </c>
      <c r="AO1331" t="s">
        <v>41</v>
      </c>
      <c r="AP1331" t="s">
        <v>37</v>
      </c>
      <c r="AQ1331" s="5">
        <v>2893611.51</v>
      </c>
      <c r="AR1331" t="s">
        <v>38</v>
      </c>
      <c r="AS1331">
        <f t="shared" si="329"/>
        <v>0</v>
      </c>
      <c r="AT1331" t="str">
        <f t="shared" si="320"/>
        <v>0 Días</v>
      </c>
      <c r="AU1331" t="e">
        <f>IF(AND(AC1331=0,SUMIFS($H:$H,$A:$A,$A1331,#REF!,#REF!)&lt;250000000),"Ordinaria",IF(AND(AC1331=0,SUMIFS($H:$H,$A:$A,$A1331,#REF!,#REF!)&gt;=250000000),"Preventiva",IF(AND(AC1331&gt;0,AC1331&lt;=30),"Persuasiva I",IF(AND(AC1331&gt;30,AC1331&lt;=60),"Persuasiva II",IF(AND(AC1331&gt;60,AC1331&lt;90),"Prejurídica","Jurídico")))))</f>
        <v>#REF!</v>
      </c>
      <c r="AV1331">
        <f t="shared" si="321"/>
        <v>0</v>
      </c>
      <c r="AW1331" t="str">
        <f>IFERROR(VLOOKUP(#REF!,#REF!,32,0),"Desembolsado")</f>
        <v>Desembolsado</v>
      </c>
      <c r="AX1331" t="str">
        <f t="shared" si="325"/>
        <v>Otro</v>
      </c>
    </row>
    <row r="1332" spans="1:50" x14ac:dyDescent="0.25">
      <c r="A1332" s="3">
        <v>45138</v>
      </c>
      <c r="B1332" s="1">
        <v>39163450020461</v>
      </c>
      <c r="C1332" s="5">
        <v>450000000</v>
      </c>
      <c r="D1332">
        <v>240</v>
      </c>
      <c r="E1332" s="3">
        <v>42368</v>
      </c>
      <c r="F1332" s="1">
        <f>_xlfn.DAYS(E1332,A1332)/30</f>
        <v>-92.333333333333329</v>
      </c>
      <c r="G1332" s="1">
        <f t="shared" si="328"/>
        <v>147.66666666666669</v>
      </c>
      <c r="H1332" s="5">
        <v>291240120</v>
      </c>
      <c r="I1332" s="5" t="s">
        <v>54</v>
      </c>
      <c r="J1332" s="6">
        <v>42472</v>
      </c>
      <c r="K1332" s="7">
        <f>+_xlfn.DAYS(A1332,J1332)/30</f>
        <v>88.86666666666666</v>
      </c>
      <c r="L1332" s="7">
        <f>+_xlfn.DAYS(A1332,E1332)/30</f>
        <v>92.333333333333329</v>
      </c>
      <c r="M1332" s="6">
        <v>21237</v>
      </c>
      <c r="N1332" s="8">
        <f>+_xlfn.DAYS(A1332,M1332)/365</f>
        <v>65.482191780821921</v>
      </c>
      <c r="O1332" s="8">
        <v>2940</v>
      </c>
      <c r="P1332" s="6">
        <v>33329</v>
      </c>
      <c r="Q1332" s="8">
        <f t="shared" si="317"/>
        <v>25.108333333333334</v>
      </c>
      <c r="R1332" s="8">
        <f t="shared" si="324"/>
        <v>25.397222222222222</v>
      </c>
      <c r="S1332" s="8" t="s">
        <v>66</v>
      </c>
      <c r="T1332" s="9">
        <v>1.61E-2</v>
      </c>
      <c r="U1332" s="5">
        <f t="shared" si="318"/>
        <v>1875000</v>
      </c>
      <c r="V1332" s="5">
        <f t="shared" si="319"/>
        <v>390747.16099999996</v>
      </c>
      <c r="W1332" s="10">
        <f t="shared" si="326"/>
        <v>2265747.1609999998</v>
      </c>
      <c r="X1332" s="5">
        <v>6907158</v>
      </c>
      <c r="Y1332">
        <v>0</v>
      </c>
      <c r="Z1332" s="5">
        <v>0</v>
      </c>
      <c r="AA1332" s="5">
        <v>298147278</v>
      </c>
      <c r="AB1332">
        <v>0</v>
      </c>
      <c r="AC1332">
        <v>0</v>
      </c>
      <c r="AD1332">
        <v>0</v>
      </c>
      <c r="AE1332" t="s">
        <v>34</v>
      </c>
      <c r="AF1332" t="s">
        <v>34</v>
      </c>
      <c r="AG1332" t="s">
        <v>41</v>
      </c>
      <c r="AH1332" s="5">
        <v>2912401.2</v>
      </c>
      <c r="AI1332" s="5">
        <v>69071.58</v>
      </c>
      <c r="AJ1332" s="3">
        <v>49831</v>
      </c>
      <c r="AK1332" s="5">
        <v>0</v>
      </c>
      <c r="AL1332" s="5">
        <v>0</v>
      </c>
      <c r="AM1332" s="5">
        <v>0</v>
      </c>
      <c r="AN1332" s="5">
        <v>0</v>
      </c>
      <c r="AO1332" t="s">
        <v>41</v>
      </c>
      <c r="AP1332" t="s">
        <v>37</v>
      </c>
      <c r="AQ1332" s="5">
        <v>2912401.2</v>
      </c>
      <c r="AR1332" t="s">
        <v>38</v>
      </c>
      <c r="AS1332">
        <f t="shared" si="329"/>
        <v>0</v>
      </c>
      <c r="AT1332" t="str">
        <f t="shared" si="320"/>
        <v>0 Días</v>
      </c>
      <c r="AU1332" t="e">
        <f>IF(AND(AC1332=0,SUMIFS($H:$H,$A:$A,$A1332,#REF!,#REF!)&lt;250000000),"Ordinaria",IF(AND(AC1332=0,SUMIFS($H:$H,$A:$A,$A1332,#REF!,#REF!)&gt;=250000000),"Preventiva",IF(AND(AC1332&gt;0,AC1332&lt;=30),"Persuasiva I",IF(AND(AC1332&gt;30,AC1332&lt;=60),"Persuasiva II",IF(AND(AC1332&gt;60,AC1332&lt;90),"Prejurídica","Jurídico")))))</f>
        <v>#REF!</v>
      </c>
      <c r="AV1332">
        <f t="shared" si="321"/>
        <v>0</v>
      </c>
      <c r="AW1332" t="str">
        <f>IFERROR(VLOOKUP(#REF!,#REF!,32,0),"Desembolsado")</f>
        <v>Desembolsado</v>
      </c>
      <c r="AX1332" t="str">
        <f t="shared" si="325"/>
        <v>Otro</v>
      </c>
    </row>
    <row r="1333" spans="1:50" x14ac:dyDescent="0.25">
      <c r="A1333" s="3">
        <v>45107</v>
      </c>
      <c r="B1333" s="1">
        <v>39163450020461</v>
      </c>
      <c r="C1333" s="5">
        <v>450000000</v>
      </c>
      <c r="D1333">
        <v>240</v>
      </c>
      <c r="E1333" s="3">
        <v>42368</v>
      </c>
      <c r="F1333" s="1">
        <f>_xlfn.DAYS(E1333,A1333)/30</f>
        <v>-91.3</v>
      </c>
      <c r="G1333" s="1">
        <f t="shared" si="328"/>
        <v>148.69999999999999</v>
      </c>
      <c r="H1333" s="5">
        <v>293119087</v>
      </c>
      <c r="I1333" s="5" t="s">
        <v>54</v>
      </c>
      <c r="J1333" s="6">
        <v>42472</v>
      </c>
      <c r="K1333" s="7">
        <f>+_xlfn.DAYS(A1333,J1333)/30</f>
        <v>87.833333333333329</v>
      </c>
      <c r="L1333" s="7">
        <f>+_xlfn.DAYS(A1333,E1333)/30</f>
        <v>91.3</v>
      </c>
      <c r="M1333" s="6">
        <v>21237</v>
      </c>
      <c r="N1333" s="8">
        <f>+_xlfn.DAYS(A1333,M1333)/365</f>
        <v>65.397260273972606</v>
      </c>
      <c r="O1333" s="8">
        <v>2940</v>
      </c>
      <c r="P1333" s="6">
        <v>33329</v>
      </c>
      <c r="Q1333" s="8">
        <f t="shared" si="317"/>
        <v>25.108333333333334</v>
      </c>
      <c r="R1333" s="8">
        <f t="shared" si="324"/>
        <v>25.397222222222222</v>
      </c>
      <c r="S1333" s="8" t="s">
        <v>66</v>
      </c>
      <c r="T1333" s="9">
        <v>1.61E-2</v>
      </c>
      <c r="U1333" s="5">
        <f t="shared" si="318"/>
        <v>1875000</v>
      </c>
      <c r="V1333" s="5">
        <f t="shared" si="319"/>
        <v>393268.10839166661</v>
      </c>
      <c r="W1333" s="10">
        <f t="shared" si="326"/>
        <v>2268268.1083916668</v>
      </c>
      <c r="X1333" s="5">
        <v>6909328</v>
      </c>
      <c r="Y1333">
        <v>0</v>
      </c>
      <c r="Z1333" s="5">
        <v>0</v>
      </c>
      <c r="AA1333" s="5">
        <v>300028415</v>
      </c>
      <c r="AB1333">
        <v>0</v>
      </c>
      <c r="AC1333">
        <v>0</v>
      </c>
      <c r="AD1333">
        <v>0</v>
      </c>
      <c r="AE1333" t="s">
        <v>34</v>
      </c>
      <c r="AF1333" t="s">
        <v>34</v>
      </c>
      <c r="AG1333" t="s">
        <v>41</v>
      </c>
      <c r="AH1333" s="5">
        <v>2931190.87</v>
      </c>
      <c r="AI1333" s="5">
        <v>69093.279999999999</v>
      </c>
      <c r="AJ1333" s="3">
        <v>49831</v>
      </c>
      <c r="AK1333" s="5">
        <v>0</v>
      </c>
      <c r="AL1333" s="5">
        <v>0</v>
      </c>
      <c r="AM1333" s="5">
        <v>0</v>
      </c>
      <c r="AN1333" s="5">
        <v>0</v>
      </c>
      <c r="AO1333" t="s">
        <v>41</v>
      </c>
      <c r="AP1333" t="s">
        <v>37</v>
      </c>
      <c r="AQ1333" s="5">
        <v>2931190.87</v>
      </c>
      <c r="AR1333" t="s">
        <v>38</v>
      </c>
      <c r="AS1333">
        <f t="shared" si="329"/>
        <v>0</v>
      </c>
      <c r="AT1333" t="str">
        <f t="shared" si="320"/>
        <v>0 Días</v>
      </c>
      <c r="AU1333" t="e">
        <f>IF(AND(AC1333=0,SUMIFS($H:$H,$A:$A,$A1333,#REF!,#REF!)&lt;250000000),"Ordinaria",IF(AND(AC1333=0,SUMIFS($H:$H,$A:$A,$A1333,#REF!,#REF!)&gt;=250000000),"Preventiva",IF(AND(AC1333&gt;0,AC1333&lt;=30),"Persuasiva I",IF(AND(AC1333&gt;30,AC1333&lt;=60),"Persuasiva II",IF(AND(AC1333&gt;60,AC1333&lt;90),"Prejurídica","Jurídico")))))</f>
        <v>#REF!</v>
      </c>
      <c r="AV1333">
        <f t="shared" si="321"/>
        <v>0</v>
      </c>
      <c r="AW1333" t="str">
        <f>IFERROR(VLOOKUP(#REF!,#REF!,32,0),"Desembolsado")</f>
        <v>Desembolsado</v>
      </c>
      <c r="AX1333" t="str">
        <f t="shared" si="325"/>
        <v>Otro</v>
      </c>
    </row>
    <row r="1334" spans="1:50" x14ac:dyDescent="0.25">
      <c r="A1334" s="3">
        <v>45077</v>
      </c>
      <c r="B1334" s="1">
        <v>39163450020461</v>
      </c>
      <c r="C1334" s="5">
        <v>450000000</v>
      </c>
      <c r="D1334">
        <v>240</v>
      </c>
      <c r="E1334" s="3">
        <v>42368</v>
      </c>
      <c r="F1334" s="1">
        <f>_xlfn.DAYS(E1334,A1334)/30</f>
        <v>-90.3</v>
      </c>
      <c r="G1334" s="1">
        <f t="shared" si="328"/>
        <v>149.69999999999999</v>
      </c>
      <c r="H1334" s="5">
        <v>294998055</v>
      </c>
      <c r="I1334" s="5" t="s">
        <v>54</v>
      </c>
      <c r="J1334" s="6">
        <v>42472</v>
      </c>
      <c r="K1334" s="7">
        <f>+_xlfn.DAYS(A1334,J1334)/30</f>
        <v>86.833333333333329</v>
      </c>
      <c r="L1334" s="7">
        <f>+_xlfn.DAYS(A1334,E1334)/30</f>
        <v>90.3</v>
      </c>
      <c r="M1334" s="6">
        <v>21237</v>
      </c>
      <c r="N1334" s="8">
        <f>+_xlfn.DAYS(A1334,M1334)/365</f>
        <v>65.31506849315069</v>
      </c>
      <c r="O1334" s="8">
        <v>2940</v>
      </c>
      <c r="P1334" s="6">
        <v>33329</v>
      </c>
      <c r="Q1334" s="8">
        <f t="shared" si="317"/>
        <v>25.108333333333334</v>
      </c>
      <c r="R1334" s="8">
        <f t="shared" si="324"/>
        <v>25.397222222222222</v>
      </c>
      <c r="S1334" s="8" t="s">
        <v>66</v>
      </c>
      <c r="T1334" s="9">
        <v>1.61E-2</v>
      </c>
      <c r="U1334" s="5">
        <f t="shared" si="318"/>
        <v>1875000</v>
      </c>
      <c r="V1334" s="5">
        <f t="shared" si="319"/>
        <v>395789.05712499999</v>
      </c>
      <c r="W1334" s="10">
        <f t="shared" si="326"/>
        <v>2270789.0571249998</v>
      </c>
      <c r="X1334" s="5">
        <v>6911492</v>
      </c>
      <c r="Y1334">
        <v>0</v>
      </c>
      <c r="Z1334" s="5">
        <v>0</v>
      </c>
      <c r="AA1334" s="5">
        <v>301909547</v>
      </c>
      <c r="AB1334">
        <v>0</v>
      </c>
      <c r="AC1334">
        <v>0</v>
      </c>
      <c r="AD1334">
        <v>0</v>
      </c>
      <c r="AE1334" t="s">
        <v>34</v>
      </c>
      <c r="AF1334" t="s">
        <v>34</v>
      </c>
      <c r="AG1334" t="s">
        <v>41</v>
      </c>
      <c r="AH1334" s="5">
        <v>2949980.55</v>
      </c>
      <c r="AI1334" s="5">
        <v>69114.92</v>
      </c>
      <c r="AJ1334" s="3">
        <v>49831</v>
      </c>
      <c r="AK1334" s="5">
        <v>0</v>
      </c>
      <c r="AL1334" s="5">
        <v>0</v>
      </c>
      <c r="AM1334" s="5">
        <v>0</v>
      </c>
      <c r="AN1334" s="5">
        <v>0</v>
      </c>
      <c r="AO1334" t="s">
        <v>41</v>
      </c>
      <c r="AP1334" t="s">
        <v>39</v>
      </c>
      <c r="AQ1334" s="5">
        <v>2949980.55</v>
      </c>
      <c r="AR1334" t="s">
        <v>38</v>
      </c>
      <c r="AS1334">
        <f t="shared" si="329"/>
        <v>0</v>
      </c>
      <c r="AT1334" t="str">
        <f t="shared" si="320"/>
        <v>0 Días</v>
      </c>
      <c r="AU1334" t="e">
        <f>IF(AND(AC1334=0,SUMIFS($H:$H,$A:$A,$A1334,#REF!,#REF!)&lt;250000000),"Ordinaria",IF(AND(AC1334=0,SUMIFS($H:$H,$A:$A,$A1334,#REF!,#REF!)&gt;=250000000),"Preventiva",IF(AND(AC1334&gt;0,AC1334&lt;=30),"Persuasiva I",IF(AND(AC1334&gt;30,AC1334&lt;=60),"Persuasiva II",IF(AND(AC1334&gt;60,AC1334&lt;90),"Prejurídica","Jurídico")))))</f>
        <v>#REF!</v>
      </c>
      <c r="AV1334">
        <f t="shared" si="321"/>
        <v>0</v>
      </c>
      <c r="AW1334" t="str">
        <f>IFERROR(VLOOKUP(#REF!,#REF!,32,0),"Desembolsado")</f>
        <v>Desembolsado</v>
      </c>
      <c r="AX1334" t="str">
        <f t="shared" si="325"/>
        <v>Otro</v>
      </c>
    </row>
    <row r="1335" spans="1:50" x14ac:dyDescent="0.25">
      <c r="A1335" s="3">
        <v>45046</v>
      </c>
      <c r="B1335" s="1">
        <v>39163450020461</v>
      </c>
      <c r="C1335" s="5">
        <v>450000000</v>
      </c>
      <c r="D1335">
        <v>240</v>
      </c>
      <c r="E1335" s="3">
        <v>42368</v>
      </c>
      <c r="F1335" s="1">
        <f>_xlfn.DAYS(E1335,A1335)/30</f>
        <v>-89.266666666666666</v>
      </c>
      <c r="G1335" s="1">
        <f t="shared" si="328"/>
        <v>150.73333333333335</v>
      </c>
      <c r="H1335" s="5">
        <v>296877023</v>
      </c>
      <c r="I1335" s="5" t="s">
        <v>54</v>
      </c>
      <c r="J1335" s="6">
        <v>42472</v>
      </c>
      <c r="K1335" s="7">
        <f>+_xlfn.DAYS(A1335,J1335)/30</f>
        <v>85.8</v>
      </c>
      <c r="L1335" s="7">
        <f>+_xlfn.DAYS(A1335,E1335)/30</f>
        <v>89.266666666666666</v>
      </c>
      <c r="M1335" s="6">
        <v>21237</v>
      </c>
      <c r="N1335" s="8">
        <f>+_xlfn.DAYS(A1335,M1335)/365</f>
        <v>65.230136986301375</v>
      </c>
      <c r="O1335" s="8">
        <v>2940</v>
      </c>
      <c r="P1335" s="6">
        <v>33329</v>
      </c>
      <c r="Q1335" s="8">
        <f t="shared" si="317"/>
        <v>25.108333333333334</v>
      </c>
      <c r="R1335" s="8">
        <f t="shared" si="324"/>
        <v>25.397222222222222</v>
      </c>
      <c r="S1335" s="8" t="s">
        <v>66</v>
      </c>
      <c r="T1335" s="9">
        <v>1.61E-2</v>
      </c>
      <c r="U1335" s="5">
        <f t="shared" si="318"/>
        <v>1875000</v>
      </c>
      <c r="V1335" s="5">
        <f t="shared" si="319"/>
        <v>398310.00585833332</v>
      </c>
      <c r="W1335" s="10">
        <f t="shared" si="326"/>
        <v>2273310.0058583333</v>
      </c>
      <c r="X1335" s="5">
        <v>6913662</v>
      </c>
      <c r="Y1335">
        <v>0</v>
      </c>
      <c r="Z1335" s="5">
        <v>0</v>
      </c>
      <c r="AA1335" s="5">
        <v>303790685</v>
      </c>
      <c r="AB1335">
        <v>0</v>
      </c>
      <c r="AC1335">
        <v>0</v>
      </c>
      <c r="AD1335">
        <v>0</v>
      </c>
      <c r="AE1335" t="s">
        <v>34</v>
      </c>
      <c r="AF1335" t="s">
        <v>34</v>
      </c>
      <c r="AG1335" t="s">
        <v>41</v>
      </c>
      <c r="AH1335" s="5">
        <v>2968770.23</v>
      </c>
      <c r="AI1335" s="5">
        <v>69136.62</v>
      </c>
      <c r="AJ1335" s="3">
        <v>49831</v>
      </c>
      <c r="AK1335" s="5">
        <v>0</v>
      </c>
      <c r="AL1335" s="5">
        <v>0</v>
      </c>
      <c r="AM1335" s="5">
        <v>0</v>
      </c>
      <c r="AN1335" s="5">
        <v>0</v>
      </c>
      <c r="AO1335" t="s">
        <v>41</v>
      </c>
      <c r="AP1335" t="s">
        <v>39</v>
      </c>
      <c r="AQ1335" s="5">
        <v>2968770.23</v>
      </c>
      <c r="AR1335" t="s">
        <v>38</v>
      </c>
      <c r="AS1335">
        <f t="shared" si="329"/>
        <v>0</v>
      </c>
      <c r="AT1335" t="str">
        <f t="shared" si="320"/>
        <v>0 Días</v>
      </c>
      <c r="AU1335" t="e">
        <f>IF(AND(AC1335=0,SUMIFS($H:$H,$A:$A,$A1335,#REF!,#REF!)&lt;250000000),"Ordinaria",IF(AND(AC1335=0,SUMIFS($H:$H,$A:$A,$A1335,#REF!,#REF!)&gt;=250000000),"Preventiva",IF(AND(AC1335&gt;0,AC1335&lt;=30),"Persuasiva I",IF(AND(AC1335&gt;30,AC1335&lt;=60),"Persuasiva II",IF(AND(AC1335&gt;60,AC1335&lt;90),"Prejurídica","Jurídico")))))</f>
        <v>#REF!</v>
      </c>
      <c r="AV1335">
        <f t="shared" si="321"/>
        <v>0</v>
      </c>
      <c r="AW1335" t="str">
        <f>IFERROR(VLOOKUP(#REF!,#REF!,32,0),"Desembolsado")</f>
        <v>Desembolsado</v>
      </c>
      <c r="AX1335" t="str">
        <f t="shared" si="325"/>
        <v>Otro</v>
      </c>
    </row>
    <row r="1336" spans="1:50" x14ac:dyDescent="0.25">
      <c r="A1336" s="3">
        <v>45016</v>
      </c>
      <c r="B1336" s="1">
        <v>39163450020461</v>
      </c>
      <c r="C1336" s="5">
        <v>450000000</v>
      </c>
      <c r="D1336">
        <v>240</v>
      </c>
      <c r="E1336" s="3">
        <v>42368</v>
      </c>
      <c r="F1336" s="1">
        <f>_xlfn.DAYS(E1336,A1336)/30</f>
        <v>-88.266666666666666</v>
      </c>
      <c r="G1336" s="1">
        <f t="shared" si="328"/>
        <v>151.73333333333335</v>
      </c>
      <c r="H1336" s="5">
        <v>298755217</v>
      </c>
      <c r="I1336" s="5" t="s">
        <v>54</v>
      </c>
      <c r="J1336" s="6">
        <v>42472</v>
      </c>
      <c r="K1336" s="7">
        <f>+_xlfn.DAYS(A1336,J1336)/30</f>
        <v>84.8</v>
      </c>
      <c r="L1336" s="7">
        <f>+_xlfn.DAYS(A1336,E1336)/30</f>
        <v>88.266666666666666</v>
      </c>
      <c r="M1336" s="6">
        <v>21237</v>
      </c>
      <c r="N1336" s="8">
        <f>+_xlfn.DAYS(A1336,M1336)/365</f>
        <v>65.147945205479445</v>
      </c>
      <c r="O1336" s="8">
        <v>2940</v>
      </c>
      <c r="P1336" s="6">
        <v>33329</v>
      </c>
      <c r="Q1336" s="8">
        <f t="shared" si="317"/>
        <v>25.108333333333334</v>
      </c>
      <c r="R1336" s="8">
        <f t="shared" si="324"/>
        <v>25.397222222222222</v>
      </c>
      <c r="S1336" s="8" t="s">
        <v>66</v>
      </c>
      <c r="T1336" s="9">
        <v>1.61E-2</v>
      </c>
      <c r="U1336" s="5">
        <f t="shared" si="318"/>
        <v>1875000</v>
      </c>
      <c r="V1336" s="5">
        <f t="shared" si="319"/>
        <v>400829.91614166665</v>
      </c>
      <c r="W1336" s="10">
        <f t="shared" si="326"/>
        <v>2275829.9161416665</v>
      </c>
      <c r="X1336" s="5">
        <v>6915825</v>
      </c>
      <c r="Y1336">
        <v>0</v>
      </c>
      <c r="Z1336" s="5">
        <v>0</v>
      </c>
      <c r="AA1336" s="5">
        <v>305671042</v>
      </c>
      <c r="AB1336">
        <v>0</v>
      </c>
      <c r="AC1336">
        <v>0</v>
      </c>
      <c r="AD1336">
        <v>0</v>
      </c>
      <c r="AE1336" t="s">
        <v>34</v>
      </c>
      <c r="AF1336" t="s">
        <v>34</v>
      </c>
      <c r="AG1336" t="s">
        <v>41</v>
      </c>
      <c r="AH1336" s="5">
        <v>2987552.17</v>
      </c>
      <c r="AI1336" s="5">
        <v>69158.25</v>
      </c>
      <c r="AJ1336" s="3">
        <v>49831</v>
      </c>
      <c r="AK1336" s="5">
        <v>0</v>
      </c>
      <c r="AL1336" s="5">
        <v>0</v>
      </c>
      <c r="AM1336" s="5">
        <v>0</v>
      </c>
      <c r="AN1336" s="5">
        <v>0</v>
      </c>
      <c r="AO1336" t="s">
        <v>41</v>
      </c>
      <c r="AP1336" t="s">
        <v>39</v>
      </c>
      <c r="AQ1336" s="5">
        <v>2987552.17</v>
      </c>
      <c r="AR1336" t="s">
        <v>38</v>
      </c>
      <c r="AS1336">
        <f t="shared" si="329"/>
        <v>0</v>
      </c>
      <c r="AT1336" t="str">
        <f t="shared" si="320"/>
        <v>0 Días</v>
      </c>
      <c r="AU1336" t="e">
        <f>IF(AND(AC1336=0,SUMIFS($H:$H,$A:$A,$A1336,#REF!,#REF!)&lt;250000000),"Ordinaria",IF(AND(AC1336=0,SUMIFS($H:$H,$A:$A,$A1336,#REF!,#REF!)&gt;=250000000),"Preventiva",IF(AND(AC1336&gt;0,AC1336&lt;=30),"Persuasiva I",IF(AND(AC1336&gt;30,AC1336&lt;=60),"Persuasiva II",IF(AND(AC1336&gt;60,AC1336&lt;90),"Prejurídica","Jurídico")))))</f>
        <v>#REF!</v>
      </c>
      <c r="AV1336">
        <f t="shared" si="321"/>
        <v>0</v>
      </c>
      <c r="AW1336" t="str">
        <f>IFERROR(VLOOKUP(#REF!,#REF!,32,0),"Desembolsado")</f>
        <v>Desembolsado</v>
      </c>
      <c r="AX1336" t="str">
        <f t="shared" si="325"/>
        <v>Otro</v>
      </c>
    </row>
    <row r="1337" spans="1:50" x14ac:dyDescent="0.25">
      <c r="A1337" s="3">
        <v>45351</v>
      </c>
      <c r="B1337" s="1">
        <v>39164100020611</v>
      </c>
      <c r="C1337" s="5">
        <v>329792357</v>
      </c>
      <c r="D1337">
        <v>240</v>
      </c>
      <c r="E1337" s="3">
        <v>41270</v>
      </c>
      <c r="F1337" s="1">
        <f>_xlfn.DAYS(E1337,A1337)/30</f>
        <v>-136.03333333333333</v>
      </c>
      <c r="G1337" s="1">
        <f t="shared" si="328"/>
        <v>103.96666666666667</v>
      </c>
      <c r="H1337" s="5">
        <v>154440969</v>
      </c>
      <c r="I1337" s="5" t="s">
        <v>52</v>
      </c>
      <c r="J1337" s="6">
        <v>42576</v>
      </c>
      <c r="K1337" s="7">
        <f>+_xlfn.DAYS(A1337,J1337)/30</f>
        <v>92.5</v>
      </c>
      <c r="L1337" s="7">
        <f>+_xlfn.DAYS(A1337,E1337)/30</f>
        <v>136.03333333333333</v>
      </c>
      <c r="M1337" s="6">
        <v>26710</v>
      </c>
      <c r="N1337" s="8">
        <f>+_xlfn.DAYS(A1337,M1337)/365</f>
        <v>51.07123287671233</v>
      </c>
      <c r="O1337" s="8">
        <v>1085</v>
      </c>
      <c r="P1337" s="6">
        <v>40787</v>
      </c>
      <c r="Q1337" s="8">
        <f t="shared" si="317"/>
        <v>1.3416666666666666</v>
      </c>
      <c r="R1337" s="8">
        <f t="shared" si="324"/>
        <v>4.9694444444444441</v>
      </c>
      <c r="S1337" s="8" t="s">
        <v>66</v>
      </c>
      <c r="T1337" s="9">
        <v>1.61E-2</v>
      </c>
      <c r="U1337" s="5">
        <f t="shared" si="318"/>
        <v>1374134.8208333333</v>
      </c>
      <c r="V1337" s="5">
        <f t="shared" si="319"/>
        <v>207208.30007500001</v>
      </c>
      <c r="W1337" s="10">
        <f t="shared" si="326"/>
        <v>1581343.1209083332</v>
      </c>
      <c r="X1337" s="5">
        <v>2413582</v>
      </c>
      <c r="Y1337">
        <v>0</v>
      </c>
      <c r="Z1337" s="5">
        <v>21196</v>
      </c>
      <c r="AA1337" s="5">
        <v>156875747</v>
      </c>
      <c r="AB1337">
        <v>0</v>
      </c>
      <c r="AC1337">
        <v>0</v>
      </c>
      <c r="AD1337">
        <v>0</v>
      </c>
      <c r="AE1337" t="s">
        <v>34</v>
      </c>
      <c r="AF1337" t="s">
        <v>34</v>
      </c>
      <c r="AG1337" t="s">
        <v>41</v>
      </c>
      <c r="AH1337" s="5">
        <v>1544409.69</v>
      </c>
      <c r="AI1337" s="5">
        <v>24135.82</v>
      </c>
      <c r="AJ1337" s="3">
        <v>48638</v>
      </c>
      <c r="AK1337" s="5">
        <v>211.96</v>
      </c>
      <c r="AL1337" s="5">
        <v>0</v>
      </c>
      <c r="AM1337" s="5">
        <v>0</v>
      </c>
      <c r="AN1337" s="5">
        <v>0</v>
      </c>
      <c r="AO1337" t="s">
        <v>41</v>
      </c>
      <c r="AP1337" t="s">
        <v>37</v>
      </c>
      <c r="AQ1337" s="5">
        <v>1544409.69</v>
      </c>
      <c r="AR1337" t="s">
        <v>38</v>
      </c>
      <c r="AT1337" t="str">
        <f t="shared" si="320"/>
        <v>0 Días</v>
      </c>
      <c r="AU1337" t="e">
        <f>IF(AND(AC1337=0,SUMIFS($H:$H,$A:$A,$A1337,#REF!,#REF!)&lt;250000000),"Ordinaria",IF(AND(AC1337=0,SUMIFS($H:$H,$A:$A,$A1337,#REF!,#REF!)&gt;=250000000),"Preventiva",IF(AND(AC1337&gt;0,AC1337&lt;=30),"Persuasiva I",IF(AND(AC1337&gt;30,AC1337&lt;=60),"Persuasiva II",IF(AND(AC1337&gt;60,AC1337&lt;90),"Prejurídica","Jurídico")))))</f>
        <v>#REF!</v>
      </c>
      <c r="AV1337">
        <f t="shared" si="321"/>
        <v>0</v>
      </c>
      <c r="AW1337" t="str">
        <f>IFERROR(VLOOKUP(#REF!,#REF!,32,0),"Desembolsado")</f>
        <v>Desembolsado</v>
      </c>
      <c r="AX1337" t="str">
        <f t="shared" si="325"/>
        <v>Otro</v>
      </c>
    </row>
    <row r="1338" spans="1:50" x14ac:dyDescent="0.25">
      <c r="A1338" s="3">
        <v>45322</v>
      </c>
      <c r="B1338" s="1">
        <v>39164100020611</v>
      </c>
      <c r="C1338" s="5">
        <v>329792357</v>
      </c>
      <c r="D1338">
        <v>240</v>
      </c>
      <c r="E1338" s="3">
        <v>41270</v>
      </c>
      <c r="F1338" s="1">
        <f>_xlfn.DAYS(E1338,A1338)/30</f>
        <v>-135.06666666666666</v>
      </c>
      <c r="G1338" s="1">
        <f t="shared" si="328"/>
        <v>104.93333333333334</v>
      </c>
      <c r="H1338" s="5">
        <v>155870978</v>
      </c>
      <c r="I1338" s="5" t="s">
        <v>52</v>
      </c>
      <c r="J1338" s="6">
        <v>42576</v>
      </c>
      <c r="K1338" s="7">
        <f>+_xlfn.DAYS(A1338,J1338)/30</f>
        <v>91.533333333333331</v>
      </c>
      <c r="L1338" s="7">
        <f>+_xlfn.DAYS(A1338,E1338)/30</f>
        <v>135.06666666666666</v>
      </c>
      <c r="M1338" s="6">
        <v>26710</v>
      </c>
      <c r="N1338" s="8">
        <f>+_xlfn.DAYS(A1338,M1338)/365</f>
        <v>50.991780821917807</v>
      </c>
      <c r="O1338" s="8">
        <v>1085</v>
      </c>
      <c r="P1338" s="6">
        <v>40787</v>
      </c>
      <c r="Q1338" s="8">
        <f t="shared" si="317"/>
        <v>1.3416666666666666</v>
      </c>
      <c r="R1338" s="8">
        <f t="shared" si="324"/>
        <v>4.9694444444444441</v>
      </c>
      <c r="S1338" s="8" t="s">
        <v>66</v>
      </c>
      <c r="T1338" s="9">
        <v>1.61E-2</v>
      </c>
      <c r="U1338" s="5">
        <f t="shared" si="318"/>
        <v>1374134.8208333333</v>
      </c>
      <c r="V1338" s="5">
        <f t="shared" ref="V1338:V1401" si="330">H1338*T1338/360*30</f>
        <v>209126.89548333336</v>
      </c>
      <c r="W1338" s="10">
        <f t="shared" si="326"/>
        <v>1583261.7163166667</v>
      </c>
      <c r="X1338" s="5">
        <v>2435930</v>
      </c>
      <c r="Y1338">
        <v>0</v>
      </c>
      <c r="Z1338" s="5">
        <v>21391</v>
      </c>
      <c r="AA1338" s="5">
        <v>158328299</v>
      </c>
      <c r="AB1338">
        <v>0</v>
      </c>
      <c r="AC1338">
        <v>0</v>
      </c>
      <c r="AD1338">
        <v>0</v>
      </c>
      <c r="AE1338" t="s">
        <v>34</v>
      </c>
      <c r="AF1338" t="s">
        <v>34</v>
      </c>
      <c r="AG1338" t="s">
        <v>41</v>
      </c>
      <c r="AH1338" s="5">
        <v>1558709.78</v>
      </c>
      <c r="AI1338" s="5">
        <v>24359.3</v>
      </c>
      <c r="AJ1338" s="3">
        <v>48638</v>
      </c>
      <c r="AK1338" s="5">
        <v>213.91</v>
      </c>
      <c r="AL1338" s="5">
        <v>0</v>
      </c>
      <c r="AM1338" s="5">
        <v>0</v>
      </c>
      <c r="AN1338" s="5">
        <v>0</v>
      </c>
      <c r="AO1338" t="s">
        <v>41</v>
      </c>
      <c r="AP1338" t="s">
        <v>37</v>
      </c>
      <c r="AQ1338" s="5">
        <v>1558709.78</v>
      </c>
      <c r="AR1338" t="s">
        <v>38</v>
      </c>
      <c r="AS1338">
        <f t="shared" ref="AS1338:AS1348" si="331">IF(AC1338&gt;=1,1,0)</f>
        <v>0</v>
      </c>
      <c r="AT1338" t="str">
        <f t="shared" si="320"/>
        <v>0 Días</v>
      </c>
      <c r="AU1338" t="e">
        <f>IF(AND(AC1338=0,SUMIFS($H:$H,$A:$A,$A1338,#REF!,#REF!)&lt;250000000),"Ordinaria",IF(AND(AC1338=0,SUMIFS($H:$H,$A:$A,$A1338,#REF!,#REF!)&gt;=250000000),"Preventiva",IF(AND(AC1338&gt;0,AC1338&lt;=30),"Persuasiva I",IF(AND(AC1338&gt;30,AC1338&lt;=60),"Persuasiva II",IF(AND(AC1338&gt;60,AC1338&lt;90),"Prejurídica","Jurídico")))))</f>
        <v>#REF!</v>
      </c>
      <c r="AV1338">
        <f t="shared" si="321"/>
        <v>0</v>
      </c>
      <c r="AW1338" t="str">
        <f>IFERROR(VLOOKUP(#REF!,#REF!,32,0),"Desembolsado")</f>
        <v>Desembolsado</v>
      </c>
      <c r="AX1338" t="str">
        <f t="shared" si="325"/>
        <v>Otro</v>
      </c>
    </row>
    <row r="1339" spans="1:50" x14ac:dyDescent="0.25">
      <c r="A1339" s="3">
        <v>45291</v>
      </c>
      <c r="B1339" s="1">
        <v>39164100020611</v>
      </c>
      <c r="C1339" s="5">
        <v>329792357</v>
      </c>
      <c r="D1339">
        <v>240</v>
      </c>
      <c r="E1339" s="3">
        <v>41270</v>
      </c>
      <c r="F1339" s="1">
        <f>_xlfn.DAYS(E1339,A1339)/30</f>
        <v>-134.03333333333333</v>
      </c>
      <c r="G1339" s="1">
        <f t="shared" si="328"/>
        <v>105.96666666666667</v>
      </c>
      <c r="H1339" s="5">
        <v>157300987</v>
      </c>
      <c r="I1339" s="5" t="s">
        <v>52</v>
      </c>
      <c r="J1339" s="6">
        <v>42576</v>
      </c>
      <c r="K1339" s="7">
        <f>+_xlfn.DAYS(A1339,J1339)/30</f>
        <v>90.5</v>
      </c>
      <c r="L1339" s="7">
        <f>+_xlfn.DAYS(A1339,E1339)/30</f>
        <v>134.03333333333333</v>
      </c>
      <c r="M1339" s="6">
        <v>26710</v>
      </c>
      <c r="N1339" s="8">
        <f>+_xlfn.DAYS(A1339,M1339)/365</f>
        <v>50.906849315068492</v>
      </c>
      <c r="O1339" s="8">
        <v>1085</v>
      </c>
      <c r="P1339" s="6">
        <v>40787</v>
      </c>
      <c r="Q1339" s="8">
        <f t="shared" si="317"/>
        <v>1.3416666666666666</v>
      </c>
      <c r="R1339" s="8">
        <f t="shared" si="324"/>
        <v>4.9694444444444441</v>
      </c>
      <c r="S1339" s="8" t="s">
        <v>66</v>
      </c>
      <c r="T1339" s="9">
        <v>1.61E-2</v>
      </c>
      <c r="U1339" s="5">
        <f t="shared" si="318"/>
        <v>1374134.8208333333</v>
      </c>
      <c r="V1339" s="5">
        <f t="shared" si="330"/>
        <v>211045.49089166665</v>
      </c>
      <c r="W1339" s="10">
        <f t="shared" si="326"/>
        <v>1585180.3117249999</v>
      </c>
      <c r="X1339" s="5">
        <v>2458277</v>
      </c>
      <c r="Y1339">
        <v>0</v>
      </c>
      <c r="Z1339" s="5">
        <v>21366</v>
      </c>
      <c r="AA1339" s="5">
        <v>159780630</v>
      </c>
      <c r="AB1339">
        <v>0</v>
      </c>
      <c r="AC1339">
        <v>0</v>
      </c>
      <c r="AD1339">
        <v>0</v>
      </c>
      <c r="AE1339" t="s">
        <v>34</v>
      </c>
      <c r="AF1339" t="s">
        <v>34</v>
      </c>
      <c r="AG1339" t="s">
        <v>41</v>
      </c>
      <c r="AH1339" s="5">
        <v>1573009.87</v>
      </c>
      <c r="AI1339" s="5">
        <v>24582.77</v>
      </c>
      <c r="AJ1339" s="3">
        <v>48638</v>
      </c>
      <c r="AK1339" s="5">
        <v>213.66</v>
      </c>
      <c r="AL1339" s="5">
        <v>0</v>
      </c>
      <c r="AM1339" s="5">
        <v>0</v>
      </c>
      <c r="AN1339" s="5">
        <v>0</v>
      </c>
      <c r="AO1339" t="s">
        <v>41</v>
      </c>
      <c r="AP1339" t="s">
        <v>37</v>
      </c>
      <c r="AQ1339" s="5">
        <v>1573009.87</v>
      </c>
      <c r="AR1339" t="s">
        <v>38</v>
      </c>
      <c r="AS1339">
        <f t="shared" si="331"/>
        <v>0</v>
      </c>
      <c r="AT1339" t="str">
        <f t="shared" si="320"/>
        <v>0 Días</v>
      </c>
      <c r="AU1339" t="e">
        <f>IF(AND(AC1339=0,SUMIFS($H:$H,$A:$A,$A1339,#REF!,#REF!)&lt;250000000),"Ordinaria",IF(AND(AC1339=0,SUMIFS($H:$H,$A:$A,$A1339,#REF!,#REF!)&gt;=250000000),"Preventiva",IF(AND(AC1339&gt;0,AC1339&lt;=30),"Persuasiva I",IF(AND(AC1339&gt;30,AC1339&lt;=60),"Persuasiva II",IF(AND(AC1339&gt;60,AC1339&lt;90),"Prejurídica","Jurídico")))))</f>
        <v>#REF!</v>
      </c>
      <c r="AV1339">
        <f t="shared" si="321"/>
        <v>0</v>
      </c>
      <c r="AW1339" t="str">
        <f>IFERROR(VLOOKUP(#REF!,#REF!,32,0),"Desembolsado")</f>
        <v>Desembolsado</v>
      </c>
      <c r="AX1339" t="str">
        <f t="shared" si="325"/>
        <v>Otro</v>
      </c>
    </row>
    <row r="1340" spans="1:50" x14ac:dyDescent="0.25">
      <c r="A1340" s="3">
        <v>45260</v>
      </c>
      <c r="B1340" s="1">
        <v>39164100020611</v>
      </c>
      <c r="C1340" s="5">
        <v>329792357</v>
      </c>
      <c r="D1340">
        <v>240</v>
      </c>
      <c r="E1340" s="3">
        <v>41270</v>
      </c>
      <c r="F1340" s="1">
        <f>_xlfn.DAYS(E1340,A1340)/30</f>
        <v>-133</v>
      </c>
      <c r="G1340" s="1">
        <f t="shared" si="328"/>
        <v>107</v>
      </c>
      <c r="H1340" s="5">
        <v>158730996</v>
      </c>
      <c r="I1340" s="5" t="s">
        <v>52</v>
      </c>
      <c r="J1340" s="6">
        <v>42576</v>
      </c>
      <c r="K1340" s="7">
        <v>90</v>
      </c>
      <c r="L1340" s="7">
        <f>+_xlfn.DAYS(A1340,E1340)/30</f>
        <v>133</v>
      </c>
      <c r="M1340" s="6">
        <v>26710</v>
      </c>
      <c r="N1340" s="8">
        <f>+_xlfn.DAYS(A1340,M1340)/365</f>
        <v>50.821917808219176</v>
      </c>
      <c r="O1340" s="8">
        <v>1085</v>
      </c>
      <c r="P1340" s="6">
        <v>40787</v>
      </c>
      <c r="Q1340" s="8">
        <f t="shared" si="317"/>
        <v>1.3416666666666666</v>
      </c>
      <c r="R1340" s="8">
        <f t="shared" si="324"/>
        <v>4.9694444444444441</v>
      </c>
      <c r="S1340" s="8" t="s">
        <v>66</v>
      </c>
      <c r="T1340" s="9">
        <v>1.61E-2</v>
      </c>
      <c r="U1340" s="5">
        <f t="shared" si="318"/>
        <v>1374134.8208333333</v>
      </c>
      <c r="V1340" s="5">
        <f t="shared" si="330"/>
        <v>212964.0863</v>
      </c>
      <c r="W1340" s="10">
        <f t="shared" si="326"/>
        <v>1587098.9071333334</v>
      </c>
      <c r="X1340" s="5">
        <v>2480625</v>
      </c>
      <c r="Y1340">
        <v>0</v>
      </c>
      <c r="Z1340" s="5">
        <v>0</v>
      </c>
      <c r="AA1340" s="5">
        <v>161211621</v>
      </c>
      <c r="AB1340">
        <v>0</v>
      </c>
      <c r="AC1340">
        <v>0</v>
      </c>
      <c r="AD1340">
        <v>0</v>
      </c>
      <c r="AE1340" t="s">
        <v>34</v>
      </c>
      <c r="AF1340" t="s">
        <v>34</v>
      </c>
      <c r="AG1340" t="s">
        <v>41</v>
      </c>
      <c r="AH1340" s="5">
        <v>1587309.96</v>
      </c>
      <c r="AI1340" s="5">
        <v>24806.25</v>
      </c>
      <c r="AJ1340" s="3">
        <v>48638</v>
      </c>
      <c r="AK1340" s="5">
        <v>0</v>
      </c>
      <c r="AL1340" s="5">
        <v>0</v>
      </c>
      <c r="AM1340" s="5">
        <v>0</v>
      </c>
      <c r="AN1340" s="5">
        <v>0</v>
      </c>
      <c r="AO1340" t="s">
        <v>41</v>
      </c>
      <c r="AP1340" t="s">
        <v>37</v>
      </c>
      <c r="AQ1340" s="5">
        <v>1587309.96</v>
      </c>
      <c r="AR1340" t="s">
        <v>38</v>
      </c>
      <c r="AS1340">
        <f t="shared" si="331"/>
        <v>0</v>
      </c>
      <c r="AT1340" t="str">
        <f t="shared" si="320"/>
        <v>0 Días</v>
      </c>
      <c r="AU1340" t="e">
        <f>IF(AND(AC1340=0,SUMIFS($H:$H,$A:$A,$A1340,#REF!,#REF!)&lt;250000000),"Ordinaria",IF(AND(AC1340=0,SUMIFS($H:$H,$A:$A,$A1340,#REF!,#REF!)&gt;=250000000),"Preventiva",IF(AND(AC1340&gt;0,AC1340&lt;=30),"Persuasiva I",IF(AND(AC1340&gt;30,AC1340&lt;=60),"Persuasiva II",IF(AND(AC1340&gt;60,AC1340&lt;90),"Prejurídica","Jurídico")))))</f>
        <v>#REF!</v>
      </c>
      <c r="AV1340">
        <f t="shared" si="321"/>
        <v>0</v>
      </c>
      <c r="AW1340" t="str">
        <f>IFERROR(VLOOKUP(#REF!,#REF!,32,0),"Desembolsado")</f>
        <v>Desembolsado</v>
      </c>
      <c r="AX1340" t="str">
        <f t="shared" si="325"/>
        <v>Otro</v>
      </c>
    </row>
    <row r="1341" spans="1:50" x14ac:dyDescent="0.25">
      <c r="A1341" s="3">
        <v>45230</v>
      </c>
      <c r="B1341" s="1">
        <v>39164100020611</v>
      </c>
      <c r="C1341" s="5">
        <v>329792357</v>
      </c>
      <c r="D1341">
        <v>240</v>
      </c>
      <c r="E1341" s="3">
        <v>41270</v>
      </c>
      <c r="F1341" s="1">
        <f>_xlfn.DAYS(E1341,A1341)/30</f>
        <v>-132</v>
      </c>
      <c r="G1341" s="1">
        <f t="shared" si="328"/>
        <v>108</v>
      </c>
      <c r="H1341" s="5">
        <v>160161005</v>
      </c>
      <c r="I1341" s="5" t="s">
        <v>52</v>
      </c>
      <c r="J1341" s="6">
        <v>42576</v>
      </c>
      <c r="K1341" s="7">
        <v>89.466666666666669</v>
      </c>
      <c r="L1341" s="7">
        <f>+_xlfn.DAYS(A1341,E1341)/30</f>
        <v>132</v>
      </c>
      <c r="M1341" s="6">
        <v>26710</v>
      </c>
      <c r="N1341" s="8">
        <f>+_xlfn.DAYS(A1341,M1341)/365</f>
        <v>50.739726027397261</v>
      </c>
      <c r="O1341" s="8">
        <v>1085</v>
      </c>
      <c r="P1341" s="6">
        <v>40787</v>
      </c>
      <c r="Q1341" s="8">
        <f t="shared" si="317"/>
        <v>1.3416666666666666</v>
      </c>
      <c r="R1341" s="8">
        <f t="shared" si="324"/>
        <v>4.9694444444444441</v>
      </c>
      <c r="S1341" s="8" t="s">
        <v>66</v>
      </c>
      <c r="T1341" s="9">
        <v>1.61E-2</v>
      </c>
      <c r="U1341" s="5">
        <f t="shared" si="318"/>
        <v>1374134.8208333333</v>
      </c>
      <c r="V1341" s="5">
        <f t="shared" si="330"/>
        <v>214882.68170833332</v>
      </c>
      <c r="W1341" s="10">
        <f t="shared" si="326"/>
        <v>1589017.5025416666</v>
      </c>
      <c r="X1341" s="5">
        <v>2502972</v>
      </c>
      <c r="Y1341">
        <v>0</v>
      </c>
      <c r="Z1341" s="5">
        <v>0</v>
      </c>
      <c r="AA1341" s="5">
        <v>162663977</v>
      </c>
      <c r="AB1341">
        <v>0</v>
      </c>
      <c r="AC1341">
        <v>0</v>
      </c>
      <c r="AD1341">
        <v>0</v>
      </c>
      <c r="AE1341" t="s">
        <v>34</v>
      </c>
      <c r="AF1341" t="s">
        <v>34</v>
      </c>
      <c r="AG1341" t="s">
        <v>41</v>
      </c>
      <c r="AH1341" s="5">
        <v>1601610.05</v>
      </c>
      <c r="AI1341" s="5">
        <v>25029.72</v>
      </c>
      <c r="AJ1341" s="3">
        <v>48638</v>
      </c>
      <c r="AK1341" s="5">
        <v>0</v>
      </c>
      <c r="AL1341" s="5">
        <v>0</v>
      </c>
      <c r="AM1341" s="5">
        <v>0</v>
      </c>
      <c r="AN1341" s="5">
        <v>0</v>
      </c>
      <c r="AO1341" t="s">
        <v>41</v>
      </c>
      <c r="AP1341" t="s">
        <v>37</v>
      </c>
      <c r="AQ1341" s="5">
        <v>1601610.05</v>
      </c>
      <c r="AR1341" t="s">
        <v>38</v>
      </c>
      <c r="AS1341">
        <f t="shared" si="331"/>
        <v>0</v>
      </c>
      <c r="AT1341" t="str">
        <f t="shared" si="320"/>
        <v>0 Días</v>
      </c>
      <c r="AU1341" t="e">
        <f>IF(AND(AC1341=0,SUMIFS($H:$H,$A:$A,$A1341,#REF!,#REF!)&lt;250000000),"Ordinaria",IF(AND(AC1341=0,SUMIFS($H:$H,$A:$A,$A1341,#REF!,#REF!)&gt;=250000000),"Preventiva",IF(AND(AC1341&gt;0,AC1341&lt;=30),"Persuasiva I",IF(AND(AC1341&gt;30,AC1341&lt;=60),"Persuasiva II",IF(AND(AC1341&gt;60,AC1341&lt;90),"Prejurídica","Jurídico")))))</f>
        <v>#REF!</v>
      </c>
      <c r="AV1341">
        <f t="shared" si="321"/>
        <v>0</v>
      </c>
      <c r="AW1341" t="str">
        <f>IFERROR(VLOOKUP(#REF!,#REF!,32,0),"Desembolsado")</f>
        <v>Desembolsado</v>
      </c>
      <c r="AX1341" t="str">
        <f t="shared" si="325"/>
        <v>Otro</v>
      </c>
    </row>
    <row r="1342" spans="1:50" x14ac:dyDescent="0.25">
      <c r="A1342" s="3">
        <v>45199</v>
      </c>
      <c r="B1342" s="1">
        <v>39164100020611</v>
      </c>
      <c r="C1342" s="5">
        <v>329792357</v>
      </c>
      <c r="D1342">
        <v>240</v>
      </c>
      <c r="E1342" s="3">
        <v>41270</v>
      </c>
      <c r="F1342" s="1">
        <f>_xlfn.DAYS(E1342,A1342)/30</f>
        <v>-130.96666666666667</v>
      </c>
      <c r="G1342" s="1">
        <f t="shared" si="328"/>
        <v>109.03333333333333</v>
      </c>
      <c r="H1342" s="5">
        <v>161591014</v>
      </c>
      <c r="I1342" s="5" t="s">
        <v>52</v>
      </c>
      <c r="J1342" s="6">
        <v>42576</v>
      </c>
      <c r="K1342" s="7">
        <v>88.466666666666669</v>
      </c>
      <c r="L1342" s="7">
        <f>+_xlfn.DAYS(A1342,E1342)/30</f>
        <v>130.96666666666667</v>
      </c>
      <c r="M1342" s="6">
        <v>26710</v>
      </c>
      <c r="N1342" s="8">
        <f>+_xlfn.DAYS(A1342,M1342)/365</f>
        <v>50.654794520547945</v>
      </c>
      <c r="O1342" s="8">
        <v>1085</v>
      </c>
      <c r="P1342" s="6">
        <v>40787</v>
      </c>
      <c r="Q1342" s="8">
        <f t="shared" si="317"/>
        <v>1.3416666666666666</v>
      </c>
      <c r="R1342" s="8">
        <f t="shared" si="324"/>
        <v>4.9694444444444441</v>
      </c>
      <c r="S1342" s="8" t="s">
        <v>66</v>
      </c>
      <c r="T1342" s="9">
        <v>1.61E-2</v>
      </c>
      <c r="U1342" s="5">
        <f t="shared" si="318"/>
        <v>1374134.8208333333</v>
      </c>
      <c r="V1342" s="5">
        <f t="shared" si="330"/>
        <v>216801.27711666666</v>
      </c>
      <c r="W1342" s="10">
        <f t="shared" si="326"/>
        <v>1590936.0979499999</v>
      </c>
      <c r="X1342" s="5">
        <v>2525320</v>
      </c>
      <c r="Y1342">
        <v>0</v>
      </c>
      <c r="Z1342" s="5">
        <v>0</v>
      </c>
      <c r="AA1342" s="5">
        <v>164116334</v>
      </c>
      <c r="AB1342">
        <v>0</v>
      </c>
      <c r="AC1342">
        <v>0</v>
      </c>
      <c r="AD1342">
        <v>0</v>
      </c>
      <c r="AE1342" t="s">
        <v>34</v>
      </c>
      <c r="AF1342" t="s">
        <v>34</v>
      </c>
      <c r="AG1342" t="s">
        <v>41</v>
      </c>
      <c r="AH1342" s="5">
        <v>1615910.14</v>
      </c>
      <c r="AI1342" s="5">
        <v>25253.200000000001</v>
      </c>
      <c r="AJ1342" s="3">
        <v>48638</v>
      </c>
      <c r="AK1342" s="5">
        <v>0</v>
      </c>
      <c r="AL1342" s="5">
        <v>0</v>
      </c>
      <c r="AM1342" s="5">
        <v>0</v>
      </c>
      <c r="AN1342" s="5">
        <v>0</v>
      </c>
      <c r="AO1342" t="s">
        <v>41</v>
      </c>
      <c r="AP1342" t="s">
        <v>37</v>
      </c>
      <c r="AQ1342" s="5">
        <v>1615910.14</v>
      </c>
      <c r="AR1342" t="s">
        <v>38</v>
      </c>
      <c r="AS1342">
        <f t="shared" si="331"/>
        <v>0</v>
      </c>
      <c r="AT1342" t="str">
        <f t="shared" si="320"/>
        <v>0 Días</v>
      </c>
      <c r="AU1342" t="e">
        <f>IF(AND(AC1342=0,SUMIFS($H:$H,$A:$A,$A1342,#REF!,#REF!)&lt;250000000),"Ordinaria",IF(AND(AC1342=0,SUMIFS($H:$H,$A:$A,$A1342,#REF!,#REF!)&gt;=250000000),"Preventiva",IF(AND(AC1342&gt;0,AC1342&lt;=30),"Persuasiva I",IF(AND(AC1342&gt;30,AC1342&lt;=60),"Persuasiva II",IF(AND(AC1342&gt;60,AC1342&lt;90),"Prejurídica","Jurídico")))))</f>
        <v>#REF!</v>
      </c>
      <c r="AV1342">
        <f t="shared" si="321"/>
        <v>0</v>
      </c>
      <c r="AW1342" t="str">
        <f>IFERROR(VLOOKUP(#REF!,#REF!,32,0),"Desembolsado")</f>
        <v>Desembolsado</v>
      </c>
      <c r="AX1342" t="str">
        <f t="shared" si="325"/>
        <v>Otro</v>
      </c>
    </row>
    <row r="1343" spans="1:50" x14ac:dyDescent="0.25">
      <c r="A1343" s="3">
        <v>45169</v>
      </c>
      <c r="B1343" s="1">
        <v>39164100020611</v>
      </c>
      <c r="C1343" s="5">
        <v>329792357</v>
      </c>
      <c r="D1343">
        <v>240</v>
      </c>
      <c r="E1343" s="3">
        <v>41270</v>
      </c>
      <c r="F1343" s="1">
        <f>_xlfn.DAYS(E1343,A1343)/30</f>
        <v>-129.96666666666667</v>
      </c>
      <c r="G1343" s="1">
        <f t="shared" si="328"/>
        <v>110.03333333333333</v>
      </c>
      <c r="H1343" s="5">
        <v>163021023</v>
      </c>
      <c r="I1343" s="5" t="s">
        <v>52</v>
      </c>
      <c r="J1343" s="6">
        <v>42576</v>
      </c>
      <c r="K1343" s="7">
        <v>87.433333333333337</v>
      </c>
      <c r="L1343" s="7">
        <f>+_xlfn.DAYS(A1343,E1343)/30</f>
        <v>129.96666666666667</v>
      </c>
      <c r="M1343" s="6">
        <v>26710</v>
      </c>
      <c r="N1343" s="8">
        <f>+_xlfn.DAYS(A1343,M1343)/365</f>
        <v>50.57260273972603</v>
      </c>
      <c r="O1343" s="8">
        <v>1085</v>
      </c>
      <c r="P1343" s="6">
        <v>40787</v>
      </c>
      <c r="Q1343" s="8">
        <f t="shared" si="317"/>
        <v>1.3416666666666666</v>
      </c>
      <c r="R1343" s="8">
        <f t="shared" si="324"/>
        <v>4.9694444444444441</v>
      </c>
      <c r="S1343" s="8" t="s">
        <v>66</v>
      </c>
      <c r="T1343" s="9">
        <v>1.61E-2</v>
      </c>
      <c r="U1343" s="5">
        <f t="shared" si="318"/>
        <v>1374134.8208333333</v>
      </c>
      <c r="V1343" s="5">
        <f t="shared" si="330"/>
        <v>218719.87252500001</v>
      </c>
      <c r="W1343" s="10">
        <f t="shared" si="326"/>
        <v>1592854.6933583333</v>
      </c>
      <c r="X1343" s="5">
        <v>2547667</v>
      </c>
      <c r="Y1343">
        <v>0</v>
      </c>
      <c r="Z1343" s="5">
        <v>0</v>
      </c>
      <c r="AA1343" s="5">
        <v>165568690</v>
      </c>
      <c r="AB1343">
        <v>0</v>
      </c>
      <c r="AC1343">
        <v>0</v>
      </c>
      <c r="AD1343">
        <v>0</v>
      </c>
      <c r="AE1343" t="s">
        <v>34</v>
      </c>
      <c r="AF1343" t="s">
        <v>34</v>
      </c>
      <c r="AG1343" t="s">
        <v>41</v>
      </c>
      <c r="AH1343" s="5">
        <v>1630210.23</v>
      </c>
      <c r="AI1343" s="5">
        <v>25476.67</v>
      </c>
      <c r="AJ1343" s="3">
        <v>48638</v>
      </c>
      <c r="AK1343" s="5">
        <v>0</v>
      </c>
      <c r="AL1343" s="5">
        <v>0</v>
      </c>
      <c r="AM1343" s="5">
        <v>0</v>
      </c>
      <c r="AN1343" s="5">
        <v>0</v>
      </c>
      <c r="AO1343" t="s">
        <v>41</v>
      </c>
      <c r="AP1343" t="s">
        <v>37</v>
      </c>
      <c r="AQ1343" s="5">
        <v>1630210.23</v>
      </c>
      <c r="AR1343" t="s">
        <v>38</v>
      </c>
      <c r="AS1343">
        <f t="shared" si="331"/>
        <v>0</v>
      </c>
      <c r="AT1343" t="str">
        <f t="shared" si="320"/>
        <v>0 Días</v>
      </c>
      <c r="AU1343" t="e">
        <f>IF(AND(AC1343=0,SUMIFS($H:$H,$A:$A,$A1343,#REF!,#REF!)&lt;250000000),"Ordinaria",IF(AND(AC1343=0,SUMIFS($H:$H,$A:$A,$A1343,#REF!,#REF!)&gt;=250000000),"Preventiva",IF(AND(AC1343&gt;0,AC1343&lt;=30),"Persuasiva I",IF(AND(AC1343&gt;30,AC1343&lt;=60),"Persuasiva II",IF(AND(AC1343&gt;60,AC1343&lt;90),"Prejurídica","Jurídico")))))</f>
        <v>#REF!</v>
      </c>
      <c r="AV1343">
        <f t="shared" si="321"/>
        <v>0</v>
      </c>
      <c r="AW1343" t="str">
        <f>IFERROR(VLOOKUP(#REF!,#REF!,32,0),"Desembolsado")</f>
        <v>Desembolsado</v>
      </c>
      <c r="AX1343" t="str">
        <f t="shared" si="325"/>
        <v>Otro</v>
      </c>
    </row>
    <row r="1344" spans="1:50" x14ac:dyDescent="0.25">
      <c r="A1344" s="3">
        <v>45138</v>
      </c>
      <c r="B1344" s="1">
        <v>39164100020611</v>
      </c>
      <c r="C1344" s="5">
        <v>329792357</v>
      </c>
      <c r="D1344">
        <v>240</v>
      </c>
      <c r="E1344" s="3">
        <v>41270</v>
      </c>
      <c r="F1344" s="1">
        <f>_xlfn.DAYS(E1344,A1344)/30</f>
        <v>-128.93333333333334</v>
      </c>
      <c r="G1344" s="1">
        <f t="shared" si="328"/>
        <v>111.06666666666666</v>
      </c>
      <c r="H1344" s="5">
        <v>164451032</v>
      </c>
      <c r="I1344" s="5" t="s">
        <v>52</v>
      </c>
      <c r="J1344" s="6">
        <v>42576</v>
      </c>
      <c r="K1344" s="7">
        <v>86.433333333333337</v>
      </c>
      <c r="L1344" s="7">
        <f>+_xlfn.DAYS(A1344,E1344)/30</f>
        <v>128.93333333333334</v>
      </c>
      <c r="M1344" s="6">
        <v>26710</v>
      </c>
      <c r="N1344" s="8">
        <f>+_xlfn.DAYS(A1344,M1344)/365</f>
        <v>50.487671232876714</v>
      </c>
      <c r="O1344" s="8">
        <v>1085</v>
      </c>
      <c r="P1344" s="6">
        <v>40787</v>
      </c>
      <c r="Q1344" s="8">
        <f t="shared" si="317"/>
        <v>1.3416666666666666</v>
      </c>
      <c r="R1344" s="8">
        <f t="shared" si="324"/>
        <v>4.9694444444444441</v>
      </c>
      <c r="S1344" s="8" t="s">
        <v>66</v>
      </c>
      <c r="T1344" s="9">
        <v>1.61E-2</v>
      </c>
      <c r="U1344" s="5">
        <f t="shared" si="318"/>
        <v>1374134.8208333333</v>
      </c>
      <c r="V1344" s="5">
        <f t="shared" si="330"/>
        <v>220638.4679333333</v>
      </c>
      <c r="W1344" s="10">
        <f t="shared" si="326"/>
        <v>1594773.2887666665</v>
      </c>
      <c r="X1344" s="5">
        <v>2570015</v>
      </c>
      <c r="Y1344">
        <v>0</v>
      </c>
      <c r="Z1344" s="5">
        <v>0</v>
      </c>
      <c r="AA1344" s="5">
        <v>167021047</v>
      </c>
      <c r="AB1344">
        <v>0</v>
      </c>
      <c r="AC1344">
        <v>0</v>
      </c>
      <c r="AD1344">
        <v>0</v>
      </c>
      <c r="AE1344" t="s">
        <v>34</v>
      </c>
      <c r="AF1344" t="s">
        <v>34</v>
      </c>
      <c r="AG1344" t="s">
        <v>41</v>
      </c>
      <c r="AH1344" s="5">
        <v>1644510.32</v>
      </c>
      <c r="AI1344" s="5">
        <v>25700.15</v>
      </c>
      <c r="AJ1344" s="3">
        <v>48638</v>
      </c>
      <c r="AK1344" s="5">
        <v>0</v>
      </c>
      <c r="AL1344" s="5">
        <v>0</v>
      </c>
      <c r="AM1344" s="5">
        <v>0</v>
      </c>
      <c r="AN1344" s="5">
        <v>0</v>
      </c>
      <c r="AO1344" t="s">
        <v>41</v>
      </c>
      <c r="AP1344" t="s">
        <v>37</v>
      </c>
      <c r="AQ1344" s="5">
        <v>1644510.32</v>
      </c>
      <c r="AR1344" t="s">
        <v>38</v>
      </c>
      <c r="AS1344">
        <f t="shared" si="331"/>
        <v>0</v>
      </c>
      <c r="AT1344" t="str">
        <f t="shared" si="320"/>
        <v>0 Días</v>
      </c>
      <c r="AU1344" t="e">
        <f>IF(AND(AC1344=0,SUMIFS($H:$H,$A:$A,$A1344,#REF!,#REF!)&lt;250000000),"Ordinaria",IF(AND(AC1344=0,SUMIFS($H:$H,$A:$A,$A1344,#REF!,#REF!)&gt;=250000000),"Preventiva",IF(AND(AC1344&gt;0,AC1344&lt;=30),"Persuasiva I",IF(AND(AC1344&gt;30,AC1344&lt;=60),"Persuasiva II",IF(AND(AC1344&gt;60,AC1344&lt;90),"Prejurídica","Jurídico")))))</f>
        <v>#REF!</v>
      </c>
      <c r="AV1344">
        <f t="shared" si="321"/>
        <v>0</v>
      </c>
      <c r="AW1344" t="str">
        <f>IFERROR(VLOOKUP(#REF!,#REF!,32,0),"Desembolsado")</f>
        <v>Desembolsado</v>
      </c>
      <c r="AX1344" t="str">
        <f t="shared" si="325"/>
        <v>Otro</v>
      </c>
    </row>
    <row r="1345" spans="1:50" x14ac:dyDescent="0.25">
      <c r="A1345" s="3">
        <v>45107</v>
      </c>
      <c r="B1345" s="1">
        <v>39164100020611</v>
      </c>
      <c r="C1345" s="5">
        <v>329792357</v>
      </c>
      <c r="D1345">
        <v>240</v>
      </c>
      <c r="E1345" s="3">
        <v>41270</v>
      </c>
      <c r="F1345" s="1">
        <f>_xlfn.DAYS(E1345,A1345)/30</f>
        <v>-127.9</v>
      </c>
      <c r="G1345" s="1">
        <f t="shared" si="328"/>
        <v>112.1</v>
      </c>
      <c r="H1345" s="5">
        <v>165881041</v>
      </c>
      <c r="I1345" s="5" t="s">
        <v>52</v>
      </c>
      <c r="J1345" s="6">
        <v>42576</v>
      </c>
      <c r="K1345" s="7">
        <v>85.4</v>
      </c>
      <c r="L1345" s="7">
        <f>+_xlfn.DAYS(A1345,E1345)/30</f>
        <v>127.9</v>
      </c>
      <c r="M1345" s="6">
        <v>26710</v>
      </c>
      <c r="N1345" s="8">
        <f>+_xlfn.DAYS(A1345,M1345)/365</f>
        <v>50.402739726027399</v>
      </c>
      <c r="O1345" s="8">
        <v>1085</v>
      </c>
      <c r="P1345" s="6">
        <v>40787</v>
      </c>
      <c r="Q1345" s="8">
        <f t="shared" si="317"/>
        <v>1.3416666666666666</v>
      </c>
      <c r="R1345" s="8">
        <f t="shared" si="324"/>
        <v>4.9694444444444441</v>
      </c>
      <c r="S1345" s="8" t="s">
        <v>66</v>
      </c>
      <c r="T1345" s="9">
        <v>1.61E-2</v>
      </c>
      <c r="U1345" s="5">
        <f t="shared" si="318"/>
        <v>1374134.8208333333</v>
      </c>
      <c r="V1345" s="5">
        <f t="shared" si="330"/>
        <v>222557.06334166665</v>
      </c>
      <c r="W1345" s="10">
        <f t="shared" si="326"/>
        <v>1596691.884175</v>
      </c>
      <c r="X1345" s="5">
        <v>2592362</v>
      </c>
      <c r="Y1345">
        <v>0</v>
      </c>
      <c r="Z1345" s="5">
        <v>0</v>
      </c>
      <c r="AA1345" s="5">
        <v>168473403</v>
      </c>
      <c r="AB1345">
        <v>0</v>
      </c>
      <c r="AC1345">
        <v>0</v>
      </c>
      <c r="AD1345">
        <v>0</v>
      </c>
      <c r="AE1345" t="s">
        <v>34</v>
      </c>
      <c r="AF1345" t="s">
        <v>34</v>
      </c>
      <c r="AG1345" t="s">
        <v>41</v>
      </c>
      <c r="AH1345" s="5">
        <v>1658810.41</v>
      </c>
      <c r="AI1345" s="5">
        <v>25923.62</v>
      </c>
      <c r="AJ1345" s="3">
        <v>48638</v>
      </c>
      <c r="AK1345" s="5">
        <v>0</v>
      </c>
      <c r="AL1345" s="5">
        <v>0</v>
      </c>
      <c r="AM1345" s="5">
        <v>0</v>
      </c>
      <c r="AN1345" s="5">
        <v>0</v>
      </c>
      <c r="AO1345" t="s">
        <v>41</v>
      </c>
      <c r="AP1345" t="s">
        <v>37</v>
      </c>
      <c r="AQ1345" s="5">
        <v>1658810.41</v>
      </c>
      <c r="AR1345" t="s">
        <v>38</v>
      </c>
      <c r="AS1345">
        <f t="shared" si="331"/>
        <v>0</v>
      </c>
      <c r="AT1345" t="str">
        <f t="shared" si="320"/>
        <v>0 Días</v>
      </c>
      <c r="AU1345" t="e">
        <f>IF(AND(AC1345=0,SUMIFS($H:$H,$A:$A,$A1345,#REF!,#REF!)&lt;250000000),"Ordinaria",IF(AND(AC1345=0,SUMIFS($H:$H,$A:$A,$A1345,#REF!,#REF!)&gt;=250000000),"Preventiva",IF(AND(AC1345&gt;0,AC1345&lt;=30),"Persuasiva I",IF(AND(AC1345&gt;30,AC1345&lt;=60),"Persuasiva II",IF(AND(AC1345&gt;60,AC1345&lt;90),"Prejurídica","Jurídico")))))</f>
        <v>#REF!</v>
      </c>
      <c r="AV1345">
        <f t="shared" si="321"/>
        <v>0</v>
      </c>
      <c r="AW1345" t="str">
        <f>IFERROR(VLOOKUP(#REF!,#REF!,32,0),"Desembolsado")</f>
        <v>Desembolsado</v>
      </c>
      <c r="AX1345" t="str">
        <f t="shared" si="325"/>
        <v>Otro</v>
      </c>
    </row>
    <row r="1346" spans="1:50" x14ac:dyDescent="0.25">
      <c r="A1346" s="3">
        <v>45077</v>
      </c>
      <c r="B1346" s="1">
        <v>39164100020611</v>
      </c>
      <c r="C1346" s="5">
        <v>329792357</v>
      </c>
      <c r="D1346">
        <v>240</v>
      </c>
      <c r="E1346" s="3">
        <v>41270</v>
      </c>
      <c r="F1346" s="1">
        <f>_xlfn.DAYS(E1346,A1346)/30</f>
        <v>-126.9</v>
      </c>
      <c r="G1346" s="1">
        <f t="shared" si="328"/>
        <v>113.1</v>
      </c>
      <c r="H1346" s="5">
        <v>167311050</v>
      </c>
      <c r="I1346" s="5" t="s">
        <v>52</v>
      </c>
      <c r="J1346" s="6">
        <v>42576</v>
      </c>
      <c r="K1346" s="7">
        <v>84.36666666666666</v>
      </c>
      <c r="L1346" s="7">
        <f>+_xlfn.DAYS(A1346,E1346)/30</f>
        <v>126.9</v>
      </c>
      <c r="M1346" s="6">
        <v>26710</v>
      </c>
      <c r="N1346" s="8">
        <f>+_xlfn.DAYS(A1346,M1346)/365</f>
        <v>50.320547945205476</v>
      </c>
      <c r="O1346" s="8">
        <v>1085</v>
      </c>
      <c r="P1346" s="6">
        <v>40787</v>
      </c>
      <c r="Q1346" s="8">
        <f t="shared" ref="Q1346:Q1409" si="332">+_xlfn.DAYS(E1346,P1346)/360</f>
        <v>1.3416666666666666</v>
      </c>
      <c r="R1346" s="8">
        <f t="shared" si="324"/>
        <v>4.9694444444444441</v>
      </c>
      <c r="S1346" s="8" t="s">
        <v>66</v>
      </c>
      <c r="T1346" s="9">
        <v>1.61E-2</v>
      </c>
      <c r="U1346" s="5">
        <f t="shared" ref="U1346:U1409" si="333">C1346/D1346</f>
        <v>1374134.8208333333</v>
      </c>
      <c r="V1346" s="5">
        <f t="shared" si="330"/>
        <v>224475.65874999997</v>
      </c>
      <c r="W1346" s="10">
        <f t="shared" si="326"/>
        <v>1598610.4795833332</v>
      </c>
      <c r="X1346" s="5">
        <v>2614710</v>
      </c>
      <c r="Y1346">
        <v>0</v>
      </c>
      <c r="Z1346" s="5">
        <v>0</v>
      </c>
      <c r="AA1346" s="5">
        <v>169925760</v>
      </c>
      <c r="AB1346">
        <v>0</v>
      </c>
      <c r="AC1346">
        <v>0</v>
      </c>
      <c r="AD1346">
        <v>0</v>
      </c>
      <c r="AE1346" t="s">
        <v>34</v>
      </c>
      <c r="AF1346" t="s">
        <v>34</v>
      </c>
      <c r="AG1346" t="s">
        <v>41</v>
      </c>
      <c r="AH1346" s="5">
        <v>1673110.5</v>
      </c>
      <c r="AI1346" s="5">
        <v>26147.1</v>
      </c>
      <c r="AJ1346" s="3">
        <v>48638</v>
      </c>
      <c r="AK1346" s="5">
        <v>0</v>
      </c>
      <c r="AL1346" s="5">
        <v>0</v>
      </c>
      <c r="AM1346" s="5">
        <v>0</v>
      </c>
      <c r="AN1346" s="5">
        <v>0</v>
      </c>
      <c r="AO1346" t="s">
        <v>41</v>
      </c>
      <c r="AP1346" t="s">
        <v>37</v>
      </c>
      <c r="AQ1346" s="5">
        <v>1673110.5</v>
      </c>
      <c r="AR1346" t="s">
        <v>38</v>
      </c>
      <c r="AS1346">
        <f t="shared" si="331"/>
        <v>0</v>
      </c>
      <c r="AT1346" t="str">
        <f t="shared" ref="AT1346:AT1409" si="334">IF(AC1346=0,"0 Días",IF(AND(AC1346&gt;0,AC1346&lt;=30),"1-30 Días",IF(AND(AC1346&gt;30,AC1346&lt;=60),"30-60 Días",IF(AND(AC1346&gt;60,AC1346&lt;90),"60-90 Días"," &gt; 90 Días"))))</f>
        <v>0 Días</v>
      </c>
      <c r="AU1346" t="e">
        <f>IF(AND(AC1346=0,SUMIFS($H:$H,$A:$A,$A1346,#REF!,#REF!)&lt;250000000),"Ordinaria",IF(AND(AC1346=0,SUMIFS($H:$H,$A:$A,$A1346,#REF!,#REF!)&gt;=250000000),"Preventiva",IF(AND(AC1346&gt;0,AC1346&lt;=30),"Persuasiva I",IF(AND(AC1346&gt;30,AC1346&lt;=60),"Persuasiva II",IF(AND(AC1346&gt;60,AC1346&lt;90),"Prejurídica","Jurídico")))))</f>
        <v>#REF!</v>
      </c>
      <c r="AV1346">
        <f t="shared" ref="AV1346:AV1409" si="335">IF(AND(AC1346&gt;30,AC1346&lt;=540),"MORA &gt;30 &lt;= 540 DIAS",0)</f>
        <v>0</v>
      </c>
      <c r="AW1346" t="str">
        <f>IFERROR(VLOOKUP(#REF!,#REF!,32,0),"Desembolsado")</f>
        <v>Desembolsado</v>
      </c>
      <c r="AX1346" t="str">
        <f t="shared" si="325"/>
        <v>Otro</v>
      </c>
    </row>
    <row r="1347" spans="1:50" x14ac:dyDescent="0.25">
      <c r="A1347" s="3">
        <v>45046</v>
      </c>
      <c r="B1347" s="1">
        <v>39164100020611</v>
      </c>
      <c r="C1347" s="5">
        <v>329792357</v>
      </c>
      <c r="D1347">
        <v>240</v>
      </c>
      <c r="E1347" s="3">
        <v>41270</v>
      </c>
      <c r="F1347" s="1">
        <f>_xlfn.DAYS(E1347,A1347)/30</f>
        <v>-125.86666666666666</v>
      </c>
      <c r="G1347" s="1">
        <f t="shared" si="328"/>
        <v>114.13333333333334</v>
      </c>
      <c r="H1347" s="5">
        <v>168741059</v>
      </c>
      <c r="I1347" s="5" t="s">
        <v>52</v>
      </c>
      <c r="J1347" s="6">
        <v>42576</v>
      </c>
      <c r="K1347" s="7">
        <v>83.36666666666666</v>
      </c>
      <c r="L1347" s="7">
        <f>+_xlfn.DAYS(A1347,E1347)/30</f>
        <v>125.86666666666666</v>
      </c>
      <c r="M1347" s="6">
        <v>26710</v>
      </c>
      <c r="N1347" s="8">
        <f>+_xlfn.DAYS(A1347,M1347)/365</f>
        <v>50.235616438356168</v>
      </c>
      <c r="O1347" s="8">
        <v>1085</v>
      </c>
      <c r="P1347" s="6">
        <v>40787</v>
      </c>
      <c r="Q1347" s="8">
        <f t="shared" si="332"/>
        <v>1.3416666666666666</v>
      </c>
      <c r="R1347" s="8">
        <f t="shared" si="324"/>
        <v>4.9694444444444441</v>
      </c>
      <c r="S1347" s="8" t="s">
        <v>66</v>
      </c>
      <c r="T1347" s="9">
        <v>1.61E-2</v>
      </c>
      <c r="U1347" s="5">
        <f t="shared" si="333"/>
        <v>1374134.8208333333</v>
      </c>
      <c r="V1347" s="5">
        <f t="shared" si="330"/>
        <v>226394.25415833332</v>
      </c>
      <c r="W1347" s="10">
        <f t="shared" si="326"/>
        <v>1600529.0749916667</v>
      </c>
      <c r="X1347" s="5">
        <v>2637058</v>
      </c>
      <c r="Y1347">
        <v>0</v>
      </c>
      <c r="Z1347" s="5">
        <v>0</v>
      </c>
      <c r="AA1347" s="5">
        <v>171378117</v>
      </c>
      <c r="AB1347">
        <v>0</v>
      </c>
      <c r="AC1347">
        <v>0</v>
      </c>
      <c r="AD1347">
        <v>0</v>
      </c>
      <c r="AE1347" t="s">
        <v>34</v>
      </c>
      <c r="AF1347" t="s">
        <v>34</v>
      </c>
      <c r="AG1347" t="s">
        <v>41</v>
      </c>
      <c r="AH1347" s="5">
        <v>1687410.59</v>
      </c>
      <c r="AI1347" s="5">
        <v>26370.58</v>
      </c>
      <c r="AJ1347" s="3">
        <v>48638</v>
      </c>
      <c r="AK1347" s="5">
        <v>0</v>
      </c>
      <c r="AL1347" s="5">
        <v>0</v>
      </c>
      <c r="AM1347" s="5">
        <v>0</v>
      </c>
      <c r="AN1347" s="5">
        <v>0</v>
      </c>
      <c r="AO1347" t="s">
        <v>41</v>
      </c>
      <c r="AP1347" t="s">
        <v>37</v>
      </c>
      <c r="AQ1347" s="5">
        <v>1687410.59</v>
      </c>
      <c r="AR1347" t="s">
        <v>38</v>
      </c>
      <c r="AS1347">
        <f t="shared" si="331"/>
        <v>0</v>
      </c>
      <c r="AT1347" t="str">
        <f t="shared" si="334"/>
        <v>0 Días</v>
      </c>
      <c r="AU1347" t="e">
        <f>IF(AND(AC1347=0,SUMIFS($H:$H,$A:$A,$A1347,#REF!,#REF!)&lt;250000000),"Ordinaria",IF(AND(AC1347=0,SUMIFS($H:$H,$A:$A,$A1347,#REF!,#REF!)&gt;=250000000),"Preventiva",IF(AND(AC1347&gt;0,AC1347&lt;=30),"Persuasiva I",IF(AND(AC1347&gt;30,AC1347&lt;=60),"Persuasiva II",IF(AND(AC1347&gt;60,AC1347&lt;90),"Prejurídica","Jurídico")))))</f>
        <v>#REF!</v>
      </c>
      <c r="AV1347">
        <f t="shared" si="335"/>
        <v>0</v>
      </c>
      <c r="AW1347" t="str">
        <f>IFERROR(VLOOKUP(#REF!,#REF!,32,0),"Desembolsado")</f>
        <v>Desembolsado</v>
      </c>
      <c r="AX1347" t="str">
        <f t="shared" si="325"/>
        <v>Otro</v>
      </c>
    </row>
    <row r="1348" spans="1:50" x14ac:dyDescent="0.25">
      <c r="A1348" s="3">
        <v>45016</v>
      </c>
      <c r="B1348" s="1">
        <v>39164100020611</v>
      </c>
      <c r="C1348" s="5">
        <v>329792357</v>
      </c>
      <c r="D1348">
        <v>240</v>
      </c>
      <c r="E1348" s="3">
        <v>41270</v>
      </c>
      <c r="F1348" s="1">
        <f>_xlfn.DAYS(E1348,A1348)/30</f>
        <v>-124.86666666666666</v>
      </c>
      <c r="G1348" s="1">
        <f t="shared" si="328"/>
        <v>115.13333333333334</v>
      </c>
      <c r="H1348" s="5">
        <v>170171068</v>
      </c>
      <c r="I1348" s="5" t="s">
        <v>52</v>
      </c>
      <c r="J1348" s="6">
        <v>42576</v>
      </c>
      <c r="K1348" s="7">
        <v>82.333333333333329</v>
      </c>
      <c r="L1348" s="7">
        <f>+_xlfn.DAYS(A1348,E1348)/30</f>
        <v>124.86666666666666</v>
      </c>
      <c r="M1348" s="6">
        <v>26710</v>
      </c>
      <c r="N1348" s="8">
        <f>+_xlfn.DAYS(A1348,M1348)/365</f>
        <v>50.153424657534245</v>
      </c>
      <c r="O1348" s="8">
        <v>1085</v>
      </c>
      <c r="P1348" s="6">
        <v>40787</v>
      </c>
      <c r="Q1348" s="8">
        <f t="shared" si="332"/>
        <v>1.3416666666666666</v>
      </c>
      <c r="R1348" s="8">
        <f t="shared" si="324"/>
        <v>4.9694444444444441</v>
      </c>
      <c r="S1348" s="8" t="s">
        <v>66</v>
      </c>
      <c r="T1348" s="9">
        <v>1.61E-2</v>
      </c>
      <c r="U1348" s="5">
        <f t="shared" si="333"/>
        <v>1374134.8208333333</v>
      </c>
      <c r="V1348" s="5">
        <f t="shared" si="330"/>
        <v>228312.84956666667</v>
      </c>
      <c r="W1348" s="10">
        <f t="shared" si="326"/>
        <v>1602447.6703999999</v>
      </c>
      <c r="X1348" s="5">
        <v>2659405</v>
      </c>
      <c r="Y1348">
        <v>0</v>
      </c>
      <c r="Z1348" s="5">
        <v>0</v>
      </c>
      <c r="AA1348" s="5">
        <v>172830473</v>
      </c>
      <c r="AB1348">
        <v>0</v>
      </c>
      <c r="AC1348">
        <v>0</v>
      </c>
      <c r="AD1348">
        <v>0</v>
      </c>
      <c r="AE1348" t="s">
        <v>34</v>
      </c>
      <c r="AF1348" t="s">
        <v>34</v>
      </c>
      <c r="AG1348" t="s">
        <v>41</v>
      </c>
      <c r="AH1348" s="5">
        <v>1701710.68</v>
      </c>
      <c r="AI1348" s="5">
        <v>26594.05</v>
      </c>
      <c r="AJ1348" s="3">
        <v>48638</v>
      </c>
      <c r="AK1348" s="5">
        <v>0</v>
      </c>
      <c r="AL1348" s="5">
        <v>0</v>
      </c>
      <c r="AM1348" s="5">
        <v>0</v>
      </c>
      <c r="AN1348" s="5">
        <v>0</v>
      </c>
      <c r="AO1348" t="s">
        <v>41</v>
      </c>
      <c r="AP1348" t="s">
        <v>37</v>
      </c>
      <c r="AQ1348" s="5">
        <v>1701710.68</v>
      </c>
      <c r="AR1348" t="s">
        <v>38</v>
      </c>
      <c r="AS1348">
        <f t="shared" si="331"/>
        <v>0</v>
      </c>
      <c r="AT1348" t="str">
        <f t="shared" si="334"/>
        <v>0 Días</v>
      </c>
      <c r="AU1348" t="e">
        <f>IF(AND(AC1348=0,SUMIFS($H:$H,$A:$A,$A1348,#REF!,#REF!)&lt;250000000),"Ordinaria",IF(AND(AC1348=0,SUMIFS($H:$H,$A:$A,$A1348,#REF!,#REF!)&gt;=250000000),"Preventiva",IF(AND(AC1348&gt;0,AC1348&lt;=30),"Persuasiva I",IF(AND(AC1348&gt;30,AC1348&lt;=60),"Persuasiva II",IF(AND(AC1348&gt;60,AC1348&lt;90),"Prejurídica","Jurídico")))))</f>
        <v>#REF!</v>
      </c>
      <c r="AV1348">
        <f t="shared" si="335"/>
        <v>0</v>
      </c>
      <c r="AW1348" t="str">
        <f>IFERROR(VLOOKUP(#REF!,#REF!,32,0),"Desembolsado")</f>
        <v>Desembolsado</v>
      </c>
      <c r="AX1348" t="str">
        <f t="shared" si="325"/>
        <v>Otro</v>
      </c>
    </row>
    <row r="1349" spans="1:50" x14ac:dyDescent="0.25">
      <c r="A1349" s="3">
        <v>45351</v>
      </c>
      <c r="B1349" s="1">
        <v>39164550019941</v>
      </c>
      <c r="C1349" s="5">
        <v>184446000</v>
      </c>
      <c r="D1349">
        <v>240</v>
      </c>
      <c r="E1349" s="3">
        <v>41703</v>
      </c>
      <c r="F1349" s="1">
        <f>_xlfn.DAYS(E1349,A1349)/30</f>
        <v>-121.6</v>
      </c>
      <c r="G1349" s="1">
        <f t="shared" si="328"/>
        <v>118.4</v>
      </c>
      <c r="H1349" s="5">
        <v>94614265</v>
      </c>
      <c r="I1349" s="5" t="s">
        <v>52</v>
      </c>
      <c r="J1349" s="6">
        <v>42390</v>
      </c>
      <c r="K1349" s="7">
        <f>+_xlfn.DAYS(A1349,J1349)/30</f>
        <v>98.7</v>
      </c>
      <c r="L1349" s="7">
        <f>+_xlfn.DAYS(A1349,E1349)/30</f>
        <v>121.6</v>
      </c>
      <c r="M1349" s="6">
        <v>28212</v>
      </c>
      <c r="N1349" s="8">
        <f>+_xlfn.DAYS(A1349,M1349)/365</f>
        <v>46.956164383561642</v>
      </c>
      <c r="O1349" s="8">
        <v>941</v>
      </c>
      <c r="P1349" s="6">
        <v>41214</v>
      </c>
      <c r="Q1349" s="8">
        <f t="shared" si="332"/>
        <v>1.3583333333333334</v>
      </c>
      <c r="R1349" s="8">
        <f t="shared" si="324"/>
        <v>3.2666666666666666</v>
      </c>
      <c r="S1349" s="8" t="s">
        <v>66</v>
      </c>
      <c r="T1349" s="9">
        <v>1.61E-2</v>
      </c>
      <c r="U1349" s="5">
        <f t="shared" si="333"/>
        <v>768525</v>
      </c>
      <c r="V1349" s="5">
        <f t="shared" si="330"/>
        <v>126940.80554166668</v>
      </c>
      <c r="W1349" s="10">
        <f t="shared" si="326"/>
        <v>895465.80554166669</v>
      </c>
      <c r="X1349" s="5">
        <v>1247357</v>
      </c>
      <c r="Y1349">
        <v>0</v>
      </c>
      <c r="Z1349" s="5">
        <v>12817</v>
      </c>
      <c r="AA1349" s="5">
        <v>95874439</v>
      </c>
      <c r="AB1349">
        <v>0</v>
      </c>
      <c r="AC1349">
        <v>0</v>
      </c>
      <c r="AD1349">
        <v>0</v>
      </c>
      <c r="AE1349" t="s">
        <v>34</v>
      </c>
      <c r="AF1349" t="s">
        <v>34</v>
      </c>
      <c r="AG1349" t="s">
        <v>41</v>
      </c>
      <c r="AH1349" s="5">
        <v>946142.65</v>
      </c>
      <c r="AI1349" s="5">
        <v>12473.57</v>
      </c>
      <c r="AJ1349" s="3">
        <v>49084</v>
      </c>
      <c r="AK1349" s="5">
        <v>128.16999999999999</v>
      </c>
      <c r="AL1349" s="5">
        <v>0</v>
      </c>
      <c r="AM1349" s="5">
        <v>0</v>
      </c>
      <c r="AN1349" s="5">
        <v>0</v>
      </c>
      <c r="AO1349" t="s">
        <v>41</v>
      </c>
      <c r="AP1349" t="s">
        <v>37</v>
      </c>
      <c r="AQ1349" s="5">
        <v>946142.65</v>
      </c>
      <c r="AR1349" t="s">
        <v>38</v>
      </c>
      <c r="AT1349" t="str">
        <f t="shared" si="334"/>
        <v>0 Días</v>
      </c>
      <c r="AU1349" t="e">
        <f>IF(AND(AC1349=0,SUMIFS($H:$H,$A:$A,$A1349,#REF!,#REF!)&lt;250000000),"Ordinaria",IF(AND(AC1349=0,SUMIFS($H:$H,$A:$A,$A1349,#REF!,#REF!)&gt;=250000000),"Preventiva",IF(AND(AC1349&gt;0,AC1349&lt;=30),"Persuasiva I",IF(AND(AC1349&gt;30,AC1349&lt;=60),"Persuasiva II",IF(AND(AC1349&gt;60,AC1349&lt;90),"Prejurídica","Jurídico")))))</f>
        <v>#REF!</v>
      </c>
      <c r="AV1349">
        <f t="shared" si="335"/>
        <v>0</v>
      </c>
      <c r="AW1349" t="str">
        <f>IFERROR(VLOOKUP(#REF!,#REF!,32,0),"Desembolsado")</f>
        <v>Desembolsado</v>
      </c>
      <c r="AX1349" t="str">
        <f t="shared" si="325"/>
        <v>Otro</v>
      </c>
    </row>
    <row r="1350" spans="1:50" x14ac:dyDescent="0.25">
      <c r="A1350" s="3">
        <v>45322</v>
      </c>
      <c r="B1350" s="1">
        <v>39164550019941</v>
      </c>
      <c r="C1350" s="5">
        <v>184446000</v>
      </c>
      <c r="D1350">
        <v>240</v>
      </c>
      <c r="E1350" s="3">
        <v>41703</v>
      </c>
      <c r="F1350" s="1">
        <f>_xlfn.DAYS(E1350,A1350)/30</f>
        <v>-120.63333333333334</v>
      </c>
      <c r="G1350" s="1">
        <f t="shared" si="328"/>
        <v>119.36666666666666</v>
      </c>
      <c r="H1350" s="5">
        <v>95383486</v>
      </c>
      <c r="I1350" s="5" t="s">
        <v>52</v>
      </c>
      <c r="J1350" s="6">
        <v>42390</v>
      </c>
      <c r="K1350" s="7">
        <f>+_xlfn.DAYS(A1350,J1350)/30</f>
        <v>97.733333333333334</v>
      </c>
      <c r="L1350" s="7">
        <f>+_xlfn.DAYS(A1350,E1350)/30</f>
        <v>120.63333333333334</v>
      </c>
      <c r="M1350" s="6">
        <v>28212</v>
      </c>
      <c r="N1350" s="8">
        <f>+_xlfn.DAYS(A1350,M1350)/365</f>
        <v>46.876712328767127</v>
      </c>
      <c r="O1350" s="8">
        <v>941</v>
      </c>
      <c r="P1350" s="6">
        <v>41214</v>
      </c>
      <c r="Q1350" s="8">
        <f t="shared" si="332"/>
        <v>1.3583333333333334</v>
      </c>
      <c r="R1350" s="8">
        <f t="shared" si="324"/>
        <v>3.2666666666666666</v>
      </c>
      <c r="S1350" s="8" t="s">
        <v>66</v>
      </c>
      <c r="T1350" s="9">
        <v>1.61E-2</v>
      </c>
      <c r="U1350" s="5">
        <f t="shared" si="333"/>
        <v>768525</v>
      </c>
      <c r="V1350" s="5">
        <f t="shared" si="330"/>
        <v>127972.84371666666</v>
      </c>
      <c r="W1350" s="10">
        <f t="shared" si="326"/>
        <v>896497.84371666668</v>
      </c>
      <c r="X1350" s="5">
        <v>1247733</v>
      </c>
      <c r="Y1350">
        <v>0</v>
      </c>
      <c r="Z1350" s="5">
        <v>12920</v>
      </c>
      <c r="AA1350" s="5">
        <v>96644139</v>
      </c>
      <c r="AB1350">
        <v>0</v>
      </c>
      <c r="AC1350">
        <v>0</v>
      </c>
      <c r="AD1350">
        <v>0</v>
      </c>
      <c r="AE1350" t="s">
        <v>34</v>
      </c>
      <c r="AF1350" t="s">
        <v>34</v>
      </c>
      <c r="AG1350" t="s">
        <v>41</v>
      </c>
      <c r="AH1350" s="5">
        <v>953834.86</v>
      </c>
      <c r="AI1350" s="5">
        <v>12477.33</v>
      </c>
      <c r="AJ1350" s="3">
        <v>49084</v>
      </c>
      <c r="AK1350" s="5">
        <v>129.19999999999999</v>
      </c>
      <c r="AL1350" s="5">
        <v>0</v>
      </c>
      <c r="AM1350" s="5">
        <v>0</v>
      </c>
      <c r="AN1350" s="5">
        <v>0</v>
      </c>
      <c r="AO1350" t="s">
        <v>41</v>
      </c>
      <c r="AP1350" t="s">
        <v>37</v>
      </c>
      <c r="AQ1350" s="5">
        <v>953834.86</v>
      </c>
      <c r="AR1350" t="s">
        <v>38</v>
      </c>
      <c r="AS1350">
        <f t="shared" ref="AS1350:AS1360" si="336">IF(AC1350&gt;=1,1,0)</f>
        <v>0</v>
      </c>
      <c r="AT1350" t="str">
        <f t="shared" si="334"/>
        <v>0 Días</v>
      </c>
      <c r="AU1350" t="e">
        <f>IF(AND(AC1350=0,SUMIFS($H:$H,$A:$A,$A1350,#REF!,#REF!)&lt;250000000),"Ordinaria",IF(AND(AC1350=0,SUMIFS($H:$H,$A:$A,$A1350,#REF!,#REF!)&gt;=250000000),"Preventiva",IF(AND(AC1350&gt;0,AC1350&lt;=30),"Persuasiva I",IF(AND(AC1350&gt;30,AC1350&lt;=60),"Persuasiva II",IF(AND(AC1350&gt;60,AC1350&lt;90),"Prejurídica","Jurídico")))))</f>
        <v>#REF!</v>
      </c>
      <c r="AV1350">
        <f t="shared" si="335"/>
        <v>0</v>
      </c>
      <c r="AW1350" t="str">
        <f>IFERROR(VLOOKUP(#REF!,#REF!,32,0),"Desembolsado")</f>
        <v>Desembolsado</v>
      </c>
      <c r="AX1350" t="str">
        <f t="shared" si="325"/>
        <v>Otro</v>
      </c>
    </row>
    <row r="1351" spans="1:50" x14ac:dyDescent="0.25">
      <c r="A1351" s="3">
        <v>45291</v>
      </c>
      <c r="B1351" s="1">
        <v>39164550019941</v>
      </c>
      <c r="C1351" s="5">
        <v>184446000</v>
      </c>
      <c r="D1351">
        <v>240</v>
      </c>
      <c r="E1351" s="3">
        <v>41703</v>
      </c>
      <c r="F1351" s="1">
        <f>_xlfn.DAYS(E1351,A1351)/30</f>
        <v>-119.6</v>
      </c>
      <c r="G1351" s="1">
        <f t="shared" si="328"/>
        <v>120.4</v>
      </c>
      <c r="H1351" s="5">
        <v>96152707</v>
      </c>
      <c r="I1351" s="5" t="s">
        <v>52</v>
      </c>
      <c r="J1351" s="6">
        <v>42390</v>
      </c>
      <c r="K1351" s="7">
        <f>+_xlfn.DAYS(A1351,J1351)/30</f>
        <v>96.7</v>
      </c>
      <c r="L1351" s="7">
        <f>+_xlfn.DAYS(A1351,E1351)/30</f>
        <v>119.6</v>
      </c>
      <c r="M1351" s="6">
        <v>28212</v>
      </c>
      <c r="N1351" s="8">
        <f>+_xlfn.DAYS(A1351,M1351)/365</f>
        <v>46.791780821917811</v>
      </c>
      <c r="O1351" s="8">
        <v>941</v>
      </c>
      <c r="P1351" s="6">
        <v>41214</v>
      </c>
      <c r="Q1351" s="8">
        <f t="shared" si="332"/>
        <v>1.3583333333333334</v>
      </c>
      <c r="R1351" s="8">
        <f t="shared" si="324"/>
        <v>3.2666666666666666</v>
      </c>
      <c r="S1351" s="8" t="s">
        <v>66</v>
      </c>
      <c r="T1351" s="9">
        <v>1.61E-2</v>
      </c>
      <c r="U1351" s="5">
        <f t="shared" si="333"/>
        <v>768525</v>
      </c>
      <c r="V1351" s="5">
        <f t="shared" si="330"/>
        <v>129004.88189166666</v>
      </c>
      <c r="W1351" s="10">
        <f t="shared" si="326"/>
        <v>897529.88189166668</v>
      </c>
      <c r="X1351" s="5">
        <v>1248109</v>
      </c>
      <c r="Y1351">
        <v>0</v>
      </c>
      <c r="Z1351" s="5">
        <v>13024</v>
      </c>
      <c r="AA1351" s="5">
        <v>97413840</v>
      </c>
      <c r="AB1351">
        <v>0</v>
      </c>
      <c r="AC1351">
        <v>0</v>
      </c>
      <c r="AD1351">
        <v>0</v>
      </c>
      <c r="AE1351" t="s">
        <v>34</v>
      </c>
      <c r="AF1351" t="s">
        <v>34</v>
      </c>
      <c r="AG1351" t="s">
        <v>41</v>
      </c>
      <c r="AH1351" s="5">
        <v>961527.07</v>
      </c>
      <c r="AI1351" s="5">
        <v>12481.09</v>
      </c>
      <c r="AJ1351" s="3">
        <v>49084</v>
      </c>
      <c r="AK1351" s="5">
        <v>130.24</v>
      </c>
      <c r="AL1351" s="5">
        <v>0</v>
      </c>
      <c r="AM1351" s="5">
        <v>0</v>
      </c>
      <c r="AN1351" s="5">
        <v>0</v>
      </c>
      <c r="AO1351" t="s">
        <v>41</v>
      </c>
      <c r="AP1351" t="s">
        <v>37</v>
      </c>
      <c r="AQ1351" s="5">
        <v>961527.07</v>
      </c>
      <c r="AR1351" t="s">
        <v>38</v>
      </c>
      <c r="AS1351">
        <f t="shared" si="336"/>
        <v>0</v>
      </c>
      <c r="AT1351" t="str">
        <f t="shared" si="334"/>
        <v>0 Días</v>
      </c>
      <c r="AU1351" t="e">
        <f>IF(AND(AC1351=0,SUMIFS($H:$H,$A:$A,$A1351,#REF!,#REF!)&lt;250000000),"Ordinaria",IF(AND(AC1351=0,SUMIFS($H:$H,$A:$A,$A1351,#REF!,#REF!)&gt;=250000000),"Preventiva",IF(AND(AC1351&gt;0,AC1351&lt;=30),"Persuasiva I",IF(AND(AC1351&gt;30,AC1351&lt;=60),"Persuasiva II",IF(AND(AC1351&gt;60,AC1351&lt;90),"Prejurídica","Jurídico")))))</f>
        <v>#REF!</v>
      </c>
      <c r="AV1351">
        <f t="shared" si="335"/>
        <v>0</v>
      </c>
      <c r="AW1351" t="str">
        <f>IFERROR(VLOOKUP(#REF!,#REF!,32,0),"Desembolsado")</f>
        <v>Desembolsado</v>
      </c>
      <c r="AX1351" t="str">
        <f t="shared" si="325"/>
        <v>Otro</v>
      </c>
    </row>
    <row r="1352" spans="1:50" x14ac:dyDescent="0.25">
      <c r="A1352" s="3">
        <v>45260</v>
      </c>
      <c r="B1352" s="1">
        <v>39164550019941</v>
      </c>
      <c r="C1352" s="5">
        <v>184446000</v>
      </c>
      <c r="D1352">
        <v>240</v>
      </c>
      <c r="E1352" s="3">
        <v>41703</v>
      </c>
      <c r="F1352" s="1">
        <f>_xlfn.DAYS(E1352,A1352)/30</f>
        <v>-118.56666666666666</v>
      </c>
      <c r="G1352" s="1">
        <f t="shared" si="328"/>
        <v>121.43333333333334</v>
      </c>
      <c r="H1352" s="5">
        <v>96921928</v>
      </c>
      <c r="I1352" s="5" t="s">
        <v>52</v>
      </c>
      <c r="J1352" s="6">
        <v>42390</v>
      </c>
      <c r="K1352" s="7">
        <f>+_xlfn.DAYS(A1352,J1352)/30</f>
        <v>95.666666666666671</v>
      </c>
      <c r="L1352" s="7">
        <f>+_xlfn.DAYS(A1352,E1352)/30</f>
        <v>118.56666666666666</v>
      </c>
      <c r="M1352" s="6">
        <v>28212</v>
      </c>
      <c r="N1352" s="8">
        <f>+_xlfn.DAYS(A1352,M1352)/365</f>
        <v>46.706849315068496</v>
      </c>
      <c r="O1352" s="8">
        <v>941</v>
      </c>
      <c r="P1352" s="6">
        <v>41214</v>
      </c>
      <c r="Q1352" s="8">
        <f t="shared" si="332"/>
        <v>1.3583333333333334</v>
      </c>
      <c r="R1352" s="8">
        <f t="shared" si="324"/>
        <v>3.2666666666666666</v>
      </c>
      <c r="S1352" s="8" t="s">
        <v>66</v>
      </c>
      <c r="T1352" s="9">
        <v>1.61E-2</v>
      </c>
      <c r="U1352" s="5">
        <f t="shared" si="333"/>
        <v>768525</v>
      </c>
      <c r="V1352" s="5">
        <f t="shared" si="330"/>
        <v>130036.92006666667</v>
      </c>
      <c r="W1352" s="10">
        <f t="shared" si="326"/>
        <v>898561.92006666667</v>
      </c>
      <c r="X1352" s="5">
        <v>1248485</v>
      </c>
      <c r="Y1352">
        <v>0</v>
      </c>
      <c r="Z1352" s="5">
        <v>0</v>
      </c>
      <c r="AA1352" s="5">
        <v>98170413</v>
      </c>
      <c r="AB1352">
        <v>0</v>
      </c>
      <c r="AC1352">
        <v>0</v>
      </c>
      <c r="AD1352">
        <v>0</v>
      </c>
      <c r="AE1352" t="s">
        <v>34</v>
      </c>
      <c r="AF1352" t="s">
        <v>34</v>
      </c>
      <c r="AG1352" t="s">
        <v>41</v>
      </c>
      <c r="AH1352" s="5">
        <v>969219.28</v>
      </c>
      <c r="AI1352" s="5">
        <v>12484.85</v>
      </c>
      <c r="AJ1352" s="3">
        <v>49084</v>
      </c>
      <c r="AK1352" s="5">
        <v>0</v>
      </c>
      <c r="AL1352" s="5">
        <v>0</v>
      </c>
      <c r="AM1352" s="5">
        <v>0</v>
      </c>
      <c r="AN1352" s="5">
        <v>0</v>
      </c>
      <c r="AO1352" t="s">
        <v>41</v>
      </c>
      <c r="AP1352" t="s">
        <v>37</v>
      </c>
      <c r="AQ1352" s="5">
        <v>969219.28</v>
      </c>
      <c r="AR1352" t="s">
        <v>38</v>
      </c>
      <c r="AS1352">
        <f t="shared" si="336"/>
        <v>0</v>
      </c>
      <c r="AT1352" t="str">
        <f t="shared" si="334"/>
        <v>0 Días</v>
      </c>
      <c r="AU1352" t="e">
        <f>IF(AND(AC1352=0,SUMIFS($H:$H,$A:$A,$A1352,#REF!,#REF!)&lt;250000000),"Ordinaria",IF(AND(AC1352=0,SUMIFS($H:$H,$A:$A,$A1352,#REF!,#REF!)&gt;=250000000),"Preventiva",IF(AND(AC1352&gt;0,AC1352&lt;=30),"Persuasiva I",IF(AND(AC1352&gt;30,AC1352&lt;=60),"Persuasiva II",IF(AND(AC1352&gt;60,AC1352&lt;90),"Prejurídica","Jurídico")))))</f>
        <v>#REF!</v>
      </c>
      <c r="AV1352">
        <f t="shared" si="335"/>
        <v>0</v>
      </c>
      <c r="AW1352" t="str">
        <f>IFERROR(VLOOKUP(#REF!,#REF!,32,0),"Desembolsado")</f>
        <v>Desembolsado</v>
      </c>
      <c r="AX1352" t="str">
        <f t="shared" si="325"/>
        <v>Otro</v>
      </c>
    </row>
    <row r="1353" spans="1:50" x14ac:dyDescent="0.25">
      <c r="A1353" s="3">
        <v>45230</v>
      </c>
      <c r="B1353" s="1">
        <v>39164550019941</v>
      </c>
      <c r="C1353" s="5">
        <v>184446000</v>
      </c>
      <c r="D1353">
        <v>240</v>
      </c>
      <c r="E1353" s="3">
        <v>41703</v>
      </c>
      <c r="F1353" s="1">
        <f>_xlfn.DAYS(E1353,A1353)/30</f>
        <v>-117.56666666666666</v>
      </c>
      <c r="G1353" s="1">
        <f t="shared" si="328"/>
        <v>122.43333333333334</v>
      </c>
      <c r="H1353" s="5">
        <v>97691149</v>
      </c>
      <c r="I1353" s="5" t="s">
        <v>52</v>
      </c>
      <c r="J1353" s="6">
        <v>42390</v>
      </c>
      <c r="K1353" s="7">
        <f>+_xlfn.DAYS(A1353,J1353)/30</f>
        <v>94.666666666666671</v>
      </c>
      <c r="L1353" s="7">
        <f>+_xlfn.DAYS(A1353,E1353)/30</f>
        <v>117.56666666666666</v>
      </c>
      <c r="M1353" s="6">
        <v>28212</v>
      </c>
      <c r="N1353" s="8">
        <f>+_xlfn.DAYS(A1353,M1353)/365</f>
        <v>46.624657534246573</v>
      </c>
      <c r="O1353" s="8">
        <v>941</v>
      </c>
      <c r="P1353" s="6">
        <v>41214</v>
      </c>
      <c r="Q1353" s="8">
        <f t="shared" si="332"/>
        <v>1.3583333333333334</v>
      </c>
      <c r="R1353" s="8">
        <f t="shared" si="324"/>
        <v>3.2666666666666666</v>
      </c>
      <c r="S1353" s="8" t="s">
        <v>66</v>
      </c>
      <c r="T1353" s="9">
        <v>1.61E-2</v>
      </c>
      <c r="U1353" s="5">
        <f t="shared" si="333"/>
        <v>768525</v>
      </c>
      <c r="V1353" s="5">
        <f t="shared" si="330"/>
        <v>131068.95824166668</v>
      </c>
      <c r="W1353" s="10">
        <f t="shared" si="326"/>
        <v>899593.95824166667</v>
      </c>
      <c r="X1353" s="5">
        <v>1248861</v>
      </c>
      <c r="Y1353">
        <v>0</v>
      </c>
      <c r="Z1353" s="5">
        <v>0</v>
      </c>
      <c r="AA1353" s="5">
        <v>98940010</v>
      </c>
      <c r="AB1353">
        <v>0</v>
      </c>
      <c r="AC1353">
        <v>0</v>
      </c>
      <c r="AD1353">
        <v>0</v>
      </c>
      <c r="AE1353" t="s">
        <v>34</v>
      </c>
      <c r="AF1353" t="s">
        <v>34</v>
      </c>
      <c r="AG1353" t="s">
        <v>41</v>
      </c>
      <c r="AH1353" s="5">
        <v>976911.49</v>
      </c>
      <c r="AI1353" s="5">
        <v>12488.61</v>
      </c>
      <c r="AJ1353" s="3">
        <v>49084</v>
      </c>
      <c r="AK1353" s="5">
        <v>0</v>
      </c>
      <c r="AL1353" s="5">
        <v>0</v>
      </c>
      <c r="AM1353" s="5">
        <v>0</v>
      </c>
      <c r="AN1353" s="5">
        <v>0</v>
      </c>
      <c r="AO1353" t="s">
        <v>41</v>
      </c>
      <c r="AP1353" t="s">
        <v>37</v>
      </c>
      <c r="AQ1353" s="5">
        <v>976911.49</v>
      </c>
      <c r="AR1353" t="s">
        <v>38</v>
      </c>
      <c r="AS1353">
        <f t="shared" si="336"/>
        <v>0</v>
      </c>
      <c r="AT1353" t="str">
        <f t="shared" si="334"/>
        <v>0 Días</v>
      </c>
      <c r="AU1353" t="e">
        <f>IF(AND(AC1353=0,SUMIFS($H:$H,$A:$A,$A1353,#REF!,#REF!)&lt;250000000),"Ordinaria",IF(AND(AC1353=0,SUMIFS($H:$H,$A:$A,$A1353,#REF!,#REF!)&gt;=250000000),"Preventiva",IF(AND(AC1353&gt;0,AC1353&lt;=30),"Persuasiva I",IF(AND(AC1353&gt;30,AC1353&lt;=60),"Persuasiva II",IF(AND(AC1353&gt;60,AC1353&lt;90),"Prejurídica","Jurídico")))))</f>
        <v>#REF!</v>
      </c>
      <c r="AV1353">
        <f t="shared" si="335"/>
        <v>0</v>
      </c>
      <c r="AW1353" t="str">
        <f>IFERROR(VLOOKUP(#REF!,#REF!,32,0),"Desembolsado")</f>
        <v>Desembolsado</v>
      </c>
      <c r="AX1353" t="str">
        <f t="shared" si="325"/>
        <v>Otro</v>
      </c>
    </row>
    <row r="1354" spans="1:50" x14ac:dyDescent="0.25">
      <c r="A1354" s="3">
        <v>45199</v>
      </c>
      <c r="B1354" s="1">
        <v>39164550019941</v>
      </c>
      <c r="C1354" s="5">
        <v>184446000</v>
      </c>
      <c r="D1354">
        <v>240</v>
      </c>
      <c r="E1354" s="3">
        <v>41703</v>
      </c>
      <c r="F1354" s="1">
        <f>_xlfn.DAYS(E1354,A1354)/30</f>
        <v>-116.53333333333333</v>
      </c>
      <c r="G1354" s="1">
        <f t="shared" si="328"/>
        <v>123.46666666666667</v>
      </c>
      <c r="H1354" s="5">
        <v>98460169</v>
      </c>
      <c r="I1354" s="5" t="s">
        <v>52</v>
      </c>
      <c r="J1354" s="6">
        <v>42390</v>
      </c>
      <c r="K1354" s="7">
        <f>+_xlfn.DAYS(A1354,J1354)/30</f>
        <v>93.63333333333334</v>
      </c>
      <c r="L1354" s="7">
        <f>+_xlfn.DAYS(A1354,E1354)/30</f>
        <v>116.53333333333333</v>
      </c>
      <c r="M1354" s="6">
        <v>28212</v>
      </c>
      <c r="N1354" s="8">
        <f>+_xlfn.DAYS(A1354,M1354)/365</f>
        <v>46.539726027397258</v>
      </c>
      <c r="O1354" s="8">
        <v>941</v>
      </c>
      <c r="P1354" s="6">
        <v>41214</v>
      </c>
      <c r="Q1354" s="8">
        <f t="shared" si="332"/>
        <v>1.3583333333333334</v>
      </c>
      <c r="R1354" s="8">
        <f t="shared" si="324"/>
        <v>3.2666666666666666</v>
      </c>
      <c r="S1354" s="8" t="s">
        <v>66</v>
      </c>
      <c r="T1354" s="9">
        <v>1.61E-2</v>
      </c>
      <c r="U1354" s="5">
        <f t="shared" si="333"/>
        <v>768525</v>
      </c>
      <c r="V1354" s="5">
        <f t="shared" si="330"/>
        <v>132100.72674166667</v>
      </c>
      <c r="W1354" s="10">
        <f t="shared" si="326"/>
        <v>900625.72674166667</v>
      </c>
      <c r="X1354" s="5">
        <v>1249236</v>
      </c>
      <c r="Y1354">
        <v>0</v>
      </c>
      <c r="Z1354" s="5">
        <v>0</v>
      </c>
      <c r="AA1354" s="5">
        <v>99709405</v>
      </c>
      <c r="AB1354">
        <v>0</v>
      </c>
      <c r="AC1354">
        <v>0</v>
      </c>
      <c r="AD1354">
        <v>0</v>
      </c>
      <c r="AE1354" t="s">
        <v>34</v>
      </c>
      <c r="AF1354" t="s">
        <v>34</v>
      </c>
      <c r="AG1354" t="s">
        <v>41</v>
      </c>
      <c r="AH1354" s="5">
        <v>984601.69</v>
      </c>
      <c r="AI1354" s="5">
        <v>12492.36</v>
      </c>
      <c r="AJ1354" s="3">
        <v>49084</v>
      </c>
      <c r="AK1354" s="5">
        <v>0</v>
      </c>
      <c r="AL1354" s="5">
        <v>0</v>
      </c>
      <c r="AM1354" s="5">
        <v>0</v>
      </c>
      <c r="AN1354" s="5">
        <v>0</v>
      </c>
      <c r="AO1354" t="s">
        <v>41</v>
      </c>
      <c r="AP1354" t="s">
        <v>37</v>
      </c>
      <c r="AQ1354" s="5">
        <v>984601.69</v>
      </c>
      <c r="AR1354" t="s">
        <v>38</v>
      </c>
      <c r="AS1354">
        <f t="shared" si="336"/>
        <v>0</v>
      </c>
      <c r="AT1354" t="str">
        <f t="shared" si="334"/>
        <v>0 Días</v>
      </c>
      <c r="AU1354" t="e">
        <f>IF(AND(AC1354=0,SUMIFS($H:$H,$A:$A,$A1354,#REF!,#REF!)&lt;250000000),"Ordinaria",IF(AND(AC1354=0,SUMIFS($H:$H,$A:$A,$A1354,#REF!,#REF!)&gt;=250000000),"Preventiva",IF(AND(AC1354&gt;0,AC1354&lt;=30),"Persuasiva I",IF(AND(AC1354&gt;30,AC1354&lt;=60),"Persuasiva II",IF(AND(AC1354&gt;60,AC1354&lt;90),"Prejurídica","Jurídico")))))</f>
        <v>#REF!</v>
      </c>
      <c r="AV1354">
        <f t="shared" si="335"/>
        <v>0</v>
      </c>
      <c r="AW1354" t="str">
        <f>IFERROR(VLOOKUP(#REF!,#REF!,32,0),"Desembolsado")</f>
        <v>Desembolsado</v>
      </c>
      <c r="AX1354" t="str">
        <f t="shared" si="325"/>
        <v>Otro</v>
      </c>
    </row>
    <row r="1355" spans="1:50" x14ac:dyDescent="0.25">
      <c r="A1355" s="3">
        <v>45169</v>
      </c>
      <c r="B1355" s="1">
        <v>39164550019941</v>
      </c>
      <c r="C1355" s="5">
        <v>184446000</v>
      </c>
      <c r="D1355">
        <v>240</v>
      </c>
      <c r="E1355" s="3">
        <v>41703</v>
      </c>
      <c r="F1355" s="1">
        <f>_xlfn.DAYS(E1355,A1355)/30</f>
        <v>-115.53333333333333</v>
      </c>
      <c r="G1355" s="1">
        <f t="shared" si="328"/>
        <v>124.46666666666667</v>
      </c>
      <c r="H1355" s="5">
        <v>99229591</v>
      </c>
      <c r="I1355" s="5" t="s">
        <v>52</v>
      </c>
      <c r="J1355" s="6">
        <v>42390</v>
      </c>
      <c r="K1355" s="7">
        <f>+_xlfn.DAYS(A1355,J1355)/30</f>
        <v>92.63333333333334</v>
      </c>
      <c r="L1355" s="7">
        <f>+_xlfn.DAYS(A1355,E1355)/30</f>
        <v>115.53333333333333</v>
      </c>
      <c r="M1355" s="6">
        <v>28212</v>
      </c>
      <c r="N1355" s="8">
        <f>+_xlfn.DAYS(A1355,M1355)/365</f>
        <v>46.457534246575342</v>
      </c>
      <c r="O1355" s="8">
        <v>941</v>
      </c>
      <c r="P1355" s="6">
        <v>41214</v>
      </c>
      <c r="Q1355" s="8">
        <f t="shared" si="332"/>
        <v>1.3583333333333334</v>
      </c>
      <c r="R1355" s="8">
        <f t="shared" si="324"/>
        <v>3.2666666666666666</v>
      </c>
      <c r="S1355" s="8" t="s">
        <v>66</v>
      </c>
      <c r="T1355" s="9">
        <v>1.61E-2</v>
      </c>
      <c r="U1355" s="5">
        <f t="shared" si="333"/>
        <v>768525</v>
      </c>
      <c r="V1355" s="5">
        <f t="shared" si="330"/>
        <v>133133.03459166666</v>
      </c>
      <c r="W1355" s="10">
        <f t="shared" si="326"/>
        <v>901658.03459166666</v>
      </c>
      <c r="X1355" s="5">
        <v>1249613</v>
      </c>
      <c r="Y1355">
        <v>0</v>
      </c>
      <c r="Z1355" s="5">
        <v>0</v>
      </c>
      <c r="AA1355" s="5">
        <v>100479204</v>
      </c>
      <c r="AB1355">
        <v>0</v>
      </c>
      <c r="AC1355">
        <v>0</v>
      </c>
      <c r="AD1355">
        <v>0</v>
      </c>
      <c r="AE1355" t="s">
        <v>34</v>
      </c>
      <c r="AF1355" t="s">
        <v>34</v>
      </c>
      <c r="AG1355" t="s">
        <v>41</v>
      </c>
      <c r="AH1355" s="5">
        <v>992295.91</v>
      </c>
      <c r="AI1355" s="5">
        <v>12496.13</v>
      </c>
      <c r="AJ1355" s="3">
        <v>49084</v>
      </c>
      <c r="AK1355" s="5">
        <v>0</v>
      </c>
      <c r="AL1355" s="5">
        <v>0</v>
      </c>
      <c r="AM1355" s="5">
        <v>0</v>
      </c>
      <c r="AN1355" s="5">
        <v>0</v>
      </c>
      <c r="AO1355" t="s">
        <v>41</v>
      </c>
      <c r="AP1355" t="s">
        <v>37</v>
      </c>
      <c r="AQ1355" s="5">
        <v>992295.91</v>
      </c>
      <c r="AR1355" t="s">
        <v>38</v>
      </c>
      <c r="AS1355">
        <f t="shared" si="336"/>
        <v>0</v>
      </c>
      <c r="AT1355" t="str">
        <f t="shared" si="334"/>
        <v>0 Días</v>
      </c>
      <c r="AU1355" t="e">
        <f>IF(AND(AC1355=0,SUMIFS($H:$H,$A:$A,$A1355,#REF!,#REF!)&lt;250000000),"Ordinaria",IF(AND(AC1355=0,SUMIFS($H:$H,$A:$A,$A1355,#REF!,#REF!)&gt;=250000000),"Preventiva",IF(AND(AC1355&gt;0,AC1355&lt;=30),"Persuasiva I",IF(AND(AC1355&gt;30,AC1355&lt;=60),"Persuasiva II",IF(AND(AC1355&gt;60,AC1355&lt;90),"Prejurídica","Jurídico")))))</f>
        <v>#REF!</v>
      </c>
      <c r="AV1355">
        <f t="shared" si="335"/>
        <v>0</v>
      </c>
      <c r="AW1355" t="str">
        <f>IFERROR(VLOOKUP(#REF!,#REF!,32,0),"Desembolsado")</f>
        <v>Desembolsado</v>
      </c>
      <c r="AX1355" t="str">
        <f t="shared" si="325"/>
        <v>Otro</v>
      </c>
    </row>
    <row r="1356" spans="1:50" x14ac:dyDescent="0.25">
      <c r="A1356" s="3">
        <v>45138</v>
      </c>
      <c r="B1356" s="1">
        <v>39164550019941</v>
      </c>
      <c r="C1356" s="5">
        <v>184446000</v>
      </c>
      <c r="D1356">
        <v>240</v>
      </c>
      <c r="E1356" s="3">
        <v>41703</v>
      </c>
      <c r="F1356" s="1">
        <f>_xlfn.DAYS(E1356,A1356)/30</f>
        <v>-114.5</v>
      </c>
      <c r="G1356" s="1">
        <v>125</v>
      </c>
      <c r="H1356" s="5">
        <v>99998812</v>
      </c>
      <c r="I1356" s="5" t="s">
        <v>52</v>
      </c>
      <c r="J1356" s="6">
        <v>42390</v>
      </c>
      <c r="K1356" s="7">
        <f>+_xlfn.DAYS(A1356,J1356)/30</f>
        <v>91.6</v>
      </c>
      <c r="L1356" s="7">
        <f>+_xlfn.DAYS(A1356,E1356)/30</f>
        <v>114.5</v>
      </c>
      <c r="M1356" s="6">
        <v>28212</v>
      </c>
      <c r="N1356" s="8">
        <f>+_xlfn.DAYS(A1356,M1356)/365</f>
        <v>46.372602739726027</v>
      </c>
      <c r="O1356" s="8">
        <v>941</v>
      </c>
      <c r="P1356" s="6">
        <v>41214</v>
      </c>
      <c r="Q1356" s="8">
        <f t="shared" si="332"/>
        <v>1.3583333333333334</v>
      </c>
      <c r="R1356" s="8">
        <f t="shared" si="324"/>
        <v>3.2666666666666666</v>
      </c>
      <c r="S1356" s="8" t="s">
        <v>66</v>
      </c>
      <c r="T1356" s="9">
        <v>1.61E-2</v>
      </c>
      <c r="U1356" s="5">
        <f t="shared" si="333"/>
        <v>768525</v>
      </c>
      <c r="V1356" s="5">
        <f t="shared" si="330"/>
        <v>134165.07276666668</v>
      </c>
      <c r="W1356" s="10">
        <f t="shared" si="326"/>
        <v>902690.07276666665</v>
      </c>
      <c r="X1356" s="5">
        <v>1249989</v>
      </c>
      <c r="Y1356">
        <v>0</v>
      </c>
      <c r="Z1356" s="5">
        <v>0</v>
      </c>
      <c r="AA1356" s="5">
        <v>101248801</v>
      </c>
      <c r="AB1356">
        <v>0</v>
      </c>
      <c r="AC1356">
        <v>0</v>
      </c>
      <c r="AD1356">
        <v>0</v>
      </c>
      <c r="AE1356" t="s">
        <v>34</v>
      </c>
      <c r="AF1356" t="s">
        <v>34</v>
      </c>
      <c r="AG1356" t="s">
        <v>41</v>
      </c>
      <c r="AH1356" s="5">
        <v>999988.12</v>
      </c>
      <c r="AI1356" s="5">
        <v>12499.89</v>
      </c>
      <c r="AJ1356" s="3">
        <v>49084</v>
      </c>
      <c r="AK1356" s="5">
        <v>0</v>
      </c>
      <c r="AL1356" s="5">
        <v>0</v>
      </c>
      <c r="AM1356" s="5">
        <v>0</v>
      </c>
      <c r="AN1356" s="5">
        <v>0</v>
      </c>
      <c r="AO1356" t="s">
        <v>41</v>
      </c>
      <c r="AP1356" t="s">
        <v>37</v>
      </c>
      <c r="AQ1356" s="5">
        <v>999988.12</v>
      </c>
      <c r="AR1356" t="s">
        <v>38</v>
      </c>
      <c r="AS1356">
        <f t="shared" si="336"/>
        <v>0</v>
      </c>
      <c r="AT1356" t="str">
        <f t="shared" si="334"/>
        <v>0 Días</v>
      </c>
      <c r="AU1356" t="e">
        <f>IF(AND(AC1356=0,SUMIFS($H:$H,$A:$A,$A1356,#REF!,#REF!)&lt;250000000),"Ordinaria",IF(AND(AC1356=0,SUMIFS($H:$H,$A:$A,$A1356,#REF!,#REF!)&gt;=250000000),"Preventiva",IF(AND(AC1356&gt;0,AC1356&lt;=30),"Persuasiva I",IF(AND(AC1356&gt;30,AC1356&lt;=60),"Persuasiva II",IF(AND(AC1356&gt;60,AC1356&lt;90),"Prejurídica","Jurídico")))))</f>
        <v>#REF!</v>
      </c>
      <c r="AV1356">
        <f t="shared" si="335"/>
        <v>0</v>
      </c>
      <c r="AW1356" t="str">
        <f>IFERROR(VLOOKUP(#REF!,#REF!,32,0),"Desembolsado")</f>
        <v>Desembolsado</v>
      </c>
      <c r="AX1356" t="str">
        <f t="shared" si="325"/>
        <v>Otro</v>
      </c>
    </row>
    <row r="1357" spans="1:50" x14ac:dyDescent="0.25">
      <c r="A1357" s="3">
        <v>45107</v>
      </c>
      <c r="B1357" s="1">
        <v>39164550019941</v>
      </c>
      <c r="C1357" s="5">
        <v>184446000</v>
      </c>
      <c r="D1357">
        <v>240</v>
      </c>
      <c r="E1357" s="3">
        <v>41703</v>
      </c>
      <c r="F1357" s="1">
        <f>_xlfn.DAYS(E1357,A1357)/30</f>
        <v>-113.46666666666667</v>
      </c>
      <c r="G1357" s="1">
        <v>125.5</v>
      </c>
      <c r="H1357" s="5">
        <v>100768033</v>
      </c>
      <c r="I1357" s="5" t="s">
        <v>52</v>
      </c>
      <c r="J1357" s="6">
        <v>42390</v>
      </c>
      <c r="K1357" s="7">
        <f>+_xlfn.DAYS(A1357,J1357)/30</f>
        <v>90.566666666666663</v>
      </c>
      <c r="L1357" s="7">
        <f>+_xlfn.DAYS(A1357,E1357)/30</f>
        <v>113.46666666666667</v>
      </c>
      <c r="M1357" s="6">
        <v>28212</v>
      </c>
      <c r="N1357" s="8">
        <f>+_xlfn.DAYS(A1357,M1357)/365</f>
        <v>46.287671232876711</v>
      </c>
      <c r="O1357" s="8">
        <v>941</v>
      </c>
      <c r="P1357" s="6">
        <v>41214</v>
      </c>
      <c r="Q1357" s="8">
        <f t="shared" si="332"/>
        <v>1.3583333333333334</v>
      </c>
      <c r="R1357" s="8">
        <f t="shared" si="324"/>
        <v>3.2666666666666666</v>
      </c>
      <c r="S1357" s="8" t="s">
        <v>66</v>
      </c>
      <c r="T1357" s="9">
        <v>1.61E-2</v>
      </c>
      <c r="U1357" s="5">
        <f t="shared" si="333"/>
        <v>768525</v>
      </c>
      <c r="V1357" s="5">
        <f t="shared" si="330"/>
        <v>135197.11094166664</v>
      </c>
      <c r="W1357" s="10">
        <f t="shared" si="326"/>
        <v>903722.11094166664</v>
      </c>
      <c r="X1357" s="5">
        <v>1250365</v>
      </c>
      <c r="Y1357">
        <v>0</v>
      </c>
      <c r="Z1357" s="5">
        <v>0</v>
      </c>
      <c r="AA1357" s="5">
        <v>102018398</v>
      </c>
      <c r="AB1357">
        <v>0</v>
      </c>
      <c r="AC1357">
        <v>0</v>
      </c>
      <c r="AD1357">
        <v>0</v>
      </c>
      <c r="AE1357" t="s">
        <v>34</v>
      </c>
      <c r="AF1357" t="s">
        <v>34</v>
      </c>
      <c r="AG1357" t="s">
        <v>41</v>
      </c>
      <c r="AH1357" s="5">
        <v>1007680.33</v>
      </c>
      <c r="AI1357" s="5">
        <v>12503.65</v>
      </c>
      <c r="AJ1357" s="3">
        <v>49084</v>
      </c>
      <c r="AK1357" s="5">
        <v>0</v>
      </c>
      <c r="AL1357" s="5">
        <v>0</v>
      </c>
      <c r="AM1357" s="5">
        <v>0</v>
      </c>
      <c r="AN1357" s="5">
        <v>0</v>
      </c>
      <c r="AO1357" t="s">
        <v>41</v>
      </c>
      <c r="AP1357" t="s">
        <v>37</v>
      </c>
      <c r="AQ1357" s="5">
        <v>1007680.33</v>
      </c>
      <c r="AR1357" t="s">
        <v>38</v>
      </c>
      <c r="AS1357">
        <f t="shared" si="336"/>
        <v>0</v>
      </c>
      <c r="AT1357" t="str">
        <f t="shared" si="334"/>
        <v>0 Días</v>
      </c>
      <c r="AU1357" t="e">
        <f>IF(AND(AC1357=0,SUMIFS($H:$H,$A:$A,$A1357,#REF!,#REF!)&lt;250000000),"Ordinaria",IF(AND(AC1357=0,SUMIFS($H:$H,$A:$A,$A1357,#REF!,#REF!)&gt;=250000000),"Preventiva",IF(AND(AC1357&gt;0,AC1357&lt;=30),"Persuasiva I",IF(AND(AC1357&gt;30,AC1357&lt;=60),"Persuasiva II",IF(AND(AC1357&gt;60,AC1357&lt;90),"Prejurídica","Jurídico")))))</f>
        <v>#REF!</v>
      </c>
      <c r="AV1357">
        <f t="shared" si="335"/>
        <v>0</v>
      </c>
      <c r="AW1357" t="str">
        <f>IFERROR(VLOOKUP(#REF!,#REF!,32,0),"Desembolsado")</f>
        <v>Desembolsado</v>
      </c>
      <c r="AX1357" t="str">
        <f t="shared" si="325"/>
        <v>Otro</v>
      </c>
    </row>
    <row r="1358" spans="1:50" x14ac:dyDescent="0.25">
      <c r="A1358" s="3">
        <v>45077</v>
      </c>
      <c r="B1358" s="1">
        <v>39164550019941</v>
      </c>
      <c r="C1358" s="5">
        <v>184446000</v>
      </c>
      <c r="D1358">
        <v>240</v>
      </c>
      <c r="E1358" s="3">
        <v>41703</v>
      </c>
      <c r="F1358" s="1">
        <f>_xlfn.DAYS(E1358,A1358)/30</f>
        <v>-112.46666666666667</v>
      </c>
      <c r="G1358" s="1">
        <v>126.53333333333333</v>
      </c>
      <c r="H1358" s="5">
        <v>101537254</v>
      </c>
      <c r="I1358" s="5" t="s">
        <v>52</v>
      </c>
      <c r="J1358" s="6">
        <v>42390</v>
      </c>
      <c r="K1358" s="7">
        <f>+_xlfn.DAYS(A1358,J1358)/30</f>
        <v>89.566666666666663</v>
      </c>
      <c r="L1358" s="7">
        <f>+_xlfn.DAYS(A1358,E1358)/30</f>
        <v>112.46666666666667</v>
      </c>
      <c r="M1358" s="6">
        <v>28212</v>
      </c>
      <c r="N1358" s="8">
        <f>+_xlfn.DAYS(A1358,M1358)/365</f>
        <v>46.205479452054796</v>
      </c>
      <c r="O1358" s="8">
        <v>941</v>
      </c>
      <c r="P1358" s="6">
        <v>41214</v>
      </c>
      <c r="Q1358" s="8">
        <f t="shared" si="332"/>
        <v>1.3583333333333334</v>
      </c>
      <c r="R1358" s="8">
        <f t="shared" si="324"/>
        <v>3.2666666666666666</v>
      </c>
      <c r="S1358" s="8" t="s">
        <v>66</v>
      </c>
      <c r="T1358" s="9">
        <v>1.61E-2</v>
      </c>
      <c r="U1358" s="5">
        <f t="shared" si="333"/>
        <v>768525</v>
      </c>
      <c r="V1358" s="5">
        <f t="shared" si="330"/>
        <v>136229.14911666667</v>
      </c>
      <c r="W1358" s="10">
        <f t="shared" si="326"/>
        <v>904754.14911666664</v>
      </c>
      <c r="X1358" s="5">
        <v>1250741</v>
      </c>
      <c r="Y1358">
        <v>0</v>
      </c>
      <c r="Z1358" s="5">
        <v>0</v>
      </c>
      <c r="AA1358" s="5">
        <v>102787995</v>
      </c>
      <c r="AB1358">
        <v>0</v>
      </c>
      <c r="AC1358">
        <v>0</v>
      </c>
      <c r="AD1358">
        <v>0</v>
      </c>
      <c r="AE1358" t="s">
        <v>34</v>
      </c>
      <c r="AF1358" t="s">
        <v>34</v>
      </c>
      <c r="AG1358" t="s">
        <v>41</v>
      </c>
      <c r="AH1358" s="5">
        <v>1015372.54</v>
      </c>
      <c r="AI1358" s="5">
        <v>12507.41</v>
      </c>
      <c r="AJ1358" s="3">
        <v>49084</v>
      </c>
      <c r="AK1358" s="5">
        <v>0</v>
      </c>
      <c r="AL1358" s="5">
        <v>0</v>
      </c>
      <c r="AM1358" s="5">
        <v>0</v>
      </c>
      <c r="AN1358" s="5">
        <v>0</v>
      </c>
      <c r="AO1358" t="s">
        <v>41</v>
      </c>
      <c r="AP1358" t="s">
        <v>37</v>
      </c>
      <c r="AQ1358" s="5">
        <v>1015372.54</v>
      </c>
      <c r="AR1358" t="s">
        <v>38</v>
      </c>
      <c r="AS1358">
        <f t="shared" si="336"/>
        <v>0</v>
      </c>
      <c r="AT1358" t="str">
        <f t="shared" si="334"/>
        <v>0 Días</v>
      </c>
      <c r="AU1358" t="e">
        <f>IF(AND(AC1358=0,SUMIFS($H:$H,$A:$A,$A1358,#REF!,#REF!)&lt;250000000),"Ordinaria",IF(AND(AC1358=0,SUMIFS($H:$H,$A:$A,$A1358,#REF!,#REF!)&gt;=250000000),"Preventiva",IF(AND(AC1358&gt;0,AC1358&lt;=30),"Persuasiva I",IF(AND(AC1358&gt;30,AC1358&lt;=60),"Persuasiva II",IF(AND(AC1358&gt;60,AC1358&lt;90),"Prejurídica","Jurídico")))))</f>
        <v>#REF!</v>
      </c>
      <c r="AV1358">
        <f t="shared" si="335"/>
        <v>0</v>
      </c>
      <c r="AW1358" t="str">
        <f>IFERROR(VLOOKUP(#REF!,#REF!,32,0),"Desembolsado")</f>
        <v>Desembolsado</v>
      </c>
      <c r="AX1358" t="str">
        <f t="shared" si="325"/>
        <v>Otro</v>
      </c>
    </row>
    <row r="1359" spans="1:50" x14ac:dyDescent="0.25">
      <c r="A1359" s="3">
        <v>45046</v>
      </c>
      <c r="B1359" s="1">
        <v>39164550019941</v>
      </c>
      <c r="C1359" s="5">
        <v>184446000</v>
      </c>
      <c r="D1359">
        <v>240</v>
      </c>
      <c r="E1359" s="3">
        <v>41703</v>
      </c>
      <c r="F1359" s="1">
        <f>_xlfn.DAYS(E1359,A1359)/30</f>
        <v>-111.43333333333334</v>
      </c>
      <c r="G1359" s="1">
        <v>127.53333333333333</v>
      </c>
      <c r="H1359" s="5">
        <v>102306475</v>
      </c>
      <c r="I1359" s="5" t="s">
        <v>52</v>
      </c>
      <c r="J1359" s="6">
        <v>42390</v>
      </c>
      <c r="K1359" s="7">
        <f>+_xlfn.DAYS(A1359,J1359)/30</f>
        <v>88.533333333333331</v>
      </c>
      <c r="L1359" s="7">
        <f>+_xlfn.DAYS(A1359,E1359)/30</f>
        <v>111.43333333333334</v>
      </c>
      <c r="M1359" s="6">
        <v>28212</v>
      </c>
      <c r="N1359" s="8">
        <f>+_xlfn.DAYS(A1359,M1359)/365</f>
        <v>46.12054794520548</v>
      </c>
      <c r="O1359" s="8">
        <v>941</v>
      </c>
      <c r="P1359" s="6">
        <v>41214</v>
      </c>
      <c r="Q1359" s="8">
        <f t="shared" si="332"/>
        <v>1.3583333333333334</v>
      </c>
      <c r="R1359" s="8">
        <f t="shared" si="324"/>
        <v>3.2666666666666666</v>
      </c>
      <c r="S1359" s="8" t="s">
        <v>66</v>
      </c>
      <c r="T1359" s="9">
        <v>1.61E-2</v>
      </c>
      <c r="U1359" s="5">
        <f t="shared" si="333"/>
        <v>768525</v>
      </c>
      <c r="V1359" s="5">
        <f t="shared" si="330"/>
        <v>137261.18729166666</v>
      </c>
      <c r="W1359" s="10">
        <f t="shared" si="326"/>
        <v>905786.18729166663</v>
      </c>
      <c r="X1359" s="5">
        <v>1251118</v>
      </c>
      <c r="Y1359">
        <v>0</v>
      </c>
      <c r="Z1359" s="5">
        <v>0</v>
      </c>
      <c r="AA1359" s="5">
        <v>103557593</v>
      </c>
      <c r="AB1359">
        <v>0</v>
      </c>
      <c r="AC1359">
        <v>0</v>
      </c>
      <c r="AD1359">
        <v>0</v>
      </c>
      <c r="AE1359" t="s">
        <v>34</v>
      </c>
      <c r="AF1359" t="s">
        <v>34</v>
      </c>
      <c r="AG1359" t="s">
        <v>41</v>
      </c>
      <c r="AH1359" s="5">
        <v>1023064.75</v>
      </c>
      <c r="AI1359" s="5">
        <v>12511.18</v>
      </c>
      <c r="AJ1359" s="3">
        <v>49084</v>
      </c>
      <c r="AK1359" s="5">
        <v>0</v>
      </c>
      <c r="AL1359" s="5">
        <v>0</v>
      </c>
      <c r="AM1359" s="5">
        <v>0</v>
      </c>
      <c r="AN1359" s="5">
        <v>0</v>
      </c>
      <c r="AO1359" t="s">
        <v>41</v>
      </c>
      <c r="AP1359" t="s">
        <v>37</v>
      </c>
      <c r="AQ1359" s="5">
        <v>1023064.75</v>
      </c>
      <c r="AR1359" t="s">
        <v>38</v>
      </c>
      <c r="AS1359">
        <f t="shared" si="336"/>
        <v>0</v>
      </c>
      <c r="AT1359" t="str">
        <f t="shared" si="334"/>
        <v>0 Días</v>
      </c>
      <c r="AU1359" t="e">
        <f>IF(AND(AC1359=0,SUMIFS($H:$H,$A:$A,$A1359,#REF!,#REF!)&lt;250000000),"Ordinaria",IF(AND(AC1359=0,SUMIFS($H:$H,$A:$A,$A1359,#REF!,#REF!)&gt;=250000000),"Preventiva",IF(AND(AC1359&gt;0,AC1359&lt;=30),"Persuasiva I",IF(AND(AC1359&gt;30,AC1359&lt;=60),"Persuasiva II",IF(AND(AC1359&gt;60,AC1359&lt;90),"Prejurídica","Jurídico")))))</f>
        <v>#REF!</v>
      </c>
      <c r="AV1359">
        <f t="shared" si="335"/>
        <v>0</v>
      </c>
      <c r="AW1359" t="str">
        <f>IFERROR(VLOOKUP(#REF!,#REF!,32,0),"Desembolsado")</f>
        <v>Desembolsado</v>
      </c>
      <c r="AX1359" t="str">
        <f t="shared" si="325"/>
        <v>Otro</v>
      </c>
    </row>
    <row r="1360" spans="1:50" x14ac:dyDescent="0.25">
      <c r="A1360" s="3">
        <v>45016</v>
      </c>
      <c r="B1360" s="1">
        <v>39164550019941</v>
      </c>
      <c r="C1360" s="5">
        <v>184446000</v>
      </c>
      <c r="D1360">
        <v>240</v>
      </c>
      <c r="E1360" s="3">
        <v>41703</v>
      </c>
      <c r="F1360" s="1">
        <f>_xlfn.DAYS(E1360,A1360)/30</f>
        <v>-110.43333333333334</v>
      </c>
      <c r="G1360" s="1">
        <v>128.56666666666666</v>
      </c>
      <c r="H1360" s="5">
        <v>103075696</v>
      </c>
      <c r="I1360" s="5" t="s">
        <v>52</v>
      </c>
      <c r="J1360" s="6">
        <v>42390</v>
      </c>
      <c r="K1360" s="7">
        <f>+_xlfn.DAYS(A1360,J1360)/30</f>
        <v>87.533333333333331</v>
      </c>
      <c r="L1360" s="7">
        <f>+_xlfn.DAYS(A1360,E1360)/30</f>
        <v>110.43333333333334</v>
      </c>
      <c r="M1360" s="6">
        <v>28212</v>
      </c>
      <c r="N1360" s="8">
        <f>+_xlfn.DAYS(A1360,M1360)/365</f>
        <v>46.038356164383565</v>
      </c>
      <c r="O1360" s="8">
        <v>941</v>
      </c>
      <c r="P1360" s="6">
        <v>41214</v>
      </c>
      <c r="Q1360" s="8">
        <f t="shared" si="332"/>
        <v>1.3583333333333334</v>
      </c>
      <c r="R1360" s="8">
        <f t="shared" si="324"/>
        <v>3.2666666666666666</v>
      </c>
      <c r="S1360" s="8" t="s">
        <v>66</v>
      </c>
      <c r="T1360" s="9">
        <v>1.61E-2</v>
      </c>
      <c r="U1360" s="5">
        <f t="shared" si="333"/>
        <v>768525</v>
      </c>
      <c r="V1360" s="5">
        <f t="shared" si="330"/>
        <v>138293.22546666668</v>
      </c>
      <c r="W1360" s="10">
        <f t="shared" si="326"/>
        <v>906818.22546666674</v>
      </c>
      <c r="X1360" s="5">
        <v>1251489</v>
      </c>
      <c r="Y1360">
        <v>0</v>
      </c>
      <c r="Z1360" s="5">
        <v>0</v>
      </c>
      <c r="AA1360" s="5">
        <v>104327185</v>
      </c>
      <c r="AB1360">
        <v>0</v>
      </c>
      <c r="AC1360">
        <v>0</v>
      </c>
      <c r="AD1360">
        <v>0</v>
      </c>
      <c r="AE1360" t="s">
        <v>34</v>
      </c>
      <c r="AF1360" t="s">
        <v>34</v>
      </c>
      <c r="AG1360" t="s">
        <v>41</v>
      </c>
      <c r="AH1360" s="5">
        <v>1030756.96</v>
      </c>
      <c r="AI1360" s="5">
        <v>12514.89</v>
      </c>
      <c r="AJ1360" s="3">
        <v>49084</v>
      </c>
      <c r="AK1360" s="5">
        <v>0</v>
      </c>
      <c r="AL1360" s="5">
        <v>0</v>
      </c>
      <c r="AM1360" s="5">
        <v>0</v>
      </c>
      <c r="AN1360" s="5">
        <v>0</v>
      </c>
      <c r="AO1360" t="s">
        <v>41</v>
      </c>
      <c r="AP1360" t="s">
        <v>37</v>
      </c>
      <c r="AQ1360" s="5">
        <v>1030756.96</v>
      </c>
      <c r="AR1360" t="s">
        <v>38</v>
      </c>
      <c r="AS1360">
        <f t="shared" si="336"/>
        <v>0</v>
      </c>
      <c r="AT1360" t="str">
        <f t="shared" si="334"/>
        <v>0 Días</v>
      </c>
      <c r="AU1360" t="e">
        <f>IF(AND(AC1360=0,SUMIFS($H:$H,$A:$A,$A1360,#REF!,#REF!)&lt;250000000),"Ordinaria",IF(AND(AC1360=0,SUMIFS($H:$H,$A:$A,$A1360,#REF!,#REF!)&gt;=250000000),"Preventiva",IF(AND(AC1360&gt;0,AC1360&lt;=30),"Persuasiva I",IF(AND(AC1360&gt;30,AC1360&lt;=60),"Persuasiva II",IF(AND(AC1360&gt;60,AC1360&lt;90),"Prejurídica","Jurídico")))))</f>
        <v>#REF!</v>
      </c>
      <c r="AV1360">
        <f t="shared" si="335"/>
        <v>0</v>
      </c>
      <c r="AW1360" t="str">
        <f>IFERROR(VLOOKUP(#REF!,#REF!,32,0),"Desembolsado")</f>
        <v>Desembolsado</v>
      </c>
      <c r="AX1360" t="str">
        <f t="shared" si="325"/>
        <v>Otro</v>
      </c>
    </row>
    <row r="1361" spans="1:50" x14ac:dyDescent="0.25">
      <c r="A1361" s="3">
        <v>45351</v>
      </c>
      <c r="B1361" s="1">
        <v>39165120021421</v>
      </c>
      <c r="C1361" s="5">
        <v>144435000</v>
      </c>
      <c r="D1361">
        <v>240</v>
      </c>
      <c r="E1361" s="3">
        <v>40606</v>
      </c>
      <c r="F1361" s="1">
        <f>_xlfn.DAYS(E1361,A1361)/30</f>
        <v>-158.16666666666666</v>
      </c>
      <c r="G1361" s="1">
        <f t="shared" ref="G1361:G1373" si="337">+D1361+F1361</f>
        <v>81.833333333333343</v>
      </c>
      <c r="H1361" s="5">
        <v>48399276.469999999</v>
      </c>
      <c r="I1361" s="5" t="s">
        <v>53</v>
      </c>
      <c r="J1361" s="6">
        <v>42706</v>
      </c>
      <c r="K1361" s="7">
        <f>+_xlfn.DAYS(A1361,J1361)/30</f>
        <v>88.166666666666671</v>
      </c>
      <c r="L1361" s="7">
        <f>+_xlfn.DAYS(A1361,E1361)/30</f>
        <v>158.16666666666666</v>
      </c>
      <c r="M1361" s="6">
        <v>27043</v>
      </c>
      <c r="N1361" s="8">
        <f>+_xlfn.DAYS(A1361,M1361)/365</f>
        <v>50.158904109589038</v>
      </c>
      <c r="O1361" s="8">
        <v>2391</v>
      </c>
      <c r="P1361" s="6">
        <v>40058</v>
      </c>
      <c r="Q1361" s="8">
        <f t="shared" si="332"/>
        <v>1.5222222222222221</v>
      </c>
      <c r="R1361" s="8">
        <f t="shared" si="324"/>
        <v>7.3555555555555552</v>
      </c>
      <c r="S1361" s="8" t="s">
        <v>66</v>
      </c>
      <c r="T1361" s="9">
        <v>1.61E-2</v>
      </c>
      <c r="U1361" s="5">
        <f t="shared" si="333"/>
        <v>601812.5</v>
      </c>
      <c r="V1361" s="5">
        <f t="shared" si="330"/>
        <v>64935.69593058333</v>
      </c>
      <c r="W1361" s="10">
        <f t="shared" si="326"/>
        <v>666748.19593058329</v>
      </c>
      <c r="X1361" s="5">
        <v>23661</v>
      </c>
      <c r="Y1361">
        <v>0</v>
      </c>
      <c r="Z1361" s="5">
        <v>6474</v>
      </c>
      <c r="AA1361" s="5">
        <v>48429411.469999999</v>
      </c>
      <c r="AB1361">
        <v>0</v>
      </c>
      <c r="AC1361">
        <v>0</v>
      </c>
      <c r="AD1361">
        <v>0</v>
      </c>
      <c r="AE1361" t="s">
        <v>34</v>
      </c>
      <c r="AF1361" t="s">
        <v>34</v>
      </c>
      <c r="AG1361" t="s">
        <v>41</v>
      </c>
      <c r="AH1361" s="5">
        <v>483992.76</v>
      </c>
      <c r="AI1361" s="5">
        <v>236.61</v>
      </c>
      <c r="AJ1361" s="3">
        <v>47868</v>
      </c>
      <c r="AK1361" s="5">
        <v>64.739999999999995</v>
      </c>
      <c r="AL1361" s="5">
        <v>0</v>
      </c>
      <c r="AM1361" s="5">
        <v>0</v>
      </c>
      <c r="AN1361" s="5">
        <v>0</v>
      </c>
      <c r="AO1361" t="s">
        <v>41</v>
      </c>
      <c r="AP1361" t="s">
        <v>37</v>
      </c>
      <c r="AQ1361" s="5">
        <v>483992.76</v>
      </c>
      <c r="AR1361" t="s">
        <v>38</v>
      </c>
      <c r="AT1361" t="str">
        <f t="shared" si="334"/>
        <v>0 Días</v>
      </c>
      <c r="AU1361" t="e">
        <f>IF(AND(AC1361=0,SUMIFS($H:$H,$A:$A,$A1361,#REF!,#REF!)&lt;250000000),"Ordinaria",IF(AND(AC1361=0,SUMIFS($H:$H,$A:$A,$A1361,#REF!,#REF!)&gt;=250000000),"Preventiva",IF(AND(AC1361&gt;0,AC1361&lt;=30),"Persuasiva I",IF(AND(AC1361&gt;30,AC1361&lt;=60),"Persuasiva II",IF(AND(AC1361&gt;60,AC1361&lt;90),"Prejurídica","Jurídico")))))</f>
        <v>#REF!</v>
      </c>
      <c r="AV1361">
        <f t="shared" si="335"/>
        <v>0</v>
      </c>
      <c r="AW1361" t="str">
        <f>IFERROR(VLOOKUP(#REF!,#REF!,32,0),"Desembolsado")</f>
        <v>Desembolsado</v>
      </c>
      <c r="AX1361" t="str">
        <f t="shared" si="325"/>
        <v>Otro</v>
      </c>
    </row>
    <row r="1362" spans="1:50" x14ac:dyDescent="0.25">
      <c r="A1362" s="3">
        <v>45322</v>
      </c>
      <c r="B1362" s="1">
        <v>39165120021421</v>
      </c>
      <c r="C1362" s="5">
        <v>144435000</v>
      </c>
      <c r="D1362">
        <v>240</v>
      </c>
      <c r="E1362" s="3">
        <v>40606</v>
      </c>
      <c r="F1362" s="1">
        <f>_xlfn.DAYS(E1362,A1362)/30</f>
        <v>-157.19999999999999</v>
      </c>
      <c r="G1362" s="1">
        <f t="shared" si="337"/>
        <v>82.800000000000011</v>
      </c>
      <c r="H1362" s="5">
        <v>48982387.469999999</v>
      </c>
      <c r="I1362" s="5" t="s">
        <v>53</v>
      </c>
      <c r="J1362" s="6">
        <v>42706</v>
      </c>
      <c r="K1362" s="7">
        <f>+_xlfn.DAYS(A1362,J1362)/30</f>
        <v>87.2</v>
      </c>
      <c r="L1362" s="7">
        <f>+_xlfn.DAYS(A1362,E1362)/30</f>
        <v>157.19999999999999</v>
      </c>
      <c r="M1362" s="6">
        <v>27043</v>
      </c>
      <c r="N1362" s="8">
        <f>+_xlfn.DAYS(A1362,M1362)/365</f>
        <v>50.079452054794523</v>
      </c>
      <c r="O1362" s="8">
        <v>2391</v>
      </c>
      <c r="P1362" s="6">
        <v>40058</v>
      </c>
      <c r="Q1362" s="8">
        <f t="shared" si="332"/>
        <v>1.5222222222222221</v>
      </c>
      <c r="R1362" s="8">
        <f t="shared" si="324"/>
        <v>7.3555555555555552</v>
      </c>
      <c r="S1362" s="8" t="s">
        <v>66</v>
      </c>
      <c r="T1362" s="9">
        <v>1.61E-2</v>
      </c>
      <c r="U1362" s="5">
        <f t="shared" si="333"/>
        <v>601812.5</v>
      </c>
      <c r="V1362" s="5">
        <f t="shared" si="330"/>
        <v>65718.036522250011</v>
      </c>
      <c r="W1362" s="10">
        <f t="shared" si="326"/>
        <v>667530.53652225004</v>
      </c>
      <c r="X1362" s="5">
        <v>23947</v>
      </c>
      <c r="Y1362">
        <v>0</v>
      </c>
      <c r="Z1362" s="5">
        <v>6552</v>
      </c>
      <c r="AA1362" s="5">
        <v>49012886.469999999</v>
      </c>
      <c r="AB1362">
        <v>0</v>
      </c>
      <c r="AC1362">
        <v>0</v>
      </c>
      <c r="AD1362">
        <v>0</v>
      </c>
      <c r="AE1362" t="s">
        <v>34</v>
      </c>
      <c r="AF1362" t="s">
        <v>34</v>
      </c>
      <c r="AG1362" t="s">
        <v>41</v>
      </c>
      <c r="AH1362" s="5">
        <v>489823.87</v>
      </c>
      <c r="AI1362" s="5">
        <v>239.47</v>
      </c>
      <c r="AJ1362" s="3">
        <v>47868</v>
      </c>
      <c r="AK1362" s="5">
        <v>65.52</v>
      </c>
      <c r="AL1362" s="5">
        <v>0</v>
      </c>
      <c r="AM1362" s="5">
        <v>0</v>
      </c>
      <c r="AN1362" s="5">
        <v>0</v>
      </c>
      <c r="AO1362" t="s">
        <v>41</v>
      </c>
      <c r="AP1362" t="s">
        <v>37</v>
      </c>
      <c r="AQ1362" s="5">
        <v>489823.87</v>
      </c>
      <c r="AR1362" t="s">
        <v>38</v>
      </c>
      <c r="AS1362">
        <f t="shared" ref="AS1362:AS1372" si="338">IF(AC1362&gt;=1,1,0)</f>
        <v>0</v>
      </c>
      <c r="AT1362" t="str">
        <f t="shared" si="334"/>
        <v>0 Días</v>
      </c>
      <c r="AU1362" t="e">
        <f>IF(AND(AC1362=0,SUMIFS($H:$H,$A:$A,$A1362,#REF!,#REF!)&lt;250000000),"Ordinaria",IF(AND(AC1362=0,SUMIFS($H:$H,$A:$A,$A1362,#REF!,#REF!)&gt;=250000000),"Preventiva",IF(AND(AC1362&gt;0,AC1362&lt;=30),"Persuasiva I",IF(AND(AC1362&gt;30,AC1362&lt;=60),"Persuasiva II",IF(AND(AC1362&gt;60,AC1362&lt;90),"Prejurídica","Jurídico")))))</f>
        <v>#REF!</v>
      </c>
      <c r="AV1362">
        <f t="shared" si="335"/>
        <v>0</v>
      </c>
      <c r="AW1362" t="str">
        <f>IFERROR(VLOOKUP(#REF!,#REF!,32,0),"Desembolsado")</f>
        <v>Desembolsado</v>
      </c>
      <c r="AX1362" t="str">
        <f t="shared" si="325"/>
        <v>Otro</v>
      </c>
    </row>
    <row r="1363" spans="1:50" x14ac:dyDescent="0.25">
      <c r="A1363" s="3">
        <v>45291</v>
      </c>
      <c r="B1363" s="1">
        <v>39165120021421</v>
      </c>
      <c r="C1363" s="5">
        <v>144435000</v>
      </c>
      <c r="D1363">
        <v>240</v>
      </c>
      <c r="E1363" s="3">
        <v>40606</v>
      </c>
      <c r="F1363" s="1">
        <f>_xlfn.DAYS(E1363,A1363)/30</f>
        <v>-156.16666666666666</v>
      </c>
      <c r="G1363" s="1">
        <f t="shared" si="337"/>
        <v>83.833333333333343</v>
      </c>
      <c r="H1363" s="5">
        <v>49565498.469999999</v>
      </c>
      <c r="I1363" s="5" t="s">
        <v>53</v>
      </c>
      <c r="J1363" s="6">
        <v>42706</v>
      </c>
      <c r="K1363" s="7">
        <f>+_xlfn.DAYS(A1363,J1363)/30</f>
        <v>86.166666666666671</v>
      </c>
      <c r="L1363" s="7">
        <f>+_xlfn.DAYS(A1363,E1363)/30</f>
        <v>156.16666666666666</v>
      </c>
      <c r="M1363" s="6">
        <v>27043</v>
      </c>
      <c r="N1363" s="8">
        <f>+_xlfn.DAYS(A1363,M1363)/365</f>
        <v>49.994520547945207</v>
      </c>
      <c r="O1363" s="8">
        <v>2391</v>
      </c>
      <c r="P1363" s="6">
        <v>40058</v>
      </c>
      <c r="Q1363" s="8">
        <f t="shared" si="332"/>
        <v>1.5222222222222221</v>
      </c>
      <c r="R1363" s="8">
        <f t="shared" si="324"/>
        <v>7.3555555555555552</v>
      </c>
      <c r="S1363" s="8" t="s">
        <v>66</v>
      </c>
      <c r="T1363" s="9">
        <v>1.61E-2</v>
      </c>
      <c r="U1363" s="5">
        <f t="shared" si="333"/>
        <v>601812.5</v>
      </c>
      <c r="V1363" s="5">
        <f t="shared" si="330"/>
        <v>66500.377113916664</v>
      </c>
      <c r="W1363" s="10">
        <f t="shared" si="326"/>
        <v>668312.87711391668</v>
      </c>
      <c r="X1363" s="5">
        <v>24233</v>
      </c>
      <c r="Y1363">
        <v>0</v>
      </c>
      <c r="Z1363" s="5">
        <v>6631</v>
      </c>
      <c r="AA1363" s="5">
        <v>49596362.469999999</v>
      </c>
      <c r="AB1363">
        <v>0</v>
      </c>
      <c r="AC1363">
        <v>0</v>
      </c>
      <c r="AD1363">
        <v>0</v>
      </c>
      <c r="AE1363" t="s">
        <v>34</v>
      </c>
      <c r="AF1363" t="s">
        <v>34</v>
      </c>
      <c r="AG1363" t="s">
        <v>41</v>
      </c>
      <c r="AH1363" s="5">
        <v>495654.98</v>
      </c>
      <c r="AI1363" s="5">
        <v>242.33</v>
      </c>
      <c r="AJ1363" s="3">
        <v>47868</v>
      </c>
      <c r="AK1363" s="5">
        <v>66.31</v>
      </c>
      <c r="AL1363" s="5">
        <v>0</v>
      </c>
      <c r="AM1363" s="5">
        <v>0</v>
      </c>
      <c r="AN1363" s="5">
        <v>0</v>
      </c>
      <c r="AO1363" t="s">
        <v>41</v>
      </c>
      <c r="AP1363" t="s">
        <v>37</v>
      </c>
      <c r="AQ1363" s="5">
        <v>495654.98</v>
      </c>
      <c r="AR1363" t="s">
        <v>38</v>
      </c>
      <c r="AS1363">
        <f t="shared" si="338"/>
        <v>0</v>
      </c>
      <c r="AT1363" t="str">
        <f t="shared" si="334"/>
        <v>0 Días</v>
      </c>
      <c r="AU1363" t="e">
        <f>IF(AND(AC1363=0,SUMIFS($H:$H,$A:$A,$A1363,#REF!,#REF!)&lt;250000000),"Ordinaria",IF(AND(AC1363=0,SUMIFS($H:$H,$A:$A,$A1363,#REF!,#REF!)&gt;=250000000),"Preventiva",IF(AND(AC1363&gt;0,AC1363&lt;=30),"Persuasiva I",IF(AND(AC1363&gt;30,AC1363&lt;=60),"Persuasiva II",IF(AND(AC1363&gt;60,AC1363&lt;90),"Prejurídica","Jurídico")))))</f>
        <v>#REF!</v>
      </c>
      <c r="AV1363">
        <f t="shared" si="335"/>
        <v>0</v>
      </c>
      <c r="AW1363" t="str">
        <f>IFERROR(VLOOKUP(#REF!,#REF!,32,0),"Desembolsado")</f>
        <v>Desembolsado</v>
      </c>
      <c r="AX1363" t="str">
        <f t="shared" si="325"/>
        <v>Otro</v>
      </c>
    </row>
    <row r="1364" spans="1:50" x14ac:dyDescent="0.25">
      <c r="A1364" s="3">
        <v>45260</v>
      </c>
      <c r="B1364" s="1">
        <v>39165120021421</v>
      </c>
      <c r="C1364" s="5">
        <v>144435000</v>
      </c>
      <c r="D1364">
        <v>240</v>
      </c>
      <c r="E1364" s="3">
        <v>40606</v>
      </c>
      <c r="F1364" s="1">
        <f>_xlfn.DAYS(E1364,A1364)/30</f>
        <v>-155.13333333333333</v>
      </c>
      <c r="G1364" s="1">
        <f t="shared" si="337"/>
        <v>84.866666666666674</v>
      </c>
      <c r="H1364" s="5">
        <v>50148609.469999999</v>
      </c>
      <c r="I1364" s="5" t="s">
        <v>53</v>
      </c>
      <c r="J1364" s="6">
        <v>42706</v>
      </c>
      <c r="K1364" s="7">
        <f>+_xlfn.DAYS(A1364,J1364)/30</f>
        <v>85.13333333333334</v>
      </c>
      <c r="L1364" s="7">
        <f>+_xlfn.DAYS(A1364,E1364)/30</f>
        <v>155.13333333333333</v>
      </c>
      <c r="M1364" s="6">
        <v>27043</v>
      </c>
      <c r="N1364" s="8">
        <f>+_xlfn.DAYS(A1364,M1364)/365</f>
        <v>49.909589041095892</v>
      </c>
      <c r="O1364" s="8">
        <v>2391</v>
      </c>
      <c r="P1364" s="6">
        <v>40058</v>
      </c>
      <c r="Q1364" s="8">
        <f t="shared" si="332"/>
        <v>1.5222222222222221</v>
      </c>
      <c r="R1364" s="8">
        <f t="shared" si="324"/>
        <v>7.3555555555555552</v>
      </c>
      <c r="S1364" s="8" t="s">
        <v>66</v>
      </c>
      <c r="T1364" s="9">
        <v>1.61E-2</v>
      </c>
      <c r="U1364" s="5">
        <f t="shared" si="333"/>
        <v>601812.5</v>
      </c>
      <c r="V1364" s="5">
        <f t="shared" si="330"/>
        <v>67282.717705583331</v>
      </c>
      <c r="W1364" s="10">
        <f t="shared" si="326"/>
        <v>669095.21770558332</v>
      </c>
      <c r="X1364" s="5">
        <v>24518</v>
      </c>
      <c r="Y1364">
        <v>0</v>
      </c>
      <c r="Z1364" s="5">
        <v>0</v>
      </c>
      <c r="AA1364" s="5">
        <v>50173127.469999999</v>
      </c>
      <c r="AB1364">
        <v>0</v>
      </c>
      <c r="AC1364">
        <v>0</v>
      </c>
      <c r="AD1364">
        <v>0</v>
      </c>
      <c r="AE1364" t="s">
        <v>34</v>
      </c>
      <c r="AF1364" t="s">
        <v>34</v>
      </c>
      <c r="AG1364" t="s">
        <v>41</v>
      </c>
      <c r="AH1364" s="5">
        <v>501486.09</v>
      </c>
      <c r="AI1364" s="5">
        <v>245.18</v>
      </c>
      <c r="AJ1364" s="3">
        <v>47868</v>
      </c>
      <c r="AK1364" s="5">
        <v>0</v>
      </c>
      <c r="AL1364" s="5">
        <v>0</v>
      </c>
      <c r="AM1364" s="5">
        <v>0</v>
      </c>
      <c r="AN1364" s="5">
        <v>0</v>
      </c>
      <c r="AO1364" t="s">
        <v>41</v>
      </c>
      <c r="AP1364" t="s">
        <v>37</v>
      </c>
      <c r="AQ1364" s="5">
        <v>501486.09</v>
      </c>
      <c r="AR1364" t="s">
        <v>38</v>
      </c>
      <c r="AS1364">
        <f t="shared" si="338"/>
        <v>0</v>
      </c>
      <c r="AT1364" t="str">
        <f t="shared" si="334"/>
        <v>0 Días</v>
      </c>
      <c r="AU1364" t="e">
        <f>IF(AND(AC1364=0,SUMIFS($H:$H,$A:$A,$A1364,#REF!,#REF!)&lt;250000000),"Ordinaria",IF(AND(AC1364=0,SUMIFS($H:$H,$A:$A,$A1364,#REF!,#REF!)&gt;=250000000),"Preventiva",IF(AND(AC1364&gt;0,AC1364&lt;=30),"Persuasiva I",IF(AND(AC1364&gt;30,AC1364&lt;=60),"Persuasiva II",IF(AND(AC1364&gt;60,AC1364&lt;90),"Prejurídica","Jurídico")))))</f>
        <v>#REF!</v>
      </c>
      <c r="AV1364">
        <f t="shared" si="335"/>
        <v>0</v>
      </c>
      <c r="AW1364" t="str">
        <f>IFERROR(VLOOKUP(#REF!,#REF!,32,0),"Desembolsado")</f>
        <v>Desembolsado</v>
      </c>
      <c r="AX1364" t="str">
        <f t="shared" si="325"/>
        <v>Otro</v>
      </c>
    </row>
    <row r="1365" spans="1:50" x14ac:dyDescent="0.25">
      <c r="A1365" s="3">
        <v>45230</v>
      </c>
      <c r="B1365" s="1">
        <v>39165120021421</v>
      </c>
      <c r="C1365" s="5">
        <v>144435000</v>
      </c>
      <c r="D1365">
        <v>240</v>
      </c>
      <c r="E1365" s="3">
        <v>40606</v>
      </c>
      <c r="F1365" s="1">
        <f>_xlfn.DAYS(E1365,A1365)/30</f>
        <v>-154.13333333333333</v>
      </c>
      <c r="G1365" s="1">
        <f t="shared" si="337"/>
        <v>85.866666666666674</v>
      </c>
      <c r="H1365" s="5">
        <v>50731720.469999999</v>
      </c>
      <c r="I1365" s="5" t="s">
        <v>53</v>
      </c>
      <c r="J1365" s="6">
        <v>42706</v>
      </c>
      <c r="K1365" s="7">
        <f>+_xlfn.DAYS(A1365,J1365)/30</f>
        <v>84.13333333333334</v>
      </c>
      <c r="L1365" s="7">
        <f>+_xlfn.DAYS(A1365,E1365)/30</f>
        <v>154.13333333333333</v>
      </c>
      <c r="M1365" s="6">
        <v>27043</v>
      </c>
      <c r="N1365" s="8">
        <f>+_xlfn.DAYS(A1365,M1365)/365</f>
        <v>49.827397260273976</v>
      </c>
      <c r="O1365" s="8">
        <v>2391</v>
      </c>
      <c r="P1365" s="6">
        <v>40058</v>
      </c>
      <c r="Q1365" s="8">
        <f t="shared" si="332"/>
        <v>1.5222222222222221</v>
      </c>
      <c r="R1365" s="8">
        <f t="shared" si="324"/>
        <v>7.3555555555555552</v>
      </c>
      <c r="S1365" s="8" t="s">
        <v>66</v>
      </c>
      <c r="T1365" s="9">
        <v>1.61E-2</v>
      </c>
      <c r="U1365" s="5">
        <f t="shared" si="333"/>
        <v>601812.5</v>
      </c>
      <c r="V1365" s="5">
        <f t="shared" si="330"/>
        <v>68065.058297249983</v>
      </c>
      <c r="W1365" s="10">
        <f t="shared" si="326"/>
        <v>669877.55829724995</v>
      </c>
      <c r="X1365" s="5">
        <v>24803</v>
      </c>
      <c r="Y1365">
        <v>0</v>
      </c>
      <c r="Z1365" s="5">
        <v>0</v>
      </c>
      <c r="AA1365" s="5">
        <v>50756523.469999999</v>
      </c>
      <c r="AB1365">
        <v>0</v>
      </c>
      <c r="AC1365">
        <v>0</v>
      </c>
      <c r="AD1365">
        <v>0</v>
      </c>
      <c r="AE1365" t="s">
        <v>34</v>
      </c>
      <c r="AF1365" t="s">
        <v>34</v>
      </c>
      <c r="AG1365" t="s">
        <v>41</v>
      </c>
      <c r="AH1365" s="5">
        <v>507317.2</v>
      </c>
      <c r="AI1365" s="5">
        <v>248.03</v>
      </c>
      <c r="AJ1365" s="3">
        <v>47868</v>
      </c>
      <c r="AK1365" s="5">
        <v>0</v>
      </c>
      <c r="AL1365" s="5">
        <v>0</v>
      </c>
      <c r="AM1365" s="5">
        <v>0</v>
      </c>
      <c r="AN1365" s="5">
        <v>0</v>
      </c>
      <c r="AO1365" t="s">
        <v>41</v>
      </c>
      <c r="AP1365" t="s">
        <v>37</v>
      </c>
      <c r="AQ1365" s="5">
        <v>507317.2</v>
      </c>
      <c r="AR1365" t="s">
        <v>38</v>
      </c>
      <c r="AS1365">
        <f t="shared" si="338"/>
        <v>0</v>
      </c>
      <c r="AT1365" t="str">
        <f t="shared" si="334"/>
        <v>0 Días</v>
      </c>
      <c r="AU1365" t="e">
        <f>IF(AND(AC1365=0,SUMIFS($H:$H,$A:$A,$A1365,#REF!,#REF!)&lt;250000000),"Ordinaria",IF(AND(AC1365=0,SUMIFS($H:$H,$A:$A,$A1365,#REF!,#REF!)&gt;=250000000),"Preventiva",IF(AND(AC1365&gt;0,AC1365&lt;=30),"Persuasiva I",IF(AND(AC1365&gt;30,AC1365&lt;=60),"Persuasiva II",IF(AND(AC1365&gt;60,AC1365&lt;90),"Prejurídica","Jurídico")))))</f>
        <v>#REF!</v>
      </c>
      <c r="AV1365">
        <f t="shared" si="335"/>
        <v>0</v>
      </c>
      <c r="AW1365" t="str">
        <f>IFERROR(VLOOKUP(#REF!,#REF!,32,0),"Desembolsado")</f>
        <v>Desembolsado</v>
      </c>
      <c r="AX1365" t="str">
        <f t="shared" si="325"/>
        <v>Otro</v>
      </c>
    </row>
    <row r="1366" spans="1:50" x14ac:dyDescent="0.25">
      <c r="A1366" s="3">
        <v>45199</v>
      </c>
      <c r="B1366" s="1">
        <v>39165120021421</v>
      </c>
      <c r="C1366" s="5">
        <v>144435000</v>
      </c>
      <c r="D1366">
        <v>240</v>
      </c>
      <c r="E1366" s="3">
        <v>40606</v>
      </c>
      <c r="F1366" s="1">
        <f>_xlfn.DAYS(E1366,A1366)/30</f>
        <v>-153.1</v>
      </c>
      <c r="G1366" s="1">
        <f t="shared" si="337"/>
        <v>86.9</v>
      </c>
      <c r="H1366" s="5">
        <v>51314831.469999999</v>
      </c>
      <c r="I1366" s="5" t="s">
        <v>53</v>
      </c>
      <c r="J1366" s="6">
        <v>42706</v>
      </c>
      <c r="K1366" s="7">
        <f>+_xlfn.DAYS(A1366,J1366)/30</f>
        <v>83.1</v>
      </c>
      <c r="L1366" s="7">
        <f>+_xlfn.DAYS(A1366,E1366)/30</f>
        <v>153.1</v>
      </c>
      <c r="M1366" s="6">
        <v>27043</v>
      </c>
      <c r="N1366" s="8">
        <f>+_xlfn.DAYS(A1366,M1366)/365</f>
        <v>49.742465753424661</v>
      </c>
      <c r="O1366" s="8">
        <v>2391</v>
      </c>
      <c r="P1366" s="6">
        <v>40058</v>
      </c>
      <c r="Q1366" s="8">
        <f t="shared" si="332"/>
        <v>1.5222222222222221</v>
      </c>
      <c r="R1366" s="8">
        <f t="shared" si="324"/>
        <v>7.3555555555555552</v>
      </c>
      <c r="S1366" s="8" t="s">
        <v>66</v>
      </c>
      <c r="T1366" s="9">
        <v>1.61E-2</v>
      </c>
      <c r="U1366" s="5">
        <f t="shared" si="333"/>
        <v>601812.5</v>
      </c>
      <c r="V1366" s="5">
        <f t="shared" si="330"/>
        <v>68847.398888916665</v>
      </c>
      <c r="W1366" s="10">
        <f t="shared" si="326"/>
        <v>670659.89888891671</v>
      </c>
      <c r="X1366" s="5">
        <v>25090</v>
      </c>
      <c r="Y1366">
        <v>0</v>
      </c>
      <c r="Z1366" s="5">
        <v>0</v>
      </c>
      <c r="AA1366" s="5">
        <v>51339921.469999999</v>
      </c>
      <c r="AB1366">
        <v>0</v>
      </c>
      <c r="AC1366">
        <v>0</v>
      </c>
      <c r="AD1366">
        <v>0</v>
      </c>
      <c r="AE1366" t="s">
        <v>34</v>
      </c>
      <c r="AF1366" t="s">
        <v>34</v>
      </c>
      <c r="AG1366" t="s">
        <v>41</v>
      </c>
      <c r="AH1366" s="5">
        <v>513148.31</v>
      </c>
      <c r="AI1366" s="5">
        <v>250.9</v>
      </c>
      <c r="AJ1366" s="3">
        <v>47868</v>
      </c>
      <c r="AK1366" s="5">
        <v>0</v>
      </c>
      <c r="AL1366" s="5">
        <v>0</v>
      </c>
      <c r="AM1366" s="5">
        <v>0</v>
      </c>
      <c r="AN1366" s="5">
        <v>0</v>
      </c>
      <c r="AO1366" t="s">
        <v>41</v>
      </c>
      <c r="AP1366" t="s">
        <v>37</v>
      </c>
      <c r="AQ1366" s="5">
        <v>513148.31</v>
      </c>
      <c r="AR1366" t="s">
        <v>38</v>
      </c>
      <c r="AS1366">
        <f t="shared" si="338"/>
        <v>0</v>
      </c>
      <c r="AT1366" t="str">
        <f t="shared" si="334"/>
        <v>0 Días</v>
      </c>
      <c r="AU1366" t="e">
        <f>IF(AND(AC1366=0,SUMIFS($H:$H,$A:$A,$A1366,#REF!,#REF!)&lt;250000000),"Ordinaria",IF(AND(AC1366=0,SUMIFS($H:$H,$A:$A,$A1366,#REF!,#REF!)&gt;=250000000),"Preventiva",IF(AND(AC1366&gt;0,AC1366&lt;=30),"Persuasiva I",IF(AND(AC1366&gt;30,AC1366&lt;=60),"Persuasiva II",IF(AND(AC1366&gt;60,AC1366&lt;90),"Prejurídica","Jurídico")))))</f>
        <v>#REF!</v>
      </c>
      <c r="AV1366">
        <f t="shared" si="335"/>
        <v>0</v>
      </c>
      <c r="AW1366" t="str">
        <f>IFERROR(VLOOKUP(#REF!,#REF!,32,0),"Desembolsado")</f>
        <v>Desembolsado</v>
      </c>
      <c r="AX1366" t="str">
        <f t="shared" si="325"/>
        <v>Otro</v>
      </c>
    </row>
    <row r="1367" spans="1:50" x14ac:dyDescent="0.25">
      <c r="A1367" s="3">
        <v>45169</v>
      </c>
      <c r="B1367" s="1">
        <v>39165120021421</v>
      </c>
      <c r="C1367" s="5">
        <v>144435000</v>
      </c>
      <c r="D1367">
        <v>240</v>
      </c>
      <c r="E1367" s="3">
        <v>40606</v>
      </c>
      <c r="F1367" s="1">
        <f>_xlfn.DAYS(E1367,A1367)/30</f>
        <v>-152.1</v>
      </c>
      <c r="G1367" s="1">
        <f t="shared" si="337"/>
        <v>87.9</v>
      </c>
      <c r="H1367" s="5">
        <v>51897942.469999999</v>
      </c>
      <c r="I1367" s="5" t="s">
        <v>53</v>
      </c>
      <c r="J1367" s="6">
        <v>42706</v>
      </c>
      <c r="K1367" s="7">
        <f>+_xlfn.DAYS(A1367,J1367)/30</f>
        <v>82.1</v>
      </c>
      <c r="L1367" s="7">
        <f>+_xlfn.DAYS(A1367,E1367)/30</f>
        <v>152.1</v>
      </c>
      <c r="M1367" s="6">
        <v>27043</v>
      </c>
      <c r="N1367" s="8">
        <f>+_xlfn.DAYS(A1367,M1367)/365</f>
        <v>49.660273972602738</v>
      </c>
      <c r="O1367" s="8">
        <v>2391</v>
      </c>
      <c r="P1367" s="6">
        <v>40058</v>
      </c>
      <c r="Q1367" s="8">
        <f t="shared" si="332"/>
        <v>1.5222222222222221</v>
      </c>
      <c r="R1367" s="8">
        <f t="shared" si="324"/>
        <v>7.3555555555555552</v>
      </c>
      <c r="S1367" s="8" t="s">
        <v>66</v>
      </c>
      <c r="T1367" s="9">
        <v>1.61E-2</v>
      </c>
      <c r="U1367" s="5">
        <f t="shared" si="333"/>
        <v>601812.5</v>
      </c>
      <c r="V1367" s="5">
        <f t="shared" si="330"/>
        <v>69629.739480583332</v>
      </c>
      <c r="W1367" s="10">
        <f t="shared" si="326"/>
        <v>671442.23948058335</v>
      </c>
      <c r="X1367" s="5">
        <v>25358</v>
      </c>
      <c r="Y1367">
        <v>0</v>
      </c>
      <c r="Z1367" s="5">
        <v>0</v>
      </c>
      <c r="AA1367" s="5">
        <v>51923300.469999999</v>
      </c>
      <c r="AB1367">
        <v>0</v>
      </c>
      <c r="AC1367">
        <v>0</v>
      </c>
      <c r="AD1367">
        <v>0</v>
      </c>
      <c r="AE1367" t="s">
        <v>34</v>
      </c>
      <c r="AF1367" t="s">
        <v>34</v>
      </c>
      <c r="AG1367" t="s">
        <v>41</v>
      </c>
      <c r="AH1367" s="5">
        <v>518979.42</v>
      </c>
      <c r="AI1367" s="5">
        <v>253.58</v>
      </c>
      <c r="AJ1367" s="3">
        <v>47868</v>
      </c>
      <c r="AK1367" s="5">
        <v>0</v>
      </c>
      <c r="AL1367" s="5">
        <v>0</v>
      </c>
      <c r="AM1367" s="5">
        <v>0</v>
      </c>
      <c r="AN1367" s="5">
        <v>0</v>
      </c>
      <c r="AO1367" t="s">
        <v>41</v>
      </c>
      <c r="AP1367" t="s">
        <v>37</v>
      </c>
      <c r="AQ1367" s="5">
        <v>518979.42</v>
      </c>
      <c r="AR1367" t="s">
        <v>38</v>
      </c>
      <c r="AS1367">
        <f t="shared" si="338"/>
        <v>0</v>
      </c>
      <c r="AT1367" t="str">
        <f t="shared" si="334"/>
        <v>0 Días</v>
      </c>
      <c r="AU1367" t="e">
        <f>IF(AND(AC1367=0,SUMIFS($H:$H,$A:$A,$A1367,#REF!,#REF!)&lt;250000000),"Ordinaria",IF(AND(AC1367=0,SUMIFS($H:$H,$A:$A,$A1367,#REF!,#REF!)&gt;=250000000),"Preventiva",IF(AND(AC1367&gt;0,AC1367&lt;=30),"Persuasiva I",IF(AND(AC1367&gt;30,AC1367&lt;=60),"Persuasiva II",IF(AND(AC1367&gt;60,AC1367&lt;90),"Prejurídica","Jurídico")))))</f>
        <v>#REF!</v>
      </c>
      <c r="AV1367">
        <f t="shared" si="335"/>
        <v>0</v>
      </c>
      <c r="AW1367" t="str">
        <f>IFERROR(VLOOKUP(#REF!,#REF!,32,0),"Desembolsado")</f>
        <v>Desembolsado</v>
      </c>
      <c r="AX1367" t="str">
        <f t="shared" si="325"/>
        <v>Otro</v>
      </c>
    </row>
    <row r="1368" spans="1:50" x14ac:dyDescent="0.25">
      <c r="A1368" s="3">
        <v>45138</v>
      </c>
      <c r="B1368" s="1">
        <v>39165120021421</v>
      </c>
      <c r="C1368" s="5">
        <v>144435000</v>
      </c>
      <c r="D1368">
        <v>240</v>
      </c>
      <c r="E1368" s="3">
        <v>40606</v>
      </c>
      <c r="F1368" s="1">
        <f>_xlfn.DAYS(E1368,A1368)/30</f>
        <v>-151.06666666666666</v>
      </c>
      <c r="G1368" s="1">
        <f t="shared" si="337"/>
        <v>88.933333333333337</v>
      </c>
      <c r="H1368" s="5">
        <v>52481053.469999999</v>
      </c>
      <c r="I1368" s="5" t="s">
        <v>53</v>
      </c>
      <c r="J1368" s="6">
        <v>42706</v>
      </c>
      <c r="K1368" s="7">
        <f>+_xlfn.DAYS(A1368,J1368)/30</f>
        <v>81.066666666666663</v>
      </c>
      <c r="L1368" s="7">
        <f>+_xlfn.DAYS(A1368,E1368)/30</f>
        <v>151.06666666666666</v>
      </c>
      <c r="M1368" s="6">
        <v>27043</v>
      </c>
      <c r="N1368" s="8">
        <f>+_xlfn.DAYS(A1368,M1368)/365</f>
        <v>49.575342465753423</v>
      </c>
      <c r="O1368" s="8">
        <v>2391</v>
      </c>
      <c r="P1368" s="6">
        <v>40058</v>
      </c>
      <c r="Q1368" s="8">
        <f t="shared" si="332"/>
        <v>1.5222222222222221</v>
      </c>
      <c r="R1368" s="8">
        <f t="shared" si="324"/>
        <v>7.3555555555555552</v>
      </c>
      <c r="S1368" s="8" t="s">
        <v>66</v>
      </c>
      <c r="T1368" s="9">
        <v>1.61E-2</v>
      </c>
      <c r="U1368" s="5">
        <f t="shared" si="333"/>
        <v>601812.5</v>
      </c>
      <c r="V1368" s="5">
        <f t="shared" si="330"/>
        <v>70412.080072249999</v>
      </c>
      <c r="W1368" s="10">
        <f t="shared" si="326"/>
        <v>672224.58007224998</v>
      </c>
      <c r="X1368" s="5">
        <v>25646</v>
      </c>
      <c r="Y1368">
        <v>0</v>
      </c>
      <c r="Z1368" s="5">
        <v>0</v>
      </c>
      <c r="AA1368" s="5">
        <v>52506699.469999999</v>
      </c>
      <c r="AB1368">
        <v>0</v>
      </c>
      <c r="AC1368">
        <v>0</v>
      </c>
      <c r="AD1368">
        <v>0</v>
      </c>
      <c r="AE1368" t="s">
        <v>34</v>
      </c>
      <c r="AF1368" t="s">
        <v>34</v>
      </c>
      <c r="AG1368" t="s">
        <v>41</v>
      </c>
      <c r="AH1368" s="5">
        <v>524810.53</v>
      </c>
      <c r="AI1368" s="5">
        <v>256.45999999999998</v>
      </c>
      <c r="AJ1368" s="3">
        <v>47868</v>
      </c>
      <c r="AK1368" s="5">
        <v>0</v>
      </c>
      <c r="AL1368" s="5">
        <v>0</v>
      </c>
      <c r="AM1368" s="5">
        <v>0</v>
      </c>
      <c r="AN1368" s="5">
        <v>0</v>
      </c>
      <c r="AO1368" t="s">
        <v>41</v>
      </c>
      <c r="AP1368" t="s">
        <v>37</v>
      </c>
      <c r="AQ1368" s="5">
        <v>524810.53</v>
      </c>
      <c r="AR1368" t="s">
        <v>38</v>
      </c>
      <c r="AS1368">
        <f t="shared" si="338"/>
        <v>0</v>
      </c>
      <c r="AT1368" t="str">
        <f t="shared" si="334"/>
        <v>0 Días</v>
      </c>
      <c r="AU1368" t="e">
        <f>IF(AND(AC1368=0,SUMIFS($H:$H,$A:$A,$A1368,#REF!,#REF!)&lt;250000000),"Ordinaria",IF(AND(AC1368=0,SUMIFS($H:$H,$A:$A,$A1368,#REF!,#REF!)&gt;=250000000),"Preventiva",IF(AND(AC1368&gt;0,AC1368&lt;=30),"Persuasiva I",IF(AND(AC1368&gt;30,AC1368&lt;=60),"Persuasiva II",IF(AND(AC1368&gt;60,AC1368&lt;90),"Prejurídica","Jurídico")))))</f>
        <v>#REF!</v>
      </c>
      <c r="AV1368">
        <f t="shared" si="335"/>
        <v>0</v>
      </c>
      <c r="AW1368" t="str">
        <f>IFERROR(VLOOKUP(#REF!,#REF!,32,0),"Desembolsado")</f>
        <v>Desembolsado</v>
      </c>
      <c r="AX1368" t="str">
        <f t="shared" si="325"/>
        <v>Otro</v>
      </c>
    </row>
    <row r="1369" spans="1:50" x14ac:dyDescent="0.25">
      <c r="A1369" s="3">
        <v>45107</v>
      </c>
      <c r="B1369" s="1">
        <v>39165120021421</v>
      </c>
      <c r="C1369" s="5">
        <v>144435000</v>
      </c>
      <c r="D1369">
        <v>240</v>
      </c>
      <c r="E1369" s="3">
        <v>40606</v>
      </c>
      <c r="F1369" s="1">
        <f>_xlfn.DAYS(E1369,A1369)/30</f>
        <v>-150.03333333333333</v>
      </c>
      <c r="G1369" s="1">
        <f t="shared" si="337"/>
        <v>89.966666666666669</v>
      </c>
      <c r="H1369" s="5">
        <v>53064164.469999999</v>
      </c>
      <c r="I1369" s="5" t="s">
        <v>53</v>
      </c>
      <c r="J1369" s="6">
        <v>42706</v>
      </c>
      <c r="K1369" s="7">
        <f>+_xlfn.DAYS(A1369,J1369)/30</f>
        <v>80.033333333333331</v>
      </c>
      <c r="L1369" s="7">
        <f>+_xlfn.DAYS(A1369,E1369)/30</f>
        <v>150.03333333333333</v>
      </c>
      <c r="M1369" s="6">
        <v>27043</v>
      </c>
      <c r="N1369" s="8">
        <f>+_xlfn.DAYS(A1369,M1369)/365</f>
        <v>49.490410958904107</v>
      </c>
      <c r="O1369" s="8">
        <v>2391</v>
      </c>
      <c r="P1369" s="6">
        <v>40058</v>
      </c>
      <c r="Q1369" s="8">
        <f t="shared" si="332"/>
        <v>1.5222222222222221</v>
      </c>
      <c r="R1369" s="8">
        <f t="shared" si="324"/>
        <v>7.3555555555555552</v>
      </c>
      <c r="S1369" s="8" t="s">
        <v>66</v>
      </c>
      <c r="T1369" s="9">
        <v>1.61E-2</v>
      </c>
      <c r="U1369" s="5">
        <f t="shared" si="333"/>
        <v>601812.5</v>
      </c>
      <c r="V1369" s="5">
        <f t="shared" si="330"/>
        <v>71194.420663916666</v>
      </c>
      <c r="W1369" s="10">
        <f t="shared" si="326"/>
        <v>673006.92066391662</v>
      </c>
      <c r="X1369" s="5">
        <v>25939</v>
      </c>
      <c r="Y1369">
        <v>0</v>
      </c>
      <c r="Z1369" s="5">
        <v>0</v>
      </c>
      <c r="AA1369" s="5">
        <v>53090103.469999999</v>
      </c>
      <c r="AB1369">
        <v>0</v>
      </c>
      <c r="AC1369">
        <v>0</v>
      </c>
      <c r="AD1369">
        <v>0</v>
      </c>
      <c r="AE1369" t="s">
        <v>34</v>
      </c>
      <c r="AF1369" t="s">
        <v>34</v>
      </c>
      <c r="AG1369" t="s">
        <v>41</v>
      </c>
      <c r="AH1369" s="5">
        <v>530641.64</v>
      </c>
      <c r="AI1369" s="5">
        <v>259.39</v>
      </c>
      <c r="AJ1369" s="3">
        <v>47868</v>
      </c>
      <c r="AK1369" s="5">
        <v>0</v>
      </c>
      <c r="AL1369" s="5">
        <v>0</v>
      </c>
      <c r="AM1369" s="5">
        <v>0</v>
      </c>
      <c r="AN1369" s="5">
        <v>0</v>
      </c>
      <c r="AO1369" t="s">
        <v>41</v>
      </c>
      <c r="AP1369" t="s">
        <v>37</v>
      </c>
      <c r="AQ1369" s="5">
        <v>530641.64</v>
      </c>
      <c r="AR1369" t="s">
        <v>38</v>
      </c>
      <c r="AS1369">
        <f t="shared" si="338"/>
        <v>0</v>
      </c>
      <c r="AT1369" t="str">
        <f t="shared" si="334"/>
        <v>0 Días</v>
      </c>
      <c r="AU1369" t="e">
        <f>IF(AND(AC1369=0,SUMIFS($H:$H,$A:$A,$A1369,#REF!,#REF!)&lt;250000000),"Ordinaria",IF(AND(AC1369=0,SUMIFS($H:$H,$A:$A,$A1369,#REF!,#REF!)&gt;=250000000),"Preventiva",IF(AND(AC1369&gt;0,AC1369&lt;=30),"Persuasiva I",IF(AND(AC1369&gt;30,AC1369&lt;=60),"Persuasiva II",IF(AND(AC1369&gt;60,AC1369&lt;90),"Prejurídica","Jurídico")))))</f>
        <v>#REF!</v>
      </c>
      <c r="AV1369">
        <f t="shared" si="335"/>
        <v>0</v>
      </c>
      <c r="AW1369" t="str">
        <f>IFERROR(VLOOKUP(#REF!,#REF!,32,0),"Desembolsado")</f>
        <v>Desembolsado</v>
      </c>
      <c r="AX1369" t="str">
        <f t="shared" si="325"/>
        <v>Otro</v>
      </c>
    </row>
    <row r="1370" spans="1:50" x14ac:dyDescent="0.25">
      <c r="A1370" s="3">
        <v>45077</v>
      </c>
      <c r="B1370" s="1">
        <v>39165120021421</v>
      </c>
      <c r="C1370" s="5">
        <v>144435000</v>
      </c>
      <c r="D1370">
        <v>240</v>
      </c>
      <c r="E1370" s="3">
        <v>40606</v>
      </c>
      <c r="F1370" s="1">
        <f>_xlfn.DAYS(E1370,A1370)/30</f>
        <v>-149.03333333333333</v>
      </c>
      <c r="G1370" s="1">
        <f t="shared" si="337"/>
        <v>90.966666666666669</v>
      </c>
      <c r="H1370" s="5">
        <v>53647275.469999999</v>
      </c>
      <c r="I1370" s="5" t="s">
        <v>53</v>
      </c>
      <c r="J1370" s="6">
        <v>42706</v>
      </c>
      <c r="K1370" s="7">
        <f>+_xlfn.DAYS(A1370,J1370)/30</f>
        <v>79.033333333333331</v>
      </c>
      <c r="L1370" s="7">
        <f>+_xlfn.DAYS(A1370,E1370)/30</f>
        <v>149.03333333333333</v>
      </c>
      <c r="M1370" s="6">
        <v>27043</v>
      </c>
      <c r="N1370" s="8">
        <f>+_xlfn.DAYS(A1370,M1370)/365</f>
        <v>49.408219178082192</v>
      </c>
      <c r="O1370" s="8">
        <v>2391</v>
      </c>
      <c r="P1370" s="6">
        <v>40058</v>
      </c>
      <c r="Q1370" s="8">
        <f t="shared" si="332"/>
        <v>1.5222222222222221</v>
      </c>
      <c r="R1370" s="8">
        <f t="shared" si="324"/>
        <v>7.3555555555555552</v>
      </c>
      <c r="S1370" s="8" t="s">
        <v>66</v>
      </c>
      <c r="T1370" s="9">
        <v>1.61E-2</v>
      </c>
      <c r="U1370" s="5">
        <f t="shared" si="333"/>
        <v>601812.5</v>
      </c>
      <c r="V1370" s="5">
        <f t="shared" si="330"/>
        <v>71976.761255583318</v>
      </c>
      <c r="W1370" s="10">
        <f t="shared" si="326"/>
        <v>673789.26125558326</v>
      </c>
      <c r="X1370" s="5">
        <v>26222</v>
      </c>
      <c r="Y1370">
        <v>0</v>
      </c>
      <c r="Z1370" s="5">
        <v>0</v>
      </c>
      <c r="AA1370" s="5">
        <v>53673497.469999999</v>
      </c>
      <c r="AB1370">
        <v>0</v>
      </c>
      <c r="AC1370">
        <v>0</v>
      </c>
      <c r="AD1370">
        <v>0</v>
      </c>
      <c r="AE1370" t="s">
        <v>34</v>
      </c>
      <c r="AF1370" t="s">
        <v>34</v>
      </c>
      <c r="AG1370" t="s">
        <v>41</v>
      </c>
      <c r="AH1370" s="5">
        <v>536472.75</v>
      </c>
      <c r="AI1370" s="5">
        <v>262.22000000000003</v>
      </c>
      <c r="AJ1370" s="3">
        <v>47868</v>
      </c>
      <c r="AK1370" s="5">
        <v>0</v>
      </c>
      <c r="AL1370" s="5">
        <v>0</v>
      </c>
      <c r="AM1370" s="5">
        <v>0</v>
      </c>
      <c r="AN1370" s="5">
        <v>0</v>
      </c>
      <c r="AO1370" t="s">
        <v>41</v>
      </c>
      <c r="AP1370" t="s">
        <v>37</v>
      </c>
      <c r="AQ1370" s="5">
        <v>536472.75</v>
      </c>
      <c r="AR1370" t="s">
        <v>38</v>
      </c>
      <c r="AS1370">
        <f t="shared" si="338"/>
        <v>0</v>
      </c>
      <c r="AT1370" t="str">
        <f t="shared" si="334"/>
        <v>0 Días</v>
      </c>
      <c r="AU1370" t="e">
        <f>IF(AND(AC1370=0,SUMIFS($H:$H,$A:$A,$A1370,#REF!,#REF!)&lt;250000000),"Ordinaria",IF(AND(AC1370=0,SUMIFS($H:$H,$A:$A,$A1370,#REF!,#REF!)&gt;=250000000),"Preventiva",IF(AND(AC1370&gt;0,AC1370&lt;=30),"Persuasiva I",IF(AND(AC1370&gt;30,AC1370&lt;=60),"Persuasiva II",IF(AND(AC1370&gt;60,AC1370&lt;90),"Prejurídica","Jurídico")))))</f>
        <v>#REF!</v>
      </c>
      <c r="AV1370">
        <f t="shared" si="335"/>
        <v>0</v>
      </c>
      <c r="AW1370" t="str">
        <f>IFERROR(VLOOKUP(#REF!,#REF!,32,0),"Desembolsado")</f>
        <v>Desembolsado</v>
      </c>
      <c r="AX1370" t="str">
        <f t="shared" si="325"/>
        <v>Otro</v>
      </c>
    </row>
    <row r="1371" spans="1:50" x14ac:dyDescent="0.25">
      <c r="A1371" s="3">
        <v>45046</v>
      </c>
      <c r="B1371" s="1">
        <v>39165120021421</v>
      </c>
      <c r="C1371" s="5">
        <v>144435000</v>
      </c>
      <c r="D1371">
        <v>240</v>
      </c>
      <c r="E1371" s="3">
        <v>40606</v>
      </c>
      <c r="F1371" s="1">
        <f>_xlfn.DAYS(E1371,A1371)/30</f>
        <v>-148</v>
      </c>
      <c r="G1371" s="1">
        <f t="shared" si="337"/>
        <v>92</v>
      </c>
      <c r="H1371" s="5">
        <v>54230386.469999999</v>
      </c>
      <c r="I1371" s="5" t="s">
        <v>53</v>
      </c>
      <c r="J1371" s="6">
        <v>42706</v>
      </c>
      <c r="K1371" s="7">
        <f>+_xlfn.DAYS(A1371,J1371)/30</f>
        <v>78</v>
      </c>
      <c r="L1371" s="7">
        <f>+_xlfn.DAYS(A1371,E1371)/30</f>
        <v>148</v>
      </c>
      <c r="M1371" s="6">
        <v>27043</v>
      </c>
      <c r="N1371" s="8">
        <f>+_xlfn.DAYS(A1371,M1371)/365</f>
        <v>49.323287671232876</v>
      </c>
      <c r="O1371" s="8">
        <v>2391</v>
      </c>
      <c r="P1371" s="6">
        <v>40058</v>
      </c>
      <c r="Q1371" s="8">
        <f t="shared" si="332"/>
        <v>1.5222222222222221</v>
      </c>
      <c r="R1371" s="8">
        <f t="shared" si="324"/>
        <v>7.3555555555555552</v>
      </c>
      <c r="S1371" s="8" t="s">
        <v>66</v>
      </c>
      <c r="T1371" s="9">
        <v>1.61E-2</v>
      </c>
      <c r="U1371" s="5">
        <f t="shared" si="333"/>
        <v>601812.5</v>
      </c>
      <c r="V1371" s="5">
        <f t="shared" si="330"/>
        <v>72759.10184725</v>
      </c>
      <c r="W1371" s="10">
        <f t="shared" si="326"/>
        <v>674571.60184725001</v>
      </c>
      <c r="X1371" s="5">
        <v>26511</v>
      </c>
      <c r="Y1371">
        <v>0</v>
      </c>
      <c r="Z1371" s="5">
        <v>0</v>
      </c>
      <c r="AA1371" s="5">
        <v>54256897.469999999</v>
      </c>
      <c r="AB1371">
        <v>0</v>
      </c>
      <c r="AC1371">
        <v>0</v>
      </c>
      <c r="AD1371">
        <v>0</v>
      </c>
      <c r="AE1371" t="s">
        <v>34</v>
      </c>
      <c r="AF1371" t="s">
        <v>34</v>
      </c>
      <c r="AG1371" t="s">
        <v>41</v>
      </c>
      <c r="AH1371" s="5">
        <v>542303.86</v>
      </c>
      <c r="AI1371" s="5">
        <v>265.11</v>
      </c>
      <c r="AJ1371" s="3">
        <v>47868</v>
      </c>
      <c r="AK1371" s="5">
        <v>0</v>
      </c>
      <c r="AL1371" s="5">
        <v>0</v>
      </c>
      <c r="AM1371" s="5">
        <v>0</v>
      </c>
      <c r="AN1371" s="5">
        <v>0</v>
      </c>
      <c r="AO1371" t="s">
        <v>41</v>
      </c>
      <c r="AP1371" t="s">
        <v>37</v>
      </c>
      <c r="AQ1371" s="5">
        <v>542303.86</v>
      </c>
      <c r="AR1371" t="s">
        <v>38</v>
      </c>
      <c r="AS1371">
        <f t="shared" si="338"/>
        <v>0</v>
      </c>
      <c r="AT1371" t="str">
        <f t="shared" si="334"/>
        <v>0 Días</v>
      </c>
      <c r="AU1371" t="e">
        <f>IF(AND(AC1371=0,SUMIFS($H:$H,$A:$A,$A1371,#REF!,#REF!)&lt;250000000),"Ordinaria",IF(AND(AC1371=0,SUMIFS($H:$H,$A:$A,$A1371,#REF!,#REF!)&gt;=250000000),"Preventiva",IF(AND(AC1371&gt;0,AC1371&lt;=30),"Persuasiva I",IF(AND(AC1371&gt;30,AC1371&lt;=60),"Persuasiva II",IF(AND(AC1371&gt;60,AC1371&lt;90),"Prejurídica","Jurídico")))))</f>
        <v>#REF!</v>
      </c>
      <c r="AV1371">
        <f t="shared" si="335"/>
        <v>0</v>
      </c>
      <c r="AW1371" t="str">
        <f>IFERROR(VLOOKUP(#REF!,#REF!,32,0),"Desembolsado")</f>
        <v>Desembolsado</v>
      </c>
      <c r="AX1371" t="str">
        <f t="shared" si="325"/>
        <v>Otro</v>
      </c>
    </row>
    <row r="1372" spans="1:50" x14ac:dyDescent="0.25">
      <c r="A1372" s="3">
        <v>45016</v>
      </c>
      <c r="B1372" s="1">
        <v>39165120021421</v>
      </c>
      <c r="C1372" s="5">
        <v>144435000</v>
      </c>
      <c r="D1372">
        <v>240</v>
      </c>
      <c r="E1372" s="3">
        <v>40606</v>
      </c>
      <c r="F1372" s="1">
        <f>_xlfn.DAYS(E1372,A1372)/30</f>
        <v>-147</v>
      </c>
      <c r="G1372" s="1">
        <f t="shared" si="337"/>
        <v>93</v>
      </c>
      <c r="H1372" s="5">
        <v>54813497.469999999</v>
      </c>
      <c r="I1372" s="5" t="s">
        <v>53</v>
      </c>
      <c r="J1372" s="6">
        <v>42706</v>
      </c>
      <c r="K1372" s="7">
        <f>+_xlfn.DAYS(A1372,J1372)/30</f>
        <v>77</v>
      </c>
      <c r="L1372" s="7">
        <f>+_xlfn.DAYS(A1372,E1372)/30</f>
        <v>147</v>
      </c>
      <c r="M1372" s="6">
        <v>27043</v>
      </c>
      <c r="N1372" s="8">
        <f>+_xlfn.DAYS(A1372,M1372)/365</f>
        <v>49.241095890410961</v>
      </c>
      <c r="O1372" s="8">
        <v>2391</v>
      </c>
      <c r="P1372" s="6">
        <v>40058</v>
      </c>
      <c r="Q1372" s="8">
        <f t="shared" si="332"/>
        <v>1.5222222222222221</v>
      </c>
      <c r="R1372" s="8">
        <f t="shared" si="324"/>
        <v>7.3555555555555552</v>
      </c>
      <c r="S1372" s="8" t="s">
        <v>66</v>
      </c>
      <c r="T1372" s="9">
        <v>1.61E-2</v>
      </c>
      <c r="U1372" s="5">
        <f t="shared" si="333"/>
        <v>601812.5</v>
      </c>
      <c r="V1372" s="5">
        <f t="shared" si="330"/>
        <v>73541.442438916667</v>
      </c>
      <c r="W1372" s="10">
        <f t="shared" si="326"/>
        <v>675353.94243891665</v>
      </c>
      <c r="X1372" s="5">
        <v>26794</v>
      </c>
      <c r="Y1372">
        <v>0</v>
      </c>
      <c r="Z1372" s="5">
        <v>0</v>
      </c>
      <c r="AA1372" s="5">
        <v>54840291.469999999</v>
      </c>
      <c r="AB1372">
        <v>0</v>
      </c>
      <c r="AC1372">
        <v>0</v>
      </c>
      <c r="AD1372">
        <v>0</v>
      </c>
      <c r="AE1372" t="s">
        <v>34</v>
      </c>
      <c r="AF1372" t="s">
        <v>34</v>
      </c>
      <c r="AG1372" t="s">
        <v>41</v>
      </c>
      <c r="AH1372" s="5">
        <v>548134.97</v>
      </c>
      <c r="AI1372" s="5">
        <v>267.94</v>
      </c>
      <c r="AJ1372" s="3">
        <v>47868</v>
      </c>
      <c r="AK1372" s="5">
        <v>0</v>
      </c>
      <c r="AL1372" s="5">
        <v>0</v>
      </c>
      <c r="AM1372" s="5">
        <v>0</v>
      </c>
      <c r="AN1372" s="5">
        <v>0</v>
      </c>
      <c r="AO1372" t="s">
        <v>41</v>
      </c>
      <c r="AP1372" t="s">
        <v>37</v>
      </c>
      <c r="AQ1372" s="5">
        <v>548134.97</v>
      </c>
      <c r="AR1372" t="s">
        <v>38</v>
      </c>
      <c r="AS1372">
        <f t="shared" si="338"/>
        <v>0</v>
      </c>
      <c r="AT1372" t="str">
        <f t="shared" si="334"/>
        <v>0 Días</v>
      </c>
      <c r="AU1372" t="e">
        <f>IF(AND(AC1372=0,SUMIFS($H:$H,$A:$A,$A1372,#REF!,#REF!)&lt;250000000),"Ordinaria",IF(AND(AC1372=0,SUMIFS($H:$H,$A:$A,$A1372,#REF!,#REF!)&gt;=250000000),"Preventiva",IF(AND(AC1372&gt;0,AC1372&lt;=30),"Persuasiva I",IF(AND(AC1372&gt;30,AC1372&lt;=60),"Persuasiva II",IF(AND(AC1372&gt;60,AC1372&lt;90),"Prejurídica","Jurídico")))))</f>
        <v>#REF!</v>
      </c>
      <c r="AV1372">
        <f t="shared" si="335"/>
        <v>0</v>
      </c>
      <c r="AW1372" t="str">
        <f>IFERROR(VLOOKUP(#REF!,#REF!,32,0),"Desembolsado")</f>
        <v>Desembolsado</v>
      </c>
      <c r="AX1372" t="str">
        <f t="shared" si="325"/>
        <v>Otro</v>
      </c>
    </row>
    <row r="1373" spans="1:50" x14ac:dyDescent="0.25">
      <c r="A1373" s="3">
        <v>45351</v>
      </c>
      <c r="B1373" s="1">
        <v>39168300020711</v>
      </c>
      <c r="C1373" s="5">
        <v>272000000</v>
      </c>
      <c r="D1373">
        <v>240</v>
      </c>
      <c r="E1373" s="3">
        <v>40326</v>
      </c>
      <c r="F1373" s="1">
        <f>_xlfn.DAYS(E1373,A1373)/30</f>
        <v>-167.5</v>
      </c>
      <c r="G1373" s="1">
        <f t="shared" si="337"/>
        <v>72.5</v>
      </c>
      <c r="H1373" s="5">
        <v>87383431.120000005</v>
      </c>
      <c r="I1373" s="5" t="s">
        <v>53</v>
      </c>
      <c r="J1373" s="6">
        <v>42591</v>
      </c>
      <c r="K1373" s="7">
        <f>+_xlfn.DAYS(A1373,J1373)/30</f>
        <v>92</v>
      </c>
      <c r="L1373" s="7">
        <v>167</v>
      </c>
      <c r="M1373" s="6">
        <v>24398</v>
      </c>
      <c r="N1373" s="8">
        <f>+_xlfn.DAYS(A1373,M1373)/365</f>
        <v>57.405479452054792</v>
      </c>
      <c r="O1373" s="8">
        <v>653</v>
      </c>
      <c r="P1373" s="6">
        <v>39014</v>
      </c>
      <c r="Q1373" s="8">
        <f t="shared" si="332"/>
        <v>3.6444444444444444</v>
      </c>
      <c r="R1373" s="8">
        <f t="shared" si="324"/>
        <v>9.9361111111111118</v>
      </c>
      <c r="S1373" s="8" t="s">
        <v>73</v>
      </c>
      <c r="T1373" s="9">
        <v>1.61E-2</v>
      </c>
      <c r="U1373" s="5">
        <f t="shared" si="333"/>
        <v>1133333.3333333333</v>
      </c>
      <c r="V1373" s="5">
        <f t="shared" si="330"/>
        <v>117239.43675266669</v>
      </c>
      <c r="W1373" s="10">
        <f t="shared" si="326"/>
        <v>1250572.770086</v>
      </c>
      <c r="X1373" s="5">
        <v>3884</v>
      </c>
      <c r="Y1373">
        <v>0</v>
      </c>
      <c r="Z1373" s="5">
        <v>11853</v>
      </c>
      <c r="AA1373" s="5">
        <v>87399168.120000005</v>
      </c>
      <c r="AB1373">
        <v>0</v>
      </c>
      <c r="AC1373">
        <v>0</v>
      </c>
      <c r="AD1373">
        <v>0</v>
      </c>
      <c r="AE1373" t="s">
        <v>34</v>
      </c>
      <c r="AF1373" t="s">
        <v>34</v>
      </c>
      <c r="AG1373" t="s">
        <v>41</v>
      </c>
      <c r="AH1373" s="5">
        <v>873834.31</v>
      </c>
      <c r="AI1373" s="5">
        <v>38.840000000000003</v>
      </c>
      <c r="AJ1373" s="3">
        <v>47693</v>
      </c>
      <c r="AK1373" s="5">
        <v>118.53</v>
      </c>
      <c r="AL1373" s="5">
        <v>0</v>
      </c>
      <c r="AM1373" s="5">
        <v>0</v>
      </c>
      <c r="AN1373" s="5">
        <v>0</v>
      </c>
      <c r="AO1373" t="s">
        <v>41</v>
      </c>
      <c r="AP1373" t="s">
        <v>37</v>
      </c>
      <c r="AQ1373" s="5">
        <v>873834.31</v>
      </c>
      <c r="AR1373" t="s">
        <v>38</v>
      </c>
      <c r="AT1373" t="str">
        <f t="shared" si="334"/>
        <v>0 Días</v>
      </c>
      <c r="AU1373" t="e">
        <f>IF(AND(AC1373=0,SUMIFS($H:$H,$A:$A,$A1373,#REF!,#REF!)&lt;250000000),"Ordinaria",IF(AND(AC1373=0,SUMIFS($H:$H,$A:$A,$A1373,#REF!,#REF!)&gt;=250000000),"Preventiva",IF(AND(AC1373&gt;0,AC1373&lt;=30),"Persuasiva I",IF(AND(AC1373&gt;30,AC1373&lt;=60),"Persuasiva II",IF(AND(AC1373&gt;60,AC1373&lt;90),"Prejurídica","Jurídico")))))</f>
        <v>#REF!</v>
      </c>
      <c r="AV1373">
        <f t="shared" si="335"/>
        <v>0</v>
      </c>
      <c r="AW1373" t="str">
        <f>IFERROR(VLOOKUP(#REF!,#REF!,32,0),"Desembolsado")</f>
        <v>Desembolsado</v>
      </c>
      <c r="AX1373" t="str">
        <f t="shared" si="325"/>
        <v>Otro</v>
      </c>
    </row>
    <row r="1374" spans="1:50" x14ac:dyDescent="0.25">
      <c r="A1374" s="3">
        <v>45322</v>
      </c>
      <c r="B1374" s="1">
        <v>39168300020711</v>
      </c>
      <c r="C1374" s="5">
        <v>272000000</v>
      </c>
      <c r="D1374">
        <v>240</v>
      </c>
      <c r="E1374" s="3">
        <v>40326</v>
      </c>
      <c r="F1374" s="1">
        <f>_xlfn.DAYS(E1374,A1374)/30</f>
        <v>-166.53333333333333</v>
      </c>
      <c r="G1374" s="1">
        <v>74</v>
      </c>
      <c r="H1374" s="5">
        <v>88518401.120000005</v>
      </c>
      <c r="I1374" s="5" t="s">
        <v>53</v>
      </c>
      <c r="J1374" s="6">
        <v>42591</v>
      </c>
      <c r="K1374" s="7">
        <f>+_xlfn.DAYS(A1374,J1374)/30</f>
        <v>91.033333333333331</v>
      </c>
      <c r="L1374" s="7">
        <v>166</v>
      </c>
      <c r="M1374" s="6">
        <v>24398</v>
      </c>
      <c r="N1374" s="8">
        <f>+_xlfn.DAYS(A1374,M1374)/365</f>
        <v>57.326027397260276</v>
      </c>
      <c r="O1374" s="8">
        <v>653</v>
      </c>
      <c r="P1374" s="6">
        <v>39014</v>
      </c>
      <c r="Q1374" s="8">
        <f t="shared" si="332"/>
        <v>3.6444444444444444</v>
      </c>
      <c r="R1374" s="8">
        <f t="shared" ref="R1374:R1437" si="339">+_xlfn.DAYS(J1374,P1374)/360</f>
        <v>9.9361111111111118</v>
      </c>
      <c r="S1374" s="8" t="s">
        <v>73</v>
      </c>
      <c r="T1374" s="9">
        <v>1.61E-2</v>
      </c>
      <c r="U1374" s="5">
        <f t="shared" si="333"/>
        <v>1133333.3333333333</v>
      </c>
      <c r="V1374" s="5">
        <f t="shared" si="330"/>
        <v>118762.18816933336</v>
      </c>
      <c r="W1374" s="10">
        <f t="shared" si="326"/>
        <v>1252095.5215026666</v>
      </c>
      <c r="X1374" s="5">
        <v>7868</v>
      </c>
      <c r="Y1374">
        <v>0</v>
      </c>
      <c r="Z1374" s="5">
        <v>12005</v>
      </c>
      <c r="AA1374" s="5">
        <v>88538274.120000005</v>
      </c>
      <c r="AB1374">
        <v>0</v>
      </c>
      <c r="AC1374">
        <v>0</v>
      </c>
      <c r="AD1374">
        <v>0</v>
      </c>
      <c r="AE1374" t="s">
        <v>34</v>
      </c>
      <c r="AF1374" t="s">
        <v>34</v>
      </c>
      <c r="AG1374" t="s">
        <v>41</v>
      </c>
      <c r="AH1374" s="5">
        <v>885184.01</v>
      </c>
      <c r="AI1374" s="5">
        <v>78.680000000000007</v>
      </c>
      <c r="AJ1374" s="3">
        <v>47693</v>
      </c>
      <c r="AK1374" s="5">
        <v>120.05</v>
      </c>
      <c r="AL1374" s="5">
        <v>0</v>
      </c>
      <c r="AM1374" s="5">
        <v>0</v>
      </c>
      <c r="AN1374" s="5">
        <v>0</v>
      </c>
      <c r="AO1374" t="s">
        <v>41</v>
      </c>
      <c r="AP1374" t="s">
        <v>37</v>
      </c>
      <c r="AQ1374" s="5">
        <v>885184.01</v>
      </c>
      <c r="AR1374" t="s">
        <v>38</v>
      </c>
      <c r="AS1374">
        <f t="shared" ref="AS1374:AS1384" si="340">IF(AC1374&gt;=1,1,0)</f>
        <v>0</v>
      </c>
      <c r="AT1374" t="str">
        <f t="shared" si="334"/>
        <v>0 Días</v>
      </c>
      <c r="AU1374" t="e">
        <f>IF(AND(AC1374=0,SUMIFS($H:$H,$A:$A,$A1374,#REF!,#REF!)&lt;250000000),"Ordinaria",IF(AND(AC1374=0,SUMIFS($H:$H,$A:$A,$A1374,#REF!,#REF!)&gt;=250000000),"Preventiva",IF(AND(AC1374&gt;0,AC1374&lt;=30),"Persuasiva I",IF(AND(AC1374&gt;30,AC1374&lt;=60),"Persuasiva II",IF(AND(AC1374&gt;60,AC1374&lt;90),"Prejurídica","Jurídico")))))</f>
        <v>#REF!</v>
      </c>
      <c r="AV1374">
        <f t="shared" si="335"/>
        <v>0</v>
      </c>
      <c r="AW1374" t="str">
        <f>IFERROR(VLOOKUP(#REF!,#REF!,32,0),"Desembolsado")</f>
        <v>Desembolsado</v>
      </c>
      <c r="AX1374" t="str">
        <f t="shared" ref="AX1374:AX1437" si="341">IF(AND(AW1374="Portafolio Cartera en Cobranza Ordinaria",AP1374="Portafolio Cartera en Cobranza Ordinaria"),"Al Día",
IF(AND(AW1374="Portafolio Cartera en Cobranza Preventiva",AP1374="Portafolio Cartera en Cobranza Preventiva"),"Al Día",
IF(AND(AW1374="Portafolio Cartera en Cobranza Ordinaria",AP1374="Portafolio Cartera en Cobranza Persuasiva"),"Primera Mora",
IF(AND(AW1374="Portafolio Cartera en Cobranza Preventiva",AP1374="Portafolio Cartera en Cobranza Persuasiva"),"Primera Mora",
IF(AND(AW1374="Portafolio Cartera en Cobranza Persuasiva",AP1374="Portafolio Cartera en Cobranza Persuasiva"),"Normalizado",
IF(AND(AW1374="Portafolio Cartera en Cobranza Persuasiva",AP1374="Portafolio Cartera en Cobranza  Preventiva"),"Normalizado",
IF(AND(AW1374="Portafolio Cartera en Cobranza Persuasiva",AP1374="Portafolio Cartera en Cobranza Ordinaria"),"Normalizado",
IF(AND(AW1374="Portafolio Cartera en Cobranza Persuasiva II",AP1374="Portafolio Cartera en Cobranza Persuasiva"),"Normalizado",
IF(AND(AW1374="Portafolio Cartera en Cobranza Persuasiva II",AP1374="Portafolio Cartera en Cobranza  Preventiva"),"Normalizado",
IF(AND(AW1374="Portafolio Cartera en Cobranza Persuasiva II",AP1374="Portafolio Cartera en Cobranza Ordinaria"),"Normalizado",
IF(AND(AW1374="Portafolio Cartera en Cobranza Prejurídica",AP1374="Portafolio Cartera en Cobranza Persuasiva"),"Normalizado",
IF(AND(AW1374="Portafolio Cartera en Cobranza Prejurídica",AP1374="Portafolio Cartera en Cobranza Ordinaria"),"Normalizado",
IF(AND(AW1374="Portafolio Cartera en Cobranza Prejurídica",AP1374="Portafolio Cartera en Cobranza  Preventiva"),"Normalizado",
IF(AND(AW1374="Portafolio Cartera en Cobranza Jurídica",AP1374="Portafolio Cartera en Cobranza Persuasiva"),"Normalizado No Indicador",
IF(AND(AW1374="Portafolio Cartera en Cobranza Jurídica",AP1374="Portafolio Cartera en Cobranza Ordinaria"),"Normalizado No Indicador",
IF(AND(AW1374="Portafolio Cartera en Cobranza Jurídica",AP1374="Portafolio Cartera en Cobranza  Preventiva"),"Normalizado No Indicador",
"Otro"))))))))))))))))</f>
        <v>Otro</v>
      </c>
    </row>
    <row r="1375" spans="1:50" x14ac:dyDescent="0.25">
      <c r="A1375" s="3">
        <v>45291</v>
      </c>
      <c r="B1375" s="1">
        <v>39168300020711</v>
      </c>
      <c r="C1375" s="5">
        <v>272000000</v>
      </c>
      <c r="D1375">
        <v>240</v>
      </c>
      <c r="E1375" s="3">
        <v>40326</v>
      </c>
      <c r="F1375" s="1">
        <f>_xlfn.DAYS(E1375,A1375)/30</f>
        <v>-165.5</v>
      </c>
      <c r="G1375" s="1">
        <f t="shared" ref="G1375:G1391" si="342">+D1375+F1375</f>
        <v>74.5</v>
      </c>
      <c r="H1375" s="5">
        <v>89652874.120000005</v>
      </c>
      <c r="I1375" s="5" t="s">
        <v>53</v>
      </c>
      <c r="J1375" s="6">
        <v>42591</v>
      </c>
      <c r="K1375" s="7">
        <f>+_xlfn.DAYS(A1375,J1375)/30</f>
        <v>90</v>
      </c>
      <c r="L1375" s="7">
        <v>165</v>
      </c>
      <c r="M1375" s="6">
        <v>24398</v>
      </c>
      <c r="N1375" s="8">
        <f>+_xlfn.DAYS(A1375,M1375)/365</f>
        <v>57.241095890410961</v>
      </c>
      <c r="O1375" s="8">
        <v>653</v>
      </c>
      <c r="P1375" s="6">
        <v>39014</v>
      </c>
      <c r="Q1375" s="8">
        <f t="shared" si="332"/>
        <v>3.6444444444444444</v>
      </c>
      <c r="R1375" s="8">
        <f t="shared" si="339"/>
        <v>9.9361111111111118</v>
      </c>
      <c r="S1375" s="8" t="s">
        <v>73</v>
      </c>
      <c r="T1375" s="9">
        <v>1.61E-2</v>
      </c>
      <c r="U1375" s="5">
        <f t="shared" si="333"/>
        <v>1133333.3333333333</v>
      </c>
      <c r="V1375" s="5">
        <f t="shared" si="330"/>
        <v>120284.27277766667</v>
      </c>
      <c r="W1375" s="10">
        <f t="shared" ref="W1375:W1438" si="343">+U1375+V1375</f>
        <v>1253617.6061109998</v>
      </c>
      <c r="X1375" s="5">
        <v>7970</v>
      </c>
      <c r="Y1375">
        <v>0</v>
      </c>
      <c r="Z1375" s="5">
        <v>11990</v>
      </c>
      <c r="AA1375" s="5">
        <v>89672834.120000005</v>
      </c>
      <c r="AB1375">
        <v>0</v>
      </c>
      <c r="AC1375">
        <v>0</v>
      </c>
      <c r="AD1375">
        <v>0</v>
      </c>
      <c r="AE1375" t="s">
        <v>34</v>
      </c>
      <c r="AF1375" t="s">
        <v>34</v>
      </c>
      <c r="AG1375" t="s">
        <v>41</v>
      </c>
      <c r="AH1375" s="5">
        <v>896528.74</v>
      </c>
      <c r="AI1375" s="5">
        <v>79.7</v>
      </c>
      <c r="AJ1375" s="3">
        <v>47693</v>
      </c>
      <c r="AK1375" s="5">
        <v>119.9</v>
      </c>
      <c r="AL1375" s="5">
        <v>0</v>
      </c>
      <c r="AM1375" s="5">
        <v>0</v>
      </c>
      <c r="AN1375" s="5">
        <v>0</v>
      </c>
      <c r="AO1375" t="s">
        <v>41</v>
      </c>
      <c r="AP1375" t="s">
        <v>37</v>
      </c>
      <c r="AQ1375" s="5">
        <v>896528.74</v>
      </c>
      <c r="AR1375" t="s">
        <v>38</v>
      </c>
      <c r="AS1375">
        <f t="shared" si="340"/>
        <v>0</v>
      </c>
      <c r="AT1375" t="str">
        <f t="shared" si="334"/>
        <v>0 Días</v>
      </c>
      <c r="AU1375" t="e">
        <f>IF(AND(AC1375=0,SUMIFS($H:$H,$A:$A,$A1375,#REF!,#REF!)&lt;250000000),"Ordinaria",IF(AND(AC1375=0,SUMIFS($H:$H,$A:$A,$A1375,#REF!,#REF!)&gt;=250000000),"Preventiva",IF(AND(AC1375&gt;0,AC1375&lt;=30),"Persuasiva I",IF(AND(AC1375&gt;30,AC1375&lt;=60),"Persuasiva II",IF(AND(AC1375&gt;60,AC1375&lt;90),"Prejurídica","Jurídico")))))</f>
        <v>#REF!</v>
      </c>
      <c r="AV1375">
        <f t="shared" si="335"/>
        <v>0</v>
      </c>
      <c r="AW1375" t="str">
        <f>IFERROR(VLOOKUP(#REF!,#REF!,32,0),"Desembolsado")</f>
        <v>Desembolsado</v>
      </c>
      <c r="AX1375" t="str">
        <f t="shared" si="341"/>
        <v>Otro</v>
      </c>
    </row>
    <row r="1376" spans="1:50" x14ac:dyDescent="0.25">
      <c r="A1376" s="3">
        <v>45260</v>
      </c>
      <c r="B1376" s="1">
        <v>39168300020711</v>
      </c>
      <c r="C1376" s="5">
        <v>272000000</v>
      </c>
      <c r="D1376">
        <v>240</v>
      </c>
      <c r="E1376" s="3">
        <v>40326</v>
      </c>
      <c r="F1376" s="1">
        <f>_xlfn.DAYS(E1376,A1376)/30</f>
        <v>-164.46666666666667</v>
      </c>
      <c r="G1376" s="1">
        <f t="shared" si="342"/>
        <v>75.533333333333331</v>
      </c>
      <c r="H1376" s="5">
        <v>90787515.120000005</v>
      </c>
      <c r="I1376" s="5" t="s">
        <v>53</v>
      </c>
      <c r="J1376" s="6">
        <v>42591</v>
      </c>
      <c r="K1376" s="7">
        <f>+_xlfn.DAYS(A1376,J1376)/30</f>
        <v>88.966666666666669</v>
      </c>
      <c r="L1376" s="7">
        <f>+_xlfn.DAYS(A1376,E1376)/30</f>
        <v>164.46666666666667</v>
      </c>
      <c r="M1376" s="6">
        <v>24398</v>
      </c>
      <c r="N1376" s="8">
        <f>+_xlfn.DAYS(A1376,M1376)/365</f>
        <v>57.156164383561645</v>
      </c>
      <c r="O1376" s="8">
        <v>653</v>
      </c>
      <c r="P1376" s="6">
        <v>39014</v>
      </c>
      <c r="Q1376" s="8">
        <f t="shared" si="332"/>
        <v>3.6444444444444444</v>
      </c>
      <c r="R1376" s="8">
        <f t="shared" si="339"/>
        <v>9.9361111111111118</v>
      </c>
      <c r="S1376" s="8" t="s">
        <v>73</v>
      </c>
      <c r="T1376" s="9">
        <v>1.61E-2</v>
      </c>
      <c r="U1376" s="5">
        <f t="shared" si="333"/>
        <v>1133333.3333333333</v>
      </c>
      <c r="V1376" s="5">
        <f t="shared" si="330"/>
        <v>121806.58278600001</v>
      </c>
      <c r="W1376" s="10">
        <f t="shared" si="343"/>
        <v>1255139.9161193334</v>
      </c>
      <c r="X1376" s="5">
        <v>8070</v>
      </c>
      <c r="Y1376">
        <v>0</v>
      </c>
      <c r="Z1376" s="5">
        <v>0</v>
      </c>
      <c r="AA1376" s="5">
        <v>90795585.120000005</v>
      </c>
      <c r="AB1376">
        <v>0</v>
      </c>
      <c r="AC1376">
        <v>0</v>
      </c>
      <c r="AD1376">
        <v>0</v>
      </c>
      <c r="AE1376" t="s">
        <v>34</v>
      </c>
      <c r="AF1376" t="s">
        <v>34</v>
      </c>
      <c r="AG1376" t="s">
        <v>41</v>
      </c>
      <c r="AH1376" s="5">
        <v>907875.15</v>
      </c>
      <c r="AI1376" s="5">
        <v>80.7</v>
      </c>
      <c r="AJ1376" s="3">
        <v>47693</v>
      </c>
      <c r="AK1376" s="5">
        <v>0</v>
      </c>
      <c r="AL1376" s="5">
        <v>0</v>
      </c>
      <c r="AM1376" s="5">
        <v>0</v>
      </c>
      <c r="AN1376" s="5">
        <v>0</v>
      </c>
      <c r="AO1376" t="s">
        <v>41</v>
      </c>
      <c r="AP1376" t="s">
        <v>37</v>
      </c>
      <c r="AQ1376" s="5">
        <v>907875.15</v>
      </c>
      <c r="AR1376" t="s">
        <v>38</v>
      </c>
      <c r="AS1376">
        <f t="shared" si="340"/>
        <v>0</v>
      </c>
      <c r="AT1376" t="str">
        <f t="shared" si="334"/>
        <v>0 Días</v>
      </c>
      <c r="AU1376" t="e">
        <f>IF(AND(AC1376=0,SUMIFS($H:$H,$A:$A,$A1376,#REF!,#REF!)&lt;250000000),"Ordinaria",IF(AND(AC1376=0,SUMIFS($H:$H,$A:$A,$A1376,#REF!,#REF!)&gt;=250000000),"Preventiva",IF(AND(AC1376&gt;0,AC1376&lt;=30),"Persuasiva I",IF(AND(AC1376&gt;30,AC1376&lt;=60),"Persuasiva II",IF(AND(AC1376&gt;60,AC1376&lt;90),"Prejurídica","Jurídico")))))</f>
        <v>#REF!</v>
      </c>
      <c r="AV1376">
        <f t="shared" si="335"/>
        <v>0</v>
      </c>
      <c r="AW1376" t="str">
        <f>IFERROR(VLOOKUP(#REF!,#REF!,32,0),"Desembolsado")</f>
        <v>Desembolsado</v>
      </c>
      <c r="AX1376" t="str">
        <f t="shared" si="341"/>
        <v>Otro</v>
      </c>
    </row>
    <row r="1377" spans="1:50" x14ac:dyDescent="0.25">
      <c r="A1377" s="3">
        <v>45230</v>
      </c>
      <c r="B1377" s="1">
        <v>39168300020711</v>
      </c>
      <c r="C1377" s="5">
        <v>272000000</v>
      </c>
      <c r="D1377">
        <v>240</v>
      </c>
      <c r="E1377" s="3">
        <v>40326</v>
      </c>
      <c r="F1377" s="1">
        <f>_xlfn.DAYS(E1377,A1377)/30</f>
        <v>-163.46666666666667</v>
      </c>
      <c r="G1377" s="1">
        <f t="shared" si="342"/>
        <v>76.533333333333331</v>
      </c>
      <c r="H1377" s="5">
        <v>91922492.120000005</v>
      </c>
      <c r="I1377" s="5" t="s">
        <v>53</v>
      </c>
      <c r="J1377" s="6">
        <v>42591</v>
      </c>
      <c r="K1377" s="7">
        <f>+_xlfn.DAYS(A1377,J1377)/30</f>
        <v>87.966666666666669</v>
      </c>
      <c r="L1377" s="7">
        <f>+_xlfn.DAYS(A1377,E1377)/30</f>
        <v>163.46666666666667</v>
      </c>
      <c r="M1377" s="6">
        <v>24398</v>
      </c>
      <c r="N1377" s="8">
        <f>+_xlfn.DAYS(A1377,M1377)/365</f>
        <v>57.073972602739723</v>
      </c>
      <c r="O1377" s="8">
        <v>653</v>
      </c>
      <c r="P1377" s="6">
        <v>39014</v>
      </c>
      <c r="Q1377" s="8">
        <f t="shared" si="332"/>
        <v>3.6444444444444444</v>
      </c>
      <c r="R1377" s="8">
        <f t="shared" si="339"/>
        <v>9.9361111111111118</v>
      </c>
      <c r="S1377" s="8" t="s">
        <v>73</v>
      </c>
      <c r="T1377" s="9">
        <v>1.61E-2</v>
      </c>
      <c r="U1377" s="5">
        <f t="shared" si="333"/>
        <v>1133333.3333333333</v>
      </c>
      <c r="V1377" s="5">
        <f t="shared" si="330"/>
        <v>123329.34359433335</v>
      </c>
      <c r="W1377" s="10">
        <f t="shared" si="343"/>
        <v>1256662.6769276666</v>
      </c>
      <c r="X1377" s="5">
        <v>8170</v>
      </c>
      <c r="Y1377">
        <v>0</v>
      </c>
      <c r="Z1377" s="5">
        <v>0</v>
      </c>
      <c r="AA1377" s="5">
        <v>91930662.120000005</v>
      </c>
      <c r="AB1377">
        <v>0</v>
      </c>
      <c r="AC1377">
        <v>0</v>
      </c>
      <c r="AD1377">
        <v>0</v>
      </c>
      <c r="AE1377" t="s">
        <v>34</v>
      </c>
      <c r="AF1377" t="s">
        <v>34</v>
      </c>
      <c r="AG1377" t="s">
        <v>41</v>
      </c>
      <c r="AH1377" s="5">
        <v>919224.92</v>
      </c>
      <c r="AI1377" s="5">
        <v>81.7</v>
      </c>
      <c r="AJ1377" s="3">
        <v>47693</v>
      </c>
      <c r="AK1377" s="5">
        <v>0</v>
      </c>
      <c r="AL1377" s="5">
        <v>0</v>
      </c>
      <c r="AM1377" s="5">
        <v>0</v>
      </c>
      <c r="AN1377" s="5">
        <v>0</v>
      </c>
      <c r="AO1377" t="s">
        <v>41</v>
      </c>
      <c r="AP1377" t="s">
        <v>37</v>
      </c>
      <c r="AQ1377" s="5">
        <v>919224.92</v>
      </c>
      <c r="AR1377" t="s">
        <v>38</v>
      </c>
      <c r="AS1377">
        <f t="shared" si="340"/>
        <v>0</v>
      </c>
      <c r="AT1377" t="str">
        <f t="shared" si="334"/>
        <v>0 Días</v>
      </c>
      <c r="AU1377" t="e">
        <f>IF(AND(AC1377=0,SUMIFS($H:$H,$A:$A,$A1377,#REF!,#REF!)&lt;250000000),"Ordinaria",IF(AND(AC1377=0,SUMIFS($H:$H,$A:$A,$A1377,#REF!,#REF!)&gt;=250000000),"Preventiva",IF(AND(AC1377&gt;0,AC1377&lt;=30),"Persuasiva I",IF(AND(AC1377&gt;30,AC1377&lt;=60),"Persuasiva II",IF(AND(AC1377&gt;60,AC1377&lt;90),"Prejurídica","Jurídico")))))</f>
        <v>#REF!</v>
      </c>
      <c r="AV1377">
        <f t="shared" si="335"/>
        <v>0</v>
      </c>
      <c r="AW1377" t="str">
        <f>IFERROR(VLOOKUP(#REF!,#REF!,32,0),"Desembolsado")</f>
        <v>Desembolsado</v>
      </c>
      <c r="AX1377" t="str">
        <f t="shared" si="341"/>
        <v>Otro</v>
      </c>
    </row>
    <row r="1378" spans="1:50" x14ac:dyDescent="0.25">
      <c r="A1378" s="3">
        <v>45199</v>
      </c>
      <c r="B1378" s="1">
        <v>39168300020711</v>
      </c>
      <c r="C1378" s="5">
        <v>272000000</v>
      </c>
      <c r="D1378">
        <v>240</v>
      </c>
      <c r="E1378" s="3">
        <v>40326</v>
      </c>
      <c r="F1378" s="1">
        <f>_xlfn.DAYS(E1378,A1378)/30</f>
        <v>-162.43333333333334</v>
      </c>
      <c r="G1378" s="1">
        <f t="shared" si="342"/>
        <v>77.566666666666663</v>
      </c>
      <c r="H1378" s="5">
        <v>93057804.120000005</v>
      </c>
      <c r="I1378" s="5" t="s">
        <v>53</v>
      </c>
      <c r="J1378" s="6">
        <v>42591</v>
      </c>
      <c r="K1378" s="7">
        <f>+_xlfn.DAYS(A1378,J1378)/30</f>
        <v>86.933333333333337</v>
      </c>
      <c r="L1378" s="7">
        <f>+_xlfn.DAYS(A1378,E1378)/30</f>
        <v>162.43333333333334</v>
      </c>
      <c r="M1378" s="6">
        <v>24398</v>
      </c>
      <c r="N1378" s="8">
        <f>+_xlfn.DAYS(A1378,M1378)/365</f>
        <v>56.989041095890414</v>
      </c>
      <c r="O1378" s="8">
        <v>653</v>
      </c>
      <c r="P1378" s="6">
        <v>39014</v>
      </c>
      <c r="Q1378" s="8">
        <f t="shared" si="332"/>
        <v>3.6444444444444444</v>
      </c>
      <c r="R1378" s="8">
        <f t="shared" si="339"/>
        <v>9.9361111111111118</v>
      </c>
      <c r="S1378" s="8" t="s">
        <v>73</v>
      </c>
      <c r="T1378" s="9">
        <v>1.61E-2</v>
      </c>
      <c r="U1378" s="5">
        <f t="shared" si="333"/>
        <v>1133333.3333333333</v>
      </c>
      <c r="V1378" s="5">
        <f t="shared" si="330"/>
        <v>124852.55386100002</v>
      </c>
      <c r="W1378" s="10">
        <f t="shared" si="343"/>
        <v>1258185.8871943334</v>
      </c>
      <c r="X1378" s="5">
        <v>8272</v>
      </c>
      <c r="Y1378">
        <v>0</v>
      </c>
      <c r="Z1378" s="5">
        <v>0</v>
      </c>
      <c r="AA1378" s="5">
        <v>93066076.120000005</v>
      </c>
      <c r="AB1378">
        <v>0</v>
      </c>
      <c r="AC1378">
        <v>0</v>
      </c>
      <c r="AD1378">
        <v>0</v>
      </c>
      <c r="AE1378" t="s">
        <v>34</v>
      </c>
      <c r="AF1378" t="s">
        <v>34</v>
      </c>
      <c r="AG1378" t="s">
        <v>41</v>
      </c>
      <c r="AH1378" s="5">
        <v>930578.04</v>
      </c>
      <c r="AI1378" s="5">
        <v>82.72</v>
      </c>
      <c r="AJ1378" s="3">
        <v>47693</v>
      </c>
      <c r="AK1378" s="5">
        <v>0</v>
      </c>
      <c r="AL1378" s="5">
        <v>0</v>
      </c>
      <c r="AM1378" s="5">
        <v>0</v>
      </c>
      <c r="AN1378" s="5">
        <v>0</v>
      </c>
      <c r="AO1378" t="s">
        <v>41</v>
      </c>
      <c r="AP1378" t="s">
        <v>37</v>
      </c>
      <c r="AQ1378" s="5">
        <v>930578.04</v>
      </c>
      <c r="AR1378" t="s">
        <v>38</v>
      </c>
      <c r="AS1378">
        <f t="shared" si="340"/>
        <v>0</v>
      </c>
      <c r="AT1378" t="str">
        <f t="shared" si="334"/>
        <v>0 Días</v>
      </c>
      <c r="AU1378" t="e">
        <f>IF(AND(AC1378=0,SUMIFS($H:$H,$A:$A,$A1378,#REF!,#REF!)&lt;250000000),"Ordinaria",IF(AND(AC1378=0,SUMIFS($H:$H,$A:$A,$A1378,#REF!,#REF!)&gt;=250000000),"Preventiva",IF(AND(AC1378&gt;0,AC1378&lt;=30),"Persuasiva I",IF(AND(AC1378&gt;30,AC1378&lt;=60),"Persuasiva II",IF(AND(AC1378&gt;60,AC1378&lt;90),"Prejurídica","Jurídico")))))</f>
        <v>#REF!</v>
      </c>
      <c r="AV1378">
        <f t="shared" si="335"/>
        <v>0</v>
      </c>
      <c r="AW1378" t="str">
        <f>IFERROR(VLOOKUP(#REF!,#REF!,32,0),"Desembolsado")</f>
        <v>Desembolsado</v>
      </c>
      <c r="AX1378" t="str">
        <f t="shared" si="341"/>
        <v>Otro</v>
      </c>
    </row>
    <row r="1379" spans="1:50" x14ac:dyDescent="0.25">
      <c r="A1379" s="3">
        <v>45169</v>
      </c>
      <c r="B1379" s="1">
        <v>39168300020711</v>
      </c>
      <c r="C1379" s="5">
        <v>272000000</v>
      </c>
      <c r="D1379">
        <v>240</v>
      </c>
      <c r="E1379" s="3">
        <v>40326</v>
      </c>
      <c r="F1379" s="1">
        <f>_xlfn.DAYS(E1379,A1379)/30</f>
        <v>-161.43333333333334</v>
      </c>
      <c r="G1379" s="1">
        <f t="shared" si="342"/>
        <v>78.566666666666663</v>
      </c>
      <c r="H1379" s="5">
        <v>94192449.120000005</v>
      </c>
      <c r="I1379" s="5" t="s">
        <v>53</v>
      </c>
      <c r="J1379" s="6">
        <v>42591</v>
      </c>
      <c r="K1379" s="7">
        <f>+_xlfn.DAYS(A1379,J1379)/30</f>
        <v>85.933333333333337</v>
      </c>
      <c r="L1379" s="7">
        <f>+_xlfn.DAYS(A1379,E1379)/30</f>
        <v>161.43333333333334</v>
      </c>
      <c r="M1379" s="6">
        <v>24398</v>
      </c>
      <c r="N1379" s="8">
        <f>+_xlfn.DAYS(A1379,M1379)/365</f>
        <v>56.906849315068492</v>
      </c>
      <c r="O1379" s="8">
        <v>653</v>
      </c>
      <c r="P1379" s="6">
        <v>39014</v>
      </c>
      <c r="Q1379" s="8">
        <f t="shared" si="332"/>
        <v>3.6444444444444444</v>
      </c>
      <c r="R1379" s="8">
        <f t="shared" si="339"/>
        <v>9.9361111111111118</v>
      </c>
      <c r="S1379" s="8" t="s">
        <v>73</v>
      </c>
      <c r="T1379" s="9">
        <v>1.61E-2</v>
      </c>
      <c r="U1379" s="5">
        <f t="shared" si="333"/>
        <v>1133333.3333333333</v>
      </c>
      <c r="V1379" s="5">
        <f t="shared" si="330"/>
        <v>126374.869236</v>
      </c>
      <c r="W1379" s="10">
        <f t="shared" si="343"/>
        <v>1259708.2025693334</v>
      </c>
      <c r="X1379" s="5">
        <v>8372</v>
      </c>
      <c r="Y1379">
        <v>0</v>
      </c>
      <c r="Z1379" s="5">
        <v>0</v>
      </c>
      <c r="AA1379" s="5">
        <v>94200821.120000005</v>
      </c>
      <c r="AB1379">
        <v>0</v>
      </c>
      <c r="AC1379">
        <v>0</v>
      </c>
      <c r="AD1379">
        <v>0</v>
      </c>
      <c r="AE1379" t="s">
        <v>34</v>
      </c>
      <c r="AF1379" t="s">
        <v>34</v>
      </c>
      <c r="AG1379" t="s">
        <v>41</v>
      </c>
      <c r="AH1379" s="5">
        <v>941924.49</v>
      </c>
      <c r="AI1379" s="5">
        <v>83.72</v>
      </c>
      <c r="AJ1379" s="3">
        <v>47693</v>
      </c>
      <c r="AK1379" s="5">
        <v>0</v>
      </c>
      <c r="AL1379" s="5">
        <v>0</v>
      </c>
      <c r="AM1379" s="5">
        <v>0</v>
      </c>
      <c r="AN1379" s="5">
        <v>0</v>
      </c>
      <c r="AO1379" t="s">
        <v>41</v>
      </c>
      <c r="AP1379" t="s">
        <v>37</v>
      </c>
      <c r="AQ1379" s="5">
        <v>941924.49</v>
      </c>
      <c r="AR1379" t="s">
        <v>38</v>
      </c>
      <c r="AS1379">
        <f t="shared" si="340"/>
        <v>0</v>
      </c>
      <c r="AT1379" t="str">
        <f t="shared" si="334"/>
        <v>0 Días</v>
      </c>
      <c r="AU1379" t="e">
        <f>IF(AND(AC1379=0,SUMIFS($H:$H,$A:$A,$A1379,#REF!,#REF!)&lt;250000000),"Ordinaria",IF(AND(AC1379=0,SUMIFS($H:$H,$A:$A,$A1379,#REF!,#REF!)&gt;=250000000),"Preventiva",IF(AND(AC1379&gt;0,AC1379&lt;=30),"Persuasiva I",IF(AND(AC1379&gt;30,AC1379&lt;=60),"Persuasiva II",IF(AND(AC1379&gt;60,AC1379&lt;90),"Prejurídica","Jurídico")))))</f>
        <v>#REF!</v>
      </c>
      <c r="AV1379">
        <f t="shared" si="335"/>
        <v>0</v>
      </c>
      <c r="AW1379" t="str">
        <f>IFERROR(VLOOKUP(#REF!,#REF!,32,0),"Desembolsado")</f>
        <v>Desembolsado</v>
      </c>
      <c r="AX1379" t="str">
        <f t="shared" si="341"/>
        <v>Otro</v>
      </c>
    </row>
    <row r="1380" spans="1:50" x14ac:dyDescent="0.25">
      <c r="A1380" s="3">
        <v>45138</v>
      </c>
      <c r="B1380" s="1">
        <v>39168300020711</v>
      </c>
      <c r="C1380" s="5">
        <v>272000000</v>
      </c>
      <c r="D1380">
        <v>240</v>
      </c>
      <c r="E1380" s="3">
        <v>40326</v>
      </c>
      <c r="F1380" s="1">
        <f>_xlfn.DAYS(E1380,A1380)/30</f>
        <v>-160.4</v>
      </c>
      <c r="G1380" s="1">
        <f t="shared" si="342"/>
        <v>79.599999999999994</v>
      </c>
      <c r="H1380" s="5">
        <v>95327428.120000005</v>
      </c>
      <c r="I1380" s="5" t="s">
        <v>53</v>
      </c>
      <c r="J1380" s="6">
        <v>42591</v>
      </c>
      <c r="K1380" s="7">
        <f>+_xlfn.DAYS(A1380,J1380)/30</f>
        <v>84.9</v>
      </c>
      <c r="L1380" s="7">
        <f>+_xlfn.DAYS(A1380,E1380)/30</f>
        <v>160.4</v>
      </c>
      <c r="M1380" s="6">
        <v>24398</v>
      </c>
      <c r="N1380" s="8">
        <f>+_xlfn.DAYS(A1380,M1380)/365</f>
        <v>56.821917808219176</v>
      </c>
      <c r="O1380" s="8">
        <v>653</v>
      </c>
      <c r="P1380" s="6">
        <v>39014</v>
      </c>
      <c r="Q1380" s="8">
        <f t="shared" si="332"/>
        <v>3.6444444444444444</v>
      </c>
      <c r="R1380" s="8">
        <f t="shared" si="339"/>
        <v>9.9361111111111118</v>
      </c>
      <c r="S1380" s="8" t="s">
        <v>73</v>
      </c>
      <c r="T1380" s="9">
        <v>1.61E-2</v>
      </c>
      <c r="U1380" s="5">
        <f t="shared" si="333"/>
        <v>1133333.3333333333</v>
      </c>
      <c r="V1380" s="5">
        <f t="shared" si="330"/>
        <v>127897.63272766667</v>
      </c>
      <c r="W1380" s="10">
        <f t="shared" si="343"/>
        <v>1261230.966061</v>
      </c>
      <c r="X1380" s="5">
        <v>8474</v>
      </c>
      <c r="Y1380">
        <v>0</v>
      </c>
      <c r="Z1380" s="5">
        <v>0</v>
      </c>
      <c r="AA1380" s="5">
        <v>95335902.120000005</v>
      </c>
      <c r="AB1380">
        <v>0</v>
      </c>
      <c r="AC1380">
        <v>0</v>
      </c>
      <c r="AD1380">
        <v>0</v>
      </c>
      <c r="AE1380" t="s">
        <v>34</v>
      </c>
      <c r="AF1380" t="s">
        <v>34</v>
      </c>
      <c r="AG1380" t="s">
        <v>41</v>
      </c>
      <c r="AH1380" s="5">
        <v>953274.28</v>
      </c>
      <c r="AI1380" s="5">
        <v>84.74</v>
      </c>
      <c r="AJ1380" s="3">
        <v>47693</v>
      </c>
      <c r="AK1380" s="5">
        <v>0</v>
      </c>
      <c r="AL1380" s="5">
        <v>0</v>
      </c>
      <c r="AM1380" s="5">
        <v>0</v>
      </c>
      <c r="AN1380" s="5">
        <v>0</v>
      </c>
      <c r="AO1380" t="s">
        <v>41</v>
      </c>
      <c r="AP1380" t="s">
        <v>37</v>
      </c>
      <c r="AQ1380" s="5">
        <v>953274.28</v>
      </c>
      <c r="AR1380" t="s">
        <v>38</v>
      </c>
      <c r="AS1380">
        <f t="shared" si="340"/>
        <v>0</v>
      </c>
      <c r="AT1380" t="str">
        <f t="shared" si="334"/>
        <v>0 Días</v>
      </c>
      <c r="AU1380" t="e">
        <f>IF(AND(AC1380=0,SUMIFS($H:$H,$A:$A,$A1380,#REF!,#REF!)&lt;250000000),"Ordinaria",IF(AND(AC1380=0,SUMIFS($H:$H,$A:$A,$A1380,#REF!,#REF!)&gt;=250000000),"Preventiva",IF(AND(AC1380&gt;0,AC1380&lt;=30),"Persuasiva I",IF(AND(AC1380&gt;30,AC1380&lt;=60),"Persuasiva II",IF(AND(AC1380&gt;60,AC1380&lt;90),"Prejurídica","Jurídico")))))</f>
        <v>#REF!</v>
      </c>
      <c r="AV1380">
        <f t="shared" si="335"/>
        <v>0</v>
      </c>
      <c r="AW1380" t="str">
        <f>IFERROR(VLOOKUP(#REF!,#REF!,32,0),"Desembolsado")</f>
        <v>Desembolsado</v>
      </c>
      <c r="AX1380" t="str">
        <f t="shared" si="341"/>
        <v>Otro</v>
      </c>
    </row>
    <row r="1381" spans="1:50" x14ac:dyDescent="0.25">
      <c r="A1381" s="3">
        <v>45107</v>
      </c>
      <c r="B1381" s="1">
        <v>39168300020711</v>
      </c>
      <c r="C1381" s="5">
        <v>272000000</v>
      </c>
      <c r="D1381">
        <v>240</v>
      </c>
      <c r="E1381" s="3">
        <v>40326</v>
      </c>
      <c r="F1381" s="1">
        <f>_xlfn.DAYS(E1381,A1381)/30</f>
        <v>-159.36666666666667</v>
      </c>
      <c r="G1381" s="1">
        <f t="shared" si="342"/>
        <v>80.633333333333326</v>
      </c>
      <c r="H1381" s="5">
        <v>96461743.120000005</v>
      </c>
      <c r="I1381" s="5" t="s">
        <v>53</v>
      </c>
      <c r="J1381" s="6">
        <v>42591</v>
      </c>
      <c r="K1381" s="7">
        <f>+_xlfn.DAYS(A1381,J1381)/30</f>
        <v>83.86666666666666</v>
      </c>
      <c r="L1381" s="7">
        <f>+_xlfn.DAYS(A1381,E1381)/30</f>
        <v>159.36666666666667</v>
      </c>
      <c r="M1381" s="6">
        <v>24398</v>
      </c>
      <c r="N1381" s="8">
        <f>+_xlfn.DAYS(A1381,M1381)/365</f>
        <v>56.736986301369861</v>
      </c>
      <c r="O1381" s="8">
        <v>653</v>
      </c>
      <c r="P1381" s="6">
        <v>39014</v>
      </c>
      <c r="Q1381" s="8">
        <f t="shared" si="332"/>
        <v>3.6444444444444444</v>
      </c>
      <c r="R1381" s="8">
        <f t="shared" si="339"/>
        <v>9.9361111111111118</v>
      </c>
      <c r="S1381" s="8" t="s">
        <v>73</v>
      </c>
      <c r="T1381" s="9">
        <v>1.61E-2</v>
      </c>
      <c r="U1381" s="5">
        <f t="shared" si="333"/>
        <v>1133333.3333333333</v>
      </c>
      <c r="V1381" s="5">
        <f t="shared" si="330"/>
        <v>129419.50535266667</v>
      </c>
      <c r="W1381" s="10">
        <f t="shared" si="343"/>
        <v>1262752.8386859999</v>
      </c>
      <c r="X1381" s="5">
        <v>8574</v>
      </c>
      <c r="Y1381">
        <v>0</v>
      </c>
      <c r="Z1381" s="5">
        <v>0</v>
      </c>
      <c r="AA1381" s="5">
        <v>96470317.120000005</v>
      </c>
      <c r="AB1381">
        <v>0</v>
      </c>
      <c r="AC1381">
        <v>0</v>
      </c>
      <c r="AD1381">
        <v>0</v>
      </c>
      <c r="AE1381" t="s">
        <v>34</v>
      </c>
      <c r="AF1381" t="s">
        <v>34</v>
      </c>
      <c r="AG1381" t="s">
        <v>41</v>
      </c>
      <c r="AH1381" s="5">
        <v>964617.43</v>
      </c>
      <c r="AI1381" s="5">
        <v>85.74</v>
      </c>
      <c r="AJ1381" s="3">
        <v>47693</v>
      </c>
      <c r="AK1381" s="5">
        <v>0</v>
      </c>
      <c r="AL1381" s="5">
        <v>0</v>
      </c>
      <c r="AM1381" s="5">
        <v>0</v>
      </c>
      <c r="AN1381" s="5">
        <v>0</v>
      </c>
      <c r="AO1381" t="s">
        <v>41</v>
      </c>
      <c r="AP1381" t="s">
        <v>37</v>
      </c>
      <c r="AQ1381" s="5">
        <v>964617.43</v>
      </c>
      <c r="AR1381" t="s">
        <v>38</v>
      </c>
      <c r="AS1381">
        <f t="shared" si="340"/>
        <v>0</v>
      </c>
      <c r="AT1381" t="str">
        <f t="shared" si="334"/>
        <v>0 Días</v>
      </c>
      <c r="AU1381" t="e">
        <f>IF(AND(AC1381=0,SUMIFS($H:$H,$A:$A,$A1381,#REF!,#REF!)&lt;250000000),"Ordinaria",IF(AND(AC1381=0,SUMIFS($H:$H,$A:$A,$A1381,#REF!,#REF!)&gt;=250000000),"Preventiva",IF(AND(AC1381&gt;0,AC1381&lt;=30),"Persuasiva I",IF(AND(AC1381&gt;30,AC1381&lt;=60),"Persuasiva II",IF(AND(AC1381&gt;60,AC1381&lt;90),"Prejurídica","Jurídico")))))</f>
        <v>#REF!</v>
      </c>
      <c r="AV1381">
        <f t="shared" si="335"/>
        <v>0</v>
      </c>
      <c r="AW1381" t="str">
        <f>IFERROR(VLOOKUP(#REF!,#REF!,32,0),"Desembolsado")</f>
        <v>Desembolsado</v>
      </c>
      <c r="AX1381" t="str">
        <f t="shared" si="341"/>
        <v>Otro</v>
      </c>
    </row>
    <row r="1382" spans="1:50" x14ac:dyDescent="0.25">
      <c r="A1382" s="3">
        <v>45077</v>
      </c>
      <c r="B1382" s="1">
        <v>39168300020711</v>
      </c>
      <c r="C1382" s="5">
        <v>272000000</v>
      </c>
      <c r="D1382">
        <v>240</v>
      </c>
      <c r="E1382" s="3">
        <v>40326</v>
      </c>
      <c r="F1382" s="1">
        <f>_xlfn.DAYS(E1382,A1382)/30</f>
        <v>-158.36666666666667</v>
      </c>
      <c r="G1382" s="1">
        <f t="shared" si="342"/>
        <v>81.633333333333326</v>
      </c>
      <c r="H1382" s="5">
        <v>97596391.120000005</v>
      </c>
      <c r="I1382" s="5" t="s">
        <v>53</v>
      </c>
      <c r="J1382" s="6">
        <v>42591</v>
      </c>
      <c r="K1382" s="7">
        <f>+_xlfn.DAYS(A1382,J1382)/30</f>
        <v>82.86666666666666</v>
      </c>
      <c r="L1382" s="7">
        <f>+_xlfn.DAYS(A1382,E1382)/30</f>
        <v>158.36666666666667</v>
      </c>
      <c r="M1382" s="6">
        <v>24398</v>
      </c>
      <c r="N1382" s="8">
        <f>+_xlfn.DAYS(A1382,M1382)/365</f>
        <v>56.654794520547945</v>
      </c>
      <c r="O1382" s="8">
        <v>653</v>
      </c>
      <c r="P1382" s="6">
        <v>39014</v>
      </c>
      <c r="Q1382" s="8">
        <f t="shared" si="332"/>
        <v>3.6444444444444444</v>
      </c>
      <c r="R1382" s="8">
        <f t="shared" si="339"/>
        <v>9.9361111111111118</v>
      </c>
      <c r="S1382" s="8" t="s">
        <v>73</v>
      </c>
      <c r="T1382" s="9">
        <v>1.61E-2</v>
      </c>
      <c r="U1382" s="5">
        <f t="shared" si="333"/>
        <v>1133333.3333333333</v>
      </c>
      <c r="V1382" s="5">
        <f t="shared" si="330"/>
        <v>130941.82475266668</v>
      </c>
      <c r="W1382" s="10">
        <f t="shared" si="343"/>
        <v>1264275.158086</v>
      </c>
      <c r="X1382" s="5">
        <v>8676</v>
      </c>
      <c r="Y1382">
        <v>0</v>
      </c>
      <c r="Z1382" s="5">
        <v>0</v>
      </c>
      <c r="AA1382" s="5">
        <v>97605067.120000005</v>
      </c>
      <c r="AB1382">
        <v>0</v>
      </c>
      <c r="AC1382">
        <v>0</v>
      </c>
      <c r="AD1382">
        <v>0</v>
      </c>
      <c r="AE1382" t="s">
        <v>34</v>
      </c>
      <c r="AF1382" t="s">
        <v>34</v>
      </c>
      <c r="AG1382" t="s">
        <v>41</v>
      </c>
      <c r="AH1382" s="5">
        <v>975963.91</v>
      </c>
      <c r="AI1382" s="5">
        <v>86.76</v>
      </c>
      <c r="AJ1382" s="3">
        <v>47693</v>
      </c>
      <c r="AK1382" s="5">
        <v>0</v>
      </c>
      <c r="AL1382" s="5">
        <v>0</v>
      </c>
      <c r="AM1382" s="5">
        <v>0</v>
      </c>
      <c r="AN1382" s="5">
        <v>0</v>
      </c>
      <c r="AO1382" t="s">
        <v>41</v>
      </c>
      <c r="AP1382" t="s">
        <v>37</v>
      </c>
      <c r="AQ1382" s="5">
        <v>975963.91</v>
      </c>
      <c r="AR1382" t="s">
        <v>38</v>
      </c>
      <c r="AS1382">
        <f t="shared" si="340"/>
        <v>0</v>
      </c>
      <c r="AT1382" t="str">
        <f t="shared" si="334"/>
        <v>0 Días</v>
      </c>
      <c r="AU1382" t="e">
        <f>IF(AND(AC1382=0,SUMIFS($H:$H,$A:$A,$A1382,#REF!,#REF!)&lt;250000000),"Ordinaria",IF(AND(AC1382=0,SUMIFS($H:$H,$A:$A,$A1382,#REF!,#REF!)&gt;=250000000),"Preventiva",IF(AND(AC1382&gt;0,AC1382&lt;=30),"Persuasiva I",IF(AND(AC1382&gt;30,AC1382&lt;=60),"Persuasiva II",IF(AND(AC1382&gt;60,AC1382&lt;90),"Prejurídica","Jurídico")))))</f>
        <v>#REF!</v>
      </c>
      <c r="AV1382">
        <f t="shared" si="335"/>
        <v>0</v>
      </c>
      <c r="AW1382" t="str">
        <f>IFERROR(VLOOKUP(#REF!,#REF!,32,0),"Desembolsado")</f>
        <v>Desembolsado</v>
      </c>
      <c r="AX1382" t="str">
        <f t="shared" si="341"/>
        <v>Otro</v>
      </c>
    </row>
    <row r="1383" spans="1:50" x14ac:dyDescent="0.25">
      <c r="A1383" s="3">
        <v>45046</v>
      </c>
      <c r="B1383" s="1">
        <v>39168300020711</v>
      </c>
      <c r="C1383" s="5">
        <v>272000000</v>
      </c>
      <c r="D1383">
        <v>240</v>
      </c>
      <c r="E1383" s="3">
        <v>40326</v>
      </c>
      <c r="F1383" s="1">
        <f>_xlfn.DAYS(E1383,A1383)/30</f>
        <v>-157.33333333333334</v>
      </c>
      <c r="G1383" s="1">
        <f t="shared" si="342"/>
        <v>82.666666666666657</v>
      </c>
      <c r="H1383" s="5">
        <v>98731377.120000005</v>
      </c>
      <c r="I1383" s="5" t="s">
        <v>53</v>
      </c>
      <c r="J1383" s="6">
        <v>42591</v>
      </c>
      <c r="K1383" s="7">
        <f>+_xlfn.DAYS(A1383,J1383)/30</f>
        <v>81.833333333333329</v>
      </c>
      <c r="L1383" s="7">
        <f>+_xlfn.DAYS(A1383,E1383)/30</f>
        <v>157.33333333333334</v>
      </c>
      <c r="M1383" s="6">
        <v>24398</v>
      </c>
      <c r="N1383" s="8">
        <f>+_xlfn.DAYS(A1383,M1383)/365</f>
        <v>56.56986301369863</v>
      </c>
      <c r="O1383" s="8">
        <v>653</v>
      </c>
      <c r="P1383" s="6">
        <v>39014</v>
      </c>
      <c r="Q1383" s="8">
        <f t="shared" si="332"/>
        <v>3.6444444444444444</v>
      </c>
      <c r="R1383" s="8">
        <f t="shared" si="339"/>
        <v>9.9361111111111118</v>
      </c>
      <c r="S1383" s="8" t="s">
        <v>73</v>
      </c>
      <c r="T1383" s="9">
        <v>1.61E-2</v>
      </c>
      <c r="U1383" s="5">
        <f t="shared" si="333"/>
        <v>1133333.3333333333</v>
      </c>
      <c r="V1383" s="5">
        <f t="shared" si="330"/>
        <v>132464.59763600002</v>
      </c>
      <c r="W1383" s="10">
        <f t="shared" si="343"/>
        <v>1265797.9309693333</v>
      </c>
      <c r="X1383" s="5">
        <v>8776</v>
      </c>
      <c r="Y1383">
        <v>0</v>
      </c>
      <c r="Z1383" s="5">
        <v>0</v>
      </c>
      <c r="AA1383" s="5">
        <v>98740153.120000005</v>
      </c>
      <c r="AB1383">
        <v>0</v>
      </c>
      <c r="AC1383">
        <v>0</v>
      </c>
      <c r="AD1383">
        <v>0</v>
      </c>
      <c r="AE1383" t="s">
        <v>34</v>
      </c>
      <c r="AF1383" t="s">
        <v>34</v>
      </c>
      <c r="AG1383" t="s">
        <v>41</v>
      </c>
      <c r="AH1383" s="5">
        <v>987313.77</v>
      </c>
      <c r="AI1383" s="5">
        <v>87.76</v>
      </c>
      <c r="AJ1383" s="3">
        <v>47693</v>
      </c>
      <c r="AK1383" s="5">
        <v>0</v>
      </c>
      <c r="AL1383" s="5">
        <v>0</v>
      </c>
      <c r="AM1383" s="5">
        <v>0</v>
      </c>
      <c r="AN1383" s="5">
        <v>0</v>
      </c>
      <c r="AO1383" t="s">
        <v>41</v>
      </c>
      <c r="AP1383" t="s">
        <v>37</v>
      </c>
      <c r="AQ1383" s="5">
        <v>987313.77</v>
      </c>
      <c r="AR1383" t="s">
        <v>38</v>
      </c>
      <c r="AS1383">
        <f t="shared" si="340"/>
        <v>0</v>
      </c>
      <c r="AT1383" t="str">
        <f t="shared" si="334"/>
        <v>0 Días</v>
      </c>
      <c r="AU1383" t="e">
        <f>IF(AND(AC1383=0,SUMIFS($H:$H,$A:$A,$A1383,#REF!,#REF!)&lt;250000000),"Ordinaria",IF(AND(AC1383=0,SUMIFS($H:$H,$A:$A,$A1383,#REF!,#REF!)&gt;=250000000),"Preventiva",IF(AND(AC1383&gt;0,AC1383&lt;=30),"Persuasiva I",IF(AND(AC1383&gt;30,AC1383&lt;=60),"Persuasiva II",IF(AND(AC1383&gt;60,AC1383&lt;90),"Prejurídica","Jurídico")))))</f>
        <v>#REF!</v>
      </c>
      <c r="AV1383">
        <f t="shared" si="335"/>
        <v>0</v>
      </c>
      <c r="AW1383" t="str">
        <f>IFERROR(VLOOKUP(#REF!,#REF!,32,0),"Desembolsado")</f>
        <v>Desembolsado</v>
      </c>
      <c r="AX1383" t="str">
        <f t="shared" si="341"/>
        <v>Otro</v>
      </c>
    </row>
    <row r="1384" spans="1:50" x14ac:dyDescent="0.25">
      <c r="A1384" s="3">
        <v>45016</v>
      </c>
      <c r="B1384" s="1">
        <v>39168300020711</v>
      </c>
      <c r="C1384" s="5">
        <v>272000000</v>
      </c>
      <c r="D1384">
        <v>240</v>
      </c>
      <c r="E1384" s="3">
        <v>40326</v>
      </c>
      <c r="F1384" s="1">
        <f>_xlfn.DAYS(E1384,A1384)/30</f>
        <v>-156.33333333333334</v>
      </c>
      <c r="G1384" s="1">
        <f t="shared" si="342"/>
        <v>83.666666666666657</v>
      </c>
      <c r="H1384" s="5">
        <v>99866697.120000005</v>
      </c>
      <c r="I1384" s="5" t="s">
        <v>53</v>
      </c>
      <c r="J1384" s="6">
        <v>42591</v>
      </c>
      <c r="K1384" s="7">
        <f>+_xlfn.DAYS(A1384,J1384)/30</f>
        <v>80.833333333333329</v>
      </c>
      <c r="L1384" s="7">
        <f>+_xlfn.DAYS(A1384,E1384)/30</f>
        <v>156.33333333333334</v>
      </c>
      <c r="M1384" s="6">
        <v>24398</v>
      </c>
      <c r="N1384" s="8">
        <f>+_xlfn.DAYS(A1384,M1384)/365</f>
        <v>56.487671232876714</v>
      </c>
      <c r="O1384" s="8">
        <v>653</v>
      </c>
      <c r="P1384" s="6">
        <v>39014</v>
      </c>
      <c r="Q1384" s="8">
        <f t="shared" si="332"/>
        <v>3.6444444444444444</v>
      </c>
      <c r="R1384" s="8">
        <f t="shared" si="339"/>
        <v>9.9361111111111118</v>
      </c>
      <c r="S1384" s="8" t="s">
        <v>73</v>
      </c>
      <c r="T1384" s="9">
        <v>1.61E-2</v>
      </c>
      <c r="U1384" s="5">
        <f t="shared" si="333"/>
        <v>1133333.3333333333</v>
      </c>
      <c r="V1384" s="5">
        <f t="shared" si="330"/>
        <v>133987.81863600001</v>
      </c>
      <c r="W1384" s="10">
        <f t="shared" si="343"/>
        <v>1267321.1519693332</v>
      </c>
      <c r="X1384" s="5">
        <v>8878</v>
      </c>
      <c r="Y1384">
        <v>0</v>
      </c>
      <c r="Z1384" s="5">
        <v>0</v>
      </c>
      <c r="AA1384" s="5">
        <v>99875575.120000005</v>
      </c>
      <c r="AB1384">
        <v>0</v>
      </c>
      <c r="AC1384">
        <v>0</v>
      </c>
      <c r="AD1384">
        <v>0</v>
      </c>
      <c r="AE1384" t="s">
        <v>34</v>
      </c>
      <c r="AF1384" t="s">
        <v>34</v>
      </c>
      <c r="AG1384" t="s">
        <v>41</v>
      </c>
      <c r="AH1384" s="5">
        <v>998666.97</v>
      </c>
      <c r="AI1384" s="5">
        <v>88.78</v>
      </c>
      <c r="AJ1384" s="3">
        <v>47693</v>
      </c>
      <c r="AK1384" s="5">
        <v>0</v>
      </c>
      <c r="AL1384" s="5">
        <v>0</v>
      </c>
      <c r="AM1384" s="5">
        <v>0</v>
      </c>
      <c r="AN1384" s="5">
        <v>0</v>
      </c>
      <c r="AO1384" t="s">
        <v>41</v>
      </c>
      <c r="AP1384" t="s">
        <v>37</v>
      </c>
      <c r="AQ1384" s="5">
        <v>998666.97</v>
      </c>
      <c r="AR1384" t="s">
        <v>38</v>
      </c>
      <c r="AS1384">
        <f t="shared" si="340"/>
        <v>0</v>
      </c>
      <c r="AT1384" t="str">
        <f t="shared" si="334"/>
        <v>0 Días</v>
      </c>
      <c r="AU1384" t="e">
        <f>IF(AND(AC1384=0,SUMIFS($H:$H,$A:$A,$A1384,#REF!,#REF!)&lt;250000000),"Ordinaria",IF(AND(AC1384=0,SUMIFS($H:$H,$A:$A,$A1384,#REF!,#REF!)&gt;=250000000),"Preventiva",IF(AND(AC1384&gt;0,AC1384&lt;=30),"Persuasiva I",IF(AND(AC1384&gt;30,AC1384&lt;=60),"Persuasiva II",IF(AND(AC1384&gt;60,AC1384&lt;90),"Prejurídica","Jurídico")))))</f>
        <v>#REF!</v>
      </c>
      <c r="AV1384">
        <f t="shared" si="335"/>
        <v>0</v>
      </c>
      <c r="AW1384" t="str">
        <f>IFERROR(VLOOKUP(#REF!,#REF!,32,0),"Desembolsado")</f>
        <v>Desembolsado</v>
      </c>
      <c r="AX1384" t="str">
        <f t="shared" si="341"/>
        <v>Otro</v>
      </c>
    </row>
    <row r="1385" spans="1:50" x14ac:dyDescent="0.25">
      <c r="A1385" s="3">
        <v>45351</v>
      </c>
      <c r="B1385" s="1">
        <v>39171000023381</v>
      </c>
      <c r="C1385" s="5">
        <v>489341802</v>
      </c>
      <c r="D1385">
        <v>240</v>
      </c>
      <c r="E1385" s="3">
        <v>40953</v>
      </c>
      <c r="F1385" s="1">
        <f>_xlfn.DAYS(E1385,A1385)/30</f>
        <v>-146.6</v>
      </c>
      <c r="G1385" s="1">
        <f t="shared" si="342"/>
        <v>93.4</v>
      </c>
      <c r="H1385" s="5">
        <v>177228555</v>
      </c>
      <c r="I1385" s="5" t="s">
        <v>52</v>
      </c>
      <c r="J1385" s="6">
        <v>42977</v>
      </c>
      <c r="K1385" s="7">
        <f>+_xlfn.DAYS(A1385,J1385)/30</f>
        <v>79.13333333333334</v>
      </c>
      <c r="L1385" s="7">
        <f>+_xlfn.DAYS(A1385,E1385)/30</f>
        <v>146.6</v>
      </c>
      <c r="M1385" s="6">
        <v>20426</v>
      </c>
      <c r="N1385" s="8">
        <f>+_xlfn.DAYS(A1385,M1385)/365</f>
        <v>68.287671232876718</v>
      </c>
      <c r="O1385" s="8">
        <v>9490</v>
      </c>
      <c r="P1385" s="6">
        <v>40491</v>
      </c>
      <c r="Q1385" s="8">
        <f t="shared" si="332"/>
        <v>1.2833333333333334</v>
      </c>
      <c r="R1385" s="8">
        <f t="shared" si="339"/>
        <v>6.9055555555555559</v>
      </c>
      <c r="S1385" s="8" t="s">
        <v>79</v>
      </c>
      <c r="T1385" s="9">
        <v>1.61E-2</v>
      </c>
      <c r="U1385" s="5">
        <f t="shared" si="333"/>
        <v>2038924.175</v>
      </c>
      <c r="V1385" s="5">
        <f t="shared" si="330"/>
        <v>237781.64462499999</v>
      </c>
      <c r="W1385" s="10">
        <f t="shared" si="343"/>
        <v>2276705.819625</v>
      </c>
      <c r="X1385" s="5">
        <v>86646</v>
      </c>
      <c r="Y1385">
        <v>0</v>
      </c>
      <c r="Z1385" s="5">
        <v>23707</v>
      </c>
      <c r="AA1385" s="5">
        <v>177338908</v>
      </c>
      <c r="AB1385">
        <v>0</v>
      </c>
      <c r="AC1385">
        <v>0</v>
      </c>
      <c r="AD1385">
        <v>0</v>
      </c>
      <c r="AE1385" t="s">
        <v>34</v>
      </c>
      <c r="AF1385" t="s">
        <v>34</v>
      </c>
      <c r="AG1385" t="s">
        <v>41</v>
      </c>
      <c r="AH1385" s="5">
        <v>1772285.55</v>
      </c>
      <c r="AI1385" s="5">
        <v>866.46</v>
      </c>
      <c r="AJ1385" s="3">
        <v>48264</v>
      </c>
      <c r="AK1385" s="5">
        <v>237.07</v>
      </c>
      <c r="AL1385" s="5">
        <v>0</v>
      </c>
      <c r="AM1385" s="5">
        <v>0</v>
      </c>
      <c r="AN1385" s="5">
        <v>0</v>
      </c>
      <c r="AO1385" t="s">
        <v>41</v>
      </c>
      <c r="AP1385" t="s">
        <v>37</v>
      </c>
      <c r="AQ1385" s="5">
        <v>1772285.55</v>
      </c>
      <c r="AR1385" t="s">
        <v>38</v>
      </c>
      <c r="AT1385" t="str">
        <f t="shared" si="334"/>
        <v>0 Días</v>
      </c>
      <c r="AU1385" t="e">
        <f>IF(AND(AC1385=0,SUMIFS($H:$H,$A:$A,$A1385,#REF!,#REF!)&lt;250000000),"Ordinaria",IF(AND(AC1385=0,SUMIFS($H:$H,$A:$A,$A1385,#REF!,#REF!)&gt;=250000000),"Preventiva",IF(AND(AC1385&gt;0,AC1385&lt;=30),"Persuasiva I",IF(AND(AC1385&gt;30,AC1385&lt;=60),"Persuasiva II",IF(AND(AC1385&gt;60,AC1385&lt;90),"Prejurídica","Jurídico")))))</f>
        <v>#REF!</v>
      </c>
      <c r="AV1385">
        <f t="shared" si="335"/>
        <v>0</v>
      </c>
      <c r="AW1385" t="str">
        <f>IFERROR(VLOOKUP(#REF!,#REF!,32,0),"Desembolsado")</f>
        <v>Desembolsado</v>
      </c>
      <c r="AX1385" t="str">
        <f t="shared" si="341"/>
        <v>Otro</v>
      </c>
    </row>
    <row r="1386" spans="1:50" x14ac:dyDescent="0.25">
      <c r="A1386" s="3">
        <v>45322</v>
      </c>
      <c r="B1386" s="1">
        <v>39171000023381</v>
      </c>
      <c r="C1386" s="5">
        <v>489341802</v>
      </c>
      <c r="D1386">
        <v>240</v>
      </c>
      <c r="E1386" s="3">
        <v>40953</v>
      </c>
      <c r="F1386" s="1">
        <f>_xlfn.DAYS(E1386,A1386)/30</f>
        <v>-145.63333333333333</v>
      </c>
      <c r="G1386" s="1">
        <f t="shared" si="342"/>
        <v>94.366666666666674</v>
      </c>
      <c r="H1386" s="5">
        <v>179074685</v>
      </c>
      <c r="I1386" s="5" t="s">
        <v>52</v>
      </c>
      <c r="J1386" s="6">
        <v>42977</v>
      </c>
      <c r="K1386" s="7">
        <f>+_xlfn.DAYS(A1386,J1386)/30</f>
        <v>78.166666666666671</v>
      </c>
      <c r="L1386" s="7">
        <f>+_xlfn.DAYS(A1386,E1386)/30</f>
        <v>145.63333333333333</v>
      </c>
      <c r="M1386" s="6">
        <v>20426</v>
      </c>
      <c r="N1386" s="8">
        <f>+_xlfn.DAYS(A1386,M1386)/365</f>
        <v>68.208219178082189</v>
      </c>
      <c r="O1386" s="8">
        <v>9490</v>
      </c>
      <c r="P1386" s="6">
        <v>40491</v>
      </c>
      <c r="Q1386" s="8">
        <f t="shared" si="332"/>
        <v>1.2833333333333334</v>
      </c>
      <c r="R1386" s="8">
        <f t="shared" si="339"/>
        <v>6.9055555555555559</v>
      </c>
      <c r="S1386" s="8" t="s">
        <v>79</v>
      </c>
      <c r="T1386" s="9">
        <v>1.61E-2</v>
      </c>
      <c r="U1386" s="5">
        <f t="shared" si="333"/>
        <v>2038924.175</v>
      </c>
      <c r="V1386" s="5">
        <f t="shared" si="330"/>
        <v>240258.53570833334</v>
      </c>
      <c r="W1386" s="10">
        <f t="shared" si="343"/>
        <v>2279182.7107083332</v>
      </c>
      <c r="X1386" s="5">
        <v>87549</v>
      </c>
      <c r="Y1386">
        <v>0</v>
      </c>
      <c r="Z1386" s="5">
        <v>23954</v>
      </c>
      <c r="AA1386" s="5">
        <v>179186188</v>
      </c>
      <c r="AB1386">
        <v>0</v>
      </c>
      <c r="AC1386">
        <v>0</v>
      </c>
      <c r="AD1386">
        <v>0</v>
      </c>
      <c r="AE1386" t="s">
        <v>34</v>
      </c>
      <c r="AF1386" t="s">
        <v>34</v>
      </c>
      <c r="AG1386" t="s">
        <v>41</v>
      </c>
      <c r="AH1386" s="5">
        <v>1790746.85</v>
      </c>
      <c r="AI1386" s="5">
        <v>875.49</v>
      </c>
      <c r="AJ1386" s="3">
        <v>48264</v>
      </c>
      <c r="AK1386" s="5">
        <v>239.54</v>
      </c>
      <c r="AL1386" s="5">
        <v>0</v>
      </c>
      <c r="AM1386" s="5">
        <v>0</v>
      </c>
      <c r="AN1386" s="5">
        <v>0</v>
      </c>
      <c r="AO1386" t="s">
        <v>41</v>
      </c>
      <c r="AP1386" t="s">
        <v>37</v>
      </c>
      <c r="AQ1386" s="5">
        <v>1790746.85</v>
      </c>
      <c r="AR1386" t="s">
        <v>38</v>
      </c>
      <c r="AS1386">
        <f t="shared" ref="AS1386:AS1396" si="344">IF(AC1386&gt;=1,1,0)</f>
        <v>0</v>
      </c>
      <c r="AT1386" t="str">
        <f t="shared" si="334"/>
        <v>0 Días</v>
      </c>
      <c r="AU1386" t="e">
        <f>IF(AND(AC1386=0,SUMIFS($H:$H,$A:$A,$A1386,#REF!,#REF!)&lt;250000000),"Ordinaria",IF(AND(AC1386=0,SUMIFS($H:$H,$A:$A,$A1386,#REF!,#REF!)&gt;=250000000),"Preventiva",IF(AND(AC1386&gt;0,AC1386&lt;=30),"Persuasiva I",IF(AND(AC1386&gt;30,AC1386&lt;=60),"Persuasiva II",IF(AND(AC1386&gt;60,AC1386&lt;90),"Prejurídica","Jurídico")))))</f>
        <v>#REF!</v>
      </c>
      <c r="AV1386">
        <f t="shared" si="335"/>
        <v>0</v>
      </c>
      <c r="AW1386" t="str">
        <f>IFERROR(VLOOKUP(#REF!,#REF!,32,0),"Desembolsado")</f>
        <v>Desembolsado</v>
      </c>
      <c r="AX1386" t="str">
        <f t="shared" si="341"/>
        <v>Otro</v>
      </c>
    </row>
    <row r="1387" spans="1:50" x14ac:dyDescent="0.25">
      <c r="A1387" s="3">
        <v>45291</v>
      </c>
      <c r="B1387" s="1">
        <v>39171000023381</v>
      </c>
      <c r="C1387" s="5">
        <v>489341802</v>
      </c>
      <c r="D1387">
        <v>240</v>
      </c>
      <c r="E1387" s="3">
        <v>40953</v>
      </c>
      <c r="F1387" s="1">
        <f>_xlfn.DAYS(E1387,A1387)/30</f>
        <v>-144.6</v>
      </c>
      <c r="G1387" s="1">
        <f t="shared" si="342"/>
        <v>95.4</v>
      </c>
      <c r="H1387" s="5">
        <v>180920815</v>
      </c>
      <c r="I1387" s="5" t="s">
        <v>52</v>
      </c>
      <c r="J1387" s="6">
        <v>42977</v>
      </c>
      <c r="K1387" s="7">
        <f>+_xlfn.DAYS(A1387,J1387)/30</f>
        <v>77.13333333333334</v>
      </c>
      <c r="L1387" s="7">
        <f>+_xlfn.DAYS(A1387,E1387)/30</f>
        <v>144.6</v>
      </c>
      <c r="M1387" s="6">
        <v>20426</v>
      </c>
      <c r="N1387" s="8">
        <f>+_xlfn.DAYS(A1387,M1387)/365</f>
        <v>68.123287671232873</v>
      </c>
      <c r="O1387" s="8">
        <v>9490</v>
      </c>
      <c r="P1387" s="6">
        <v>40491</v>
      </c>
      <c r="Q1387" s="8">
        <f t="shared" si="332"/>
        <v>1.2833333333333334</v>
      </c>
      <c r="R1387" s="8">
        <f t="shared" si="339"/>
        <v>6.9055555555555559</v>
      </c>
      <c r="S1387" s="8" t="s">
        <v>79</v>
      </c>
      <c r="T1387" s="9">
        <v>1.61E-2</v>
      </c>
      <c r="U1387" s="5">
        <f t="shared" si="333"/>
        <v>2038924.175</v>
      </c>
      <c r="V1387" s="5">
        <f t="shared" si="330"/>
        <v>242735.42679166666</v>
      </c>
      <c r="W1387" s="10">
        <f t="shared" si="343"/>
        <v>2281659.6017916668</v>
      </c>
      <c r="X1387" s="5">
        <v>88451</v>
      </c>
      <c r="Y1387">
        <v>0</v>
      </c>
      <c r="Z1387" s="5">
        <v>24204</v>
      </c>
      <c r="AA1387" s="5">
        <v>181033470</v>
      </c>
      <c r="AB1387">
        <v>0</v>
      </c>
      <c r="AC1387">
        <v>0</v>
      </c>
      <c r="AD1387">
        <v>0</v>
      </c>
      <c r="AE1387" t="s">
        <v>34</v>
      </c>
      <c r="AF1387" t="s">
        <v>34</v>
      </c>
      <c r="AG1387" t="s">
        <v>41</v>
      </c>
      <c r="AH1387" s="5">
        <v>1809208.15</v>
      </c>
      <c r="AI1387" s="5">
        <v>884.51</v>
      </c>
      <c r="AJ1387" s="3">
        <v>48264</v>
      </c>
      <c r="AK1387" s="5">
        <v>242.04</v>
      </c>
      <c r="AL1387" s="5">
        <v>0</v>
      </c>
      <c r="AM1387" s="5">
        <v>0</v>
      </c>
      <c r="AN1387" s="5">
        <v>0</v>
      </c>
      <c r="AO1387" t="s">
        <v>41</v>
      </c>
      <c r="AP1387" t="s">
        <v>37</v>
      </c>
      <c r="AQ1387" s="5">
        <v>1809208.15</v>
      </c>
      <c r="AR1387" t="s">
        <v>38</v>
      </c>
      <c r="AS1387">
        <f t="shared" si="344"/>
        <v>0</v>
      </c>
      <c r="AT1387" t="str">
        <f t="shared" si="334"/>
        <v>0 Días</v>
      </c>
      <c r="AU1387" t="e">
        <f>IF(AND(AC1387=0,SUMIFS($H:$H,$A:$A,$A1387,#REF!,#REF!)&lt;250000000),"Ordinaria",IF(AND(AC1387=0,SUMIFS($H:$H,$A:$A,$A1387,#REF!,#REF!)&gt;=250000000),"Preventiva",IF(AND(AC1387&gt;0,AC1387&lt;=30),"Persuasiva I",IF(AND(AC1387&gt;30,AC1387&lt;=60),"Persuasiva II",IF(AND(AC1387&gt;60,AC1387&lt;90),"Prejurídica","Jurídico")))))</f>
        <v>#REF!</v>
      </c>
      <c r="AV1387">
        <f t="shared" si="335"/>
        <v>0</v>
      </c>
      <c r="AW1387" t="str">
        <f>IFERROR(VLOOKUP(#REF!,#REF!,32,0),"Desembolsado")</f>
        <v>Desembolsado</v>
      </c>
      <c r="AX1387" t="str">
        <f t="shared" si="341"/>
        <v>Otro</v>
      </c>
    </row>
    <row r="1388" spans="1:50" x14ac:dyDescent="0.25">
      <c r="A1388" s="3">
        <v>45260</v>
      </c>
      <c r="B1388" s="1">
        <v>39171000023381</v>
      </c>
      <c r="C1388" s="5">
        <v>489341802</v>
      </c>
      <c r="D1388">
        <v>240</v>
      </c>
      <c r="E1388" s="3">
        <v>40953</v>
      </c>
      <c r="F1388" s="1">
        <f>_xlfn.DAYS(E1388,A1388)/30</f>
        <v>-143.56666666666666</v>
      </c>
      <c r="G1388" s="1">
        <f t="shared" si="342"/>
        <v>96.433333333333337</v>
      </c>
      <c r="H1388" s="5">
        <v>182766945</v>
      </c>
      <c r="I1388" s="5" t="s">
        <v>52</v>
      </c>
      <c r="J1388" s="6">
        <v>42977</v>
      </c>
      <c r="K1388" s="7">
        <f>+_xlfn.DAYS(A1388,J1388)/30</f>
        <v>76.099999999999994</v>
      </c>
      <c r="L1388" s="7">
        <f>+_xlfn.DAYS(A1388,E1388)/30</f>
        <v>143.56666666666666</v>
      </c>
      <c r="M1388" s="6">
        <v>20426</v>
      </c>
      <c r="N1388" s="8">
        <f>+_xlfn.DAYS(A1388,M1388)/365</f>
        <v>68.038356164383558</v>
      </c>
      <c r="O1388" s="8">
        <v>9490</v>
      </c>
      <c r="P1388" s="6">
        <v>40491</v>
      </c>
      <c r="Q1388" s="8">
        <f t="shared" si="332"/>
        <v>1.2833333333333334</v>
      </c>
      <c r="R1388" s="8">
        <f t="shared" si="339"/>
        <v>6.9055555555555559</v>
      </c>
      <c r="S1388" s="8" t="s">
        <v>79</v>
      </c>
      <c r="T1388" s="9">
        <v>1.61E-2</v>
      </c>
      <c r="U1388" s="5">
        <f t="shared" si="333"/>
        <v>2038924.175</v>
      </c>
      <c r="V1388" s="5">
        <f t="shared" si="330"/>
        <v>245212.31787499998</v>
      </c>
      <c r="W1388" s="10">
        <f t="shared" si="343"/>
        <v>2284136.492875</v>
      </c>
      <c r="X1388" s="5">
        <v>89353</v>
      </c>
      <c r="Y1388">
        <v>0</v>
      </c>
      <c r="Z1388" s="5">
        <v>0</v>
      </c>
      <c r="AA1388" s="5">
        <v>182856298</v>
      </c>
      <c r="AB1388">
        <v>0</v>
      </c>
      <c r="AC1388">
        <v>0</v>
      </c>
      <c r="AD1388">
        <v>0</v>
      </c>
      <c r="AE1388" t="s">
        <v>34</v>
      </c>
      <c r="AF1388" t="s">
        <v>34</v>
      </c>
      <c r="AG1388" t="s">
        <v>41</v>
      </c>
      <c r="AH1388" s="5">
        <v>1827669.45</v>
      </c>
      <c r="AI1388" s="5">
        <v>893.53</v>
      </c>
      <c r="AJ1388" s="3">
        <v>48264</v>
      </c>
      <c r="AK1388" s="5">
        <v>0</v>
      </c>
      <c r="AL1388" s="5">
        <v>0</v>
      </c>
      <c r="AM1388" s="5">
        <v>0</v>
      </c>
      <c r="AN1388" s="5">
        <v>0</v>
      </c>
      <c r="AO1388" t="s">
        <v>41</v>
      </c>
      <c r="AP1388" t="s">
        <v>37</v>
      </c>
      <c r="AQ1388" s="5">
        <v>1827669.45</v>
      </c>
      <c r="AR1388" t="s">
        <v>38</v>
      </c>
      <c r="AS1388">
        <f t="shared" si="344"/>
        <v>0</v>
      </c>
      <c r="AT1388" t="str">
        <f t="shared" si="334"/>
        <v>0 Días</v>
      </c>
      <c r="AU1388" t="e">
        <f>IF(AND(AC1388=0,SUMIFS($H:$H,$A:$A,$A1388,#REF!,#REF!)&lt;250000000),"Ordinaria",IF(AND(AC1388=0,SUMIFS($H:$H,$A:$A,$A1388,#REF!,#REF!)&gt;=250000000),"Preventiva",IF(AND(AC1388&gt;0,AC1388&lt;=30),"Persuasiva I",IF(AND(AC1388&gt;30,AC1388&lt;=60),"Persuasiva II",IF(AND(AC1388&gt;60,AC1388&lt;90),"Prejurídica","Jurídico")))))</f>
        <v>#REF!</v>
      </c>
      <c r="AV1388">
        <f t="shared" si="335"/>
        <v>0</v>
      </c>
      <c r="AW1388" t="str">
        <f>IFERROR(VLOOKUP(#REF!,#REF!,32,0),"Desembolsado")</f>
        <v>Desembolsado</v>
      </c>
      <c r="AX1388" t="str">
        <f t="shared" si="341"/>
        <v>Otro</v>
      </c>
    </row>
    <row r="1389" spans="1:50" x14ac:dyDescent="0.25">
      <c r="A1389" s="3">
        <v>45230</v>
      </c>
      <c r="B1389" s="1">
        <v>39171000023381</v>
      </c>
      <c r="C1389" s="5">
        <v>489341802</v>
      </c>
      <c r="D1389">
        <v>240</v>
      </c>
      <c r="E1389" s="3">
        <v>40953</v>
      </c>
      <c r="F1389" s="1">
        <f>_xlfn.DAYS(E1389,A1389)/30</f>
        <v>-142.56666666666666</v>
      </c>
      <c r="G1389" s="1">
        <f t="shared" si="342"/>
        <v>97.433333333333337</v>
      </c>
      <c r="H1389" s="5">
        <v>184613075</v>
      </c>
      <c r="I1389" s="5" t="s">
        <v>52</v>
      </c>
      <c r="J1389" s="6">
        <v>42977</v>
      </c>
      <c r="K1389" s="7">
        <f>+_xlfn.DAYS(A1389,J1389)/30</f>
        <v>75.099999999999994</v>
      </c>
      <c r="L1389" s="7">
        <f>+_xlfn.DAYS(A1389,E1389)/30</f>
        <v>142.56666666666666</v>
      </c>
      <c r="M1389" s="6">
        <v>20426</v>
      </c>
      <c r="N1389" s="8">
        <f>+_xlfn.DAYS(A1389,M1389)/365</f>
        <v>67.956164383561642</v>
      </c>
      <c r="O1389" s="8">
        <v>9490</v>
      </c>
      <c r="P1389" s="6">
        <v>40491</v>
      </c>
      <c r="Q1389" s="8">
        <f t="shared" si="332"/>
        <v>1.2833333333333334</v>
      </c>
      <c r="R1389" s="8">
        <f t="shared" si="339"/>
        <v>6.9055555555555559</v>
      </c>
      <c r="S1389" s="8" t="s">
        <v>79</v>
      </c>
      <c r="T1389" s="9">
        <v>1.61E-2</v>
      </c>
      <c r="U1389" s="5">
        <f t="shared" si="333"/>
        <v>2038924.175</v>
      </c>
      <c r="V1389" s="5">
        <f t="shared" si="330"/>
        <v>247689.20895833333</v>
      </c>
      <c r="W1389" s="10">
        <f t="shared" si="343"/>
        <v>2286613.3839583332</v>
      </c>
      <c r="X1389" s="5">
        <v>90255</v>
      </c>
      <c r="Y1389">
        <v>0</v>
      </c>
      <c r="Z1389" s="5">
        <v>0</v>
      </c>
      <c r="AA1389" s="5">
        <v>184703330</v>
      </c>
      <c r="AB1389">
        <v>0</v>
      </c>
      <c r="AC1389">
        <v>0</v>
      </c>
      <c r="AD1389">
        <v>0</v>
      </c>
      <c r="AE1389" t="s">
        <v>34</v>
      </c>
      <c r="AF1389" t="s">
        <v>34</v>
      </c>
      <c r="AG1389" t="s">
        <v>41</v>
      </c>
      <c r="AH1389" s="5">
        <v>1846130.75</v>
      </c>
      <c r="AI1389" s="5">
        <v>902.55</v>
      </c>
      <c r="AJ1389" s="3">
        <v>48264</v>
      </c>
      <c r="AK1389" s="5">
        <v>0</v>
      </c>
      <c r="AL1389" s="5">
        <v>0</v>
      </c>
      <c r="AM1389" s="5">
        <v>0</v>
      </c>
      <c r="AN1389" s="5">
        <v>0</v>
      </c>
      <c r="AO1389" t="s">
        <v>41</v>
      </c>
      <c r="AP1389" t="s">
        <v>37</v>
      </c>
      <c r="AQ1389" s="5">
        <v>1846130.75</v>
      </c>
      <c r="AR1389" t="s">
        <v>38</v>
      </c>
      <c r="AS1389">
        <f t="shared" si="344"/>
        <v>0</v>
      </c>
      <c r="AT1389" t="str">
        <f t="shared" si="334"/>
        <v>0 Días</v>
      </c>
      <c r="AU1389" t="e">
        <f>IF(AND(AC1389=0,SUMIFS($H:$H,$A:$A,$A1389,#REF!,#REF!)&lt;250000000),"Ordinaria",IF(AND(AC1389=0,SUMIFS($H:$H,$A:$A,$A1389,#REF!,#REF!)&gt;=250000000),"Preventiva",IF(AND(AC1389&gt;0,AC1389&lt;=30),"Persuasiva I",IF(AND(AC1389&gt;30,AC1389&lt;=60),"Persuasiva II",IF(AND(AC1389&gt;60,AC1389&lt;90),"Prejurídica","Jurídico")))))</f>
        <v>#REF!</v>
      </c>
      <c r="AV1389">
        <f t="shared" si="335"/>
        <v>0</v>
      </c>
      <c r="AW1389" t="str">
        <f>IFERROR(VLOOKUP(#REF!,#REF!,32,0),"Desembolsado")</f>
        <v>Desembolsado</v>
      </c>
      <c r="AX1389" t="str">
        <f t="shared" si="341"/>
        <v>Otro</v>
      </c>
    </row>
    <row r="1390" spans="1:50" x14ac:dyDescent="0.25">
      <c r="A1390" s="3">
        <v>45199</v>
      </c>
      <c r="B1390" s="1">
        <v>39171000023381</v>
      </c>
      <c r="C1390" s="5">
        <v>489341802</v>
      </c>
      <c r="D1390">
        <v>240</v>
      </c>
      <c r="E1390" s="3">
        <v>40953</v>
      </c>
      <c r="F1390" s="1">
        <f>_xlfn.DAYS(E1390,A1390)/30</f>
        <v>-141.53333333333333</v>
      </c>
      <c r="G1390" s="1">
        <f t="shared" si="342"/>
        <v>98.466666666666669</v>
      </c>
      <c r="H1390" s="5">
        <v>186459205</v>
      </c>
      <c r="I1390" s="5" t="s">
        <v>52</v>
      </c>
      <c r="J1390" s="6">
        <v>42977</v>
      </c>
      <c r="K1390" s="7">
        <f>+_xlfn.DAYS(A1390,J1390)/30</f>
        <v>74.066666666666663</v>
      </c>
      <c r="L1390" s="7">
        <f>+_xlfn.DAYS(A1390,E1390)/30</f>
        <v>141.53333333333333</v>
      </c>
      <c r="M1390" s="6">
        <v>20426</v>
      </c>
      <c r="N1390" s="8">
        <f>+_xlfn.DAYS(A1390,M1390)/365</f>
        <v>67.871232876712327</v>
      </c>
      <c r="O1390" s="8">
        <v>9490</v>
      </c>
      <c r="P1390" s="6">
        <v>40491</v>
      </c>
      <c r="Q1390" s="8">
        <f t="shared" si="332"/>
        <v>1.2833333333333334</v>
      </c>
      <c r="R1390" s="8">
        <f t="shared" si="339"/>
        <v>6.9055555555555559</v>
      </c>
      <c r="S1390" s="8" t="s">
        <v>79</v>
      </c>
      <c r="T1390" s="9">
        <v>1.61E-2</v>
      </c>
      <c r="U1390" s="5">
        <f t="shared" si="333"/>
        <v>2038924.175</v>
      </c>
      <c r="V1390" s="5">
        <f t="shared" si="330"/>
        <v>250166.10004166665</v>
      </c>
      <c r="W1390" s="10">
        <f t="shared" si="343"/>
        <v>2289090.2750416668</v>
      </c>
      <c r="X1390" s="5">
        <v>91157</v>
      </c>
      <c r="Y1390">
        <v>0</v>
      </c>
      <c r="Z1390" s="5">
        <v>0</v>
      </c>
      <c r="AA1390" s="5">
        <v>186550362</v>
      </c>
      <c r="AB1390">
        <v>0</v>
      </c>
      <c r="AC1390">
        <v>0</v>
      </c>
      <c r="AD1390">
        <v>0</v>
      </c>
      <c r="AE1390" t="s">
        <v>34</v>
      </c>
      <c r="AF1390" t="s">
        <v>34</v>
      </c>
      <c r="AG1390" t="s">
        <v>41</v>
      </c>
      <c r="AH1390" s="5">
        <v>1864592.05</v>
      </c>
      <c r="AI1390" s="5">
        <v>911.57</v>
      </c>
      <c r="AJ1390" s="3">
        <v>48264</v>
      </c>
      <c r="AK1390" s="5">
        <v>0</v>
      </c>
      <c r="AL1390" s="5">
        <v>0</v>
      </c>
      <c r="AM1390" s="5">
        <v>0</v>
      </c>
      <c r="AN1390" s="5">
        <v>0</v>
      </c>
      <c r="AO1390" t="s">
        <v>41</v>
      </c>
      <c r="AP1390" t="s">
        <v>37</v>
      </c>
      <c r="AQ1390" s="5">
        <v>1864592.05</v>
      </c>
      <c r="AR1390" t="s">
        <v>38</v>
      </c>
      <c r="AS1390">
        <f t="shared" si="344"/>
        <v>0</v>
      </c>
      <c r="AT1390" t="str">
        <f t="shared" si="334"/>
        <v>0 Días</v>
      </c>
      <c r="AU1390" t="e">
        <f>IF(AND(AC1390=0,SUMIFS($H:$H,$A:$A,$A1390,#REF!,#REF!)&lt;250000000),"Ordinaria",IF(AND(AC1390=0,SUMIFS($H:$H,$A:$A,$A1390,#REF!,#REF!)&gt;=250000000),"Preventiva",IF(AND(AC1390&gt;0,AC1390&lt;=30),"Persuasiva I",IF(AND(AC1390&gt;30,AC1390&lt;=60),"Persuasiva II",IF(AND(AC1390&gt;60,AC1390&lt;90),"Prejurídica","Jurídico")))))</f>
        <v>#REF!</v>
      </c>
      <c r="AV1390">
        <f t="shared" si="335"/>
        <v>0</v>
      </c>
      <c r="AW1390" t="str">
        <f>IFERROR(VLOOKUP(#REF!,#REF!,32,0),"Desembolsado")</f>
        <v>Desembolsado</v>
      </c>
      <c r="AX1390" t="str">
        <f t="shared" si="341"/>
        <v>Otro</v>
      </c>
    </row>
    <row r="1391" spans="1:50" x14ac:dyDescent="0.25">
      <c r="A1391" s="3">
        <v>45169</v>
      </c>
      <c r="B1391" s="1">
        <v>39171000023381</v>
      </c>
      <c r="C1391" s="5">
        <v>489341802</v>
      </c>
      <c r="D1391">
        <v>240</v>
      </c>
      <c r="E1391" s="3">
        <v>40953</v>
      </c>
      <c r="F1391" s="1">
        <f>_xlfn.DAYS(E1391,A1391)/30</f>
        <v>-140.53333333333333</v>
      </c>
      <c r="G1391" s="1">
        <f t="shared" si="342"/>
        <v>99.466666666666669</v>
      </c>
      <c r="H1391" s="5">
        <v>188305335</v>
      </c>
      <c r="I1391" s="5" t="s">
        <v>52</v>
      </c>
      <c r="J1391" s="6">
        <v>42977</v>
      </c>
      <c r="K1391" s="7">
        <f>+_xlfn.DAYS(A1391,J1391)/30</f>
        <v>73.066666666666663</v>
      </c>
      <c r="L1391" s="7">
        <f>+_xlfn.DAYS(A1391,E1391)/30</f>
        <v>140.53333333333333</v>
      </c>
      <c r="M1391" s="6">
        <v>20426</v>
      </c>
      <c r="N1391" s="8">
        <f>+_xlfn.DAYS(A1391,M1391)/365</f>
        <v>67.789041095890411</v>
      </c>
      <c r="O1391" s="8">
        <v>9490</v>
      </c>
      <c r="P1391" s="6">
        <v>40491</v>
      </c>
      <c r="Q1391" s="8">
        <f t="shared" si="332"/>
        <v>1.2833333333333334</v>
      </c>
      <c r="R1391" s="8">
        <f t="shared" si="339"/>
        <v>6.9055555555555559</v>
      </c>
      <c r="S1391" s="8" t="s">
        <v>79</v>
      </c>
      <c r="T1391" s="9">
        <v>1.61E-2</v>
      </c>
      <c r="U1391" s="5">
        <f t="shared" si="333"/>
        <v>2038924.175</v>
      </c>
      <c r="V1391" s="5">
        <f t="shared" si="330"/>
        <v>252642.99112499997</v>
      </c>
      <c r="W1391" s="10">
        <f t="shared" si="343"/>
        <v>2291567.166125</v>
      </c>
      <c r="X1391" s="5">
        <v>92057</v>
      </c>
      <c r="Y1391">
        <v>0</v>
      </c>
      <c r="Z1391" s="5">
        <v>0</v>
      </c>
      <c r="AA1391" s="5">
        <v>188397392</v>
      </c>
      <c r="AB1391">
        <v>0</v>
      </c>
      <c r="AC1391">
        <v>0</v>
      </c>
      <c r="AD1391">
        <v>0</v>
      </c>
      <c r="AE1391" t="s">
        <v>34</v>
      </c>
      <c r="AF1391" t="s">
        <v>34</v>
      </c>
      <c r="AG1391" t="s">
        <v>41</v>
      </c>
      <c r="AH1391" s="5">
        <v>1883053.35</v>
      </c>
      <c r="AI1391" s="5">
        <v>920.57</v>
      </c>
      <c r="AJ1391" s="3">
        <v>48264</v>
      </c>
      <c r="AK1391" s="5">
        <v>0</v>
      </c>
      <c r="AL1391" s="5">
        <v>0</v>
      </c>
      <c r="AM1391" s="5">
        <v>0</v>
      </c>
      <c r="AN1391" s="5">
        <v>0</v>
      </c>
      <c r="AO1391" t="s">
        <v>41</v>
      </c>
      <c r="AP1391" t="s">
        <v>37</v>
      </c>
      <c r="AQ1391" s="5">
        <v>1883053.35</v>
      </c>
      <c r="AR1391" t="s">
        <v>38</v>
      </c>
      <c r="AS1391">
        <f t="shared" si="344"/>
        <v>0</v>
      </c>
      <c r="AT1391" t="str">
        <f t="shared" si="334"/>
        <v>0 Días</v>
      </c>
      <c r="AU1391" t="e">
        <f>IF(AND(AC1391=0,SUMIFS($H:$H,$A:$A,$A1391,#REF!,#REF!)&lt;250000000),"Ordinaria",IF(AND(AC1391=0,SUMIFS($H:$H,$A:$A,$A1391,#REF!,#REF!)&gt;=250000000),"Preventiva",IF(AND(AC1391&gt;0,AC1391&lt;=30),"Persuasiva I",IF(AND(AC1391&gt;30,AC1391&lt;=60),"Persuasiva II",IF(AND(AC1391&gt;60,AC1391&lt;90),"Prejurídica","Jurídico")))))</f>
        <v>#REF!</v>
      </c>
      <c r="AV1391">
        <f t="shared" si="335"/>
        <v>0</v>
      </c>
      <c r="AW1391" t="str">
        <f>IFERROR(VLOOKUP(#REF!,#REF!,32,0),"Desembolsado")</f>
        <v>Desembolsado</v>
      </c>
      <c r="AX1391" t="str">
        <f t="shared" si="341"/>
        <v>Otro</v>
      </c>
    </row>
    <row r="1392" spans="1:50" x14ac:dyDescent="0.25">
      <c r="A1392" s="3">
        <v>45138</v>
      </c>
      <c r="B1392" s="1">
        <v>39171000023381</v>
      </c>
      <c r="C1392" s="5">
        <v>489341802</v>
      </c>
      <c r="D1392">
        <v>240</v>
      </c>
      <c r="E1392" s="3">
        <v>40953</v>
      </c>
      <c r="F1392" s="1">
        <f>_xlfn.DAYS(E1392,A1392)/30</f>
        <v>-139.5</v>
      </c>
      <c r="G1392" s="1">
        <v>100</v>
      </c>
      <c r="H1392" s="5">
        <v>190151465</v>
      </c>
      <c r="I1392" s="5" t="s">
        <v>52</v>
      </c>
      <c r="J1392" s="6">
        <v>42977</v>
      </c>
      <c r="K1392" s="7">
        <f>+_xlfn.DAYS(A1392,J1392)/30</f>
        <v>72.033333333333331</v>
      </c>
      <c r="L1392" s="7">
        <f>+_xlfn.DAYS(A1392,E1392)/30</f>
        <v>139.5</v>
      </c>
      <c r="M1392" s="6">
        <v>20426</v>
      </c>
      <c r="N1392" s="8">
        <f>+_xlfn.DAYS(A1392,M1392)/365</f>
        <v>67.704109589041096</v>
      </c>
      <c r="O1392" s="8">
        <v>9490</v>
      </c>
      <c r="P1392" s="6">
        <v>40491</v>
      </c>
      <c r="Q1392" s="8">
        <f t="shared" si="332"/>
        <v>1.2833333333333334</v>
      </c>
      <c r="R1392" s="8">
        <f t="shared" si="339"/>
        <v>6.9055555555555559</v>
      </c>
      <c r="S1392" s="8" t="s">
        <v>79</v>
      </c>
      <c r="T1392" s="9">
        <v>1.61E-2</v>
      </c>
      <c r="U1392" s="5">
        <f t="shared" si="333"/>
        <v>2038924.175</v>
      </c>
      <c r="V1392" s="5">
        <f t="shared" si="330"/>
        <v>255119.88220833329</v>
      </c>
      <c r="W1392" s="10">
        <f t="shared" si="343"/>
        <v>2294044.0572083332</v>
      </c>
      <c r="X1392" s="5">
        <v>92962</v>
      </c>
      <c r="Y1392">
        <v>0</v>
      </c>
      <c r="Z1392" s="5">
        <v>0</v>
      </c>
      <c r="AA1392" s="5">
        <v>190244427</v>
      </c>
      <c r="AB1392">
        <v>0</v>
      </c>
      <c r="AC1392">
        <v>0</v>
      </c>
      <c r="AD1392">
        <v>0</v>
      </c>
      <c r="AE1392" t="s">
        <v>34</v>
      </c>
      <c r="AF1392" t="s">
        <v>34</v>
      </c>
      <c r="AG1392" t="s">
        <v>41</v>
      </c>
      <c r="AH1392" s="5">
        <v>1901514.65</v>
      </c>
      <c r="AI1392" s="5">
        <v>929.62</v>
      </c>
      <c r="AJ1392" s="3">
        <v>48264</v>
      </c>
      <c r="AK1392" s="5">
        <v>0</v>
      </c>
      <c r="AL1392" s="5">
        <v>0</v>
      </c>
      <c r="AM1392" s="5">
        <v>0</v>
      </c>
      <c r="AN1392" s="5">
        <v>0</v>
      </c>
      <c r="AO1392" t="s">
        <v>41</v>
      </c>
      <c r="AP1392" t="s">
        <v>37</v>
      </c>
      <c r="AQ1392" s="5">
        <v>1901514.65</v>
      </c>
      <c r="AR1392" t="s">
        <v>38</v>
      </c>
      <c r="AS1392">
        <f t="shared" si="344"/>
        <v>0</v>
      </c>
      <c r="AT1392" t="str">
        <f t="shared" si="334"/>
        <v>0 Días</v>
      </c>
      <c r="AU1392" t="e">
        <f>IF(AND(AC1392=0,SUMIFS($H:$H,$A:$A,$A1392,#REF!,#REF!)&lt;250000000),"Ordinaria",IF(AND(AC1392=0,SUMIFS($H:$H,$A:$A,$A1392,#REF!,#REF!)&gt;=250000000),"Preventiva",IF(AND(AC1392&gt;0,AC1392&lt;=30),"Persuasiva I",IF(AND(AC1392&gt;30,AC1392&lt;=60),"Persuasiva II",IF(AND(AC1392&gt;60,AC1392&lt;90),"Prejurídica","Jurídico")))))</f>
        <v>#REF!</v>
      </c>
      <c r="AV1392">
        <f t="shared" si="335"/>
        <v>0</v>
      </c>
      <c r="AW1392" t="str">
        <f>IFERROR(VLOOKUP(#REF!,#REF!,32,0),"Desembolsado")</f>
        <v>Desembolsado</v>
      </c>
      <c r="AX1392" t="str">
        <f t="shared" si="341"/>
        <v>Otro</v>
      </c>
    </row>
    <row r="1393" spans="1:50" x14ac:dyDescent="0.25">
      <c r="A1393" s="3">
        <v>45107</v>
      </c>
      <c r="B1393" s="1">
        <v>39171000023381</v>
      </c>
      <c r="C1393" s="5">
        <v>489341802</v>
      </c>
      <c r="D1393">
        <v>240</v>
      </c>
      <c r="E1393" s="3">
        <v>40953</v>
      </c>
      <c r="F1393" s="1">
        <f>_xlfn.DAYS(E1393,A1393)/30</f>
        <v>-138.46666666666667</v>
      </c>
      <c r="G1393" s="1">
        <v>100.5</v>
      </c>
      <c r="H1393" s="5">
        <v>191997595</v>
      </c>
      <c r="I1393" s="5" t="s">
        <v>52</v>
      </c>
      <c r="J1393" s="6">
        <v>42977</v>
      </c>
      <c r="K1393" s="7">
        <f>+_xlfn.DAYS(A1393,J1393)/30</f>
        <v>71</v>
      </c>
      <c r="L1393" s="7">
        <v>138</v>
      </c>
      <c r="M1393" s="6">
        <v>20426</v>
      </c>
      <c r="N1393" s="8">
        <f>+_xlfn.DAYS(A1393,M1393)/365</f>
        <v>67.61917808219178</v>
      </c>
      <c r="O1393" s="8">
        <v>9490</v>
      </c>
      <c r="P1393" s="6">
        <v>40491</v>
      </c>
      <c r="Q1393" s="8">
        <f t="shared" si="332"/>
        <v>1.2833333333333334</v>
      </c>
      <c r="R1393" s="8">
        <f t="shared" si="339"/>
        <v>6.9055555555555559</v>
      </c>
      <c r="S1393" s="8" t="s">
        <v>79</v>
      </c>
      <c r="T1393" s="9">
        <v>1.61E-2</v>
      </c>
      <c r="U1393" s="5">
        <f t="shared" si="333"/>
        <v>2038924.175</v>
      </c>
      <c r="V1393" s="5">
        <f t="shared" si="330"/>
        <v>257596.77329166667</v>
      </c>
      <c r="W1393" s="10">
        <f t="shared" si="343"/>
        <v>2296520.9482916668</v>
      </c>
      <c r="X1393" s="5">
        <v>93864</v>
      </c>
      <c r="Y1393">
        <v>0</v>
      </c>
      <c r="Z1393" s="5">
        <v>0</v>
      </c>
      <c r="AA1393" s="5">
        <v>192091459</v>
      </c>
      <c r="AB1393">
        <v>0</v>
      </c>
      <c r="AC1393">
        <v>0</v>
      </c>
      <c r="AD1393">
        <v>0</v>
      </c>
      <c r="AE1393" t="s">
        <v>34</v>
      </c>
      <c r="AF1393" t="s">
        <v>34</v>
      </c>
      <c r="AG1393" t="s">
        <v>41</v>
      </c>
      <c r="AH1393" s="5">
        <v>1919975.95</v>
      </c>
      <c r="AI1393" s="5">
        <v>938.64</v>
      </c>
      <c r="AJ1393" s="3">
        <v>48264</v>
      </c>
      <c r="AK1393" s="5">
        <v>0</v>
      </c>
      <c r="AL1393" s="5">
        <v>0</v>
      </c>
      <c r="AM1393" s="5">
        <v>0</v>
      </c>
      <c r="AN1393" s="5">
        <v>0</v>
      </c>
      <c r="AO1393" t="s">
        <v>41</v>
      </c>
      <c r="AP1393" t="s">
        <v>37</v>
      </c>
      <c r="AQ1393" s="5">
        <v>1919975.95</v>
      </c>
      <c r="AR1393" t="s">
        <v>38</v>
      </c>
      <c r="AS1393">
        <f t="shared" si="344"/>
        <v>0</v>
      </c>
      <c r="AT1393" t="str">
        <f t="shared" si="334"/>
        <v>0 Días</v>
      </c>
      <c r="AU1393" t="e">
        <f>IF(AND(AC1393=0,SUMIFS($H:$H,$A:$A,$A1393,#REF!,#REF!)&lt;250000000),"Ordinaria",IF(AND(AC1393=0,SUMIFS($H:$H,$A:$A,$A1393,#REF!,#REF!)&gt;=250000000),"Preventiva",IF(AND(AC1393&gt;0,AC1393&lt;=30),"Persuasiva I",IF(AND(AC1393&gt;30,AC1393&lt;=60),"Persuasiva II",IF(AND(AC1393&gt;60,AC1393&lt;90),"Prejurídica","Jurídico")))))</f>
        <v>#REF!</v>
      </c>
      <c r="AV1393">
        <f t="shared" si="335"/>
        <v>0</v>
      </c>
      <c r="AW1393" t="str">
        <f>IFERROR(VLOOKUP(#REF!,#REF!,32,0),"Desembolsado")</f>
        <v>Desembolsado</v>
      </c>
      <c r="AX1393" t="str">
        <f t="shared" si="341"/>
        <v>Otro</v>
      </c>
    </row>
    <row r="1394" spans="1:50" x14ac:dyDescent="0.25">
      <c r="A1394" s="3">
        <v>45077</v>
      </c>
      <c r="B1394" s="1">
        <v>39171000023381</v>
      </c>
      <c r="C1394" s="5">
        <v>489341802</v>
      </c>
      <c r="D1394">
        <v>240</v>
      </c>
      <c r="E1394" s="3">
        <v>40953</v>
      </c>
      <c r="F1394" s="1">
        <f>_xlfn.DAYS(E1394,A1394)/30</f>
        <v>-137.46666666666667</v>
      </c>
      <c r="G1394" s="1">
        <v>101.53333333333333</v>
      </c>
      <c r="H1394" s="5">
        <v>193843725</v>
      </c>
      <c r="I1394" s="5" t="s">
        <v>52</v>
      </c>
      <c r="J1394" s="6">
        <v>42977</v>
      </c>
      <c r="K1394" s="7">
        <f>+_xlfn.DAYS(A1394,J1394)/30</f>
        <v>70</v>
      </c>
      <c r="L1394" s="7">
        <v>138</v>
      </c>
      <c r="M1394" s="6">
        <v>20426</v>
      </c>
      <c r="N1394" s="8">
        <f>+_xlfn.DAYS(A1394,M1394)/365</f>
        <v>67.536986301369865</v>
      </c>
      <c r="O1394" s="8">
        <v>9490</v>
      </c>
      <c r="P1394" s="6">
        <v>40491</v>
      </c>
      <c r="Q1394" s="8">
        <f t="shared" si="332"/>
        <v>1.2833333333333334</v>
      </c>
      <c r="R1394" s="8">
        <f t="shared" si="339"/>
        <v>6.9055555555555559</v>
      </c>
      <c r="S1394" s="8" t="s">
        <v>79</v>
      </c>
      <c r="T1394" s="9">
        <v>1.61E-2</v>
      </c>
      <c r="U1394" s="5">
        <f t="shared" si="333"/>
        <v>2038924.175</v>
      </c>
      <c r="V1394" s="5">
        <f t="shared" si="330"/>
        <v>260073.66437499999</v>
      </c>
      <c r="W1394" s="10">
        <f t="shared" si="343"/>
        <v>2298997.839375</v>
      </c>
      <c r="X1394" s="5">
        <v>94767</v>
      </c>
      <c r="Y1394">
        <v>0</v>
      </c>
      <c r="Z1394" s="5">
        <v>0</v>
      </c>
      <c r="AA1394" s="5">
        <v>193938492</v>
      </c>
      <c r="AB1394">
        <v>0</v>
      </c>
      <c r="AC1394">
        <v>0</v>
      </c>
      <c r="AD1394">
        <v>0</v>
      </c>
      <c r="AE1394" t="s">
        <v>34</v>
      </c>
      <c r="AF1394" t="s">
        <v>34</v>
      </c>
      <c r="AG1394" t="s">
        <v>41</v>
      </c>
      <c r="AH1394" s="5">
        <v>1938437.25</v>
      </c>
      <c r="AI1394" s="5">
        <v>947.67</v>
      </c>
      <c r="AJ1394" s="3">
        <v>48264</v>
      </c>
      <c r="AK1394" s="5">
        <v>0</v>
      </c>
      <c r="AL1394" s="5">
        <v>0</v>
      </c>
      <c r="AM1394" s="5">
        <v>0</v>
      </c>
      <c r="AN1394" s="5">
        <v>0</v>
      </c>
      <c r="AO1394" t="s">
        <v>41</v>
      </c>
      <c r="AP1394" t="s">
        <v>37</v>
      </c>
      <c r="AQ1394" s="5">
        <v>1938437.25</v>
      </c>
      <c r="AR1394" t="s">
        <v>38</v>
      </c>
      <c r="AS1394">
        <f t="shared" si="344"/>
        <v>0</v>
      </c>
      <c r="AT1394" t="str">
        <f t="shared" si="334"/>
        <v>0 Días</v>
      </c>
      <c r="AU1394" t="e">
        <f>IF(AND(AC1394=0,SUMIFS($H:$H,$A:$A,$A1394,#REF!,#REF!)&lt;250000000),"Ordinaria",IF(AND(AC1394=0,SUMIFS($H:$H,$A:$A,$A1394,#REF!,#REF!)&gt;=250000000),"Preventiva",IF(AND(AC1394&gt;0,AC1394&lt;=30),"Persuasiva I",IF(AND(AC1394&gt;30,AC1394&lt;=60),"Persuasiva II",IF(AND(AC1394&gt;60,AC1394&lt;90),"Prejurídica","Jurídico")))))</f>
        <v>#REF!</v>
      </c>
      <c r="AV1394">
        <f t="shared" si="335"/>
        <v>0</v>
      </c>
      <c r="AW1394" t="str">
        <f>IFERROR(VLOOKUP(#REF!,#REF!,32,0),"Desembolsado")</f>
        <v>Desembolsado</v>
      </c>
      <c r="AX1394" t="str">
        <f t="shared" si="341"/>
        <v>Otro</v>
      </c>
    </row>
    <row r="1395" spans="1:50" x14ac:dyDescent="0.25">
      <c r="A1395" s="3">
        <v>45046</v>
      </c>
      <c r="B1395" s="1">
        <v>39171000023381</v>
      </c>
      <c r="C1395" s="5">
        <v>489341802</v>
      </c>
      <c r="D1395">
        <v>240</v>
      </c>
      <c r="E1395" s="3">
        <v>40953</v>
      </c>
      <c r="F1395" s="1">
        <f>_xlfn.DAYS(E1395,A1395)/30</f>
        <v>-136.43333333333334</v>
      </c>
      <c r="G1395" s="1">
        <v>102.53333333333333</v>
      </c>
      <c r="H1395" s="5">
        <v>195689855</v>
      </c>
      <c r="I1395" s="5" t="s">
        <v>52</v>
      </c>
      <c r="J1395" s="6">
        <v>42977</v>
      </c>
      <c r="K1395" s="7">
        <f>+_xlfn.DAYS(A1395,J1395)/30</f>
        <v>68.966666666666669</v>
      </c>
      <c r="L1395" s="7">
        <v>137</v>
      </c>
      <c r="M1395" s="6">
        <v>20426</v>
      </c>
      <c r="N1395" s="8">
        <f>+_xlfn.DAYS(A1395,M1395)/365</f>
        <v>67.452054794520549</v>
      </c>
      <c r="O1395" s="8">
        <v>9490</v>
      </c>
      <c r="P1395" s="6">
        <v>40491</v>
      </c>
      <c r="Q1395" s="8">
        <f t="shared" si="332"/>
        <v>1.2833333333333334</v>
      </c>
      <c r="R1395" s="8">
        <f t="shared" si="339"/>
        <v>6.9055555555555559</v>
      </c>
      <c r="S1395" s="8" t="s">
        <v>79</v>
      </c>
      <c r="T1395" s="9">
        <v>1.61E-2</v>
      </c>
      <c r="U1395" s="5">
        <f t="shared" si="333"/>
        <v>2038924.175</v>
      </c>
      <c r="V1395" s="5">
        <f t="shared" si="330"/>
        <v>262550.55545833334</v>
      </c>
      <c r="W1395" s="10">
        <f t="shared" si="343"/>
        <v>2301474.7304583332</v>
      </c>
      <c r="X1395" s="5">
        <v>95669</v>
      </c>
      <c r="Y1395">
        <v>0</v>
      </c>
      <c r="Z1395" s="5">
        <v>0</v>
      </c>
      <c r="AA1395" s="5">
        <v>195785524</v>
      </c>
      <c r="AB1395">
        <v>0</v>
      </c>
      <c r="AC1395">
        <v>0</v>
      </c>
      <c r="AD1395">
        <v>0</v>
      </c>
      <c r="AE1395" t="s">
        <v>34</v>
      </c>
      <c r="AF1395" t="s">
        <v>34</v>
      </c>
      <c r="AG1395" t="s">
        <v>41</v>
      </c>
      <c r="AH1395" s="5">
        <v>1956898.55</v>
      </c>
      <c r="AI1395" s="5">
        <v>956.69</v>
      </c>
      <c r="AJ1395" s="3">
        <v>48264</v>
      </c>
      <c r="AK1395" s="5">
        <v>0</v>
      </c>
      <c r="AL1395" s="5">
        <v>0</v>
      </c>
      <c r="AM1395" s="5">
        <v>0</v>
      </c>
      <c r="AN1395" s="5">
        <v>0</v>
      </c>
      <c r="AO1395" t="s">
        <v>41</v>
      </c>
      <c r="AP1395" t="s">
        <v>37</v>
      </c>
      <c r="AQ1395" s="5">
        <v>1956898.55</v>
      </c>
      <c r="AR1395" t="s">
        <v>38</v>
      </c>
      <c r="AS1395">
        <f t="shared" si="344"/>
        <v>0</v>
      </c>
      <c r="AT1395" t="str">
        <f t="shared" si="334"/>
        <v>0 Días</v>
      </c>
      <c r="AU1395" t="e">
        <f>IF(AND(AC1395=0,SUMIFS($H:$H,$A:$A,$A1395,#REF!,#REF!)&lt;250000000),"Ordinaria",IF(AND(AC1395=0,SUMIFS($H:$H,$A:$A,$A1395,#REF!,#REF!)&gt;=250000000),"Preventiva",IF(AND(AC1395&gt;0,AC1395&lt;=30),"Persuasiva I",IF(AND(AC1395&gt;30,AC1395&lt;=60),"Persuasiva II",IF(AND(AC1395&gt;60,AC1395&lt;90),"Prejurídica","Jurídico")))))</f>
        <v>#REF!</v>
      </c>
      <c r="AV1395">
        <f t="shared" si="335"/>
        <v>0</v>
      </c>
      <c r="AW1395" t="str">
        <f>IFERROR(VLOOKUP(#REF!,#REF!,32,0),"Desembolsado")</f>
        <v>Desembolsado</v>
      </c>
      <c r="AX1395" t="str">
        <f t="shared" si="341"/>
        <v>Otro</v>
      </c>
    </row>
    <row r="1396" spans="1:50" x14ac:dyDescent="0.25">
      <c r="A1396" s="3">
        <v>45016</v>
      </c>
      <c r="B1396" s="1">
        <v>39171000023381</v>
      </c>
      <c r="C1396" s="5">
        <v>489341802</v>
      </c>
      <c r="D1396">
        <v>240</v>
      </c>
      <c r="E1396" s="3">
        <v>40953</v>
      </c>
      <c r="F1396" s="1">
        <f>_xlfn.DAYS(E1396,A1396)/30</f>
        <v>-135.43333333333334</v>
      </c>
      <c r="G1396" s="1">
        <v>103.56666666666666</v>
      </c>
      <c r="H1396" s="5">
        <v>197535985</v>
      </c>
      <c r="I1396" s="5" t="s">
        <v>52</v>
      </c>
      <c r="J1396" s="6">
        <v>42977</v>
      </c>
      <c r="K1396" s="7">
        <f>+_xlfn.DAYS(A1396,J1396)/30</f>
        <v>67.966666666666669</v>
      </c>
      <c r="L1396" s="7">
        <v>136</v>
      </c>
      <c r="M1396" s="6">
        <v>20426</v>
      </c>
      <c r="N1396" s="8">
        <f>+_xlfn.DAYS(A1396,M1396)/365</f>
        <v>67.369863013698634</v>
      </c>
      <c r="O1396" s="8">
        <v>9490</v>
      </c>
      <c r="P1396" s="6">
        <v>40491</v>
      </c>
      <c r="Q1396" s="8">
        <f t="shared" si="332"/>
        <v>1.2833333333333334</v>
      </c>
      <c r="R1396" s="8">
        <f t="shared" si="339"/>
        <v>6.9055555555555559</v>
      </c>
      <c r="S1396" s="8" t="s">
        <v>79</v>
      </c>
      <c r="T1396" s="9">
        <v>1.61E-2</v>
      </c>
      <c r="U1396" s="5">
        <f t="shared" si="333"/>
        <v>2038924.175</v>
      </c>
      <c r="V1396" s="5">
        <f t="shared" si="330"/>
        <v>265027.44654166669</v>
      </c>
      <c r="W1396" s="10">
        <f t="shared" si="343"/>
        <v>2303951.6215416668</v>
      </c>
      <c r="X1396" s="5">
        <v>96570</v>
      </c>
      <c r="Y1396">
        <v>0</v>
      </c>
      <c r="Z1396" s="5">
        <v>0</v>
      </c>
      <c r="AA1396" s="5">
        <v>197632555</v>
      </c>
      <c r="AB1396">
        <v>0</v>
      </c>
      <c r="AC1396">
        <v>0</v>
      </c>
      <c r="AD1396">
        <v>0</v>
      </c>
      <c r="AE1396" t="s">
        <v>34</v>
      </c>
      <c r="AF1396" t="s">
        <v>34</v>
      </c>
      <c r="AG1396" t="s">
        <v>41</v>
      </c>
      <c r="AH1396" s="5">
        <v>1975359.85</v>
      </c>
      <c r="AI1396" s="5">
        <v>965.7</v>
      </c>
      <c r="AJ1396" s="3">
        <v>48264</v>
      </c>
      <c r="AK1396" s="5">
        <v>0</v>
      </c>
      <c r="AL1396" s="5">
        <v>0</v>
      </c>
      <c r="AM1396" s="5">
        <v>0</v>
      </c>
      <c r="AN1396" s="5">
        <v>0</v>
      </c>
      <c r="AO1396" t="s">
        <v>41</v>
      </c>
      <c r="AP1396" t="s">
        <v>37</v>
      </c>
      <c r="AQ1396" s="5">
        <v>1975359.85</v>
      </c>
      <c r="AR1396" t="s">
        <v>38</v>
      </c>
      <c r="AS1396">
        <f t="shared" si="344"/>
        <v>0</v>
      </c>
      <c r="AT1396" t="str">
        <f t="shared" si="334"/>
        <v>0 Días</v>
      </c>
      <c r="AU1396" t="e">
        <f>IF(AND(AC1396=0,SUMIFS($H:$H,$A:$A,$A1396,#REF!,#REF!)&lt;250000000),"Ordinaria",IF(AND(AC1396=0,SUMIFS($H:$H,$A:$A,$A1396,#REF!,#REF!)&gt;=250000000),"Preventiva",IF(AND(AC1396&gt;0,AC1396&lt;=30),"Persuasiva I",IF(AND(AC1396&gt;30,AC1396&lt;=60),"Persuasiva II",IF(AND(AC1396&gt;60,AC1396&lt;90),"Prejurídica","Jurídico")))))</f>
        <v>#REF!</v>
      </c>
      <c r="AV1396">
        <f t="shared" si="335"/>
        <v>0</v>
      </c>
      <c r="AW1396" t="str">
        <f>IFERROR(VLOOKUP(#REF!,#REF!,32,0),"Desembolsado")</f>
        <v>Desembolsado</v>
      </c>
      <c r="AX1396" t="str">
        <f t="shared" si="341"/>
        <v>Otro</v>
      </c>
    </row>
    <row r="1397" spans="1:50" x14ac:dyDescent="0.25">
      <c r="A1397" s="3">
        <v>45351</v>
      </c>
      <c r="B1397" s="1">
        <v>39172050022091</v>
      </c>
      <c r="C1397" s="5">
        <v>224000000</v>
      </c>
      <c r="D1397">
        <v>240</v>
      </c>
      <c r="E1397" s="3">
        <v>42485</v>
      </c>
      <c r="F1397" s="1">
        <f>_xlfn.DAYS(E1397,A1397)/30</f>
        <v>-95.533333333333331</v>
      </c>
      <c r="G1397" s="1">
        <f>+D1397+F1397</f>
        <v>144.46666666666667</v>
      </c>
      <c r="H1397" s="5">
        <v>136266687</v>
      </c>
      <c r="I1397" s="5" t="s">
        <v>52</v>
      </c>
      <c r="J1397" s="6">
        <v>42805</v>
      </c>
      <c r="K1397" s="7">
        <f>+_xlfn.DAYS(A1397,J1397)/30</f>
        <v>84.86666666666666</v>
      </c>
      <c r="L1397" s="7">
        <f>+_xlfn.DAYS(A1397,E1397)/30</f>
        <v>95.533333333333331</v>
      </c>
      <c r="M1397" s="6">
        <v>32302</v>
      </c>
      <c r="N1397" s="8">
        <f>+_xlfn.DAYS(A1397,M1397)/365</f>
        <v>35.750684931506846</v>
      </c>
      <c r="O1397" s="8">
        <v>4589</v>
      </c>
      <c r="P1397" s="6">
        <v>41663</v>
      </c>
      <c r="Q1397" s="8">
        <f t="shared" si="332"/>
        <v>2.2833333333333332</v>
      </c>
      <c r="R1397" s="8">
        <f t="shared" si="339"/>
        <v>3.1722222222222221</v>
      </c>
      <c r="S1397" s="8" t="s">
        <v>66</v>
      </c>
      <c r="T1397" s="9">
        <v>4.5600000000000002E-2</v>
      </c>
      <c r="U1397" s="5">
        <f t="shared" si="333"/>
        <v>933333.33333333337</v>
      </c>
      <c r="V1397" s="5">
        <f t="shared" si="330"/>
        <v>517813.4106</v>
      </c>
      <c r="W1397" s="10">
        <f t="shared" si="343"/>
        <v>1451146.7439333333</v>
      </c>
      <c r="X1397" s="5">
        <v>189862</v>
      </c>
      <c r="Y1397">
        <v>0</v>
      </c>
      <c r="Z1397" s="5">
        <v>18234</v>
      </c>
      <c r="AA1397" s="5">
        <v>136474783</v>
      </c>
      <c r="AB1397">
        <v>0</v>
      </c>
      <c r="AC1397">
        <v>0</v>
      </c>
      <c r="AD1397">
        <v>0</v>
      </c>
      <c r="AE1397" t="s">
        <v>34</v>
      </c>
      <c r="AF1397" t="s">
        <v>34</v>
      </c>
      <c r="AG1397" t="s">
        <v>41</v>
      </c>
      <c r="AH1397" s="5">
        <v>1362666.87</v>
      </c>
      <c r="AI1397" s="5">
        <v>1898.62</v>
      </c>
      <c r="AJ1397" s="3">
        <v>49785</v>
      </c>
      <c r="AK1397" s="5">
        <v>182.34</v>
      </c>
      <c r="AL1397" s="5">
        <v>0</v>
      </c>
      <c r="AM1397" s="5">
        <v>0</v>
      </c>
      <c r="AN1397" s="5">
        <v>0</v>
      </c>
      <c r="AO1397" t="s">
        <v>41</v>
      </c>
      <c r="AP1397" t="s">
        <v>37</v>
      </c>
      <c r="AQ1397" s="5">
        <v>1362666.87</v>
      </c>
      <c r="AR1397" t="s">
        <v>38</v>
      </c>
      <c r="AT1397" t="str">
        <f t="shared" si="334"/>
        <v>0 Días</v>
      </c>
      <c r="AU1397" t="e">
        <f>IF(AND(AC1397=0,SUMIFS($H:$H,$A:$A,$A1397,#REF!,#REF!)&lt;250000000),"Ordinaria",IF(AND(AC1397=0,SUMIFS($H:$H,$A:$A,$A1397,#REF!,#REF!)&gt;=250000000),"Preventiva",IF(AND(AC1397&gt;0,AC1397&lt;=30),"Persuasiva I",IF(AND(AC1397&gt;30,AC1397&lt;=60),"Persuasiva II",IF(AND(AC1397&gt;60,AC1397&lt;90),"Prejurídica","Jurídico")))))</f>
        <v>#REF!</v>
      </c>
      <c r="AV1397">
        <f t="shared" si="335"/>
        <v>0</v>
      </c>
      <c r="AW1397" t="str">
        <f>IFERROR(VLOOKUP(#REF!,#REF!,32,0),"Desembolsado")</f>
        <v>Desembolsado</v>
      </c>
      <c r="AX1397" t="str">
        <f t="shared" si="341"/>
        <v>Otro</v>
      </c>
    </row>
    <row r="1398" spans="1:50" x14ac:dyDescent="0.25">
      <c r="A1398" s="3">
        <v>45322</v>
      </c>
      <c r="B1398" s="1">
        <v>39172050022091</v>
      </c>
      <c r="C1398" s="5">
        <v>224000000</v>
      </c>
      <c r="D1398">
        <v>240</v>
      </c>
      <c r="E1398" s="3">
        <v>42485</v>
      </c>
      <c r="F1398" s="1">
        <f>_xlfn.DAYS(E1398,A1398)/30</f>
        <v>-94.566666666666663</v>
      </c>
      <c r="G1398" s="1">
        <f>+D1398+F1398</f>
        <v>145.43333333333334</v>
      </c>
      <c r="H1398" s="5">
        <v>137200020</v>
      </c>
      <c r="I1398" s="5" t="s">
        <v>52</v>
      </c>
      <c r="J1398" s="6">
        <v>42805</v>
      </c>
      <c r="K1398" s="7">
        <f>+_xlfn.DAYS(A1398,J1398)/30</f>
        <v>83.9</v>
      </c>
      <c r="L1398" s="7">
        <f>+_xlfn.DAYS(A1398,E1398)/30</f>
        <v>94.566666666666663</v>
      </c>
      <c r="M1398" s="6">
        <v>32302</v>
      </c>
      <c r="N1398" s="8">
        <f>+_xlfn.DAYS(A1398,M1398)/365</f>
        <v>35.671232876712331</v>
      </c>
      <c r="O1398" s="8">
        <v>4589</v>
      </c>
      <c r="P1398" s="6">
        <v>41663</v>
      </c>
      <c r="Q1398" s="8">
        <f t="shared" si="332"/>
        <v>2.2833333333333332</v>
      </c>
      <c r="R1398" s="8">
        <f t="shared" si="339"/>
        <v>3.1722222222222221</v>
      </c>
      <c r="S1398" s="8" t="s">
        <v>66</v>
      </c>
      <c r="T1398" s="9">
        <v>4.5600000000000002E-2</v>
      </c>
      <c r="U1398" s="5">
        <f t="shared" si="333"/>
        <v>933333.33333333337</v>
      </c>
      <c r="V1398" s="5">
        <f t="shared" si="330"/>
        <v>521360.076</v>
      </c>
      <c r="W1398" s="10">
        <f t="shared" si="343"/>
        <v>1454693.4093333334</v>
      </c>
      <c r="X1398" s="5">
        <v>191167</v>
      </c>
      <c r="Y1398">
        <v>0</v>
      </c>
      <c r="Z1398" s="5">
        <v>18359</v>
      </c>
      <c r="AA1398" s="5">
        <v>137409546</v>
      </c>
      <c r="AB1398">
        <v>0</v>
      </c>
      <c r="AC1398">
        <v>0</v>
      </c>
      <c r="AD1398">
        <v>0</v>
      </c>
      <c r="AE1398" t="s">
        <v>34</v>
      </c>
      <c r="AF1398" t="s">
        <v>34</v>
      </c>
      <c r="AG1398" t="s">
        <v>41</v>
      </c>
      <c r="AH1398" s="5">
        <v>1372000.2</v>
      </c>
      <c r="AI1398" s="5">
        <v>1911.67</v>
      </c>
      <c r="AJ1398" s="3">
        <v>49785</v>
      </c>
      <c r="AK1398" s="5">
        <v>183.59</v>
      </c>
      <c r="AL1398" s="5">
        <v>0</v>
      </c>
      <c r="AM1398" s="5">
        <v>0</v>
      </c>
      <c r="AN1398" s="5">
        <v>0</v>
      </c>
      <c r="AO1398" t="s">
        <v>41</v>
      </c>
      <c r="AP1398" t="s">
        <v>37</v>
      </c>
      <c r="AQ1398" s="5">
        <v>1372000.2</v>
      </c>
      <c r="AR1398" t="s">
        <v>38</v>
      </c>
      <c r="AS1398">
        <f t="shared" ref="AS1398:AS1408" si="345">IF(AC1398&gt;=1,1,0)</f>
        <v>0</v>
      </c>
      <c r="AT1398" t="str">
        <f t="shared" si="334"/>
        <v>0 Días</v>
      </c>
      <c r="AU1398" t="e">
        <f>IF(AND(AC1398=0,SUMIFS($H:$H,$A:$A,$A1398,#REF!,#REF!)&lt;250000000),"Ordinaria",IF(AND(AC1398=0,SUMIFS($H:$H,$A:$A,$A1398,#REF!,#REF!)&gt;=250000000),"Preventiva",IF(AND(AC1398&gt;0,AC1398&lt;=30),"Persuasiva I",IF(AND(AC1398&gt;30,AC1398&lt;=60),"Persuasiva II",IF(AND(AC1398&gt;60,AC1398&lt;90),"Prejurídica","Jurídico")))))</f>
        <v>#REF!</v>
      </c>
      <c r="AV1398">
        <f t="shared" si="335"/>
        <v>0</v>
      </c>
      <c r="AW1398" t="str">
        <f>IFERROR(VLOOKUP(#REF!,#REF!,32,0),"Desembolsado")</f>
        <v>Desembolsado</v>
      </c>
      <c r="AX1398" t="str">
        <f t="shared" si="341"/>
        <v>Otro</v>
      </c>
    </row>
    <row r="1399" spans="1:50" x14ac:dyDescent="0.25">
      <c r="A1399" s="3">
        <v>45291</v>
      </c>
      <c r="B1399" s="1">
        <v>39172050022091</v>
      </c>
      <c r="C1399" s="5">
        <v>224000000</v>
      </c>
      <c r="D1399">
        <v>240</v>
      </c>
      <c r="E1399" s="3">
        <v>42485</v>
      </c>
      <c r="F1399" s="1">
        <f>_xlfn.DAYS(E1399,A1399)/30</f>
        <v>-93.533333333333331</v>
      </c>
      <c r="G1399" s="1">
        <f>+D1399+F1399</f>
        <v>146.46666666666667</v>
      </c>
      <c r="H1399" s="5">
        <v>138133353</v>
      </c>
      <c r="I1399" s="5" t="s">
        <v>52</v>
      </c>
      <c r="J1399" s="6">
        <v>42805</v>
      </c>
      <c r="K1399" s="7">
        <f>+_xlfn.DAYS(A1399,J1399)/30</f>
        <v>82.86666666666666</v>
      </c>
      <c r="L1399" s="7">
        <f>+_xlfn.DAYS(A1399,E1399)/30</f>
        <v>93.533333333333331</v>
      </c>
      <c r="M1399" s="6">
        <v>32302</v>
      </c>
      <c r="N1399" s="8">
        <f>+_xlfn.DAYS(A1399,M1399)/365</f>
        <v>35.586301369863016</v>
      </c>
      <c r="O1399" s="8">
        <v>4589</v>
      </c>
      <c r="P1399" s="6">
        <v>41663</v>
      </c>
      <c r="Q1399" s="8">
        <f t="shared" si="332"/>
        <v>2.2833333333333332</v>
      </c>
      <c r="R1399" s="8">
        <f t="shared" si="339"/>
        <v>3.1722222222222221</v>
      </c>
      <c r="S1399" s="8" t="s">
        <v>66</v>
      </c>
      <c r="T1399" s="9">
        <v>4.5600000000000002E-2</v>
      </c>
      <c r="U1399" s="5">
        <f t="shared" si="333"/>
        <v>933333.33333333337</v>
      </c>
      <c r="V1399" s="5">
        <f t="shared" si="330"/>
        <v>524906.74140000006</v>
      </c>
      <c r="W1399" s="10">
        <f t="shared" si="343"/>
        <v>1458240.0747333334</v>
      </c>
      <c r="X1399" s="5">
        <v>192467</v>
      </c>
      <c r="Y1399">
        <v>0</v>
      </c>
      <c r="Z1399" s="5">
        <v>18491</v>
      </c>
      <c r="AA1399" s="5">
        <v>138344311</v>
      </c>
      <c r="AB1399">
        <v>0</v>
      </c>
      <c r="AC1399">
        <v>0</v>
      </c>
      <c r="AD1399">
        <v>0</v>
      </c>
      <c r="AE1399" t="s">
        <v>34</v>
      </c>
      <c r="AF1399" t="s">
        <v>34</v>
      </c>
      <c r="AG1399" t="s">
        <v>41</v>
      </c>
      <c r="AH1399" s="5">
        <v>1381333.53</v>
      </c>
      <c r="AI1399" s="5">
        <v>1924.67</v>
      </c>
      <c r="AJ1399" s="3">
        <v>49785</v>
      </c>
      <c r="AK1399" s="5">
        <v>184.91</v>
      </c>
      <c r="AL1399" s="5">
        <v>0</v>
      </c>
      <c r="AM1399" s="5">
        <v>0</v>
      </c>
      <c r="AN1399" s="5">
        <v>0</v>
      </c>
      <c r="AO1399" t="s">
        <v>41</v>
      </c>
      <c r="AP1399" t="s">
        <v>37</v>
      </c>
      <c r="AQ1399" s="5">
        <v>1381333.53</v>
      </c>
      <c r="AR1399" t="s">
        <v>38</v>
      </c>
      <c r="AS1399">
        <f t="shared" si="345"/>
        <v>0</v>
      </c>
      <c r="AT1399" t="str">
        <f t="shared" si="334"/>
        <v>0 Días</v>
      </c>
      <c r="AU1399" t="e">
        <f>IF(AND(AC1399=0,SUMIFS($H:$H,$A:$A,$A1399,#REF!,#REF!)&lt;250000000),"Ordinaria",IF(AND(AC1399=0,SUMIFS($H:$H,$A:$A,$A1399,#REF!,#REF!)&gt;=250000000),"Preventiva",IF(AND(AC1399&gt;0,AC1399&lt;=30),"Persuasiva I",IF(AND(AC1399&gt;30,AC1399&lt;=60),"Persuasiva II",IF(AND(AC1399&gt;60,AC1399&lt;90),"Prejurídica","Jurídico")))))</f>
        <v>#REF!</v>
      </c>
      <c r="AV1399">
        <f t="shared" si="335"/>
        <v>0</v>
      </c>
      <c r="AW1399" t="str">
        <f>IFERROR(VLOOKUP(#REF!,#REF!,32,0),"Desembolsado")</f>
        <v>Desembolsado</v>
      </c>
      <c r="AX1399" t="str">
        <f t="shared" si="341"/>
        <v>Otro</v>
      </c>
    </row>
    <row r="1400" spans="1:50" x14ac:dyDescent="0.25">
      <c r="A1400" s="3">
        <v>45260</v>
      </c>
      <c r="B1400" s="1">
        <v>39172050022091</v>
      </c>
      <c r="C1400" s="5">
        <v>224000000</v>
      </c>
      <c r="D1400">
        <v>240</v>
      </c>
      <c r="E1400" s="3">
        <v>42485</v>
      </c>
      <c r="F1400" s="1">
        <f>_xlfn.DAYS(E1400,A1400)/30</f>
        <v>-92.5</v>
      </c>
      <c r="G1400" s="1">
        <v>147</v>
      </c>
      <c r="H1400" s="5">
        <v>139066686</v>
      </c>
      <c r="I1400" s="5" t="s">
        <v>52</v>
      </c>
      <c r="J1400" s="6">
        <v>42805</v>
      </c>
      <c r="K1400" s="7">
        <f>+_xlfn.DAYS(A1400,J1400)/30</f>
        <v>81.833333333333329</v>
      </c>
      <c r="L1400" s="7">
        <f>+_xlfn.DAYS(A1400,E1400)/30</f>
        <v>92.5</v>
      </c>
      <c r="M1400" s="6">
        <v>32302</v>
      </c>
      <c r="N1400" s="8">
        <f>+_xlfn.DAYS(A1400,M1400)/365</f>
        <v>35.5013698630137</v>
      </c>
      <c r="O1400" s="8">
        <v>4589</v>
      </c>
      <c r="P1400" s="6">
        <v>41663</v>
      </c>
      <c r="Q1400" s="8">
        <f t="shared" si="332"/>
        <v>2.2833333333333332</v>
      </c>
      <c r="R1400" s="8">
        <f t="shared" si="339"/>
        <v>3.1722222222222221</v>
      </c>
      <c r="S1400" s="8" t="s">
        <v>66</v>
      </c>
      <c r="T1400" s="9">
        <v>4.5600000000000002E-2</v>
      </c>
      <c r="U1400" s="5">
        <f t="shared" si="333"/>
        <v>933333.33333333337</v>
      </c>
      <c r="V1400" s="5">
        <f t="shared" si="330"/>
        <v>528453.4068</v>
      </c>
      <c r="W1400" s="10">
        <f t="shared" si="343"/>
        <v>1461786.7401333335</v>
      </c>
      <c r="X1400" s="5">
        <v>193765</v>
      </c>
      <c r="Y1400">
        <v>0</v>
      </c>
      <c r="Z1400" s="5">
        <v>0</v>
      </c>
      <c r="AA1400" s="5">
        <v>139260451</v>
      </c>
      <c r="AB1400">
        <v>0</v>
      </c>
      <c r="AC1400">
        <v>0</v>
      </c>
      <c r="AD1400">
        <v>0</v>
      </c>
      <c r="AE1400" t="s">
        <v>34</v>
      </c>
      <c r="AF1400" t="s">
        <v>34</v>
      </c>
      <c r="AG1400" t="s">
        <v>41</v>
      </c>
      <c r="AH1400" s="5">
        <v>1390666.86</v>
      </c>
      <c r="AI1400" s="5">
        <v>1937.65</v>
      </c>
      <c r="AJ1400" s="3">
        <v>49785</v>
      </c>
      <c r="AK1400" s="5">
        <v>0</v>
      </c>
      <c r="AL1400" s="5">
        <v>0</v>
      </c>
      <c r="AM1400" s="5">
        <v>0</v>
      </c>
      <c r="AN1400" s="5">
        <v>0</v>
      </c>
      <c r="AO1400" t="s">
        <v>41</v>
      </c>
      <c r="AP1400" t="s">
        <v>37</v>
      </c>
      <c r="AQ1400" s="5">
        <v>1390666.86</v>
      </c>
      <c r="AR1400" t="s">
        <v>38</v>
      </c>
      <c r="AS1400">
        <f t="shared" si="345"/>
        <v>0</v>
      </c>
      <c r="AT1400" t="str">
        <f t="shared" si="334"/>
        <v>0 Días</v>
      </c>
      <c r="AU1400" t="e">
        <f>IF(AND(AC1400=0,SUMIFS($H:$H,$A:$A,$A1400,#REF!,#REF!)&lt;250000000),"Ordinaria",IF(AND(AC1400=0,SUMIFS($H:$H,$A:$A,$A1400,#REF!,#REF!)&gt;=250000000),"Preventiva",IF(AND(AC1400&gt;0,AC1400&lt;=30),"Persuasiva I",IF(AND(AC1400&gt;30,AC1400&lt;=60),"Persuasiva II",IF(AND(AC1400&gt;60,AC1400&lt;90),"Prejurídica","Jurídico")))))</f>
        <v>#REF!</v>
      </c>
      <c r="AV1400">
        <f t="shared" si="335"/>
        <v>0</v>
      </c>
      <c r="AW1400" t="str">
        <f>IFERROR(VLOOKUP(#REF!,#REF!,32,0),"Desembolsado")</f>
        <v>Desembolsado</v>
      </c>
      <c r="AX1400" t="str">
        <f t="shared" si="341"/>
        <v>Otro</v>
      </c>
    </row>
    <row r="1401" spans="1:50" x14ac:dyDescent="0.25">
      <c r="A1401" s="3">
        <v>45230</v>
      </c>
      <c r="B1401" s="1">
        <v>39172050022091</v>
      </c>
      <c r="C1401" s="5">
        <v>224000000</v>
      </c>
      <c r="D1401">
        <v>240</v>
      </c>
      <c r="E1401" s="3">
        <v>42485</v>
      </c>
      <c r="F1401" s="1">
        <f>_xlfn.DAYS(E1401,A1401)/30</f>
        <v>-91.5</v>
      </c>
      <c r="G1401" s="1">
        <f t="shared" ref="G1401:G1408" si="346">+D1401+F1401</f>
        <v>148.5</v>
      </c>
      <c r="H1401" s="5">
        <v>140000019</v>
      </c>
      <c r="I1401" s="5" t="s">
        <v>52</v>
      </c>
      <c r="J1401" s="6">
        <v>42805</v>
      </c>
      <c r="K1401" s="7">
        <f>+_xlfn.DAYS(A1401,J1401)/30</f>
        <v>80.833333333333329</v>
      </c>
      <c r="L1401" s="7">
        <f>+_xlfn.DAYS(A1401,E1401)/30</f>
        <v>91.5</v>
      </c>
      <c r="M1401" s="6">
        <v>32302</v>
      </c>
      <c r="N1401" s="8">
        <f>+_xlfn.DAYS(A1401,M1401)/365</f>
        <v>35.419178082191777</v>
      </c>
      <c r="O1401" s="8">
        <v>4589</v>
      </c>
      <c r="P1401" s="6">
        <v>41663</v>
      </c>
      <c r="Q1401" s="8">
        <f t="shared" si="332"/>
        <v>2.2833333333333332</v>
      </c>
      <c r="R1401" s="8">
        <f t="shared" si="339"/>
        <v>3.1722222222222221</v>
      </c>
      <c r="S1401" s="8" t="s">
        <v>66</v>
      </c>
      <c r="T1401" s="9">
        <v>4.5600000000000002E-2</v>
      </c>
      <c r="U1401" s="5">
        <f t="shared" si="333"/>
        <v>933333.33333333337</v>
      </c>
      <c r="V1401" s="5">
        <f t="shared" si="330"/>
        <v>532000.07220000005</v>
      </c>
      <c r="W1401" s="10">
        <f t="shared" si="343"/>
        <v>1465333.4055333333</v>
      </c>
      <c r="X1401" s="5">
        <v>195065</v>
      </c>
      <c r="Y1401">
        <v>0</v>
      </c>
      <c r="Z1401" s="5">
        <v>0</v>
      </c>
      <c r="AA1401" s="5">
        <v>140195084</v>
      </c>
      <c r="AB1401">
        <v>0</v>
      </c>
      <c r="AC1401">
        <v>0</v>
      </c>
      <c r="AD1401">
        <v>0</v>
      </c>
      <c r="AE1401" t="s">
        <v>34</v>
      </c>
      <c r="AF1401" t="s">
        <v>34</v>
      </c>
      <c r="AG1401" t="s">
        <v>41</v>
      </c>
      <c r="AH1401" s="5">
        <v>1400000.19</v>
      </c>
      <c r="AI1401" s="5">
        <v>1950.65</v>
      </c>
      <c r="AJ1401" s="3">
        <v>49785</v>
      </c>
      <c r="AK1401" s="5">
        <v>0</v>
      </c>
      <c r="AL1401" s="5">
        <v>0</v>
      </c>
      <c r="AM1401" s="5">
        <v>0</v>
      </c>
      <c r="AN1401" s="5">
        <v>0</v>
      </c>
      <c r="AO1401" t="s">
        <v>41</v>
      </c>
      <c r="AP1401" t="s">
        <v>37</v>
      </c>
      <c r="AQ1401" s="5">
        <v>1400000.19</v>
      </c>
      <c r="AR1401" t="s">
        <v>38</v>
      </c>
      <c r="AS1401">
        <f t="shared" si="345"/>
        <v>0</v>
      </c>
      <c r="AT1401" t="str">
        <f t="shared" si="334"/>
        <v>0 Días</v>
      </c>
      <c r="AU1401" t="e">
        <f>IF(AND(AC1401=0,SUMIFS($H:$H,$A:$A,$A1401,#REF!,#REF!)&lt;250000000),"Ordinaria",IF(AND(AC1401=0,SUMIFS($H:$H,$A:$A,$A1401,#REF!,#REF!)&gt;=250000000),"Preventiva",IF(AND(AC1401&gt;0,AC1401&lt;=30),"Persuasiva I",IF(AND(AC1401&gt;30,AC1401&lt;=60),"Persuasiva II",IF(AND(AC1401&gt;60,AC1401&lt;90),"Prejurídica","Jurídico")))))</f>
        <v>#REF!</v>
      </c>
      <c r="AV1401">
        <f t="shared" si="335"/>
        <v>0</v>
      </c>
      <c r="AW1401" t="str">
        <f>IFERROR(VLOOKUP(#REF!,#REF!,32,0),"Desembolsado")</f>
        <v>Desembolsado</v>
      </c>
      <c r="AX1401" t="str">
        <f t="shared" si="341"/>
        <v>Otro</v>
      </c>
    </row>
    <row r="1402" spans="1:50" x14ac:dyDescent="0.25">
      <c r="A1402" s="3">
        <v>45199</v>
      </c>
      <c r="B1402" s="1">
        <v>39172050022091</v>
      </c>
      <c r="C1402" s="5">
        <v>224000000</v>
      </c>
      <c r="D1402">
        <v>240</v>
      </c>
      <c r="E1402" s="3">
        <v>42485</v>
      </c>
      <c r="F1402" s="1">
        <f>_xlfn.DAYS(E1402,A1402)/30</f>
        <v>-90.466666666666669</v>
      </c>
      <c r="G1402" s="1">
        <f t="shared" si="346"/>
        <v>149.53333333333333</v>
      </c>
      <c r="H1402" s="5">
        <v>140933352</v>
      </c>
      <c r="I1402" s="5" t="s">
        <v>52</v>
      </c>
      <c r="J1402" s="6">
        <v>42805</v>
      </c>
      <c r="K1402" s="7">
        <f>+_xlfn.DAYS(A1402,J1402)/30</f>
        <v>79.8</v>
      </c>
      <c r="L1402" s="7">
        <v>91</v>
      </c>
      <c r="M1402" s="6">
        <v>32302</v>
      </c>
      <c r="N1402" s="8">
        <f>+_xlfn.DAYS(A1402,M1402)/365</f>
        <v>35.334246575342469</v>
      </c>
      <c r="O1402" s="8">
        <v>4589</v>
      </c>
      <c r="P1402" s="6">
        <v>41663</v>
      </c>
      <c r="Q1402" s="8">
        <f t="shared" si="332"/>
        <v>2.2833333333333332</v>
      </c>
      <c r="R1402" s="8">
        <f t="shared" si="339"/>
        <v>3.1722222222222221</v>
      </c>
      <c r="S1402" s="8" t="s">
        <v>66</v>
      </c>
      <c r="T1402" s="9">
        <v>4.5600000000000002E-2</v>
      </c>
      <c r="U1402" s="5">
        <f t="shared" si="333"/>
        <v>933333.33333333337</v>
      </c>
      <c r="V1402" s="5">
        <f t="shared" ref="V1402:V1465" si="347">H1402*T1402/360*30</f>
        <v>535546.73759999999</v>
      </c>
      <c r="W1402" s="10">
        <f t="shared" si="343"/>
        <v>1468880.0709333334</v>
      </c>
      <c r="X1402" s="5">
        <v>196371</v>
      </c>
      <c r="Y1402">
        <v>0</v>
      </c>
      <c r="Z1402" s="5">
        <v>0</v>
      </c>
      <c r="AA1402" s="5">
        <v>141129723</v>
      </c>
      <c r="AB1402">
        <v>0</v>
      </c>
      <c r="AC1402">
        <v>0</v>
      </c>
      <c r="AD1402">
        <v>0</v>
      </c>
      <c r="AE1402" t="s">
        <v>34</v>
      </c>
      <c r="AF1402" t="s">
        <v>34</v>
      </c>
      <c r="AG1402" t="s">
        <v>41</v>
      </c>
      <c r="AH1402" s="5">
        <v>1409333.52</v>
      </c>
      <c r="AI1402" s="5">
        <v>1963.71</v>
      </c>
      <c r="AJ1402" s="3">
        <v>49785</v>
      </c>
      <c r="AK1402" s="5">
        <v>0</v>
      </c>
      <c r="AL1402" s="5">
        <v>0</v>
      </c>
      <c r="AM1402" s="5">
        <v>0</v>
      </c>
      <c r="AN1402" s="5">
        <v>0</v>
      </c>
      <c r="AO1402" t="s">
        <v>41</v>
      </c>
      <c r="AP1402" t="s">
        <v>37</v>
      </c>
      <c r="AQ1402" s="5">
        <v>1409333.52</v>
      </c>
      <c r="AR1402" t="s">
        <v>38</v>
      </c>
      <c r="AS1402">
        <f t="shared" si="345"/>
        <v>0</v>
      </c>
      <c r="AT1402" t="str">
        <f t="shared" si="334"/>
        <v>0 Días</v>
      </c>
      <c r="AU1402" t="e">
        <f>IF(AND(AC1402=0,SUMIFS($H:$H,$A:$A,$A1402,#REF!,#REF!)&lt;250000000),"Ordinaria",IF(AND(AC1402=0,SUMIFS($H:$H,$A:$A,$A1402,#REF!,#REF!)&gt;=250000000),"Preventiva",IF(AND(AC1402&gt;0,AC1402&lt;=30),"Persuasiva I",IF(AND(AC1402&gt;30,AC1402&lt;=60),"Persuasiva II",IF(AND(AC1402&gt;60,AC1402&lt;90),"Prejurídica","Jurídico")))))</f>
        <v>#REF!</v>
      </c>
      <c r="AV1402">
        <f t="shared" si="335"/>
        <v>0</v>
      </c>
      <c r="AW1402" t="str">
        <f>IFERROR(VLOOKUP(#REF!,#REF!,32,0),"Desembolsado")</f>
        <v>Desembolsado</v>
      </c>
      <c r="AX1402" t="str">
        <f t="shared" si="341"/>
        <v>Otro</v>
      </c>
    </row>
    <row r="1403" spans="1:50" x14ac:dyDescent="0.25">
      <c r="A1403" s="3">
        <v>45169</v>
      </c>
      <c r="B1403" s="1">
        <v>39172050022091</v>
      </c>
      <c r="C1403" s="5">
        <v>224000000</v>
      </c>
      <c r="D1403">
        <v>240</v>
      </c>
      <c r="E1403" s="3">
        <v>42485</v>
      </c>
      <c r="F1403" s="1">
        <f>_xlfn.DAYS(E1403,A1403)/30</f>
        <v>-89.466666666666669</v>
      </c>
      <c r="G1403" s="1">
        <f t="shared" si="346"/>
        <v>150.53333333333333</v>
      </c>
      <c r="H1403" s="5">
        <v>141866685</v>
      </c>
      <c r="I1403" s="5" t="s">
        <v>52</v>
      </c>
      <c r="J1403" s="6">
        <v>42805</v>
      </c>
      <c r="K1403" s="7">
        <f>+_xlfn.DAYS(A1403,J1403)/30</f>
        <v>78.8</v>
      </c>
      <c r="L1403" s="7">
        <v>90.466666666666669</v>
      </c>
      <c r="M1403" s="6">
        <v>32302</v>
      </c>
      <c r="N1403" s="8">
        <f>+_xlfn.DAYS(A1403,M1403)/365</f>
        <v>35.252054794520546</v>
      </c>
      <c r="O1403" s="8">
        <v>4589</v>
      </c>
      <c r="P1403" s="6">
        <v>41663</v>
      </c>
      <c r="Q1403" s="8">
        <f t="shared" si="332"/>
        <v>2.2833333333333332</v>
      </c>
      <c r="R1403" s="8">
        <f t="shared" si="339"/>
        <v>3.1722222222222221</v>
      </c>
      <c r="S1403" s="8" t="s">
        <v>66</v>
      </c>
      <c r="T1403" s="9">
        <v>4.5600000000000002E-2</v>
      </c>
      <c r="U1403" s="5">
        <f t="shared" si="333"/>
        <v>933333.33333333337</v>
      </c>
      <c r="V1403" s="5">
        <f t="shared" si="347"/>
        <v>539093.40300000005</v>
      </c>
      <c r="W1403" s="10">
        <f t="shared" si="343"/>
        <v>1472426.7363333334</v>
      </c>
      <c r="X1403" s="5">
        <v>197669</v>
      </c>
      <c r="Y1403">
        <v>0</v>
      </c>
      <c r="Z1403" s="5">
        <v>0</v>
      </c>
      <c r="AA1403" s="5">
        <v>142064354</v>
      </c>
      <c r="AB1403">
        <v>0</v>
      </c>
      <c r="AC1403">
        <v>0</v>
      </c>
      <c r="AD1403">
        <v>0</v>
      </c>
      <c r="AE1403" t="s">
        <v>34</v>
      </c>
      <c r="AF1403" t="s">
        <v>34</v>
      </c>
      <c r="AG1403" t="s">
        <v>41</v>
      </c>
      <c r="AH1403" s="5">
        <v>1418666.85</v>
      </c>
      <c r="AI1403" s="5">
        <v>1976.69</v>
      </c>
      <c r="AJ1403" s="3">
        <v>49785</v>
      </c>
      <c r="AK1403" s="5">
        <v>0</v>
      </c>
      <c r="AL1403" s="5">
        <v>0</v>
      </c>
      <c r="AM1403" s="5">
        <v>0</v>
      </c>
      <c r="AN1403" s="5">
        <v>0</v>
      </c>
      <c r="AO1403" t="s">
        <v>41</v>
      </c>
      <c r="AP1403" t="s">
        <v>37</v>
      </c>
      <c r="AQ1403" s="5">
        <v>1418666.85</v>
      </c>
      <c r="AR1403" t="s">
        <v>38</v>
      </c>
      <c r="AS1403">
        <f t="shared" si="345"/>
        <v>0</v>
      </c>
      <c r="AT1403" t="str">
        <f t="shared" si="334"/>
        <v>0 Días</v>
      </c>
      <c r="AU1403" t="e">
        <f>IF(AND(AC1403=0,SUMIFS($H:$H,$A:$A,$A1403,#REF!,#REF!)&lt;250000000),"Ordinaria",IF(AND(AC1403=0,SUMIFS($H:$H,$A:$A,$A1403,#REF!,#REF!)&gt;=250000000),"Preventiva",IF(AND(AC1403&gt;0,AC1403&lt;=30),"Persuasiva I",IF(AND(AC1403&gt;30,AC1403&lt;=60),"Persuasiva II",IF(AND(AC1403&gt;60,AC1403&lt;90),"Prejurídica","Jurídico")))))</f>
        <v>#REF!</v>
      </c>
      <c r="AV1403">
        <f t="shared" si="335"/>
        <v>0</v>
      </c>
      <c r="AW1403" t="str">
        <f>IFERROR(VLOOKUP(#REF!,#REF!,32,0),"Desembolsado")</f>
        <v>Desembolsado</v>
      </c>
      <c r="AX1403" t="str">
        <f t="shared" si="341"/>
        <v>Otro</v>
      </c>
    </row>
    <row r="1404" spans="1:50" x14ac:dyDescent="0.25">
      <c r="A1404" s="3">
        <v>45138</v>
      </c>
      <c r="B1404" s="1">
        <v>39172050022091</v>
      </c>
      <c r="C1404" s="5">
        <v>224000000</v>
      </c>
      <c r="D1404">
        <v>240</v>
      </c>
      <c r="E1404" s="3">
        <v>42485</v>
      </c>
      <c r="F1404" s="1">
        <f>_xlfn.DAYS(E1404,A1404)/30</f>
        <v>-88.433333333333337</v>
      </c>
      <c r="G1404" s="1">
        <f t="shared" si="346"/>
        <v>151.56666666666666</v>
      </c>
      <c r="H1404" s="5">
        <v>142800018</v>
      </c>
      <c r="I1404" s="5" t="s">
        <v>52</v>
      </c>
      <c r="J1404" s="6">
        <v>42805</v>
      </c>
      <c r="K1404" s="7">
        <f>+_xlfn.DAYS(A1404,J1404)/30</f>
        <v>77.766666666666666</v>
      </c>
      <c r="L1404" s="7">
        <v>89.466666666666669</v>
      </c>
      <c r="M1404" s="6">
        <v>32302</v>
      </c>
      <c r="N1404" s="8">
        <f>+_xlfn.DAYS(A1404,M1404)/365</f>
        <v>35.167123287671231</v>
      </c>
      <c r="O1404" s="8">
        <v>4589</v>
      </c>
      <c r="P1404" s="6">
        <v>41663</v>
      </c>
      <c r="Q1404" s="8">
        <f t="shared" si="332"/>
        <v>2.2833333333333332</v>
      </c>
      <c r="R1404" s="8">
        <f t="shared" si="339"/>
        <v>3.1722222222222221</v>
      </c>
      <c r="S1404" s="8" t="s">
        <v>66</v>
      </c>
      <c r="T1404" s="9">
        <v>4.5600000000000002E-2</v>
      </c>
      <c r="U1404" s="5">
        <f t="shared" si="333"/>
        <v>933333.33333333337</v>
      </c>
      <c r="V1404" s="5">
        <f t="shared" si="347"/>
        <v>542640.06839999999</v>
      </c>
      <c r="W1404" s="10">
        <f t="shared" si="343"/>
        <v>1475973.4017333332</v>
      </c>
      <c r="X1404" s="5">
        <v>198968</v>
      </c>
      <c r="Y1404">
        <v>0</v>
      </c>
      <c r="Z1404" s="5">
        <v>0</v>
      </c>
      <c r="AA1404" s="5">
        <v>142998986</v>
      </c>
      <c r="AB1404">
        <v>0</v>
      </c>
      <c r="AC1404">
        <v>0</v>
      </c>
      <c r="AD1404">
        <v>0</v>
      </c>
      <c r="AE1404" t="s">
        <v>34</v>
      </c>
      <c r="AF1404" t="s">
        <v>34</v>
      </c>
      <c r="AG1404" t="s">
        <v>41</v>
      </c>
      <c r="AH1404" s="5">
        <v>1428000.18</v>
      </c>
      <c r="AI1404" s="5">
        <v>1989.68</v>
      </c>
      <c r="AJ1404" s="3">
        <v>49785</v>
      </c>
      <c r="AK1404" s="5">
        <v>0</v>
      </c>
      <c r="AL1404" s="5">
        <v>0</v>
      </c>
      <c r="AM1404" s="5">
        <v>0</v>
      </c>
      <c r="AN1404" s="5">
        <v>0</v>
      </c>
      <c r="AO1404" t="s">
        <v>41</v>
      </c>
      <c r="AP1404" t="s">
        <v>37</v>
      </c>
      <c r="AQ1404" s="5">
        <v>1428000.18</v>
      </c>
      <c r="AR1404" t="s">
        <v>38</v>
      </c>
      <c r="AS1404">
        <f t="shared" si="345"/>
        <v>0</v>
      </c>
      <c r="AT1404" t="str">
        <f t="shared" si="334"/>
        <v>0 Días</v>
      </c>
      <c r="AU1404" t="e">
        <f>IF(AND(AC1404=0,SUMIFS($H:$H,$A:$A,$A1404,#REF!,#REF!)&lt;250000000),"Ordinaria",IF(AND(AC1404=0,SUMIFS($H:$H,$A:$A,$A1404,#REF!,#REF!)&gt;=250000000),"Preventiva",IF(AND(AC1404&gt;0,AC1404&lt;=30),"Persuasiva I",IF(AND(AC1404&gt;30,AC1404&lt;=60),"Persuasiva II",IF(AND(AC1404&gt;60,AC1404&lt;90),"Prejurídica","Jurídico")))))</f>
        <v>#REF!</v>
      </c>
      <c r="AV1404">
        <f t="shared" si="335"/>
        <v>0</v>
      </c>
      <c r="AW1404" t="str">
        <f>IFERROR(VLOOKUP(#REF!,#REF!,32,0),"Desembolsado")</f>
        <v>Desembolsado</v>
      </c>
      <c r="AX1404" t="str">
        <f t="shared" si="341"/>
        <v>Otro</v>
      </c>
    </row>
    <row r="1405" spans="1:50" x14ac:dyDescent="0.25">
      <c r="A1405" s="3">
        <v>45107</v>
      </c>
      <c r="B1405" s="1">
        <v>39172050022091</v>
      </c>
      <c r="C1405" s="5">
        <v>224000000</v>
      </c>
      <c r="D1405">
        <v>240</v>
      </c>
      <c r="E1405" s="3">
        <v>42485</v>
      </c>
      <c r="F1405" s="1">
        <f>_xlfn.DAYS(E1405,A1405)/30</f>
        <v>-87.4</v>
      </c>
      <c r="G1405" s="1">
        <f t="shared" si="346"/>
        <v>152.6</v>
      </c>
      <c r="H1405" s="5">
        <v>143733351</v>
      </c>
      <c r="I1405" s="5" t="s">
        <v>52</v>
      </c>
      <c r="J1405" s="6">
        <v>42805</v>
      </c>
      <c r="K1405" s="7">
        <f>+_xlfn.DAYS(A1405,J1405)/30</f>
        <v>76.733333333333334</v>
      </c>
      <c r="L1405" s="7">
        <v>88.433333333333337</v>
      </c>
      <c r="M1405" s="6">
        <v>32302</v>
      </c>
      <c r="N1405" s="8">
        <f>+_xlfn.DAYS(A1405,M1405)/365</f>
        <v>35.082191780821915</v>
      </c>
      <c r="O1405" s="8">
        <v>4589</v>
      </c>
      <c r="P1405" s="6">
        <v>41663</v>
      </c>
      <c r="Q1405" s="8">
        <f t="shared" si="332"/>
        <v>2.2833333333333332</v>
      </c>
      <c r="R1405" s="8">
        <f t="shared" si="339"/>
        <v>3.1722222222222221</v>
      </c>
      <c r="S1405" s="8" t="s">
        <v>66</v>
      </c>
      <c r="T1405" s="9">
        <v>4.5600000000000002E-2</v>
      </c>
      <c r="U1405" s="5">
        <f t="shared" si="333"/>
        <v>933333.33333333337</v>
      </c>
      <c r="V1405" s="5">
        <f t="shared" si="347"/>
        <v>546186.73380000005</v>
      </c>
      <c r="W1405" s="10">
        <f t="shared" si="343"/>
        <v>1479520.0671333335</v>
      </c>
      <c r="X1405" s="5">
        <v>200267</v>
      </c>
      <c r="Y1405">
        <v>0</v>
      </c>
      <c r="Z1405" s="5">
        <v>0</v>
      </c>
      <c r="AA1405" s="5">
        <v>143933618</v>
      </c>
      <c r="AB1405">
        <v>0</v>
      </c>
      <c r="AC1405">
        <v>0</v>
      </c>
      <c r="AD1405">
        <v>0</v>
      </c>
      <c r="AE1405" t="s">
        <v>34</v>
      </c>
      <c r="AF1405" t="s">
        <v>34</v>
      </c>
      <c r="AG1405" t="s">
        <v>41</v>
      </c>
      <c r="AH1405" s="5">
        <v>1437333.51</v>
      </c>
      <c r="AI1405" s="5">
        <v>2002.67</v>
      </c>
      <c r="AJ1405" s="3">
        <v>49785</v>
      </c>
      <c r="AK1405" s="5">
        <v>0</v>
      </c>
      <c r="AL1405" s="5">
        <v>0</v>
      </c>
      <c r="AM1405" s="5">
        <v>0</v>
      </c>
      <c r="AN1405" s="5">
        <v>0</v>
      </c>
      <c r="AO1405" t="s">
        <v>41</v>
      </c>
      <c r="AP1405" t="s">
        <v>37</v>
      </c>
      <c r="AQ1405" s="5">
        <v>1437333.51</v>
      </c>
      <c r="AR1405" t="s">
        <v>38</v>
      </c>
      <c r="AS1405">
        <f t="shared" si="345"/>
        <v>0</v>
      </c>
      <c r="AT1405" t="str">
        <f t="shared" si="334"/>
        <v>0 Días</v>
      </c>
      <c r="AU1405" t="e">
        <f>IF(AND(AC1405=0,SUMIFS($H:$H,$A:$A,$A1405,#REF!,#REF!)&lt;250000000),"Ordinaria",IF(AND(AC1405=0,SUMIFS($H:$H,$A:$A,$A1405,#REF!,#REF!)&gt;=250000000),"Preventiva",IF(AND(AC1405&gt;0,AC1405&lt;=30),"Persuasiva I",IF(AND(AC1405&gt;30,AC1405&lt;=60),"Persuasiva II",IF(AND(AC1405&gt;60,AC1405&lt;90),"Prejurídica","Jurídico")))))</f>
        <v>#REF!</v>
      </c>
      <c r="AV1405">
        <f t="shared" si="335"/>
        <v>0</v>
      </c>
      <c r="AW1405" t="str">
        <f>IFERROR(VLOOKUP(#REF!,#REF!,32,0),"Desembolsado")</f>
        <v>Desembolsado</v>
      </c>
      <c r="AX1405" t="str">
        <f t="shared" si="341"/>
        <v>Otro</v>
      </c>
    </row>
    <row r="1406" spans="1:50" x14ac:dyDescent="0.25">
      <c r="A1406" s="3">
        <v>45077</v>
      </c>
      <c r="B1406" s="1">
        <v>39172050022091</v>
      </c>
      <c r="C1406" s="5">
        <v>224000000</v>
      </c>
      <c r="D1406">
        <v>240</v>
      </c>
      <c r="E1406" s="3">
        <v>42485</v>
      </c>
      <c r="F1406" s="1">
        <f>_xlfn.DAYS(E1406,A1406)/30</f>
        <v>-86.4</v>
      </c>
      <c r="G1406" s="1">
        <f t="shared" si="346"/>
        <v>153.6</v>
      </c>
      <c r="H1406" s="5">
        <v>144666684</v>
      </c>
      <c r="I1406" s="5" t="s">
        <v>52</v>
      </c>
      <c r="J1406" s="6">
        <v>42805</v>
      </c>
      <c r="K1406" s="7">
        <f>+_xlfn.DAYS(A1406,J1406)/30</f>
        <v>75.733333333333334</v>
      </c>
      <c r="L1406" s="7">
        <v>87.4</v>
      </c>
      <c r="M1406" s="6">
        <v>32302</v>
      </c>
      <c r="N1406" s="8">
        <f>+_xlfn.DAYS(A1406,M1406)/365</f>
        <v>35</v>
      </c>
      <c r="O1406" s="8">
        <v>4589</v>
      </c>
      <c r="P1406" s="6">
        <v>41663</v>
      </c>
      <c r="Q1406" s="8">
        <f t="shared" si="332"/>
        <v>2.2833333333333332</v>
      </c>
      <c r="R1406" s="8">
        <f t="shared" si="339"/>
        <v>3.1722222222222221</v>
      </c>
      <c r="S1406" s="8" t="s">
        <v>66</v>
      </c>
      <c r="T1406" s="9">
        <v>4.5600000000000002E-2</v>
      </c>
      <c r="U1406" s="5">
        <f t="shared" si="333"/>
        <v>933333.33333333337</v>
      </c>
      <c r="V1406" s="5">
        <f t="shared" si="347"/>
        <v>549733.3992000001</v>
      </c>
      <c r="W1406" s="10">
        <f t="shared" si="343"/>
        <v>1483066.7325333334</v>
      </c>
      <c r="X1406" s="5">
        <v>201566</v>
      </c>
      <c r="Y1406">
        <v>0</v>
      </c>
      <c r="Z1406" s="5">
        <v>0</v>
      </c>
      <c r="AA1406" s="5">
        <v>144868250</v>
      </c>
      <c r="AB1406">
        <v>0</v>
      </c>
      <c r="AC1406">
        <v>0</v>
      </c>
      <c r="AD1406">
        <v>0</v>
      </c>
      <c r="AE1406" t="s">
        <v>34</v>
      </c>
      <c r="AF1406" t="s">
        <v>34</v>
      </c>
      <c r="AG1406" t="s">
        <v>41</v>
      </c>
      <c r="AH1406" s="5">
        <v>1446666.84</v>
      </c>
      <c r="AI1406" s="5">
        <v>2015.66</v>
      </c>
      <c r="AJ1406" s="3">
        <v>49785</v>
      </c>
      <c r="AK1406" s="5">
        <v>0</v>
      </c>
      <c r="AL1406" s="5">
        <v>0</v>
      </c>
      <c r="AM1406" s="5">
        <v>0</v>
      </c>
      <c r="AN1406" s="5">
        <v>0</v>
      </c>
      <c r="AO1406" t="s">
        <v>41</v>
      </c>
      <c r="AP1406" t="s">
        <v>37</v>
      </c>
      <c r="AQ1406" s="5">
        <v>1446666.84</v>
      </c>
      <c r="AR1406" t="s">
        <v>38</v>
      </c>
      <c r="AS1406">
        <f t="shared" si="345"/>
        <v>0</v>
      </c>
      <c r="AT1406" t="str">
        <f t="shared" si="334"/>
        <v>0 Días</v>
      </c>
      <c r="AU1406" t="e">
        <f>IF(AND(AC1406=0,SUMIFS($H:$H,$A:$A,$A1406,#REF!,#REF!)&lt;250000000),"Ordinaria",IF(AND(AC1406=0,SUMIFS($H:$H,$A:$A,$A1406,#REF!,#REF!)&gt;=250000000),"Preventiva",IF(AND(AC1406&gt;0,AC1406&lt;=30),"Persuasiva I",IF(AND(AC1406&gt;30,AC1406&lt;=60),"Persuasiva II",IF(AND(AC1406&gt;60,AC1406&lt;90),"Prejurídica","Jurídico")))))</f>
        <v>#REF!</v>
      </c>
      <c r="AV1406">
        <f t="shared" si="335"/>
        <v>0</v>
      </c>
      <c r="AW1406" t="str">
        <f>IFERROR(VLOOKUP(#REF!,#REF!,32,0),"Desembolsado")</f>
        <v>Desembolsado</v>
      </c>
      <c r="AX1406" t="str">
        <f t="shared" si="341"/>
        <v>Otro</v>
      </c>
    </row>
    <row r="1407" spans="1:50" x14ac:dyDescent="0.25">
      <c r="A1407" s="3">
        <v>45046</v>
      </c>
      <c r="B1407" s="1">
        <v>39172050022091</v>
      </c>
      <c r="C1407" s="5">
        <v>224000000</v>
      </c>
      <c r="D1407">
        <v>240</v>
      </c>
      <c r="E1407" s="3">
        <v>42485</v>
      </c>
      <c r="F1407" s="1">
        <f>_xlfn.DAYS(E1407,A1407)/30</f>
        <v>-85.36666666666666</v>
      </c>
      <c r="G1407" s="1">
        <f t="shared" si="346"/>
        <v>154.63333333333333</v>
      </c>
      <c r="H1407" s="5">
        <v>145600017</v>
      </c>
      <c r="I1407" s="5" t="s">
        <v>52</v>
      </c>
      <c r="J1407" s="6">
        <v>42805</v>
      </c>
      <c r="K1407" s="7">
        <f>+_xlfn.DAYS(A1407,J1407)/30</f>
        <v>74.7</v>
      </c>
      <c r="L1407" s="7">
        <v>86.4</v>
      </c>
      <c r="M1407" s="6">
        <v>32302</v>
      </c>
      <c r="N1407" s="8">
        <f>+_xlfn.DAYS(A1407,M1407)/365</f>
        <v>34.915068493150685</v>
      </c>
      <c r="O1407" s="8">
        <v>4589</v>
      </c>
      <c r="P1407" s="6">
        <v>41663</v>
      </c>
      <c r="Q1407" s="8">
        <f t="shared" si="332"/>
        <v>2.2833333333333332</v>
      </c>
      <c r="R1407" s="8">
        <f t="shared" si="339"/>
        <v>3.1722222222222221</v>
      </c>
      <c r="S1407" s="8" t="s">
        <v>66</v>
      </c>
      <c r="T1407" s="9">
        <v>4.5600000000000002E-2</v>
      </c>
      <c r="U1407" s="5">
        <f t="shared" si="333"/>
        <v>933333.33333333337</v>
      </c>
      <c r="V1407" s="5">
        <f t="shared" si="347"/>
        <v>553280.06459999993</v>
      </c>
      <c r="W1407" s="10">
        <f t="shared" si="343"/>
        <v>1486613.3979333332</v>
      </c>
      <c r="X1407" s="5">
        <v>202871</v>
      </c>
      <c r="Y1407">
        <v>0</v>
      </c>
      <c r="Z1407" s="5">
        <v>0</v>
      </c>
      <c r="AA1407" s="5">
        <v>145802888</v>
      </c>
      <c r="AB1407">
        <v>0</v>
      </c>
      <c r="AC1407">
        <v>0</v>
      </c>
      <c r="AD1407">
        <v>0</v>
      </c>
      <c r="AE1407" t="s">
        <v>34</v>
      </c>
      <c r="AF1407" t="s">
        <v>34</v>
      </c>
      <c r="AG1407" t="s">
        <v>41</v>
      </c>
      <c r="AH1407" s="5">
        <v>1456000.17</v>
      </c>
      <c r="AI1407" s="5">
        <v>2028.71</v>
      </c>
      <c r="AJ1407" s="3">
        <v>49785</v>
      </c>
      <c r="AK1407" s="5">
        <v>0</v>
      </c>
      <c r="AL1407" s="5">
        <v>0</v>
      </c>
      <c r="AM1407" s="5">
        <v>0</v>
      </c>
      <c r="AN1407" s="5">
        <v>0</v>
      </c>
      <c r="AO1407" t="s">
        <v>41</v>
      </c>
      <c r="AP1407" t="s">
        <v>37</v>
      </c>
      <c r="AQ1407" s="5">
        <v>1456000.17</v>
      </c>
      <c r="AR1407" t="s">
        <v>38</v>
      </c>
      <c r="AS1407">
        <f t="shared" si="345"/>
        <v>0</v>
      </c>
      <c r="AT1407" t="str">
        <f t="shared" si="334"/>
        <v>0 Días</v>
      </c>
      <c r="AU1407" t="e">
        <f>IF(AND(AC1407=0,SUMIFS($H:$H,$A:$A,$A1407,#REF!,#REF!)&lt;250000000),"Ordinaria",IF(AND(AC1407=0,SUMIFS($H:$H,$A:$A,$A1407,#REF!,#REF!)&gt;=250000000),"Preventiva",IF(AND(AC1407&gt;0,AC1407&lt;=30),"Persuasiva I",IF(AND(AC1407&gt;30,AC1407&lt;=60),"Persuasiva II",IF(AND(AC1407&gt;60,AC1407&lt;90),"Prejurídica","Jurídico")))))</f>
        <v>#REF!</v>
      </c>
      <c r="AV1407">
        <f t="shared" si="335"/>
        <v>0</v>
      </c>
      <c r="AW1407" t="str">
        <f>IFERROR(VLOOKUP(#REF!,#REF!,32,0),"Desembolsado")</f>
        <v>Desembolsado</v>
      </c>
      <c r="AX1407" t="str">
        <f t="shared" si="341"/>
        <v>Otro</v>
      </c>
    </row>
    <row r="1408" spans="1:50" x14ac:dyDescent="0.25">
      <c r="A1408" s="3">
        <v>45016</v>
      </c>
      <c r="B1408" s="1">
        <v>39172050022091</v>
      </c>
      <c r="C1408" s="5">
        <v>224000000</v>
      </c>
      <c r="D1408">
        <v>240</v>
      </c>
      <c r="E1408" s="3">
        <v>42485</v>
      </c>
      <c r="F1408" s="1">
        <f>_xlfn.DAYS(E1408,A1408)/30</f>
        <v>-84.36666666666666</v>
      </c>
      <c r="G1408" s="1">
        <f t="shared" si="346"/>
        <v>155.63333333333333</v>
      </c>
      <c r="H1408" s="5">
        <v>146533350</v>
      </c>
      <c r="I1408" s="5" t="s">
        <v>52</v>
      </c>
      <c r="J1408" s="6">
        <v>42805</v>
      </c>
      <c r="K1408" s="7">
        <f>+_xlfn.DAYS(A1408,J1408)/30</f>
        <v>73.7</v>
      </c>
      <c r="L1408" s="7">
        <v>85.36666666666666</v>
      </c>
      <c r="M1408" s="6">
        <v>32302</v>
      </c>
      <c r="N1408" s="8">
        <f>+_xlfn.DAYS(A1408,M1408)/365</f>
        <v>34.832876712328769</v>
      </c>
      <c r="O1408" s="8">
        <v>4589</v>
      </c>
      <c r="P1408" s="6">
        <v>41663</v>
      </c>
      <c r="Q1408" s="8">
        <f t="shared" si="332"/>
        <v>2.2833333333333332</v>
      </c>
      <c r="R1408" s="8">
        <f t="shared" si="339"/>
        <v>3.1722222222222221</v>
      </c>
      <c r="S1408" s="8" t="s">
        <v>66</v>
      </c>
      <c r="T1408" s="9">
        <v>4.5600000000000002E-2</v>
      </c>
      <c r="U1408" s="5">
        <f t="shared" si="333"/>
        <v>933333.33333333337</v>
      </c>
      <c r="V1408" s="5">
        <f t="shared" si="347"/>
        <v>556826.73</v>
      </c>
      <c r="W1408" s="10">
        <f t="shared" si="343"/>
        <v>1490160.0633333335</v>
      </c>
      <c r="X1408" s="5">
        <v>204171</v>
      </c>
      <c r="Y1408">
        <v>0</v>
      </c>
      <c r="Z1408" s="5">
        <v>0</v>
      </c>
      <c r="AA1408" s="5">
        <v>146737521</v>
      </c>
      <c r="AB1408">
        <v>0</v>
      </c>
      <c r="AC1408">
        <v>0</v>
      </c>
      <c r="AD1408">
        <v>0</v>
      </c>
      <c r="AE1408" t="s">
        <v>34</v>
      </c>
      <c r="AF1408" t="s">
        <v>34</v>
      </c>
      <c r="AG1408" t="s">
        <v>41</v>
      </c>
      <c r="AH1408" s="5">
        <v>1465333.5</v>
      </c>
      <c r="AI1408" s="5">
        <v>2041.71</v>
      </c>
      <c r="AJ1408" s="3">
        <v>49785</v>
      </c>
      <c r="AK1408" s="5">
        <v>0</v>
      </c>
      <c r="AL1408" s="5">
        <v>0</v>
      </c>
      <c r="AM1408" s="5">
        <v>0</v>
      </c>
      <c r="AN1408" s="5">
        <v>0</v>
      </c>
      <c r="AO1408" t="s">
        <v>41</v>
      </c>
      <c r="AP1408" t="s">
        <v>37</v>
      </c>
      <c r="AQ1408" s="5">
        <v>1465333.5</v>
      </c>
      <c r="AR1408" t="s">
        <v>38</v>
      </c>
      <c r="AS1408">
        <f t="shared" si="345"/>
        <v>0</v>
      </c>
      <c r="AT1408" t="str">
        <f t="shared" si="334"/>
        <v>0 Días</v>
      </c>
      <c r="AU1408" t="e">
        <f>IF(AND(AC1408=0,SUMIFS($H:$H,$A:$A,$A1408,#REF!,#REF!)&lt;250000000),"Ordinaria",IF(AND(AC1408=0,SUMIFS($H:$H,$A:$A,$A1408,#REF!,#REF!)&gt;=250000000),"Preventiva",IF(AND(AC1408&gt;0,AC1408&lt;=30),"Persuasiva I",IF(AND(AC1408&gt;30,AC1408&lt;=60),"Persuasiva II",IF(AND(AC1408&gt;60,AC1408&lt;90),"Prejurídica","Jurídico")))))</f>
        <v>#REF!</v>
      </c>
      <c r="AV1408">
        <f t="shared" si="335"/>
        <v>0</v>
      </c>
      <c r="AW1408" t="str">
        <f>IFERROR(VLOOKUP(#REF!,#REF!,32,0),"Desembolsado")</f>
        <v>Desembolsado</v>
      </c>
      <c r="AX1408" t="str">
        <f t="shared" si="341"/>
        <v>Otro</v>
      </c>
    </row>
    <row r="1409" spans="1:50" x14ac:dyDescent="0.25">
      <c r="A1409" s="3">
        <v>45351</v>
      </c>
      <c r="B1409" s="1">
        <v>39174000023501</v>
      </c>
      <c r="C1409" s="5">
        <v>646800000</v>
      </c>
      <c r="D1409">
        <v>240</v>
      </c>
      <c r="E1409" s="3">
        <v>41992</v>
      </c>
      <c r="F1409" s="1">
        <f>_xlfn.DAYS(E1409,A1409)/30</f>
        <v>-111.96666666666667</v>
      </c>
      <c r="G1409" s="1">
        <v>128</v>
      </c>
      <c r="H1409" s="5">
        <v>390193890</v>
      </c>
      <c r="I1409" s="5" t="s">
        <v>53</v>
      </c>
      <c r="J1409" s="6">
        <v>44585</v>
      </c>
      <c r="K1409" s="7">
        <f>+_xlfn.DAYS(A1409,J1409)/30</f>
        <v>25.533333333333335</v>
      </c>
      <c r="L1409" s="7">
        <f>+_xlfn.DAYS(A1409,E1409)/30</f>
        <v>111.96666666666667</v>
      </c>
      <c r="M1409" s="6">
        <v>25835</v>
      </c>
      <c r="N1409" s="8">
        <f>+_xlfn.DAYS(A1409,M1409)/365</f>
        <v>53.468493150684928</v>
      </c>
      <c r="O1409" s="8">
        <v>9352</v>
      </c>
      <c r="P1409" s="6">
        <v>41015</v>
      </c>
      <c r="Q1409" s="8">
        <f t="shared" si="332"/>
        <v>2.713888888888889</v>
      </c>
      <c r="R1409" s="8">
        <f t="shared" si="339"/>
        <v>9.9166666666666661</v>
      </c>
      <c r="S1409" s="8" t="s">
        <v>76</v>
      </c>
      <c r="T1409" s="9">
        <v>1.61E-2</v>
      </c>
      <c r="U1409" s="5">
        <f t="shared" si="333"/>
        <v>2695000</v>
      </c>
      <c r="V1409" s="5">
        <f t="shared" si="347"/>
        <v>523510.13574999996</v>
      </c>
      <c r="W1409" s="10">
        <f t="shared" si="343"/>
        <v>3218510.1357499999</v>
      </c>
      <c r="X1409" s="5">
        <v>6886832</v>
      </c>
      <c r="Y1409">
        <v>0</v>
      </c>
      <c r="Z1409" s="5">
        <v>53446</v>
      </c>
      <c r="AA1409" s="5">
        <v>397134403</v>
      </c>
      <c r="AB1409">
        <v>2</v>
      </c>
      <c r="AC1409">
        <v>34</v>
      </c>
      <c r="AD1409">
        <v>0</v>
      </c>
      <c r="AE1409" t="s">
        <v>34</v>
      </c>
      <c r="AF1409" t="s">
        <v>34</v>
      </c>
      <c r="AG1409" t="s">
        <v>41</v>
      </c>
      <c r="AH1409" s="5">
        <v>3901938.9</v>
      </c>
      <c r="AI1409" s="5">
        <v>68870.67</v>
      </c>
      <c r="AJ1409" s="3">
        <v>49305</v>
      </c>
      <c r="AK1409" s="5">
        <v>534.46</v>
      </c>
      <c r="AL1409" s="5">
        <v>0</v>
      </c>
      <c r="AM1409" s="5">
        <v>0</v>
      </c>
      <c r="AN1409" s="5">
        <v>0</v>
      </c>
      <c r="AO1409" t="s">
        <v>41</v>
      </c>
      <c r="AP1409" t="s">
        <v>50</v>
      </c>
      <c r="AQ1409" s="5">
        <v>3901938.9</v>
      </c>
      <c r="AR1409" t="s">
        <v>38</v>
      </c>
      <c r="AT1409" t="str">
        <f t="shared" si="334"/>
        <v>30-60 Días</v>
      </c>
      <c r="AU1409" t="e">
        <f>IF(AND(AC1409=0,SUMIFS($H:$H,$A:$A,$A1409,#REF!,#REF!)&lt;250000000),"Ordinaria",IF(AND(AC1409=0,SUMIFS($H:$H,$A:$A,$A1409,#REF!,#REF!)&gt;=250000000),"Preventiva",IF(AND(AC1409&gt;0,AC1409&lt;=30),"Persuasiva I",IF(AND(AC1409&gt;30,AC1409&lt;=60),"Persuasiva II",IF(AND(AC1409&gt;60,AC1409&lt;90),"Prejurídica","Jurídico")))))</f>
        <v>#REF!</v>
      </c>
      <c r="AV1409" t="str">
        <f t="shared" si="335"/>
        <v>MORA &gt;30 &lt;= 540 DIAS</v>
      </c>
      <c r="AW1409" t="str">
        <f>IFERROR(VLOOKUP(#REF!,#REF!,32,0),"Desembolsado")</f>
        <v>Desembolsado</v>
      </c>
      <c r="AX1409" t="str">
        <f t="shared" si="341"/>
        <v>Otro</v>
      </c>
    </row>
    <row r="1410" spans="1:50" x14ac:dyDescent="0.25">
      <c r="A1410" s="3">
        <v>45322</v>
      </c>
      <c r="B1410" s="1">
        <v>39174000023501</v>
      </c>
      <c r="C1410" s="5">
        <v>646800000</v>
      </c>
      <c r="D1410">
        <v>240</v>
      </c>
      <c r="E1410" s="3">
        <v>41992</v>
      </c>
      <c r="F1410" s="1">
        <f>_xlfn.DAYS(E1410,A1410)/30</f>
        <v>-111</v>
      </c>
      <c r="G1410" s="1">
        <f t="shared" ref="G1410:G1457" si="348">+D1410+F1410</f>
        <v>129</v>
      </c>
      <c r="H1410" s="5">
        <v>392541939</v>
      </c>
      <c r="I1410" s="5" t="s">
        <v>53</v>
      </c>
      <c r="J1410" s="6">
        <v>44585</v>
      </c>
      <c r="K1410" s="7">
        <f>+_xlfn.DAYS(A1410,J1410)/30</f>
        <v>24.566666666666666</v>
      </c>
      <c r="L1410" s="7">
        <f>+_xlfn.DAYS(A1410,E1410)/30</f>
        <v>111</v>
      </c>
      <c r="M1410" s="6">
        <v>25835</v>
      </c>
      <c r="N1410" s="8">
        <f>+_xlfn.DAYS(A1410,M1410)/365</f>
        <v>53.389041095890413</v>
      </c>
      <c r="O1410" s="8">
        <v>9352</v>
      </c>
      <c r="P1410" s="6">
        <v>41015</v>
      </c>
      <c r="Q1410" s="8">
        <f t="shared" ref="Q1410:Q1473" si="349">+_xlfn.DAYS(E1410,P1410)/360</f>
        <v>2.713888888888889</v>
      </c>
      <c r="R1410" s="8">
        <f t="shared" si="339"/>
        <v>9.9166666666666661</v>
      </c>
      <c r="S1410" s="8" t="s">
        <v>76</v>
      </c>
      <c r="T1410" s="9">
        <v>1.61E-2</v>
      </c>
      <c r="U1410" s="5">
        <f t="shared" ref="U1410:U1473" si="350">C1410/D1410</f>
        <v>2695000</v>
      </c>
      <c r="V1410" s="5">
        <f t="shared" si="347"/>
        <v>526660.43482499989</v>
      </c>
      <c r="W1410" s="10">
        <f t="shared" si="343"/>
        <v>3221660.4348249999</v>
      </c>
      <c r="X1410" s="5">
        <v>7515645</v>
      </c>
      <c r="Y1410">
        <v>0</v>
      </c>
      <c r="Z1410" s="5">
        <v>106920</v>
      </c>
      <c r="AA1410" s="5">
        <v>400165767</v>
      </c>
      <c r="AB1410">
        <v>1</v>
      </c>
      <c r="AC1410">
        <v>4</v>
      </c>
      <c r="AD1410">
        <v>0</v>
      </c>
      <c r="AE1410" t="s">
        <v>34</v>
      </c>
      <c r="AF1410" t="s">
        <v>34</v>
      </c>
      <c r="AG1410" t="s">
        <v>41</v>
      </c>
      <c r="AH1410" s="5">
        <v>3925419.39</v>
      </c>
      <c r="AI1410" s="5">
        <v>75169.08</v>
      </c>
      <c r="AJ1410" s="3">
        <v>49305</v>
      </c>
      <c r="AK1410" s="5">
        <v>1069.2</v>
      </c>
      <c r="AL1410" s="5">
        <v>0</v>
      </c>
      <c r="AM1410" s="5">
        <v>0</v>
      </c>
      <c r="AN1410" s="5">
        <v>0</v>
      </c>
      <c r="AO1410" t="s">
        <v>41</v>
      </c>
      <c r="AP1410" t="s">
        <v>42</v>
      </c>
      <c r="AQ1410" s="5">
        <v>3925419.39</v>
      </c>
      <c r="AR1410" t="s">
        <v>38</v>
      </c>
      <c r="AS1410">
        <f t="shared" ref="AS1410:AS1420" si="351">IF(AC1410&gt;=1,1,0)</f>
        <v>1</v>
      </c>
      <c r="AT1410" t="str">
        <f t="shared" ref="AT1410:AT1473" si="352">IF(AC1410=0,"0 Días",IF(AND(AC1410&gt;0,AC1410&lt;=30),"1-30 Días",IF(AND(AC1410&gt;30,AC1410&lt;=60),"30-60 Días",IF(AND(AC1410&gt;60,AC1410&lt;90),"60-90 Días"," &gt; 90 Días"))))</f>
        <v>1-30 Días</v>
      </c>
      <c r="AU1410" t="e">
        <f>IF(AND(AC1410=0,SUMIFS($H:$H,$A:$A,$A1410,#REF!,#REF!)&lt;250000000),"Ordinaria",IF(AND(AC1410=0,SUMIFS($H:$H,$A:$A,$A1410,#REF!,#REF!)&gt;=250000000),"Preventiva",IF(AND(AC1410&gt;0,AC1410&lt;=30),"Persuasiva I",IF(AND(AC1410&gt;30,AC1410&lt;=60),"Persuasiva II",IF(AND(AC1410&gt;60,AC1410&lt;90),"Prejurídica","Jurídico")))))</f>
        <v>#REF!</v>
      </c>
      <c r="AV1410">
        <f t="shared" ref="AV1410:AV1473" si="353">IF(AND(AC1410&gt;30,AC1410&lt;=540),"MORA &gt;30 &lt;= 540 DIAS",0)</f>
        <v>0</v>
      </c>
      <c r="AW1410" t="str">
        <f>IFERROR(VLOOKUP(#REF!,#REF!,32,0),"Desembolsado")</f>
        <v>Desembolsado</v>
      </c>
      <c r="AX1410" t="str">
        <f t="shared" si="341"/>
        <v>Otro</v>
      </c>
    </row>
    <row r="1411" spans="1:50" x14ac:dyDescent="0.25">
      <c r="A1411" s="3">
        <v>45291</v>
      </c>
      <c r="B1411" s="1">
        <v>39174000023501</v>
      </c>
      <c r="C1411" s="5">
        <v>646800000</v>
      </c>
      <c r="D1411">
        <v>240</v>
      </c>
      <c r="E1411" s="3">
        <v>41992</v>
      </c>
      <c r="F1411" s="1">
        <f>_xlfn.DAYS(E1411,A1411)/30</f>
        <v>-109.96666666666667</v>
      </c>
      <c r="G1411" s="1">
        <f t="shared" si="348"/>
        <v>130.03333333333333</v>
      </c>
      <c r="H1411" s="5">
        <v>392541939</v>
      </c>
      <c r="I1411" s="5" t="s">
        <v>53</v>
      </c>
      <c r="J1411" s="6">
        <v>44585</v>
      </c>
      <c r="K1411" s="7">
        <f>+_xlfn.DAYS(A1411,J1411)/30</f>
        <v>23.533333333333335</v>
      </c>
      <c r="L1411" s="7">
        <f>+_xlfn.DAYS(A1411,E1411)/30</f>
        <v>109.96666666666667</v>
      </c>
      <c r="M1411" s="6">
        <v>25835</v>
      </c>
      <c r="N1411" s="8">
        <f>+_xlfn.DAYS(A1411,M1411)/365</f>
        <v>53.304109589041097</v>
      </c>
      <c r="O1411" s="8">
        <v>9352</v>
      </c>
      <c r="P1411" s="6">
        <v>41015</v>
      </c>
      <c r="Q1411" s="8">
        <f t="shared" si="349"/>
        <v>2.713888888888889</v>
      </c>
      <c r="R1411" s="8">
        <f t="shared" si="339"/>
        <v>9.9166666666666661</v>
      </c>
      <c r="S1411" s="8" t="s">
        <v>76</v>
      </c>
      <c r="T1411" s="9">
        <v>1.61E-2</v>
      </c>
      <c r="U1411" s="5">
        <f t="shared" si="350"/>
        <v>2695000</v>
      </c>
      <c r="V1411" s="5">
        <f t="shared" si="347"/>
        <v>526660.43482499989</v>
      </c>
      <c r="W1411" s="10">
        <f t="shared" si="343"/>
        <v>3221660.4348249999</v>
      </c>
      <c r="X1411" s="5">
        <v>6992789</v>
      </c>
      <c r="Y1411">
        <v>0</v>
      </c>
      <c r="Z1411" s="5">
        <v>53425</v>
      </c>
      <c r="AA1411" s="5">
        <v>399588446</v>
      </c>
      <c r="AB1411">
        <v>0</v>
      </c>
      <c r="AC1411">
        <v>0</v>
      </c>
      <c r="AD1411">
        <v>0</v>
      </c>
      <c r="AE1411" t="s">
        <v>34</v>
      </c>
      <c r="AF1411" t="s">
        <v>34</v>
      </c>
      <c r="AG1411" t="s">
        <v>41</v>
      </c>
      <c r="AH1411" s="5">
        <v>3925419.39</v>
      </c>
      <c r="AI1411" s="5">
        <v>69930.820000000007</v>
      </c>
      <c r="AJ1411" s="3">
        <v>49305</v>
      </c>
      <c r="AK1411" s="5">
        <v>534.25</v>
      </c>
      <c r="AL1411" s="5">
        <v>0</v>
      </c>
      <c r="AM1411" s="5">
        <v>0</v>
      </c>
      <c r="AN1411" s="5">
        <v>0</v>
      </c>
      <c r="AO1411" t="s">
        <v>41</v>
      </c>
      <c r="AP1411" t="s">
        <v>37</v>
      </c>
      <c r="AQ1411" s="5">
        <v>3925419.39</v>
      </c>
      <c r="AR1411" t="s">
        <v>38</v>
      </c>
      <c r="AS1411">
        <f t="shared" si="351"/>
        <v>0</v>
      </c>
      <c r="AT1411" t="str">
        <f t="shared" si="352"/>
        <v>0 Días</v>
      </c>
      <c r="AU1411" t="e">
        <f>IF(AND(AC1411=0,SUMIFS($H:$H,$A:$A,$A1411,#REF!,#REF!)&lt;250000000),"Ordinaria",IF(AND(AC1411=0,SUMIFS($H:$H,$A:$A,$A1411,#REF!,#REF!)&gt;=250000000),"Preventiva",IF(AND(AC1411&gt;0,AC1411&lt;=30),"Persuasiva I",IF(AND(AC1411&gt;30,AC1411&lt;=60),"Persuasiva II",IF(AND(AC1411&gt;60,AC1411&lt;90),"Prejurídica","Jurídico")))))</f>
        <v>#REF!</v>
      </c>
      <c r="AV1411">
        <f t="shared" si="353"/>
        <v>0</v>
      </c>
      <c r="AW1411" t="str">
        <f>IFERROR(VLOOKUP(#REF!,#REF!,32,0),"Desembolsado")</f>
        <v>Desembolsado</v>
      </c>
      <c r="AX1411" t="str">
        <f t="shared" si="341"/>
        <v>Otro</v>
      </c>
    </row>
    <row r="1412" spans="1:50" x14ac:dyDescent="0.25">
      <c r="A1412" s="3">
        <v>45260</v>
      </c>
      <c r="B1412" s="1">
        <v>39174000023501</v>
      </c>
      <c r="C1412" s="5">
        <v>646800000</v>
      </c>
      <c r="D1412">
        <v>240</v>
      </c>
      <c r="E1412" s="3">
        <v>41992</v>
      </c>
      <c r="F1412" s="1">
        <f>_xlfn.DAYS(E1412,A1412)/30</f>
        <v>-108.93333333333334</v>
      </c>
      <c r="G1412" s="1">
        <f t="shared" si="348"/>
        <v>131.06666666666666</v>
      </c>
      <c r="H1412" s="5">
        <v>392541939</v>
      </c>
      <c r="I1412" s="5" t="s">
        <v>53</v>
      </c>
      <c r="J1412" s="6">
        <v>44585</v>
      </c>
      <c r="K1412" s="7">
        <f>+_xlfn.DAYS(A1412,J1412)/30</f>
        <v>22.5</v>
      </c>
      <c r="L1412" s="7">
        <f>+_xlfn.DAYS(A1412,E1412)/30</f>
        <v>108.93333333333334</v>
      </c>
      <c r="M1412" s="6">
        <v>25835</v>
      </c>
      <c r="N1412" s="8">
        <f>+_xlfn.DAYS(A1412,M1412)/365</f>
        <v>53.219178082191782</v>
      </c>
      <c r="O1412" s="8">
        <v>9352</v>
      </c>
      <c r="P1412" s="6">
        <v>41015</v>
      </c>
      <c r="Q1412" s="8">
        <f t="shared" si="349"/>
        <v>2.713888888888889</v>
      </c>
      <c r="R1412" s="8">
        <f t="shared" si="339"/>
        <v>9.9166666666666661</v>
      </c>
      <c r="S1412" s="8" t="s">
        <v>76</v>
      </c>
      <c r="T1412" s="9">
        <v>1.61E-2</v>
      </c>
      <c r="U1412" s="5">
        <f t="shared" si="350"/>
        <v>2695000</v>
      </c>
      <c r="V1412" s="5">
        <f t="shared" si="347"/>
        <v>526660.43482499989</v>
      </c>
      <c r="W1412" s="10">
        <f t="shared" si="343"/>
        <v>3221660.4348249999</v>
      </c>
      <c r="X1412" s="5">
        <v>7359269</v>
      </c>
      <c r="Y1412">
        <v>0</v>
      </c>
      <c r="Z1412" s="5">
        <v>0</v>
      </c>
      <c r="AA1412" s="5">
        <v>399901501</v>
      </c>
      <c r="AB1412">
        <v>0</v>
      </c>
      <c r="AC1412">
        <v>0</v>
      </c>
      <c r="AD1412">
        <v>0</v>
      </c>
      <c r="AE1412" t="s">
        <v>34</v>
      </c>
      <c r="AF1412" t="s">
        <v>34</v>
      </c>
      <c r="AG1412" t="s">
        <v>41</v>
      </c>
      <c r="AH1412" s="5">
        <v>3925419.39</v>
      </c>
      <c r="AI1412" s="5">
        <v>73595.62</v>
      </c>
      <c r="AJ1412" s="3">
        <v>49305</v>
      </c>
      <c r="AK1412" s="5">
        <v>0</v>
      </c>
      <c r="AL1412" s="5">
        <v>0</v>
      </c>
      <c r="AM1412" s="5">
        <v>0</v>
      </c>
      <c r="AN1412" s="5">
        <v>0</v>
      </c>
      <c r="AO1412" t="s">
        <v>41</v>
      </c>
      <c r="AP1412" t="s">
        <v>37</v>
      </c>
      <c r="AQ1412" s="5">
        <v>3925419.39</v>
      </c>
      <c r="AR1412" t="s">
        <v>38</v>
      </c>
      <c r="AS1412">
        <f t="shared" si="351"/>
        <v>0</v>
      </c>
      <c r="AT1412" t="str">
        <f t="shared" si="352"/>
        <v>0 Días</v>
      </c>
      <c r="AU1412" t="e">
        <f>IF(AND(AC1412=0,SUMIFS($H:$H,$A:$A,$A1412,#REF!,#REF!)&lt;250000000),"Ordinaria",IF(AND(AC1412=0,SUMIFS($H:$H,$A:$A,$A1412,#REF!,#REF!)&gt;=250000000),"Preventiva",IF(AND(AC1412&gt;0,AC1412&lt;=30),"Persuasiva I",IF(AND(AC1412&gt;30,AC1412&lt;=60),"Persuasiva II",IF(AND(AC1412&gt;60,AC1412&lt;90),"Prejurídica","Jurídico")))))</f>
        <v>#REF!</v>
      </c>
      <c r="AV1412">
        <f t="shared" si="353"/>
        <v>0</v>
      </c>
      <c r="AW1412" t="str">
        <f>IFERROR(VLOOKUP(#REF!,#REF!,32,0),"Desembolsado")</f>
        <v>Desembolsado</v>
      </c>
      <c r="AX1412" t="str">
        <f t="shared" si="341"/>
        <v>Otro</v>
      </c>
    </row>
    <row r="1413" spans="1:50" x14ac:dyDescent="0.25">
      <c r="A1413" s="3">
        <v>45230</v>
      </c>
      <c r="B1413" s="1">
        <v>39174000023501</v>
      </c>
      <c r="C1413" s="5">
        <v>646800000</v>
      </c>
      <c r="D1413">
        <v>240</v>
      </c>
      <c r="E1413" s="3">
        <v>41992</v>
      </c>
      <c r="F1413" s="1">
        <f>_xlfn.DAYS(E1413,A1413)/30</f>
        <v>-107.93333333333334</v>
      </c>
      <c r="G1413" s="1">
        <f t="shared" si="348"/>
        <v>132.06666666666666</v>
      </c>
      <c r="H1413" s="5">
        <v>392541939</v>
      </c>
      <c r="I1413" s="5" t="s">
        <v>53</v>
      </c>
      <c r="J1413" s="6">
        <v>44585</v>
      </c>
      <c r="K1413" s="7">
        <f>+_xlfn.DAYS(A1413,J1413)/30</f>
        <v>21.5</v>
      </c>
      <c r="L1413" s="7">
        <f>+_xlfn.DAYS(A1413,E1413)/30</f>
        <v>107.93333333333334</v>
      </c>
      <c r="M1413" s="6">
        <v>25835</v>
      </c>
      <c r="N1413" s="8">
        <f>+_xlfn.DAYS(A1413,M1413)/365</f>
        <v>53.136986301369866</v>
      </c>
      <c r="O1413" s="8">
        <v>9352</v>
      </c>
      <c r="P1413" s="6">
        <v>41015</v>
      </c>
      <c r="Q1413" s="8">
        <f t="shared" si="349"/>
        <v>2.713888888888889</v>
      </c>
      <c r="R1413" s="8">
        <f t="shared" si="339"/>
        <v>9.9166666666666661</v>
      </c>
      <c r="S1413" s="8" t="s">
        <v>76</v>
      </c>
      <c r="T1413" s="9">
        <v>1.61E-2</v>
      </c>
      <c r="U1413" s="5">
        <f t="shared" si="350"/>
        <v>2695000</v>
      </c>
      <c r="V1413" s="5">
        <f t="shared" si="347"/>
        <v>526660.43482499989</v>
      </c>
      <c r="W1413" s="10">
        <f t="shared" si="343"/>
        <v>3221660.4348249999</v>
      </c>
      <c r="X1413" s="5">
        <v>7725749</v>
      </c>
      <c r="Y1413">
        <v>0</v>
      </c>
      <c r="Z1413" s="5">
        <v>0</v>
      </c>
      <c r="AA1413" s="5">
        <v>400267981</v>
      </c>
      <c r="AB1413">
        <v>0</v>
      </c>
      <c r="AC1413">
        <v>0</v>
      </c>
      <c r="AD1413">
        <v>0</v>
      </c>
      <c r="AE1413" t="s">
        <v>34</v>
      </c>
      <c r="AF1413" t="s">
        <v>34</v>
      </c>
      <c r="AG1413" t="s">
        <v>41</v>
      </c>
      <c r="AH1413" s="5">
        <v>3925419.39</v>
      </c>
      <c r="AI1413" s="5">
        <v>77260.42</v>
      </c>
      <c r="AJ1413" s="3">
        <v>49305</v>
      </c>
      <c r="AK1413" s="5">
        <v>0</v>
      </c>
      <c r="AL1413" s="5">
        <v>0</v>
      </c>
      <c r="AM1413" s="5">
        <v>0</v>
      </c>
      <c r="AN1413" s="5">
        <v>0</v>
      </c>
      <c r="AO1413" t="s">
        <v>41</v>
      </c>
      <c r="AP1413" t="s">
        <v>37</v>
      </c>
      <c r="AQ1413" s="5">
        <v>3925419.39</v>
      </c>
      <c r="AR1413" t="s">
        <v>38</v>
      </c>
      <c r="AS1413">
        <f t="shared" si="351"/>
        <v>0</v>
      </c>
      <c r="AT1413" t="str">
        <f t="shared" si="352"/>
        <v>0 Días</v>
      </c>
      <c r="AU1413" t="e">
        <f>IF(AND(AC1413=0,SUMIFS($H:$H,$A:$A,$A1413,#REF!,#REF!)&lt;250000000),"Ordinaria",IF(AND(AC1413=0,SUMIFS($H:$H,$A:$A,$A1413,#REF!,#REF!)&gt;=250000000),"Preventiva",IF(AND(AC1413&gt;0,AC1413&lt;=30),"Persuasiva I",IF(AND(AC1413&gt;30,AC1413&lt;=60),"Persuasiva II",IF(AND(AC1413&gt;60,AC1413&lt;90),"Prejurídica","Jurídico")))))</f>
        <v>#REF!</v>
      </c>
      <c r="AV1413">
        <f t="shared" si="353"/>
        <v>0</v>
      </c>
      <c r="AW1413" t="str">
        <f>IFERROR(VLOOKUP(#REF!,#REF!,32,0),"Desembolsado")</f>
        <v>Desembolsado</v>
      </c>
      <c r="AX1413" t="str">
        <f t="shared" si="341"/>
        <v>Otro</v>
      </c>
    </row>
    <row r="1414" spans="1:50" x14ac:dyDescent="0.25">
      <c r="A1414" s="3">
        <v>45199</v>
      </c>
      <c r="B1414" s="1">
        <v>39174000023501</v>
      </c>
      <c r="C1414" s="5">
        <v>646800000</v>
      </c>
      <c r="D1414">
        <v>240</v>
      </c>
      <c r="E1414" s="3">
        <v>41992</v>
      </c>
      <c r="F1414" s="1">
        <f>_xlfn.DAYS(E1414,A1414)/30</f>
        <v>-106.9</v>
      </c>
      <c r="G1414" s="1">
        <f t="shared" si="348"/>
        <v>133.1</v>
      </c>
      <c r="H1414" s="5">
        <v>392541939</v>
      </c>
      <c r="I1414" s="5" t="s">
        <v>53</v>
      </c>
      <c r="J1414" s="6">
        <v>44585</v>
      </c>
      <c r="K1414" s="7">
        <v>21</v>
      </c>
      <c r="L1414" s="7">
        <f>+_xlfn.DAYS(A1414,E1414)/30</f>
        <v>106.9</v>
      </c>
      <c r="M1414" s="6">
        <v>25835</v>
      </c>
      <c r="N1414" s="8">
        <f>+_xlfn.DAYS(A1414,M1414)/365</f>
        <v>53.052054794520551</v>
      </c>
      <c r="O1414" s="8">
        <v>9352</v>
      </c>
      <c r="P1414" s="6">
        <v>41015</v>
      </c>
      <c r="Q1414" s="8">
        <f t="shared" si="349"/>
        <v>2.713888888888889</v>
      </c>
      <c r="R1414" s="8">
        <f t="shared" si="339"/>
        <v>9.9166666666666661</v>
      </c>
      <c r="S1414" s="8" t="s">
        <v>76</v>
      </c>
      <c r="T1414" s="9">
        <v>1.61E-2</v>
      </c>
      <c r="U1414" s="5">
        <f t="shared" si="350"/>
        <v>2695000</v>
      </c>
      <c r="V1414" s="5">
        <f t="shared" si="347"/>
        <v>526660.43482499989</v>
      </c>
      <c r="W1414" s="10">
        <f t="shared" si="343"/>
        <v>3221660.4348249999</v>
      </c>
      <c r="X1414" s="5">
        <v>8092224</v>
      </c>
      <c r="Y1414">
        <v>0</v>
      </c>
      <c r="Z1414" s="5">
        <v>0</v>
      </c>
      <c r="AA1414" s="5">
        <v>400634456</v>
      </c>
      <c r="AB1414">
        <v>0</v>
      </c>
      <c r="AC1414">
        <v>0</v>
      </c>
      <c r="AD1414">
        <v>0</v>
      </c>
      <c r="AE1414" t="s">
        <v>34</v>
      </c>
      <c r="AF1414" t="s">
        <v>34</v>
      </c>
      <c r="AG1414" t="s">
        <v>41</v>
      </c>
      <c r="AH1414" s="5">
        <v>3925419.39</v>
      </c>
      <c r="AI1414" s="5">
        <v>80925.17</v>
      </c>
      <c r="AJ1414" s="3">
        <v>49305</v>
      </c>
      <c r="AK1414" s="5">
        <v>0</v>
      </c>
      <c r="AL1414" s="5">
        <v>0</v>
      </c>
      <c r="AM1414" s="5">
        <v>0</v>
      </c>
      <c r="AN1414" s="5">
        <v>0</v>
      </c>
      <c r="AO1414" t="s">
        <v>41</v>
      </c>
      <c r="AP1414" t="s">
        <v>37</v>
      </c>
      <c r="AQ1414" s="5">
        <v>3925419.39</v>
      </c>
      <c r="AR1414" t="s">
        <v>38</v>
      </c>
      <c r="AS1414">
        <f t="shared" si="351"/>
        <v>0</v>
      </c>
      <c r="AT1414" t="str">
        <f t="shared" si="352"/>
        <v>0 Días</v>
      </c>
      <c r="AU1414" t="e">
        <f>IF(AND(AC1414=0,SUMIFS($H:$H,$A:$A,$A1414,#REF!,#REF!)&lt;250000000),"Ordinaria",IF(AND(AC1414=0,SUMIFS($H:$H,$A:$A,$A1414,#REF!,#REF!)&gt;=250000000),"Preventiva",IF(AND(AC1414&gt;0,AC1414&lt;=30),"Persuasiva I",IF(AND(AC1414&gt;30,AC1414&lt;=60),"Persuasiva II",IF(AND(AC1414&gt;60,AC1414&lt;90),"Prejurídica","Jurídico")))))</f>
        <v>#REF!</v>
      </c>
      <c r="AV1414">
        <f t="shared" si="353"/>
        <v>0</v>
      </c>
      <c r="AW1414" t="str">
        <f>IFERROR(VLOOKUP(#REF!,#REF!,32,0),"Desembolsado")</f>
        <v>Desembolsado</v>
      </c>
      <c r="AX1414" t="str">
        <f t="shared" si="341"/>
        <v>Otro</v>
      </c>
    </row>
    <row r="1415" spans="1:50" x14ac:dyDescent="0.25">
      <c r="A1415" s="3">
        <v>45169</v>
      </c>
      <c r="B1415" s="1">
        <v>39174000023501</v>
      </c>
      <c r="C1415" s="5">
        <v>646800000</v>
      </c>
      <c r="D1415">
        <v>240</v>
      </c>
      <c r="E1415" s="3">
        <v>41992</v>
      </c>
      <c r="F1415" s="1">
        <f>_xlfn.DAYS(E1415,A1415)/30</f>
        <v>-105.9</v>
      </c>
      <c r="G1415" s="1">
        <f t="shared" si="348"/>
        <v>134.1</v>
      </c>
      <c r="H1415" s="5">
        <v>392541939</v>
      </c>
      <c r="I1415" s="5" t="s">
        <v>53</v>
      </c>
      <c r="J1415" s="6">
        <v>44585</v>
      </c>
      <c r="K1415" s="7">
        <v>20.466666666666665</v>
      </c>
      <c r="L1415" s="7">
        <f>+_xlfn.DAYS(A1415,E1415)/30</f>
        <v>105.9</v>
      </c>
      <c r="M1415" s="6">
        <v>25835</v>
      </c>
      <c r="N1415" s="8">
        <f>+_xlfn.DAYS(A1415,M1415)/365</f>
        <v>52.969863013698628</v>
      </c>
      <c r="O1415" s="8">
        <v>9352</v>
      </c>
      <c r="P1415" s="6">
        <v>41015</v>
      </c>
      <c r="Q1415" s="8">
        <f t="shared" si="349"/>
        <v>2.713888888888889</v>
      </c>
      <c r="R1415" s="8">
        <f t="shared" si="339"/>
        <v>9.9166666666666661</v>
      </c>
      <c r="S1415" s="8" t="s">
        <v>76</v>
      </c>
      <c r="T1415" s="9">
        <v>1.61E-2</v>
      </c>
      <c r="U1415" s="5">
        <f t="shared" si="350"/>
        <v>2695000</v>
      </c>
      <c r="V1415" s="5">
        <f t="shared" si="347"/>
        <v>526660.43482499989</v>
      </c>
      <c r="W1415" s="10">
        <f t="shared" si="343"/>
        <v>3221660.4348249999</v>
      </c>
      <c r="X1415" s="5">
        <v>9348578</v>
      </c>
      <c r="Y1415">
        <v>0</v>
      </c>
      <c r="Z1415" s="5">
        <v>0</v>
      </c>
      <c r="AA1415" s="5">
        <v>401891689</v>
      </c>
      <c r="AB1415">
        <v>1</v>
      </c>
      <c r="AC1415">
        <v>4</v>
      </c>
      <c r="AD1415">
        <v>0</v>
      </c>
      <c r="AE1415" t="s">
        <v>34</v>
      </c>
      <c r="AF1415" t="s">
        <v>34</v>
      </c>
      <c r="AG1415" t="s">
        <v>41</v>
      </c>
      <c r="AH1415" s="5">
        <v>3925419.39</v>
      </c>
      <c r="AI1415" s="5">
        <v>93497.5</v>
      </c>
      <c r="AJ1415" s="3">
        <v>49305</v>
      </c>
      <c r="AK1415" s="5">
        <v>0</v>
      </c>
      <c r="AL1415" s="5">
        <v>0</v>
      </c>
      <c r="AM1415" s="5">
        <v>0</v>
      </c>
      <c r="AN1415" s="5">
        <v>0</v>
      </c>
      <c r="AO1415" t="s">
        <v>41</v>
      </c>
      <c r="AP1415" t="s">
        <v>42</v>
      </c>
      <c r="AQ1415" s="5">
        <v>3925419.39</v>
      </c>
      <c r="AR1415" t="s">
        <v>38</v>
      </c>
      <c r="AS1415">
        <f t="shared" si="351"/>
        <v>1</v>
      </c>
      <c r="AT1415" t="str">
        <f t="shared" si="352"/>
        <v>1-30 Días</v>
      </c>
      <c r="AU1415" t="e">
        <f>IF(AND(AC1415=0,SUMIFS($H:$H,$A:$A,$A1415,#REF!,#REF!)&lt;250000000),"Ordinaria",IF(AND(AC1415=0,SUMIFS($H:$H,$A:$A,$A1415,#REF!,#REF!)&gt;=250000000),"Preventiva",IF(AND(AC1415&gt;0,AC1415&lt;=30),"Persuasiva I",IF(AND(AC1415&gt;30,AC1415&lt;=60),"Persuasiva II",IF(AND(AC1415&gt;60,AC1415&lt;90),"Prejurídica","Jurídico")))))</f>
        <v>#REF!</v>
      </c>
      <c r="AV1415">
        <f t="shared" si="353"/>
        <v>0</v>
      </c>
      <c r="AW1415" t="str">
        <f>IFERROR(VLOOKUP(#REF!,#REF!,32,0),"Desembolsado")</f>
        <v>Desembolsado</v>
      </c>
      <c r="AX1415" t="str">
        <f t="shared" si="341"/>
        <v>Otro</v>
      </c>
    </row>
    <row r="1416" spans="1:50" x14ac:dyDescent="0.25">
      <c r="A1416" s="3">
        <v>45138</v>
      </c>
      <c r="B1416" s="1">
        <v>39174000023501</v>
      </c>
      <c r="C1416" s="5">
        <v>646800000</v>
      </c>
      <c r="D1416">
        <v>240</v>
      </c>
      <c r="E1416" s="3">
        <v>41992</v>
      </c>
      <c r="F1416" s="1">
        <f>_xlfn.DAYS(E1416,A1416)/30</f>
        <v>-104.86666666666666</v>
      </c>
      <c r="G1416" s="1">
        <f t="shared" si="348"/>
        <v>135.13333333333333</v>
      </c>
      <c r="H1416" s="5">
        <v>392541939</v>
      </c>
      <c r="I1416" s="5" t="s">
        <v>53</v>
      </c>
      <c r="J1416" s="6">
        <v>44585</v>
      </c>
      <c r="K1416" s="7">
        <v>19.466666666666665</v>
      </c>
      <c r="L1416" s="7">
        <f>+_xlfn.DAYS(A1416,E1416)/30</f>
        <v>104.86666666666666</v>
      </c>
      <c r="M1416" s="6">
        <v>25835</v>
      </c>
      <c r="N1416" s="8">
        <f>+_xlfn.DAYS(A1416,M1416)/365</f>
        <v>52.884931506849313</v>
      </c>
      <c r="O1416" s="8">
        <v>9352</v>
      </c>
      <c r="P1416" s="6">
        <v>41015</v>
      </c>
      <c r="Q1416" s="8">
        <f t="shared" si="349"/>
        <v>2.713888888888889</v>
      </c>
      <c r="R1416" s="8">
        <f t="shared" si="339"/>
        <v>9.9166666666666661</v>
      </c>
      <c r="S1416" s="8" t="s">
        <v>76</v>
      </c>
      <c r="T1416" s="9">
        <v>1.61E-2</v>
      </c>
      <c r="U1416" s="5">
        <f t="shared" si="350"/>
        <v>2695000</v>
      </c>
      <c r="V1416" s="5">
        <f t="shared" si="347"/>
        <v>526660.43482499989</v>
      </c>
      <c r="W1416" s="10">
        <f t="shared" si="343"/>
        <v>3221660.4348249999</v>
      </c>
      <c r="X1416" s="5">
        <v>9460379</v>
      </c>
      <c r="Y1416">
        <v>0</v>
      </c>
      <c r="Z1416" s="5">
        <v>0</v>
      </c>
      <c r="AA1416" s="5">
        <v>402002318</v>
      </c>
      <c r="AB1416">
        <v>0</v>
      </c>
      <c r="AC1416">
        <v>0</v>
      </c>
      <c r="AD1416">
        <v>0</v>
      </c>
      <c r="AE1416" t="s">
        <v>34</v>
      </c>
      <c r="AF1416" t="s">
        <v>34</v>
      </c>
      <c r="AG1416" t="s">
        <v>41</v>
      </c>
      <c r="AH1416" s="5">
        <v>3925419.39</v>
      </c>
      <c r="AI1416" s="5">
        <v>94603.79</v>
      </c>
      <c r="AJ1416" s="3">
        <v>49305</v>
      </c>
      <c r="AK1416" s="5">
        <v>0</v>
      </c>
      <c r="AL1416" s="5">
        <v>0</v>
      </c>
      <c r="AM1416" s="5">
        <v>0</v>
      </c>
      <c r="AN1416" s="5">
        <v>0</v>
      </c>
      <c r="AO1416" t="s">
        <v>41</v>
      </c>
      <c r="AP1416" t="s">
        <v>37</v>
      </c>
      <c r="AQ1416" s="5">
        <v>3925419.39</v>
      </c>
      <c r="AR1416" t="s">
        <v>38</v>
      </c>
      <c r="AS1416">
        <f t="shared" si="351"/>
        <v>0</v>
      </c>
      <c r="AT1416" t="str">
        <f t="shared" si="352"/>
        <v>0 Días</v>
      </c>
      <c r="AU1416" t="e">
        <f>IF(AND(AC1416=0,SUMIFS($H:$H,$A:$A,$A1416,#REF!,#REF!)&lt;250000000),"Ordinaria",IF(AND(AC1416=0,SUMIFS($H:$H,$A:$A,$A1416,#REF!,#REF!)&gt;=250000000),"Preventiva",IF(AND(AC1416&gt;0,AC1416&lt;=30),"Persuasiva I",IF(AND(AC1416&gt;30,AC1416&lt;=60),"Persuasiva II",IF(AND(AC1416&gt;60,AC1416&lt;90),"Prejurídica","Jurídico")))))</f>
        <v>#REF!</v>
      </c>
      <c r="AV1416">
        <f t="shared" si="353"/>
        <v>0</v>
      </c>
      <c r="AW1416" t="str">
        <f>IFERROR(VLOOKUP(#REF!,#REF!,32,0),"Desembolsado")</f>
        <v>Desembolsado</v>
      </c>
      <c r="AX1416" t="str">
        <f t="shared" si="341"/>
        <v>Otro</v>
      </c>
    </row>
    <row r="1417" spans="1:50" x14ac:dyDescent="0.25">
      <c r="A1417" s="3">
        <v>45107</v>
      </c>
      <c r="B1417" s="1">
        <v>39174000023501</v>
      </c>
      <c r="C1417" s="5">
        <v>646800000</v>
      </c>
      <c r="D1417">
        <v>240</v>
      </c>
      <c r="E1417" s="3">
        <v>41992</v>
      </c>
      <c r="F1417" s="1">
        <f>_xlfn.DAYS(E1417,A1417)/30</f>
        <v>-103.83333333333333</v>
      </c>
      <c r="G1417" s="1">
        <f t="shared" si="348"/>
        <v>136.16666666666669</v>
      </c>
      <c r="H1417" s="5">
        <v>392541939</v>
      </c>
      <c r="I1417" s="5" t="s">
        <v>53</v>
      </c>
      <c r="J1417" s="6">
        <v>44585</v>
      </c>
      <c r="K1417" s="7">
        <v>18.433333333333334</v>
      </c>
      <c r="L1417" s="7">
        <f>+_xlfn.DAYS(A1417,E1417)/30</f>
        <v>103.83333333333333</v>
      </c>
      <c r="M1417" s="6">
        <v>25835</v>
      </c>
      <c r="N1417" s="8">
        <f>+_xlfn.DAYS(A1417,M1417)/365</f>
        <v>52.8</v>
      </c>
      <c r="O1417" s="8">
        <v>9352</v>
      </c>
      <c r="P1417" s="6">
        <v>41015</v>
      </c>
      <c r="Q1417" s="8">
        <f t="shared" si="349"/>
        <v>2.713888888888889</v>
      </c>
      <c r="R1417" s="8">
        <f t="shared" si="339"/>
        <v>9.9166666666666661</v>
      </c>
      <c r="S1417" s="8" t="s">
        <v>76</v>
      </c>
      <c r="T1417" s="9">
        <v>1.61E-2</v>
      </c>
      <c r="U1417" s="5">
        <f t="shared" si="350"/>
        <v>2695000</v>
      </c>
      <c r="V1417" s="5">
        <f t="shared" si="347"/>
        <v>526660.43482499989</v>
      </c>
      <c r="W1417" s="10">
        <f t="shared" si="343"/>
        <v>3221660.4348249999</v>
      </c>
      <c r="X1417" s="5">
        <v>9272171</v>
      </c>
      <c r="Y1417">
        <v>0</v>
      </c>
      <c r="Z1417" s="5">
        <v>0</v>
      </c>
      <c r="AA1417" s="5">
        <v>401814110</v>
      </c>
      <c r="AB1417">
        <v>0</v>
      </c>
      <c r="AC1417">
        <v>0</v>
      </c>
      <c r="AD1417">
        <v>0</v>
      </c>
      <c r="AE1417" t="s">
        <v>34</v>
      </c>
      <c r="AF1417" t="s">
        <v>34</v>
      </c>
      <c r="AG1417" t="s">
        <v>41</v>
      </c>
      <c r="AH1417" s="5">
        <v>3925419.39</v>
      </c>
      <c r="AI1417" s="5">
        <v>92721.71</v>
      </c>
      <c r="AJ1417" s="3">
        <v>49305</v>
      </c>
      <c r="AK1417" s="5">
        <v>0</v>
      </c>
      <c r="AL1417" s="5">
        <v>0</v>
      </c>
      <c r="AM1417" s="5">
        <v>0</v>
      </c>
      <c r="AN1417" s="5">
        <v>0</v>
      </c>
      <c r="AO1417" t="s">
        <v>41</v>
      </c>
      <c r="AP1417" t="s">
        <v>37</v>
      </c>
      <c r="AQ1417" s="5">
        <v>3925419.39</v>
      </c>
      <c r="AR1417" t="s">
        <v>38</v>
      </c>
      <c r="AS1417">
        <f t="shared" si="351"/>
        <v>0</v>
      </c>
      <c r="AT1417" t="str">
        <f t="shared" si="352"/>
        <v>0 Días</v>
      </c>
      <c r="AU1417" t="e">
        <f>IF(AND(AC1417=0,SUMIFS($H:$H,$A:$A,$A1417,#REF!,#REF!)&lt;250000000),"Ordinaria",IF(AND(AC1417=0,SUMIFS($H:$H,$A:$A,$A1417,#REF!,#REF!)&gt;=250000000),"Preventiva",IF(AND(AC1417&gt;0,AC1417&lt;=30),"Persuasiva I",IF(AND(AC1417&gt;30,AC1417&lt;=60),"Persuasiva II",IF(AND(AC1417&gt;60,AC1417&lt;90),"Prejurídica","Jurídico")))))</f>
        <v>#REF!</v>
      </c>
      <c r="AV1417">
        <f t="shared" si="353"/>
        <v>0</v>
      </c>
      <c r="AW1417" t="str">
        <f>IFERROR(VLOOKUP(#REF!,#REF!,32,0),"Desembolsado")</f>
        <v>Desembolsado</v>
      </c>
      <c r="AX1417" t="str">
        <f t="shared" si="341"/>
        <v>Otro</v>
      </c>
    </row>
    <row r="1418" spans="1:50" x14ac:dyDescent="0.25">
      <c r="A1418" s="3">
        <v>45077</v>
      </c>
      <c r="B1418" s="1">
        <v>39174000023501</v>
      </c>
      <c r="C1418" s="5">
        <v>646800000</v>
      </c>
      <c r="D1418">
        <v>240</v>
      </c>
      <c r="E1418" s="3">
        <v>41992</v>
      </c>
      <c r="F1418" s="1">
        <f>_xlfn.DAYS(E1418,A1418)/30</f>
        <v>-102.83333333333333</v>
      </c>
      <c r="G1418" s="1">
        <f t="shared" si="348"/>
        <v>137.16666666666669</v>
      </c>
      <c r="H1418" s="5">
        <v>392541939</v>
      </c>
      <c r="I1418" s="5" t="s">
        <v>53</v>
      </c>
      <c r="J1418" s="6">
        <v>44585</v>
      </c>
      <c r="K1418" s="7">
        <v>17.399999999999999</v>
      </c>
      <c r="L1418" s="7">
        <f>+_xlfn.DAYS(A1418,E1418)/30</f>
        <v>102.83333333333333</v>
      </c>
      <c r="M1418" s="6">
        <v>25835</v>
      </c>
      <c r="N1418" s="8">
        <f>+_xlfn.DAYS(A1418,M1418)/365</f>
        <v>52.717808219178082</v>
      </c>
      <c r="O1418" s="8">
        <v>9352</v>
      </c>
      <c r="P1418" s="6">
        <v>41015</v>
      </c>
      <c r="Q1418" s="8">
        <f t="shared" si="349"/>
        <v>2.713888888888889</v>
      </c>
      <c r="R1418" s="8">
        <f t="shared" si="339"/>
        <v>9.9166666666666661</v>
      </c>
      <c r="S1418" s="8" t="s">
        <v>76</v>
      </c>
      <c r="T1418" s="9">
        <v>1.61E-2</v>
      </c>
      <c r="U1418" s="5">
        <f t="shared" si="350"/>
        <v>2695000</v>
      </c>
      <c r="V1418" s="5">
        <f t="shared" si="347"/>
        <v>526660.43482499989</v>
      </c>
      <c r="W1418" s="10">
        <f t="shared" si="343"/>
        <v>3221660.4348249999</v>
      </c>
      <c r="X1418" s="5">
        <v>8664393</v>
      </c>
      <c r="Y1418">
        <v>0</v>
      </c>
      <c r="Z1418" s="5">
        <v>0</v>
      </c>
      <c r="AA1418" s="5">
        <v>401206332</v>
      </c>
      <c r="AB1418">
        <v>0</v>
      </c>
      <c r="AC1418">
        <v>0</v>
      </c>
      <c r="AD1418">
        <v>0</v>
      </c>
      <c r="AE1418" t="s">
        <v>34</v>
      </c>
      <c r="AF1418" t="s">
        <v>34</v>
      </c>
      <c r="AG1418" t="s">
        <v>41</v>
      </c>
      <c r="AH1418" s="5">
        <v>3925419.39</v>
      </c>
      <c r="AI1418" s="5">
        <v>86643.93</v>
      </c>
      <c r="AJ1418" s="3">
        <v>49305</v>
      </c>
      <c r="AK1418" s="5">
        <v>0</v>
      </c>
      <c r="AL1418" s="5">
        <v>0</v>
      </c>
      <c r="AM1418" s="5">
        <v>0</v>
      </c>
      <c r="AN1418" s="5">
        <v>0</v>
      </c>
      <c r="AO1418" t="s">
        <v>41</v>
      </c>
      <c r="AP1418" t="s">
        <v>39</v>
      </c>
      <c r="AQ1418" s="5">
        <v>3925419.39</v>
      </c>
      <c r="AR1418" t="s">
        <v>38</v>
      </c>
      <c r="AS1418">
        <f t="shared" si="351"/>
        <v>0</v>
      </c>
      <c r="AT1418" t="str">
        <f t="shared" si="352"/>
        <v>0 Días</v>
      </c>
      <c r="AU1418" t="e">
        <f>IF(AND(AC1418=0,SUMIFS($H:$H,$A:$A,$A1418,#REF!,#REF!)&lt;250000000),"Ordinaria",IF(AND(AC1418=0,SUMIFS($H:$H,$A:$A,$A1418,#REF!,#REF!)&gt;=250000000),"Preventiva",IF(AND(AC1418&gt;0,AC1418&lt;=30),"Persuasiva I",IF(AND(AC1418&gt;30,AC1418&lt;=60),"Persuasiva II",IF(AND(AC1418&gt;60,AC1418&lt;90),"Prejurídica","Jurídico")))))</f>
        <v>#REF!</v>
      </c>
      <c r="AV1418">
        <f t="shared" si="353"/>
        <v>0</v>
      </c>
      <c r="AW1418" t="str">
        <f>IFERROR(VLOOKUP(#REF!,#REF!,32,0),"Desembolsado")</f>
        <v>Desembolsado</v>
      </c>
      <c r="AX1418" t="str">
        <f t="shared" si="341"/>
        <v>Otro</v>
      </c>
    </row>
    <row r="1419" spans="1:50" x14ac:dyDescent="0.25">
      <c r="A1419" s="3">
        <v>45046</v>
      </c>
      <c r="B1419" s="1">
        <v>39174000023501</v>
      </c>
      <c r="C1419" s="5">
        <v>646800000</v>
      </c>
      <c r="D1419">
        <v>240</v>
      </c>
      <c r="E1419" s="3">
        <v>41992</v>
      </c>
      <c r="F1419" s="1">
        <f>_xlfn.DAYS(E1419,A1419)/30</f>
        <v>-101.8</v>
      </c>
      <c r="G1419" s="1">
        <f t="shared" si="348"/>
        <v>138.19999999999999</v>
      </c>
      <c r="H1419" s="5">
        <v>392541939</v>
      </c>
      <c r="I1419" s="5" t="s">
        <v>53</v>
      </c>
      <c r="J1419" s="6">
        <v>44585</v>
      </c>
      <c r="K1419" s="7">
        <v>16.399999999999999</v>
      </c>
      <c r="L1419" s="7">
        <f>+_xlfn.DAYS(A1419,E1419)/30</f>
        <v>101.8</v>
      </c>
      <c r="M1419" s="6">
        <v>25835</v>
      </c>
      <c r="N1419" s="8">
        <f>+_xlfn.DAYS(A1419,M1419)/365</f>
        <v>52.632876712328766</v>
      </c>
      <c r="O1419" s="8">
        <v>9352</v>
      </c>
      <c r="P1419" s="6">
        <v>41015</v>
      </c>
      <c r="Q1419" s="8">
        <f t="shared" si="349"/>
        <v>2.713888888888889</v>
      </c>
      <c r="R1419" s="8">
        <f t="shared" si="339"/>
        <v>9.9166666666666661</v>
      </c>
      <c r="S1419" s="8" t="s">
        <v>76</v>
      </c>
      <c r="T1419" s="9">
        <v>1.61E-2</v>
      </c>
      <c r="U1419" s="5">
        <f t="shared" si="350"/>
        <v>2695000</v>
      </c>
      <c r="V1419" s="5">
        <f t="shared" si="347"/>
        <v>526660.43482499989</v>
      </c>
      <c r="W1419" s="10">
        <f t="shared" si="343"/>
        <v>3221660.4348249999</v>
      </c>
      <c r="X1419" s="5">
        <v>7412362</v>
      </c>
      <c r="Y1419">
        <v>0</v>
      </c>
      <c r="Z1419" s="5">
        <v>0</v>
      </c>
      <c r="AA1419" s="5">
        <v>399954301</v>
      </c>
      <c r="AB1419">
        <v>0</v>
      </c>
      <c r="AC1419">
        <v>0</v>
      </c>
      <c r="AD1419">
        <v>0</v>
      </c>
      <c r="AE1419" t="s">
        <v>34</v>
      </c>
      <c r="AF1419" t="s">
        <v>34</v>
      </c>
      <c r="AG1419" t="s">
        <v>41</v>
      </c>
      <c r="AH1419" s="5">
        <v>3925419.39</v>
      </c>
      <c r="AI1419" s="5">
        <v>74123.62</v>
      </c>
      <c r="AJ1419" s="3">
        <v>49305</v>
      </c>
      <c r="AK1419" s="5">
        <v>0</v>
      </c>
      <c r="AL1419" s="5">
        <v>0</v>
      </c>
      <c r="AM1419" s="5">
        <v>0</v>
      </c>
      <c r="AN1419" s="5">
        <v>0</v>
      </c>
      <c r="AO1419" t="s">
        <v>41</v>
      </c>
      <c r="AP1419" t="s">
        <v>39</v>
      </c>
      <c r="AQ1419" s="5">
        <v>3925419.39</v>
      </c>
      <c r="AR1419" t="s">
        <v>38</v>
      </c>
      <c r="AS1419">
        <f t="shared" si="351"/>
        <v>0</v>
      </c>
      <c r="AT1419" t="str">
        <f t="shared" si="352"/>
        <v>0 Días</v>
      </c>
      <c r="AU1419" t="e">
        <f>IF(AND(AC1419=0,SUMIFS($H:$H,$A:$A,$A1419,#REF!,#REF!)&lt;250000000),"Ordinaria",IF(AND(AC1419=0,SUMIFS($H:$H,$A:$A,$A1419,#REF!,#REF!)&gt;=250000000),"Preventiva",IF(AND(AC1419&gt;0,AC1419&lt;=30),"Persuasiva I",IF(AND(AC1419&gt;30,AC1419&lt;=60),"Persuasiva II",IF(AND(AC1419&gt;60,AC1419&lt;90),"Prejurídica","Jurídico")))))</f>
        <v>#REF!</v>
      </c>
      <c r="AV1419">
        <f t="shared" si="353"/>
        <v>0</v>
      </c>
      <c r="AW1419" t="str">
        <f>IFERROR(VLOOKUP(#REF!,#REF!,32,0),"Desembolsado")</f>
        <v>Desembolsado</v>
      </c>
      <c r="AX1419" t="str">
        <f t="shared" si="341"/>
        <v>Otro</v>
      </c>
    </row>
    <row r="1420" spans="1:50" x14ac:dyDescent="0.25">
      <c r="A1420" s="3">
        <v>45016</v>
      </c>
      <c r="B1420" s="1">
        <v>39174000023501</v>
      </c>
      <c r="C1420" s="5">
        <v>646800000</v>
      </c>
      <c r="D1420">
        <v>240</v>
      </c>
      <c r="E1420" s="3">
        <v>41992</v>
      </c>
      <c r="F1420" s="1">
        <f>_xlfn.DAYS(E1420,A1420)/30</f>
        <v>-100.8</v>
      </c>
      <c r="G1420" s="1">
        <f t="shared" si="348"/>
        <v>139.19999999999999</v>
      </c>
      <c r="H1420" s="5">
        <v>395347863</v>
      </c>
      <c r="I1420" s="5" t="s">
        <v>53</v>
      </c>
      <c r="J1420" s="6">
        <v>44585</v>
      </c>
      <c r="K1420" s="7">
        <v>15.366666666666667</v>
      </c>
      <c r="L1420" s="7">
        <f>+_xlfn.DAYS(A1420,E1420)/30</f>
        <v>100.8</v>
      </c>
      <c r="M1420" s="6">
        <v>25835</v>
      </c>
      <c r="N1420" s="8">
        <f>+_xlfn.DAYS(A1420,M1420)/365</f>
        <v>52.550684931506851</v>
      </c>
      <c r="O1420" s="8">
        <v>9352</v>
      </c>
      <c r="P1420" s="6">
        <v>41015</v>
      </c>
      <c r="Q1420" s="8">
        <f t="shared" si="349"/>
        <v>2.713888888888889</v>
      </c>
      <c r="R1420" s="8">
        <f t="shared" si="339"/>
        <v>9.9166666666666661</v>
      </c>
      <c r="S1420" s="8" t="s">
        <v>76</v>
      </c>
      <c r="T1420" s="9">
        <v>1.61E-2</v>
      </c>
      <c r="U1420" s="5">
        <f t="shared" si="350"/>
        <v>2695000</v>
      </c>
      <c r="V1420" s="5">
        <f t="shared" si="347"/>
        <v>530425.04952500004</v>
      </c>
      <c r="W1420" s="10">
        <f t="shared" si="343"/>
        <v>3225425.0495250002</v>
      </c>
      <c r="X1420" s="5">
        <v>7465307</v>
      </c>
      <c r="Y1420">
        <v>0</v>
      </c>
      <c r="Z1420" s="5">
        <v>0</v>
      </c>
      <c r="AA1420" s="5">
        <v>402813170</v>
      </c>
      <c r="AB1420">
        <v>0</v>
      </c>
      <c r="AC1420">
        <v>0</v>
      </c>
      <c r="AD1420">
        <v>0</v>
      </c>
      <c r="AE1420" t="s">
        <v>34</v>
      </c>
      <c r="AF1420" t="s">
        <v>34</v>
      </c>
      <c r="AG1420" t="s">
        <v>41</v>
      </c>
      <c r="AH1420" s="5">
        <v>3953478.63</v>
      </c>
      <c r="AI1420" s="5">
        <v>74653.070000000007</v>
      </c>
      <c r="AJ1420" s="3">
        <v>49305</v>
      </c>
      <c r="AK1420" s="5">
        <v>0</v>
      </c>
      <c r="AL1420" s="5">
        <v>0</v>
      </c>
      <c r="AM1420" s="5">
        <v>0</v>
      </c>
      <c r="AN1420" s="5">
        <v>0</v>
      </c>
      <c r="AO1420" t="s">
        <v>41</v>
      </c>
      <c r="AP1420" t="s">
        <v>39</v>
      </c>
      <c r="AQ1420" s="5">
        <v>3953478.63</v>
      </c>
      <c r="AR1420" t="s">
        <v>38</v>
      </c>
      <c r="AS1420">
        <f t="shared" si="351"/>
        <v>0</v>
      </c>
      <c r="AT1420" t="str">
        <f t="shared" si="352"/>
        <v>0 Días</v>
      </c>
      <c r="AU1420" t="e">
        <f>IF(AND(AC1420=0,SUMIFS($H:$H,$A:$A,$A1420,#REF!,#REF!)&lt;250000000),"Ordinaria",IF(AND(AC1420=0,SUMIFS($H:$H,$A:$A,$A1420,#REF!,#REF!)&gt;=250000000),"Preventiva",IF(AND(AC1420&gt;0,AC1420&lt;=30),"Persuasiva I",IF(AND(AC1420&gt;30,AC1420&lt;=60),"Persuasiva II",IF(AND(AC1420&gt;60,AC1420&lt;90),"Prejurídica","Jurídico")))))</f>
        <v>#REF!</v>
      </c>
      <c r="AV1420">
        <f t="shared" si="353"/>
        <v>0</v>
      </c>
      <c r="AW1420" t="str">
        <f>IFERROR(VLOOKUP(#REF!,#REF!,32,0),"Desembolsado")</f>
        <v>Desembolsado</v>
      </c>
      <c r="AX1420" t="str">
        <f t="shared" si="341"/>
        <v>Otro</v>
      </c>
    </row>
    <row r="1421" spans="1:50" x14ac:dyDescent="0.25">
      <c r="A1421" s="3">
        <v>45351</v>
      </c>
      <c r="B1421" s="1">
        <v>39174540022151</v>
      </c>
      <c r="C1421" s="5">
        <v>302118914</v>
      </c>
      <c r="D1421">
        <v>240</v>
      </c>
      <c r="E1421" s="3">
        <v>42342</v>
      </c>
      <c r="F1421" s="1">
        <f>_xlfn.DAYS(E1421,A1421)/30</f>
        <v>-100.3</v>
      </c>
      <c r="G1421" s="1">
        <f t="shared" si="348"/>
        <v>139.69999999999999</v>
      </c>
      <c r="H1421" s="5">
        <v>177503583</v>
      </c>
      <c r="I1421" s="5" t="s">
        <v>54</v>
      </c>
      <c r="J1421" s="6">
        <v>42797</v>
      </c>
      <c r="K1421" s="7">
        <f>+_xlfn.DAYS(A1421,J1421)/30</f>
        <v>85.13333333333334</v>
      </c>
      <c r="L1421" s="7">
        <f>+_xlfn.DAYS(A1421,E1421)/30</f>
        <v>100.3</v>
      </c>
      <c r="M1421" s="6">
        <v>21143</v>
      </c>
      <c r="N1421" s="8">
        <f>+_xlfn.DAYS(A1421,M1421)/365</f>
        <v>66.323287671232876</v>
      </c>
      <c r="O1421" s="8">
        <v>1013</v>
      </c>
      <c r="P1421" s="6">
        <v>34933</v>
      </c>
      <c r="Q1421" s="8">
        <f t="shared" si="349"/>
        <v>20.580555555555556</v>
      </c>
      <c r="R1421" s="8">
        <f t="shared" si="339"/>
        <v>21.844444444444445</v>
      </c>
      <c r="S1421" s="8" t="s">
        <v>66</v>
      </c>
      <c r="T1421" s="9">
        <v>1.61E-2</v>
      </c>
      <c r="U1421" s="5">
        <f t="shared" si="350"/>
        <v>1258828.8083333333</v>
      </c>
      <c r="V1421" s="5">
        <f t="shared" si="347"/>
        <v>238150.64052500002</v>
      </c>
      <c r="W1421" s="10">
        <f t="shared" si="343"/>
        <v>1496979.4488583333</v>
      </c>
      <c r="X1421" s="5">
        <v>86779</v>
      </c>
      <c r="Y1421">
        <v>0</v>
      </c>
      <c r="Z1421" s="5">
        <v>23744</v>
      </c>
      <c r="AA1421" s="5">
        <v>177614106</v>
      </c>
      <c r="AB1421">
        <v>0</v>
      </c>
      <c r="AC1421">
        <v>0</v>
      </c>
      <c r="AD1421">
        <v>0</v>
      </c>
      <c r="AE1421" t="s">
        <v>34</v>
      </c>
      <c r="AF1421" t="s">
        <v>34</v>
      </c>
      <c r="AG1421" t="s">
        <v>41</v>
      </c>
      <c r="AH1421" s="5">
        <v>1775035.83</v>
      </c>
      <c r="AI1421" s="5">
        <v>867.79</v>
      </c>
      <c r="AJ1421" s="3">
        <v>49643</v>
      </c>
      <c r="AK1421" s="5">
        <v>237.44</v>
      </c>
      <c r="AL1421" s="5">
        <v>0</v>
      </c>
      <c r="AM1421" s="5">
        <v>0</v>
      </c>
      <c r="AN1421" s="5">
        <v>0</v>
      </c>
      <c r="AO1421" t="s">
        <v>41</v>
      </c>
      <c r="AP1421" t="s">
        <v>37</v>
      </c>
      <c r="AQ1421" s="5">
        <v>1775035.83</v>
      </c>
      <c r="AR1421" t="s">
        <v>38</v>
      </c>
      <c r="AT1421" t="str">
        <f t="shared" si="352"/>
        <v>0 Días</v>
      </c>
      <c r="AU1421" t="e">
        <f>IF(AND(AC1421=0,SUMIFS($H:$H,$A:$A,$A1421,#REF!,#REF!)&lt;250000000),"Ordinaria",IF(AND(AC1421=0,SUMIFS($H:$H,$A:$A,$A1421,#REF!,#REF!)&gt;=250000000),"Preventiva",IF(AND(AC1421&gt;0,AC1421&lt;=30),"Persuasiva I",IF(AND(AC1421&gt;30,AC1421&lt;=60),"Persuasiva II",IF(AND(AC1421&gt;60,AC1421&lt;90),"Prejurídica","Jurídico")))))</f>
        <v>#REF!</v>
      </c>
      <c r="AV1421">
        <f t="shared" si="353"/>
        <v>0</v>
      </c>
      <c r="AW1421" t="str">
        <f>IFERROR(VLOOKUP(#REF!,#REF!,32,0),"Desembolsado")</f>
        <v>Desembolsado</v>
      </c>
      <c r="AX1421" t="str">
        <f t="shared" si="341"/>
        <v>Otro</v>
      </c>
    </row>
    <row r="1422" spans="1:50" x14ac:dyDescent="0.25">
      <c r="A1422" s="3">
        <v>45322</v>
      </c>
      <c r="B1422" s="1">
        <v>39174540022151</v>
      </c>
      <c r="C1422" s="5">
        <v>302118914</v>
      </c>
      <c r="D1422">
        <v>240</v>
      </c>
      <c r="E1422" s="3">
        <v>42342</v>
      </c>
      <c r="F1422" s="1">
        <f>_xlfn.DAYS(E1422,A1422)/30</f>
        <v>-99.333333333333329</v>
      </c>
      <c r="G1422" s="1">
        <f t="shared" si="348"/>
        <v>140.66666666666669</v>
      </c>
      <c r="H1422" s="5">
        <v>178762474</v>
      </c>
      <c r="I1422" s="5" t="s">
        <v>54</v>
      </c>
      <c r="J1422" s="6">
        <v>42797</v>
      </c>
      <c r="K1422" s="7">
        <f>+_xlfn.DAYS(A1422,J1422)/30</f>
        <v>84.166666666666671</v>
      </c>
      <c r="L1422" s="7">
        <f>+_xlfn.DAYS(A1422,E1422)/30</f>
        <v>99.333333333333329</v>
      </c>
      <c r="M1422" s="6">
        <v>21143</v>
      </c>
      <c r="N1422" s="8">
        <f>+_xlfn.DAYS(A1422,M1422)/365</f>
        <v>66.243835616438361</v>
      </c>
      <c r="O1422" s="8">
        <v>1013</v>
      </c>
      <c r="P1422" s="6">
        <v>34933</v>
      </c>
      <c r="Q1422" s="8">
        <f t="shared" si="349"/>
        <v>20.580555555555556</v>
      </c>
      <c r="R1422" s="8">
        <f t="shared" si="339"/>
        <v>21.844444444444445</v>
      </c>
      <c r="S1422" s="8" t="s">
        <v>66</v>
      </c>
      <c r="T1422" s="9">
        <v>1.61E-2</v>
      </c>
      <c r="U1422" s="5">
        <f t="shared" si="350"/>
        <v>1258828.8083333333</v>
      </c>
      <c r="V1422" s="5">
        <f t="shared" si="347"/>
        <v>239839.65261666666</v>
      </c>
      <c r="W1422" s="10">
        <f t="shared" si="343"/>
        <v>1498668.46095</v>
      </c>
      <c r="X1422" s="5">
        <v>87395</v>
      </c>
      <c r="Y1422">
        <v>0</v>
      </c>
      <c r="Z1422" s="5">
        <v>23912</v>
      </c>
      <c r="AA1422" s="5">
        <v>178873781</v>
      </c>
      <c r="AB1422">
        <v>0</v>
      </c>
      <c r="AC1422">
        <v>0</v>
      </c>
      <c r="AD1422">
        <v>0</v>
      </c>
      <c r="AE1422" t="s">
        <v>34</v>
      </c>
      <c r="AF1422" t="s">
        <v>34</v>
      </c>
      <c r="AG1422" t="s">
        <v>41</v>
      </c>
      <c r="AH1422" s="5">
        <v>1787624.74</v>
      </c>
      <c r="AI1422" s="5">
        <v>873.95</v>
      </c>
      <c r="AJ1422" s="3">
        <v>49643</v>
      </c>
      <c r="AK1422" s="5">
        <v>239.12</v>
      </c>
      <c r="AL1422" s="5">
        <v>0</v>
      </c>
      <c r="AM1422" s="5">
        <v>0</v>
      </c>
      <c r="AN1422" s="5">
        <v>0</v>
      </c>
      <c r="AO1422" t="s">
        <v>41</v>
      </c>
      <c r="AP1422" t="s">
        <v>37</v>
      </c>
      <c r="AQ1422" s="5">
        <v>1787624.74</v>
      </c>
      <c r="AR1422" t="s">
        <v>38</v>
      </c>
      <c r="AS1422">
        <f t="shared" ref="AS1422:AS1432" si="354">IF(AC1422&gt;=1,1,0)</f>
        <v>0</v>
      </c>
      <c r="AT1422" t="str">
        <f t="shared" si="352"/>
        <v>0 Días</v>
      </c>
      <c r="AU1422" t="e">
        <f>IF(AND(AC1422=0,SUMIFS($H:$H,$A:$A,$A1422,#REF!,#REF!)&lt;250000000),"Ordinaria",IF(AND(AC1422=0,SUMIFS($H:$H,$A:$A,$A1422,#REF!,#REF!)&gt;=250000000),"Preventiva",IF(AND(AC1422&gt;0,AC1422&lt;=30),"Persuasiva I",IF(AND(AC1422&gt;30,AC1422&lt;=60),"Persuasiva II",IF(AND(AC1422&gt;60,AC1422&lt;90),"Prejurídica","Jurídico")))))</f>
        <v>#REF!</v>
      </c>
      <c r="AV1422">
        <f t="shared" si="353"/>
        <v>0</v>
      </c>
      <c r="AW1422" t="str">
        <f>IFERROR(VLOOKUP(#REF!,#REF!,32,0),"Desembolsado")</f>
        <v>Desembolsado</v>
      </c>
      <c r="AX1422" t="str">
        <f t="shared" si="341"/>
        <v>Otro</v>
      </c>
    </row>
    <row r="1423" spans="1:50" x14ac:dyDescent="0.25">
      <c r="A1423" s="3">
        <v>45291</v>
      </c>
      <c r="B1423" s="1">
        <v>39174540022151</v>
      </c>
      <c r="C1423" s="5">
        <v>302118914</v>
      </c>
      <c r="D1423">
        <v>240</v>
      </c>
      <c r="E1423" s="3">
        <v>42342</v>
      </c>
      <c r="F1423" s="1">
        <f>_xlfn.DAYS(E1423,A1423)/30</f>
        <v>-98.3</v>
      </c>
      <c r="G1423" s="1">
        <f t="shared" si="348"/>
        <v>141.69999999999999</v>
      </c>
      <c r="H1423" s="5">
        <v>180021365</v>
      </c>
      <c r="I1423" s="5" t="s">
        <v>54</v>
      </c>
      <c r="J1423" s="6">
        <v>42797</v>
      </c>
      <c r="K1423" s="7">
        <f>+_xlfn.DAYS(A1423,J1423)/30</f>
        <v>83.13333333333334</v>
      </c>
      <c r="L1423" s="7">
        <f>+_xlfn.DAYS(A1423,E1423)/30</f>
        <v>98.3</v>
      </c>
      <c r="M1423" s="6">
        <v>21143</v>
      </c>
      <c r="N1423" s="8">
        <f>+_xlfn.DAYS(A1423,M1423)/365</f>
        <v>66.158904109589045</v>
      </c>
      <c r="O1423" s="8">
        <v>1013</v>
      </c>
      <c r="P1423" s="6">
        <v>34933</v>
      </c>
      <c r="Q1423" s="8">
        <f t="shared" si="349"/>
        <v>20.580555555555556</v>
      </c>
      <c r="R1423" s="8">
        <f t="shared" si="339"/>
        <v>21.844444444444445</v>
      </c>
      <c r="S1423" s="8" t="s">
        <v>66</v>
      </c>
      <c r="T1423" s="9">
        <v>1.61E-2</v>
      </c>
      <c r="U1423" s="5">
        <f t="shared" si="350"/>
        <v>1258828.8083333333</v>
      </c>
      <c r="V1423" s="5">
        <f t="shared" si="347"/>
        <v>241528.66470833332</v>
      </c>
      <c r="W1423" s="10">
        <f t="shared" si="343"/>
        <v>1500357.4730416667</v>
      </c>
      <c r="X1423" s="5">
        <v>88011</v>
      </c>
      <c r="Y1423">
        <v>0</v>
      </c>
      <c r="Z1423" s="5">
        <v>24084</v>
      </c>
      <c r="AA1423" s="5">
        <v>180133460</v>
      </c>
      <c r="AB1423">
        <v>0</v>
      </c>
      <c r="AC1423">
        <v>0</v>
      </c>
      <c r="AD1423">
        <v>0</v>
      </c>
      <c r="AE1423" t="s">
        <v>34</v>
      </c>
      <c r="AF1423" t="s">
        <v>34</v>
      </c>
      <c r="AG1423" t="s">
        <v>41</v>
      </c>
      <c r="AH1423" s="5">
        <v>1800213.65</v>
      </c>
      <c r="AI1423" s="5">
        <v>880.11</v>
      </c>
      <c r="AJ1423" s="3">
        <v>49643</v>
      </c>
      <c r="AK1423" s="5">
        <v>240.84</v>
      </c>
      <c r="AL1423" s="5">
        <v>0</v>
      </c>
      <c r="AM1423" s="5">
        <v>0</v>
      </c>
      <c r="AN1423" s="5">
        <v>0</v>
      </c>
      <c r="AO1423" t="s">
        <v>41</v>
      </c>
      <c r="AP1423" t="s">
        <v>37</v>
      </c>
      <c r="AQ1423" s="5">
        <v>1800213.65</v>
      </c>
      <c r="AR1423" t="s">
        <v>38</v>
      </c>
      <c r="AS1423">
        <f t="shared" si="354"/>
        <v>0</v>
      </c>
      <c r="AT1423" t="str">
        <f t="shared" si="352"/>
        <v>0 Días</v>
      </c>
      <c r="AU1423" t="e">
        <f>IF(AND(AC1423=0,SUMIFS($H:$H,$A:$A,$A1423,#REF!,#REF!)&lt;250000000),"Ordinaria",IF(AND(AC1423=0,SUMIFS($H:$H,$A:$A,$A1423,#REF!,#REF!)&gt;=250000000),"Preventiva",IF(AND(AC1423&gt;0,AC1423&lt;=30),"Persuasiva I",IF(AND(AC1423&gt;30,AC1423&lt;=60),"Persuasiva II",IF(AND(AC1423&gt;60,AC1423&lt;90),"Prejurídica","Jurídico")))))</f>
        <v>#REF!</v>
      </c>
      <c r="AV1423">
        <f t="shared" si="353"/>
        <v>0</v>
      </c>
      <c r="AW1423" t="str">
        <f>IFERROR(VLOOKUP(#REF!,#REF!,32,0),"Desembolsado")</f>
        <v>Desembolsado</v>
      </c>
      <c r="AX1423" t="str">
        <f t="shared" si="341"/>
        <v>Otro</v>
      </c>
    </row>
    <row r="1424" spans="1:50" x14ac:dyDescent="0.25">
      <c r="A1424" s="3">
        <v>45260</v>
      </c>
      <c r="B1424" s="1">
        <v>39174540022151</v>
      </c>
      <c r="C1424" s="5">
        <v>302118914</v>
      </c>
      <c r="D1424">
        <v>240</v>
      </c>
      <c r="E1424" s="3">
        <v>42342</v>
      </c>
      <c r="F1424" s="1">
        <f>_xlfn.DAYS(E1424,A1424)/30</f>
        <v>-97.266666666666666</v>
      </c>
      <c r="G1424" s="1">
        <f t="shared" si="348"/>
        <v>142.73333333333335</v>
      </c>
      <c r="H1424" s="5">
        <v>181280256</v>
      </c>
      <c r="I1424" s="5" t="s">
        <v>54</v>
      </c>
      <c r="J1424" s="6">
        <v>42797</v>
      </c>
      <c r="K1424" s="7">
        <f>+_xlfn.DAYS(A1424,J1424)/30</f>
        <v>82.1</v>
      </c>
      <c r="L1424" s="7">
        <f>+_xlfn.DAYS(A1424,E1424)/30</f>
        <v>97.266666666666666</v>
      </c>
      <c r="M1424" s="6">
        <v>21143</v>
      </c>
      <c r="N1424" s="8">
        <f>+_xlfn.DAYS(A1424,M1424)/365</f>
        <v>66.07397260273973</v>
      </c>
      <c r="O1424" s="8">
        <v>1013</v>
      </c>
      <c r="P1424" s="6">
        <v>34933</v>
      </c>
      <c r="Q1424" s="8">
        <f t="shared" si="349"/>
        <v>20.580555555555556</v>
      </c>
      <c r="R1424" s="8">
        <f t="shared" si="339"/>
        <v>21.844444444444445</v>
      </c>
      <c r="S1424" s="8" t="s">
        <v>66</v>
      </c>
      <c r="T1424" s="9">
        <v>1.61E-2</v>
      </c>
      <c r="U1424" s="5">
        <f t="shared" si="350"/>
        <v>1258828.8083333333</v>
      </c>
      <c r="V1424" s="5">
        <f t="shared" si="347"/>
        <v>243217.67679999999</v>
      </c>
      <c r="W1424" s="10">
        <f t="shared" si="343"/>
        <v>1502046.4851333334</v>
      </c>
      <c r="X1424" s="5">
        <v>88627</v>
      </c>
      <c r="Y1424">
        <v>0</v>
      </c>
      <c r="Z1424" s="5">
        <v>0</v>
      </c>
      <c r="AA1424" s="5">
        <v>181368883</v>
      </c>
      <c r="AB1424">
        <v>0</v>
      </c>
      <c r="AC1424">
        <v>0</v>
      </c>
      <c r="AD1424">
        <v>0</v>
      </c>
      <c r="AE1424" t="s">
        <v>34</v>
      </c>
      <c r="AF1424" t="s">
        <v>34</v>
      </c>
      <c r="AG1424" t="s">
        <v>41</v>
      </c>
      <c r="AH1424" s="5">
        <v>1812802.5600000001</v>
      </c>
      <c r="AI1424" s="5">
        <v>886.27</v>
      </c>
      <c r="AJ1424" s="3">
        <v>49643</v>
      </c>
      <c r="AK1424" s="5">
        <v>0</v>
      </c>
      <c r="AL1424" s="5">
        <v>0</v>
      </c>
      <c r="AM1424" s="5">
        <v>0</v>
      </c>
      <c r="AN1424" s="5">
        <v>0</v>
      </c>
      <c r="AO1424" t="s">
        <v>41</v>
      </c>
      <c r="AP1424" t="s">
        <v>37</v>
      </c>
      <c r="AQ1424" s="5">
        <v>1812802.5600000001</v>
      </c>
      <c r="AR1424" t="s">
        <v>38</v>
      </c>
      <c r="AS1424">
        <f t="shared" si="354"/>
        <v>0</v>
      </c>
      <c r="AT1424" t="str">
        <f t="shared" si="352"/>
        <v>0 Días</v>
      </c>
      <c r="AU1424" t="e">
        <f>IF(AND(AC1424=0,SUMIFS($H:$H,$A:$A,$A1424,#REF!,#REF!)&lt;250000000),"Ordinaria",IF(AND(AC1424=0,SUMIFS($H:$H,$A:$A,$A1424,#REF!,#REF!)&gt;=250000000),"Preventiva",IF(AND(AC1424&gt;0,AC1424&lt;=30),"Persuasiva I",IF(AND(AC1424&gt;30,AC1424&lt;=60),"Persuasiva II",IF(AND(AC1424&gt;60,AC1424&lt;90),"Prejurídica","Jurídico")))))</f>
        <v>#REF!</v>
      </c>
      <c r="AV1424">
        <f t="shared" si="353"/>
        <v>0</v>
      </c>
      <c r="AW1424" t="str">
        <f>IFERROR(VLOOKUP(#REF!,#REF!,32,0),"Desembolsado")</f>
        <v>Desembolsado</v>
      </c>
      <c r="AX1424" t="str">
        <f t="shared" si="341"/>
        <v>Otro</v>
      </c>
    </row>
    <row r="1425" spans="1:50" x14ac:dyDescent="0.25">
      <c r="A1425" s="3">
        <v>45230</v>
      </c>
      <c r="B1425" s="1">
        <v>39174540022151</v>
      </c>
      <c r="C1425" s="5">
        <v>302118914</v>
      </c>
      <c r="D1425">
        <v>240</v>
      </c>
      <c r="E1425" s="3">
        <v>42342</v>
      </c>
      <c r="F1425" s="1">
        <f>_xlfn.DAYS(E1425,A1425)/30</f>
        <v>-96.266666666666666</v>
      </c>
      <c r="G1425" s="1">
        <f t="shared" si="348"/>
        <v>143.73333333333335</v>
      </c>
      <c r="H1425" s="5">
        <v>182539147</v>
      </c>
      <c r="I1425" s="5" t="s">
        <v>54</v>
      </c>
      <c r="J1425" s="6">
        <v>42797</v>
      </c>
      <c r="K1425" s="7">
        <f>+_xlfn.DAYS(A1425,J1425)/30</f>
        <v>81.099999999999994</v>
      </c>
      <c r="L1425" s="7">
        <f>+_xlfn.DAYS(A1425,E1425)/30</f>
        <v>96.266666666666666</v>
      </c>
      <c r="M1425" s="6">
        <v>21143</v>
      </c>
      <c r="N1425" s="8">
        <f>+_xlfn.DAYS(A1425,M1425)/365</f>
        <v>65.991780821917814</v>
      </c>
      <c r="O1425" s="8">
        <v>1013</v>
      </c>
      <c r="P1425" s="6">
        <v>34933</v>
      </c>
      <c r="Q1425" s="8">
        <f t="shared" si="349"/>
        <v>20.580555555555556</v>
      </c>
      <c r="R1425" s="8">
        <f t="shared" si="339"/>
        <v>21.844444444444445</v>
      </c>
      <c r="S1425" s="8" t="s">
        <v>66</v>
      </c>
      <c r="T1425" s="9">
        <v>1.61E-2</v>
      </c>
      <c r="U1425" s="5">
        <f t="shared" si="350"/>
        <v>1258828.8083333333</v>
      </c>
      <c r="V1425" s="5">
        <f t="shared" si="347"/>
        <v>244906.68889166665</v>
      </c>
      <c r="W1425" s="10">
        <f t="shared" si="343"/>
        <v>1503735.4972250001</v>
      </c>
      <c r="X1425" s="5">
        <v>89243</v>
      </c>
      <c r="Y1425">
        <v>0</v>
      </c>
      <c r="Z1425" s="5">
        <v>0</v>
      </c>
      <c r="AA1425" s="5">
        <v>182628390</v>
      </c>
      <c r="AB1425">
        <v>0</v>
      </c>
      <c r="AC1425">
        <v>0</v>
      </c>
      <c r="AD1425">
        <v>0</v>
      </c>
      <c r="AE1425" t="s">
        <v>34</v>
      </c>
      <c r="AF1425" t="s">
        <v>34</v>
      </c>
      <c r="AG1425" t="s">
        <v>41</v>
      </c>
      <c r="AH1425" s="5">
        <v>1825391.47</v>
      </c>
      <c r="AI1425" s="5">
        <v>892.43</v>
      </c>
      <c r="AJ1425" s="3">
        <v>49643</v>
      </c>
      <c r="AK1425" s="5">
        <v>0</v>
      </c>
      <c r="AL1425" s="5">
        <v>0</v>
      </c>
      <c r="AM1425" s="5">
        <v>0</v>
      </c>
      <c r="AN1425" s="5">
        <v>0</v>
      </c>
      <c r="AO1425" t="s">
        <v>41</v>
      </c>
      <c r="AP1425" t="s">
        <v>37</v>
      </c>
      <c r="AQ1425" s="5">
        <v>1825391.47</v>
      </c>
      <c r="AR1425" t="s">
        <v>38</v>
      </c>
      <c r="AS1425">
        <f t="shared" si="354"/>
        <v>0</v>
      </c>
      <c r="AT1425" t="str">
        <f t="shared" si="352"/>
        <v>0 Días</v>
      </c>
      <c r="AU1425" t="e">
        <f>IF(AND(AC1425=0,SUMIFS($H:$H,$A:$A,$A1425,#REF!,#REF!)&lt;250000000),"Ordinaria",IF(AND(AC1425=0,SUMIFS($H:$H,$A:$A,$A1425,#REF!,#REF!)&gt;=250000000),"Preventiva",IF(AND(AC1425&gt;0,AC1425&lt;=30),"Persuasiva I",IF(AND(AC1425&gt;30,AC1425&lt;=60),"Persuasiva II",IF(AND(AC1425&gt;60,AC1425&lt;90),"Prejurídica","Jurídico")))))</f>
        <v>#REF!</v>
      </c>
      <c r="AV1425">
        <f t="shared" si="353"/>
        <v>0</v>
      </c>
      <c r="AW1425" t="str">
        <f>IFERROR(VLOOKUP(#REF!,#REF!,32,0),"Desembolsado")</f>
        <v>Desembolsado</v>
      </c>
      <c r="AX1425" t="str">
        <f t="shared" si="341"/>
        <v>Otro</v>
      </c>
    </row>
    <row r="1426" spans="1:50" x14ac:dyDescent="0.25">
      <c r="A1426" s="3">
        <v>45199</v>
      </c>
      <c r="B1426" s="1">
        <v>39174540022151</v>
      </c>
      <c r="C1426" s="5">
        <v>302118914</v>
      </c>
      <c r="D1426">
        <v>240</v>
      </c>
      <c r="E1426" s="3">
        <v>42342</v>
      </c>
      <c r="F1426" s="1">
        <f>_xlfn.DAYS(E1426,A1426)/30</f>
        <v>-95.233333333333334</v>
      </c>
      <c r="G1426" s="1">
        <f t="shared" si="348"/>
        <v>144.76666666666665</v>
      </c>
      <c r="H1426" s="5">
        <v>183798038</v>
      </c>
      <c r="I1426" s="5" t="s">
        <v>54</v>
      </c>
      <c r="J1426" s="6">
        <v>42797</v>
      </c>
      <c r="K1426" s="7">
        <f>+_xlfn.DAYS(A1426,J1426)/30</f>
        <v>80.066666666666663</v>
      </c>
      <c r="L1426" s="7">
        <f>+_xlfn.DAYS(A1426,E1426)/30</f>
        <v>95.233333333333334</v>
      </c>
      <c r="M1426" s="6">
        <v>21143</v>
      </c>
      <c r="N1426" s="8">
        <f>+_xlfn.DAYS(A1426,M1426)/365</f>
        <v>65.906849315068499</v>
      </c>
      <c r="O1426" s="8">
        <v>1013</v>
      </c>
      <c r="P1426" s="6">
        <v>34933</v>
      </c>
      <c r="Q1426" s="8">
        <f t="shared" si="349"/>
        <v>20.580555555555556</v>
      </c>
      <c r="R1426" s="8">
        <f t="shared" si="339"/>
        <v>21.844444444444445</v>
      </c>
      <c r="S1426" s="8" t="s">
        <v>66</v>
      </c>
      <c r="T1426" s="9">
        <v>1.61E-2</v>
      </c>
      <c r="U1426" s="5">
        <f t="shared" si="350"/>
        <v>1258828.8083333333</v>
      </c>
      <c r="V1426" s="5">
        <f t="shared" si="347"/>
        <v>246595.70098333334</v>
      </c>
      <c r="W1426" s="10">
        <f t="shared" si="343"/>
        <v>1505424.5093166668</v>
      </c>
      <c r="X1426" s="5">
        <v>89858</v>
      </c>
      <c r="Y1426">
        <v>0</v>
      </c>
      <c r="Z1426" s="5">
        <v>0</v>
      </c>
      <c r="AA1426" s="5">
        <v>183887896</v>
      </c>
      <c r="AB1426">
        <v>0</v>
      </c>
      <c r="AC1426">
        <v>0</v>
      </c>
      <c r="AD1426">
        <v>0</v>
      </c>
      <c r="AE1426" t="s">
        <v>34</v>
      </c>
      <c r="AF1426" t="s">
        <v>34</v>
      </c>
      <c r="AG1426" t="s">
        <v>41</v>
      </c>
      <c r="AH1426" s="5">
        <v>1837980.38</v>
      </c>
      <c r="AI1426" s="5">
        <v>898.58</v>
      </c>
      <c r="AJ1426" s="3">
        <v>49643</v>
      </c>
      <c r="AK1426" s="5">
        <v>0</v>
      </c>
      <c r="AL1426" s="5">
        <v>0</v>
      </c>
      <c r="AM1426" s="5">
        <v>0</v>
      </c>
      <c r="AN1426" s="5">
        <v>0</v>
      </c>
      <c r="AO1426" t="s">
        <v>41</v>
      </c>
      <c r="AP1426" t="s">
        <v>37</v>
      </c>
      <c r="AQ1426" s="5">
        <v>1837980.38</v>
      </c>
      <c r="AR1426" t="s">
        <v>38</v>
      </c>
      <c r="AS1426">
        <f t="shared" si="354"/>
        <v>0</v>
      </c>
      <c r="AT1426" t="str">
        <f t="shared" si="352"/>
        <v>0 Días</v>
      </c>
      <c r="AU1426" t="e">
        <f>IF(AND(AC1426=0,SUMIFS($H:$H,$A:$A,$A1426,#REF!,#REF!)&lt;250000000),"Ordinaria",IF(AND(AC1426=0,SUMIFS($H:$H,$A:$A,$A1426,#REF!,#REF!)&gt;=250000000),"Preventiva",IF(AND(AC1426&gt;0,AC1426&lt;=30),"Persuasiva I",IF(AND(AC1426&gt;30,AC1426&lt;=60),"Persuasiva II",IF(AND(AC1426&gt;60,AC1426&lt;90),"Prejurídica","Jurídico")))))</f>
        <v>#REF!</v>
      </c>
      <c r="AV1426">
        <f t="shared" si="353"/>
        <v>0</v>
      </c>
      <c r="AW1426" t="str">
        <f>IFERROR(VLOOKUP(#REF!,#REF!,32,0),"Desembolsado")</f>
        <v>Desembolsado</v>
      </c>
      <c r="AX1426" t="str">
        <f t="shared" si="341"/>
        <v>Otro</v>
      </c>
    </row>
    <row r="1427" spans="1:50" x14ac:dyDescent="0.25">
      <c r="A1427" s="3">
        <v>45169</v>
      </c>
      <c r="B1427" s="1">
        <v>39174540022151</v>
      </c>
      <c r="C1427" s="5">
        <v>302118914</v>
      </c>
      <c r="D1427">
        <v>240</v>
      </c>
      <c r="E1427" s="3">
        <v>42342</v>
      </c>
      <c r="F1427" s="1">
        <f>_xlfn.DAYS(E1427,A1427)/30</f>
        <v>-94.233333333333334</v>
      </c>
      <c r="G1427" s="1">
        <f t="shared" si="348"/>
        <v>145.76666666666665</v>
      </c>
      <c r="H1427" s="5">
        <v>185056929</v>
      </c>
      <c r="I1427" s="5" t="s">
        <v>54</v>
      </c>
      <c r="J1427" s="6">
        <v>42797</v>
      </c>
      <c r="K1427" s="7">
        <f>+_xlfn.DAYS(A1427,J1427)/30</f>
        <v>79.066666666666663</v>
      </c>
      <c r="L1427" s="7">
        <f>+_xlfn.DAYS(A1427,E1427)/30</f>
        <v>94.233333333333334</v>
      </c>
      <c r="M1427" s="6">
        <v>21143</v>
      </c>
      <c r="N1427" s="8">
        <f>+_xlfn.DAYS(A1427,M1427)/365</f>
        <v>65.824657534246569</v>
      </c>
      <c r="O1427" s="8">
        <v>1013</v>
      </c>
      <c r="P1427" s="6">
        <v>34933</v>
      </c>
      <c r="Q1427" s="8">
        <f t="shared" si="349"/>
        <v>20.580555555555556</v>
      </c>
      <c r="R1427" s="8">
        <f t="shared" si="339"/>
        <v>21.844444444444445</v>
      </c>
      <c r="S1427" s="8" t="s">
        <v>66</v>
      </c>
      <c r="T1427" s="9">
        <v>1.61E-2</v>
      </c>
      <c r="U1427" s="5">
        <f t="shared" si="350"/>
        <v>1258828.8083333333</v>
      </c>
      <c r="V1427" s="5">
        <f t="shared" si="347"/>
        <v>248284.71307499998</v>
      </c>
      <c r="W1427" s="10">
        <f t="shared" si="343"/>
        <v>1507113.5214083334</v>
      </c>
      <c r="X1427" s="5">
        <v>90474</v>
      </c>
      <c r="Y1427">
        <v>0</v>
      </c>
      <c r="Z1427" s="5">
        <v>0</v>
      </c>
      <c r="AA1427" s="5">
        <v>185147403</v>
      </c>
      <c r="AB1427">
        <v>0</v>
      </c>
      <c r="AC1427">
        <v>0</v>
      </c>
      <c r="AD1427">
        <v>0</v>
      </c>
      <c r="AE1427" t="s">
        <v>34</v>
      </c>
      <c r="AF1427" t="s">
        <v>34</v>
      </c>
      <c r="AG1427" t="s">
        <v>41</v>
      </c>
      <c r="AH1427" s="5">
        <v>1850569.29</v>
      </c>
      <c r="AI1427" s="5">
        <v>904.74</v>
      </c>
      <c r="AJ1427" s="3">
        <v>49643</v>
      </c>
      <c r="AK1427" s="5">
        <v>0</v>
      </c>
      <c r="AL1427" s="5">
        <v>0</v>
      </c>
      <c r="AM1427" s="5">
        <v>0</v>
      </c>
      <c r="AN1427" s="5">
        <v>0</v>
      </c>
      <c r="AO1427" t="s">
        <v>41</v>
      </c>
      <c r="AP1427" t="s">
        <v>37</v>
      </c>
      <c r="AQ1427" s="5">
        <v>1850569.29</v>
      </c>
      <c r="AR1427" t="s">
        <v>38</v>
      </c>
      <c r="AS1427">
        <f t="shared" si="354"/>
        <v>0</v>
      </c>
      <c r="AT1427" t="str">
        <f t="shared" si="352"/>
        <v>0 Días</v>
      </c>
      <c r="AU1427" t="e">
        <f>IF(AND(AC1427=0,SUMIFS($H:$H,$A:$A,$A1427,#REF!,#REF!)&lt;250000000),"Ordinaria",IF(AND(AC1427=0,SUMIFS($H:$H,$A:$A,$A1427,#REF!,#REF!)&gt;=250000000),"Preventiva",IF(AND(AC1427&gt;0,AC1427&lt;=30),"Persuasiva I",IF(AND(AC1427&gt;30,AC1427&lt;=60),"Persuasiva II",IF(AND(AC1427&gt;60,AC1427&lt;90),"Prejurídica","Jurídico")))))</f>
        <v>#REF!</v>
      </c>
      <c r="AV1427">
        <f t="shared" si="353"/>
        <v>0</v>
      </c>
      <c r="AW1427" t="str">
        <f>IFERROR(VLOOKUP(#REF!,#REF!,32,0),"Desembolsado")</f>
        <v>Desembolsado</v>
      </c>
      <c r="AX1427" t="str">
        <f t="shared" si="341"/>
        <v>Otro</v>
      </c>
    </row>
    <row r="1428" spans="1:50" x14ac:dyDescent="0.25">
      <c r="A1428" s="3">
        <v>45138</v>
      </c>
      <c r="B1428" s="1">
        <v>39174540022151</v>
      </c>
      <c r="C1428" s="5">
        <v>302118914</v>
      </c>
      <c r="D1428">
        <v>240</v>
      </c>
      <c r="E1428" s="3">
        <v>42342</v>
      </c>
      <c r="F1428" s="1">
        <f>_xlfn.DAYS(E1428,A1428)/30</f>
        <v>-93.2</v>
      </c>
      <c r="G1428" s="1">
        <f t="shared" si="348"/>
        <v>146.80000000000001</v>
      </c>
      <c r="H1428" s="5">
        <v>186315820</v>
      </c>
      <c r="I1428" s="5" t="s">
        <v>54</v>
      </c>
      <c r="J1428" s="6">
        <v>42797</v>
      </c>
      <c r="K1428" s="7">
        <f>+_xlfn.DAYS(A1428,J1428)/30</f>
        <v>78.033333333333331</v>
      </c>
      <c r="L1428" s="7">
        <f>+_xlfn.DAYS(A1428,E1428)/30</f>
        <v>93.2</v>
      </c>
      <c r="M1428" s="6">
        <v>21143</v>
      </c>
      <c r="N1428" s="8">
        <f>+_xlfn.DAYS(A1428,M1428)/365</f>
        <v>65.739726027397253</v>
      </c>
      <c r="O1428" s="8">
        <v>1013</v>
      </c>
      <c r="P1428" s="6">
        <v>34933</v>
      </c>
      <c r="Q1428" s="8">
        <f t="shared" si="349"/>
        <v>20.580555555555556</v>
      </c>
      <c r="R1428" s="8">
        <f t="shared" si="339"/>
        <v>21.844444444444445</v>
      </c>
      <c r="S1428" s="8" t="s">
        <v>66</v>
      </c>
      <c r="T1428" s="9">
        <v>1.61E-2</v>
      </c>
      <c r="U1428" s="5">
        <f t="shared" si="350"/>
        <v>1258828.8083333333</v>
      </c>
      <c r="V1428" s="5">
        <f t="shared" si="347"/>
        <v>249973.72516666667</v>
      </c>
      <c r="W1428" s="10">
        <f t="shared" si="343"/>
        <v>1508802.5334999999</v>
      </c>
      <c r="X1428" s="5">
        <v>91089</v>
      </c>
      <c r="Y1428">
        <v>0</v>
      </c>
      <c r="Z1428" s="5">
        <v>0</v>
      </c>
      <c r="AA1428" s="5">
        <v>186406909</v>
      </c>
      <c r="AB1428">
        <v>0</v>
      </c>
      <c r="AC1428">
        <v>0</v>
      </c>
      <c r="AD1428">
        <v>0</v>
      </c>
      <c r="AE1428" t="s">
        <v>34</v>
      </c>
      <c r="AF1428" t="s">
        <v>34</v>
      </c>
      <c r="AG1428" t="s">
        <v>41</v>
      </c>
      <c r="AH1428" s="5">
        <v>1863158.2</v>
      </c>
      <c r="AI1428" s="5">
        <v>910.89</v>
      </c>
      <c r="AJ1428" s="3">
        <v>49643</v>
      </c>
      <c r="AK1428" s="5">
        <v>0</v>
      </c>
      <c r="AL1428" s="5">
        <v>0</v>
      </c>
      <c r="AM1428" s="5">
        <v>0</v>
      </c>
      <c r="AN1428" s="5">
        <v>0</v>
      </c>
      <c r="AO1428" t="s">
        <v>41</v>
      </c>
      <c r="AP1428" t="s">
        <v>37</v>
      </c>
      <c r="AQ1428" s="5">
        <v>1863158.2</v>
      </c>
      <c r="AR1428" t="s">
        <v>38</v>
      </c>
      <c r="AS1428">
        <f t="shared" si="354"/>
        <v>0</v>
      </c>
      <c r="AT1428" t="str">
        <f t="shared" si="352"/>
        <v>0 Días</v>
      </c>
      <c r="AU1428" t="e">
        <f>IF(AND(AC1428=0,SUMIFS($H:$H,$A:$A,$A1428,#REF!,#REF!)&lt;250000000),"Ordinaria",IF(AND(AC1428=0,SUMIFS($H:$H,$A:$A,$A1428,#REF!,#REF!)&gt;=250000000),"Preventiva",IF(AND(AC1428&gt;0,AC1428&lt;=30),"Persuasiva I",IF(AND(AC1428&gt;30,AC1428&lt;=60),"Persuasiva II",IF(AND(AC1428&gt;60,AC1428&lt;90),"Prejurídica","Jurídico")))))</f>
        <v>#REF!</v>
      </c>
      <c r="AV1428">
        <f t="shared" si="353"/>
        <v>0</v>
      </c>
      <c r="AW1428" t="str">
        <f>IFERROR(VLOOKUP(#REF!,#REF!,32,0),"Desembolsado")</f>
        <v>Desembolsado</v>
      </c>
      <c r="AX1428" t="str">
        <f t="shared" si="341"/>
        <v>Otro</v>
      </c>
    </row>
    <row r="1429" spans="1:50" x14ac:dyDescent="0.25">
      <c r="A1429" s="3">
        <v>45107</v>
      </c>
      <c r="B1429" s="1">
        <v>39174540022151</v>
      </c>
      <c r="C1429" s="5">
        <v>302118914</v>
      </c>
      <c r="D1429">
        <v>240</v>
      </c>
      <c r="E1429" s="3">
        <v>42342</v>
      </c>
      <c r="F1429" s="1">
        <f>_xlfn.DAYS(E1429,A1429)/30</f>
        <v>-92.166666666666671</v>
      </c>
      <c r="G1429" s="1">
        <f t="shared" si="348"/>
        <v>147.83333333333331</v>
      </c>
      <c r="H1429" s="5">
        <v>187574711</v>
      </c>
      <c r="I1429" s="5" t="s">
        <v>54</v>
      </c>
      <c r="J1429" s="6">
        <v>42797</v>
      </c>
      <c r="K1429" s="7">
        <f>+_xlfn.DAYS(A1429,J1429)/30</f>
        <v>77</v>
      </c>
      <c r="L1429" s="7">
        <f>+_xlfn.DAYS(A1429,E1429)/30</f>
        <v>92.166666666666671</v>
      </c>
      <c r="M1429" s="6">
        <v>21143</v>
      </c>
      <c r="N1429" s="8">
        <f>+_xlfn.DAYS(A1429,M1429)/365</f>
        <v>65.654794520547952</v>
      </c>
      <c r="O1429" s="8">
        <v>1013</v>
      </c>
      <c r="P1429" s="6">
        <v>34933</v>
      </c>
      <c r="Q1429" s="8">
        <f t="shared" si="349"/>
        <v>20.580555555555556</v>
      </c>
      <c r="R1429" s="8">
        <f t="shared" si="339"/>
        <v>21.844444444444445</v>
      </c>
      <c r="S1429" s="8" t="s">
        <v>66</v>
      </c>
      <c r="T1429" s="9">
        <v>1.61E-2</v>
      </c>
      <c r="U1429" s="5">
        <f t="shared" si="350"/>
        <v>1258828.8083333333</v>
      </c>
      <c r="V1429" s="5">
        <f t="shared" si="347"/>
        <v>251662.73725833333</v>
      </c>
      <c r="W1429" s="10">
        <f t="shared" si="343"/>
        <v>1510491.5455916666</v>
      </c>
      <c r="X1429" s="5">
        <v>91706</v>
      </c>
      <c r="Y1429">
        <v>0</v>
      </c>
      <c r="Z1429" s="5">
        <v>0</v>
      </c>
      <c r="AA1429" s="5">
        <v>187666417</v>
      </c>
      <c r="AB1429">
        <v>0</v>
      </c>
      <c r="AC1429">
        <v>0</v>
      </c>
      <c r="AD1429">
        <v>0</v>
      </c>
      <c r="AE1429" t="s">
        <v>34</v>
      </c>
      <c r="AF1429" t="s">
        <v>34</v>
      </c>
      <c r="AG1429" t="s">
        <v>41</v>
      </c>
      <c r="AH1429" s="5">
        <v>1875747.11</v>
      </c>
      <c r="AI1429" s="5">
        <v>917.06</v>
      </c>
      <c r="AJ1429" s="3">
        <v>49643</v>
      </c>
      <c r="AK1429" s="5">
        <v>0</v>
      </c>
      <c r="AL1429" s="5">
        <v>0</v>
      </c>
      <c r="AM1429" s="5">
        <v>0</v>
      </c>
      <c r="AN1429" s="5">
        <v>0</v>
      </c>
      <c r="AO1429" t="s">
        <v>41</v>
      </c>
      <c r="AP1429" t="s">
        <v>37</v>
      </c>
      <c r="AQ1429" s="5">
        <v>1875747.11</v>
      </c>
      <c r="AR1429" t="s">
        <v>38</v>
      </c>
      <c r="AS1429">
        <f t="shared" si="354"/>
        <v>0</v>
      </c>
      <c r="AT1429" t="str">
        <f t="shared" si="352"/>
        <v>0 Días</v>
      </c>
      <c r="AU1429" t="e">
        <f>IF(AND(AC1429=0,SUMIFS($H:$H,$A:$A,$A1429,#REF!,#REF!)&lt;250000000),"Ordinaria",IF(AND(AC1429=0,SUMIFS($H:$H,$A:$A,$A1429,#REF!,#REF!)&gt;=250000000),"Preventiva",IF(AND(AC1429&gt;0,AC1429&lt;=30),"Persuasiva I",IF(AND(AC1429&gt;30,AC1429&lt;=60),"Persuasiva II",IF(AND(AC1429&gt;60,AC1429&lt;90),"Prejurídica","Jurídico")))))</f>
        <v>#REF!</v>
      </c>
      <c r="AV1429">
        <f t="shared" si="353"/>
        <v>0</v>
      </c>
      <c r="AW1429" t="str">
        <f>IFERROR(VLOOKUP(#REF!,#REF!,32,0),"Desembolsado")</f>
        <v>Desembolsado</v>
      </c>
      <c r="AX1429" t="str">
        <f t="shared" si="341"/>
        <v>Otro</v>
      </c>
    </row>
    <row r="1430" spans="1:50" x14ac:dyDescent="0.25">
      <c r="A1430" s="3">
        <v>45077</v>
      </c>
      <c r="B1430" s="1">
        <v>39174540022151</v>
      </c>
      <c r="C1430" s="5">
        <v>302118914</v>
      </c>
      <c r="D1430">
        <v>240</v>
      </c>
      <c r="E1430" s="3">
        <v>42342</v>
      </c>
      <c r="F1430" s="1">
        <f>_xlfn.DAYS(E1430,A1430)/30</f>
        <v>-91.166666666666671</v>
      </c>
      <c r="G1430" s="1">
        <f t="shared" si="348"/>
        <v>148.83333333333331</v>
      </c>
      <c r="H1430" s="5">
        <v>188833602</v>
      </c>
      <c r="I1430" s="5" t="s">
        <v>54</v>
      </c>
      <c r="J1430" s="6">
        <v>42797</v>
      </c>
      <c r="K1430" s="7">
        <f>+_xlfn.DAYS(A1430,J1430)/30</f>
        <v>76</v>
      </c>
      <c r="L1430" s="7">
        <f>+_xlfn.DAYS(A1430,E1430)/30</f>
        <v>91.166666666666671</v>
      </c>
      <c r="M1430" s="6">
        <v>21143</v>
      </c>
      <c r="N1430" s="8">
        <f>+_xlfn.DAYS(A1430,M1430)/365</f>
        <v>65.572602739726022</v>
      </c>
      <c r="O1430" s="8">
        <v>1013</v>
      </c>
      <c r="P1430" s="6">
        <v>34933</v>
      </c>
      <c r="Q1430" s="8">
        <f t="shared" si="349"/>
        <v>20.580555555555556</v>
      </c>
      <c r="R1430" s="8">
        <f t="shared" si="339"/>
        <v>21.844444444444445</v>
      </c>
      <c r="S1430" s="8" t="s">
        <v>66</v>
      </c>
      <c r="T1430" s="9">
        <v>1.61E-2</v>
      </c>
      <c r="U1430" s="5">
        <f t="shared" si="350"/>
        <v>1258828.8083333333</v>
      </c>
      <c r="V1430" s="5">
        <f t="shared" si="347"/>
        <v>253351.74934999997</v>
      </c>
      <c r="W1430" s="10">
        <f t="shared" si="343"/>
        <v>1512180.5576833333</v>
      </c>
      <c r="X1430" s="5">
        <v>92321</v>
      </c>
      <c r="Y1430">
        <v>0</v>
      </c>
      <c r="Z1430" s="5">
        <v>0</v>
      </c>
      <c r="AA1430" s="5">
        <v>188925923</v>
      </c>
      <c r="AB1430">
        <v>0</v>
      </c>
      <c r="AC1430">
        <v>0</v>
      </c>
      <c r="AD1430">
        <v>0</v>
      </c>
      <c r="AE1430" t="s">
        <v>34</v>
      </c>
      <c r="AF1430" t="s">
        <v>34</v>
      </c>
      <c r="AG1430" t="s">
        <v>41</v>
      </c>
      <c r="AH1430" s="5">
        <v>1888336.02</v>
      </c>
      <c r="AI1430" s="5">
        <v>923.21</v>
      </c>
      <c r="AJ1430" s="3">
        <v>49643</v>
      </c>
      <c r="AK1430" s="5">
        <v>0</v>
      </c>
      <c r="AL1430" s="5">
        <v>0</v>
      </c>
      <c r="AM1430" s="5">
        <v>0</v>
      </c>
      <c r="AN1430" s="5">
        <v>0</v>
      </c>
      <c r="AO1430" t="s">
        <v>41</v>
      </c>
      <c r="AP1430" t="s">
        <v>37</v>
      </c>
      <c r="AQ1430" s="5">
        <v>1888336.02</v>
      </c>
      <c r="AR1430" t="s">
        <v>38</v>
      </c>
      <c r="AS1430">
        <f t="shared" si="354"/>
        <v>0</v>
      </c>
      <c r="AT1430" t="str">
        <f t="shared" si="352"/>
        <v>0 Días</v>
      </c>
      <c r="AU1430" t="e">
        <f>IF(AND(AC1430=0,SUMIFS($H:$H,$A:$A,$A1430,#REF!,#REF!)&lt;250000000),"Ordinaria",IF(AND(AC1430=0,SUMIFS($H:$H,$A:$A,$A1430,#REF!,#REF!)&gt;=250000000),"Preventiva",IF(AND(AC1430&gt;0,AC1430&lt;=30),"Persuasiva I",IF(AND(AC1430&gt;30,AC1430&lt;=60),"Persuasiva II",IF(AND(AC1430&gt;60,AC1430&lt;90),"Prejurídica","Jurídico")))))</f>
        <v>#REF!</v>
      </c>
      <c r="AV1430">
        <f t="shared" si="353"/>
        <v>0</v>
      </c>
      <c r="AW1430" t="str">
        <f>IFERROR(VLOOKUP(#REF!,#REF!,32,0),"Desembolsado")</f>
        <v>Desembolsado</v>
      </c>
      <c r="AX1430" t="str">
        <f t="shared" si="341"/>
        <v>Otro</v>
      </c>
    </row>
    <row r="1431" spans="1:50" x14ac:dyDescent="0.25">
      <c r="A1431" s="3">
        <v>45046</v>
      </c>
      <c r="B1431" s="1">
        <v>39174540022151</v>
      </c>
      <c r="C1431" s="5">
        <v>302118914</v>
      </c>
      <c r="D1431">
        <v>240</v>
      </c>
      <c r="E1431" s="3">
        <v>42342</v>
      </c>
      <c r="F1431" s="1">
        <f>_xlfn.DAYS(E1431,A1431)/30</f>
        <v>-90.13333333333334</v>
      </c>
      <c r="G1431" s="1">
        <f t="shared" si="348"/>
        <v>149.86666666666667</v>
      </c>
      <c r="H1431" s="5">
        <v>190092493</v>
      </c>
      <c r="I1431" s="5" t="s">
        <v>54</v>
      </c>
      <c r="J1431" s="6">
        <v>42797</v>
      </c>
      <c r="K1431" s="7">
        <f>+_xlfn.DAYS(A1431,J1431)/30</f>
        <v>74.966666666666669</v>
      </c>
      <c r="L1431" s="7">
        <f>+_xlfn.DAYS(A1431,E1431)/30</f>
        <v>90.13333333333334</v>
      </c>
      <c r="M1431" s="6">
        <v>21143</v>
      </c>
      <c r="N1431" s="8">
        <f>+_xlfn.DAYS(A1431,M1431)/365</f>
        <v>65.487671232876707</v>
      </c>
      <c r="O1431" s="8">
        <v>1013</v>
      </c>
      <c r="P1431" s="6">
        <v>34933</v>
      </c>
      <c r="Q1431" s="8">
        <f t="shared" si="349"/>
        <v>20.580555555555556</v>
      </c>
      <c r="R1431" s="8">
        <f t="shared" si="339"/>
        <v>21.844444444444445</v>
      </c>
      <c r="S1431" s="8" t="s">
        <v>66</v>
      </c>
      <c r="T1431" s="9">
        <v>1.61E-2</v>
      </c>
      <c r="U1431" s="5">
        <f t="shared" si="350"/>
        <v>1258828.8083333333</v>
      </c>
      <c r="V1431" s="5">
        <f t="shared" si="347"/>
        <v>255040.76144166666</v>
      </c>
      <c r="W1431" s="10">
        <f t="shared" si="343"/>
        <v>1513869.569775</v>
      </c>
      <c r="X1431" s="5">
        <v>92937</v>
      </c>
      <c r="Y1431">
        <v>0</v>
      </c>
      <c r="Z1431" s="5">
        <v>0</v>
      </c>
      <c r="AA1431" s="5">
        <v>190185430</v>
      </c>
      <c r="AB1431">
        <v>0</v>
      </c>
      <c r="AC1431">
        <v>0</v>
      </c>
      <c r="AD1431">
        <v>0</v>
      </c>
      <c r="AE1431" t="s">
        <v>34</v>
      </c>
      <c r="AF1431" t="s">
        <v>34</v>
      </c>
      <c r="AG1431" t="s">
        <v>41</v>
      </c>
      <c r="AH1431" s="5">
        <v>1900924.93</v>
      </c>
      <c r="AI1431" s="5">
        <v>929.37</v>
      </c>
      <c r="AJ1431" s="3">
        <v>49643</v>
      </c>
      <c r="AK1431" s="5">
        <v>0</v>
      </c>
      <c r="AL1431" s="5">
        <v>0</v>
      </c>
      <c r="AM1431" s="5">
        <v>0</v>
      </c>
      <c r="AN1431" s="5">
        <v>0</v>
      </c>
      <c r="AO1431" t="s">
        <v>41</v>
      </c>
      <c r="AP1431" t="s">
        <v>37</v>
      </c>
      <c r="AQ1431" s="5">
        <v>1900924.93</v>
      </c>
      <c r="AR1431" t="s">
        <v>38</v>
      </c>
      <c r="AS1431">
        <f t="shared" si="354"/>
        <v>0</v>
      </c>
      <c r="AT1431" t="str">
        <f t="shared" si="352"/>
        <v>0 Días</v>
      </c>
      <c r="AU1431" t="e">
        <f>IF(AND(AC1431=0,SUMIFS($H:$H,$A:$A,$A1431,#REF!,#REF!)&lt;250000000),"Ordinaria",IF(AND(AC1431=0,SUMIFS($H:$H,$A:$A,$A1431,#REF!,#REF!)&gt;=250000000),"Preventiva",IF(AND(AC1431&gt;0,AC1431&lt;=30),"Persuasiva I",IF(AND(AC1431&gt;30,AC1431&lt;=60),"Persuasiva II",IF(AND(AC1431&gt;60,AC1431&lt;90),"Prejurídica","Jurídico")))))</f>
        <v>#REF!</v>
      </c>
      <c r="AV1431">
        <f t="shared" si="353"/>
        <v>0</v>
      </c>
      <c r="AW1431" t="str">
        <f>IFERROR(VLOOKUP(#REF!,#REF!,32,0),"Desembolsado")</f>
        <v>Desembolsado</v>
      </c>
      <c r="AX1431" t="str">
        <f t="shared" si="341"/>
        <v>Otro</v>
      </c>
    </row>
    <row r="1432" spans="1:50" x14ac:dyDescent="0.25">
      <c r="A1432" s="3">
        <v>45016</v>
      </c>
      <c r="B1432" s="1">
        <v>39174540022151</v>
      </c>
      <c r="C1432" s="5">
        <v>302118914</v>
      </c>
      <c r="D1432">
        <v>240</v>
      </c>
      <c r="E1432" s="3">
        <v>42342</v>
      </c>
      <c r="F1432" s="1">
        <f>_xlfn.DAYS(E1432,A1432)/30</f>
        <v>-89.13333333333334</v>
      </c>
      <c r="G1432" s="1">
        <f t="shared" si="348"/>
        <v>150.86666666666667</v>
      </c>
      <c r="H1432" s="5">
        <v>191351384</v>
      </c>
      <c r="I1432" s="5" t="s">
        <v>54</v>
      </c>
      <c r="J1432" s="6">
        <v>42797</v>
      </c>
      <c r="K1432" s="7">
        <f>+_xlfn.DAYS(A1432,J1432)/30</f>
        <v>73.966666666666669</v>
      </c>
      <c r="L1432" s="7">
        <f>+_xlfn.DAYS(A1432,E1432)/30</f>
        <v>89.13333333333334</v>
      </c>
      <c r="M1432" s="6">
        <v>21143</v>
      </c>
      <c r="N1432" s="8">
        <f>+_xlfn.DAYS(A1432,M1432)/365</f>
        <v>65.405479452054792</v>
      </c>
      <c r="O1432" s="8">
        <v>1013</v>
      </c>
      <c r="P1432" s="6">
        <v>34933</v>
      </c>
      <c r="Q1432" s="8">
        <f t="shared" si="349"/>
        <v>20.580555555555556</v>
      </c>
      <c r="R1432" s="8">
        <f t="shared" si="339"/>
        <v>21.844444444444445</v>
      </c>
      <c r="S1432" s="8" t="s">
        <v>66</v>
      </c>
      <c r="T1432" s="9">
        <v>1.61E-2</v>
      </c>
      <c r="U1432" s="5">
        <f t="shared" si="350"/>
        <v>1258828.8083333333</v>
      </c>
      <c r="V1432" s="5">
        <f t="shared" si="347"/>
        <v>256729.77353333333</v>
      </c>
      <c r="W1432" s="10">
        <f t="shared" si="343"/>
        <v>1515558.5818666667</v>
      </c>
      <c r="X1432" s="5">
        <v>93554</v>
      </c>
      <c r="Y1432">
        <v>0</v>
      </c>
      <c r="Z1432" s="5">
        <v>0</v>
      </c>
      <c r="AA1432" s="5">
        <v>191444938</v>
      </c>
      <c r="AB1432">
        <v>0</v>
      </c>
      <c r="AC1432">
        <v>0</v>
      </c>
      <c r="AD1432">
        <v>0</v>
      </c>
      <c r="AE1432" t="s">
        <v>34</v>
      </c>
      <c r="AF1432" t="s">
        <v>34</v>
      </c>
      <c r="AG1432" t="s">
        <v>41</v>
      </c>
      <c r="AH1432" s="5">
        <v>1913513.84</v>
      </c>
      <c r="AI1432" s="5">
        <v>935.54</v>
      </c>
      <c r="AJ1432" s="3">
        <v>49643</v>
      </c>
      <c r="AK1432" s="5">
        <v>0</v>
      </c>
      <c r="AL1432" s="5">
        <v>0</v>
      </c>
      <c r="AM1432" s="5">
        <v>0</v>
      </c>
      <c r="AN1432" s="5">
        <v>0</v>
      </c>
      <c r="AO1432" t="s">
        <v>41</v>
      </c>
      <c r="AP1432" t="s">
        <v>37</v>
      </c>
      <c r="AQ1432" s="5">
        <v>1913513.84</v>
      </c>
      <c r="AR1432" t="s">
        <v>38</v>
      </c>
      <c r="AS1432">
        <f t="shared" si="354"/>
        <v>0</v>
      </c>
      <c r="AT1432" t="str">
        <f t="shared" si="352"/>
        <v>0 Días</v>
      </c>
      <c r="AU1432" t="e">
        <f>IF(AND(AC1432=0,SUMIFS($H:$H,$A:$A,$A1432,#REF!,#REF!)&lt;250000000),"Ordinaria",IF(AND(AC1432=0,SUMIFS($H:$H,$A:$A,$A1432,#REF!,#REF!)&gt;=250000000),"Preventiva",IF(AND(AC1432&gt;0,AC1432&lt;=30),"Persuasiva I",IF(AND(AC1432&gt;30,AC1432&lt;=60),"Persuasiva II",IF(AND(AC1432&gt;60,AC1432&lt;90),"Prejurídica","Jurídico")))))</f>
        <v>#REF!</v>
      </c>
      <c r="AV1432">
        <f t="shared" si="353"/>
        <v>0</v>
      </c>
      <c r="AW1432" t="str">
        <f>IFERROR(VLOOKUP(#REF!,#REF!,32,0),"Desembolsado")</f>
        <v>Desembolsado</v>
      </c>
      <c r="AX1432" t="str">
        <f t="shared" si="341"/>
        <v>Otro</v>
      </c>
    </row>
    <row r="1433" spans="1:50" x14ac:dyDescent="0.25">
      <c r="A1433" s="3">
        <v>45351</v>
      </c>
      <c r="B1433" s="1">
        <v>39175130022971</v>
      </c>
      <c r="C1433" s="5">
        <v>219480000</v>
      </c>
      <c r="D1433">
        <v>240</v>
      </c>
      <c r="E1433" s="3">
        <v>40451</v>
      </c>
      <c r="F1433" s="1">
        <f>_xlfn.DAYS(E1433,A1433)/30</f>
        <v>-163.33333333333334</v>
      </c>
      <c r="G1433" s="1">
        <f t="shared" si="348"/>
        <v>76.666666666666657</v>
      </c>
      <c r="H1433" s="5">
        <v>72790991</v>
      </c>
      <c r="I1433" s="5" t="s">
        <v>52</v>
      </c>
      <c r="J1433" s="6">
        <v>42922</v>
      </c>
      <c r="K1433" s="7">
        <f>+_xlfn.DAYS(A1433,J1433)/30</f>
        <v>80.966666666666669</v>
      </c>
      <c r="L1433" s="7">
        <f>+_xlfn.DAYS(A1433,E1433)/30</f>
        <v>163.33333333333334</v>
      </c>
      <c r="M1433" s="6">
        <v>30757</v>
      </c>
      <c r="N1433" s="8">
        <f>+_xlfn.DAYS(A1433,M1433)/365</f>
        <v>39.983561643835614</v>
      </c>
      <c r="O1433" s="8">
        <v>1153</v>
      </c>
      <c r="P1433" s="6">
        <v>40001</v>
      </c>
      <c r="Q1433" s="8">
        <f t="shared" si="349"/>
        <v>1.25</v>
      </c>
      <c r="R1433" s="8">
        <f t="shared" si="339"/>
        <v>8.1138888888888889</v>
      </c>
      <c r="S1433" s="8" t="s">
        <v>66</v>
      </c>
      <c r="T1433" s="9">
        <v>1.61E-2</v>
      </c>
      <c r="U1433" s="5">
        <f t="shared" si="350"/>
        <v>914500</v>
      </c>
      <c r="V1433" s="5">
        <f t="shared" si="347"/>
        <v>97661.246258333325</v>
      </c>
      <c r="W1433" s="10">
        <f t="shared" si="343"/>
        <v>1012161.2462583333</v>
      </c>
      <c r="X1433" s="5">
        <v>35585</v>
      </c>
      <c r="Y1433">
        <v>0</v>
      </c>
      <c r="Z1433" s="5">
        <v>9737</v>
      </c>
      <c r="AA1433" s="5">
        <v>72836313</v>
      </c>
      <c r="AB1433">
        <v>0</v>
      </c>
      <c r="AC1433">
        <v>0</v>
      </c>
      <c r="AD1433">
        <v>0</v>
      </c>
      <c r="AE1433" t="s">
        <v>34</v>
      </c>
      <c r="AF1433" t="s">
        <v>34</v>
      </c>
      <c r="AG1433" t="s">
        <v>41</v>
      </c>
      <c r="AH1433" s="5">
        <v>727909.91</v>
      </c>
      <c r="AI1433" s="5">
        <v>355.85</v>
      </c>
      <c r="AJ1433" s="3">
        <v>47746</v>
      </c>
      <c r="AK1433" s="5">
        <v>97.37</v>
      </c>
      <c r="AL1433" s="5">
        <v>0</v>
      </c>
      <c r="AM1433" s="5">
        <v>0</v>
      </c>
      <c r="AN1433" s="5">
        <v>0</v>
      </c>
      <c r="AO1433" t="s">
        <v>41</v>
      </c>
      <c r="AP1433" t="s">
        <v>37</v>
      </c>
      <c r="AQ1433" s="5">
        <v>727909.91</v>
      </c>
      <c r="AR1433" t="s">
        <v>38</v>
      </c>
      <c r="AT1433" t="str">
        <f t="shared" si="352"/>
        <v>0 Días</v>
      </c>
      <c r="AU1433" t="e">
        <f>IF(AND(AC1433=0,SUMIFS($H:$H,$A:$A,$A1433,#REF!,#REF!)&lt;250000000),"Ordinaria",IF(AND(AC1433=0,SUMIFS($H:$H,$A:$A,$A1433,#REF!,#REF!)&gt;=250000000),"Preventiva",IF(AND(AC1433&gt;0,AC1433&lt;=30),"Persuasiva I",IF(AND(AC1433&gt;30,AC1433&lt;=60),"Persuasiva II",IF(AND(AC1433&gt;60,AC1433&lt;90),"Prejurídica","Jurídico")))))</f>
        <v>#REF!</v>
      </c>
      <c r="AV1433">
        <f t="shared" si="353"/>
        <v>0</v>
      </c>
      <c r="AW1433" t="str">
        <f>IFERROR(VLOOKUP(#REF!,#REF!,32,0),"Desembolsado")</f>
        <v>Desembolsado</v>
      </c>
      <c r="AX1433" t="str">
        <f t="shared" si="341"/>
        <v>Otro</v>
      </c>
    </row>
    <row r="1434" spans="1:50" x14ac:dyDescent="0.25">
      <c r="A1434" s="3">
        <v>45322</v>
      </c>
      <c r="B1434" s="1">
        <v>39175130022971</v>
      </c>
      <c r="C1434" s="5">
        <v>219480000</v>
      </c>
      <c r="D1434">
        <v>240</v>
      </c>
      <c r="E1434" s="3">
        <v>40451</v>
      </c>
      <c r="F1434" s="1">
        <f>_xlfn.DAYS(E1434,A1434)/30</f>
        <v>-162.36666666666667</v>
      </c>
      <c r="G1434" s="1">
        <f t="shared" si="348"/>
        <v>77.633333333333326</v>
      </c>
      <c r="H1434" s="5">
        <v>73712668</v>
      </c>
      <c r="I1434" s="5" t="s">
        <v>52</v>
      </c>
      <c r="J1434" s="6">
        <v>42922</v>
      </c>
      <c r="K1434" s="7">
        <f>+_xlfn.DAYS(A1434,J1434)/30</f>
        <v>80</v>
      </c>
      <c r="L1434" s="7">
        <f>+_xlfn.DAYS(A1434,E1434)/30</f>
        <v>162.36666666666667</v>
      </c>
      <c r="M1434" s="6">
        <v>30757</v>
      </c>
      <c r="N1434" s="8">
        <f>+_xlfn.DAYS(A1434,M1434)/365</f>
        <v>39.904109589041099</v>
      </c>
      <c r="O1434" s="8">
        <v>1153</v>
      </c>
      <c r="P1434" s="6">
        <v>40001</v>
      </c>
      <c r="Q1434" s="8">
        <f t="shared" si="349"/>
        <v>1.25</v>
      </c>
      <c r="R1434" s="8">
        <f t="shared" si="339"/>
        <v>8.1138888888888889</v>
      </c>
      <c r="S1434" s="8" t="s">
        <v>66</v>
      </c>
      <c r="T1434" s="9">
        <v>1.61E-2</v>
      </c>
      <c r="U1434" s="5">
        <f t="shared" si="350"/>
        <v>914500</v>
      </c>
      <c r="V1434" s="5">
        <f t="shared" si="347"/>
        <v>98897.829566666653</v>
      </c>
      <c r="W1434" s="10">
        <f t="shared" si="343"/>
        <v>1013397.8295666666</v>
      </c>
      <c r="X1434" s="5">
        <v>36037</v>
      </c>
      <c r="Y1434">
        <v>0</v>
      </c>
      <c r="Z1434" s="5">
        <v>9860</v>
      </c>
      <c r="AA1434" s="5">
        <v>73758565</v>
      </c>
      <c r="AB1434">
        <v>0</v>
      </c>
      <c r="AC1434">
        <v>0</v>
      </c>
      <c r="AD1434">
        <v>0</v>
      </c>
      <c r="AE1434" t="s">
        <v>34</v>
      </c>
      <c r="AF1434" t="s">
        <v>34</v>
      </c>
      <c r="AG1434" t="s">
        <v>41</v>
      </c>
      <c r="AH1434" s="5">
        <v>737126.68</v>
      </c>
      <c r="AI1434" s="5">
        <v>360.37</v>
      </c>
      <c r="AJ1434" s="3">
        <v>47746</v>
      </c>
      <c r="AK1434" s="5">
        <v>98.6</v>
      </c>
      <c r="AL1434" s="5">
        <v>0</v>
      </c>
      <c r="AM1434" s="5">
        <v>0</v>
      </c>
      <c r="AN1434" s="5">
        <v>0</v>
      </c>
      <c r="AO1434" t="s">
        <v>41</v>
      </c>
      <c r="AP1434" t="s">
        <v>37</v>
      </c>
      <c r="AQ1434" s="5">
        <v>737126.68</v>
      </c>
      <c r="AR1434" t="s">
        <v>38</v>
      </c>
      <c r="AS1434">
        <f t="shared" ref="AS1434:AS1444" si="355">IF(AC1434&gt;=1,1,0)</f>
        <v>0</v>
      </c>
      <c r="AT1434" t="str">
        <f t="shared" si="352"/>
        <v>0 Días</v>
      </c>
      <c r="AU1434" t="e">
        <f>IF(AND(AC1434=0,SUMIFS($H:$H,$A:$A,$A1434,#REF!,#REF!)&lt;250000000),"Ordinaria",IF(AND(AC1434=0,SUMIFS($H:$H,$A:$A,$A1434,#REF!,#REF!)&gt;=250000000),"Preventiva",IF(AND(AC1434&gt;0,AC1434&lt;=30),"Persuasiva I",IF(AND(AC1434&gt;30,AC1434&lt;=60),"Persuasiva II",IF(AND(AC1434&gt;60,AC1434&lt;90),"Prejurídica","Jurídico")))))</f>
        <v>#REF!</v>
      </c>
      <c r="AV1434">
        <f t="shared" si="353"/>
        <v>0</v>
      </c>
      <c r="AW1434" t="str">
        <f>IFERROR(VLOOKUP(#REF!,#REF!,32,0),"Desembolsado")</f>
        <v>Desembolsado</v>
      </c>
      <c r="AX1434" t="str">
        <f t="shared" si="341"/>
        <v>Otro</v>
      </c>
    </row>
    <row r="1435" spans="1:50" x14ac:dyDescent="0.25">
      <c r="A1435" s="3">
        <v>45291</v>
      </c>
      <c r="B1435" s="1">
        <v>39175130022971</v>
      </c>
      <c r="C1435" s="5">
        <v>219480000</v>
      </c>
      <c r="D1435">
        <v>240</v>
      </c>
      <c r="E1435" s="3">
        <v>40451</v>
      </c>
      <c r="F1435" s="1">
        <f>_xlfn.DAYS(E1435,A1435)/30</f>
        <v>-161.33333333333334</v>
      </c>
      <c r="G1435" s="1">
        <f t="shared" si="348"/>
        <v>78.666666666666657</v>
      </c>
      <c r="H1435" s="5">
        <v>74634990</v>
      </c>
      <c r="I1435" s="5" t="s">
        <v>52</v>
      </c>
      <c r="J1435" s="6">
        <v>42922</v>
      </c>
      <c r="K1435" s="7">
        <f>+_xlfn.DAYS(A1435,J1435)/30</f>
        <v>78.966666666666669</v>
      </c>
      <c r="L1435" s="7">
        <f>+_xlfn.DAYS(A1435,E1435)/30</f>
        <v>161.33333333333334</v>
      </c>
      <c r="M1435" s="6">
        <v>30757</v>
      </c>
      <c r="N1435" s="8">
        <f>+_xlfn.DAYS(A1435,M1435)/365</f>
        <v>39.819178082191783</v>
      </c>
      <c r="O1435" s="8">
        <v>1153</v>
      </c>
      <c r="P1435" s="6">
        <v>40001</v>
      </c>
      <c r="Q1435" s="8">
        <f t="shared" si="349"/>
        <v>1.25</v>
      </c>
      <c r="R1435" s="8">
        <f t="shared" si="339"/>
        <v>8.1138888888888889</v>
      </c>
      <c r="S1435" s="8" t="s">
        <v>66</v>
      </c>
      <c r="T1435" s="9">
        <v>1.61E-2</v>
      </c>
      <c r="U1435" s="5">
        <f t="shared" si="350"/>
        <v>914500</v>
      </c>
      <c r="V1435" s="5">
        <f t="shared" si="347"/>
        <v>100135.27824999999</v>
      </c>
      <c r="W1435" s="10">
        <f t="shared" si="343"/>
        <v>1014635.27825</v>
      </c>
      <c r="X1435" s="5">
        <v>36487</v>
      </c>
      <c r="Y1435">
        <v>0</v>
      </c>
      <c r="Z1435" s="5">
        <v>9985</v>
      </c>
      <c r="AA1435" s="5">
        <v>74681462</v>
      </c>
      <c r="AB1435">
        <v>0</v>
      </c>
      <c r="AC1435">
        <v>0</v>
      </c>
      <c r="AD1435">
        <v>0</v>
      </c>
      <c r="AE1435" t="s">
        <v>34</v>
      </c>
      <c r="AF1435" t="s">
        <v>34</v>
      </c>
      <c r="AG1435" t="s">
        <v>41</v>
      </c>
      <c r="AH1435" s="5">
        <v>746349.9</v>
      </c>
      <c r="AI1435" s="5">
        <v>364.87</v>
      </c>
      <c r="AJ1435" s="3">
        <v>47746</v>
      </c>
      <c r="AK1435" s="5">
        <v>99.85</v>
      </c>
      <c r="AL1435" s="5">
        <v>0</v>
      </c>
      <c r="AM1435" s="5">
        <v>0</v>
      </c>
      <c r="AN1435" s="5">
        <v>0</v>
      </c>
      <c r="AO1435" t="s">
        <v>41</v>
      </c>
      <c r="AP1435" t="s">
        <v>37</v>
      </c>
      <c r="AQ1435" s="5">
        <v>746349.9</v>
      </c>
      <c r="AR1435" t="s">
        <v>38</v>
      </c>
      <c r="AS1435">
        <f t="shared" si="355"/>
        <v>0</v>
      </c>
      <c r="AT1435" t="str">
        <f t="shared" si="352"/>
        <v>0 Días</v>
      </c>
      <c r="AU1435" t="e">
        <f>IF(AND(AC1435=0,SUMIFS($H:$H,$A:$A,$A1435,#REF!,#REF!)&lt;250000000),"Ordinaria",IF(AND(AC1435=0,SUMIFS($H:$H,$A:$A,$A1435,#REF!,#REF!)&gt;=250000000),"Preventiva",IF(AND(AC1435&gt;0,AC1435&lt;=30),"Persuasiva I",IF(AND(AC1435&gt;30,AC1435&lt;=60),"Persuasiva II",IF(AND(AC1435&gt;60,AC1435&lt;90),"Prejurídica","Jurídico")))))</f>
        <v>#REF!</v>
      </c>
      <c r="AV1435">
        <f t="shared" si="353"/>
        <v>0</v>
      </c>
      <c r="AW1435" t="str">
        <f>IFERROR(VLOOKUP(#REF!,#REF!,32,0),"Desembolsado")</f>
        <v>Desembolsado</v>
      </c>
      <c r="AX1435" t="str">
        <f t="shared" si="341"/>
        <v>Otro</v>
      </c>
    </row>
    <row r="1436" spans="1:50" x14ac:dyDescent="0.25">
      <c r="A1436" s="3">
        <v>45260</v>
      </c>
      <c r="B1436" s="1">
        <v>39175130022971</v>
      </c>
      <c r="C1436" s="5">
        <v>219480000</v>
      </c>
      <c r="D1436">
        <v>240</v>
      </c>
      <c r="E1436" s="3">
        <v>40451</v>
      </c>
      <c r="F1436" s="1">
        <f>_xlfn.DAYS(E1436,A1436)/30</f>
        <v>-160.30000000000001</v>
      </c>
      <c r="G1436" s="1">
        <f t="shared" si="348"/>
        <v>79.699999999999989</v>
      </c>
      <c r="H1436" s="5">
        <v>75539559</v>
      </c>
      <c r="I1436" s="5" t="s">
        <v>52</v>
      </c>
      <c r="J1436" s="6">
        <v>42922</v>
      </c>
      <c r="K1436" s="7">
        <f>+_xlfn.DAYS(A1436,J1436)/30</f>
        <v>77.933333333333337</v>
      </c>
      <c r="L1436" s="7">
        <f>+_xlfn.DAYS(A1436,E1436)/30</f>
        <v>160.30000000000001</v>
      </c>
      <c r="M1436" s="6">
        <v>30757</v>
      </c>
      <c r="N1436" s="8">
        <f>+_xlfn.DAYS(A1436,M1436)/365</f>
        <v>39.734246575342468</v>
      </c>
      <c r="O1436" s="8">
        <v>1153</v>
      </c>
      <c r="P1436" s="6">
        <v>40001</v>
      </c>
      <c r="Q1436" s="8">
        <f t="shared" si="349"/>
        <v>1.25</v>
      </c>
      <c r="R1436" s="8">
        <f t="shared" si="339"/>
        <v>8.1138888888888889</v>
      </c>
      <c r="S1436" s="8" t="s">
        <v>66</v>
      </c>
      <c r="T1436" s="9">
        <v>1.61E-2</v>
      </c>
      <c r="U1436" s="5">
        <f t="shared" si="350"/>
        <v>914500</v>
      </c>
      <c r="V1436" s="5">
        <f t="shared" si="347"/>
        <v>101348.90832500001</v>
      </c>
      <c r="W1436" s="10">
        <f t="shared" si="343"/>
        <v>1015848.908325</v>
      </c>
      <c r="X1436" s="5">
        <v>36933</v>
      </c>
      <c r="Y1436">
        <v>0</v>
      </c>
      <c r="Z1436" s="5">
        <v>0</v>
      </c>
      <c r="AA1436" s="5">
        <v>75576492</v>
      </c>
      <c r="AB1436">
        <v>0</v>
      </c>
      <c r="AC1436">
        <v>0</v>
      </c>
      <c r="AD1436">
        <v>0</v>
      </c>
      <c r="AE1436" t="s">
        <v>34</v>
      </c>
      <c r="AF1436" t="s">
        <v>34</v>
      </c>
      <c r="AG1436" t="s">
        <v>41</v>
      </c>
      <c r="AH1436" s="5">
        <v>755395.59</v>
      </c>
      <c r="AI1436" s="5">
        <v>369.33</v>
      </c>
      <c r="AJ1436" s="3">
        <v>47746</v>
      </c>
      <c r="AK1436" s="5">
        <v>0</v>
      </c>
      <c r="AL1436" s="5">
        <v>0</v>
      </c>
      <c r="AM1436" s="5">
        <v>0</v>
      </c>
      <c r="AN1436" s="5">
        <v>0</v>
      </c>
      <c r="AO1436" t="s">
        <v>41</v>
      </c>
      <c r="AP1436" t="s">
        <v>37</v>
      </c>
      <c r="AQ1436" s="5">
        <v>755395.59</v>
      </c>
      <c r="AR1436" t="s">
        <v>38</v>
      </c>
      <c r="AS1436">
        <f t="shared" si="355"/>
        <v>0</v>
      </c>
      <c r="AT1436" t="str">
        <f t="shared" si="352"/>
        <v>0 Días</v>
      </c>
      <c r="AU1436" t="e">
        <f>IF(AND(AC1436=0,SUMIFS($H:$H,$A:$A,$A1436,#REF!,#REF!)&lt;250000000),"Ordinaria",IF(AND(AC1436=0,SUMIFS($H:$H,$A:$A,$A1436,#REF!,#REF!)&gt;=250000000),"Preventiva",IF(AND(AC1436&gt;0,AC1436&lt;=30),"Persuasiva I",IF(AND(AC1436&gt;30,AC1436&lt;=60),"Persuasiva II",IF(AND(AC1436&gt;60,AC1436&lt;90),"Prejurídica","Jurídico")))))</f>
        <v>#REF!</v>
      </c>
      <c r="AV1436">
        <f t="shared" si="353"/>
        <v>0</v>
      </c>
      <c r="AW1436" t="str">
        <f>IFERROR(VLOOKUP(#REF!,#REF!,32,0),"Desembolsado")</f>
        <v>Desembolsado</v>
      </c>
      <c r="AX1436" t="str">
        <f t="shared" si="341"/>
        <v>Otro</v>
      </c>
    </row>
    <row r="1437" spans="1:50" x14ac:dyDescent="0.25">
      <c r="A1437" s="3">
        <v>45230</v>
      </c>
      <c r="B1437" s="1">
        <v>39175130022971</v>
      </c>
      <c r="C1437" s="5">
        <v>219480000</v>
      </c>
      <c r="D1437">
        <v>240</v>
      </c>
      <c r="E1437" s="3">
        <v>40451</v>
      </c>
      <c r="F1437" s="1">
        <f>_xlfn.DAYS(E1437,A1437)/30</f>
        <v>-159.30000000000001</v>
      </c>
      <c r="G1437" s="1">
        <f t="shared" si="348"/>
        <v>80.699999999999989</v>
      </c>
      <c r="H1437" s="5">
        <v>76477102</v>
      </c>
      <c r="I1437" s="5" t="s">
        <v>52</v>
      </c>
      <c r="J1437" s="6">
        <v>42922</v>
      </c>
      <c r="K1437" s="7">
        <f>+_xlfn.DAYS(A1437,J1437)/30</f>
        <v>76.933333333333337</v>
      </c>
      <c r="L1437" s="7">
        <f>+_xlfn.DAYS(A1437,E1437)/30</f>
        <v>159.30000000000001</v>
      </c>
      <c r="M1437" s="6">
        <v>30757</v>
      </c>
      <c r="N1437" s="8">
        <f>+_xlfn.DAYS(A1437,M1437)/365</f>
        <v>39.652054794520545</v>
      </c>
      <c r="O1437" s="8">
        <v>1153</v>
      </c>
      <c r="P1437" s="6">
        <v>40001</v>
      </c>
      <c r="Q1437" s="8">
        <f t="shared" si="349"/>
        <v>1.25</v>
      </c>
      <c r="R1437" s="8">
        <f t="shared" si="339"/>
        <v>8.1138888888888889</v>
      </c>
      <c r="S1437" s="8" t="s">
        <v>66</v>
      </c>
      <c r="T1437" s="9">
        <v>1.61E-2</v>
      </c>
      <c r="U1437" s="5">
        <f t="shared" si="350"/>
        <v>914500</v>
      </c>
      <c r="V1437" s="5">
        <f t="shared" si="347"/>
        <v>102606.77851666667</v>
      </c>
      <c r="W1437" s="10">
        <f t="shared" si="343"/>
        <v>1017106.7785166667</v>
      </c>
      <c r="X1437" s="5">
        <v>37390</v>
      </c>
      <c r="Y1437">
        <v>0</v>
      </c>
      <c r="Z1437" s="5">
        <v>0</v>
      </c>
      <c r="AA1437" s="5">
        <v>76514492</v>
      </c>
      <c r="AB1437">
        <v>0</v>
      </c>
      <c r="AC1437">
        <v>0</v>
      </c>
      <c r="AD1437">
        <v>0</v>
      </c>
      <c r="AE1437" t="s">
        <v>34</v>
      </c>
      <c r="AF1437" t="s">
        <v>34</v>
      </c>
      <c r="AG1437" t="s">
        <v>41</v>
      </c>
      <c r="AH1437" s="5">
        <v>764771.02</v>
      </c>
      <c r="AI1437" s="5">
        <v>373.9</v>
      </c>
      <c r="AJ1437" s="3">
        <v>47746</v>
      </c>
      <c r="AK1437" s="5">
        <v>0</v>
      </c>
      <c r="AL1437" s="5">
        <v>0</v>
      </c>
      <c r="AM1437" s="5">
        <v>0</v>
      </c>
      <c r="AN1437" s="5">
        <v>0</v>
      </c>
      <c r="AO1437" t="s">
        <v>41</v>
      </c>
      <c r="AP1437" t="s">
        <v>37</v>
      </c>
      <c r="AQ1437" s="5">
        <v>764771.02</v>
      </c>
      <c r="AR1437" t="s">
        <v>38</v>
      </c>
      <c r="AS1437">
        <f t="shared" si="355"/>
        <v>0</v>
      </c>
      <c r="AT1437" t="str">
        <f t="shared" si="352"/>
        <v>0 Días</v>
      </c>
      <c r="AU1437" t="e">
        <f>IF(AND(AC1437=0,SUMIFS($H:$H,$A:$A,$A1437,#REF!,#REF!)&lt;250000000),"Ordinaria",IF(AND(AC1437=0,SUMIFS($H:$H,$A:$A,$A1437,#REF!,#REF!)&gt;=250000000),"Preventiva",IF(AND(AC1437&gt;0,AC1437&lt;=30),"Persuasiva I",IF(AND(AC1437&gt;30,AC1437&lt;=60),"Persuasiva II",IF(AND(AC1437&gt;60,AC1437&lt;90),"Prejurídica","Jurídico")))))</f>
        <v>#REF!</v>
      </c>
      <c r="AV1437">
        <f t="shared" si="353"/>
        <v>0</v>
      </c>
      <c r="AW1437" t="str">
        <f>IFERROR(VLOOKUP(#REF!,#REF!,32,0),"Desembolsado")</f>
        <v>Desembolsado</v>
      </c>
      <c r="AX1437" t="str">
        <f t="shared" si="341"/>
        <v>Otro</v>
      </c>
    </row>
    <row r="1438" spans="1:50" x14ac:dyDescent="0.25">
      <c r="A1438" s="3">
        <v>45199</v>
      </c>
      <c r="B1438" s="1">
        <v>39175130022971</v>
      </c>
      <c r="C1438" s="5">
        <v>219480000</v>
      </c>
      <c r="D1438">
        <v>240</v>
      </c>
      <c r="E1438" s="3">
        <v>40451</v>
      </c>
      <c r="F1438" s="1">
        <f>_xlfn.DAYS(E1438,A1438)/30</f>
        <v>-158.26666666666668</v>
      </c>
      <c r="G1438" s="1">
        <f t="shared" si="348"/>
        <v>81.73333333333332</v>
      </c>
      <c r="H1438" s="5">
        <v>77399250</v>
      </c>
      <c r="I1438" s="5" t="s">
        <v>52</v>
      </c>
      <c r="J1438" s="6">
        <v>42922</v>
      </c>
      <c r="K1438" s="7">
        <f>+_xlfn.DAYS(A1438,J1438)/30</f>
        <v>75.900000000000006</v>
      </c>
      <c r="L1438" s="7">
        <f>+_xlfn.DAYS(A1438,E1438)/30</f>
        <v>158.26666666666668</v>
      </c>
      <c r="M1438" s="6">
        <v>30757</v>
      </c>
      <c r="N1438" s="8">
        <f>+_xlfn.DAYS(A1438,M1438)/365</f>
        <v>39.56712328767123</v>
      </c>
      <c r="O1438" s="8">
        <v>1153</v>
      </c>
      <c r="P1438" s="6">
        <v>40001</v>
      </c>
      <c r="Q1438" s="8">
        <f t="shared" si="349"/>
        <v>1.25</v>
      </c>
      <c r="R1438" s="8">
        <f t="shared" ref="R1438:R1501" si="356">+_xlfn.DAYS(J1438,P1438)/360</f>
        <v>8.1138888888888889</v>
      </c>
      <c r="S1438" s="8" t="s">
        <v>66</v>
      </c>
      <c r="T1438" s="9">
        <v>1.61E-2</v>
      </c>
      <c r="U1438" s="5">
        <f t="shared" si="350"/>
        <v>914500</v>
      </c>
      <c r="V1438" s="5">
        <f t="shared" si="347"/>
        <v>103843.99374999999</v>
      </c>
      <c r="W1438" s="10">
        <f t="shared" si="343"/>
        <v>1018343.99375</v>
      </c>
      <c r="X1438" s="5">
        <v>37840</v>
      </c>
      <c r="Y1438">
        <v>0</v>
      </c>
      <c r="Z1438" s="5">
        <v>0</v>
      </c>
      <c r="AA1438" s="5">
        <v>77437090</v>
      </c>
      <c r="AB1438">
        <v>0</v>
      </c>
      <c r="AC1438">
        <v>0</v>
      </c>
      <c r="AD1438">
        <v>0</v>
      </c>
      <c r="AE1438" t="s">
        <v>34</v>
      </c>
      <c r="AF1438" t="s">
        <v>34</v>
      </c>
      <c r="AG1438" t="s">
        <v>41</v>
      </c>
      <c r="AH1438" s="5">
        <v>773992.5</v>
      </c>
      <c r="AI1438" s="5">
        <v>378.4</v>
      </c>
      <c r="AJ1438" s="3">
        <v>47746</v>
      </c>
      <c r="AK1438" s="5">
        <v>0</v>
      </c>
      <c r="AL1438" s="5">
        <v>0</v>
      </c>
      <c r="AM1438" s="5">
        <v>0</v>
      </c>
      <c r="AN1438" s="5">
        <v>0</v>
      </c>
      <c r="AO1438" t="s">
        <v>41</v>
      </c>
      <c r="AP1438" t="s">
        <v>37</v>
      </c>
      <c r="AQ1438" s="5">
        <v>773992.5</v>
      </c>
      <c r="AR1438" t="s">
        <v>38</v>
      </c>
      <c r="AS1438">
        <f t="shared" si="355"/>
        <v>0</v>
      </c>
      <c r="AT1438" t="str">
        <f t="shared" si="352"/>
        <v>0 Días</v>
      </c>
      <c r="AU1438" t="e">
        <f>IF(AND(AC1438=0,SUMIFS($H:$H,$A:$A,$A1438,#REF!,#REF!)&lt;250000000),"Ordinaria",IF(AND(AC1438=0,SUMIFS($H:$H,$A:$A,$A1438,#REF!,#REF!)&gt;=250000000),"Preventiva",IF(AND(AC1438&gt;0,AC1438&lt;=30),"Persuasiva I",IF(AND(AC1438&gt;30,AC1438&lt;=60),"Persuasiva II",IF(AND(AC1438&gt;60,AC1438&lt;90),"Prejurídica","Jurídico")))))</f>
        <v>#REF!</v>
      </c>
      <c r="AV1438">
        <f t="shared" si="353"/>
        <v>0</v>
      </c>
      <c r="AW1438" t="str">
        <f>IFERROR(VLOOKUP(#REF!,#REF!,32,0),"Desembolsado")</f>
        <v>Desembolsado</v>
      </c>
      <c r="AX1438" t="str">
        <f t="shared" ref="AX1438:AX1501" si="357">IF(AND(AW1438="Portafolio Cartera en Cobranza Ordinaria",AP1438="Portafolio Cartera en Cobranza Ordinaria"),"Al Día",
IF(AND(AW1438="Portafolio Cartera en Cobranza Preventiva",AP1438="Portafolio Cartera en Cobranza Preventiva"),"Al Día",
IF(AND(AW1438="Portafolio Cartera en Cobranza Ordinaria",AP1438="Portafolio Cartera en Cobranza Persuasiva"),"Primera Mora",
IF(AND(AW1438="Portafolio Cartera en Cobranza Preventiva",AP1438="Portafolio Cartera en Cobranza Persuasiva"),"Primera Mora",
IF(AND(AW1438="Portafolio Cartera en Cobranza Persuasiva",AP1438="Portafolio Cartera en Cobranza Persuasiva"),"Normalizado",
IF(AND(AW1438="Portafolio Cartera en Cobranza Persuasiva",AP1438="Portafolio Cartera en Cobranza  Preventiva"),"Normalizado",
IF(AND(AW1438="Portafolio Cartera en Cobranza Persuasiva",AP1438="Portafolio Cartera en Cobranza Ordinaria"),"Normalizado",
IF(AND(AW1438="Portafolio Cartera en Cobranza Persuasiva II",AP1438="Portafolio Cartera en Cobranza Persuasiva"),"Normalizado",
IF(AND(AW1438="Portafolio Cartera en Cobranza Persuasiva II",AP1438="Portafolio Cartera en Cobranza  Preventiva"),"Normalizado",
IF(AND(AW1438="Portafolio Cartera en Cobranza Persuasiva II",AP1438="Portafolio Cartera en Cobranza Ordinaria"),"Normalizado",
IF(AND(AW1438="Portafolio Cartera en Cobranza Prejurídica",AP1438="Portafolio Cartera en Cobranza Persuasiva"),"Normalizado",
IF(AND(AW1438="Portafolio Cartera en Cobranza Prejurídica",AP1438="Portafolio Cartera en Cobranza Ordinaria"),"Normalizado",
IF(AND(AW1438="Portafolio Cartera en Cobranza Prejurídica",AP1438="Portafolio Cartera en Cobranza  Preventiva"),"Normalizado",
IF(AND(AW1438="Portafolio Cartera en Cobranza Jurídica",AP1438="Portafolio Cartera en Cobranza Persuasiva"),"Normalizado No Indicador",
IF(AND(AW1438="Portafolio Cartera en Cobranza Jurídica",AP1438="Portafolio Cartera en Cobranza Ordinaria"),"Normalizado No Indicador",
IF(AND(AW1438="Portafolio Cartera en Cobranza Jurídica",AP1438="Portafolio Cartera en Cobranza  Preventiva"),"Normalizado No Indicador",
"Otro"))))))))))))))))</f>
        <v>Otro</v>
      </c>
    </row>
    <row r="1439" spans="1:50" x14ac:dyDescent="0.25">
      <c r="A1439" s="3">
        <v>45169</v>
      </c>
      <c r="B1439" s="1">
        <v>39175130022971</v>
      </c>
      <c r="C1439" s="5">
        <v>219480000</v>
      </c>
      <c r="D1439">
        <v>240</v>
      </c>
      <c r="E1439" s="3">
        <v>40451</v>
      </c>
      <c r="F1439" s="1">
        <f>_xlfn.DAYS(E1439,A1439)/30</f>
        <v>-157.26666666666668</v>
      </c>
      <c r="G1439" s="1">
        <f t="shared" si="348"/>
        <v>82.73333333333332</v>
      </c>
      <c r="H1439" s="5">
        <v>78320054</v>
      </c>
      <c r="I1439" s="5" t="s">
        <v>52</v>
      </c>
      <c r="J1439" s="6">
        <v>42922</v>
      </c>
      <c r="K1439" s="7">
        <f>+_xlfn.DAYS(A1439,J1439)/30</f>
        <v>74.900000000000006</v>
      </c>
      <c r="L1439" s="7">
        <f>+_xlfn.DAYS(A1439,E1439)/30</f>
        <v>157.26666666666668</v>
      </c>
      <c r="M1439" s="6">
        <v>30757</v>
      </c>
      <c r="N1439" s="8">
        <f>+_xlfn.DAYS(A1439,M1439)/365</f>
        <v>39.484931506849314</v>
      </c>
      <c r="O1439" s="8">
        <v>1153</v>
      </c>
      <c r="P1439" s="6">
        <v>40001</v>
      </c>
      <c r="Q1439" s="8">
        <f t="shared" si="349"/>
        <v>1.25</v>
      </c>
      <c r="R1439" s="8">
        <f t="shared" si="356"/>
        <v>8.1138888888888889</v>
      </c>
      <c r="S1439" s="8" t="s">
        <v>66</v>
      </c>
      <c r="T1439" s="9">
        <v>1.61E-2</v>
      </c>
      <c r="U1439" s="5">
        <f t="shared" si="350"/>
        <v>914500</v>
      </c>
      <c r="V1439" s="5">
        <f t="shared" si="347"/>
        <v>105079.40578333334</v>
      </c>
      <c r="W1439" s="10">
        <f t="shared" ref="W1439:W1502" si="358">+U1439+V1439</f>
        <v>1019579.4057833333</v>
      </c>
      <c r="X1439" s="5">
        <v>38296</v>
      </c>
      <c r="Y1439">
        <v>0</v>
      </c>
      <c r="Z1439" s="5">
        <v>0</v>
      </c>
      <c r="AA1439" s="5">
        <v>78358350</v>
      </c>
      <c r="AB1439">
        <v>0</v>
      </c>
      <c r="AC1439">
        <v>0</v>
      </c>
      <c r="AD1439">
        <v>0</v>
      </c>
      <c r="AE1439" t="s">
        <v>34</v>
      </c>
      <c r="AF1439" t="s">
        <v>34</v>
      </c>
      <c r="AG1439" t="s">
        <v>41</v>
      </c>
      <c r="AH1439" s="5">
        <v>783200.54</v>
      </c>
      <c r="AI1439" s="5">
        <v>382.96</v>
      </c>
      <c r="AJ1439" s="3">
        <v>47746</v>
      </c>
      <c r="AK1439" s="5">
        <v>0</v>
      </c>
      <c r="AL1439" s="5">
        <v>0</v>
      </c>
      <c r="AM1439" s="5">
        <v>0</v>
      </c>
      <c r="AN1439" s="5">
        <v>0</v>
      </c>
      <c r="AO1439" t="s">
        <v>41</v>
      </c>
      <c r="AP1439" t="s">
        <v>37</v>
      </c>
      <c r="AQ1439" s="5">
        <v>783200.54</v>
      </c>
      <c r="AR1439" t="s">
        <v>38</v>
      </c>
      <c r="AS1439">
        <f t="shared" si="355"/>
        <v>0</v>
      </c>
      <c r="AT1439" t="str">
        <f t="shared" si="352"/>
        <v>0 Días</v>
      </c>
      <c r="AU1439" t="e">
        <f>IF(AND(AC1439=0,SUMIFS($H:$H,$A:$A,$A1439,#REF!,#REF!)&lt;250000000),"Ordinaria",IF(AND(AC1439=0,SUMIFS($H:$H,$A:$A,$A1439,#REF!,#REF!)&gt;=250000000),"Preventiva",IF(AND(AC1439&gt;0,AC1439&lt;=30),"Persuasiva I",IF(AND(AC1439&gt;30,AC1439&lt;=60),"Persuasiva II",IF(AND(AC1439&gt;60,AC1439&lt;90),"Prejurídica","Jurídico")))))</f>
        <v>#REF!</v>
      </c>
      <c r="AV1439">
        <f t="shared" si="353"/>
        <v>0</v>
      </c>
      <c r="AW1439" t="str">
        <f>IFERROR(VLOOKUP(#REF!,#REF!,32,0),"Desembolsado")</f>
        <v>Desembolsado</v>
      </c>
      <c r="AX1439" t="str">
        <f t="shared" si="357"/>
        <v>Otro</v>
      </c>
    </row>
    <row r="1440" spans="1:50" x14ac:dyDescent="0.25">
      <c r="A1440" s="3">
        <v>45138</v>
      </c>
      <c r="B1440" s="1">
        <v>39175130022971</v>
      </c>
      <c r="C1440" s="5">
        <v>219480000</v>
      </c>
      <c r="D1440">
        <v>240</v>
      </c>
      <c r="E1440" s="3">
        <v>40451</v>
      </c>
      <c r="F1440" s="1">
        <f>_xlfn.DAYS(E1440,A1440)/30</f>
        <v>-156.23333333333332</v>
      </c>
      <c r="G1440" s="1">
        <f t="shared" si="348"/>
        <v>83.76666666666668</v>
      </c>
      <c r="H1440" s="5">
        <v>79241359</v>
      </c>
      <c r="I1440" s="5" t="s">
        <v>52</v>
      </c>
      <c r="J1440" s="6">
        <v>42922</v>
      </c>
      <c r="K1440" s="7">
        <f>+_xlfn.DAYS(A1440,J1440)/30</f>
        <v>73.86666666666666</v>
      </c>
      <c r="L1440" s="7">
        <f>+_xlfn.DAYS(A1440,E1440)/30</f>
        <v>156.23333333333332</v>
      </c>
      <c r="M1440" s="6">
        <v>30757</v>
      </c>
      <c r="N1440" s="8">
        <f>+_xlfn.DAYS(A1440,M1440)/365</f>
        <v>39.4</v>
      </c>
      <c r="O1440" s="8">
        <v>1153</v>
      </c>
      <c r="P1440" s="6">
        <v>40001</v>
      </c>
      <c r="Q1440" s="8">
        <f t="shared" si="349"/>
        <v>1.25</v>
      </c>
      <c r="R1440" s="8">
        <f t="shared" si="356"/>
        <v>8.1138888888888889</v>
      </c>
      <c r="S1440" s="8" t="s">
        <v>66</v>
      </c>
      <c r="T1440" s="9">
        <v>1.61E-2</v>
      </c>
      <c r="U1440" s="5">
        <f t="shared" si="350"/>
        <v>914500</v>
      </c>
      <c r="V1440" s="5">
        <f t="shared" si="347"/>
        <v>106315.48999166668</v>
      </c>
      <c r="W1440" s="10">
        <f t="shared" si="358"/>
        <v>1020815.4899916666</v>
      </c>
      <c r="X1440" s="5">
        <v>38743</v>
      </c>
      <c r="Y1440">
        <v>0</v>
      </c>
      <c r="Z1440" s="5">
        <v>0</v>
      </c>
      <c r="AA1440" s="5">
        <v>79280102</v>
      </c>
      <c r="AB1440">
        <v>0</v>
      </c>
      <c r="AC1440">
        <v>0</v>
      </c>
      <c r="AD1440">
        <v>0</v>
      </c>
      <c r="AE1440" t="s">
        <v>34</v>
      </c>
      <c r="AF1440" t="s">
        <v>34</v>
      </c>
      <c r="AG1440" t="s">
        <v>41</v>
      </c>
      <c r="AH1440" s="5">
        <v>792413.59</v>
      </c>
      <c r="AI1440" s="5">
        <v>387.43</v>
      </c>
      <c r="AJ1440" s="3">
        <v>47746</v>
      </c>
      <c r="AK1440" s="5">
        <v>0</v>
      </c>
      <c r="AL1440" s="5">
        <v>0</v>
      </c>
      <c r="AM1440" s="5">
        <v>0</v>
      </c>
      <c r="AN1440" s="5">
        <v>0</v>
      </c>
      <c r="AO1440" t="s">
        <v>41</v>
      </c>
      <c r="AP1440" t="s">
        <v>37</v>
      </c>
      <c r="AQ1440" s="5">
        <v>792413.59</v>
      </c>
      <c r="AR1440" t="s">
        <v>38</v>
      </c>
      <c r="AS1440">
        <f t="shared" si="355"/>
        <v>0</v>
      </c>
      <c r="AT1440" t="str">
        <f t="shared" si="352"/>
        <v>0 Días</v>
      </c>
      <c r="AU1440" t="e">
        <f>IF(AND(AC1440=0,SUMIFS($H:$H,$A:$A,$A1440,#REF!,#REF!)&lt;250000000),"Ordinaria",IF(AND(AC1440=0,SUMIFS($H:$H,$A:$A,$A1440,#REF!,#REF!)&gt;=250000000),"Preventiva",IF(AND(AC1440&gt;0,AC1440&lt;=30),"Persuasiva I",IF(AND(AC1440&gt;30,AC1440&lt;=60),"Persuasiva II",IF(AND(AC1440&gt;60,AC1440&lt;90),"Prejurídica","Jurídico")))))</f>
        <v>#REF!</v>
      </c>
      <c r="AV1440">
        <f t="shared" si="353"/>
        <v>0</v>
      </c>
      <c r="AW1440" t="str">
        <f>IFERROR(VLOOKUP(#REF!,#REF!,32,0),"Desembolsado")</f>
        <v>Desembolsado</v>
      </c>
      <c r="AX1440" t="str">
        <f t="shared" si="357"/>
        <v>Otro</v>
      </c>
    </row>
    <row r="1441" spans="1:50" x14ac:dyDescent="0.25">
      <c r="A1441" s="3">
        <v>45107</v>
      </c>
      <c r="B1441" s="1">
        <v>39175130022971</v>
      </c>
      <c r="C1441" s="5">
        <v>219480000</v>
      </c>
      <c r="D1441">
        <v>240</v>
      </c>
      <c r="E1441" s="3">
        <v>40451</v>
      </c>
      <c r="F1441" s="1">
        <f>_xlfn.DAYS(E1441,A1441)/30</f>
        <v>-155.19999999999999</v>
      </c>
      <c r="G1441" s="1">
        <f t="shared" si="348"/>
        <v>84.800000000000011</v>
      </c>
      <c r="H1441" s="5">
        <v>80163510</v>
      </c>
      <c r="I1441" s="5" t="s">
        <v>52</v>
      </c>
      <c r="J1441" s="6">
        <v>42922</v>
      </c>
      <c r="K1441" s="7">
        <f>+_xlfn.DAYS(A1441,J1441)/30</f>
        <v>72.833333333333329</v>
      </c>
      <c r="L1441" s="7">
        <f>+_xlfn.DAYS(A1441,E1441)/30</f>
        <v>155.19999999999999</v>
      </c>
      <c r="M1441" s="6">
        <v>30757</v>
      </c>
      <c r="N1441" s="8">
        <f>+_xlfn.DAYS(A1441,M1441)/365</f>
        <v>39.315068493150683</v>
      </c>
      <c r="O1441" s="8">
        <v>1153</v>
      </c>
      <c r="P1441" s="6">
        <v>40001</v>
      </c>
      <c r="Q1441" s="8">
        <f t="shared" si="349"/>
        <v>1.25</v>
      </c>
      <c r="R1441" s="8">
        <f t="shared" si="356"/>
        <v>8.1138888888888889</v>
      </c>
      <c r="S1441" s="8" t="s">
        <v>66</v>
      </c>
      <c r="T1441" s="9">
        <v>1.61E-2</v>
      </c>
      <c r="U1441" s="5">
        <f t="shared" si="350"/>
        <v>914500</v>
      </c>
      <c r="V1441" s="5">
        <f t="shared" si="347"/>
        <v>107552.70925</v>
      </c>
      <c r="W1441" s="10">
        <f t="shared" si="358"/>
        <v>1022052.70925</v>
      </c>
      <c r="X1441" s="5">
        <v>39192</v>
      </c>
      <c r="Y1441">
        <v>0</v>
      </c>
      <c r="Z1441" s="5">
        <v>0</v>
      </c>
      <c r="AA1441" s="5">
        <v>80202702</v>
      </c>
      <c r="AB1441">
        <v>0</v>
      </c>
      <c r="AC1441">
        <v>0</v>
      </c>
      <c r="AD1441">
        <v>0</v>
      </c>
      <c r="AE1441" t="s">
        <v>34</v>
      </c>
      <c r="AF1441" t="s">
        <v>34</v>
      </c>
      <c r="AG1441" t="s">
        <v>41</v>
      </c>
      <c r="AH1441" s="5">
        <v>801635.1</v>
      </c>
      <c r="AI1441" s="5">
        <v>391.92</v>
      </c>
      <c r="AJ1441" s="3">
        <v>47746</v>
      </c>
      <c r="AK1441" s="5">
        <v>0</v>
      </c>
      <c r="AL1441" s="5">
        <v>0</v>
      </c>
      <c r="AM1441" s="5">
        <v>0</v>
      </c>
      <c r="AN1441" s="5">
        <v>0</v>
      </c>
      <c r="AO1441" t="s">
        <v>41</v>
      </c>
      <c r="AP1441" t="s">
        <v>37</v>
      </c>
      <c r="AQ1441" s="5">
        <v>801635.1</v>
      </c>
      <c r="AR1441" t="s">
        <v>38</v>
      </c>
      <c r="AS1441">
        <f t="shared" si="355"/>
        <v>0</v>
      </c>
      <c r="AT1441" t="str">
        <f t="shared" si="352"/>
        <v>0 Días</v>
      </c>
      <c r="AU1441" t="e">
        <f>IF(AND(AC1441=0,SUMIFS($H:$H,$A:$A,$A1441,#REF!,#REF!)&lt;250000000),"Ordinaria",IF(AND(AC1441=0,SUMIFS($H:$H,$A:$A,$A1441,#REF!,#REF!)&gt;=250000000),"Preventiva",IF(AND(AC1441&gt;0,AC1441&lt;=30),"Persuasiva I",IF(AND(AC1441&gt;30,AC1441&lt;=60),"Persuasiva II",IF(AND(AC1441&gt;60,AC1441&lt;90),"Prejurídica","Jurídico")))))</f>
        <v>#REF!</v>
      </c>
      <c r="AV1441">
        <f t="shared" si="353"/>
        <v>0</v>
      </c>
      <c r="AW1441" t="str">
        <f>IFERROR(VLOOKUP(#REF!,#REF!,32,0),"Desembolsado")</f>
        <v>Desembolsado</v>
      </c>
      <c r="AX1441" t="str">
        <f t="shared" si="357"/>
        <v>Otro</v>
      </c>
    </row>
    <row r="1442" spans="1:50" x14ac:dyDescent="0.25">
      <c r="A1442" s="3">
        <v>45077</v>
      </c>
      <c r="B1442" s="1">
        <v>39175130022971</v>
      </c>
      <c r="C1442" s="5">
        <v>219480000</v>
      </c>
      <c r="D1442">
        <v>240</v>
      </c>
      <c r="E1442" s="3">
        <v>40451</v>
      </c>
      <c r="F1442" s="1">
        <f>_xlfn.DAYS(E1442,A1442)/30</f>
        <v>-154.19999999999999</v>
      </c>
      <c r="G1442" s="1">
        <f t="shared" si="348"/>
        <v>85.800000000000011</v>
      </c>
      <c r="H1442" s="5">
        <v>81084263</v>
      </c>
      <c r="I1442" s="5" t="s">
        <v>52</v>
      </c>
      <c r="J1442" s="6">
        <v>42922</v>
      </c>
      <c r="K1442" s="7">
        <f>+_xlfn.DAYS(A1442,J1442)/30</f>
        <v>71.833333333333329</v>
      </c>
      <c r="L1442" s="7">
        <f>+_xlfn.DAYS(A1442,E1442)/30</f>
        <v>154.19999999999999</v>
      </c>
      <c r="M1442" s="6">
        <v>30757</v>
      </c>
      <c r="N1442" s="8">
        <f>+_xlfn.DAYS(A1442,M1442)/365</f>
        <v>39.232876712328768</v>
      </c>
      <c r="O1442" s="8">
        <v>1153</v>
      </c>
      <c r="P1442" s="6">
        <v>40001</v>
      </c>
      <c r="Q1442" s="8">
        <f t="shared" si="349"/>
        <v>1.25</v>
      </c>
      <c r="R1442" s="8">
        <f t="shared" si="356"/>
        <v>8.1138888888888889</v>
      </c>
      <c r="S1442" s="8" t="s">
        <v>66</v>
      </c>
      <c r="T1442" s="9">
        <v>1.61E-2</v>
      </c>
      <c r="U1442" s="5">
        <f t="shared" si="350"/>
        <v>914500</v>
      </c>
      <c r="V1442" s="5">
        <f t="shared" si="347"/>
        <v>108788.05285833334</v>
      </c>
      <c r="W1442" s="10">
        <f t="shared" si="358"/>
        <v>1023288.0528583333</v>
      </c>
      <c r="X1442" s="5">
        <v>39665</v>
      </c>
      <c r="Y1442">
        <v>0</v>
      </c>
      <c r="Z1442" s="5">
        <v>0</v>
      </c>
      <c r="AA1442" s="5">
        <v>81123928</v>
      </c>
      <c r="AB1442">
        <v>0</v>
      </c>
      <c r="AC1442">
        <v>0</v>
      </c>
      <c r="AD1442">
        <v>0</v>
      </c>
      <c r="AE1442" t="s">
        <v>34</v>
      </c>
      <c r="AF1442" t="s">
        <v>34</v>
      </c>
      <c r="AG1442" t="s">
        <v>41</v>
      </c>
      <c r="AH1442" s="5">
        <v>810842.63</v>
      </c>
      <c r="AI1442" s="5">
        <v>396.65</v>
      </c>
      <c r="AJ1442" s="3">
        <v>47746</v>
      </c>
      <c r="AK1442" s="5">
        <v>0</v>
      </c>
      <c r="AL1442" s="5">
        <v>0</v>
      </c>
      <c r="AM1442" s="5">
        <v>0</v>
      </c>
      <c r="AN1442" s="5">
        <v>0</v>
      </c>
      <c r="AO1442" t="s">
        <v>41</v>
      </c>
      <c r="AP1442" t="s">
        <v>37</v>
      </c>
      <c r="AQ1442" s="5">
        <v>810842.63</v>
      </c>
      <c r="AR1442" t="s">
        <v>38</v>
      </c>
      <c r="AS1442">
        <f t="shared" si="355"/>
        <v>0</v>
      </c>
      <c r="AT1442" t="str">
        <f t="shared" si="352"/>
        <v>0 Días</v>
      </c>
      <c r="AU1442" t="e">
        <f>IF(AND(AC1442=0,SUMIFS($H:$H,$A:$A,$A1442,#REF!,#REF!)&lt;250000000),"Ordinaria",IF(AND(AC1442=0,SUMIFS($H:$H,$A:$A,$A1442,#REF!,#REF!)&gt;=250000000),"Preventiva",IF(AND(AC1442&gt;0,AC1442&lt;=30),"Persuasiva I",IF(AND(AC1442&gt;30,AC1442&lt;=60),"Persuasiva II",IF(AND(AC1442&gt;60,AC1442&lt;90),"Prejurídica","Jurídico")))))</f>
        <v>#REF!</v>
      </c>
      <c r="AV1442">
        <f t="shared" si="353"/>
        <v>0</v>
      </c>
      <c r="AW1442" t="str">
        <f>IFERROR(VLOOKUP(#REF!,#REF!,32,0),"Desembolsado")</f>
        <v>Desembolsado</v>
      </c>
      <c r="AX1442" t="str">
        <f t="shared" si="357"/>
        <v>Otro</v>
      </c>
    </row>
    <row r="1443" spans="1:50" x14ac:dyDescent="0.25">
      <c r="A1443" s="3">
        <v>45046</v>
      </c>
      <c r="B1443" s="1">
        <v>39175130022971</v>
      </c>
      <c r="C1443" s="5">
        <v>219480000</v>
      </c>
      <c r="D1443">
        <v>240</v>
      </c>
      <c r="E1443" s="3">
        <v>40451</v>
      </c>
      <c r="F1443" s="1">
        <f>_xlfn.DAYS(E1443,A1443)/30</f>
        <v>-153.16666666666666</v>
      </c>
      <c r="G1443" s="1">
        <f t="shared" si="348"/>
        <v>86.833333333333343</v>
      </c>
      <c r="H1443" s="5">
        <v>82005814</v>
      </c>
      <c r="I1443" s="5" t="s">
        <v>52</v>
      </c>
      <c r="J1443" s="6">
        <v>42922</v>
      </c>
      <c r="K1443" s="7">
        <f>+_xlfn.DAYS(A1443,J1443)/30</f>
        <v>70.8</v>
      </c>
      <c r="L1443" s="7">
        <f>+_xlfn.DAYS(A1443,E1443)/30</f>
        <v>153.16666666666666</v>
      </c>
      <c r="M1443" s="6">
        <v>30757</v>
      </c>
      <c r="N1443" s="8">
        <f>+_xlfn.DAYS(A1443,M1443)/365</f>
        <v>39.147945205479452</v>
      </c>
      <c r="O1443" s="8">
        <v>1153</v>
      </c>
      <c r="P1443" s="6">
        <v>40001</v>
      </c>
      <c r="Q1443" s="8">
        <f t="shared" si="349"/>
        <v>1.25</v>
      </c>
      <c r="R1443" s="8">
        <f t="shared" si="356"/>
        <v>8.1138888888888889</v>
      </c>
      <c r="S1443" s="8" t="s">
        <v>66</v>
      </c>
      <c r="T1443" s="9">
        <v>1.61E-2</v>
      </c>
      <c r="U1443" s="5">
        <f t="shared" si="350"/>
        <v>914500</v>
      </c>
      <c r="V1443" s="5">
        <f t="shared" si="347"/>
        <v>110024.46711666667</v>
      </c>
      <c r="W1443" s="10">
        <f t="shared" si="358"/>
        <v>1024524.4671166667</v>
      </c>
      <c r="X1443" s="5">
        <v>40111</v>
      </c>
      <c r="Y1443">
        <v>0</v>
      </c>
      <c r="Z1443" s="5">
        <v>0</v>
      </c>
      <c r="AA1443" s="5">
        <v>82045925</v>
      </c>
      <c r="AB1443">
        <v>0</v>
      </c>
      <c r="AC1443">
        <v>0</v>
      </c>
      <c r="AD1443">
        <v>0</v>
      </c>
      <c r="AE1443" t="s">
        <v>34</v>
      </c>
      <c r="AF1443" t="s">
        <v>34</v>
      </c>
      <c r="AG1443" t="s">
        <v>41</v>
      </c>
      <c r="AH1443" s="5">
        <v>820058.14</v>
      </c>
      <c r="AI1443" s="5">
        <v>401.11</v>
      </c>
      <c r="AJ1443" s="3">
        <v>47746</v>
      </c>
      <c r="AK1443" s="5">
        <v>0</v>
      </c>
      <c r="AL1443" s="5">
        <v>0</v>
      </c>
      <c r="AM1443" s="5">
        <v>0</v>
      </c>
      <c r="AN1443" s="5">
        <v>0</v>
      </c>
      <c r="AO1443" t="s">
        <v>41</v>
      </c>
      <c r="AP1443" t="s">
        <v>37</v>
      </c>
      <c r="AQ1443" s="5">
        <v>820058.14</v>
      </c>
      <c r="AR1443" t="s">
        <v>38</v>
      </c>
      <c r="AS1443">
        <f t="shared" si="355"/>
        <v>0</v>
      </c>
      <c r="AT1443" t="str">
        <f t="shared" si="352"/>
        <v>0 Días</v>
      </c>
      <c r="AU1443" t="e">
        <f>IF(AND(AC1443=0,SUMIFS($H:$H,$A:$A,$A1443,#REF!,#REF!)&lt;250000000),"Ordinaria",IF(AND(AC1443=0,SUMIFS($H:$H,$A:$A,$A1443,#REF!,#REF!)&gt;=250000000),"Preventiva",IF(AND(AC1443&gt;0,AC1443&lt;=30),"Persuasiva I",IF(AND(AC1443&gt;30,AC1443&lt;=60),"Persuasiva II",IF(AND(AC1443&gt;60,AC1443&lt;90),"Prejurídica","Jurídico")))))</f>
        <v>#REF!</v>
      </c>
      <c r="AV1443">
        <f t="shared" si="353"/>
        <v>0</v>
      </c>
      <c r="AW1443" t="str">
        <f>IFERROR(VLOOKUP(#REF!,#REF!,32,0),"Desembolsado")</f>
        <v>Desembolsado</v>
      </c>
      <c r="AX1443" t="str">
        <f t="shared" si="357"/>
        <v>Otro</v>
      </c>
    </row>
    <row r="1444" spans="1:50" x14ac:dyDescent="0.25">
      <c r="A1444" s="3">
        <v>45016</v>
      </c>
      <c r="B1444" s="1">
        <v>39175130022971</v>
      </c>
      <c r="C1444" s="5">
        <v>219480000</v>
      </c>
      <c r="D1444">
        <v>240</v>
      </c>
      <c r="E1444" s="3">
        <v>40451</v>
      </c>
      <c r="F1444" s="1">
        <f>_xlfn.DAYS(E1444,A1444)/30</f>
        <v>-152.16666666666666</v>
      </c>
      <c r="G1444" s="1">
        <f t="shared" si="348"/>
        <v>87.833333333333343</v>
      </c>
      <c r="H1444" s="5">
        <v>82927387</v>
      </c>
      <c r="I1444" s="5" t="s">
        <v>52</v>
      </c>
      <c r="J1444" s="6">
        <v>42922</v>
      </c>
      <c r="K1444" s="7">
        <f>+_xlfn.DAYS(A1444,J1444)/30</f>
        <v>69.8</v>
      </c>
      <c r="L1444" s="7">
        <f>+_xlfn.DAYS(A1444,E1444)/30</f>
        <v>152.16666666666666</v>
      </c>
      <c r="M1444" s="6">
        <v>30757</v>
      </c>
      <c r="N1444" s="8">
        <f>+_xlfn.DAYS(A1444,M1444)/365</f>
        <v>39.065753424657537</v>
      </c>
      <c r="O1444" s="8">
        <v>1153</v>
      </c>
      <c r="P1444" s="6">
        <v>40001</v>
      </c>
      <c r="Q1444" s="8">
        <f t="shared" si="349"/>
        <v>1.25</v>
      </c>
      <c r="R1444" s="8">
        <f t="shared" si="356"/>
        <v>8.1138888888888889</v>
      </c>
      <c r="S1444" s="8" t="s">
        <v>66</v>
      </c>
      <c r="T1444" s="9">
        <v>1.61E-2</v>
      </c>
      <c r="U1444" s="5">
        <f t="shared" si="350"/>
        <v>914500</v>
      </c>
      <c r="V1444" s="5">
        <f t="shared" si="347"/>
        <v>111260.91089166666</v>
      </c>
      <c r="W1444" s="10">
        <f t="shared" si="358"/>
        <v>1025760.9108916667</v>
      </c>
      <c r="X1444" s="5">
        <v>40558</v>
      </c>
      <c r="Y1444">
        <v>0</v>
      </c>
      <c r="Z1444" s="5">
        <v>0</v>
      </c>
      <c r="AA1444" s="5">
        <v>82967945</v>
      </c>
      <c r="AB1444">
        <v>0</v>
      </c>
      <c r="AC1444">
        <v>0</v>
      </c>
      <c r="AD1444">
        <v>0</v>
      </c>
      <c r="AE1444" t="s">
        <v>34</v>
      </c>
      <c r="AF1444" t="s">
        <v>34</v>
      </c>
      <c r="AG1444" t="s">
        <v>41</v>
      </c>
      <c r="AH1444" s="5">
        <v>829273.87</v>
      </c>
      <c r="AI1444" s="5">
        <v>405.58</v>
      </c>
      <c r="AJ1444" s="3">
        <v>47746</v>
      </c>
      <c r="AK1444" s="5">
        <v>0</v>
      </c>
      <c r="AL1444" s="5">
        <v>0</v>
      </c>
      <c r="AM1444" s="5">
        <v>0</v>
      </c>
      <c r="AN1444" s="5">
        <v>0</v>
      </c>
      <c r="AO1444" t="s">
        <v>41</v>
      </c>
      <c r="AP1444" t="s">
        <v>37</v>
      </c>
      <c r="AQ1444" s="5">
        <v>829273.87</v>
      </c>
      <c r="AR1444" t="s">
        <v>38</v>
      </c>
      <c r="AS1444">
        <f t="shared" si="355"/>
        <v>0</v>
      </c>
      <c r="AT1444" t="str">
        <f t="shared" si="352"/>
        <v>0 Días</v>
      </c>
      <c r="AU1444" t="e">
        <f>IF(AND(AC1444=0,SUMIFS($H:$H,$A:$A,$A1444,#REF!,#REF!)&lt;250000000),"Ordinaria",IF(AND(AC1444=0,SUMIFS($H:$H,$A:$A,$A1444,#REF!,#REF!)&gt;=250000000),"Preventiva",IF(AND(AC1444&gt;0,AC1444&lt;=30),"Persuasiva I",IF(AND(AC1444&gt;30,AC1444&lt;=60),"Persuasiva II",IF(AND(AC1444&gt;60,AC1444&lt;90),"Prejurídica","Jurídico")))))</f>
        <v>#REF!</v>
      </c>
      <c r="AV1444">
        <f t="shared" si="353"/>
        <v>0</v>
      </c>
      <c r="AW1444" t="str">
        <f>IFERROR(VLOOKUP(#REF!,#REF!,32,0),"Desembolsado")</f>
        <v>Desembolsado</v>
      </c>
      <c r="AX1444" t="str">
        <f t="shared" si="357"/>
        <v>Otro</v>
      </c>
    </row>
    <row r="1445" spans="1:50" x14ac:dyDescent="0.25">
      <c r="A1445" s="3">
        <v>45351</v>
      </c>
      <c r="B1445" s="1">
        <v>39177000022821</v>
      </c>
      <c r="C1445" s="5">
        <v>296166000</v>
      </c>
      <c r="D1445">
        <v>240</v>
      </c>
      <c r="E1445" s="3">
        <v>41656</v>
      </c>
      <c r="F1445" s="1">
        <f>_xlfn.DAYS(E1445,A1445)/30</f>
        <v>-123.16666666666667</v>
      </c>
      <c r="G1445" s="1">
        <f t="shared" si="348"/>
        <v>116.83333333333333</v>
      </c>
      <c r="H1445" s="5">
        <v>148460329</v>
      </c>
      <c r="I1445" s="5" t="s">
        <v>53</v>
      </c>
      <c r="J1445" s="6">
        <v>42916</v>
      </c>
      <c r="K1445" s="7">
        <f>+_xlfn.DAYS(A1445,J1445)/30</f>
        <v>81.166666666666671</v>
      </c>
      <c r="L1445" s="7">
        <f>+_xlfn.DAYS(A1445,E1445)/30</f>
        <v>123.16666666666667</v>
      </c>
      <c r="M1445" s="6">
        <v>27662</v>
      </c>
      <c r="N1445" s="8">
        <f>+_xlfn.DAYS(A1445,M1445)/365</f>
        <v>48.463013698630135</v>
      </c>
      <c r="O1445" s="8">
        <v>11600</v>
      </c>
      <c r="P1445" s="6">
        <v>40679</v>
      </c>
      <c r="Q1445" s="8">
        <f t="shared" si="349"/>
        <v>2.713888888888889</v>
      </c>
      <c r="R1445" s="8">
        <f t="shared" si="356"/>
        <v>6.2138888888888886</v>
      </c>
      <c r="S1445" s="8" t="s">
        <v>66</v>
      </c>
      <c r="T1445" s="9">
        <v>1.61E-2</v>
      </c>
      <c r="U1445" s="5">
        <f t="shared" si="350"/>
        <v>1234025</v>
      </c>
      <c r="V1445" s="5">
        <f t="shared" si="347"/>
        <v>199184.27474166665</v>
      </c>
      <c r="W1445" s="10">
        <f t="shared" si="358"/>
        <v>1433209.2747416666</v>
      </c>
      <c r="X1445" s="5">
        <v>204490</v>
      </c>
      <c r="Y1445">
        <v>0</v>
      </c>
      <c r="Z1445" s="5">
        <v>39735</v>
      </c>
      <c r="AA1445" s="5">
        <v>148704635</v>
      </c>
      <c r="AB1445">
        <v>0</v>
      </c>
      <c r="AC1445">
        <v>1</v>
      </c>
      <c r="AD1445">
        <v>0</v>
      </c>
      <c r="AE1445" t="s">
        <v>34</v>
      </c>
      <c r="AF1445" t="s">
        <v>34</v>
      </c>
      <c r="AG1445" t="s">
        <v>41</v>
      </c>
      <c r="AH1445" s="5">
        <v>1484603.29</v>
      </c>
      <c r="AI1445" s="5">
        <v>2045.71</v>
      </c>
      <c r="AJ1445" s="3">
        <v>48973</v>
      </c>
      <c r="AK1445" s="5">
        <v>397.35</v>
      </c>
      <c r="AL1445" s="5">
        <v>0</v>
      </c>
      <c r="AM1445" s="5">
        <v>0</v>
      </c>
      <c r="AN1445" s="5">
        <v>0</v>
      </c>
      <c r="AO1445" t="s">
        <v>41</v>
      </c>
      <c r="AP1445" t="s">
        <v>39</v>
      </c>
      <c r="AQ1445" s="5">
        <v>1484603.29</v>
      </c>
      <c r="AR1445" t="s">
        <v>38</v>
      </c>
      <c r="AT1445" t="str">
        <f t="shared" si="352"/>
        <v>1-30 Días</v>
      </c>
      <c r="AU1445" t="e">
        <f>IF(AND(AC1445=0,SUMIFS($H:$H,$A:$A,$A1445,#REF!,#REF!)&lt;250000000),"Ordinaria",IF(AND(AC1445=0,SUMIFS($H:$H,$A:$A,$A1445,#REF!,#REF!)&gt;=250000000),"Preventiva",IF(AND(AC1445&gt;0,AC1445&lt;=30),"Persuasiva I",IF(AND(AC1445&gt;30,AC1445&lt;=60),"Persuasiva II",IF(AND(AC1445&gt;60,AC1445&lt;90),"Prejurídica","Jurídico")))))</f>
        <v>#REF!</v>
      </c>
      <c r="AV1445">
        <f t="shared" si="353"/>
        <v>0</v>
      </c>
      <c r="AW1445" t="str">
        <f>IFERROR(VLOOKUP(#REF!,#REF!,32,0),"Desembolsado")</f>
        <v>Desembolsado</v>
      </c>
      <c r="AX1445" t="str">
        <f t="shared" si="357"/>
        <v>Otro</v>
      </c>
    </row>
    <row r="1446" spans="1:50" x14ac:dyDescent="0.25">
      <c r="A1446" s="3">
        <v>45322</v>
      </c>
      <c r="B1446" s="1">
        <v>39177000022821</v>
      </c>
      <c r="C1446" s="5">
        <v>296166000</v>
      </c>
      <c r="D1446">
        <v>240</v>
      </c>
      <c r="E1446" s="3">
        <v>41656</v>
      </c>
      <c r="F1446" s="1">
        <f>_xlfn.DAYS(E1446,A1446)/30</f>
        <v>-122.2</v>
      </c>
      <c r="G1446" s="1">
        <f t="shared" si="348"/>
        <v>117.8</v>
      </c>
      <c r="H1446" s="5">
        <v>148460329</v>
      </c>
      <c r="I1446" s="5" t="s">
        <v>53</v>
      </c>
      <c r="J1446" s="6">
        <v>42916</v>
      </c>
      <c r="K1446" s="7">
        <f>+_xlfn.DAYS(A1446,J1446)/30</f>
        <v>80.2</v>
      </c>
      <c r="L1446" s="7">
        <f>+_xlfn.DAYS(A1446,E1446)/30</f>
        <v>122.2</v>
      </c>
      <c r="M1446" s="6">
        <v>27662</v>
      </c>
      <c r="N1446" s="8">
        <f>+_xlfn.DAYS(A1446,M1446)/365</f>
        <v>48.38356164383562</v>
      </c>
      <c r="O1446" s="8">
        <v>11600</v>
      </c>
      <c r="P1446" s="6">
        <v>40679</v>
      </c>
      <c r="Q1446" s="8">
        <f t="shared" si="349"/>
        <v>2.713888888888889</v>
      </c>
      <c r="R1446" s="8">
        <f t="shared" si="356"/>
        <v>6.2138888888888886</v>
      </c>
      <c r="S1446" s="8" t="s">
        <v>66</v>
      </c>
      <c r="T1446" s="9">
        <v>1.61E-2</v>
      </c>
      <c r="U1446" s="5">
        <f t="shared" si="350"/>
        <v>1234025</v>
      </c>
      <c r="V1446" s="5">
        <f t="shared" si="347"/>
        <v>199184.27474166665</v>
      </c>
      <c r="W1446" s="10">
        <f t="shared" si="358"/>
        <v>1433209.2747416666</v>
      </c>
      <c r="X1446" s="5">
        <v>13196</v>
      </c>
      <c r="Y1446">
        <v>0</v>
      </c>
      <c r="Z1446" s="5">
        <v>19855</v>
      </c>
      <c r="AA1446" s="5">
        <v>148493380</v>
      </c>
      <c r="AB1446">
        <v>0</v>
      </c>
      <c r="AC1446">
        <v>0</v>
      </c>
      <c r="AD1446">
        <v>0</v>
      </c>
      <c r="AE1446" t="s">
        <v>34</v>
      </c>
      <c r="AF1446" t="s">
        <v>34</v>
      </c>
      <c r="AG1446" t="s">
        <v>41</v>
      </c>
      <c r="AH1446" s="5">
        <v>1484603.29</v>
      </c>
      <c r="AI1446" s="5">
        <v>131.96</v>
      </c>
      <c r="AJ1446" s="3">
        <v>48973</v>
      </c>
      <c r="AK1446" s="5">
        <v>198.55</v>
      </c>
      <c r="AL1446" s="5">
        <v>0</v>
      </c>
      <c r="AM1446" s="5">
        <v>0</v>
      </c>
      <c r="AN1446" s="5">
        <v>0</v>
      </c>
      <c r="AO1446" t="s">
        <v>41</v>
      </c>
      <c r="AP1446" t="s">
        <v>39</v>
      </c>
      <c r="AQ1446" s="5">
        <v>1484603.29</v>
      </c>
      <c r="AR1446" t="s">
        <v>38</v>
      </c>
      <c r="AS1446">
        <f t="shared" ref="AS1446:AS1456" si="359">IF(AC1446&gt;=1,1,0)</f>
        <v>0</v>
      </c>
      <c r="AT1446" t="str">
        <f t="shared" si="352"/>
        <v>0 Días</v>
      </c>
      <c r="AU1446" t="e">
        <f>IF(AND(AC1446=0,SUMIFS($H:$H,$A:$A,$A1446,#REF!,#REF!)&lt;250000000),"Ordinaria",IF(AND(AC1446=0,SUMIFS($H:$H,$A:$A,$A1446,#REF!,#REF!)&gt;=250000000),"Preventiva",IF(AND(AC1446&gt;0,AC1446&lt;=30),"Persuasiva I",IF(AND(AC1446&gt;30,AC1446&lt;=60),"Persuasiva II",IF(AND(AC1446&gt;60,AC1446&lt;90),"Prejurídica","Jurídico")))))</f>
        <v>#REF!</v>
      </c>
      <c r="AV1446">
        <f t="shared" si="353"/>
        <v>0</v>
      </c>
      <c r="AW1446" t="str">
        <f>IFERROR(VLOOKUP(#REF!,#REF!,32,0),"Desembolsado")</f>
        <v>Desembolsado</v>
      </c>
      <c r="AX1446" t="str">
        <f t="shared" si="357"/>
        <v>Otro</v>
      </c>
    </row>
    <row r="1447" spans="1:50" x14ac:dyDescent="0.25">
      <c r="A1447" s="3">
        <v>45291</v>
      </c>
      <c r="B1447" s="1">
        <v>39177000022821</v>
      </c>
      <c r="C1447" s="5">
        <v>296166000</v>
      </c>
      <c r="D1447">
        <v>240</v>
      </c>
      <c r="E1447" s="3">
        <v>41656</v>
      </c>
      <c r="F1447" s="1">
        <f>_xlfn.DAYS(E1447,A1447)/30</f>
        <v>-121.16666666666667</v>
      </c>
      <c r="G1447" s="1">
        <f t="shared" si="348"/>
        <v>118.83333333333333</v>
      </c>
      <c r="H1447" s="5">
        <v>150933075</v>
      </c>
      <c r="I1447" s="5" t="s">
        <v>53</v>
      </c>
      <c r="J1447" s="6">
        <v>42916</v>
      </c>
      <c r="K1447" s="7">
        <f>+_xlfn.DAYS(A1447,J1447)/30</f>
        <v>79.166666666666671</v>
      </c>
      <c r="L1447" s="7">
        <f>+_xlfn.DAYS(A1447,E1447)/30</f>
        <v>121.16666666666667</v>
      </c>
      <c r="M1447" s="6">
        <v>27662</v>
      </c>
      <c r="N1447" s="8">
        <f>+_xlfn.DAYS(A1447,M1447)/365</f>
        <v>48.298630136986304</v>
      </c>
      <c r="O1447" s="8">
        <v>11600</v>
      </c>
      <c r="P1447" s="6">
        <v>40679</v>
      </c>
      <c r="Q1447" s="8">
        <f t="shared" si="349"/>
        <v>2.713888888888889</v>
      </c>
      <c r="R1447" s="8">
        <f t="shared" si="356"/>
        <v>6.2138888888888886</v>
      </c>
      <c r="S1447" s="8" t="s">
        <v>66</v>
      </c>
      <c r="T1447" s="9">
        <v>1.61E-2</v>
      </c>
      <c r="U1447" s="5">
        <f t="shared" si="350"/>
        <v>1234025</v>
      </c>
      <c r="V1447" s="5">
        <f t="shared" si="347"/>
        <v>202501.87562499999</v>
      </c>
      <c r="W1447" s="10">
        <f t="shared" si="358"/>
        <v>1436526.8756249999</v>
      </c>
      <c r="X1447" s="5">
        <v>214548</v>
      </c>
      <c r="Y1447">
        <v>0</v>
      </c>
      <c r="Z1447" s="5">
        <v>40591</v>
      </c>
      <c r="AA1447" s="5">
        <v>151188214</v>
      </c>
      <c r="AB1447">
        <v>1</v>
      </c>
      <c r="AC1447">
        <v>2</v>
      </c>
      <c r="AD1447">
        <v>0</v>
      </c>
      <c r="AE1447" t="s">
        <v>34</v>
      </c>
      <c r="AF1447" t="s">
        <v>34</v>
      </c>
      <c r="AG1447" t="s">
        <v>41</v>
      </c>
      <c r="AH1447" s="5">
        <v>1509330.75</v>
      </c>
      <c r="AI1447" s="5">
        <v>2145.48</v>
      </c>
      <c r="AJ1447" s="3">
        <v>48973</v>
      </c>
      <c r="AK1447" s="5">
        <v>405.91</v>
      </c>
      <c r="AL1447" s="5">
        <v>0</v>
      </c>
      <c r="AM1447" s="5">
        <v>0</v>
      </c>
      <c r="AN1447" s="5">
        <v>0</v>
      </c>
      <c r="AO1447" t="s">
        <v>41</v>
      </c>
      <c r="AP1447" t="s">
        <v>42</v>
      </c>
      <c r="AQ1447" s="5">
        <v>1509330.75</v>
      </c>
      <c r="AR1447" t="s">
        <v>38</v>
      </c>
      <c r="AS1447">
        <f t="shared" si="359"/>
        <v>1</v>
      </c>
      <c r="AT1447" t="str">
        <f t="shared" si="352"/>
        <v>1-30 Días</v>
      </c>
      <c r="AU1447" t="e">
        <f>IF(AND(AC1447=0,SUMIFS($H:$H,$A:$A,$A1447,#REF!,#REF!)&lt;250000000),"Ordinaria",IF(AND(AC1447=0,SUMIFS($H:$H,$A:$A,$A1447,#REF!,#REF!)&gt;=250000000),"Preventiva",IF(AND(AC1447&gt;0,AC1447&lt;=30),"Persuasiva I",IF(AND(AC1447&gt;30,AC1447&lt;=60),"Persuasiva II",IF(AND(AC1447&gt;60,AC1447&lt;90),"Prejurídica","Jurídico")))))</f>
        <v>#REF!</v>
      </c>
      <c r="AV1447">
        <f t="shared" si="353"/>
        <v>0</v>
      </c>
      <c r="AW1447" t="str">
        <f>IFERROR(VLOOKUP(#REF!,#REF!,32,0),"Desembolsado")</f>
        <v>Desembolsado</v>
      </c>
      <c r="AX1447" t="str">
        <f t="shared" si="357"/>
        <v>Otro</v>
      </c>
    </row>
    <row r="1448" spans="1:50" x14ac:dyDescent="0.25">
      <c r="A1448" s="3">
        <v>45260</v>
      </c>
      <c r="B1448" s="1">
        <v>39177000022821</v>
      </c>
      <c r="C1448" s="5">
        <v>296166000</v>
      </c>
      <c r="D1448">
        <v>240</v>
      </c>
      <c r="E1448" s="3">
        <v>41656</v>
      </c>
      <c r="F1448" s="1">
        <f>_xlfn.DAYS(E1448,A1448)/30</f>
        <v>-120.13333333333334</v>
      </c>
      <c r="G1448" s="1">
        <f t="shared" si="348"/>
        <v>119.86666666666666</v>
      </c>
      <c r="H1448" s="5">
        <v>150933075</v>
      </c>
      <c r="I1448" s="5" t="s">
        <v>53</v>
      </c>
      <c r="J1448" s="6">
        <v>42916</v>
      </c>
      <c r="K1448" s="7">
        <f>+_xlfn.DAYS(A1448,J1448)/30</f>
        <v>78.13333333333334</v>
      </c>
      <c r="L1448" s="7">
        <f>+_xlfn.DAYS(A1448,E1448)/30</f>
        <v>120.13333333333334</v>
      </c>
      <c r="M1448" s="6">
        <v>27662</v>
      </c>
      <c r="N1448" s="8">
        <f>+_xlfn.DAYS(A1448,M1448)/365</f>
        <v>48.213698630136989</v>
      </c>
      <c r="O1448" s="8">
        <v>11600</v>
      </c>
      <c r="P1448" s="6">
        <v>40679</v>
      </c>
      <c r="Q1448" s="8">
        <f t="shared" si="349"/>
        <v>2.713888888888889</v>
      </c>
      <c r="R1448" s="8">
        <f t="shared" si="356"/>
        <v>6.2138888888888886</v>
      </c>
      <c r="S1448" s="8" t="s">
        <v>66</v>
      </c>
      <c r="T1448" s="9">
        <v>1.61E-2</v>
      </c>
      <c r="U1448" s="5">
        <f t="shared" si="350"/>
        <v>1234025</v>
      </c>
      <c r="V1448" s="5">
        <f t="shared" si="347"/>
        <v>202501.87562499999</v>
      </c>
      <c r="W1448" s="10">
        <f t="shared" si="358"/>
        <v>1436526.8756249999</v>
      </c>
      <c r="X1448" s="5">
        <v>13416</v>
      </c>
      <c r="Y1448">
        <v>0</v>
      </c>
      <c r="Z1448" s="5">
        <v>0</v>
      </c>
      <c r="AA1448" s="5">
        <v>150946491</v>
      </c>
      <c r="AB1448">
        <v>0</v>
      </c>
      <c r="AC1448">
        <v>0</v>
      </c>
      <c r="AD1448">
        <v>0</v>
      </c>
      <c r="AE1448" t="s">
        <v>34</v>
      </c>
      <c r="AF1448" t="s">
        <v>34</v>
      </c>
      <c r="AG1448" t="s">
        <v>41</v>
      </c>
      <c r="AH1448" s="5">
        <v>1509330.75</v>
      </c>
      <c r="AI1448" s="5">
        <v>134.16</v>
      </c>
      <c r="AJ1448" s="3">
        <v>48973</v>
      </c>
      <c r="AK1448" s="5">
        <v>0</v>
      </c>
      <c r="AL1448" s="5">
        <v>0</v>
      </c>
      <c r="AM1448" s="5">
        <v>0</v>
      </c>
      <c r="AN1448" s="5">
        <v>0</v>
      </c>
      <c r="AO1448" t="s">
        <v>41</v>
      </c>
      <c r="AP1448" t="s">
        <v>39</v>
      </c>
      <c r="AQ1448" s="5">
        <v>1509330.75</v>
      </c>
      <c r="AR1448" t="s">
        <v>38</v>
      </c>
      <c r="AS1448">
        <f t="shared" si="359"/>
        <v>0</v>
      </c>
      <c r="AT1448" t="str">
        <f t="shared" si="352"/>
        <v>0 Días</v>
      </c>
      <c r="AU1448" t="e">
        <f>IF(AND(AC1448=0,SUMIFS($H:$H,$A:$A,$A1448,#REF!,#REF!)&lt;250000000),"Ordinaria",IF(AND(AC1448=0,SUMIFS($H:$H,$A:$A,$A1448,#REF!,#REF!)&gt;=250000000),"Preventiva",IF(AND(AC1448&gt;0,AC1448&lt;=30),"Persuasiva I",IF(AND(AC1448&gt;30,AC1448&lt;=60),"Persuasiva II",IF(AND(AC1448&gt;60,AC1448&lt;90),"Prejurídica","Jurídico")))))</f>
        <v>#REF!</v>
      </c>
      <c r="AV1448">
        <f t="shared" si="353"/>
        <v>0</v>
      </c>
      <c r="AW1448" t="str">
        <f>IFERROR(VLOOKUP(#REF!,#REF!,32,0),"Desembolsado")</f>
        <v>Desembolsado</v>
      </c>
      <c r="AX1448" t="str">
        <f t="shared" si="357"/>
        <v>Otro</v>
      </c>
    </row>
    <row r="1449" spans="1:50" x14ac:dyDescent="0.25">
      <c r="A1449" s="3">
        <v>45230</v>
      </c>
      <c r="B1449" s="1">
        <v>39177000022821</v>
      </c>
      <c r="C1449" s="5">
        <v>296166000</v>
      </c>
      <c r="D1449">
        <v>240</v>
      </c>
      <c r="E1449" s="3">
        <v>41656</v>
      </c>
      <c r="F1449" s="1">
        <f>_xlfn.DAYS(E1449,A1449)/30</f>
        <v>-119.13333333333334</v>
      </c>
      <c r="G1449" s="1">
        <f t="shared" si="348"/>
        <v>120.86666666666666</v>
      </c>
      <c r="H1449" s="5">
        <v>152170860</v>
      </c>
      <c r="I1449" s="5" t="s">
        <v>53</v>
      </c>
      <c r="J1449" s="6">
        <v>42916</v>
      </c>
      <c r="K1449" s="7">
        <f>+_xlfn.DAYS(A1449,J1449)/30</f>
        <v>77.13333333333334</v>
      </c>
      <c r="L1449" s="7">
        <f>+_xlfn.DAYS(A1449,E1449)/30</f>
        <v>119.13333333333334</v>
      </c>
      <c r="M1449" s="6">
        <v>27662</v>
      </c>
      <c r="N1449" s="8">
        <f>+_xlfn.DAYS(A1449,M1449)/365</f>
        <v>48.131506849315066</v>
      </c>
      <c r="O1449" s="8">
        <v>11600</v>
      </c>
      <c r="P1449" s="6">
        <v>40679</v>
      </c>
      <c r="Q1449" s="8">
        <f t="shared" si="349"/>
        <v>2.713888888888889</v>
      </c>
      <c r="R1449" s="8">
        <f t="shared" si="356"/>
        <v>6.2138888888888886</v>
      </c>
      <c r="S1449" s="8" t="s">
        <v>66</v>
      </c>
      <c r="T1449" s="9">
        <v>1.61E-2</v>
      </c>
      <c r="U1449" s="5">
        <f t="shared" si="350"/>
        <v>1234025</v>
      </c>
      <c r="V1449" s="5">
        <f t="shared" si="347"/>
        <v>204162.5705</v>
      </c>
      <c r="W1449" s="10">
        <f t="shared" si="358"/>
        <v>1438187.5704999999</v>
      </c>
      <c r="X1449" s="5">
        <v>13526</v>
      </c>
      <c r="Y1449">
        <v>0</v>
      </c>
      <c r="Z1449" s="5">
        <v>0</v>
      </c>
      <c r="AA1449" s="5">
        <v>152184386</v>
      </c>
      <c r="AB1449">
        <v>0</v>
      </c>
      <c r="AC1449">
        <v>0</v>
      </c>
      <c r="AD1449">
        <v>0</v>
      </c>
      <c r="AE1449" t="s">
        <v>34</v>
      </c>
      <c r="AF1449" t="s">
        <v>34</v>
      </c>
      <c r="AG1449" t="s">
        <v>41</v>
      </c>
      <c r="AH1449" s="5">
        <v>1521708.6</v>
      </c>
      <c r="AI1449" s="5">
        <v>135.26</v>
      </c>
      <c r="AJ1449" s="3">
        <v>48973</v>
      </c>
      <c r="AK1449" s="5">
        <v>0</v>
      </c>
      <c r="AL1449" s="5">
        <v>0</v>
      </c>
      <c r="AM1449" s="5">
        <v>0</v>
      </c>
      <c r="AN1449" s="5">
        <v>0</v>
      </c>
      <c r="AO1449" t="s">
        <v>41</v>
      </c>
      <c r="AP1449" t="s">
        <v>39</v>
      </c>
      <c r="AQ1449" s="5">
        <v>1521708.6</v>
      </c>
      <c r="AR1449" t="s">
        <v>38</v>
      </c>
      <c r="AS1449">
        <f t="shared" si="359"/>
        <v>0</v>
      </c>
      <c r="AT1449" t="str">
        <f t="shared" si="352"/>
        <v>0 Días</v>
      </c>
      <c r="AU1449" t="e">
        <f>IF(AND(AC1449=0,SUMIFS($H:$H,$A:$A,$A1449,#REF!,#REF!)&lt;250000000),"Ordinaria",IF(AND(AC1449=0,SUMIFS($H:$H,$A:$A,$A1449,#REF!,#REF!)&gt;=250000000),"Preventiva",IF(AND(AC1449&gt;0,AC1449&lt;=30),"Persuasiva I",IF(AND(AC1449&gt;30,AC1449&lt;=60),"Persuasiva II",IF(AND(AC1449&gt;60,AC1449&lt;90),"Prejurídica","Jurídico")))))</f>
        <v>#REF!</v>
      </c>
      <c r="AV1449">
        <f t="shared" si="353"/>
        <v>0</v>
      </c>
      <c r="AW1449" t="str">
        <f>IFERROR(VLOOKUP(#REF!,#REF!,32,0),"Desembolsado")</f>
        <v>Desembolsado</v>
      </c>
      <c r="AX1449" t="str">
        <f t="shared" si="357"/>
        <v>Otro</v>
      </c>
    </row>
    <row r="1450" spans="1:50" x14ac:dyDescent="0.25">
      <c r="A1450" s="3">
        <v>45199</v>
      </c>
      <c r="B1450" s="1">
        <v>39177000022821</v>
      </c>
      <c r="C1450" s="5">
        <v>296166000</v>
      </c>
      <c r="D1450">
        <v>240</v>
      </c>
      <c r="E1450" s="3">
        <v>41656</v>
      </c>
      <c r="F1450" s="1">
        <f>_xlfn.DAYS(E1450,A1450)/30</f>
        <v>-118.1</v>
      </c>
      <c r="G1450" s="1">
        <f t="shared" si="348"/>
        <v>121.9</v>
      </c>
      <c r="H1450" s="5">
        <v>153839891</v>
      </c>
      <c r="I1450" s="5" t="s">
        <v>53</v>
      </c>
      <c r="J1450" s="6">
        <v>42916</v>
      </c>
      <c r="K1450" s="7">
        <f>+_xlfn.DAYS(A1450,J1450)/30</f>
        <v>76.099999999999994</v>
      </c>
      <c r="L1450" s="7">
        <f>+_xlfn.DAYS(A1450,E1450)/30</f>
        <v>118.1</v>
      </c>
      <c r="M1450" s="6">
        <v>27662</v>
      </c>
      <c r="N1450" s="8">
        <f>+_xlfn.DAYS(A1450,M1450)/365</f>
        <v>48.046575342465751</v>
      </c>
      <c r="O1450" s="8">
        <v>11600</v>
      </c>
      <c r="P1450" s="6">
        <v>40679</v>
      </c>
      <c r="Q1450" s="8">
        <f t="shared" si="349"/>
        <v>2.713888888888889</v>
      </c>
      <c r="R1450" s="8">
        <f t="shared" si="356"/>
        <v>6.2138888888888886</v>
      </c>
      <c r="S1450" s="8" t="s">
        <v>66</v>
      </c>
      <c r="T1450" s="9">
        <v>1.61E-2</v>
      </c>
      <c r="U1450" s="5">
        <f t="shared" si="350"/>
        <v>1234025</v>
      </c>
      <c r="V1450" s="5">
        <f t="shared" si="347"/>
        <v>206401.85375833331</v>
      </c>
      <c r="W1450" s="10">
        <f t="shared" si="358"/>
        <v>1440426.8537583333</v>
      </c>
      <c r="X1450" s="5">
        <v>13636</v>
      </c>
      <c r="Y1450">
        <v>0</v>
      </c>
      <c r="Z1450" s="5">
        <v>0</v>
      </c>
      <c r="AA1450" s="5">
        <v>153853583</v>
      </c>
      <c r="AB1450">
        <v>1</v>
      </c>
      <c r="AC1450">
        <v>1</v>
      </c>
      <c r="AD1450">
        <v>0</v>
      </c>
      <c r="AE1450" t="s">
        <v>34</v>
      </c>
      <c r="AF1450" t="s">
        <v>34</v>
      </c>
      <c r="AG1450" t="s">
        <v>41</v>
      </c>
      <c r="AH1450" s="5">
        <v>1538398.91</v>
      </c>
      <c r="AI1450" s="5">
        <v>136.91999999999999</v>
      </c>
      <c r="AJ1450" s="3">
        <v>48973</v>
      </c>
      <c r="AK1450" s="5">
        <v>0</v>
      </c>
      <c r="AL1450" s="5">
        <v>0</v>
      </c>
      <c r="AM1450" s="5">
        <v>0</v>
      </c>
      <c r="AN1450" s="5">
        <v>0</v>
      </c>
      <c r="AO1450" t="s">
        <v>41</v>
      </c>
      <c r="AP1450" t="s">
        <v>42</v>
      </c>
      <c r="AQ1450" s="5">
        <v>1538398.91</v>
      </c>
      <c r="AR1450" t="s">
        <v>38</v>
      </c>
      <c r="AS1450">
        <f t="shared" si="359"/>
        <v>1</v>
      </c>
      <c r="AT1450" t="str">
        <f t="shared" si="352"/>
        <v>1-30 Días</v>
      </c>
      <c r="AU1450" t="e">
        <f>IF(AND(AC1450=0,SUMIFS($H:$H,$A:$A,$A1450,#REF!,#REF!)&lt;250000000),"Ordinaria",IF(AND(AC1450=0,SUMIFS($H:$H,$A:$A,$A1450,#REF!,#REF!)&gt;=250000000),"Preventiva",IF(AND(AC1450&gt;0,AC1450&lt;=30),"Persuasiva I",IF(AND(AC1450&gt;30,AC1450&lt;=60),"Persuasiva II",IF(AND(AC1450&gt;60,AC1450&lt;90),"Prejurídica","Jurídico")))))</f>
        <v>#REF!</v>
      </c>
      <c r="AV1450">
        <f t="shared" si="353"/>
        <v>0</v>
      </c>
      <c r="AW1450" t="str">
        <f>IFERROR(VLOOKUP(#REF!,#REF!,32,0),"Desembolsado")</f>
        <v>Desembolsado</v>
      </c>
      <c r="AX1450" t="str">
        <f t="shared" si="357"/>
        <v>Otro</v>
      </c>
    </row>
    <row r="1451" spans="1:50" x14ac:dyDescent="0.25">
      <c r="A1451" s="3">
        <v>45169</v>
      </c>
      <c r="B1451" s="1">
        <v>39177000022821</v>
      </c>
      <c r="C1451" s="5">
        <v>296166000</v>
      </c>
      <c r="D1451">
        <v>240</v>
      </c>
      <c r="E1451" s="3">
        <v>41656</v>
      </c>
      <c r="F1451" s="1">
        <f>_xlfn.DAYS(E1451,A1451)/30</f>
        <v>-117.1</v>
      </c>
      <c r="G1451" s="1">
        <f t="shared" si="348"/>
        <v>122.9</v>
      </c>
      <c r="H1451" s="5">
        <v>155881235</v>
      </c>
      <c r="I1451" s="5" t="s">
        <v>53</v>
      </c>
      <c r="J1451" s="6">
        <v>42916</v>
      </c>
      <c r="K1451" s="7">
        <f>+_xlfn.DAYS(A1451,J1451)/30</f>
        <v>75.099999999999994</v>
      </c>
      <c r="L1451" s="7">
        <f>+_xlfn.DAYS(A1451,E1451)/30</f>
        <v>117.1</v>
      </c>
      <c r="M1451" s="6">
        <v>27662</v>
      </c>
      <c r="N1451" s="8">
        <f>+_xlfn.DAYS(A1451,M1451)/365</f>
        <v>47.964383561643835</v>
      </c>
      <c r="O1451" s="8">
        <v>11600</v>
      </c>
      <c r="P1451" s="6">
        <v>40679</v>
      </c>
      <c r="Q1451" s="8">
        <f t="shared" si="349"/>
        <v>2.713888888888889</v>
      </c>
      <c r="R1451" s="8">
        <f t="shared" si="356"/>
        <v>6.2138888888888886</v>
      </c>
      <c r="S1451" s="8" t="s">
        <v>66</v>
      </c>
      <c r="T1451" s="9">
        <v>1.61E-2</v>
      </c>
      <c r="U1451" s="5">
        <f t="shared" si="350"/>
        <v>1234025</v>
      </c>
      <c r="V1451" s="5">
        <f t="shared" si="347"/>
        <v>209140.65695833333</v>
      </c>
      <c r="W1451" s="10">
        <f t="shared" si="358"/>
        <v>1443165.6569583332</v>
      </c>
      <c r="X1451" s="5">
        <v>221586</v>
      </c>
      <c r="Y1451">
        <v>0</v>
      </c>
      <c r="Z1451" s="5">
        <v>0</v>
      </c>
      <c r="AA1451" s="5">
        <v>156103064</v>
      </c>
      <c r="AB1451">
        <v>1</v>
      </c>
      <c r="AC1451">
        <v>2</v>
      </c>
      <c r="AD1451">
        <v>0</v>
      </c>
      <c r="AE1451" t="s">
        <v>34</v>
      </c>
      <c r="AF1451" t="s">
        <v>34</v>
      </c>
      <c r="AG1451" t="s">
        <v>41</v>
      </c>
      <c r="AH1451" s="5">
        <v>1558812.35</v>
      </c>
      <c r="AI1451" s="5">
        <v>2218.29</v>
      </c>
      <c r="AJ1451" s="3">
        <v>48973</v>
      </c>
      <c r="AK1451" s="5">
        <v>0</v>
      </c>
      <c r="AL1451" s="5">
        <v>0</v>
      </c>
      <c r="AM1451" s="5">
        <v>0</v>
      </c>
      <c r="AN1451" s="5">
        <v>0</v>
      </c>
      <c r="AO1451" t="s">
        <v>41</v>
      </c>
      <c r="AP1451" t="s">
        <v>42</v>
      </c>
      <c r="AQ1451" s="5">
        <v>1558812.35</v>
      </c>
      <c r="AR1451" t="s">
        <v>38</v>
      </c>
      <c r="AS1451">
        <f t="shared" si="359"/>
        <v>1</v>
      </c>
      <c r="AT1451" t="str">
        <f t="shared" si="352"/>
        <v>1-30 Días</v>
      </c>
      <c r="AU1451" t="e">
        <f>IF(AND(AC1451=0,SUMIFS($H:$H,$A:$A,$A1451,#REF!,#REF!)&lt;250000000),"Ordinaria",IF(AND(AC1451=0,SUMIFS($H:$H,$A:$A,$A1451,#REF!,#REF!)&gt;=250000000),"Preventiva",IF(AND(AC1451&gt;0,AC1451&lt;=30),"Persuasiva I",IF(AND(AC1451&gt;30,AC1451&lt;=60),"Persuasiva II",IF(AND(AC1451&gt;60,AC1451&lt;90),"Prejurídica","Jurídico")))))</f>
        <v>#REF!</v>
      </c>
      <c r="AV1451">
        <f t="shared" si="353"/>
        <v>0</v>
      </c>
      <c r="AW1451" t="str">
        <f>IFERROR(VLOOKUP(#REF!,#REF!,32,0),"Desembolsado")</f>
        <v>Desembolsado</v>
      </c>
      <c r="AX1451" t="str">
        <f t="shared" si="357"/>
        <v>Otro</v>
      </c>
    </row>
    <row r="1452" spans="1:50" x14ac:dyDescent="0.25">
      <c r="A1452" s="3">
        <v>45138</v>
      </c>
      <c r="B1452" s="1">
        <v>39177000022821</v>
      </c>
      <c r="C1452" s="5">
        <v>296166000</v>
      </c>
      <c r="D1452">
        <v>240</v>
      </c>
      <c r="E1452" s="3">
        <v>41656</v>
      </c>
      <c r="F1452" s="1">
        <f>_xlfn.DAYS(E1452,A1452)/30</f>
        <v>-116.06666666666666</v>
      </c>
      <c r="G1452" s="1">
        <f t="shared" si="348"/>
        <v>123.93333333333334</v>
      </c>
      <c r="H1452" s="5">
        <v>155881235</v>
      </c>
      <c r="I1452" s="5" t="s">
        <v>53</v>
      </c>
      <c r="J1452" s="6">
        <v>42916</v>
      </c>
      <c r="K1452" s="7">
        <f>+_xlfn.DAYS(A1452,J1452)/30</f>
        <v>74.066666666666663</v>
      </c>
      <c r="L1452" s="7">
        <f>+_xlfn.DAYS(A1452,E1452)/30</f>
        <v>116.06666666666666</v>
      </c>
      <c r="M1452" s="6">
        <v>27662</v>
      </c>
      <c r="N1452" s="8">
        <f>+_xlfn.DAYS(A1452,M1452)/365</f>
        <v>47.87945205479452</v>
      </c>
      <c r="O1452" s="8">
        <v>11600</v>
      </c>
      <c r="P1452" s="6">
        <v>40679</v>
      </c>
      <c r="Q1452" s="8">
        <f t="shared" si="349"/>
        <v>2.713888888888889</v>
      </c>
      <c r="R1452" s="8">
        <f t="shared" si="356"/>
        <v>6.2138888888888886</v>
      </c>
      <c r="S1452" s="8" t="s">
        <v>66</v>
      </c>
      <c r="T1452" s="9">
        <v>1.61E-2</v>
      </c>
      <c r="U1452" s="5">
        <f t="shared" si="350"/>
        <v>1234025</v>
      </c>
      <c r="V1452" s="5">
        <f t="shared" si="347"/>
        <v>209140.65695833333</v>
      </c>
      <c r="W1452" s="10">
        <f t="shared" si="358"/>
        <v>1443165.6569583332</v>
      </c>
      <c r="X1452" s="5">
        <v>13856</v>
      </c>
      <c r="Y1452">
        <v>0</v>
      </c>
      <c r="Z1452" s="5">
        <v>0</v>
      </c>
      <c r="AA1452" s="5">
        <v>155895091</v>
      </c>
      <c r="AB1452">
        <v>0</v>
      </c>
      <c r="AC1452">
        <v>0</v>
      </c>
      <c r="AD1452">
        <v>0</v>
      </c>
      <c r="AE1452" t="s">
        <v>34</v>
      </c>
      <c r="AF1452" t="s">
        <v>34</v>
      </c>
      <c r="AG1452" t="s">
        <v>41</v>
      </c>
      <c r="AH1452" s="5">
        <v>1558812.35</v>
      </c>
      <c r="AI1452" s="5">
        <v>138.56</v>
      </c>
      <c r="AJ1452" s="3">
        <v>48973</v>
      </c>
      <c r="AK1452" s="5">
        <v>0</v>
      </c>
      <c r="AL1452" s="5">
        <v>0</v>
      </c>
      <c r="AM1452" s="5">
        <v>0</v>
      </c>
      <c r="AN1452" s="5">
        <v>0</v>
      </c>
      <c r="AO1452" t="s">
        <v>41</v>
      </c>
      <c r="AP1452" t="s">
        <v>39</v>
      </c>
      <c r="AQ1452" s="5">
        <v>1558812.35</v>
      </c>
      <c r="AR1452" t="s">
        <v>38</v>
      </c>
      <c r="AS1452">
        <f t="shared" si="359"/>
        <v>0</v>
      </c>
      <c r="AT1452" t="str">
        <f t="shared" si="352"/>
        <v>0 Días</v>
      </c>
      <c r="AU1452" t="e">
        <f>IF(AND(AC1452=0,SUMIFS($H:$H,$A:$A,$A1452,#REF!,#REF!)&lt;250000000),"Ordinaria",IF(AND(AC1452=0,SUMIFS($H:$H,$A:$A,$A1452,#REF!,#REF!)&gt;=250000000),"Preventiva",IF(AND(AC1452&gt;0,AC1452&lt;=30),"Persuasiva I",IF(AND(AC1452&gt;30,AC1452&lt;=60),"Persuasiva II",IF(AND(AC1452&gt;60,AC1452&lt;90),"Prejurídica","Jurídico")))))</f>
        <v>#REF!</v>
      </c>
      <c r="AV1452">
        <f t="shared" si="353"/>
        <v>0</v>
      </c>
      <c r="AW1452" t="str">
        <f>IFERROR(VLOOKUP(#REF!,#REF!,32,0),"Desembolsado")</f>
        <v>Desembolsado</v>
      </c>
      <c r="AX1452" t="str">
        <f t="shared" si="357"/>
        <v>Otro</v>
      </c>
    </row>
    <row r="1453" spans="1:50" x14ac:dyDescent="0.25">
      <c r="A1453" s="3">
        <v>45107</v>
      </c>
      <c r="B1453" s="1">
        <v>39177000022821</v>
      </c>
      <c r="C1453" s="5">
        <v>296166000</v>
      </c>
      <c r="D1453">
        <v>240</v>
      </c>
      <c r="E1453" s="3">
        <v>41656</v>
      </c>
      <c r="F1453" s="1">
        <f>_xlfn.DAYS(E1453,A1453)/30</f>
        <v>-115.03333333333333</v>
      </c>
      <c r="G1453" s="1">
        <f t="shared" si="348"/>
        <v>124.96666666666667</v>
      </c>
      <c r="H1453" s="5">
        <v>158356245</v>
      </c>
      <c r="I1453" s="5" t="s">
        <v>53</v>
      </c>
      <c r="J1453" s="6">
        <v>42916</v>
      </c>
      <c r="K1453" s="7">
        <f>+_xlfn.DAYS(A1453,J1453)/30</f>
        <v>73.033333333333331</v>
      </c>
      <c r="L1453" s="7">
        <f>+_xlfn.DAYS(A1453,E1453)/30</f>
        <v>115.03333333333333</v>
      </c>
      <c r="M1453" s="6">
        <v>27662</v>
      </c>
      <c r="N1453" s="8">
        <f>+_xlfn.DAYS(A1453,M1453)/365</f>
        <v>47.794520547945204</v>
      </c>
      <c r="O1453" s="8">
        <v>11600</v>
      </c>
      <c r="P1453" s="6">
        <v>40679</v>
      </c>
      <c r="Q1453" s="8">
        <f t="shared" si="349"/>
        <v>2.713888888888889</v>
      </c>
      <c r="R1453" s="8">
        <f t="shared" si="356"/>
        <v>6.2138888888888886</v>
      </c>
      <c r="S1453" s="8" t="s">
        <v>66</v>
      </c>
      <c r="T1453" s="9">
        <v>1.61E-2</v>
      </c>
      <c r="U1453" s="5">
        <f t="shared" si="350"/>
        <v>1234025</v>
      </c>
      <c r="V1453" s="5">
        <f t="shared" si="347"/>
        <v>212461.29537499999</v>
      </c>
      <c r="W1453" s="10">
        <f t="shared" si="358"/>
        <v>1446486.295375</v>
      </c>
      <c r="X1453" s="5">
        <v>225106</v>
      </c>
      <c r="Y1453">
        <v>0</v>
      </c>
      <c r="Z1453" s="5">
        <v>0</v>
      </c>
      <c r="AA1453" s="5">
        <v>158581514</v>
      </c>
      <c r="AB1453">
        <v>2</v>
      </c>
      <c r="AC1453">
        <v>32</v>
      </c>
      <c r="AD1453">
        <v>0</v>
      </c>
      <c r="AE1453" t="s">
        <v>34</v>
      </c>
      <c r="AF1453" t="s">
        <v>34</v>
      </c>
      <c r="AG1453" t="s">
        <v>41</v>
      </c>
      <c r="AH1453" s="5">
        <v>1583562.45</v>
      </c>
      <c r="AI1453" s="5">
        <v>2252.69</v>
      </c>
      <c r="AJ1453" s="3">
        <v>48973</v>
      </c>
      <c r="AK1453" s="5">
        <v>0</v>
      </c>
      <c r="AL1453" s="5">
        <v>0</v>
      </c>
      <c r="AM1453" s="5">
        <v>0</v>
      </c>
      <c r="AN1453" s="5">
        <v>0</v>
      </c>
      <c r="AO1453" t="s">
        <v>41</v>
      </c>
      <c r="AP1453" t="s">
        <v>45</v>
      </c>
      <c r="AQ1453" s="5">
        <v>1583562.45</v>
      </c>
      <c r="AR1453" t="s">
        <v>38</v>
      </c>
      <c r="AS1453">
        <f t="shared" si="359"/>
        <v>1</v>
      </c>
      <c r="AT1453" t="str">
        <f t="shared" si="352"/>
        <v>30-60 Días</v>
      </c>
      <c r="AU1453" t="e">
        <f>IF(AND(AC1453=0,SUMIFS($H:$H,$A:$A,$A1453,#REF!,#REF!)&lt;250000000),"Ordinaria",IF(AND(AC1453=0,SUMIFS($H:$H,$A:$A,$A1453,#REF!,#REF!)&gt;=250000000),"Preventiva",IF(AND(AC1453&gt;0,AC1453&lt;=30),"Persuasiva I",IF(AND(AC1453&gt;30,AC1453&lt;=60),"Persuasiva II",IF(AND(AC1453&gt;60,AC1453&lt;90),"Prejurídica","Jurídico")))))</f>
        <v>#REF!</v>
      </c>
      <c r="AV1453" t="str">
        <f t="shared" si="353"/>
        <v>MORA &gt;30 &lt;= 540 DIAS</v>
      </c>
      <c r="AW1453" t="str">
        <f>IFERROR(VLOOKUP(#REF!,#REF!,32,0),"Desembolsado")</f>
        <v>Desembolsado</v>
      </c>
      <c r="AX1453" t="str">
        <f t="shared" si="357"/>
        <v>Otro</v>
      </c>
    </row>
    <row r="1454" spans="1:50" x14ac:dyDescent="0.25">
      <c r="A1454" s="3">
        <v>45077</v>
      </c>
      <c r="B1454" s="1">
        <v>39177000022821</v>
      </c>
      <c r="C1454" s="5">
        <v>296166000</v>
      </c>
      <c r="D1454">
        <v>240</v>
      </c>
      <c r="E1454" s="3">
        <v>41656</v>
      </c>
      <c r="F1454" s="1">
        <f>_xlfn.DAYS(E1454,A1454)/30</f>
        <v>-114.03333333333333</v>
      </c>
      <c r="G1454" s="1">
        <f t="shared" si="348"/>
        <v>125.96666666666667</v>
      </c>
      <c r="H1454" s="5">
        <v>158356245</v>
      </c>
      <c r="I1454" s="5" t="s">
        <v>53</v>
      </c>
      <c r="J1454" s="6">
        <v>42916</v>
      </c>
      <c r="K1454" s="7">
        <f>+_xlfn.DAYS(A1454,J1454)/30</f>
        <v>72.033333333333331</v>
      </c>
      <c r="L1454" s="7">
        <f>+_xlfn.DAYS(A1454,E1454)/30</f>
        <v>114.03333333333333</v>
      </c>
      <c r="M1454" s="6">
        <v>27662</v>
      </c>
      <c r="N1454" s="8">
        <f>+_xlfn.DAYS(A1454,M1454)/365</f>
        <v>47.712328767123289</v>
      </c>
      <c r="O1454" s="8">
        <v>11600</v>
      </c>
      <c r="P1454" s="6">
        <v>40679</v>
      </c>
      <c r="Q1454" s="8">
        <f t="shared" si="349"/>
        <v>2.713888888888889</v>
      </c>
      <c r="R1454" s="8">
        <f t="shared" si="356"/>
        <v>6.2138888888888886</v>
      </c>
      <c r="S1454" s="8" t="s">
        <v>66</v>
      </c>
      <c r="T1454" s="9">
        <v>1.61E-2</v>
      </c>
      <c r="U1454" s="5">
        <f t="shared" si="350"/>
        <v>1234025</v>
      </c>
      <c r="V1454" s="5">
        <f t="shared" si="347"/>
        <v>212461.29537499999</v>
      </c>
      <c r="W1454" s="10">
        <f t="shared" si="358"/>
        <v>1446486.295375</v>
      </c>
      <c r="X1454" s="5">
        <v>14076</v>
      </c>
      <c r="Y1454">
        <v>0</v>
      </c>
      <c r="Z1454" s="5">
        <v>0</v>
      </c>
      <c r="AA1454" s="5">
        <v>158370321</v>
      </c>
      <c r="AB1454">
        <v>1</v>
      </c>
      <c r="AC1454">
        <v>2</v>
      </c>
      <c r="AD1454">
        <v>0</v>
      </c>
      <c r="AE1454" t="s">
        <v>34</v>
      </c>
      <c r="AF1454" t="s">
        <v>34</v>
      </c>
      <c r="AG1454" t="s">
        <v>41</v>
      </c>
      <c r="AH1454" s="5">
        <v>1583562.45</v>
      </c>
      <c r="AI1454" s="5">
        <v>140.76</v>
      </c>
      <c r="AJ1454" s="3">
        <v>48973</v>
      </c>
      <c r="AK1454" s="5">
        <v>0</v>
      </c>
      <c r="AL1454" s="5">
        <v>0</v>
      </c>
      <c r="AM1454" s="5">
        <v>0</v>
      </c>
      <c r="AN1454" s="5">
        <v>0</v>
      </c>
      <c r="AO1454" t="s">
        <v>41</v>
      </c>
      <c r="AP1454" t="s">
        <v>42</v>
      </c>
      <c r="AQ1454" s="5">
        <v>1583562.45</v>
      </c>
      <c r="AR1454" t="s">
        <v>38</v>
      </c>
      <c r="AS1454">
        <f t="shared" si="359"/>
        <v>1</v>
      </c>
      <c r="AT1454" t="str">
        <f t="shared" si="352"/>
        <v>1-30 Días</v>
      </c>
      <c r="AU1454" t="e">
        <f>IF(AND(AC1454=0,SUMIFS($H:$H,$A:$A,$A1454,#REF!,#REF!)&lt;250000000),"Ordinaria",IF(AND(AC1454=0,SUMIFS($H:$H,$A:$A,$A1454,#REF!,#REF!)&gt;=250000000),"Preventiva",IF(AND(AC1454&gt;0,AC1454&lt;=30),"Persuasiva I",IF(AND(AC1454&gt;30,AC1454&lt;=60),"Persuasiva II",IF(AND(AC1454&gt;60,AC1454&lt;90),"Prejurídica","Jurídico")))))</f>
        <v>#REF!</v>
      </c>
      <c r="AV1454">
        <f t="shared" si="353"/>
        <v>0</v>
      </c>
      <c r="AW1454" t="str">
        <f>IFERROR(VLOOKUP(#REF!,#REF!,32,0),"Desembolsado")</f>
        <v>Desembolsado</v>
      </c>
      <c r="AX1454" t="str">
        <f t="shared" si="357"/>
        <v>Otro</v>
      </c>
    </row>
    <row r="1455" spans="1:50" x14ac:dyDescent="0.25">
      <c r="A1455" s="3">
        <v>45046</v>
      </c>
      <c r="B1455" s="1">
        <v>39177000022821</v>
      </c>
      <c r="C1455" s="5">
        <v>296166000</v>
      </c>
      <c r="D1455">
        <v>240</v>
      </c>
      <c r="E1455" s="3">
        <v>41656</v>
      </c>
      <c r="F1455" s="1">
        <f>_xlfn.DAYS(E1455,A1455)/30</f>
        <v>-113</v>
      </c>
      <c r="G1455" s="1">
        <f t="shared" si="348"/>
        <v>127</v>
      </c>
      <c r="H1455" s="5">
        <v>160830284</v>
      </c>
      <c r="I1455" s="5" t="s">
        <v>53</v>
      </c>
      <c r="J1455" s="6">
        <v>42916</v>
      </c>
      <c r="K1455" s="7">
        <f>+_xlfn.DAYS(A1455,J1455)/30</f>
        <v>71</v>
      </c>
      <c r="L1455" s="7">
        <f>+_xlfn.DAYS(A1455,E1455)/30</f>
        <v>113</v>
      </c>
      <c r="M1455" s="6">
        <v>27662</v>
      </c>
      <c r="N1455" s="8">
        <f>+_xlfn.DAYS(A1455,M1455)/365</f>
        <v>47.627397260273973</v>
      </c>
      <c r="O1455" s="8">
        <v>11600</v>
      </c>
      <c r="P1455" s="6">
        <v>40679</v>
      </c>
      <c r="Q1455" s="8">
        <f t="shared" si="349"/>
        <v>2.713888888888889</v>
      </c>
      <c r="R1455" s="8">
        <f t="shared" si="356"/>
        <v>6.2138888888888886</v>
      </c>
      <c r="S1455" s="8" t="s">
        <v>66</v>
      </c>
      <c r="T1455" s="9">
        <v>1.61E-2</v>
      </c>
      <c r="U1455" s="5">
        <f t="shared" si="350"/>
        <v>1234025</v>
      </c>
      <c r="V1455" s="5">
        <f t="shared" si="347"/>
        <v>215780.63103333334</v>
      </c>
      <c r="W1455" s="10">
        <f t="shared" si="358"/>
        <v>1449805.6310333333</v>
      </c>
      <c r="X1455" s="5">
        <v>228626</v>
      </c>
      <c r="Y1455">
        <v>0</v>
      </c>
      <c r="Z1455" s="5">
        <v>0</v>
      </c>
      <c r="AA1455" s="5">
        <v>161058910</v>
      </c>
      <c r="AB1455">
        <v>1</v>
      </c>
      <c r="AC1455">
        <v>1</v>
      </c>
      <c r="AD1455">
        <v>0</v>
      </c>
      <c r="AE1455" t="s">
        <v>34</v>
      </c>
      <c r="AF1455" t="s">
        <v>34</v>
      </c>
      <c r="AG1455" t="s">
        <v>41</v>
      </c>
      <c r="AH1455" s="5">
        <v>1608302.84</v>
      </c>
      <c r="AI1455" s="5">
        <v>2286.2600000000002</v>
      </c>
      <c r="AJ1455" s="3">
        <v>48973</v>
      </c>
      <c r="AK1455" s="5">
        <v>0</v>
      </c>
      <c r="AL1455" s="5">
        <v>0</v>
      </c>
      <c r="AM1455" s="5">
        <v>0</v>
      </c>
      <c r="AN1455" s="5">
        <v>0</v>
      </c>
      <c r="AO1455" t="s">
        <v>41</v>
      </c>
      <c r="AP1455" t="s">
        <v>42</v>
      </c>
      <c r="AQ1455" s="5">
        <v>1608302.84</v>
      </c>
      <c r="AR1455" t="s">
        <v>38</v>
      </c>
      <c r="AS1455">
        <f t="shared" si="359"/>
        <v>1</v>
      </c>
      <c r="AT1455" t="str">
        <f t="shared" si="352"/>
        <v>1-30 Días</v>
      </c>
      <c r="AU1455" t="e">
        <f>IF(AND(AC1455=0,SUMIFS($H:$H,$A:$A,$A1455,#REF!,#REF!)&lt;250000000),"Ordinaria",IF(AND(AC1455=0,SUMIFS($H:$H,$A:$A,$A1455,#REF!,#REF!)&gt;=250000000),"Preventiva",IF(AND(AC1455&gt;0,AC1455&lt;=30),"Persuasiva I",IF(AND(AC1455&gt;30,AC1455&lt;=60),"Persuasiva II",IF(AND(AC1455&gt;60,AC1455&lt;90),"Prejurídica","Jurídico")))))</f>
        <v>#REF!</v>
      </c>
      <c r="AV1455">
        <f t="shared" si="353"/>
        <v>0</v>
      </c>
      <c r="AW1455" t="str">
        <f>IFERROR(VLOOKUP(#REF!,#REF!,32,0),"Desembolsado")</f>
        <v>Desembolsado</v>
      </c>
      <c r="AX1455" t="str">
        <f t="shared" si="357"/>
        <v>Otro</v>
      </c>
    </row>
    <row r="1456" spans="1:50" x14ac:dyDescent="0.25">
      <c r="A1456" s="3">
        <v>45016</v>
      </c>
      <c r="B1456" s="1">
        <v>39177000022821</v>
      </c>
      <c r="C1456" s="5">
        <v>296166000</v>
      </c>
      <c r="D1456">
        <v>240</v>
      </c>
      <c r="E1456" s="3">
        <v>41656</v>
      </c>
      <c r="F1456" s="1">
        <f>_xlfn.DAYS(E1456,A1456)/30</f>
        <v>-112</v>
      </c>
      <c r="G1456" s="1">
        <f t="shared" si="348"/>
        <v>128</v>
      </c>
      <c r="H1456" s="5">
        <v>160830284</v>
      </c>
      <c r="I1456" s="5" t="s">
        <v>53</v>
      </c>
      <c r="J1456" s="6">
        <v>42916</v>
      </c>
      <c r="K1456" s="7">
        <f>+_xlfn.DAYS(A1456,J1456)/30</f>
        <v>70</v>
      </c>
      <c r="L1456" s="7">
        <f>+_xlfn.DAYS(A1456,E1456)/30</f>
        <v>112</v>
      </c>
      <c r="M1456" s="6">
        <v>27662</v>
      </c>
      <c r="N1456" s="8">
        <f>+_xlfn.DAYS(A1456,M1456)/365</f>
        <v>47.545205479452058</v>
      </c>
      <c r="O1456" s="8">
        <v>11600</v>
      </c>
      <c r="P1456" s="6">
        <v>40679</v>
      </c>
      <c r="Q1456" s="8">
        <f t="shared" si="349"/>
        <v>2.713888888888889</v>
      </c>
      <c r="R1456" s="8">
        <f t="shared" si="356"/>
        <v>6.2138888888888886</v>
      </c>
      <c r="S1456" s="8" t="s">
        <v>66</v>
      </c>
      <c r="T1456" s="9">
        <v>1.61E-2</v>
      </c>
      <c r="U1456" s="5">
        <f t="shared" si="350"/>
        <v>1234025</v>
      </c>
      <c r="V1456" s="5">
        <f t="shared" si="347"/>
        <v>215780.63103333334</v>
      </c>
      <c r="W1456" s="10">
        <f t="shared" si="358"/>
        <v>1449805.6310333333</v>
      </c>
      <c r="X1456" s="5">
        <v>14296</v>
      </c>
      <c r="Y1456">
        <v>0</v>
      </c>
      <c r="Z1456" s="5">
        <v>0</v>
      </c>
      <c r="AA1456" s="5">
        <v>160844580</v>
      </c>
      <c r="AB1456">
        <v>0</v>
      </c>
      <c r="AC1456">
        <v>0</v>
      </c>
      <c r="AD1456">
        <v>0</v>
      </c>
      <c r="AE1456" t="s">
        <v>34</v>
      </c>
      <c r="AF1456" t="s">
        <v>34</v>
      </c>
      <c r="AG1456" t="s">
        <v>41</v>
      </c>
      <c r="AH1456" s="5">
        <v>1608302.84</v>
      </c>
      <c r="AI1456" s="5">
        <v>142.96</v>
      </c>
      <c r="AJ1456" s="3">
        <v>48973</v>
      </c>
      <c r="AK1456" s="5">
        <v>0</v>
      </c>
      <c r="AL1456" s="5">
        <v>0</v>
      </c>
      <c r="AM1456" s="5">
        <v>0</v>
      </c>
      <c r="AN1456" s="5">
        <v>0</v>
      </c>
      <c r="AO1456" t="s">
        <v>41</v>
      </c>
      <c r="AP1456" t="s">
        <v>37</v>
      </c>
      <c r="AQ1456" s="5">
        <v>1608302.84</v>
      </c>
      <c r="AR1456" t="s">
        <v>38</v>
      </c>
      <c r="AS1456">
        <f t="shared" si="359"/>
        <v>0</v>
      </c>
      <c r="AT1456" t="str">
        <f t="shared" si="352"/>
        <v>0 Días</v>
      </c>
      <c r="AU1456" t="e">
        <f>IF(AND(AC1456=0,SUMIFS($H:$H,$A:$A,$A1456,#REF!,#REF!)&lt;250000000),"Ordinaria",IF(AND(AC1456=0,SUMIFS($H:$H,$A:$A,$A1456,#REF!,#REF!)&gt;=250000000),"Preventiva",IF(AND(AC1456&gt;0,AC1456&lt;=30),"Persuasiva I",IF(AND(AC1456&gt;30,AC1456&lt;=60),"Persuasiva II",IF(AND(AC1456&gt;60,AC1456&lt;90),"Prejurídica","Jurídico")))))</f>
        <v>#REF!</v>
      </c>
      <c r="AV1456">
        <f t="shared" si="353"/>
        <v>0</v>
      </c>
      <c r="AW1456" t="str">
        <f>IFERROR(VLOOKUP(#REF!,#REF!,32,0),"Desembolsado")</f>
        <v>Desembolsado</v>
      </c>
      <c r="AX1456" t="str">
        <f t="shared" si="357"/>
        <v>Otro</v>
      </c>
    </row>
    <row r="1457" spans="1:50" x14ac:dyDescent="0.25">
      <c r="A1457" s="3">
        <v>45351</v>
      </c>
      <c r="B1457" s="1">
        <v>39178100022551</v>
      </c>
      <c r="C1457" s="5">
        <v>296000000</v>
      </c>
      <c r="D1457">
        <v>240</v>
      </c>
      <c r="E1457" s="3">
        <v>41976</v>
      </c>
      <c r="F1457" s="1">
        <f>_xlfn.DAYS(E1457,A1457)/30</f>
        <v>-112.5</v>
      </c>
      <c r="G1457" s="1">
        <f t="shared" si="348"/>
        <v>127.5</v>
      </c>
      <c r="H1457" s="5">
        <v>138732458</v>
      </c>
      <c r="I1457" s="5" t="s">
        <v>52</v>
      </c>
      <c r="J1457" s="6">
        <v>42888</v>
      </c>
      <c r="K1457" s="7">
        <f>+_xlfn.DAYS(A1457,J1457)/30</f>
        <v>82.1</v>
      </c>
      <c r="L1457" s="7">
        <f>+_xlfn.DAYS(A1457,E1457)/30</f>
        <v>112.5</v>
      </c>
      <c r="M1457" s="6">
        <v>31277</v>
      </c>
      <c r="N1457" s="8">
        <f>+_xlfn.DAYS(A1457,M1457)/365</f>
        <v>38.558904109589044</v>
      </c>
      <c r="O1457" s="8">
        <v>1032</v>
      </c>
      <c r="P1457" s="6">
        <v>40969</v>
      </c>
      <c r="Q1457" s="8">
        <f t="shared" si="349"/>
        <v>2.7972222222222221</v>
      </c>
      <c r="R1457" s="8">
        <f t="shared" si="356"/>
        <v>5.3305555555555557</v>
      </c>
      <c r="S1457" s="8" t="s">
        <v>66</v>
      </c>
      <c r="T1457" s="9">
        <v>3.5799999999999998E-2</v>
      </c>
      <c r="U1457" s="5">
        <f t="shared" si="350"/>
        <v>1233333.3333333333</v>
      </c>
      <c r="V1457" s="5">
        <f t="shared" si="347"/>
        <v>413885.16636666667</v>
      </c>
      <c r="W1457" s="10">
        <f t="shared" si="358"/>
        <v>1647218.4997</v>
      </c>
      <c r="X1457" s="5">
        <v>2796926</v>
      </c>
      <c r="Y1457">
        <v>0</v>
      </c>
      <c r="Z1457" s="5">
        <v>18915</v>
      </c>
      <c r="AA1457" s="5">
        <v>141548299</v>
      </c>
      <c r="AB1457">
        <v>0</v>
      </c>
      <c r="AC1457">
        <v>0</v>
      </c>
      <c r="AD1457">
        <v>0</v>
      </c>
      <c r="AE1457" t="s">
        <v>34</v>
      </c>
      <c r="AF1457" t="s">
        <v>34</v>
      </c>
      <c r="AG1457" t="s">
        <v>41</v>
      </c>
      <c r="AH1457" s="5">
        <v>1387324.58</v>
      </c>
      <c r="AI1457" s="5">
        <v>27969.26</v>
      </c>
      <c r="AJ1457" s="3">
        <v>49360</v>
      </c>
      <c r="AK1457" s="5">
        <v>189.15</v>
      </c>
      <c r="AL1457" s="5">
        <v>0</v>
      </c>
      <c r="AM1457" s="5">
        <v>0</v>
      </c>
      <c r="AN1457" s="5">
        <v>0</v>
      </c>
      <c r="AO1457" t="s">
        <v>41</v>
      </c>
      <c r="AP1457" t="s">
        <v>37</v>
      </c>
      <c r="AQ1457" s="5">
        <v>1387324.58</v>
      </c>
      <c r="AR1457" t="s">
        <v>38</v>
      </c>
      <c r="AT1457" t="str">
        <f t="shared" si="352"/>
        <v>0 Días</v>
      </c>
      <c r="AU1457" t="e">
        <f>IF(AND(AC1457=0,SUMIFS($H:$H,$A:$A,$A1457,#REF!,#REF!)&lt;250000000),"Ordinaria",IF(AND(AC1457=0,SUMIFS($H:$H,$A:$A,$A1457,#REF!,#REF!)&gt;=250000000),"Preventiva",IF(AND(AC1457&gt;0,AC1457&lt;=30),"Persuasiva I",IF(AND(AC1457&gt;30,AC1457&lt;=60),"Persuasiva II",IF(AND(AC1457&gt;60,AC1457&lt;90),"Prejurídica","Jurídico")))))</f>
        <v>#REF!</v>
      </c>
      <c r="AV1457">
        <f t="shared" si="353"/>
        <v>0</v>
      </c>
      <c r="AW1457" t="str">
        <f>IFERROR(VLOOKUP(#REF!,#REF!,32,0),"Desembolsado")</f>
        <v>Desembolsado</v>
      </c>
      <c r="AX1457" t="str">
        <f t="shared" si="357"/>
        <v>Otro</v>
      </c>
    </row>
    <row r="1458" spans="1:50" x14ac:dyDescent="0.25">
      <c r="A1458" s="3">
        <v>45322</v>
      </c>
      <c r="B1458" s="1">
        <v>39178100022551</v>
      </c>
      <c r="C1458" s="5">
        <v>296000000</v>
      </c>
      <c r="D1458">
        <v>240</v>
      </c>
      <c r="E1458" s="3">
        <v>41976</v>
      </c>
      <c r="F1458" s="1">
        <f>_xlfn.DAYS(E1458,A1458)/30</f>
        <v>-111.53333333333333</v>
      </c>
      <c r="G1458" s="1">
        <v>129</v>
      </c>
      <c r="H1458" s="5">
        <v>139783462</v>
      </c>
      <c r="I1458" s="5" t="s">
        <v>52</v>
      </c>
      <c r="J1458" s="6">
        <v>42888</v>
      </c>
      <c r="K1458" s="7">
        <f>+_xlfn.DAYS(A1458,J1458)/30</f>
        <v>81.13333333333334</v>
      </c>
      <c r="L1458" s="7">
        <f>+_xlfn.DAYS(A1458,E1458)/30</f>
        <v>111.53333333333333</v>
      </c>
      <c r="M1458" s="6">
        <v>31277</v>
      </c>
      <c r="N1458" s="8">
        <f>+_xlfn.DAYS(A1458,M1458)/365</f>
        <v>38.479452054794521</v>
      </c>
      <c r="O1458" s="8">
        <v>1032</v>
      </c>
      <c r="P1458" s="6">
        <v>40969</v>
      </c>
      <c r="Q1458" s="8">
        <f t="shared" si="349"/>
        <v>2.7972222222222221</v>
      </c>
      <c r="R1458" s="8">
        <f t="shared" si="356"/>
        <v>5.3305555555555557</v>
      </c>
      <c r="S1458" s="8" t="s">
        <v>66</v>
      </c>
      <c r="T1458" s="9">
        <v>3.5799999999999998E-2</v>
      </c>
      <c r="U1458" s="5">
        <f t="shared" si="350"/>
        <v>1233333.3333333333</v>
      </c>
      <c r="V1458" s="5">
        <f t="shared" si="347"/>
        <v>417020.66163333337</v>
      </c>
      <c r="W1458" s="10">
        <f t="shared" si="358"/>
        <v>1650353.9949666667</v>
      </c>
      <c r="X1458" s="5">
        <v>2798074</v>
      </c>
      <c r="Y1458">
        <v>0</v>
      </c>
      <c r="Z1458" s="5">
        <v>19056</v>
      </c>
      <c r="AA1458" s="5">
        <v>142600592</v>
      </c>
      <c r="AB1458">
        <v>0</v>
      </c>
      <c r="AC1458">
        <v>0</v>
      </c>
      <c r="AD1458">
        <v>0</v>
      </c>
      <c r="AE1458" t="s">
        <v>34</v>
      </c>
      <c r="AF1458" t="s">
        <v>34</v>
      </c>
      <c r="AG1458" t="s">
        <v>41</v>
      </c>
      <c r="AH1458" s="5">
        <v>1397834.62</v>
      </c>
      <c r="AI1458" s="5">
        <v>27980.74</v>
      </c>
      <c r="AJ1458" s="3">
        <v>49360</v>
      </c>
      <c r="AK1458" s="5">
        <v>190.56</v>
      </c>
      <c r="AL1458" s="5">
        <v>0</v>
      </c>
      <c r="AM1458" s="5">
        <v>0</v>
      </c>
      <c r="AN1458" s="5">
        <v>0</v>
      </c>
      <c r="AO1458" t="s">
        <v>41</v>
      </c>
      <c r="AP1458" t="s">
        <v>37</v>
      </c>
      <c r="AQ1458" s="5">
        <v>1397834.62</v>
      </c>
      <c r="AR1458" t="s">
        <v>38</v>
      </c>
      <c r="AS1458">
        <f t="shared" ref="AS1458:AS1468" si="360">IF(AC1458&gt;=1,1,0)</f>
        <v>0</v>
      </c>
      <c r="AT1458" t="str">
        <f t="shared" si="352"/>
        <v>0 Días</v>
      </c>
      <c r="AU1458" t="e">
        <f>IF(AND(AC1458=0,SUMIFS($H:$H,$A:$A,$A1458,#REF!,#REF!)&lt;250000000),"Ordinaria",IF(AND(AC1458=0,SUMIFS($H:$H,$A:$A,$A1458,#REF!,#REF!)&gt;=250000000),"Preventiva",IF(AND(AC1458&gt;0,AC1458&lt;=30),"Persuasiva I",IF(AND(AC1458&gt;30,AC1458&lt;=60),"Persuasiva II",IF(AND(AC1458&gt;60,AC1458&lt;90),"Prejurídica","Jurídico")))))</f>
        <v>#REF!</v>
      </c>
      <c r="AV1458">
        <f t="shared" si="353"/>
        <v>0</v>
      </c>
      <c r="AW1458" t="str">
        <f>IFERROR(VLOOKUP(#REF!,#REF!,32,0),"Desembolsado")</f>
        <v>Desembolsado</v>
      </c>
      <c r="AX1458" t="str">
        <f t="shared" si="357"/>
        <v>Otro</v>
      </c>
    </row>
    <row r="1459" spans="1:50" x14ac:dyDescent="0.25">
      <c r="A1459" s="3">
        <v>45291</v>
      </c>
      <c r="B1459" s="1">
        <v>39178100022551</v>
      </c>
      <c r="C1459" s="5">
        <v>296000000</v>
      </c>
      <c r="D1459">
        <v>240</v>
      </c>
      <c r="E1459" s="3">
        <v>41976</v>
      </c>
      <c r="F1459" s="1">
        <f>_xlfn.DAYS(E1459,A1459)/30</f>
        <v>-110.5</v>
      </c>
      <c r="G1459" s="1">
        <f t="shared" ref="G1459:G1490" si="361">+D1459+F1459</f>
        <v>129.5</v>
      </c>
      <c r="H1459" s="5">
        <v>140834466</v>
      </c>
      <c r="I1459" s="5" t="s">
        <v>52</v>
      </c>
      <c r="J1459" s="6">
        <v>42888</v>
      </c>
      <c r="K1459" s="7">
        <f>+_xlfn.DAYS(A1459,J1459)/30</f>
        <v>80.099999999999994</v>
      </c>
      <c r="L1459" s="7">
        <f>+_xlfn.DAYS(A1459,E1459)/30</f>
        <v>110.5</v>
      </c>
      <c r="M1459" s="6">
        <v>31277</v>
      </c>
      <c r="N1459" s="8">
        <f>+_xlfn.DAYS(A1459,M1459)/365</f>
        <v>38.394520547945206</v>
      </c>
      <c r="O1459" s="8">
        <v>1032</v>
      </c>
      <c r="P1459" s="6">
        <v>40969</v>
      </c>
      <c r="Q1459" s="8">
        <f t="shared" si="349"/>
        <v>2.7972222222222221</v>
      </c>
      <c r="R1459" s="8">
        <f t="shared" si="356"/>
        <v>5.3305555555555557</v>
      </c>
      <c r="S1459" s="8" t="s">
        <v>66</v>
      </c>
      <c r="T1459" s="9">
        <v>3.5799999999999998E-2</v>
      </c>
      <c r="U1459" s="5">
        <f t="shared" si="350"/>
        <v>1233333.3333333333</v>
      </c>
      <c r="V1459" s="5">
        <f t="shared" si="347"/>
        <v>420156.1569</v>
      </c>
      <c r="W1459" s="10">
        <f t="shared" si="358"/>
        <v>1653489.4902333333</v>
      </c>
      <c r="X1459" s="5">
        <v>2799223</v>
      </c>
      <c r="Y1459">
        <v>0</v>
      </c>
      <c r="Z1459" s="5">
        <v>19202</v>
      </c>
      <c r="AA1459" s="5">
        <v>143652891</v>
      </c>
      <c r="AB1459">
        <v>0</v>
      </c>
      <c r="AC1459">
        <v>0</v>
      </c>
      <c r="AD1459">
        <v>0</v>
      </c>
      <c r="AE1459" t="s">
        <v>34</v>
      </c>
      <c r="AF1459" t="s">
        <v>34</v>
      </c>
      <c r="AG1459" t="s">
        <v>41</v>
      </c>
      <c r="AH1459" s="5">
        <v>1408344.66</v>
      </c>
      <c r="AI1459" s="5">
        <v>27992.23</v>
      </c>
      <c r="AJ1459" s="3">
        <v>49360</v>
      </c>
      <c r="AK1459" s="5">
        <v>192.02</v>
      </c>
      <c r="AL1459" s="5">
        <v>0</v>
      </c>
      <c r="AM1459" s="5">
        <v>0</v>
      </c>
      <c r="AN1459" s="5">
        <v>0</v>
      </c>
      <c r="AO1459" t="s">
        <v>41</v>
      </c>
      <c r="AP1459" t="s">
        <v>37</v>
      </c>
      <c r="AQ1459" s="5">
        <v>1408344.66</v>
      </c>
      <c r="AR1459" t="s">
        <v>38</v>
      </c>
      <c r="AS1459">
        <f t="shared" si="360"/>
        <v>0</v>
      </c>
      <c r="AT1459" t="str">
        <f t="shared" si="352"/>
        <v>0 Días</v>
      </c>
      <c r="AU1459" t="e">
        <f>IF(AND(AC1459=0,SUMIFS($H:$H,$A:$A,$A1459,#REF!,#REF!)&lt;250000000),"Ordinaria",IF(AND(AC1459=0,SUMIFS($H:$H,$A:$A,$A1459,#REF!,#REF!)&gt;=250000000),"Preventiva",IF(AND(AC1459&gt;0,AC1459&lt;=30),"Persuasiva I",IF(AND(AC1459&gt;30,AC1459&lt;=60),"Persuasiva II",IF(AND(AC1459&gt;60,AC1459&lt;90),"Prejurídica","Jurídico")))))</f>
        <v>#REF!</v>
      </c>
      <c r="AV1459">
        <f t="shared" si="353"/>
        <v>0</v>
      </c>
      <c r="AW1459" t="str">
        <f>IFERROR(VLOOKUP(#REF!,#REF!,32,0),"Desembolsado")</f>
        <v>Desembolsado</v>
      </c>
      <c r="AX1459" t="str">
        <f t="shared" si="357"/>
        <v>Otro</v>
      </c>
    </row>
    <row r="1460" spans="1:50" x14ac:dyDescent="0.25">
      <c r="A1460" s="3">
        <v>45260</v>
      </c>
      <c r="B1460" s="1">
        <v>39178100022551</v>
      </c>
      <c r="C1460" s="5">
        <v>296000000</v>
      </c>
      <c r="D1460">
        <v>240</v>
      </c>
      <c r="E1460" s="3">
        <v>41976</v>
      </c>
      <c r="F1460" s="1">
        <f>_xlfn.DAYS(E1460,A1460)/30</f>
        <v>-109.46666666666667</v>
      </c>
      <c r="G1460" s="1">
        <f t="shared" si="361"/>
        <v>130.53333333333333</v>
      </c>
      <c r="H1460" s="5">
        <v>141885470</v>
      </c>
      <c r="I1460" s="5" t="s">
        <v>52</v>
      </c>
      <c r="J1460" s="6">
        <v>42888</v>
      </c>
      <c r="K1460" s="7">
        <f>+_xlfn.DAYS(A1460,J1460)/30</f>
        <v>79.066666666666663</v>
      </c>
      <c r="L1460" s="7">
        <v>110</v>
      </c>
      <c r="M1460" s="6">
        <v>31277</v>
      </c>
      <c r="N1460" s="8">
        <f>+_xlfn.DAYS(A1460,M1460)/365</f>
        <v>38.30958904109589</v>
      </c>
      <c r="O1460" s="8">
        <v>1032</v>
      </c>
      <c r="P1460" s="6">
        <v>40969</v>
      </c>
      <c r="Q1460" s="8">
        <f t="shared" si="349"/>
        <v>2.7972222222222221</v>
      </c>
      <c r="R1460" s="8">
        <f t="shared" si="356"/>
        <v>5.3305555555555557</v>
      </c>
      <c r="S1460" s="8" t="s">
        <v>66</v>
      </c>
      <c r="T1460" s="9">
        <v>3.5799999999999998E-2</v>
      </c>
      <c r="U1460" s="5">
        <f t="shared" si="350"/>
        <v>1233333.3333333333</v>
      </c>
      <c r="V1460" s="5">
        <f t="shared" si="347"/>
        <v>423291.65216666664</v>
      </c>
      <c r="W1460" s="10">
        <f t="shared" si="358"/>
        <v>1656624.9855</v>
      </c>
      <c r="X1460" s="5">
        <v>2800373</v>
      </c>
      <c r="Y1460">
        <v>0</v>
      </c>
      <c r="Z1460" s="5">
        <v>0</v>
      </c>
      <c r="AA1460" s="5">
        <v>144685843</v>
      </c>
      <c r="AB1460">
        <v>0</v>
      </c>
      <c r="AC1460">
        <v>0</v>
      </c>
      <c r="AD1460">
        <v>0</v>
      </c>
      <c r="AE1460" t="s">
        <v>34</v>
      </c>
      <c r="AF1460" t="s">
        <v>34</v>
      </c>
      <c r="AG1460" t="s">
        <v>41</v>
      </c>
      <c r="AH1460" s="5">
        <v>1418854.7</v>
      </c>
      <c r="AI1460" s="5">
        <v>28003.73</v>
      </c>
      <c r="AJ1460" s="3">
        <v>49360</v>
      </c>
      <c r="AK1460" s="5">
        <v>0</v>
      </c>
      <c r="AL1460" s="5">
        <v>0</v>
      </c>
      <c r="AM1460" s="5">
        <v>0</v>
      </c>
      <c r="AN1460" s="5">
        <v>0</v>
      </c>
      <c r="AO1460" t="s">
        <v>41</v>
      </c>
      <c r="AP1460" t="s">
        <v>37</v>
      </c>
      <c r="AQ1460" s="5">
        <v>1418854.7</v>
      </c>
      <c r="AR1460" t="s">
        <v>38</v>
      </c>
      <c r="AS1460">
        <f t="shared" si="360"/>
        <v>0</v>
      </c>
      <c r="AT1460" t="str">
        <f t="shared" si="352"/>
        <v>0 Días</v>
      </c>
      <c r="AU1460" t="e">
        <f>IF(AND(AC1460=0,SUMIFS($H:$H,$A:$A,$A1460,#REF!,#REF!)&lt;250000000),"Ordinaria",IF(AND(AC1460=0,SUMIFS($H:$H,$A:$A,$A1460,#REF!,#REF!)&gt;=250000000),"Preventiva",IF(AND(AC1460&gt;0,AC1460&lt;=30),"Persuasiva I",IF(AND(AC1460&gt;30,AC1460&lt;=60),"Persuasiva II",IF(AND(AC1460&gt;60,AC1460&lt;90),"Prejurídica","Jurídico")))))</f>
        <v>#REF!</v>
      </c>
      <c r="AV1460">
        <f t="shared" si="353"/>
        <v>0</v>
      </c>
      <c r="AW1460" t="str">
        <f>IFERROR(VLOOKUP(#REF!,#REF!,32,0),"Desembolsado")</f>
        <v>Desembolsado</v>
      </c>
      <c r="AX1460" t="str">
        <f t="shared" si="357"/>
        <v>Otro</v>
      </c>
    </row>
    <row r="1461" spans="1:50" x14ac:dyDescent="0.25">
      <c r="A1461" s="3">
        <v>45230</v>
      </c>
      <c r="B1461" s="1">
        <v>39178100022551</v>
      </c>
      <c r="C1461" s="5">
        <v>296000000</v>
      </c>
      <c r="D1461">
        <v>240</v>
      </c>
      <c r="E1461" s="3">
        <v>41976</v>
      </c>
      <c r="F1461" s="1">
        <f>_xlfn.DAYS(E1461,A1461)/30</f>
        <v>-108.46666666666667</v>
      </c>
      <c r="G1461" s="1">
        <f t="shared" si="361"/>
        <v>131.53333333333333</v>
      </c>
      <c r="H1461" s="5">
        <v>142936474</v>
      </c>
      <c r="I1461" s="5" t="s">
        <v>52</v>
      </c>
      <c r="J1461" s="6">
        <v>42888</v>
      </c>
      <c r="K1461" s="7">
        <f>+_xlfn.DAYS(A1461,J1461)/30</f>
        <v>78.066666666666663</v>
      </c>
      <c r="L1461" s="7">
        <v>109.46666666666667</v>
      </c>
      <c r="M1461" s="6">
        <v>31277</v>
      </c>
      <c r="N1461" s="8">
        <f>+_xlfn.DAYS(A1461,M1461)/365</f>
        <v>38.227397260273975</v>
      </c>
      <c r="O1461" s="8">
        <v>1032</v>
      </c>
      <c r="P1461" s="6">
        <v>40969</v>
      </c>
      <c r="Q1461" s="8">
        <f t="shared" si="349"/>
        <v>2.7972222222222221</v>
      </c>
      <c r="R1461" s="8">
        <f t="shared" si="356"/>
        <v>5.3305555555555557</v>
      </c>
      <c r="S1461" s="8" t="s">
        <v>66</v>
      </c>
      <c r="T1461" s="9">
        <v>3.5799999999999998E-2</v>
      </c>
      <c r="U1461" s="5">
        <f t="shared" si="350"/>
        <v>1233333.3333333333</v>
      </c>
      <c r="V1461" s="5">
        <f t="shared" si="347"/>
        <v>426427.14743333333</v>
      </c>
      <c r="W1461" s="10">
        <f t="shared" si="358"/>
        <v>1659760.4807666666</v>
      </c>
      <c r="X1461" s="5">
        <v>2801523</v>
      </c>
      <c r="Y1461">
        <v>0</v>
      </c>
      <c r="Z1461" s="5">
        <v>0</v>
      </c>
      <c r="AA1461" s="5">
        <v>145737997</v>
      </c>
      <c r="AB1461">
        <v>0</v>
      </c>
      <c r="AC1461">
        <v>0</v>
      </c>
      <c r="AD1461">
        <v>0</v>
      </c>
      <c r="AE1461" t="s">
        <v>34</v>
      </c>
      <c r="AF1461" t="s">
        <v>34</v>
      </c>
      <c r="AG1461" t="s">
        <v>41</v>
      </c>
      <c r="AH1461" s="5">
        <v>1429364.74</v>
      </c>
      <c r="AI1461" s="5">
        <v>28015.23</v>
      </c>
      <c r="AJ1461" s="3">
        <v>49360</v>
      </c>
      <c r="AK1461" s="5">
        <v>0</v>
      </c>
      <c r="AL1461" s="5">
        <v>0</v>
      </c>
      <c r="AM1461" s="5">
        <v>0</v>
      </c>
      <c r="AN1461" s="5">
        <v>0</v>
      </c>
      <c r="AO1461" t="s">
        <v>41</v>
      </c>
      <c r="AP1461" t="s">
        <v>37</v>
      </c>
      <c r="AQ1461" s="5">
        <v>1429364.74</v>
      </c>
      <c r="AR1461" t="s">
        <v>38</v>
      </c>
      <c r="AS1461">
        <f t="shared" si="360"/>
        <v>0</v>
      </c>
      <c r="AT1461" t="str">
        <f t="shared" si="352"/>
        <v>0 Días</v>
      </c>
      <c r="AU1461" t="e">
        <f>IF(AND(AC1461=0,SUMIFS($H:$H,$A:$A,$A1461,#REF!,#REF!)&lt;250000000),"Ordinaria",IF(AND(AC1461=0,SUMIFS($H:$H,$A:$A,$A1461,#REF!,#REF!)&gt;=250000000),"Preventiva",IF(AND(AC1461&gt;0,AC1461&lt;=30),"Persuasiva I",IF(AND(AC1461&gt;30,AC1461&lt;=60),"Persuasiva II",IF(AND(AC1461&gt;60,AC1461&lt;90),"Prejurídica","Jurídico")))))</f>
        <v>#REF!</v>
      </c>
      <c r="AV1461">
        <f t="shared" si="353"/>
        <v>0</v>
      </c>
      <c r="AW1461" t="str">
        <f>IFERROR(VLOOKUP(#REF!,#REF!,32,0),"Desembolsado")</f>
        <v>Desembolsado</v>
      </c>
      <c r="AX1461" t="str">
        <f t="shared" si="357"/>
        <v>Otro</v>
      </c>
    </row>
    <row r="1462" spans="1:50" x14ac:dyDescent="0.25">
      <c r="A1462" s="3">
        <v>45199</v>
      </c>
      <c r="B1462" s="1">
        <v>39178100022551</v>
      </c>
      <c r="C1462" s="5">
        <v>296000000</v>
      </c>
      <c r="D1462">
        <v>240</v>
      </c>
      <c r="E1462" s="3">
        <v>41976</v>
      </c>
      <c r="F1462" s="1">
        <f>_xlfn.DAYS(E1462,A1462)/30</f>
        <v>-107.43333333333334</v>
      </c>
      <c r="G1462" s="1">
        <f t="shared" si="361"/>
        <v>132.56666666666666</v>
      </c>
      <c r="H1462" s="5">
        <v>145038482</v>
      </c>
      <c r="I1462" s="5" t="s">
        <v>52</v>
      </c>
      <c r="J1462" s="6">
        <v>42888</v>
      </c>
      <c r="K1462" s="7">
        <f>+_xlfn.DAYS(A1462,J1462)/30</f>
        <v>77.033333333333331</v>
      </c>
      <c r="L1462" s="7">
        <v>108.46666666666667</v>
      </c>
      <c r="M1462" s="6">
        <v>31277</v>
      </c>
      <c r="N1462" s="8">
        <f>+_xlfn.DAYS(A1462,M1462)/365</f>
        <v>38.142465753424659</v>
      </c>
      <c r="O1462" s="8">
        <v>1032</v>
      </c>
      <c r="P1462" s="6">
        <v>40969</v>
      </c>
      <c r="Q1462" s="8">
        <f t="shared" si="349"/>
        <v>2.7972222222222221</v>
      </c>
      <c r="R1462" s="8">
        <f t="shared" si="356"/>
        <v>5.3305555555555557</v>
      </c>
      <c r="S1462" s="8" t="s">
        <v>66</v>
      </c>
      <c r="T1462" s="9">
        <v>3.5799999999999998E-2</v>
      </c>
      <c r="U1462" s="5">
        <f t="shared" si="350"/>
        <v>1233333.3333333333</v>
      </c>
      <c r="V1462" s="5">
        <f t="shared" si="347"/>
        <v>432698.13796666666</v>
      </c>
      <c r="W1462" s="10">
        <f t="shared" si="358"/>
        <v>1666031.4712999999</v>
      </c>
      <c r="X1462" s="5">
        <v>3235370</v>
      </c>
      <c r="Y1462">
        <v>0</v>
      </c>
      <c r="Z1462" s="5">
        <v>0</v>
      </c>
      <c r="AA1462" s="5">
        <v>148275536</v>
      </c>
      <c r="AB1462">
        <v>1</v>
      </c>
      <c r="AC1462">
        <v>10</v>
      </c>
      <c r="AD1462">
        <v>0</v>
      </c>
      <c r="AE1462" t="s">
        <v>34</v>
      </c>
      <c r="AF1462" t="s">
        <v>34</v>
      </c>
      <c r="AG1462" t="s">
        <v>41</v>
      </c>
      <c r="AH1462" s="5">
        <v>1450384.82</v>
      </c>
      <c r="AI1462" s="5">
        <v>32370.54</v>
      </c>
      <c r="AJ1462" s="3">
        <v>49360</v>
      </c>
      <c r="AK1462" s="5">
        <v>0</v>
      </c>
      <c r="AL1462" s="5">
        <v>0</v>
      </c>
      <c r="AM1462" s="5">
        <v>0</v>
      </c>
      <c r="AN1462" s="5">
        <v>0</v>
      </c>
      <c r="AO1462" t="s">
        <v>41</v>
      </c>
      <c r="AP1462" t="s">
        <v>42</v>
      </c>
      <c r="AQ1462" s="5">
        <v>1450384.82</v>
      </c>
      <c r="AR1462" t="s">
        <v>38</v>
      </c>
      <c r="AS1462">
        <f t="shared" si="360"/>
        <v>1</v>
      </c>
      <c r="AT1462" t="str">
        <f t="shared" si="352"/>
        <v>1-30 Días</v>
      </c>
      <c r="AU1462" t="e">
        <f>IF(AND(AC1462=0,SUMIFS($H:$H,$A:$A,$A1462,#REF!,#REF!)&lt;250000000),"Ordinaria",IF(AND(AC1462=0,SUMIFS($H:$H,$A:$A,$A1462,#REF!,#REF!)&gt;=250000000),"Preventiva",IF(AND(AC1462&gt;0,AC1462&lt;=30),"Persuasiva I",IF(AND(AC1462&gt;30,AC1462&lt;=60),"Persuasiva II",IF(AND(AC1462&gt;60,AC1462&lt;90),"Prejurídica","Jurídico")))))</f>
        <v>#REF!</v>
      </c>
      <c r="AV1462">
        <f t="shared" si="353"/>
        <v>0</v>
      </c>
      <c r="AW1462" t="str">
        <f>IFERROR(VLOOKUP(#REF!,#REF!,32,0),"Desembolsado")</f>
        <v>Desembolsado</v>
      </c>
      <c r="AX1462" t="str">
        <f t="shared" si="357"/>
        <v>Otro</v>
      </c>
    </row>
    <row r="1463" spans="1:50" x14ac:dyDescent="0.25">
      <c r="A1463" s="3">
        <v>45169</v>
      </c>
      <c r="B1463" s="1">
        <v>39178100022551</v>
      </c>
      <c r="C1463" s="5">
        <v>296000000</v>
      </c>
      <c r="D1463">
        <v>240</v>
      </c>
      <c r="E1463" s="3">
        <v>41976</v>
      </c>
      <c r="F1463" s="1">
        <f>_xlfn.DAYS(E1463,A1463)/30</f>
        <v>-106.43333333333334</v>
      </c>
      <c r="G1463" s="1">
        <f t="shared" si="361"/>
        <v>133.56666666666666</v>
      </c>
      <c r="H1463" s="5">
        <v>145038482</v>
      </c>
      <c r="I1463" s="5" t="s">
        <v>52</v>
      </c>
      <c r="J1463" s="6">
        <v>42888</v>
      </c>
      <c r="K1463" s="7">
        <f>+_xlfn.DAYS(A1463,J1463)/30</f>
        <v>76.033333333333331</v>
      </c>
      <c r="L1463" s="7">
        <v>107.43333333333334</v>
      </c>
      <c r="M1463" s="6">
        <v>31277</v>
      </c>
      <c r="N1463" s="8">
        <f>+_xlfn.DAYS(A1463,M1463)/365</f>
        <v>38.060273972602737</v>
      </c>
      <c r="O1463" s="8">
        <v>1032</v>
      </c>
      <c r="P1463" s="6">
        <v>40969</v>
      </c>
      <c r="Q1463" s="8">
        <f t="shared" si="349"/>
        <v>2.7972222222222221</v>
      </c>
      <c r="R1463" s="8">
        <f t="shared" si="356"/>
        <v>5.3305555555555557</v>
      </c>
      <c r="S1463" s="8" t="s">
        <v>66</v>
      </c>
      <c r="T1463" s="9">
        <v>3.5799999999999998E-2</v>
      </c>
      <c r="U1463" s="5">
        <f t="shared" si="350"/>
        <v>1233333.3333333333</v>
      </c>
      <c r="V1463" s="5">
        <f t="shared" si="347"/>
        <v>432698.13796666666</v>
      </c>
      <c r="W1463" s="10">
        <f t="shared" si="358"/>
        <v>1666031.4712999999</v>
      </c>
      <c r="X1463" s="5">
        <v>2803822</v>
      </c>
      <c r="Y1463">
        <v>0</v>
      </c>
      <c r="Z1463" s="5">
        <v>0</v>
      </c>
      <c r="AA1463" s="5">
        <v>147842304</v>
      </c>
      <c r="AB1463">
        <v>0</v>
      </c>
      <c r="AC1463">
        <v>0</v>
      </c>
      <c r="AD1463">
        <v>0</v>
      </c>
      <c r="AE1463" t="s">
        <v>34</v>
      </c>
      <c r="AF1463" t="s">
        <v>34</v>
      </c>
      <c r="AG1463" t="s">
        <v>41</v>
      </c>
      <c r="AH1463" s="5">
        <v>1450384.82</v>
      </c>
      <c r="AI1463" s="5">
        <v>28038.22</v>
      </c>
      <c r="AJ1463" s="3">
        <v>49360</v>
      </c>
      <c r="AK1463" s="5">
        <v>0</v>
      </c>
      <c r="AL1463" s="5">
        <v>0</v>
      </c>
      <c r="AM1463" s="5">
        <v>0</v>
      </c>
      <c r="AN1463" s="5">
        <v>0</v>
      </c>
      <c r="AO1463" t="s">
        <v>41</v>
      </c>
      <c r="AP1463" t="s">
        <v>37</v>
      </c>
      <c r="AQ1463" s="5">
        <v>1450384.82</v>
      </c>
      <c r="AR1463" t="s">
        <v>38</v>
      </c>
      <c r="AS1463">
        <f t="shared" si="360"/>
        <v>0</v>
      </c>
      <c r="AT1463" t="str">
        <f t="shared" si="352"/>
        <v>0 Días</v>
      </c>
      <c r="AU1463" t="e">
        <f>IF(AND(AC1463=0,SUMIFS($H:$H,$A:$A,$A1463,#REF!,#REF!)&lt;250000000),"Ordinaria",IF(AND(AC1463=0,SUMIFS($H:$H,$A:$A,$A1463,#REF!,#REF!)&gt;=250000000),"Preventiva",IF(AND(AC1463&gt;0,AC1463&lt;=30),"Persuasiva I",IF(AND(AC1463&gt;30,AC1463&lt;=60),"Persuasiva II",IF(AND(AC1463&gt;60,AC1463&lt;90),"Prejurídica","Jurídico")))))</f>
        <v>#REF!</v>
      </c>
      <c r="AV1463">
        <f t="shared" si="353"/>
        <v>0</v>
      </c>
      <c r="AW1463" t="str">
        <f>IFERROR(VLOOKUP(#REF!,#REF!,32,0),"Desembolsado")</f>
        <v>Desembolsado</v>
      </c>
      <c r="AX1463" t="str">
        <f t="shared" si="357"/>
        <v>Otro</v>
      </c>
    </row>
    <row r="1464" spans="1:50" x14ac:dyDescent="0.25">
      <c r="A1464" s="3">
        <v>45138</v>
      </c>
      <c r="B1464" s="1">
        <v>39178100022551</v>
      </c>
      <c r="C1464" s="5">
        <v>296000000</v>
      </c>
      <c r="D1464">
        <v>240</v>
      </c>
      <c r="E1464" s="3">
        <v>41976</v>
      </c>
      <c r="F1464" s="1">
        <f>_xlfn.DAYS(E1464,A1464)/30</f>
        <v>-105.4</v>
      </c>
      <c r="G1464" s="1">
        <f t="shared" si="361"/>
        <v>134.6</v>
      </c>
      <c r="H1464" s="5">
        <v>146089486</v>
      </c>
      <c r="I1464" s="5" t="s">
        <v>52</v>
      </c>
      <c r="J1464" s="6">
        <v>42888</v>
      </c>
      <c r="K1464" s="7">
        <f>+_xlfn.DAYS(A1464,J1464)/30</f>
        <v>75</v>
      </c>
      <c r="L1464" s="7">
        <v>106.43333333333334</v>
      </c>
      <c r="M1464" s="6">
        <v>31277</v>
      </c>
      <c r="N1464" s="8">
        <f>+_xlfn.DAYS(A1464,M1464)/365</f>
        <v>37.975342465753428</v>
      </c>
      <c r="O1464" s="8">
        <v>1032</v>
      </c>
      <c r="P1464" s="6">
        <v>40969</v>
      </c>
      <c r="Q1464" s="8">
        <f t="shared" si="349"/>
        <v>2.7972222222222221</v>
      </c>
      <c r="R1464" s="8">
        <f t="shared" si="356"/>
        <v>5.3305555555555557</v>
      </c>
      <c r="S1464" s="8" t="s">
        <v>66</v>
      </c>
      <c r="T1464" s="9">
        <v>3.5799999999999998E-2</v>
      </c>
      <c r="U1464" s="5">
        <f t="shared" si="350"/>
        <v>1233333.3333333333</v>
      </c>
      <c r="V1464" s="5">
        <f t="shared" si="347"/>
        <v>435833.6332333333</v>
      </c>
      <c r="W1464" s="10">
        <f t="shared" si="358"/>
        <v>1669166.9665666665</v>
      </c>
      <c r="X1464" s="5">
        <v>2804970</v>
      </c>
      <c r="Y1464">
        <v>0</v>
      </c>
      <c r="Z1464" s="5">
        <v>0</v>
      </c>
      <c r="AA1464" s="5">
        <v>148894456</v>
      </c>
      <c r="AB1464">
        <v>0</v>
      </c>
      <c r="AC1464">
        <v>0</v>
      </c>
      <c r="AD1464">
        <v>0</v>
      </c>
      <c r="AE1464" t="s">
        <v>34</v>
      </c>
      <c r="AF1464" t="s">
        <v>34</v>
      </c>
      <c r="AG1464" t="s">
        <v>41</v>
      </c>
      <c r="AH1464" s="5">
        <v>1460894.86</v>
      </c>
      <c r="AI1464" s="5">
        <v>28049.7</v>
      </c>
      <c r="AJ1464" s="3">
        <v>49360</v>
      </c>
      <c r="AK1464" s="5">
        <v>0</v>
      </c>
      <c r="AL1464" s="5">
        <v>0</v>
      </c>
      <c r="AM1464" s="5">
        <v>0</v>
      </c>
      <c r="AN1464" s="5">
        <v>0</v>
      </c>
      <c r="AO1464" t="s">
        <v>41</v>
      </c>
      <c r="AP1464" t="s">
        <v>37</v>
      </c>
      <c r="AQ1464" s="5">
        <v>1460894.86</v>
      </c>
      <c r="AR1464" t="s">
        <v>38</v>
      </c>
      <c r="AS1464">
        <f t="shared" si="360"/>
        <v>0</v>
      </c>
      <c r="AT1464" t="str">
        <f t="shared" si="352"/>
        <v>0 Días</v>
      </c>
      <c r="AU1464" t="e">
        <f>IF(AND(AC1464=0,SUMIFS($H:$H,$A:$A,$A1464,#REF!,#REF!)&lt;250000000),"Ordinaria",IF(AND(AC1464=0,SUMIFS($H:$H,$A:$A,$A1464,#REF!,#REF!)&gt;=250000000),"Preventiva",IF(AND(AC1464&gt;0,AC1464&lt;=30),"Persuasiva I",IF(AND(AC1464&gt;30,AC1464&lt;=60),"Persuasiva II",IF(AND(AC1464&gt;60,AC1464&lt;90),"Prejurídica","Jurídico")))))</f>
        <v>#REF!</v>
      </c>
      <c r="AV1464">
        <f t="shared" si="353"/>
        <v>0</v>
      </c>
      <c r="AW1464" t="str">
        <f>IFERROR(VLOOKUP(#REF!,#REF!,32,0),"Desembolsado")</f>
        <v>Desembolsado</v>
      </c>
      <c r="AX1464" t="str">
        <f t="shared" si="357"/>
        <v>Otro</v>
      </c>
    </row>
    <row r="1465" spans="1:50" x14ac:dyDescent="0.25">
      <c r="A1465" s="3">
        <v>45107</v>
      </c>
      <c r="B1465" s="1">
        <v>39178100022551</v>
      </c>
      <c r="C1465" s="5">
        <v>296000000</v>
      </c>
      <c r="D1465">
        <v>240</v>
      </c>
      <c r="E1465" s="3">
        <v>41976</v>
      </c>
      <c r="F1465" s="1">
        <f>_xlfn.DAYS(E1465,A1465)/30</f>
        <v>-104.36666666666666</v>
      </c>
      <c r="G1465" s="1">
        <f t="shared" si="361"/>
        <v>135.63333333333333</v>
      </c>
      <c r="H1465" s="5">
        <v>147140490</v>
      </c>
      <c r="I1465" s="5" t="s">
        <v>52</v>
      </c>
      <c r="J1465" s="6">
        <v>42888</v>
      </c>
      <c r="K1465" s="7">
        <f>+_xlfn.DAYS(A1465,J1465)/30</f>
        <v>73.966666666666669</v>
      </c>
      <c r="L1465" s="7">
        <v>105.4</v>
      </c>
      <c r="M1465" s="6">
        <v>31277</v>
      </c>
      <c r="N1465" s="8">
        <f>+_xlfn.DAYS(A1465,M1465)/365</f>
        <v>37.890410958904113</v>
      </c>
      <c r="O1465" s="8">
        <v>1032</v>
      </c>
      <c r="P1465" s="6">
        <v>40969</v>
      </c>
      <c r="Q1465" s="8">
        <f t="shared" si="349"/>
        <v>2.7972222222222221</v>
      </c>
      <c r="R1465" s="8">
        <f t="shared" si="356"/>
        <v>5.3305555555555557</v>
      </c>
      <c r="S1465" s="8" t="s">
        <v>66</v>
      </c>
      <c r="T1465" s="9">
        <v>3.5799999999999998E-2</v>
      </c>
      <c r="U1465" s="5">
        <f t="shared" si="350"/>
        <v>1233333.3333333333</v>
      </c>
      <c r="V1465" s="5">
        <f t="shared" si="347"/>
        <v>438969.12849999993</v>
      </c>
      <c r="W1465" s="10">
        <f t="shared" si="358"/>
        <v>1672302.4618333331</v>
      </c>
      <c r="X1465" s="5">
        <v>2806121</v>
      </c>
      <c r="Y1465">
        <v>0</v>
      </c>
      <c r="Z1465" s="5">
        <v>0</v>
      </c>
      <c r="AA1465" s="5">
        <v>149946611</v>
      </c>
      <c r="AB1465">
        <v>0</v>
      </c>
      <c r="AC1465">
        <v>0</v>
      </c>
      <c r="AD1465">
        <v>0</v>
      </c>
      <c r="AE1465" t="s">
        <v>34</v>
      </c>
      <c r="AF1465" t="s">
        <v>34</v>
      </c>
      <c r="AG1465" t="s">
        <v>41</v>
      </c>
      <c r="AH1465" s="5">
        <v>1471404.9</v>
      </c>
      <c r="AI1465" s="5">
        <v>28061.21</v>
      </c>
      <c r="AJ1465" s="3">
        <v>49360</v>
      </c>
      <c r="AK1465" s="5">
        <v>0</v>
      </c>
      <c r="AL1465" s="5">
        <v>0</v>
      </c>
      <c r="AM1465" s="5">
        <v>0</v>
      </c>
      <c r="AN1465" s="5">
        <v>0</v>
      </c>
      <c r="AO1465" t="s">
        <v>41</v>
      </c>
      <c r="AP1465" t="s">
        <v>37</v>
      </c>
      <c r="AQ1465" s="5">
        <v>1471404.9</v>
      </c>
      <c r="AR1465" t="s">
        <v>38</v>
      </c>
      <c r="AS1465">
        <f t="shared" si="360"/>
        <v>0</v>
      </c>
      <c r="AT1465" t="str">
        <f t="shared" si="352"/>
        <v>0 Días</v>
      </c>
      <c r="AU1465" t="e">
        <f>IF(AND(AC1465=0,SUMIFS($H:$H,$A:$A,$A1465,#REF!,#REF!)&lt;250000000),"Ordinaria",IF(AND(AC1465=0,SUMIFS($H:$H,$A:$A,$A1465,#REF!,#REF!)&gt;=250000000),"Preventiva",IF(AND(AC1465&gt;0,AC1465&lt;=30),"Persuasiva I",IF(AND(AC1465&gt;30,AC1465&lt;=60),"Persuasiva II",IF(AND(AC1465&gt;60,AC1465&lt;90),"Prejurídica","Jurídico")))))</f>
        <v>#REF!</v>
      </c>
      <c r="AV1465">
        <f t="shared" si="353"/>
        <v>0</v>
      </c>
      <c r="AW1465" t="str">
        <f>IFERROR(VLOOKUP(#REF!,#REF!,32,0),"Desembolsado")</f>
        <v>Desembolsado</v>
      </c>
      <c r="AX1465" t="str">
        <f t="shared" si="357"/>
        <v>Otro</v>
      </c>
    </row>
    <row r="1466" spans="1:50" x14ac:dyDescent="0.25">
      <c r="A1466" s="3">
        <v>45077</v>
      </c>
      <c r="B1466" s="1">
        <v>39178100022551</v>
      </c>
      <c r="C1466" s="5">
        <v>296000000</v>
      </c>
      <c r="D1466">
        <v>240</v>
      </c>
      <c r="E1466" s="3">
        <v>41976</v>
      </c>
      <c r="F1466" s="1">
        <f>_xlfn.DAYS(E1466,A1466)/30</f>
        <v>-103.36666666666666</v>
      </c>
      <c r="G1466" s="1">
        <f t="shared" si="361"/>
        <v>136.63333333333333</v>
      </c>
      <c r="H1466" s="5">
        <v>148191494</v>
      </c>
      <c r="I1466" s="5" t="s">
        <v>52</v>
      </c>
      <c r="J1466" s="6">
        <v>42888</v>
      </c>
      <c r="K1466" s="7">
        <f>+_xlfn.DAYS(A1466,J1466)/30</f>
        <v>72.966666666666669</v>
      </c>
      <c r="L1466" s="7">
        <v>104.36666666666666</v>
      </c>
      <c r="M1466" s="6">
        <v>31277</v>
      </c>
      <c r="N1466" s="8">
        <f>+_xlfn.DAYS(A1466,M1466)/365</f>
        <v>37.80821917808219</v>
      </c>
      <c r="O1466" s="8">
        <v>1032</v>
      </c>
      <c r="P1466" s="6">
        <v>40969</v>
      </c>
      <c r="Q1466" s="8">
        <f t="shared" si="349"/>
        <v>2.7972222222222221</v>
      </c>
      <c r="R1466" s="8">
        <f t="shared" si="356"/>
        <v>5.3305555555555557</v>
      </c>
      <c r="S1466" s="8" t="s">
        <v>66</v>
      </c>
      <c r="T1466" s="9">
        <v>3.5799999999999998E-2</v>
      </c>
      <c r="U1466" s="5">
        <f t="shared" si="350"/>
        <v>1233333.3333333333</v>
      </c>
      <c r="V1466" s="5">
        <f t="shared" ref="V1466:V1529" si="362">H1466*T1466/360*30</f>
        <v>442104.62376666669</v>
      </c>
      <c r="W1466" s="10">
        <f t="shared" si="358"/>
        <v>1675437.9571</v>
      </c>
      <c r="X1466" s="5">
        <v>2807260</v>
      </c>
      <c r="Y1466">
        <v>0</v>
      </c>
      <c r="Z1466" s="5">
        <v>0</v>
      </c>
      <c r="AA1466" s="5">
        <v>150998754</v>
      </c>
      <c r="AB1466">
        <v>0</v>
      </c>
      <c r="AC1466">
        <v>0</v>
      </c>
      <c r="AD1466">
        <v>0</v>
      </c>
      <c r="AE1466" t="s">
        <v>34</v>
      </c>
      <c r="AF1466" t="s">
        <v>34</v>
      </c>
      <c r="AG1466" t="s">
        <v>41</v>
      </c>
      <c r="AH1466" s="5">
        <v>1481914.94</v>
      </c>
      <c r="AI1466" s="5">
        <v>28072.6</v>
      </c>
      <c r="AJ1466" s="3">
        <v>49360</v>
      </c>
      <c r="AK1466" s="5">
        <v>0</v>
      </c>
      <c r="AL1466" s="5">
        <v>0</v>
      </c>
      <c r="AM1466" s="5">
        <v>0</v>
      </c>
      <c r="AN1466" s="5">
        <v>0</v>
      </c>
      <c r="AO1466" t="s">
        <v>41</v>
      </c>
      <c r="AP1466" t="s">
        <v>37</v>
      </c>
      <c r="AQ1466" s="5">
        <v>1481914.94</v>
      </c>
      <c r="AR1466" t="s">
        <v>38</v>
      </c>
      <c r="AS1466">
        <f t="shared" si="360"/>
        <v>0</v>
      </c>
      <c r="AT1466" t="str">
        <f t="shared" si="352"/>
        <v>0 Días</v>
      </c>
      <c r="AU1466" t="e">
        <f>IF(AND(AC1466=0,SUMIFS($H:$H,$A:$A,$A1466,#REF!,#REF!)&lt;250000000),"Ordinaria",IF(AND(AC1466=0,SUMIFS($H:$H,$A:$A,$A1466,#REF!,#REF!)&gt;=250000000),"Preventiva",IF(AND(AC1466&gt;0,AC1466&lt;=30),"Persuasiva I",IF(AND(AC1466&gt;30,AC1466&lt;=60),"Persuasiva II",IF(AND(AC1466&gt;60,AC1466&lt;90),"Prejurídica","Jurídico")))))</f>
        <v>#REF!</v>
      </c>
      <c r="AV1466">
        <f t="shared" si="353"/>
        <v>0</v>
      </c>
      <c r="AW1466" t="str">
        <f>IFERROR(VLOOKUP(#REF!,#REF!,32,0),"Desembolsado")</f>
        <v>Desembolsado</v>
      </c>
      <c r="AX1466" t="str">
        <f t="shared" si="357"/>
        <v>Otro</v>
      </c>
    </row>
    <row r="1467" spans="1:50" x14ac:dyDescent="0.25">
      <c r="A1467" s="3">
        <v>45046</v>
      </c>
      <c r="B1467" s="1">
        <v>39178100022551</v>
      </c>
      <c r="C1467" s="5">
        <v>296000000</v>
      </c>
      <c r="D1467">
        <v>240</v>
      </c>
      <c r="E1467" s="3">
        <v>41976</v>
      </c>
      <c r="F1467" s="1">
        <f>_xlfn.DAYS(E1467,A1467)/30</f>
        <v>-102.33333333333333</v>
      </c>
      <c r="G1467" s="1">
        <f t="shared" si="361"/>
        <v>137.66666666666669</v>
      </c>
      <c r="H1467" s="5">
        <v>149242498</v>
      </c>
      <c r="I1467" s="5" t="s">
        <v>52</v>
      </c>
      <c r="J1467" s="6">
        <v>42888</v>
      </c>
      <c r="K1467" s="7">
        <f>+_xlfn.DAYS(A1467,J1467)/30</f>
        <v>71.933333333333337</v>
      </c>
      <c r="L1467" s="7">
        <v>103.36666666666666</v>
      </c>
      <c r="M1467" s="6">
        <v>31277</v>
      </c>
      <c r="N1467" s="8">
        <f>+_xlfn.DAYS(A1467,M1467)/365</f>
        <v>37.723287671232875</v>
      </c>
      <c r="O1467" s="8">
        <v>1032</v>
      </c>
      <c r="P1467" s="6">
        <v>40969</v>
      </c>
      <c r="Q1467" s="8">
        <f t="shared" si="349"/>
        <v>2.7972222222222221</v>
      </c>
      <c r="R1467" s="8">
        <f t="shared" si="356"/>
        <v>5.3305555555555557</v>
      </c>
      <c r="S1467" s="8" t="s">
        <v>66</v>
      </c>
      <c r="T1467" s="9">
        <v>3.5799999999999998E-2</v>
      </c>
      <c r="U1467" s="5">
        <f t="shared" si="350"/>
        <v>1233333.3333333333</v>
      </c>
      <c r="V1467" s="5">
        <f t="shared" si="362"/>
        <v>445240.11903333332</v>
      </c>
      <c r="W1467" s="10">
        <f t="shared" si="358"/>
        <v>1678573.4523666666</v>
      </c>
      <c r="X1467" s="5">
        <v>2808414</v>
      </c>
      <c r="Y1467">
        <v>0</v>
      </c>
      <c r="Z1467" s="5">
        <v>0</v>
      </c>
      <c r="AA1467" s="5">
        <v>152050912</v>
      </c>
      <c r="AB1467">
        <v>0</v>
      </c>
      <c r="AC1467">
        <v>0</v>
      </c>
      <c r="AD1467">
        <v>0</v>
      </c>
      <c r="AE1467" t="s">
        <v>34</v>
      </c>
      <c r="AF1467" t="s">
        <v>34</v>
      </c>
      <c r="AG1467" t="s">
        <v>41</v>
      </c>
      <c r="AH1467" s="5">
        <v>1492424.98</v>
      </c>
      <c r="AI1467" s="5">
        <v>28084.14</v>
      </c>
      <c r="AJ1467" s="3">
        <v>49360</v>
      </c>
      <c r="AK1467" s="5">
        <v>0</v>
      </c>
      <c r="AL1467" s="5">
        <v>0</v>
      </c>
      <c r="AM1467" s="5">
        <v>0</v>
      </c>
      <c r="AN1467" s="5">
        <v>0</v>
      </c>
      <c r="AO1467" t="s">
        <v>41</v>
      </c>
      <c r="AP1467" t="s">
        <v>37</v>
      </c>
      <c r="AQ1467" s="5">
        <v>1492424.98</v>
      </c>
      <c r="AR1467" t="s">
        <v>38</v>
      </c>
      <c r="AS1467">
        <f t="shared" si="360"/>
        <v>0</v>
      </c>
      <c r="AT1467" t="str">
        <f t="shared" si="352"/>
        <v>0 Días</v>
      </c>
      <c r="AU1467" t="e">
        <f>IF(AND(AC1467=0,SUMIFS($H:$H,$A:$A,$A1467,#REF!,#REF!)&lt;250000000),"Ordinaria",IF(AND(AC1467=0,SUMIFS($H:$H,$A:$A,$A1467,#REF!,#REF!)&gt;=250000000),"Preventiva",IF(AND(AC1467&gt;0,AC1467&lt;=30),"Persuasiva I",IF(AND(AC1467&gt;30,AC1467&lt;=60),"Persuasiva II",IF(AND(AC1467&gt;60,AC1467&lt;90),"Prejurídica","Jurídico")))))</f>
        <v>#REF!</v>
      </c>
      <c r="AV1467">
        <f t="shared" si="353"/>
        <v>0</v>
      </c>
      <c r="AW1467" t="str">
        <f>IFERROR(VLOOKUP(#REF!,#REF!,32,0),"Desembolsado")</f>
        <v>Desembolsado</v>
      </c>
      <c r="AX1467" t="str">
        <f t="shared" si="357"/>
        <v>Otro</v>
      </c>
    </row>
    <row r="1468" spans="1:50" x14ac:dyDescent="0.25">
      <c r="A1468" s="3">
        <v>45016</v>
      </c>
      <c r="B1468" s="1">
        <v>39178100022551</v>
      </c>
      <c r="C1468" s="5">
        <v>296000000</v>
      </c>
      <c r="D1468">
        <v>240</v>
      </c>
      <c r="E1468" s="3">
        <v>41976</v>
      </c>
      <c r="F1468" s="1">
        <f>_xlfn.DAYS(E1468,A1468)/30</f>
        <v>-101.33333333333333</v>
      </c>
      <c r="G1468" s="1">
        <f t="shared" si="361"/>
        <v>138.66666666666669</v>
      </c>
      <c r="H1468" s="5">
        <v>150293502</v>
      </c>
      <c r="I1468" s="5" t="s">
        <v>52</v>
      </c>
      <c r="J1468" s="6">
        <v>42888</v>
      </c>
      <c r="K1468" s="7">
        <f>+_xlfn.DAYS(A1468,J1468)/30</f>
        <v>70.933333333333337</v>
      </c>
      <c r="L1468" s="7">
        <v>102.33333333333333</v>
      </c>
      <c r="M1468" s="6">
        <v>31277</v>
      </c>
      <c r="N1468" s="8">
        <f>+_xlfn.DAYS(A1468,M1468)/365</f>
        <v>37.641095890410959</v>
      </c>
      <c r="O1468" s="8">
        <v>1032</v>
      </c>
      <c r="P1468" s="6">
        <v>40969</v>
      </c>
      <c r="Q1468" s="8">
        <f t="shared" si="349"/>
        <v>2.7972222222222221</v>
      </c>
      <c r="R1468" s="8">
        <f t="shared" si="356"/>
        <v>5.3305555555555557</v>
      </c>
      <c r="S1468" s="8" t="s">
        <v>66</v>
      </c>
      <c r="T1468" s="9">
        <v>3.5799999999999998E-2</v>
      </c>
      <c r="U1468" s="5">
        <f t="shared" si="350"/>
        <v>1233333.3333333333</v>
      </c>
      <c r="V1468" s="5">
        <f t="shared" si="362"/>
        <v>448375.61430000002</v>
      </c>
      <c r="W1468" s="10">
        <f t="shared" si="358"/>
        <v>1681708.9476333333</v>
      </c>
      <c r="X1468" s="5">
        <v>2809564</v>
      </c>
      <c r="Y1468">
        <v>0</v>
      </c>
      <c r="Z1468" s="5">
        <v>0</v>
      </c>
      <c r="AA1468" s="5">
        <v>153103066</v>
      </c>
      <c r="AB1468">
        <v>0</v>
      </c>
      <c r="AC1468">
        <v>0</v>
      </c>
      <c r="AD1468">
        <v>0</v>
      </c>
      <c r="AE1468" t="s">
        <v>34</v>
      </c>
      <c r="AF1468" t="s">
        <v>34</v>
      </c>
      <c r="AG1468" t="s">
        <v>41</v>
      </c>
      <c r="AH1468" s="5">
        <v>1502935.02</v>
      </c>
      <c r="AI1468" s="5">
        <v>28095.64</v>
      </c>
      <c r="AJ1468" s="3">
        <v>49360</v>
      </c>
      <c r="AK1468" s="5">
        <v>0</v>
      </c>
      <c r="AL1468" s="5">
        <v>0</v>
      </c>
      <c r="AM1468" s="5">
        <v>0</v>
      </c>
      <c r="AN1468" s="5">
        <v>0</v>
      </c>
      <c r="AO1468" t="s">
        <v>41</v>
      </c>
      <c r="AP1468" t="s">
        <v>37</v>
      </c>
      <c r="AQ1468" s="5">
        <v>1502935.02</v>
      </c>
      <c r="AR1468" t="s">
        <v>38</v>
      </c>
      <c r="AS1468">
        <f t="shared" si="360"/>
        <v>0</v>
      </c>
      <c r="AT1468" t="str">
        <f t="shared" si="352"/>
        <v>0 Días</v>
      </c>
      <c r="AU1468" t="e">
        <f>IF(AND(AC1468=0,SUMIFS($H:$H,$A:$A,$A1468,#REF!,#REF!)&lt;250000000),"Ordinaria",IF(AND(AC1468=0,SUMIFS($H:$H,$A:$A,$A1468,#REF!,#REF!)&gt;=250000000),"Preventiva",IF(AND(AC1468&gt;0,AC1468&lt;=30),"Persuasiva I",IF(AND(AC1468&gt;30,AC1468&lt;=60),"Persuasiva II",IF(AND(AC1468&gt;60,AC1468&lt;90),"Prejurídica","Jurídico")))))</f>
        <v>#REF!</v>
      </c>
      <c r="AV1468">
        <f t="shared" si="353"/>
        <v>0</v>
      </c>
      <c r="AW1468" t="str">
        <f>IFERROR(VLOOKUP(#REF!,#REF!,32,0),"Desembolsado")</f>
        <v>Desembolsado</v>
      </c>
      <c r="AX1468" t="str">
        <f t="shared" si="357"/>
        <v>Otro</v>
      </c>
    </row>
    <row r="1469" spans="1:50" x14ac:dyDescent="0.25">
      <c r="A1469" s="3">
        <v>45351</v>
      </c>
      <c r="B1469" s="1">
        <v>39179150023251</v>
      </c>
      <c r="C1469" s="5">
        <v>188500000</v>
      </c>
      <c r="D1469">
        <v>240</v>
      </c>
      <c r="E1469" s="3">
        <v>41487</v>
      </c>
      <c r="F1469" s="1">
        <f>_xlfn.DAYS(E1469,A1469)/30</f>
        <v>-128.80000000000001</v>
      </c>
      <c r="G1469" s="1">
        <f t="shared" si="361"/>
        <v>111.19999999999999</v>
      </c>
      <c r="H1469" s="5">
        <v>88958294</v>
      </c>
      <c r="I1469" s="5" t="s">
        <v>52</v>
      </c>
      <c r="J1469" s="6">
        <v>42969</v>
      </c>
      <c r="K1469" s="7">
        <f>+_xlfn.DAYS(A1469,J1469)/30</f>
        <v>79.400000000000006</v>
      </c>
      <c r="L1469" s="7">
        <f>+_xlfn.DAYS(A1469,E1469)/30</f>
        <v>128.80000000000001</v>
      </c>
      <c r="M1469" s="6">
        <v>31356</v>
      </c>
      <c r="N1469" s="8">
        <f>+_xlfn.DAYS(A1469,M1469)/365</f>
        <v>38.342465753424655</v>
      </c>
      <c r="O1469" s="8">
        <v>0</v>
      </c>
      <c r="P1469" s="6">
        <v>40771</v>
      </c>
      <c r="Q1469" s="8">
        <f t="shared" si="349"/>
        <v>1.9888888888888889</v>
      </c>
      <c r="R1469" s="8">
        <f t="shared" si="356"/>
        <v>6.1055555555555552</v>
      </c>
      <c r="S1469" s="8" t="s">
        <v>71</v>
      </c>
      <c r="T1469" s="9">
        <v>1.61E-2</v>
      </c>
      <c r="U1469" s="5">
        <f t="shared" si="350"/>
        <v>785416.66666666663</v>
      </c>
      <c r="V1469" s="5">
        <f t="shared" si="362"/>
        <v>119352.37778333334</v>
      </c>
      <c r="W1469" s="10">
        <f t="shared" si="358"/>
        <v>904769.04444999993</v>
      </c>
      <c r="X1469" s="5">
        <v>43492</v>
      </c>
      <c r="Y1469">
        <v>0</v>
      </c>
      <c r="Z1469" s="5">
        <v>306523</v>
      </c>
      <c r="AA1469" s="5">
        <v>89308309</v>
      </c>
      <c r="AB1469">
        <v>0</v>
      </c>
      <c r="AC1469">
        <v>0</v>
      </c>
      <c r="AD1469">
        <v>0</v>
      </c>
      <c r="AE1469" t="s">
        <v>34</v>
      </c>
      <c r="AF1469" t="s">
        <v>34</v>
      </c>
      <c r="AG1469" t="s">
        <v>41</v>
      </c>
      <c r="AH1469" s="5">
        <v>889582.94</v>
      </c>
      <c r="AI1469" s="5">
        <v>434.92</v>
      </c>
      <c r="AJ1469" s="3">
        <v>48791</v>
      </c>
      <c r="AK1469" s="5">
        <v>3065.23</v>
      </c>
      <c r="AL1469" s="5">
        <v>0</v>
      </c>
      <c r="AM1469" s="5">
        <v>0</v>
      </c>
      <c r="AN1469" s="5">
        <v>0</v>
      </c>
      <c r="AO1469" t="s">
        <v>41</v>
      </c>
      <c r="AP1469" t="s">
        <v>37</v>
      </c>
      <c r="AQ1469" s="5">
        <v>889582.94</v>
      </c>
      <c r="AR1469" t="s">
        <v>38</v>
      </c>
      <c r="AT1469" t="str">
        <f t="shared" si="352"/>
        <v>0 Días</v>
      </c>
      <c r="AU1469" t="e">
        <f>IF(AND(AC1469=0,SUMIFS($H:$H,$A:$A,$A1469,#REF!,#REF!)&lt;250000000),"Ordinaria",IF(AND(AC1469=0,SUMIFS($H:$H,$A:$A,$A1469,#REF!,#REF!)&gt;=250000000),"Preventiva",IF(AND(AC1469&gt;0,AC1469&lt;=30),"Persuasiva I",IF(AND(AC1469&gt;30,AC1469&lt;=60),"Persuasiva II",IF(AND(AC1469&gt;60,AC1469&lt;90),"Prejurídica","Jurídico")))))</f>
        <v>#REF!</v>
      </c>
      <c r="AV1469">
        <f t="shared" si="353"/>
        <v>0</v>
      </c>
      <c r="AW1469" t="str">
        <f>IFERROR(VLOOKUP(#REF!,#REF!,32,0),"Desembolsado")</f>
        <v>Desembolsado</v>
      </c>
      <c r="AX1469" t="str">
        <f t="shared" si="357"/>
        <v>Otro</v>
      </c>
    </row>
    <row r="1470" spans="1:50" x14ac:dyDescent="0.25">
      <c r="A1470" s="3">
        <v>45322</v>
      </c>
      <c r="B1470" s="1">
        <v>39179150023251</v>
      </c>
      <c r="C1470" s="5">
        <v>188500000</v>
      </c>
      <c r="D1470">
        <v>240</v>
      </c>
      <c r="E1470" s="3">
        <v>41487</v>
      </c>
      <c r="F1470" s="1">
        <f>_xlfn.DAYS(E1470,A1470)/30</f>
        <v>-127.83333333333333</v>
      </c>
      <c r="G1470" s="1">
        <f t="shared" si="361"/>
        <v>112.16666666666667</v>
      </c>
      <c r="H1470" s="5">
        <v>89749076</v>
      </c>
      <c r="I1470" s="5" t="s">
        <v>52</v>
      </c>
      <c r="J1470" s="6">
        <v>42969</v>
      </c>
      <c r="K1470" s="7">
        <f>+_xlfn.DAYS(A1470,J1470)/30</f>
        <v>78.433333333333337</v>
      </c>
      <c r="L1470" s="7">
        <f>+_xlfn.DAYS(A1470,E1470)/30</f>
        <v>127.83333333333333</v>
      </c>
      <c r="M1470" s="6">
        <v>31356</v>
      </c>
      <c r="N1470" s="8">
        <f>+_xlfn.DAYS(A1470,M1470)/365</f>
        <v>38.263013698630139</v>
      </c>
      <c r="O1470" s="8">
        <v>0</v>
      </c>
      <c r="P1470" s="6">
        <v>40771</v>
      </c>
      <c r="Q1470" s="8">
        <f t="shared" si="349"/>
        <v>1.9888888888888889</v>
      </c>
      <c r="R1470" s="8">
        <f t="shared" si="356"/>
        <v>6.1055555555555552</v>
      </c>
      <c r="S1470" s="8" t="s">
        <v>71</v>
      </c>
      <c r="T1470" s="9">
        <v>1.61E-2</v>
      </c>
      <c r="U1470" s="5">
        <f t="shared" si="350"/>
        <v>785416.66666666663</v>
      </c>
      <c r="V1470" s="5">
        <f t="shared" si="362"/>
        <v>120413.34363333334</v>
      </c>
      <c r="W1470" s="10">
        <f t="shared" si="358"/>
        <v>905830.01029999997</v>
      </c>
      <c r="X1470" s="5">
        <v>43879</v>
      </c>
      <c r="Y1470">
        <v>0</v>
      </c>
      <c r="Z1470" s="5">
        <v>343457</v>
      </c>
      <c r="AA1470" s="5">
        <v>90136412</v>
      </c>
      <c r="AB1470">
        <v>0</v>
      </c>
      <c r="AC1470">
        <v>0</v>
      </c>
      <c r="AD1470">
        <v>0</v>
      </c>
      <c r="AE1470" t="s">
        <v>34</v>
      </c>
      <c r="AF1470" t="s">
        <v>34</v>
      </c>
      <c r="AG1470" t="s">
        <v>41</v>
      </c>
      <c r="AH1470" s="5">
        <v>897490.76</v>
      </c>
      <c r="AI1470" s="5">
        <v>438.79</v>
      </c>
      <c r="AJ1470" s="3">
        <v>48791</v>
      </c>
      <c r="AK1470" s="5">
        <v>3434.57</v>
      </c>
      <c r="AL1470" s="5">
        <v>0</v>
      </c>
      <c r="AM1470" s="5">
        <v>0</v>
      </c>
      <c r="AN1470" s="5">
        <v>0</v>
      </c>
      <c r="AO1470" t="s">
        <v>41</v>
      </c>
      <c r="AP1470" t="s">
        <v>37</v>
      </c>
      <c r="AQ1470" s="5">
        <v>897490.76</v>
      </c>
      <c r="AR1470" t="s">
        <v>38</v>
      </c>
      <c r="AS1470">
        <f t="shared" ref="AS1470:AS1480" si="363">IF(AC1470&gt;=1,1,0)</f>
        <v>0</v>
      </c>
      <c r="AT1470" t="str">
        <f t="shared" si="352"/>
        <v>0 Días</v>
      </c>
      <c r="AU1470" t="e">
        <f>IF(AND(AC1470=0,SUMIFS($H:$H,$A:$A,$A1470,#REF!,#REF!)&lt;250000000),"Ordinaria",IF(AND(AC1470=0,SUMIFS($H:$H,$A:$A,$A1470,#REF!,#REF!)&gt;=250000000),"Preventiva",IF(AND(AC1470&gt;0,AC1470&lt;=30),"Persuasiva I",IF(AND(AC1470&gt;30,AC1470&lt;=60),"Persuasiva II",IF(AND(AC1470&gt;60,AC1470&lt;90),"Prejurídica","Jurídico")))))</f>
        <v>#REF!</v>
      </c>
      <c r="AV1470">
        <f t="shared" si="353"/>
        <v>0</v>
      </c>
      <c r="AW1470" t="str">
        <f>IFERROR(VLOOKUP(#REF!,#REF!,32,0),"Desembolsado")</f>
        <v>Desembolsado</v>
      </c>
      <c r="AX1470" t="str">
        <f t="shared" si="357"/>
        <v>Otro</v>
      </c>
    </row>
    <row r="1471" spans="1:50" x14ac:dyDescent="0.25">
      <c r="A1471" s="3">
        <v>45291</v>
      </c>
      <c r="B1471" s="1">
        <v>39179150023251</v>
      </c>
      <c r="C1471" s="5">
        <v>188500000</v>
      </c>
      <c r="D1471">
        <v>240</v>
      </c>
      <c r="E1471" s="3">
        <v>41487</v>
      </c>
      <c r="F1471" s="1">
        <f>_xlfn.DAYS(E1471,A1471)/30</f>
        <v>-126.8</v>
      </c>
      <c r="G1471" s="1">
        <f t="shared" si="361"/>
        <v>113.2</v>
      </c>
      <c r="H1471" s="5">
        <v>90539858</v>
      </c>
      <c r="I1471" s="5" t="s">
        <v>52</v>
      </c>
      <c r="J1471" s="6">
        <v>42969</v>
      </c>
      <c r="K1471" s="7">
        <f>+_xlfn.DAYS(A1471,J1471)/30</f>
        <v>77.400000000000006</v>
      </c>
      <c r="L1471" s="7">
        <f>+_xlfn.DAYS(A1471,E1471)/30</f>
        <v>126.8</v>
      </c>
      <c r="M1471" s="6">
        <v>31356</v>
      </c>
      <c r="N1471" s="8">
        <f>+_xlfn.DAYS(A1471,M1471)/365</f>
        <v>38.178082191780824</v>
      </c>
      <c r="O1471" s="8">
        <v>0</v>
      </c>
      <c r="P1471" s="6">
        <v>40771</v>
      </c>
      <c r="Q1471" s="8">
        <f t="shared" si="349"/>
        <v>1.9888888888888889</v>
      </c>
      <c r="R1471" s="8">
        <f t="shared" si="356"/>
        <v>6.1055555555555552</v>
      </c>
      <c r="S1471" s="8" t="s">
        <v>71</v>
      </c>
      <c r="T1471" s="9">
        <v>1.61E-2</v>
      </c>
      <c r="U1471" s="5">
        <f t="shared" si="350"/>
        <v>785416.66666666663</v>
      </c>
      <c r="V1471" s="5">
        <f t="shared" si="362"/>
        <v>121474.30948333335</v>
      </c>
      <c r="W1471" s="10">
        <f t="shared" si="358"/>
        <v>906890.97615</v>
      </c>
      <c r="X1471" s="5">
        <v>44264</v>
      </c>
      <c r="Y1471">
        <v>0</v>
      </c>
      <c r="Z1471" s="5">
        <v>411082</v>
      </c>
      <c r="AA1471" s="5">
        <v>90995204</v>
      </c>
      <c r="AB1471">
        <v>0</v>
      </c>
      <c r="AC1471">
        <v>0</v>
      </c>
      <c r="AD1471">
        <v>0</v>
      </c>
      <c r="AE1471" t="s">
        <v>34</v>
      </c>
      <c r="AF1471" t="s">
        <v>34</v>
      </c>
      <c r="AG1471" t="s">
        <v>41</v>
      </c>
      <c r="AH1471" s="5">
        <v>905398.58</v>
      </c>
      <c r="AI1471" s="5">
        <v>442.64</v>
      </c>
      <c r="AJ1471" s="3">
        <v>48791</v>
      </c>
      <c r="AK1471" s="5">
        <v>4110.82</v>
      </c>
      <c r="AL1471" s="5">
        <v>0</v>
      </c>
      <c r="AM1471" s="5">
        <v>0</v>
      </c>
      <c r="AN1471" s="5">
        <v>0</v>
      </c>
      <c r="AO1471" t="s">
        <v>41</v>
      </c>
      <c r="AP1471" t="s">
        <v>37</v>
      </c>
      <c r="AQ1471" s="5">
        <v>905398.58</v>
      </c>
      <c r="AR1471" t="s">
        <v>38</v>
      </c>
      <c r="AS1471">
        <f t="shared" si="363"/>
        <v>0</v>
      </c>
      <c r="AT1471" t="str">
        <f t="shared" si="352"/>
        <v>0 Días</v>
      </c>
      <c r="AU1471" t="e">
        <f>IF(AND(AC1471=0,SUMIFS($H:$H,$A:$A,$A1471,#REF!,#REF!)&lt;250000000),"Ordinaria",IF(AND(AC1471=0,SUMIFS($H:$H,$A:$A,$A1471,#REF!,#REF!)&gt;=250000000),"Preventiva",IF(AND(AC1471&gt;0,AC1471&lt;=30),"Persuasiva I",IF(AND(AC1471&gt;30,AC1471&lt;=60),"Persuasiva II",IF(AND(AC1471&gt;60,AC1471&lt;90),"Prejurídica","Jurídico")))))</f>
        <v>#REF!</v>
      </c>
      <c r="AV1471">
        <f t="shared" si="353"/>
        <v>0</v>
      </c>
      <c r="AW1471" t="str">
        <f>IFERROR(VLOOKUP(#REF!,#REF!,32,0),"Desembolsado")</f>
        <v>Desembolsado</v>
      </c>
      <c r="AX1471" t="str">
        <f t="shared" si="357"/>
        <v>Otro</v>
      </c>
    </row>
    <row r="1472" spans="1:50" x14ac:dyDescent="0.25">
      <c r="A1472" s="3">
        <v>45260</v>
      </c>
      <c r="B1472" s="1">
        <v>39179150023251</v>
      </c>
      <c r="C1472" s="5">
        <v>188500000</v>
      </c>
      <c r="D1472">
        <v>240</v>
      </c>
      <c r="E1472" s="3">
        <v>41487</v>
      </c>
      <c r="F1472" s="1">
        <f>_xlfn.DAYS(E1472,A1472)/30</f>
        <v>-125.76666666666667</v>
      </c>
      <c r="G1472" s="1">
        <f t="shared" si="361"/>
        <v>114.23333333333333</v>
      </c>
      <c r="H1472" s="5">
        <v>91330640</v>
      </c>
      <c r="I1472" s="5" t="s">
        <v>52</v>
      </c>
      <c r="J1472" s="6">
        <v>42969</v>
      </c>
      <c r="K1472" s="7">
        <f>+_xlfn.DAYS(A1472,J1472)/30</f>
        <v>76.36666666666666</v>
      </c>
      <c r="L1472" s="7">
        <f>+_xlfn.DAYS(A1472,E1472)/30</f>
        <v>125.76666666666667</v>
      </c>
      <c r="M1472" s="6">
        <v>31356</v>
      </c>
      <c r="N1472" s="8">
        <f>+_xlfn.DAYS(A1472,M1472)/365</f>
        <v>38.093150684931508</v>
      </c>
      <c r="O1472" s="8">
        <v>0</v>
      </c>
      <c r="P1472" s="6">
        <v>40771</v>
      </c>
      <c r="Q1472" s="8">
        <f t="shared" si="349"/>
        <v>1.9888888888888889</v>
      </c>
      <c r="R1472" s="8">
        <f t="shared" si="356"/>
        <v>6.1055555555555552</v>
      </c>
      <c r="S1472" s="8" t="s">
        <v>71</v>
      </c>
      <c r="T1472" s="9">
        <v>1.61E-2</v>
      </c>
      <c r="U1472" s="5">
        <f t="shared" si="350"/>
        <v>785416.66666666663</v>
      </c>
      <c r="V1472" s="5">
        <f t="shared" si="362"/>
        <v>122535.27533333334</v>
      </c>
      <c r="W1472" s="10">
        <f t="shared" si="358"/>
        <v>907951.94199999992</v>
      </c>
      <c r="X1472" s="5">
        <v>44649</v>
      </c>
      <c r="Y1472">
        <v>0</v>
      </c>
      <c r="Z1472" s="5">
        <v>0</v>
      </c>
      <c r="AA1472" s="5">
        <v>91375289</v>
      </c>
      <c r="AB1472">
        <v>0</v>
      </c>
      <c r="AC1472">
        <v>0</v>
      </c>
      <c r="AD1472">
        <v>0</v>
      </c>
      <c r="AE1472" t="s">
        <v>34</v>
      </c>
      <c r="AF1472" t="s">
        <v>34</v>
      </c>
      <c r="AG1472" t="s">
        <v>41</v>
      </c>
      <c r="AH1472" s="5">
        <v>913306.4</v>
      </c>
      <c r="AI1472" s="5">
        <v>446.49</v>
      </c>
      <c r="AJ1472" s="3">
        <v>48791</v>
      </c>
      <c r="AK1472" s="5">
        <v>0</v>
      </c>
      <c r="AL1472" s="5">
        <v>0</v>
      </c>
      <c r="AM1472" s="5">
        <v>0</v>
      </c>
      <c r="AN1472" s="5">
        <v>0</v>
      </c>
      <c r="AO1472" t="s">
        <v>41</v>
      </c>
      <c r="AP1472" t="s">
        <v>37</v>
      </c>
      <c r="AQ1472" s="5">
        <v>913306.4</v>
      </c>
      <c r="AR1472" t="s">
        <v>38</v>
      </c>
      <c r="AS1472">
        <f t="shared" si="363"/>
        <v>0</v>
      </c>
      <c r="AT1472" t="str">
        <f t="shared" si="352"/>
        <v>0 Días</v>
      </c>
      <c r="AU1472" t="e">
        <f>IF(AND(AC1472=0,SUMIFS($H:$H,$A:$A,$A1472,#REF!,#REF!)&lt;250000000),"Ordinaria",IF(AND(AC1472=0,SUMIFS($H:$H,$A:$A,$A1472,#REF!,#REF!)&gt;=250000000),"Preventiva",IF(AND(AC1472&gt;0,AC1472&lt;=30),"Persuasiva I",IF(AND(AC1472&gt;30,AC1472&lt;=60),"Persuasiva II",IF(AND(AC1472&gt;60,AC1472&lt;90),"Prejurídica","Jurídico")))))</f>
        <v>#REF!</v>
      </c>
      <c r="AV1472">
        <f t="shared" si="353"/>
        <v>0</v>
      </c>
      <c r="AW1472" t="str">
        <f>IFERROR(VLOOKUP(#REF!,#REF!,32,0),"Desembolsado")</f>
        <v>Desembolsado</v>
      </c>
      <c r="AX1472" t="str">
        <f t="shared" si="357"/>
        <v>Otro</v>
      </c>
    </row>
    <row r="1473" spans="1:50" x14ac:dyDescent="0.25">
      <c r="A1473" s="3">
        <v>45230</v>
      </c>
      <c r="B1473" s="1">
        <v>39179150023251</v>
      </c>
      <c r="C1473" s="5">
        <v>188500000</v>
      </c>
      <c r="D1473">
        <v>240</v>
      </c>
      <c r="E1473" s="3">
        <v>41487</v>
      </c>
      <c r="F1473" s="1">
        <f>_xlfn.DAYS(E1473,A1473)/30</f>
        <v>-124.76666666666667</v>
      </c>
      <c r="G1473" s="1">
        <f t="shared" si="361"/>
        <v>115.23333333333333</v>
      </c>
      <c r="H1473" s="5">
        <v>92121422</v>
      </c>
      <c r="I1473" s="5" t="s">
        <v>52</v>
      </c>
      <c r="J1473" s="6">
        <v>42969</v>
      </c>
      <c r="K1473" s="7">
        <f>+_xlfn.DAYS(A1473,J1473)/30</f>
        <v>75.36666666666666</v>
      </c>
      <c r="L1473" s="7">
        <f>+_xlfn.DAYS(A1473,E1473)/30</f>
        <v>124.76666666666667</v>
      </c>
      <c r="M1473" s="6">
        <v>31356</v>
      </c>
      <c r="N1473" s="8">
        <f>+_xlfn.DAYS(A1473,M1473)/365</f>
        <v>38.010958904109586</v>
      </c>
      <c r="O1473" s="8">
        <v>0</v>
      </c>
      <c r="P1473" s="6">
        <v>40771</v>
      </c>
      <c r="Q1473" s="8">
        <f t="shared" si="349"/>
        <v>1.9888888888888889</v>
      </c>
      <c r="R1473" s="8">
        <f t="shared" si="356"/>
        <v>6.1055555555555552</v>
      </c>
      <c r="S1473" s="8" t="s">
        <v>71</v>
      </c>
      <c r="T1473" s="9">
        <v>1.61E-2</v>
      </c>
      <c r="U1473" s="5">
        <f t="shared" si="350"/>
        <v>785416.66666666663</v>
      </c>
      <c r="V1473" s="5">
        <f t="shared" si="362"/>
        <v>123596.24118333332</v>
      </c>
      <c r="W1473" s="10">
        <f t="shared" si="358"/>
        <v>909012.90784999996</v>
      </c>
      <c r="X1473" s="5">
        <v>45036</v>
      </c>
      <c r="Y1473">
        <v>0</v>
      </c>
      <c r="Z1473" s="5">
        <v>0</v>
      </c>
      <c r="AA1473" s="5">
        <v>92166458</v>
      </c>
      <c r="AB1473">
        <v>0</v>
      </c>
      <c r="AC1473">
        <v>0</v>
      </c>
      <c r="AD1473">
        <v>0</v>
      </c>
      <c r="AE1473" t="s">
        <v>34</v>
      </c>
      <c r="AF1473" t="s">
        <v>34</v>
      </c>
      <c r="AG1473" t="s">
        <v>41</v>
      </c>
      <c r="AH1473" s="5">
        <v>921214.22</v>
      </c>
      <c r="AI1473" s="5">
        <v>450.36</v>
      </c>
      <c r="AJ1473" s="3">
        <v>48791</v>
      </c>
      <c r="AK1473" s="5">
        <v>0</v>
      </c>
      <c r="AL1473" s="5">
        <v>0</v>
      </c>
      <c r="AM1473" s="5">
        <v>0</v>
      </c>
      <c r="AN1473" s="5">
        <v>0</v>
      </c>
      <c r="AO1473" t="s">
        <v>41</v>
      </c>
      <c r="AP1473" t="s">
        <v>37</v>
      </c>
      <c r="AQ1473" s="5">
        <v>921214.22</v>
      </c>
      <c r="AR1473" t="s">
        <v>38</v>
      </c>
      <c r="AS1473">
        <f t="shared" si="363"/>
        <v>0</v>
      </c>
      <c r="AT1473" t="str">
        <f t="shared" si="352"/>
        <v>0 Días</v>
      </c>
      <c r="AU1473" t="e">
        <f>IF(AND(AC1473=0,SUMIFS($H:$H,$A:$A,$A1473,#REF!,#REF!)&lt;250000000),"Ordinaria",IF(AND(AC1473=0,SUMIFS($H:$H,$A:$A,$A1473,#REF!,#REF!)&gt;=250000000),"Preventiva",IF(AND(AC1473&gt;0,AC1473&lt;=30),"Persuasiva I",IF(AND(AC1473&gt;30,AC1473&lt;=60),"Persuasiva II",IF(AND(AC1473&gt;60,AC1473&lt;90),"Prejurídica","Jurídico")))))</f>
        <v>#REF!</v>
      </c>
      <c r="AV1473">
        <f t="shared" si="353"/>
        <v>0</v>
      </c>
      <c r="AW1473" t="str">
        <f>IFERROR(VLOOKUP(#REF!,#REF!,32,0),"Desembolsado")</f>
        <v>Desembolsado</v>
      </c>
      <c r="AX1473" t="str">
        <f t="shared" si="357"/>
        <v>Otro</v>
      </c>
    </row>
    <row r="1474" spans="1:50" x14ac:dyDescent="0.25">
      <c r="A1474" s="3">
        <v>45199</v>
      </c>
      <c r="B1474" s="1">
        <v>39179150023251</v>
      </c>
      <c r="C1474" s="5">
        <v>188500000</v>
      </c>
      <c r="D1474">
        <v>240</v>
      </c>
      <c r="E1474" s="3">
        <v>41487</v>
      </c>
      <c r="F1474" s="1">
        <f>_xlfn.DAYS(E1474,A1474)/30</f>
        <v>-123.73333333333333</v>
      </c>
      <c r="G1474" s="1">
        <f t="shared" si="361"/>
        <v>116.26666666666667</v>
      </c>
      <c r="H1474" s="5">
        <v>92912204</v>
      </c>
      <c r="I1474" s="5" t="s">
        <v>52</v>
      </c>
      <c r="J1474" s="6">
        <v>42969</v>
      </c>
      <c r="K1474" s="7">
        <f>+_xlfn.DAYS(A1474,J1474)/30</f>
        <v>74.333333333333329</v>
      </c>
      <c r="L1474" s="7">
        <f>+_xlfn.DAYS(A1474,E1474)/30</f>
        <v>123.73333333333333</v>
      </c>
      <c r="M1474" s="6">
        <v>31356</v>
      </c>
      <c r="N1474" s="8">
        <f>+_xlfn.DAYS(A1474,M1474)/365</f>
        <v>37.926027397260277</v>
      </c>
      <c r="O1474" s="8">
        <v>0</v>
      </c>
      <c r="P1474" s="6">
        <v>40771</v>
      </c>
      <c r="Q1474" s="8">
        <f t="shared" ref="Q1474:Q1537" si="364">+_xlfn.DAYS(E1474,P1474)/360</f>
        <v>1.9888888888888889</v>
      </c>
      <c r="R1474" s="8">
        <f t="shared" si="356"/>
        <v>6.1055555555555552</v>
      </c>
      <c r="S1474" s="8" t="s">
        <v>71</v>
      </c>
      <c r="T1474" s="9">
        <v>1.61E-2</v>
      </c>
      <c r="U1474" s="5">
        <f t="shared" ref="U1474:U1537" si="365">C1474/D1474</f>
        <v>785416.66666666663</v>
      </c>
      <c r="V1474" s="5">
        <f t="shared" si="362"/>
        <v>124657.20703333334</v>
      </c>
      <c r="W1474" s="10">
        <f t="shared" si="358"/>
        <v>910073.8737</v>
      </c>
      <c r="X1474" s="5">
        <v>45420</v>
      </c>
      <c r="Y1474">
        <v>0</v>
      </c>
      <c r="Z1474" s="5">
        <v>0</v>
      </c>
      <c r="AA1474" s="5">
        <v>92957624</v>
      </c>
      <c r="AB1474">
        <v>0</v>
      </c>
      <c r="AC1474">
        <v>0</v>
      </c>
      <c r="AD1474">
        <v>0</v>
      </c>
      <c r="AE1474" t="s">
        <v>34</v>
      </c>
      <c r="AF1474" t="s">
        <v>34</v>
      </c>
      <c r="AG1474" t="s">
        <v>41</v>
      </c>
      <c r="AH1474" s="5">
        <v>929122.04</v>
      </c>
      <c r="AI1474" s="5">
        <v>454.2</v>
      </c>
      <c r="AJ1474" s="3">
        <v>48791</v>
      </c>
      <c r="AK1474" s="5">
        <v>0</v>
      </c>
      <c r="AL1474" s="5">
        <v>0</v>
      </c>
      <c r="AM1474" s="5">
        <v>0</v>
      </c>
      <c r="AN1474" s="5">
        <v>0</v>
      </c>
      <c r="AO1474" t="s">
        <v>41</v>
      </c>
      <c r="AP1474" t="s">
        <v>37</v>
      </c>
      <c r="AQ1474" s="5">
        <v>929122.04</v>
      </c>
      <c r="AR1474" t="s">
        <v>38</v>
      </c>
      <c r="AS1474">
        <f t="shared" si="363"/>
        <v>0</v>
      </c>
      <c r="AT1474" t="str">
        <f t="shared" ref="AT1474:AT1537" si="366">IF(AC1474=0,"0 Días",IF(AND(AC1474&gt;0,AC1474&lt;=30),"1-30 Días",IF(AND(AC1474&gt;30,AC1474&lt;=60),"30-60 Días",IF(AND(AC1474&gt;60,AC1474&lt;90),"60-90 Días"," &gt; 90 Días"))))</f>
        <v>0 Días</v>
      </c>
      <c r="AU1474" t="e">
        <f>IF(AND(AC1474=0,SUMIFS($H:$H,$A:$A,$A1474,#REF!,#REF!)&lt;250000000),"Ordinaria",IF(AND(AC1474=0,SUMIFS($H:$H,$A:$A,$A1474,#REF!,#REF!)&gt;=250000000),"Preventiva",IF(AND(AC1474&gt;0,AC1474&lt;=30),"Persuasiva I",IF(AND(AC1474&gt;30,AC1474&lt;=60),"Persuasiva II",IF(AND(AC1474&gt;60,AC1474&lt;90),"Prejurídica","Jurídico")))))</f>
        <v>#REF!</v>
      </c>
      <c r="AV1474">
        <f t="shared" ref="AV1474:AV1537" si="367">IF(AND(AC1474&gt;30,AC1474&lt;=540),"MORA &gt;30 &lt;= 540 DIAS",0)</f>
        <v>0</v>
      </c>
      <c r="AW1474" t="str">
        <f>IFERROR(VLOOKUP(#REF!,#REF!,32,0),"Desembolsado")</f>
        <v>Desembolsado</v>
      </c>
      <c r="AX1474" t="str">
        <f t="shared" si="357"/>
        <v>Otro</v>
      </c>
    </row>
    <row r="1475" spans="1:50" x14ac:dyDescent="0.25">
      <c r="A1475" s="3">
        <v>45169</v>
      </c>
      <c r="B1475" s="1">
        <v>39179150023251</v>
      </c>
      <c r="C1475" s="5">
        <v>188500000</v>
      </c>
      <c r="D1475">
        <v>240</v>
      </c>
      <c r="E1475" s="3">
        <v>41487</v>
      </c>
      <c r="F1475" s="1">
        <f>_xlfn.DAYS(E1475,A1475)/30</f>
        <v>-122.73333333333333</v>
      </c>
      <c r="G1475" s="1">
        <f t="shared" si="361"/>
        <v>117.26666666666667</v>
      </c>
      <c r="H1475" s="5">
        <v>93702986</v>
      </c>
      <c r="I1475" s="5" t="s">
        <v>52</v>
      </c>
      <c r="J1475" s="6">
        <v>42969</v>
      </c>
      <c r="K1475" s="7">
        <f>+_xlfn.DAYS(A1475,J1475)/30</f>
        <v>73.333333333333329</v>
      </c>
      <c r="L1475" s="7">
        <f>+_xlfn.DAYS(A1475,E1475)/30</f>
        <v>122.73333333333333</v>
      </c>
      <c r="M1475" s="6">
        <v>31356</v>
      </c>
      <c r="N1475" s="8">
        <f>+_xlfn.DAYS(A1475,M1475)/365</f>
        <v>37.843835616438355</v>
      </c>
      <c r="O1475" s="8">
        <v>0</v>
      </c>
      <c r="P1475" s="6">
        <v>40771</v>
      </c>
      <c r="Q1475" s="8">
        <f t="shared" si="364"/>
        <v>1.9888888888888889</v>
      </c>
      <c r="R1475" s="8">
        <f t="shared" si="356"/>
        <v>6.1055555555555552</v>
      </c>
      <c r="S1475" s="8" t="s">
        <v>71</v>
      </c>
      <c r="T1475" s="9">
        <v>1.61E-2</v>
      </c>
      <c r="U1475" s="5">
        <f t="shared" si="365"/>
        <v>785416.66666666663</v>
      </c>
      <c r="V1475" s="5">
        <f t="shared" si="362"/>
        <v>125718.17288333332</v>
      </c>
      <c r="W1475" s="10">
        <f t="shared" si="358"/>
        <v>911134.83954999992</v>
      </c>
      <c r="X1475" s="5">
        <v>45813</v>
      </c>
      <c r="Y1475">
        <v>0</v>
      </c>
      <c r="Z1475" s="5">
        <v>0</v>
      </c>
      <c r="AA1475" s="5">
        <v>93748799</v>
      </c>
      <c r="AB1475">
        <v>0</v>
      </c>
      <c r="AC1475">
        <v>0</v>
      </c>
      <c r="AD1475">
        <v>0</v>
      </c>
      <c r="AE1475" t="s">
        <v>34</v>
      </c>
      <c r="AF1475" t="s">
        <v>34</v>
      </c>
      <c r="AG1475" t="s">
        <v>41</v>
      </c>
      <c r="AH1475" s="5">
        <v>937029.86</v>
      </c>
      <c r="AI1475" s="5">
        <v>458.13</v>
      </c>
      <c r="AJ1475" s="3">
        <v>48791</v>
      </c>
      <c r="AK1475" s="5">
        <v>0</v>
      </c>
      <c r="AL1475" s="5">
        <v>0</v>
      </c>
      <c r="AM1475" s="5">
        <v>0</v>
      </c>
      <c r="AN1475" s="5">
        <v>0</v>
      </c>
      <c r="AO1475" t="s">
        <v>41</v>
      </c>
      <c r="AP1475" t="s">
        <v>37</v>
      </c>
      <c r="AQ1475" s="5">
        <v>937029.86</v>
      </c>
      <c r="AR1475" t="s">
        <v>38</v>
      </c>
      <c r="AS1475">
        <f t="shared" si="363"/>
        <v>0</v>
      </c>
      <c r="AT1475" t="str">
        <f t="shared" si="366"/>
        <v>0 Días</v>
      </c>
      <c r="AU1475" t="e">
        <f>IF(AND(AC1475=0,SUMIFS($H:$H,$A:$A,$A1475,#REF!,#REF!)&lt;250000000),"Ordinaria",IF(AND(AC1475=0,SUMIFS($H:$H,$A:$A,$A1475,#REF!,#REF!)&gt;=250000000),"Preventiva",IF(AND(AC1475&gt;0,AC1475&lt;=30),"Persuasiva I",IF(AND(AC1475&gt;30,AC1475&lt;=60),"Persuasiva II",IF(AND(AC1475&gt;60,AC1475&lt;90),"Prejurídica","Jurídico")))))</f>
        <v>#REF!</v>
      </c>
      <c r="AV1475">
        <f t="shared" si="367"/>
        <v>0</v>
      </c>
      <c r="AW1475" t="str">
        <f>IFERROR(VLOOKUP(#REF!,#REF!,32,0),"Desembolsado")</f>
        <v>Desembolsado</v>
      </c>
      <c r="AX1475" t="str">
        <f t="shared" si="357"/>
        <v>Otro</v>
      </c>
    </row>
    <row r="1476" spans="1:50" x14ac:dyDescent="0.25">
      <c r="A1476" s="3">
        <v>45138</v>
      </c>
      <c r="B1476" s="1">
        <v>39179150023251</v>
      </c>
      <c r="C1476" s="5">
        <v>188500000</v>
      </c>
      <c r="D1476">
        <v>240</v>
      </c>
      <c r="E1476" s="3">
        <v>41487</v>
      </c>
      <c r="F1476" s="1">
        <f>_xlfn.DAYS(E1476,A1476)/30</f>
        <v>-121.7</v>
      </c>
      <c r="G1476" s="1">
        <f t="shared" si="361"/>
        <v>118.3</v>
      </c>
      <c r="H1476" s="5">
        <v>94493768</v>
      </c>
      <c r="I1476" s="5" t="s">
        <v>52</v>
      </c>
      <c r="J1476" s="6">
        <v>42969</v>
      </c>
      <c r="K1476" s="7">
        <f>+_xlfn.DAYS(A1476,J1476)/30</f>
        <v>72.3</v>
      </c>
      <c r="L1476" s="7">
        <f>+_xlfn.DAYS(A1476,E1476)/30</f>
        <v>121.7</v>
      </c>
      <c r="M1476" s="6">
        <v>31356</v>
      </c>
      <c r="N1476" s="8">
        <f>+_xlfn.DAYS(A1476,M1476)/365</f>
        <v>37.758904109589039</v>
      </c>
      <c r="O1476" s="8">
        <v>0</v>
      </c>
      <c r="P1476" s="6">
        <v>40771</v>
      </c>
      <c r="Q1476" s="8">
        <f t="shared" si="364"/>
        <v>1.9888888888888889</v>
      </c>
      <c r="R1476" s="8">
        <f t="shared" si="356"/>
        <v>6.1055555555555552</v>
      </c>
      <c r="S1476" s="8" t="s">
        <v>71</v>
      </c>
      <c r="T1476" s="9">
        <v>1.61E-2</v>
      </c>
      <c r="U1476" s="5">
        <f t="shared" si="365"/>
        <v>785416.66666666663</v>
      </c>
      <c r="V1476" s="5">
        <f t="shared" si="362"/>
        <v>126779.13873333333</v>
      </c>
      <c r="W1476" s="10">
        <f t="shared" si="358"/>
        <v>912195.80539999995</v>
      </c>
      <c r="X1476" s="5">
        <v>46198</v>
      </c>
      <c r="Y1476">
        <v>0</v>
      </c>
      <c r="Z1476" s="5">
        <v>0</v>
      </c>
      <c r="AA1476" s="5">
        <v>94539966</v>
      </c>
      <c r="AB1476">
        <v>0</v>
      </c>
      <c r="AC1476">
        <v>0</v>
      </c>
      <c r="AD1476">
        <v>0</v>
      </c>
      <c r="AE1476" t="s">
        <v>34</v>
      </c>
      <c r="AF1476" t="s">
        <v>34</v>
      </c>
      <c r="AG1476" t="s">
        <v>41</v>
      </c>
      <c r="AH1476" s="5">
        <v>944937.68</v>
      </c>
      <c r="AI1476" s="5">
        <v>461.98</v>
      </c>
      <c r="AJ1476" s="3">
        <v>48791</v>
      </c>
      <c r="AK1476" s="5">
        <v>0</v>
      </c>
      <c r="AL1476" s="5">
        <v>0</v>
      </c>
      <c r="AM1476" s="5">
        <v>0</v>
      </c>
      <c r="AN1476" s="5">
        <v>0</v>
      </c>
      <c r="AO1476" t="s">
        <v>41</v>
      </c>
      <c r="AP1476" t="s">
        <v>37</v>
      </c>
      <c r="AQ1476" s="5">
        <v>944937.68</v>
      </c>
      <c r="AR1476" t="s">
        <v>38</v>
      </c>
      <c r="AS1476">
        <f t="shared" si="363"/>
        <v>0</v>
      </c>
      <c r="AT1476" t="str">
        <f t="shared" si="366"/>
        <v>0 Días</v>
      </c>
      <c r="AU1476" t="e">
        <f>IF(AND(AC1476=0,SUMIFS($H:$H,$A:$A,$A1476,#REF!,#REF!)&lt;250000000),"Ordinaria",IF(AND(AC1476=0,SUMIFS($H:$H,$A:$A,$A1476,#REF!,#REF!)&gt;=250000000),"Preventiva",IF(AND(AC1476&gt;0,AC1476&lt;=30),"Persuasiva I",IF(AND(AC1476&gt;30,AC1476&lt;=60),"Persuasiva II",IF(AND(AC1476&gt;60,AC1476&lt;90),"Prejurídica","Jurídico")))))</f>
        <v>#REF!</v>
      </c>
      <c r="AV1476">
        <f t="shared" si="367"/>
        <v>0</v>
      </c>
      <c r="AW1476" t="str">
        <f>IFERROR(VLOOKUP(#REF!,#REF!,32,0),"Desembolsado")</f>
        <v>Desembolsado</v>
      </c>
      <c r="AX1476" t="str">
        <f t="shared" si="357"/>
        <v>Otro</v>
      </c>
    </row>
    <row r="1477" spans="1:50" x14ac:dyDescent="0.25">
      <c r="A1477" s="3">
        <v>45107</v>
      </c>
      <c r="B1477" s="1">
        <v>39179150023251</v>
      </c>
      <c r="C1477" s="5">
        <v>188500000</v>
      </c>
      <c r="D1477">
        <v>240</v>
      </c>
      <c r="E1477" s="3">
        <v>41487</v>
      </c>
      <c r="F1477" s="1">
        <f>_xlfn.DAYS(E1477,A1477)/30</f>
        <v>-120.66666666666667</v>
      </c>
      <c r="G1477" s="1">
        <f t="shared" si="361"/>
        <v>119.33333333333333</v>
      </c>
      <c r="H1477" s="5">
        <v>95284550</v>
      </c>
      <c r="I1477" s="5" t="s">
        <v>52</v>
      </c>
      <c r="J1477" s="6">
        <v>42969</v>
      </c>
      <c r="K1477" s="7">
        <f>+_xlfn.DAYS(A1477,J1477)/30</f>
        <v>71.266666666666666</v>
      </c>
      <c r="L1477" s="7">
        <f>+_xlfn.DAYS(A1477,E1477)/30</f>
        <v>120.66666666666667</v>
      </c>
      <c r="M1477" s="6">
        <v>31356</v>
      </c>
      <c r="N1477" s="8">
        <f>+_xlfn.DAYS(A1477,M1477)/365</f>
        <v>37.673972602739724</v>
      </c>
      <c r="O1477" s="8">
        <v>0</v>
      </c>
      <c r="P1477" s="6">
        <v>40771</v>
      </c>
      <c r="Q1477" s="8">
        <f t="shared" si="364"/>
        <v>1.9888888888888889</v>
      </c>
      <c r="R1477" s="8">
        <f t="shared" si="356"/>
        <v>6.1055555555555552</v>
      </c>
      <c r="S1477" s="8" t="s">
        <v>71</v>
      </c>
      <c r="T1477" s="9">
        <v>1.61E-2</v>
      </c>
      <c r="U1477" s="5">
        <f t="shared" si="365"/>
        <v>785416.66666666663</v>
      </c>
      <c r="V1477" s="5">
        <f t="shared" si="362"/>
        <v>127840.10458333332</v>
      </c>
      <c r="W1477" s="10">
        <f t="shared" si="358"/>
        <v>913256.77124999999</v>
      </c>
      <c r="X1477" s="5">
        <v>0</v>
      </c>
      <c r="Y1477">
        <v>0</v>
      </c>
      <c r="Z1477" s="5">
        <v>0</v>
      </c>
      <c r="AA1477" s="5">
        <v>95284550</v>
      </c>
      <c r="AB1477">
        <v>0</v>
      </c>
      <c r="AC1477">
        <v>0</v>
      </c>
      <c r="AD1477">
        <v>0</v>
      </c>
      <c r="AE1477" t="s">
        <v>34</v>
      </c>
      <c r="AF1477" t="s">
        <v>34</v>
      </c>
      <c r="AG1477" t="s">
        <v>41</v>
      </c>
      <c r="AH1477" s="5">
        <v>952845.5</v>
      </c>
      <c r="AI1477" s="5">
        <v>0</v>
      </c>
      <c r="AJ1477" s="3">
        <v>48791</v>
      </c>
      <c r="AK1477" s="5">
        <v>0</v>
      </c>
      <c r="AL1477" s="5">
        <v>0</v>
      </c>
      <c r="AM1477" s="5">
        <v>0</v>
      </c>
      <c r="AN1477" s="5">
        <v>0</v>
      </c>
      <c r="AO1477" t="s">
        <v>41</v>
      </c>
      <c r="AP1477" t="s">
        <v>37</v>
      </c>
      <c r="AQ1477" s="5">
        <v>952845.5</v>
      </c>
      <c r="AR1477" t="s">
        <v>38</v>
      </c>
      <c r="AS1477">
        <f t="shared" si="363"/>
        <v>0</v>
      </c>
      <c r="AT1477" t="str">
        <f t="shared" si="366"/>
        <v>0 Días</v>
      </c>
      <c r="AU1477" t="e">
        <f>IF(AND(AC1477=0,SUMIFS($H:$H,$A:$A,$A1477,#REF!,#REF!)&lt;250000000),"Ordinaria",IF(AND(AC1477=0,SUMIFS($H:$H,$A:$A,$A1477,#REF!,#REF!)&gt;=250000000),"Preventiva",IF(AND(AC1477&gt;0,AC1477&lt;=30),"Persuasiva I",IF(AND(AC1477&gt;30,AC1477&lt;=60),"Persuasiva II",IF(AND(AC1477&gt;60,AC1477&lt;90),"Prejurídica","Jurídico")))))</f>
        <v>#REF!</v>
      </c>
      <c r="AV1477">
        <f t="shared" si="367"/>
        <v>0</v>
      </c>
      <c r="AW1477" t="str">
        <f>IFERROR(VLOOKUP(#REF!,#REF!,32,0),"Desembolsado")</f>
        <v>Desembolsado</v>
      </c>
      <c r="AX1477" t="str">
        <f t="shared" si="357"/>
        <v>Otro</v>
      </c>
    </row>
    <row r="1478" spans="1:50" x14ac:dyDescent="0.25">
      <c r="A1478" s="3">
        <v>45077</v>
      </c>
      <c r="B1478" s="1">
        <v>39179150023251</v>
      </c>
      <c r="C1478" s="5">
        <v>188500000</v>
      </c>
      <c r="D1478">
        <v>240</v>
      </c>
      <c r="E1478" s="3">
        <v>41487</v>
      </c>
      <c r="F1478" s="1">
        <f>_xlfn.DAYS(E1478,A1478)/30</f>
        <v>-119.66666666666667</v>
      </c>
      <c r="G1478" s="1">
        <f t="shared" si="361"/>
        <v>120.33333333333333</v>
      </c>
      <c r="H1478" s="5">
        <v>96075332</v>
      </c>
      <c r="I1478" s="5" t="s">
        <v>52</v>
      </c>
      <c r="J1478" s="6">
        <v>42969</v>
      </c>
      <c r="K1478" s="7">
        <f>+_xlfn.DAYS(A1478,J1478)/30</f>
        <v>70.266666666666666</v>
      </c>
      <c r="L1478" s="7">
        <f>+_xlfn.DAYS(A1478,E1478)/30</f>
        <v>119.66666666666667</v>
      </c>
      <c r="M1478" s="6">
        <v>31356</v>
      </c>
      <c r="N1478" s="8">
        <f>+_xlfn.DAYS(A1478,M1478)/365</f>
        <v>37.591780821917808</v>
      </c>
      <c r="O1478" s="8">
        <v>0</v>
      </c>
      <c r="P1478" s="6">
        <v>40771</v>
      </c>
      <c r="Q1478" s="8">
        <f t="shared" si="364"/>
        <v>1.9888888888888889</v>
      </c>
      <c r="R1478" s="8">
        <f t="shared" si="356"/>
        <v>6.1055555555555552</v>
      </c>
      <c r="S1478" s="8" t="s">
        <v>71</v>
      </c>
      <c r="T1478" s="9">
        <v>1.61E-2</v>
      </c>
      <c r="U1478" s="5">
        <f t="shared" si="365"/>
        <v>785416.66666666663</v>
      </c>
      <c r="V1478" s="5">
        <f t="shared" si="362"/>
        <v>128901.07043333333</v>
      </c>
      <c r="W1478" s="10">
        <f t="shared" si="358"/>
        <v>914317.73709999991</v>
      </c>
      <c r="X1478" s="5">
        <v>46970</v>
      </c>
      <c r="Y1478">
        <v>0</v>
      </c>
      <c r="Z1478" s="5">
        <v>0</v>
      </c>
      <c r="AA1478" s="5">
        <v>96122302</v>
      </c>
      <c r="AB1478">
        <v>0</v>
      </c>
      <c r="AC1478">
        <v>0</v>
      </c>
      <c r="AD1478">
        <v>0</v>
      </c>
      <c r="AE1478" t="s">
        <v>34</v>
      </c>
      <c r="AF1478" t="s">
        <v>34</v>
      </c>
      <c r="AG1478" t="s">
        <v>41</v>
      </c>
      <c r="AH1478" s="5">
        <v>960753.32</v>
      </c>
      <c r="AI1478" s="5">
        <v>469.7</v>
      </c>
      <c r="AJ1478" s="3">
        <v>48791</v>
      </c>
      <c r="AK1478" s="5">
        <v>0</v>
      </c>
      <c r="AL1478" s="5">
        <v>0</v>
      </c>
      <c r="AM1478" s="5">
        <v>0</v>
      </c>
      <c r="AN1478" s="5">
        <v>0</v>
      </c>
      <c r="AO1478" t="s">
        <v>41</v>
      </c>
      <c r="AP1478" t="s">
        <v>37</v>
      </c>
      <c r="AQ1478" s="5">
        <v>960753.32</v>
      </c>
      <c r="AR1478" t="s">
        <v>38</v>
      </c>
      <c r="AS1478">
        <f t="shared" si="363"/>
        <v>0</v>
      </c>
      <c r="AT1478" t="str">
        <f t="shared" si="366"/>
        <v>0 Días</v>
      </c>
      <c r="AU1478" t="e">
        <f>IF(AND(AC1478=0,SUMIFS($H:$H,$A:$A,$A1478,#REF!,#REF!)&lt;250000000),"Ordinaria",IF(AND(AC1478=0,SUMIFS($H:$H,$A:$A,$A1478,#REF!,#REF!)&gt;=250000000),"Preventiva",IF(AND(AC1478&gt;0,AC1478&lt;=30),"Persuasiva I",IF(AND(AC1478&gt;30,AC1478&lt;=60),"Persuasiva II",IF(AND(AC1478&gt;60,AC1478&lt;90),"Prejurídica","Jurídico")))))</f>
        <v>#REF!</v>
      </c>
      <c r="AV1478">
        <f t="shared" si="367"/>
        <v>0</v>
      </c>
      <c r="AW1478" t="str">
        <f>IFERROR(VLOOKUP(#REF!,#REF!,32,0),"Desembolsado")</f>
        <v>Desembolsado</v>
      </c>
      <c r="AX1478" t="str">
        <f t="shared" si="357"/>
        <v>Otro</v>
      </c>
    </row>
    <row r="1479" spans="1:50" x14ac:dyDescent="0.25">
      <c r="A1479" s="3">
        <v>45046</v>
      </c>
      <c r="B1479" s="1">
        <v>39179150023251</v>
      </c>
      <c r="C1479" s="5">
        <v>188500000</v>
      </c>
      <c r="D1479">
        <v>240</v>
      </c>
      <c r="E1479" s="3">
        <v>41487</v>
      </c>
      <c r="F1479" s="1">
        <f>_xlfn.DAYS(E1479,A1479)/30</f>
        <v>-118.63333333333334</v>
      </c>
      <c r="G1479" s="1">
        <f t="shared" si="361"/>
        <v>121.36666666666666</v>
      </c>
      <c r="H1479" s="5">
        <v>96866114</v>
      </c>
      <c r="I1479" s="5" t="s">
        <v>52</v>
      </c>
      <c r="J1479" s="6">
        <v>42969</v>
      </c>
      <c r="K1479" s="7">
        <f>+_xlfn.DAYS(A1479,J1479)/30</f>
        <v>69.233333333333334</v>
      </c>
      <c r="L1479" s="7">
        <f>+_xlfn.DAYS(A1479,E1479)/30</f>
        <v>118.63333333333334</v>
      </c>
      <c r="M1479" s="6">
        <v>31356</v>
      </c>
      <c r="N1479" s="8">
        <f>+_xlfn.DAYS(A1479,M1479)/365</f>
        <v>37.506849315068493</v>
      </c>
      <c r="O1479" s="8">
        <v>0</v>
      </c>
      <c r="P1479" s="6">
        <v>40771</v>
      </c>
      <c r="Q1479" s="8">
        <f t="shared" si="364"/>
        <v>1.9888888888888889</v>
      </c>
      <c r="R1479" s="8">
        <f t="shared" si="356"/>
        <v>6.1055555555555552</v>
      </c>
      <c r="S1479" s="8" t="s">
        <v>71</v>
      </c>
      <c r="T1479" s="9">
        <v>1.61E-2</v>
      </c>
      <c r="U1479" s="5">
        <f t="shared" si="365"/>
        <v>785416.66666666663</v>
      </c>
      <c r="V1479" s="5">
        <f t="shared" si="362"/>
        <v>129962.03628333333</v>
      </c>
      <c r="W1479" s="10">
        <f t="shared" si="358"/>
        <v>915378.70294999995</v>
      </c>
      <c r="X1479" s="5">
        <v>47355</v>
      </c>
      <c r="Y1479">
        <v>0</v>
      </c>
      <c r="Z1479" s="5">
        <v>0</v>
      </c>
      <c r="AA1479" s="5">
        <v>96913469</v>
      </c>
      <c r="AB1479">
        <v>0</v>
      </c>
      <c r="AC1479">
        <v>0</v>
      </c>
      <c r="AD1479">
        <v>0</v>
      </c>
      <c r="AE1479" t="s">
        <v>34</v>
      </c>
      <c r="AF1479" t="s">
        <v>34</v>
      </c>
      <c r="AG1479" t="s">
        <v>41</v>
      </c>
      <c r="AH1479" s="5">
        <v>968661.14</v>
      </c>
      <c r="AI1479" s="5">
        <v>473.55</v>
      </c>
      <c r="AJ1479" s="3">
        <v>48791</v>
      </c>
      <c r="AK1479" s="5">
        <v>0</v>
      </c>
      <c r="AL1479" s="5">
        <v>0</v>
      </c>
      <c r="AM1479" s="5">
        <v>0</v>
      </c>
      <c r="AN1479" s="5">
        <v>0</v>
      </c>
      <c r="AO1479" t="s">
        <v>41</v>
      </c>
      <c r="AP1479" t="s">
        <v>37</v>
      </c>
      <c r="AQ1479" s="5">
        <v>968661.14</v>
      </c>
      <c r="AR1479" t="s">
        <v>38</v>
      </c>
      <c r="AS1479">
        <f t="shared" si="363"/>
        <v>0</v>
      </c>
      <c r="AT1479" t="str">
        <f t="shared" si="366"/>
        <v>0 Días</v>
      </c>
      <c r="AU1479" t="e">
        <f>IF(AND(AC1479=0,SUMIFS($H:$H,$A:$A,$A1479,#REF!,#REF!)&lt;250000000),"Ordinaria",IF(AND(AC1479=0,SUMIFS($H:$H,$A:$A,$A1479,#REF!,#REF!)&gt;=250000000),"Preventiva",IF(AND(AC1479&gt;0,AC1479&lt;=30),"Persuasiva I",IF(AND(AC1479&gt;30,AC1479&lt;=60),"Persuasiva II",IF(AND(AC1479&gt;60,AC1479&lt;90),"Prejurídica","Jurídico")))))</f>
        <v>#REF!</v>
      </c>
      <c r="AV1479">
        <f t="shared" si="367"/>
        <v>0</v>
      </c>
      <c r="AW1479" t="str">
        <f>IFERROR(VLOOKUP(#REF!,#REF!,32,0),"Desembolsado")</f>
        <v>Desembolsado</v>
      </c>
      <c r="AX1479" t="str">
        <f t="shared" si="357"/>
        <v>Otro</v>
      </c>
    </row>
    <row r="1480" spans="1:50" x14ac:dyDescent="0.25">
      <c r="A1480" s="3">
        <v>45016</v>
      </c>
      <c r="B1480" s="1">
        <v>39179150023251</v>
      </c>
      <c r="C1480" s="5">
        <v>188500000</v>
      </c>
      <c r="D1480">
        <v>240</v>
      </c>
      <c r="E1480" s="3">
        <v>41487</v>
      </c>
      <c r="F1480" s="1">
        <f>_xlfn.DAYS(E1480,A1480)/30</f>
        <v>-117.63333333333334</v>
      </c>
      <c r="G1480" s="1">
        <f t="shared" si="361"/>
        <v>122.36666666666666</v>
      </c>
      <c r="H1480" s="5">
        <v>97656896</v>
      </c>
      <c r="I1480" s="5" t="s">
        <v>52</v>
      </c>
      <c r="J1480" s="6">
        <v>42969</v>
      </c>
      <c r="K1480" s="7">
        <f>+_xlfn.DAYS(A1480,J1480)/30</f>
        <v>68.233333333333334</v>
      </c>
      <c r="L1480" s="7">
        <f>+_xlfn.DAYS(A1480,E1480)/30</f>
        <v>117.63333333333334</v>
      </c>
      <c r="M1480" s="6">
        <v>31356</v>
      </c>
      <c r="N1480" s="8">
        <f>+_xlfn.DAYS(A1480,M1480)/365</f>
        <v>37.424657534246577</v>
      </c>
      <c r="O1480" s="8">
        <v>0</v>
      </c>
      <c r="P1480" s="6">
        <v>40771</v>
      </c>
      <c r="Q1480" s="8">
        <f t="shared" si="364"/>
        <v>1.9888888888888889</v>
      </c>
      <c r="R1480" s="8">
        <f t="shared" si="356"/>
        <v>6.1055555555555552</v>
      </c>
      <c r="S1480" s="8" t="s">
        <v>71</v>
      </c>
      <c r="T1480" s="9">
        <v>1.61E-2</v>
      </c>
      <c r="U1480" s="5">
        <f t="shared" si="365"/>
        <v>785416.66666666663</v>
      </c>
      <c r="V1480" s="5">
        <f t="shared" si="362"/>
        <v>131023.00213333334</v>
      </c>
      <c r="W1480" s="10">
        <f t="shared" si="358"/>
        <v>916439.66879999998</v>
      </c>
      <c r="X1480" s="5">
        <v>47741</v>
      </c>
      <c r="Y1480">
        <v>0</v>
      </c>
      <c r="Z1480" s="5">
        <v>0</v>
      </c>
      <c r="AA1480" s="5">
        <v>97704637</v>
      </c>
      <c r="AB1480">
        <v>0</v>
      </c>
      <c r="AC1480">
        <v>0</v>
      </c>
      <c r="AD1480">
        <v>0</v>
      </c>
      <c r="AE1480" t="s">
        <v>34</v>
      </c>
      <c r="AF1480" t="s">
        <v>34</v>
      </c>
      <c r="AG1480" t="s">
        <v>41</v>
      </c>
      <c r="AH1480" s="5">
        <v>976568.96</v>
      </c>
      <c r="AI1480" s="5">
        <v>477.41</v>
      </c>
      <c r="AJ1480" s="3">
        <v>48791</v>
      </c>
      <c r="AK1480" s="5">
        <v>0</v>
      </c>
      <c r="AL1480" s="5">
        <v>0</v>
      </c>
      <c r="AM1480" s="5">
        <v>0</v>
      </c>
      <c r="AN1480" s="5">
        <v>0</v>
      </c>
      <c r="AO1480" t="s">
        <v>41</v>
      </c>
      <c r="AP1480" t="s">
        <v>37</v>
      </c>
      <c r="AQ1480" s="5">
        <v>976568.96</v>
      </c>
      <c r="AR1480" t="s">
        <v>38</v>
      </c>
      <c r="AS1480">
        <f t="shared" si="363"/>
        <v>0</v>
      </c>
      <c r="AT1480" t="str">
        <f t="shared" si="366"/>
        <v>0 Días</v>
      </c>
      <c r="AU1480" t="e">
        <f>IF(AND(AC1480=0,SUMIFS($H:$H,$A:$A,$A1480,#REF!,#REF!)&lt;250000000),"Ordinaria",IF(AND(AC1480=0,SUMIFS($H:$H,$A:$A,$A1480,#REF!,#REF!)&gt;=250000000),"Preventiva",IF(AND(AC1480&gt;0,AC1480&lt;=30),"Persuasiva I",IF(AND(AC1480&gt;30,AC1480&lt;=60),"Persuasiva II",IF(AND(AC1480&gt;60,AC1480&lt;90),"Prejurídica","Jurídico")))))</f>
        <v>#REF!</v>
      </c>
      <c r="AV1480">
        <f t="shared" si="367"/>
        <v>0</v>
      </c>
      <c r="AW1480" t="str">
        <f>IFERROR(VLOOKUP(#REF!,#REF!,32,0),"Desembolsado")</f>
        <v>Desembolsado</v>
      </c>
      <c r="AX1480" t="str">
        <f t="shared" si="357"/>
        <v>Otro</v>
      </c>
    </row>
    <row r="1481" spans="1:50" x14ac:dyDescent="0.25">
      <c r="A1481" s="3">
        <v>45351</v>
      </c>
      <c r="B1481" s="1">
        <v>39181000024271</v>
      </c>
      <c r="C1481" s="5">
        <v>610000000</v>
      </c>
      <c r="D1481">
        <v>240</v>
      </c>
      <c r="E1481" s="3">
        <v>41870</v>
      </c>
      <c r="F1481" s="1">
        <f>_xlfn.DAYS(E1481,A1481)/30</f>
        <v>-116.03333333333333</v>
      </c>
      <c r="G1481" s="1">
        <f t="shared" si="361"/>
        <v>123.96666666666667</v>
      </c>
      <c r="H1481" s="5">
        <v>321097234</v>
      </c>
      <c r="I1481" s="5" t="s">
        <v>53</v>
      </c>
      <c r="J1481" s="6">
        <v>43411</v>
      </c>
      <c r="K1481" s="7">
        <f>+_xlfn.DAYS(A1481,J1481)/30</f>
        <v>64.666666666666671</v>
      </c>
      <c r="L1481" s="7">
        <f>+_xlfn.DAYS(A1481,E1481)/30</f>
        <v>116.03333333333333</v>
      </c>
      <c r="M1481" s="6">
        <v>24351</v>
      </c>
      <c r="N1481" s="8">
        <f>+_xlfn.DAYS(A1481,M1481)/365</f>
        <v>57.534246575342465</v>
      </c>
      <c r="O1481" s="8">
        <v>3132</v>
      </c>
      <c r="P1481" s="6">
        <v>37689</v>
      </c>
      <c r="Q1481" s="8">
        <f t="shared" si="364"/>
        <v>11.613888888888889</v>
      </c>
      <c r="R1481" s="8">
        <f t="shared" si="356"/>
        <v>15.894444444444444</v>
      </c>
      <c r="S1481" s="8" t="s">
        <v>79</v>
      </c>
      <c r="T1481" s="9">
        <v>1.61E-2</v>
      </c>
      <c r="U1481" s="5">
        <f t="shared" si="365"/>
        <v>2541666.6666666665</v>
      </c>
      <c r="V1481" s="5">
        <f t="shared" si="362"/>
        <v>430805.45561666664</v>
      </c>
      <c r="W1481" s="10">
        <f t="shared" si="358"/>
        <v>2972472.122283333</v>
      </c>
      <c r="X1481" s="5">
        <v>42813</v>
      </c>
      <c r="Y1481">
        <v>0</v>
      </c>
      <c r="Z1481" s="5">
        <v>43338</v>
      </c>
      <c r="AA1481" s="5">
        <v>321183385</v>
      </c>
      <c r="AB1481">
        <v>0</v>
      </c>
      <c r="AC1481">
        <v>0</v>
      </c>
      <c r="AD1481">
        <v>0</v>
      </c>
      <c r="AE1481" t="s">
        <v>34</v>
      </c>
      <c r="AF1481" t="s">
        <v>34</v>
      </c>
      <c r="AG1481" t="s">
        <v>41</v>
      </c>
      <c r="AH1481" s="5">
        <v>3210972.34</v>
      </c>
      <c r="AI1481" s="5">
        <v>428.13</v>
      </c>
      <c r="AJ1481" s="3">
        <v>49184</v>
      </c>
      <c r="AK1481" s="5">
        <v>433.38</v>
      </c>
      <c r="AL1481" s="5">
        <v>0</v>
      </c>
      <c r="AM1481" s="5">
        <v>0</v>
      </c>
      <c r="AN1481" s="5">
        <v>0</v>
      </c>
      <c r="AO1481" t="s">
        <v>41</v>
      </c>
      <c r="AP1481" t="s">
        <v>37</v>
      </c>
      <c r="AQ1481" s="5">
        <v>3210972.34</v>
      </c>
      <c r="AR1481" t="s">
        <v>38</v>
      </c>
      <c r="AT1481" t="str">
        <f t="shared" si="366"/>
        <v>0 Días</v>
      </c>
      <c r="AU1481" t="e">
        <f>IF(AND(AC1481=0,SUMIFS($H:$H,$A:$A,$A1481,#REF!,#REF!)&lt;250000000),"Ordinaria",IF(AND(AC1481=0,SUMIFS($H:$H,$A:$A,$A1481,#REF!,#REF!)&gt;=250000000),"Preventiva",IF(AND(AC1481&gt;0,AC1481&lt;=30),"Persuasiva I",IF(AND(AC1481&gt;30,AC1481&lt;=60),"Persuasiva II",IF(AND(AC1481&gt;60,AC1481&lt;90),"Prejurídica","Jurídico")))))</f>
        <v>#REF!</v>
      </c>
      <c r="AV1481">
        <f t="shared" si="367"/>
        <v>0</v>
      </c>
      <c r="AW1481" t="str">
        <f>IFERROR(VLOOKUP(#REF!,#REF!,32,0),"Desembolsado")</f>
        <v>Desembolsado</v>
      </c>
      <c r="AX1481" t="str">
        <f t="shared" si="357"/>
        <v>Otro</v>
      </c>
    </row>
    <row r="1482" spans="1:50" x14ac:dyDescent="0.25">
      <c r="A1482" s="3">
        <v>45322</v>
      </c>
      <c r="B1482" s="1">
        <v>39181000024271</v>
      </c>
      <c r="C1482" s="5">
        <v>610000000</v>
      </c>
      <c r="D1482">
        <v>240</v>
      </c>
      <c r="E1482" s="3">
        <v>41870</v>
      </c>
      <c r="F1482" s="1">
        <f>_xlfn.DAYS(E1482,A1482)/30</f>
        <v>-115.06666666666666</v>
      </c>
      <c r="G1482" s="1">
        <f t="shared" si="361"/>
        <v>124.93333333333334</v>
      </c>
      <c r="H1482" s="5">
        <v>323622028</v>
      </c>
      <c r="I1482" s="5" t="s">
        <v>53</v>
      </c>
      <c r="J1482" s="6">
        <v>43411</v>
      </c>
      <c r="K1482" s="7">
        <f>+_xlfn.DAYS(A1482,J1482)/30</f>
        <v>63.7</v>
      </c>
      <c r="L1482" s="7">
        <f>+_xlfn.DAYS(A1482,E1482)/30</f>
        <v>115.06666666666666</v>
      </c>
      <c r="M1482" s="6">
        <v>24351</v>
      </c>
      <c r="N1482" s="8">
        <f>+_xlfn.DAYS(A1482,M1482)/365</f>
        <v>57.454794520547942</v>
      </c>
      <c r="O1482" s="8">
        <v>3132</v>
      </c>
      <c r="P1482" s="6">
        <v>37689</v>
      </c>
      <c r="Q1482" s="8">
        <f t="shared" si="364"/>
        <v>11.613888888888889</v>
      </c>
      <c r="R1482" s="8">
        <f t="shared" si="356"/>
        <v>15.894444444444444</v>
      </c>
      <c r="S1482" s="8" t="s">
        <v>79</v>
      </c>
      <c r="T1482" s="9">
        <v>1.61E-2</v>
      </c>
      <c r="U1482" s="5">
        <f t="shared" si="365"/>
        <v>2541666.6666666665</v>
      </c>
      <c r="V1482" s="5">
        <f t="shared" si="362"/>
        <v>434192.88756666664</v>
      </c>
      <c r="W1482" s="10">
        <f t="shared" si="358"/>
        <v>2975859.5542333331</v>
      </c>
      <c r="X1482" s="5">
        <v>43159</v>
      </c>
      <c r="Y1482">
        <v>0</v>
      </c>
      <c r="Z1482" s="5">
        <v>43682</v>
      </c>
      <c r="AA1482" s="5">
        <v>323708869</v>
      </c>
      <c r="AB1482">
        <v>0</v>
      </c>
      <c r="AC1482">
        <v>0</v>
      </c>
      <c r="AD1482">
        <v>0</v>
      </c>
      <c r="AE1482" t="s">
        <v>34</v>
      </c>
      <c r="AF1482" t="s">
        <v>34</v>
      </c>
      <c r="AG1482" t="s">
        <v>41</v>
      </c>
      <c r="AH1482" s="5">
        <v>3236220.28</v>
      </c>
      <c r="AI1482" s="5">
        <v>431.59</v>
      </c>
      <c r="AJ1482" s="3">
        <v>49184</v>
      </c>
      <c r="AK1482" s="5">
        <v>436.82</v>
      </c>
      <c r="AL1482" s="5">
        <v>0</v>
      </c>
      <c r="AM1482" s="5">
        <v>0</v>
      </c>
      <c r="AN1482" s="5">
        <v>0</v>
      </c>
      <c r="AO1482" t="s">
        <v>41</v>
      </c>
      <c r="AP1482" t="s">
        <v>37</v>
      </c>
      <c r="AQ1482" s="5">
        <v>3236220.28</v>
      </c>
      <c r="AR1482" t="s">
        <v>38</v>
      </c>
      <c r="AS1482">
        <f t="shared" ref="AS1482:AS1492" si="368">IF(AC1482&gt;=1,1,0)</f>
        <v>0</v>
      </c>
      <c r="AT1482" t="str">
        <f t="shared" si="366"/>
        <v>0 Días</v>
      </c>
      <c r="AU1482" t="e">
        <f>IF(AND(AC1482=0,SUMIFS($H:$H,$A:$A,$A1482,#REF!,#REF!)&lt;250000000),"Ordinaria",IF(AND(AC1482=0,SUMIFS($H:$H,$A:$A,$A1482,#REF!,#REF!)&gt;=250000000),"Preventiva",IF(AND(AC1482&gt;0,AC1482&lt;=30),"Persuasiva I",IF(AND(AC1482&gt;30,AC1482&lt;=60),"Persuasiva II",IF(AND(AC1482&gt;60,AC1482&lt;90),"Prejurídica","Jurídico")))))</f>
        <v>#REF!</v>
      </c>
      <c r="AV1482">
        <f t="shared" si="367"/>
        <v>0</v>
      </c>
      <c r="AW1482" t="str">
        <f>IFERROR(VLOOKUP(#REF!,#REF!,32,0),"Desembolsado")</f>
        <v>Desembolsado</v>
      </c>
      <c r="AX1482" t="str">
        <f t="shared" si="357"/>
        <v>Otro</v>
      </c>
    </row>
    <row r="1483" spans="1:50" x14ac:dyDescent="0.25">
      <c r="A1483" s="3">
        <v>45291</v>
      </c>
      <c r="B1483" s="1">
        <v>39181000024271</v>
      </c>
      <c r="C1483" s="5">
        <v>610000000</v>
      </c>
      <c r="D1483">
        <v>240</v>
      </c>
      <c r="E1483" s="3">
        <v>41870</v>
      </c>
      <c r="F1483" s="1">
        <f>_xlfn.DAYS(E1483,A1483)/30</f>
        <v>-114.03333333333333</v>
      </c>
      <c r="G1483" s="1">
        <f t="shared" si="361"/>
        <v>125.96666666666667</v>
      </c>
      <c r="H1483" s="5">
        <v>326194016</v>
      </c>
      <c r="I1483" s="5" t="s">
        <v>53</v>
      </c>
      <c r="J1483" s="6">
        <v>43411</v>
      </c>
      <c r="K1483" s="7">
        <f>+_xlfn.DAYS(A1483,J1483)/30</f>
        <v>62.666666666666664</v>
      </c>
      <c r="L1483" s="7">
        <f>+_xlfn.DAYS(A1483,E1483)/30</f>
        <v>114.03333333333333</v>
      </c>
      <c r="M1483" s="6">
        <v>24351</v>
      </c>
      <c r="N1483" s="8">
        <f>+_xlfn.DAYS(A1483,M1483)/365</f>
        <v>57.369863013698627</v>
      </c>
      <c r="O1483" s="8">
        <v>3132</v>
      </c>
      <c r="P1483" s="6">
        <v>37689</v>
      </c>
      <c r="Q1483" s="8">
        <f t="shared" si="364"/>
        <v>11.613888888888889</v>
      </c>
      <c r="R1483" s="8">
        <f t="shared" si="356"/>
        <v>15.894444444444444</v>
      </c>
      <c r="S1483" s="8" t="s">
        <v>79</v>
      </c>
      <c r="T1483" s="9">
        <v>1.61E-2</v>
      </c>
      <c r="U1483" s="5">
        <f t="shared" si="365"/>
        <v>2541666.6666666665</v>
      </c>
      <c r="V1483" s="5">
        <f t="shared" si="362"/>
        <v>437643.6381333333</v>
      </c>
      <c r="W1483" s="10">
        <f t="shared" si="358"/>
        <v>2979310.3048</v>
      </c>
      <c r="X1483" s="5">
        <v>43493</v>
      </c>
      <c r="Y1483">
        <v>0</v>
      </c>
      <c r="Z1483" s="5">
        <v>43626</v>
      </c>
      <c r="AA1483" s="5">
        <v>326281135</v>
      </c>
      <c r="AB1483">
        <v>0</v>
      </c>
      <c r="AC1483">
        <v>0</v>
      </c>
      <c r="AD1483">
        <v>0</v>
      </c>
      <c r="AE1483" t="s">
        <v>34</v>
      </c>
      <c r="AF1483" t="s">
        <v>34</v>
      </c>
      <c r="AG1483" t="s">
        <v>41</v>
      </c>
      <c r="AH1483" s="5">
        <v>3261940.16</v>
      </c>
      <c r="AI1483" s="5">
        <v>434.93</v>
      </c>
      <c r="AJ1483" s="3">
        <v>49184</v>
      </c>
      <c r="AK1483" s="5">
        <v>436.26</v>
      </c>
      <c r="AL1483" s="5">
        <v>0</v>
      </c>
      <c r="AM1483" s="5">
        <v>0</v>
      </c>
      <c r="AN1483" s="5">
        <v>0</v>
      </c>
      <c r="AO1483" t="s">
        <v>41</v>
      </c>
      <c r="AP1483" t="s">
        <v>37</v>
      </c>
      <c r="AQ1483" s="5">
        <v>3261940.16</v>
      </c>
      <c r="AR1483" t="s">
        <v>38</v>
      </c>
      <c r="AS1483">
        <f t="shared" si="368"/>
        <v>0</v>
      </c>
      <c r="AT1483" t="str">
        <f t="shared" si="366"/>
        <v>0 Días</v>
      </c>
      <c r="AU1483" t="e">
        <f>IF(AND(AC1483=0,SUMIFS($H:$H,$A:$A,$A1483,#REF!,#REF!)&lt;250000000),"Ordinaria",IF(AND(AC1483=0,SUMIFS($H:$H,$A:$A,$A1483,#REF!,#REF!)&gt;=250000000),"Preventiva",IF(AND(AC1483&gt;0,AC1483&lt;=30),"Persuasiva I",IF(AND(AC1483&gt;30,AC1483&lt;=60),"Persuasiva II",IF(AND(AC1483&gt;60,AC1483&lt;90),"Prejurídica","Jurídico")))))</f>
        <v>#REF!</v>
      </c>
      <c r="AV1483">
        <f t="shared" si="367"/>
        <v>0</v>
      </c>
      <c r="AW1483" t="str">
        <f>IFERROR(VLOOKUP(#REF!,#REF!,32,0),"Desembolsado")</f>
        <v>Desembolsado</v>
      </c>
      <c r="AX1483" t="str">
        <f t="shared" si="357"/>
        <v>Otro</v>
      </c>
    </row>
    <row r="1484" spans="1:50" x14ac:dyDescent="0.25">
      <c r="A1484" s="3">
        <v>45260</v>
      </c>
      <c r="B1484" s="1">
        <v>39181000024271</v>
      </c>
      <c r="C1484" s="5">
        <v>610000000</v>
      </c>
      <c r="D1484">
        <v>240</v>
      </c>
      <c r="E1484" s="3">
        <v>41870</v>
      </c>
      <c r="F1484" s="1">
        <f>_xlfn.DAYS(E1484,A1484)/30</f>
        <v>-113</v>
      </c>
      <c r="G1484" s="1">
        <f t="shared" si="361"/>
        <v>127</v>
      </c>
      <c r="H1484" s="5">
        <v>328742407</v>
      </c>
      <c r="I1484" s="5" t="s">
        <v>53</v>
      </c>
      <c r="J1484" s="6">
        <v>43411</v>
      </c>
      <c r="K1484" s="7">
        <f>+_xlfn.DAYS(A1484,J1484)/30</f>
        <v>61.633333333333333</v>
      </c>
      <c r="L1484" s="7">
        <f>+_xlfn.DAYS(A1484,E1484)/30</f>
        <v>113</v>
      </c>
      <c r="M1484" s="6">
        <v>24351</v>
      </c>
      <c r="N1484" s="8">
        <f>+_xlfn.DAYS(A1484,M1484)/365</f>
        <v>57.284931506849318</v>
      </c>
      <c r="O1484" s="8">
        <v>3132</v>
      </c>
      <c r="P1484" s="6">
        <v>37689</v>
      </c>
      <c r="Q1484" s="8">
        <f t="shared" si="364"/>
        <v>11.613888888888889</v>
      </c>
      <c r="R1484" s="8">
        <f t="shared" si="356"/>
        <v>15.894444444444444</v>
      </c>
      <c r="S1484" s="8" t="s">
        <v>79</v>
      </c>
      <c r="T1484" s="9">
        <v>1.61E-2</v>
      </c>
      <c r="U1484" s="5">
        <f t="shared" si="365"/>
        <v>2541666.6666666665</v>
      </c>
      <c r="V1484" s="5">
        <f t="shared" si="362"/>
        <v>441062.72939166671</v>
      </c>
      <c r="W1484" s="10">
        <f t="shared" si="358"/>
        <v>2982729.3960583331</v>
      </c>
      <c r="X1484" s="5">
        <v>43833</v>
      </c>
      <c r="Y1484">
        <v>0</v>
      </c>
      <c r="Z1484" s="5">
        <v>0</v>
      </c>
      <c r="AA1484" s="5">
        <v>328786240</v>
      </c>
      <c r="AB1484">
        <v>0</v>
      </c>
      <c r="AC1484">
        <v>0</v>
      </c>
      <c r="AD1484">
        <v>0</v>
      </c>
      <c r="AE1484" t="s">
        <v>34</v>
      </c>
      <c r="AF1484" t="s">
        <v>34</v>
      </c>
      <c r="AG1484" t="s">
        <v>41</v>
      </c>
      <c r="AH1484" s="5">
        <v>3287424.07</v>
      </c>
      <c r="AI1484" s="5">
        <v>438.33</v>
      </c>
      <c r="AJ1484" s="3">
        <v>49184</v>
      </c>
      <c r="AK1484" s="5">
        <v>0</v>
      </c>
      <c r="AL1484" s="5">
        <v>0</v>
      </c>
      <c r="AM1484" s="5">
        <v>0</v>
      </c>
      <c r="AN1484" s="5">
        <v>0</v>
      </c>
      <c r="AO1484" t="s">
        <v>41</v>
      </c>
      <c r="AP1484" t="s">
        <v>37</v>
      </c>
      <c r="AQ1484" s="5">
        <v>3287424.07</v>
      </c>
      <c r="AR1484" t="s">
        <v>38</v>
      </c>
      <c r="AS1484">
        <f t="shared" si="368"/>
        <v>0</v>
      </c>
      <c r="AT1484" t="str">
        <f t="shared" si="366"/>
        <v>0 Días</v>
      </c>
      <c r="AU1484" t="e">
        <f>IF(AND(AC1484=0,SUMIFS($H:$H,$A:$A,$A1484,#REF!,#REF!)&lt;250000000),"Ordinaria",IF(AND(AC1484=0,SUMIFS($H:$H,$A:$A,$A1484,#REF!,#REF!)&gt;=250000000),"Preventiva",IF(AND(AC1484&gt;0,AC1484&lt;=30),"Persuasiva I",IF(AND(AC1484&gt;30,AC1484&lt;=60),"Persuasiva II",IF(AND(AC1484&gt;60,AC1484&lt;90),"Prejurídica","Jurídico")))))</f>
        <v>#REF!</v>
      </c>
      <c r="AV1484">
        <f t="shared" si="367"/>
        <v>0</v>
      </c>
      <c r="AW1484" t="str">
        <f>IFERROR(VLOOKUP(#REF!,#REF!,32,0),"Desembolsado")</f>
        <v>Desembolsado</v>
      </c>
      <c r="AX1484" t="str">
        <f t="shared" si="357"/>
        <v>Otro</v>
      </c>
    </row>
    <row r="1485" spans="1:50" x14ac:dyDescent="0.25">
      <c r="A1485" s="3">
        <v>45230</v>
      </c>
      <c r="B1485" s="1">
        <v>39181000024271</v>
      </c>
      <c r="C1485" s="5">
        <v>610000000</v>
      </c>
      <c r="D1485">
        <v>240</v>
      </c>
      <c r="E1485" s="3">
        <v>41870</v>
      </c>
      <c r="F1485" s="1">
        <f>_xlfn.DAYS(E1485,A1485)/30</f>
        <v>-112</v>
      </c>
      <c r="G1485" s="1">
        <f t="shared" si="361"/>
        <v>128</v>
      </c>
      <c r="H1485" s="5">
        <v>331290798</v>
      </c>
      <c r="I1485" s="5" t="s">
        <v>53</v>
      </c>
      <c r="J1485" s="6">
        <v>43411</v>
      </c>
      <c r="K1485" s="7">
        <f>+_xlfn.DAYS(A1485,J1485)/30</f>
        <v>60.633333333333333</v>
      </c>
      <c r="L1485" s="7">
        <f>+_xlfn.DAYS(A1485,E1485)/30</f>
        <v>112</v>
      </c>
      <c r="M1485" s="6">
        <v>24351</v>
      </c>
      <c r="N1485" s="8">
        <f>+_xlfn.DAYS(A1485,M1485)/365</f>
        <v>57.202739726027396</v>
      </c>
      <c r="O1485" s="8">
        <v>3132</v>
      </c>
      <c r="P1485" s="6">
        <v>37689</v>
      </c>
      <c r="Q1485" s="8">
        <f t="shared" si="364"/>
        <v>11.613888888888889</v>
      </c>
      <c r="R1485" s="8">
        <f t="shared" si="356"/>
        <v>15.894444444444444</v>
      </c>
      <c r="S1485" s="8" t="s">
        <v>79</v>
      </c>
      <c r="T1485" s="9">
        <v>1.61E-2</v>
      </c>
      <c r="U1485" s="5">
        <f t="shared" si="365"/>
        <v>2541666.6666666665</v>
      </c>
      <c r="V1485" s="5">
        <f t="shared" si="362"/>
        <v>444481.82065000001</v>
      </c>
      <c r="W1485" s="10">
        <f t="shared" si="358"/>
        <v>2986148.4873166666</v>
      </c>
      <c r="X1485" s="5">
        <v>44172</v>
      </c>
      <c r="Y1485">
        <v>0</v>
      </c>
      <c r="Z1485" s="5">
        <v>0</v>
      </c>
      <c r="AA1485" s="5">
        <v>331334970</v>
      </c>
      <c r="AB1485">
        <v>0</v>
      </c>
      <c r="AC1485">
        <v>0</v>
      </c>
      <c r="AD1485">
        <v>0</v>
      </c>
      <c r="AE1485" t="s">
        <v>34</v>
      </c>
      <c r="AF1485" t="s">
        <v>34</v>
      </c>
      <c r="AG1485" t="s">
        <v>41</v>
      </c>
      <c r="AH1485" s="5">
        <v>3312907.98</v>
      </c>
      <c r="AI1485" s="5">
        <v>441.72</v>
      </c>
      <c r="AJ1485" s="3">
        <v>49184</v>
      </c>
      <c r="AK1485" s="5">
        <v>0</v>
      </c>
      <c r="AL1485" s="5">
        <v>0</v>
      </c>
      <c r="AM1485" s="5">
        <v>0</v>
      </c>
      <c r="AN1485" s="5">
        <v>0</v>
      </c>
      <c r="AO1485" t="s">
        <v>41</v>
      </c>
      <c r="AP1485" t="s">
        <v>37</v>
      </c>
      <c r="AQ1485" s="5">
        <v>3312907.98</v>
      </c>
      <c r="AR1485" t="s">
        <v>38</v>
      </c>
      <c r="AS1485">
        <f t="shared" si="368"/>
        <v>0</v>
      </c>
      <c r="AT1485" t="str">
        <f t="shared" si="366"/>
        <v>0 Días</v>
      </c>
      <c r="AU1485" t="e">
        <f>IF(AND(AC1485=0,SUMIFS($H:$H,$A:$A,$A1485,#REF!,#REF!)&lt;250000000),"Ordinaria",IF(AND(AC1485=0,SUMIFS($H:$H,$A:$A,$A1485,#REF!,#REF!)&gt;=250000000),"Preventiva",IF(AND(AC1485&gt;0,AC1485&lt;=30),"Persuasiva I",IF(AND(AC1485&gt;30,AC1485&lt;=60),"Persuasiva II",IF(AND(AC1485&gt;60,AC1485&lt;90),"Prejurídica","Jurídico")))))</f>
        <v>#REF!</v>
      </c>
      <c r="AV1485">
        <f t="shared" si="367"/>
        <v>0</v>
      </c>
      <c r="AW1485" t="str">
        <f>IFERROR(VLOOKUP(#REF!,#REF!,32,0),"Desembolsado")</f>
        <v>Desembolsado</v>
      </c>
      <c r="AX1485" t="str">
        <f t="shared" si="357"/>
        <v>Otro</v>
      </c>
    </row>
    <row r="1486" spans="1:50" x14ac:dyDescent="0.25">
      <c r="A1486" s="3">
        <v>45199</v>
      </c>
      <c r="B1486" s="1">
        <v>39181000024271</v>
      </c>
      <c r="C1486" s="5">
        <v>610000000</v>
      </c>
      <c r="D1486">
        <v>240</v>
      </c>
      <c r="E1486" s="3">
        <v>41870</v>
      </c>
      <c r="F1486" s="1">
        <f>_xlfn.DAYS(E1486,A1486)/30</f>
        <v>-110.96666666666667</v>
      </c>
      <c r="G1486" s="1">
        <f t="shared" si="361"/>
        <v>129.03333333333333</v>
      </c>
      <c r="H1486" s="5">
        <v>333839189</v>
      </c>
      <c r="I1486" s="5" t="s">
        <v>53</v>
      </c>
      <c r="J1486" s="6">
        <v>43411</v>
      </c>
      <c r="K1486" s="7">
        <f>+_xlfn.DAYS(A1486,J1486)/30</f>
        <v>59.6</v>
      </c>
      <c r="L1486" s="7">
        <f>+_xlfn.DAYS(A1486,E1486)/30</f>
        <v>110.96666666666667</v>
      </c>
      <c r="M1486" s="6">
        <v>24351</v>
      </c>
      <c r="N1486" s="8">
        <f>+_xlfn.DAYS(A1486,M1486)/365</f>
        <v>57.11780821917808</v>
      </c>
      <c r="O1486" s="8">
        <v>3132</v>
      </c>
      <c r="P1486" s="6">
        <v>37689</v>
      </c>
      <c r="Q1486" s="8">
        <f t="shared" si="364"/>
        <v>11.613888888888889</v>
      </c>
      <c r="R1486" s="8">
        <f t="shared" si="356"/>
        <v>15.894444444444444</v>
      </c>
      <c r="S1486" s="8" t="s">
        <v>79</v>
      </c>
      <c r="T1486" s="9">
        <v>1.61E-2</v>
      </c>
      <c r="U1486" s="5">
        <f t="shared" si="365"/>
        <v>2541666.6666666665</v>
      </c>
      <c r="V1486" s="5">
        <f t="shared" si="362"/>
        <v>447900.91190833336</v>
      </c>
      <c r="W1486" s="10">
        <f t="shared" si="358"/>
        <v>2989567.5785749997</v>
      </c>
      <c r="X1486" s="5">
        <v>44511</v>
      </c>
      <c r="Y1486">
        <v>0</v>
      </c>
      <c r="Z1486" s="5">
        <v>0</v>
      </c>
      <c r="AA1486" s="5">
        <v>333883700</v>
      </c>
      <c r="AB1486">
        <v>0</v>
      </c>
      <c r="AC1486">
        <v>0</v>
      </c>
      <c r="AD1486">
        <v>0</v>
      </c>
      <c r="AE1486" t="s">
        <v>34</v>
      </c>
      <c r="AF1486" t="s">
        <v>34</v>
      </c>
      <c r="AG1486" t="s">
        <v>41</v>
      </c>
      <c r="AH1486" s="5">
        <v>3338391.89</v>
      </c>
      <c r="AI1486" s="5">
        <v>445.11</v>
      </c>
      <c r="AJ1486" s="3">
        <v>49184</v>
      </c>
      <c r="AK1486" s="5">
        <v>0</v>
      </c>
      <c r="AL1486" s="5">
        <v>0</v>
      </c>
      <c r="AM1486" s="5">
        <v>0</v>
      </c>
      <c r="AN1486" s="5">
        <v>0</v>
      </c>
      <c r="AO1486" t="s">
        <v>41</v>
      </c>
      <c r="AP1486" t="s">
        <v>37</v>
      </c>
      <c r="AQ1486" s="5">
        <v>3338391.89</v>
      </c>
      <c r="AR1486" t="s">
        <v>38</v>
      </c>
      <c r="AS1486">
        <f t="shared" si="368"/>
        <v>0</v>
      </c>
      <c r="AT1486" t="str">
        <f t="shared" si="366"/>
        <v>0 Días</v>
      </c>
      <c r="AU1486" t="e">
        <f>IF(AND(AC1486=0,SUMIFS($H:$H,$A:$A,$A1486,#REF!,#REF!)&lt;250000000),"Ordinaria",IF(AND(AC1486=0,SUMIFS($H:$H,$A:$A,$A1486,#REF!,#REF!)&gt;=250000000),"Preventiva",IF(AND(AC1486&gt;0,AC1486&lt;=30),"Persuasiva I",IF(AND(AC1486&gt;30,AC1486&lt;=60),"Persuasiva II",IF(AND(AC1486&gt;60,AC1486&lt;90),"Prejurídica","Jurídico")))))</f>
        <v>#REF!</v>
      </c>
      <c r="AV1486">
        <f t="shared" si="367"/>
        <v>0</v>
      </c>
      <c r="AW1486" t="str">
        <f>IFERROR(VLOOKUP(#REF!,#REF!,32,0),"Desembolsado")</f>
        <v>Desembolsado</v>
      </c>
      <c r="AX1486" t="str">
        <f t="shared" si="357"/>
        <v>Otro</v>
      </c>
    </row>
    <row r="1487" spans="1:50" x14ac:dyDescent="0.25">
      <c r="A1487" s="3">
        <v>45169</v>
      </c>
      <c r="B1487" s="1">
        <v>39181000024271</v>
      </c>
      <c r="C1487" s="5">
        <v>610000000</v>
      </c>
      <c r="D1487">
        <v>240</v>
      </c>
      <c r="E1487" s="3">
        <v>41870</v>
      </c>
      <c r="F1487" s="1">
        <f>_xlfn.DAYS(E1487,A1487)/30</f>
        <v>-109.96666666666667</v>
      </c>
      <c r="G1487" s="1">
        <f t="shared" si="361"/>
        <v>130.03333333333333</v>
      </c>
      <c r="H1487" s="5">
        <v>336387580</v>
      </c>
      <c r="I1487" s="5" t="s">
        <v>53</v>
      </c>
      <c r="J1487" s="6">
        <v>43411</v>
      </c>
      <c r="K1487" s="7">
        <f>+_xlfn.DAYS(A1487,J1487)/30</f>
        <v>58.6</v>
      </c>
      <c r="L1487" s="7">
        <f>+_xlfn.DAYS(A1487,E1487)/30</f>
        <v>109.96666666666667</v>
      </c>
      <c r="M1487" s="6">
        <v>24351</v>
      </c>
      <c r="N1487" s="8">
        <f>+_xlfn.DAYS(A1487,M1487)/365</f>
        <v>57.035616438356165</v>
      </c>
      <c r="O1487" s="8">
        <v>3132</v>
      </c>
      <c r="P1487" s="6">
        <v>37689</v>
      </c>
      <c r="Q1487" s="8">
        <f t="shared" si="364"/>
        <v>11.613888888888889</v>
      </c>
      <c r="R1487" s="8">
        <f t="shared" si="356"/>
        <v>15.894444444444444</v>
      </c>
      <c r="S1487" s="8" t="s">
        <v>79</v>
      </c>
      <c r="T1487" s="9">
        <v>1.61E-2</v>
      </c>
      <c r="U1487" s="5">
        <f t="shared" si="365"/>
        <v>2541666.6666666665</v>
      </c>
      <c r="V1487" s="5">
        <f t="shared" si="362"/>
        <v>451320.00316666666</v>
      </c>
      <c r="W1487" s="10">
        <f t="shared" si="358"/>
        <v>2992986.6698333332</v>
      </c>
      <c r="X1487" s="5">
        <v>44853</v>
      </c>
      <c r="Y1487">
        <v>0</v>
      </c>
      <c r="Z1487" s="5">
        <v>0</v>
      </c>
      <c r="AA1487" s="5">
        <v>336432433</v>
      </c>
      <c r="AB1487">
        <v>0</v>
      </c>
      <c r="AC1487">
        <v>0</v>
      </c>
      <c r="AD1487">
        <v>0</v>
      </c>
      <c r="AE1487" t="s">
        <v>34</v>
      </c>
      <c r="AF1487" t="s">
        <v>34</v>
      </c>
      <c r="AG1487" t="s">
        <v>41</v>
      </c>
      <c r="AH1487" s="5">
        <v>3363875.8</v>
      </c>
      <c r="AI1487" s="5">
        <v>448.53</v>
      </c>
      <c r="AJ1487" s="3">
        <v>49184</v>
      </c>
      <c r="AK1487" s="5">
        <v>0</v>
      </c>
      <c r="AL1487" s="5">
        <v>0</v>
      </c>
      <c r="AM1487" s="5">
        <v>0</v>
      </c>
      <c r="AN1487" s="5">
        <v>0</v>
      </c>
      <c r="AO1487" t="s">
        <v>41</v>
      </c>
      <c r="AP1487" t="s">
        <v>37</v>
      </c>
      <c r="AQ1487" s="5">
        <v>3363875.8</v>
      </c>
      <c r="AR1487" t="s">
        <v>38</v>
      </c>
      <c r="AS1487">
        <f t="shared" si="368"/>
        <v>0</v>
      </c>
      <c r="AT1487" t="str">
        <f t="shared" si="366"/>
        <v>0 Días</v>
      </c>
      <c r="AU1487" t="e">
        <f>IF(AND(AC1487=0,SUMIFS($H:$H,$A:$A,$A1487,#REF!,#REF!)&lt;250000000),"Ordinaria",IF(AND(AC1487=0,SUMIFS($H:$H,$A:$A,$A1487,#REF!,#REF!)&gt;=250000000),"Preventiva",IF(AND(AC1487&gt;0,AC1487&lt;=30),"Persuasiva I",IF(AND(AC1487&gt;30,AC1487&lt;=60),"Persuasiva II",IF(AND(AC1487&gt;60,AC1487&lt;90),"Prejurídica","Jurídico")))))</f>
        <v>#REF!</v>
      </c>
      <c r="AV1487">
        <f t="shared" si="367"/>
        <v>0</v>
      </c>
      <c r="AW1487" t="str">
        <f>IFERROR(VLOOKUP(#REF!,#REF!,32,0),"Desembolsado")</f>
        <v>Desembolsado</v>
      </c>
      <c r="AX1487" t="str">
        <f t="shared" si="357"/>
        <v>Otro</v>
      </c>
    </row>
    <row r="1488" spans="1:50" x14ac:dyDescent="0.25">
      <c r="A1488" s="3">
        <v>45138</v>
      </c>
      <c r="B1488" s="1">
        <v>39181000024271</v>
      </c>
      <c r="C1488" s="5">
        <v>610000000</v>
      </c>
      <c r="D1488">
        <v>240</v>
      </c>
      <c r="E1488" s="3">
        <v>41870</v>
      </c>
      <c r="F1488" s="1">
        <f>_xlfn.DAYS(E1488,A1488)/30</f>
        <v>-108.93333333333334</v>
      </c>
      <c r="G1488" s="1">
        <f t="shared" si="361"/>
        <v>131.06666666666666</v>
      </c>
      <c r="H1488" s="5">
        <v>338935971</v>
      </c>
      <c r="I1488" s="5" t="s">
        <v>53</v>
      </c>
      <c r="J1488" s="6">
        <v>43411</v>
      </c>
      <c r="K1488" s="7">
        <f>+_xlfn.DAYS(A1488,J1488)/30</f>
        <v>57.56666666666667</v>
      </c>
      <c r="L1488" s="7">
        <f>+_xlfn.DAYS(A1488,E1488)/30</f>
        <v>108.93333333333334</v>
      </c>
      <c r="M1488" s="6">
        <v>24351</v>
      </c>
      <c r="N1488" s="8">
        <f>+_xlfn.DAYS(A1488,M1488)/365</f>
        <v>56.950684931506849</v>
      </c>
      <c r="O1488" s="8">
        <v>3132</v>
      </c>
      <c r="P1488" s="6">
        <v>37689</v>
      </c>
      <c r="Q1488" s="8">
        <f t="shared" si="364"/>
        <v>11.613888888888889</v>
      </c>
      <c r="R1488" s="8">
        <f t="shared" si="356"/>
        <v>15.894444444444444</v>
      </c>
      <c r="S1488" s="8" t="s">
        <v>79</v>
      </c>
      <c r="T1488" s="9">
        <v>1.61E-2</v>
      </c>
      <c r="U1488" s="5">
        <f t="shared" si="365"/>
        <v>2541666.6666666665</v>
      </c>
      <c r="V1488" s="5">
        <f t="shared" si="362"/>
        <v>454739.09442500002</v>
      </c>
      <c r="W1488" s="10">
        <f t="shared" si="358"/>
        <v>2996405.7610916663</v>
      </c>
      <c r="X1488" s="5">
        <v>45192</v>
      </c>
      <c r="Y1488">
        <v>0</v>
      </c>
      <c r="Z1488" s="5">
        <v>0</v>
      </c>
      <c r="AA1488" s="5">
        <v>338981163</v>
      </c>
      <c r="AB1488">
        <v>0</v>
      </c>
      <c r="AC1488">
        <v>0</v>
      </c>
      <c r="AD1488">
        <v>0</v>
      </c>
      <c r="AE1488" t="s">
        <v>34</v>
      </c>
      <c r="AF1488" t="s">
        <v>34</v>
      </c>
      <c r="AG1488" t="s">
        <v>41</v>
      </c>
      <c r="AH1488" s="5">
        <v>3389359.71</v>
      </c>
      <c r="AI1488" s="5">
        <v>451.92</v>
      </c>
      <c r="AJ1488" s="3">
        <v>49184</v>
      </c>
      <c r="AK1488" s="5">
        <v>0</v>
      </c>
      <c r="AL1488" s="5">
        <v>0</v>
      </c>
      <c r="AM1488" s="5">
        <v>0</v>
      </c>
      <c r="AN1488" s="5">
        <v>0</v>
      </c>
      <c r="AO1488" t="s">
        <v>41</v>
      </c>
      <c r="AP1488" t="s">
        <v>37</v>
      </c>
      <c r="AQ1488" s="5">
        <v>3389359.71</v>
      </c>
      <c r="AR1488" t="s">
        <v>38</v>
      </c>
      <c r="AS1488">
        <f t="shared" si="368"/>
        <v>0</v>
      </c>
      <c r="AT1488" t="str">
        <f t="shared" si="366"/>
        <v>0 Días</v>
      </c>
      <c r="AU1488" t="e">
        <f>IF(AND(AC1488=0,SUMIFS($H:$H,$A:$A,$A1488,#REF!,#REF!)&lt;250000000),"Ordinaria",IF(AND(AC1488=0,SUMIFS($H:$H,$A:$A,$A1488,#REF!,#REF!)&gt;=250000000),"Preventiva",IF(AND(AC1488&gt;0,AC1488&lt;=30),"Persuasiva I",IF(AND(AC1488&gt;30,AC1488&lt;=60),"Persuasiva II",IF(AND(AC1488&gt;60,AC1488&lt;90),"Prejurídica","Jurídico")))))</f>
        <v>#REF!</v>
      </c>
      <c r="AV1488">
        <f t="shared" si="367"/>
        <v>0</v>
      </c>
      <c r="AW1488" t="str">
        <f>IFERROR(VLOOKUP(#REF!,#REF!,32,0),"Desembolsado")</f>
        <v>Desembolsado</v>
      </c>
      <c r="AX1488" t="str">
        <f t="shared" si="357"/>
        <v>Otro</v>
      </c>
    </row>
    <row r="1489" spans="1:50" x14ac:dyDescent="0.25">
      <c r="A1489" s="3">
        <v>45107</v>
      </c>
      <c r="B1489" s="1">
        <v>39181000024271</v>
      </c>
      <c r="C1489" s="5">
        <v>610000000</v>
      </c>
      <c r="D1489">
        <v>240</v>
      </c>
      <c r="E1489" s="3">
        <v>41870</v>
      </c>
      <c r="F1489" s="1">
        <f>_xlfn.DAYS(E1489,A1489)/30</f>
        <v>-107.9</v>
      </c>
      <c r="G1489" s="1">
        <f t="shared" si="361"/>
        <v>132.1</v>
      </c>
      <c r="H1489" s="5">
        <v>341484362</v>
      </c>
      <c r="I1489" s="5" t="s">
        <v>53</v>
      </c>
      <c r="J1489" s="6">
        <v>43411</v>
      </c>
      <c r="K1489" s="7">
        <f>+_xlfn.DAYS(A1489,J1489)/30</f>
        <v>56.533333333333331</v>
      </c>
      <c r="L1489" s="7">
        <f>+_xlfn.DAYS(A1489,E1489)/30</f>
        <v>107.9</v>
      </c>
      <c r="M1489" s="6">
        <v>24351</v>
      </c>
      <c r="N1489" s="8">
        <f>+_xlfn.DAYS(A1489,M1489)/365</f>
        <v>56.865753424657534</v>
      </c>
      <c r="O1489" s="8">
        <v>3132</v>
      </c>
      <c r="P1489" s="6">
        <v>37689</v>
      </c>
      <c r="Q1489" s="8">
        <f t="shared" si="364"/>
        <v>11.613888888888889</v>
      </c>
      <c r="R1489" s="8">
        <f t="shared" si="356"/>
        <v>15.894444444444444</v>
      </c>
      <c r="S1489" s="8" t="s">
        <v>79</v>
      </c>
      <c r="T1489" s="9">
        <v>1.61E-2</v>
      </c>
      <c r="U1489" s="5">
        <f t="shared" si="365"/>
        <v>2541666.6666666665</v>
      </c>
      <c r="V1489" s="5">
        <f t="shared" si="362"/>
        <v>458158.18568333331</v>
      </c>
      <c r="W1489" s="10">
        <f t="shared" si="358"/>
        <v>2999824.8523499998</v>
      </c>
      <c r="X1489" s="5">
        <v>45531</v>
      </c>
      <c r="Y1489">
        <v>0</v>
      </c>
      <c r="Z1489" s="5">
        <v>0</v>
      </c>
      <c r="AA1489" s="5">
        <v>341529893</v>
      </c>
      <c r="AB1489">
        <v>0</v>
      </c>
      <c r="AC1489">
        <v>0</v>
      </c>
      <c r="AD1489">
        <v>0</v>
      </c>
      <c r="AE1489" t="s">
        <v>34</v>
      </c>
      <c r="AF1489" t="s">
        <v>34</v>
      </c>
      <c r="AG1489" t="s">
        <v>41</v>
      </c>
      <c r="AH1489" s="5">
        <v>3414843.62</v>
      </c>
      <c r="AI1489" s="5">
        <v>455.31</v>
      </c>
      <c r="AJ1489" s="3">
        <v>49184</v>
      </c>
      <c r="AK1489" s="5">
        <v>0</v>
      </c>
      <c r="AL1489" s="5">
        <v>0</v>
      </c>
      <c r="AM1489" s="5">
        <v>0</v>
      </c>
      <c r="AN1489" s="5">
        <v>0</v>
      </c>
      <c r="AO1489" t="s">
        <v>41</v>
      </c>
      <c r="AP1489" t="s">
        <v>37</v>
      </c>
      <c r="AQ1489" s="5">
        <v>3414843.62</v>
      </c>
      <c r="AR1489" t="s">
        <v>38</v>
      </c>
      <c r="AS1489">
        <f t="shared" si="368"/>
        <v>0</v>
      </c>
      <c r="AT1489" t="str">
        <f t="shared" si="366"/>
        <v>0 Días</v>
      </c>
      <c r="AU1489" t="e">
        <f>IF(AND(AC1489=0,SUMIFS($H:$H,$A:$A,$A1489,#REF!,#REF!)&lt;250000000),"Ordinaria",IF(AND(AC1489=0,SUMIFS($H:$H,$A:$A,$A1489,#REF!,#REF!)&gt;=250000000),"Preventiva",IF(AND(AC1489&gt;0,AC1489&lt;=30),"Persuasiva I",IF(AND(AC1489&gt;30,AC1489&lt;=60),"Persuasiva II",IF(AND(AC1489&gt;60,AC1489&lt;90),"Prejurídica","Jurídico")))))</f>
        <v>#REF!</v>
      </c>
      <c r="AV1489">
        <f t="shared" si="367"/>
        <v>0</v>
      </c>
      <c r="AW1489" t="str">
        <f>IFERROR(VLOOKUP(#REF!,#REF!,32,0),"Desembolsado")</f>
        <v>Desembolsado</v>
      </c>
      <c r="AX1489" t="str">
        <f t="shared" si="357"/>
        <v>Otro</v>
      </c>
    </row>
    <row r="1490" spans="1:50" x14ac:dyDescent="0.25">
      <c r="A1490" s="3">
        <v>45077</v>
      </c>
      <c r="B1490" s="1">
        <v>39181000024271</v>
      </c>
      <c r="C1490" s="5">
        <v>610000000</v>
      </c>
      <c r="D1490">
        <v>240</v>
      </c>
      <c r="E1490" s="3">
        <v>41870</v>
      </c>
      <c r="F1490" s="1">
        <f>_xlfn.DAYS(E1490,A1490)/30</f>
        <v>-106.9</v>
      </c>
      <c r="G1490" s="1">
        <f t="shared" si="361"/>
        <v>133.1</v>
      </c>
      <c r="H1490" s="5">
        <v>344032753</v>
      </c>
      <c r="I1490" s="5" t="s">
        <v>53</v>
      </c>
      <c r="J1490" s="6">
        <v>43411</v>
      </c>
      <c r="K1490" s="7">
        <f>+_xlfn.DAYS(A1490,J1490)/30</f>
        <v>55.533333333333331</v>
      </c>
      <c r="L1490" s="7">
        <f>+_xlfn.DAYS(A1490,E1490)/30</f>
        <v>106.9</v>
      </c>
      <c r="M1490" s="6">
        <v>24351</v>
      </c>
      <c r="N1490" s="8">
        <f>+_xlfn.DAYS(A1490,M1490)/365</f>
        <v>56.783561643835618</v>
      </c>
      <c r="O1490" s="8">
        <v>3132</v>
      </c>
      <c r="P1490" s="6">
        <v>37689</v>
      </c>
      <c r="Q1490" s="8">
        <f t="shared" si="364"/>
        <v>11.613888888888889</v>
      </c>
      <c r="R1490" s="8">
        <f t="shared" si="356"/>
        <v>15.894444444444444</v>
      </c>
      <c r="S1490" s="8" t="s">
        <v>79</v>
      </c>
      <c r="T1490" s="9">
        <v>1.61E-2</v>
      </c>
      <c r="U1490" s="5">
        <f t="shared" si="365"/>
        <v>2541666.6666666665</v>
      </c>
      <c r="V1490" s="5">
        <f t="shared" si="362"/>
        <v>461577.27694166673</v>
      </c>
      <c r="W1490" s="10">
        <f t="shared" si="358"/>
        <v>3003243.9436083334</v>
      </c>
      <c r="X1490" s="5">
        <v>45876</v>
      </c>
      <c r="Y1490">
        <v>0</v>
      </c>
      <c r="Z1490" s="5">
        <v>0</v>
      </c>
      <c r="AA1490" s="5">
        <v>344078629</v>
      </c>
      <c r="AB1490">
        <v>0</v>
      </c>
      <c r="AC1490">
        <v>0</v>
      </c>
      <c r="AD1490">
        <v>0</v>
      </c>
      <c r="AE1490" t="s">
        <v>34</v>
      </c>
      <c r="AF1490" t="s">
        <v>34</v>
      </c>
      <c r="AG1490" t="s">
        <v>41</v>
      </c>
      <c r="AH1490" s="5">
        <v>3440327.53</v>
      </c>
      <c r="AI1490" s="5">
        <v>458.76</v>
      </c>
      <c r="AJ1490" s="3">
        <v>49184</v>
      </c>
      <c r="AK1490" s="5">
        <v>0</v>
      </c>
      <c r="AL1490" s="5">
        <v>0</v>
      </c>
      <c r="AM1490" s="5">
        <v>0</v>
      </c>
      <c r="AN1490" s="5">
        <v>0</v>
      </c>
      <c r="AO1490" t="s">
        <v>41</v>
      </c>
      <c r="AP1490" t="s">
        <v>39</v>
      </c>
      <c r="AQ1490" s="5">
        <v>3440327.53</v>
      </c>
      <c r="AR1490" t="s">
        <v>38</v>
      </c>
      <c r="AS1490">
        <f t="shared" si="368"/>
        <v>0</v>
      </c>
      <c r="AT1490" t="str">
        <f t="shared" si="366"/>
        <v>0 Días</v>
      </c>
      <c r="AU1490" t="e">
        <f>IF(AND(AC1490=0,SUMIFS($H:$H,$A:$A,$A1490,#REF!,#REF!)&lt;250000000),"Ordinaria",IF(AND(AC1490=0,SUMIFS($H:$H,$A:$A,$A1490,#REF!,#REF!)&gt;=250000000),"Preventiva",IF(AND(AC1490&gt;0,AC1490&lt;=30),"Persuasiva I",IF(AND(AC1490&gt;30,AC1490&lt;=60),"Persuasiva II",IF(AND(AC1490&gt;60,AC1490&lt;90),"Prejurídica","Jurídico")))))</f>
        <v>#REF!</v>
      </c>
      <c r="AV1490">
        <f t="shared" si="367"/>
        <v>0</v>
      </c>
      <c r="AW1490" t="str">
        <f>IFERROR(VLOOKUP(#REF!,#REF!,32,0),"Desembolsado")</f>
        <v>Desembolsado</v>
      </c>
      <c r="AX1490" t="str">
        <f t="shared" si="357"/>
        <v>Otro</v>
      </c>
    </row>
    <row r="1491" spans="1:50" x14ac:dyDescent="0.25">
      <c r="A1491" s="3">
        <v>45046</v>
      </c>
      <c r="B1491" s="1">
        <v>39181000024271</v>
      </c>
      <c r="C1491" s="5">
        <v>610000000</v>
      </c>
      <c r="D1491">
        <v>240</v>
      </c>
      <c r="E1491" s="3">
        <v>41870</v>
      </c>
      <c r="F1491" s="1">
        <f>_xlfn.DAYS(E1491,A1491)/30</f>
        <v>-105.86666666666666</v>
      </c>
      <c r="G1491" s="1">
        <f t="shared" ref="G1491:G1522" si="369">+D1491+F1491</f>
        <v>134.13333333333333</v>
      </c>
      <c r="H1491" s="5">
        <v>346581144</v>
      </c>
      <c r="I1491" s="5" t="s">
        <v>53</v>
      </c>
      <c r="J1491" s="6">
        <v>43411</v>
      </c>
      <c r="K1491" s="7">
        <f>+_xlfn.DAYS(A1491,J1491)/30</f>
        <v>54.5</v>
      </c>
      <c r="L1491" s="7">
        <f>+_xlfn.DAYS(A1491,E1491)/30</f>
        <v>105.86666666666666</v>
      </c>
      <c r="M1491" s="6">
        <v>24351</v>
      </c>
      <c r="N1491" s="8">
        <f>+_xlfn.DAYS(A1491,M1491)/365</f>
        <v>56.698630136986303</v>
      </c>
      <c r="O1491" s="8">
        <v>3132</v>
      </c>
      <c r="P1491" s="6">
        <v>37689</v>
      </c>
      <c r="Q1491" s="8">
        <f t="shared" si="364"/>
        <v>11.613888888888889</v>
      </c>
      <c r="R1491" s="8">
        <f t="shared" si="356"/>
        <v>15.894444444444444</v>
      </c>
      <c r="S1491" s="8" t="s">
        <v>79</v>
      </c>
      <c r="T1491" s="9">
        <v>1.61E-2</v>
      </c>
      <c r="U1491" s="5">
        <f t="shared" si="365"/>
        <v>2541666.6666666665</v>
      </c>
      <c r="V1491" s="5">
        <f t="shared" si="362"/>
        <v>464996.36819999997</v>
      </c>
      <c r="W1491" s="10">
        <f t="shared" si="358"/>
        <v>3006663.0348666664</v>
      </c>
      <c r="X1491" s="5">
        <v>46211</v>
      </c>
      <c r="Y1491">
        <v>0</v>
      </c>
      <c r="Z1491" s="5">
        <v>0</v>
      </c>
      <c r="AA1491" s="5">
        <v>346627355</v>
      </c>
      <c r="AB1491">
        <v>0</v>
      </c>
      <c r="AC1491">
        <v>0</v>
      </c>
      <c r="AD1491">
        <v>0</v>
      </c>
      <c r="AE1491" t="s">
        <v>34</v>
      </c>
      <c r="AF1491" t="s">
        <v>34</v>
      </c>
      <c r="AG1491" t="s">
        <v>41</v>
      </c>
      <c r="AH1491" s="5">
        <v>3465811.44</v>
      </c>
      <c r="AI1491" s="5">
        <v>462.11</v>
      </c>
      <c r="AJ1491" s="3">
        <v>49184</v>
      </c>
      <c r="AK1491" s="5">
        <v>0</v>
      </c>
      <c r="AL1491" s="5">
        <v>0</v>
      </c>
      <c r="AM1491" s="5">
        <v>0</v>
      </c>
      <c r="AN1491" s="5">
        <v>0</v>
      </c>
      <c r="AO1491" t="s">
        <v>41</v>
      </c>
      <c r="AP1491" t="s">
        <v>39</v>
      </c>
      <c r="AQ1491" s="5">
        <v>3465811.44</v>
      </c>
      <c r="AR1491" t="s">
        <v>38</v>
      </c>
      <c r="AS1491">
        <f t="shared" si="368"/>
        <v>0</v>
      </c>
      <c r="AT1491" t="str">
        <f t="shared" si="366"/>
        <v>0 Días</v>
      </c>
      <c r="AU1491" t="e">
        <f>IF(AND(AC1491=0,SUMIFS($H:$H,$A:$A,$A1491,#REF!,#REF!)&lt;250000000),"Ordinaria",IF(AND(AC1491=0,SUMIFS($H:$H,$A:$A,$A1491,#REF!,#REF!)&gt;=250000000),"Preventiva",IF(AND(AC1491&gt;0,AC1491&lt;=30),"Persuasiva I",IF(AND(AC1491&gt;30,AC1491&lt;=60),"Persuasiva II",IF(AND(AC1491&gt;60,AC1491&lt;90),"Prejurídica","Jurídico")))))</f>
        <v>#REF!</v>
      </c>
      <c r="AV1491">
        <f t="shared" si="367"/>
        <v>0</v>
      </c>
      <c r="AW1491" t="str">
        <f>IFERROR(VLOOKUP(#REF!,#REF!,32,0),"Desembolsado")</f>
        <v>Desembolsado</v>
      </c>
      <c r="AX1491" t="str">
        <f t="shared" si="357"/>
        <v>Otro</v>
      </c>
    </row>
    <row r="1492" spans="1:50" x14ac:dyDescent="0.25">
      <c r="A1492" s="3">
        <v>45016</v>
      </c>
      <c r="B1492" s="1">
        <v>39181000024271</v>
      </c>
      <c r="C1492" s="5">
        <v>610000000</v>
      </c>
      <c r="D1492">
        <v>240</v>
      </c>
      <c r="E1492" s="3">
        <v>41870</v>
      </c>
      <c r="F1492" s="1">
        <f>_xlfn.DAYS(E1492,A1492)/30</f>
        <v>-104.86666666666666</v>
      </c>
      <c r="G1492" s="1">
        <f t="shared" si="369"/>
        <v>135.13333333333333</v>
      </c>
      <c r="H1492" s="5">
        <v>349129535</v>
      </c>
      <c r="I1492" s="5" t="s">
        <v>53</v>
      </c>
      <c r="J1492" s="6">
        <v>43411</v>
      </c>
      <c r="K1492" s="7">
        <f>+_xlfn.DAYS(A1492,J1492)/30</f>
        <v>53.5</v>
      </c>
      <c r="L1492" s="7">
        <f>+_xlfn.DAYS(A1492,E1492)/30</f>
        <v>104.86666666666666</v>
      </c>
      <c r="M1492" s="6">
        <v>24351</v>
      </c>
      <c r="N1492" s="8">
        <f>+_xlfn.DAYS(A1492,M1492)/365</f>
        <v>56.61643835616438</v>
      </c>
      <c r="O1492" s="8">
        <v>3132</v>
      </c>
      <c r="P1492" s="6">
        <v>37689</v>
      </c>
      <c r="Q1492" s="8">
        <f t="shared" si="364"/>
        <v>11.613888888888889</v>
      </c>
      <c r="R1492" s="8">
        <f t="shared" si="356"/>
        <v>15.894444444444444</v>
      </c>
      <c r="S1492" s="8" t="s">
        <v>79</v>
      </c>
      <c r="T1492" s="9">
        <v>1.61E-2</v>
      </c>
      <c r="U1492" s="5">
        <f t="shared" si="365"/>
        <v>2541666.6666666665</v>
      </c>
      <c r="V1492" s="5">
        <f t="shared" si="362"/>
        <v>468415.45945833338</v>
      </c>
      <c r="W1492" s="10">
        <f t="shared" si="358"/>
        <v>3010082.126125</v>
      </c>
      <c r="X1492" s="5">
        <v>46551</v>
      </c>
      <c r="Y1492">
        <v>0</v>
      </c>
      <c r="Z1492" s="5">
        <v>0</v>
      </c>
      <c r="AA1492" s="5">
        <v>349176086</v>
      </c>
      <c r="AB1492">
        <v>0</v>
      </c>
      <c r="AC1492">
        <v>0</v>
      </c>
      <c r="AD1492">
        <v>0</v>
      </c>
      <c r="AE1492" t="s">
        <v>34</v>
      </c>
      <c r="AF1492" t="s">
        <v>34</v>
      </c>
      <c r="AG1492" t="s">
        <v>41</v>
      </c>
      <c r="AH1492" s="5">
        <v>3491295.35</v>
      </c>
      <c r="AI1492" s="5">
        <v>465.51</v>
      </c>
      <c r="AJ1492" s="3">
        <v>49184</v>
      </c>
      <c r="AK1492" s="5">
        <v>0</v>
      </c>
      <c r="AL1492" s="5">
        <v>0</v>
      </c>
      <c r="AM1492" s="5">
        <v>0</v>
      </c>
      <c r="AN1492" s="5">
        <v>0</v>
      </c>
      <c r="AO1492" t="s">
        <v>41</v>
      </c>
      <c r="AP1492" t="s">
        <v>39</v>
      </c>
      <c r="AQ1492" s="5">
        <v>3491295.35</v>
      </c>
      <c r="AR1492" t="s">
        <v>38</v>
      </c>
      <c r="AS1492">
        <f t="shared" si="368"/>
        <v>0</v>
      </c>
      <c r="AT1492" t="str">
        <f t="shared" si="366"/>
        <v>0 Días</v>
      </c>
      <c r="AU1492" t="e">
        <f>IF(AND(AC1492=0,SUMIFS($H:$H,$A:$A,$A1492,#REF!,#REF!)&lt;250000000),"Ordinaria",IF(AND(AC1492=0,SUMIFS($H:$H,$A:$A,$A1492,#REF!,#REF!)&gt;=250000000),"Preventiva",IF(AND(AC1492&gt;0,AC1492&lt;=30),"Persuasiva I",IF(AND(AC1492&gt;30,AC1492&lt;=60),"Persuasiva II",IF(AND(AC1492&gt;60,AC1492&lt;90),"Prejurídica","Jurídico")))))</f>
        <v>#REF!</v>
      </c>
      <c r="AV1492">
        <f t="shared" si="367"/>
        <v>0</v>
      </c>
      <c r="AW1492" t="str">
        <f>IFERROR(VLOOKUP(#REF!,#REF!,32,0),"Desembolsado")</f>
        <v>Desembolsado</v>
      </c>
      <c r="AX1492" t="str">
        <f t="shared" si="357"/>
        <v>Otro</v>
      </c>
    </row>
    <row r="1493" spans="1:50" x14ac:dyDescent="0.25">
      <c r="A1493" s="3">
        <v>45351</v>
      </c>
      <c r="B1493" s="1">
        <v>39182050024541</v>
      </c>
      <c r="C1493" s="5">
        <v>543000000</v>
      </c>
      <c r="D1493">
        <v>240</v>
      </c>
      <c r="E1493" s="3">
        <v>41037</v>
      </c>
      <c r="F1493" s="1">
        <f>_xlfn.DAYS(E1493,A1493)/30</f>
        <v>-143.80000000000001</v>
      </c>
      <c r="G1493" s="1">
        <f t="shared" si="369"/>
        <v>96.199999999999989</v>
      </c>
      <c r="H1493" s="5">
        <v>245645043</v>
      </c>
      <c r="I1493" s="5" t="s">
        <v>53</v>
      </c>
      <c r="J1493" s="6">
        <v>43426</v>
      </c>
      <c r="K1493" s="7">
        <f>+_xlfn.DAYS(A1493,J1493)/30</f>
        <v>64.166666666666671</v>
      </c>
      <c r="L1493" s="7">
        <f>+_xlfn.DAYS(A1493,E1493)/30</f>
        <v>143.80000000000001</v>
      </c>
      <c r="M1493" s="6">
        <v>26772</v>
      </c>
      <c r="N1493" s="8">
        <f>+_xlfn.DAYS(A1493,M1493)/365</f>
        <v>50.901369863013699</v>
      </c>
      <c r="O1493" s="8">
        <v>11286</v>
      </c>
      <c r="P1493" s="6">
        <v>40576</v>
      </c>
      <c r="Q1493" s="8">
        <f t="shared" si="364"/>
        <v>1.2805555555555554</v>
      </c>
      <c r="R1493" s="8">
        <f t="shared" si="356"/>
        <v>7.916666666666667</v>
      </c>
      <c r="S1493" s="8" t="s">
        <v>65</v>
      </c>
      <c r="T1493" s="9">
        <v>1.61E-2</v>
      </c>
      <c r="U1493" s="5">
        <f t="shared" si="365"/>
        <v>2262500</v>
      </c>
      <c r="V1493" s="5">
        <f t="shared" si="362"/>
        <v>329573.76602500002</v>
      </c>
      <c r="W1493" s="10">
        <f t="shared" si="358"/>
        <v>2592073.7660250003</v>
      </c>
      <c r="X1493" s="5">
        <v>120120</v>
      </c>
      <c r="Y1493">
        <v>0</v>
      </c>
      <c r="Z1493" s="5">
        <v>33126</v>
      </c>
      <c r="AA1493" s="5">
        <v>245798289</v>
      </c>
      <c r="AB1493">
        <v>0</v>
      </c>
      <c r="AC1493">
        <v>0</v>
      </c>
      <c r="AD1493">
        <v>0</v>
      </c>
      <c r="AE1493" t="s">
        <v>47</v>
      </c>
      <c r="AF1493" t="s">
        <v>47</v>
      </c>
      <c r="AG1493" t="s">
        <v>41</v>
      </c>
      <c r="AH1493" s="5">
        <v>24564504.300000001</v>
      </c>
      <c r="AI1493" s="5">
        <v>12012</v>
      </c>
      <c r="AJ1493" s="3">
        <v>49785</v>
      </c>
      <c r="AK1493" s="5">
        <v>3312.6</v>
      </c>
      <c r="AL1493" s="5">
        <v>0</v>
      </c>
      <c r="AM1493" s="5">
        <v>0</v>
      </c>
      <c r="AN1493" s="5">
        <v>0</v>
      </c>
      <c r="AO1493" t="s">
        <v>41</v>
      </c>
      <c r="AP1493" t="s">
        <v>39</v>
      </c>
      <c r="AQ1493" s="5">
        <v>2456450.4300000002</v>
      </c>
      <c r="AR1493" t="s">
        <v>43</v>
      </c>
      <c r="AT1493" t="str">
        <f t="shared" si="366"/>
        <v>0 Días</v>
      </c>
      <c r="AU1493" t="e">
        <f>IF(AND(AC1493=0,SUMIFS($H:$H,$A:$A,$A1493,#REF!,#REF!)&lt;250000000),"Ordinaria",IF(AND(AC1493=0,SUMIFS($H:$H,$A:$A,$A1493,#REF!,#REF!)&gt;=250000000),"Preventiva",IF(AND(AC1493&gt;0,AC1493&lt;=30),"Persuasiva I",IF(AND(AC1493&gt;30,AC1493&lt;=60),"Persuasiva II",IF(AND(AC1493&gt;60,AC1493&lt;90),"Prejurídica","Jurídico")))))</f>
        <v>#REF!</v>
      </c>
      <c r="AV1493">
        <f t="shared" si="367"/>
        <v>0</v>
      </c>
      <c r="AW1493" t="str">
        <f>IFERROR(VLOOKUP(#REF!,#REF!,32,0),"Desembolsado")</f>
        <v>Desembolsado</v>
      </c>
      <c r="AX1493" t="str">
        <f t="shared" si="357"/>
        <v>Otro</v>
      </c>
    </row>
    <row r="1494" spans="1:50" x14ac:dyDescent="0.25">
      <c r="A1494" s="3">
        <v>45322</v>
      </c>
      <c r="B1494" s="1">
        <v>39182050024541</v>
      </c>
      <c r="C1494" s="5">
        <v>543000000</v>
      </c>
      <c r="D1494">
        <v>240</v>
      </c>
      <c r="E1494" s="3">
        <v>41037</v>
      </c>
      <c r="F1494" s="1">
        <f>_xlfn.DAYS(E1494,A1494)/30</f>
        <v>-142.83333333333334</v>
      </c>
      <c r="G1494" s="1">
        <f t="shared" si="369"/>
        <v>97.166666666666657</v>
      </c>
      <c r="H1494" s="5">
        <v>247281142</v>
      </c>
      <c r="I1494" s="5" t="s">
        <v>53</v>
      </c>
      <c r="J1494" s="6">
        <v>43426</v>
      </c>
      <c r="K1494" s="7">
        <f>+_xlfn.DAYS(A1494,J1494)/30</f>
        <v>63.2</v>
      </c>
      <c r="L1494" s="7">
        <f>+_xlfn.DAYS(A1494,E1494)/30</f>
        <v>142.83333333333334</v>
      </c>
      <c r="M1494" s="6">
        <v>26772</v>
      </c>
      <c r="N1494" s="8">
        <f>+_xlfn.DAYS(A1494,M1494)/365</f>
        <v>50.821917808219176</v>
      </c>
      <c r="O1494" s="8">
        <v>11286</v>
      </c>
      <c r="P1494" s="6">
        <v>40576</v>
      </c>
      <c r="Q1494" s="8">
        <f t="shared" si="364"/>
        <v>1.2805555555555554</v>
      </c>
      <c r="R1494" s="8">
        <f t="shared" si="356"/>
        <v>7.916666666666667</v>
      </c>
      <c r="S1494" s="8" t="s">
        <v>65</v>
      </c>
      <c r="T1494" s="9">
        <v>1.61E-2</v>
      </c>
      <c r="U1494" s="5">
        <f t="shared" si="365"/>
        <v>2262500</v>
      </c>
      <c r="V1494" s="5">
        <f t="shared" si="362"/>
        <v>331768.86551666667</v>
      </c>
      <c r="W1494" s="10">
        <f t="shared" si="358"/>
        <v>2594268.8655166668</v>
      </c>
      <c r="X1494" s="5">
        <v>120918</v>
      </c>
      <c r="Y1494">
        <v>0</v>
      </c>
      <c r="Z1494" s="5">
        <v>33345</v>
      </c>
      <c r="AA1494" s="5">
        <v>247435405</v>
      </c>
      <c r="AB1494">
        <v>0</v>
      </c>
      <c r="AC1494">
        <v>0</v>
      </c>
      <c r="AD1494">
        <v>0</v>
      </c>
      <c r="AE1494" t="s">
        <v>47</v>
      </c>
      <c r="AF1494" t="s">
        <v>47</v>
      </c>
      <c r="AG1494" t="s">
        <v>41</v>
      </c>
      <c r="AH1494" s="5">
        <v>24728114.199999999</v>
      </c>
      <c r="AI1494" s="5">
        <v>12091.8</v>
      </c>
      <c r="AJ1494" s="3">
        <v>49785</v>
      </c>
      <c r="AK1494" s="5">
        <v>3334.5</v>
      </c>
      <c r="AL1494" s="5">
        <v>0</v>
      </c>
      <c r="AM1494" s="5">
        <v>0</v>
      </c>
      <c r="AN1494" s="5">
        <v>0</v>
      </c>
      <c r="AO1494" t="s">
        <v>41</v>
      </c>
      <c r="AP1494" t="s">
        <v>39</v>
      </c>
      <c r="AQ1494" s="5">
        <v>2472811.42</v>
      </c>
      <c r="AR1494" t="s">
        <v>43</v>
      </c>
      <c r="AS1494">
        <f t="shared" ref="AS1494:AS1504" si="370">IF(AC1494&gt;=1,1,0)</f>
        <v>0</v>
      </c>
      <c r="AT1494" t="str">
        <f t="shared" si="366"/>
        <v>0 Días</v>
      </c>
      <c r="AU1494" t="e">
        <f>IF(AND(AC1494=0,SUMIFS($H:$H,$A:$A,$A1494,#REF!,#REF!)&lt;250000000),"Ordinaria",IF(AND(AC1494=0,SUMIFS($H:$H,$A:$A,$A1494,#REF!,#REF!)&gt;=250000000),"Preventiva",IF(AND(AC1494&gt;0,AC1494&lt;=30),"Persuasiva I",IF(AND(AC1494&gt;30,AC1494&lt;=60),"Persuasiva II",IF(AND(AC1494&gt;60,AC1494&lt;90),"Prejurídica","Jurídico")))))</f>
        <v>#REF!</v>
      </c>
      <c r="AV1494">
        <f t="shared" si="367"/>
        <v>0</v>
      </c>
      <c r="AW1494" t="str">
        <f>IFERROR(VLOOKUP(#REF!,#REF!,32,0),"Desembolsado")</f>
        <v>Desembolsado</v>
      </c>
      <c r="AX1494" t="str">
        <f t="shared" si="357"/>
        <v>Otro</v>
      </c>
    </row>
    <row r="1495" spans="1:50" x14ac:dyDescent="0.25">
      <c r="A1495" s="3">
        <v>45291</v>
      </c>
      <c r="B1495" s="1">
        <v>39182050024541</v>
      </c>
      <c r="C1495" s="5">
        <v>543000000</v>
      </c>
      <c r="D1495">
        <v>240</v>
      </c>
      <c r="E1495" s="3">
        <v>41037</v>
      </c>
      <c r="F1495" s="1">
        <f>_xlfn.DAYS(E1495,A1495)/30</f>
        <v>-141.80000000000001</v>
      </c>
      <c r="G1495" s="1">
        <f t="shared" si="369"/>
        <v>98.199999999999989</v>
      </c>
      <c r="H1495" s="5">
        <v>248915027</v>
      </c>
      <c r="I1495" s="5" t="s">
        <v>53</v>
      </c>
      <c r="J1495" s="6">
        <v>43426</v>
      </c>
      <c r="K1495" s="7">
        <f>+_xlfn.DAYS(A1495,J1495)/30</f>
        <v>62.166666666666664</v>
      </c>
      <c r="L1495" s="7">
        <f>+_xlfn.DAYS(A1495,E1495)/30</f>
        <v>141.80000000000001</v>
      </c>
      <c r="M1495" s="6">
        <v>26772</v>
      </c>
      <c r="N1495" s="8">
        <f>+_xlfn.DAYS(A1495,M1495)/365</f>
        <v>50.736986301369861</v>
      </c>
      <c r="O1495" s="8">
        <v>11286</v>
      </c>
      <c r="P1495" s="6">
        <v>40576</v>
      </c>
      <c r="Q1495" s="8">
        <f t="shared" si="364"/>
        <v>1.2805555555555554</v>
      </c>
      <c r="R1495" s="8">
        <f t="shared" si="356"/>
        <v>7.916666666666667</v>
      </c>
      <c r="S1495" s="8" t="s">
        <v>65</v>
      </c>
      <c r="T1495" s="9">
        <v>1.61E-2</v>
      </c>
      <c r="U1495" s="5">
        <f t="shared" si="365"/>
        <v>2262500</v>
      </c>
      <c r="V1495" s="5">
        <f t="shared" si="362"/>
        <v>333960.9945583333</v>
      </c>
      <c r="W1495" s="10">
        <f t="shared" si="358"/>
        <v>2596460.9945583334</v>
      </c>
      <c r="X1495" s="5">
        <v>121693</v>
      </c>
      <c r="Y1495">
        <v>0</v>
      </c>
      <c r="Z1495" s="5">
        <v>33301</v>
      </c>
      <c r="AA1495" s="5">
        <v>249070021</v>
      </c>
      <c r="AB1495">
        <v>0</v>
      </c>
      <c r="AC1495">
        <v>0</v>
      </c>
      <c r="AD1495">
        <v>0</v>
      </c>
      <c r="AE1495" t="s">
        <v>47</v>
      </c>
      <c r="AF1495" t="s">
        <v>47</v>
      </c>
      <c r="AG1495" t="s">
        <v>41</v>
      </c>
      <c r="AH1495" s="5">
        <v>24891502.699999999</v>
      </c>
      <c r="AI1495" s="5">
        <v>12169.3</v>
      </c>
      <c r="AJ1495" s="3">
        <v>49785</v>
      </c>
      <c r="AK1495" s="5">
        <v>3330.1</v>
      </c>
      <c r="AL1495" s="5">
        <v>0</v>
      </c>
      <c r="AM1495" s="5">
        <v>0</v>
      </c>
      <c r="AN1495" s="5">
        <v>0</v>
      </c>
      <c r="AO1495" t="s">
        <v>41</v>
      </c>
      <c r="AP1495" t="s">
        <v>39</v>
      </c>
      <c r="AQ1495" s="5">
        <v>2489150.27</v>
      </c>
      <c r="AR1495" t="s">
        <v>43</v>
      </c>
      <c r="AS1495">
        <f t="shared" si="370"/>
        <v>0</v>
      </c>
      <c r="AT1495" t="str">
        <f t="shared" si="366"/>
        <v>0 Días</v>
      </c>
      <c r="AU1495" t="e">
        <f>IF(AND(AC1495=0,SUMIFS($H:$H,$A:$A,$A1495,#REF!,#REF!)&lt;250000000),"Ordinaria",IF(AND(AC1495=0,SUMIFS($H:$H,$A:$A,$A1495,#REF!,#REF!)&gt;=250000000),"Preventiva",IF(AND(AC1495&gt;0,AC1495&lt;=30),"Persuasiva I",IF(AND(AC1495&gt;30,AC1495&lt;=60),"Persuasiva II",IF(AND(AC1495&gt;60,AC1495&lt;90),"Prejurídica","Jurídico")))))</f>
        <v>#REF!</v>
      </c>
      <c r="AV1495">
        <f t="shared" si="367"/>
        <v>0</v>
      </c>
      <c r="AW1495" t="str">
        <f>IFERROR(VLOOKUP(#REF!,#REF!,32,0),"Desembolsado")</f>
        <v>Desembolsado</v>
      </c>
      <c r="AX1495" t="str">
        <f t="shared" si="357"/>
        <v>Otro</v>
      </c>
    </row>
    <row r="1496" spans="1:50" x14ac:dyDescent="0.25">
      <c r="A1496" s="3">
        <v>45260</v>
      </c>
      <c r="B1496" s="1">
        <v>39182050024541</v>
      </c>
      <c r="C1496" s="5">
        <v>543000000</v>
      </c>
      <c r="D1496">
        <v>240</v>
      </c>
      <c r="E1496" s="3">
        <v>41037</v>
      </c>
      <c r="F1496" s="1">
        <f>_xlfn.DAYS(E1496,A1496)/30</f>
        <v>-140.76666666666668</v>
      </c>
      <c r="G1496" s="1">
        <f t="shared" si="369"/>
        <v>99.23333333333332</v>
      </c>
      <c r="H1496" s="5">
        <v>252373822</v>
      </c>
      <c r="I1496" s="5" t="s">
        <v>53</v>
      </c>
      <c r="J1496" s="6">
        <v>43426</v>
      </c>
      <c r="K1496" s="7">
        <f>+_xlfn.DAYS(A1496,J1496)/30</f>
        <v>61.133333333333333</v>
      </c>
      <c r="L1496" s="7">
        <f>+_xlfn.DAYS(A1496,E1496)/30</f>
        <v>140.76666666666668</v>
      </c>
      <c r="M1496" s="6">
        <v>26772</v>
      </c>
      <c r="N1496" s="8">
        <f>+_xlfn.DAYS(A1496,M1496)/365</f>
        <v>50.652054794520545</v>
      </c>
      <c r="O1496" s="8">
        <v>11286</v>
      </c>
      <c r="P1496" s="6">
        <v>40576</v>
      </c>
      <c r="Q1496" s="8">
        <f t="shared" si="364"/>
        <v>1.2805555555555554</v>
      </c>
      <c r="R1496" s="8">
        <f t="shared" si="356"/>
        <v>7.916666666666667</v>
      </c>
      <c r="S1496" s="8" t="s">
        <v>65</v>
      </c>
      <c r="T1496" s="9">
        <v>1.61E-2</v>
      </c>
      <c r="U1496" s="5">
        <f t="shared" si="365"/>
        <v>2262500</v>
      </c>
      <c r="V1496" s="5">
        <f t="shared" si="362"/>
        <v>338601.54451666668</v>
      </c>
      <c r="W1496" s="10">
        <f t="shared" si="358"/>
        <v>2601101.5445166668</v>
      </c>
      <c r="X1496" s="5">
        <v>459105</v>
      </c>
      <c r="Y1496">
        <v>0</v>
      </c>
      <c r="Z1496" s="5">
        <v>0</v>
      </c>
      <c r="AA1496" s="5">
        <v>252834127</v>
      </c>
      <c r="AB1496">
        <v>1</v>
      </c>
      <c r="AC1496">
        <v>10</v>
      </c>
      <c r="AD1496">
        <v>0</v>
      </c>
      <c r="AE1496" t="s">
        <v>47</v>
      </c>
      <c r="AF1496" t="s">
        <v>47</v>
      </c>
      <c r="AG1496" t="s">
        <v>41</v>
      </c>
      <c r="AH1496" s="5">
        <v>25237382.199999999</v>
      </c>
      <c r="AI1496" s="5">
        <v>46030.5</v>
      </c>
      <c r="AJ1496" s="3">
        <v>49785</v>
      </c>
      <c r="AK1496" s="5">
        <v>0</v>
      </c>
      <c r="AL1496" s="5">
        <v>0</v>
      </c>
      <c r="AM1496" s="5">
        <v>0</v>
      </c>
      <c r="AN1496" s="5">
        <v>0</v>
      </c>
      <c r="AO1496" t="s">
        <v>41</v>
      </c>
      <c r="AP1496" t="s">
        <v>42</v>
      </c>
      <c r="AQ1496" s="5">
        <v>2523738.2200000002</v>
      </c>
      <c r="AR1496" t="s">
        <v>43</v>
      </c>
      <c r="AS1496">
        <f t="shared" si="370"/>
        <v>1</v>
      </c>
      <c r="AT1496" t="str">
        <f t="shared" si="366"/>
        <v>1-30 Días</v>
      </c>
      <c r="AU1496" t="e">
        <f>IF(AND(AC1496=0,SUMIFS($H:$H,$A:$A,$A1496,#REF!,#REF!)&lt;250000000),"Ordinaria",IF(AND(AC1496=0,SUMIFS($H:$H,$A:$A,$A1496,#REF!,#REF!)&gt;=250000000),"Preventiva",IF(AND(AC1496&gt;0,AC1496&lt;=30),"Persuasiva I",IF(AND(AC1496&gt;30,AC1496&lt;=60),"Persuasiva II",IF(AND(AC1496&gt;60,AC1496&lt;90),"Prejurídica","Jurídico")))))</f>
        <v>#REF!</v>
      </c>
      <c r="AV1496">
        <f t="shared" si="367"/>
        <v>0</v>
      </c>
      <c r="AW1496" t="str">
        <f>IFERROR(VLOOKUP(#REF!,#REF!,32,0),"Desembolsado")</f>
        <v>Desembolsado</v>
      </c>
      <c r="AX1496" t="str">
        <f t="shared" si="357"/>
        <v>Otro</v>
      </c>
    </row>
    <row r="1497" spans="1:50" x14ac:dyDescent="0.25">
      <c r="A1497" s="3">
        <v>45230</v>
      </c>
      <c r="B1497" s="1">
        <v>39182050024541</v>
      </c>
      <c r="C1497" s="5">
        <v>543000000</v>
      </c>
      <c r="D1497">
        <v>240</v>
      </c>
      <c r="E1497" s="3">
        <v>41037</v>
      </c>
      <c r="F1497" s="1">
        <f>_xlfn.DAYS(E1497,A1497)/30</f>
        <v>-139.76666666666668</v>
      </c>
      <c r="G1497" s="1">
        <f t="shared" si="369"/>
        <v>100.23333333333332</v>
      </c>
      <c r="H1497" s="5">
        <v>252373822</v>
      </c>
      <c r="I1497" s="5" t="s">
        <v>53</v>
      </c>
      <c r="J1497" s="6">
        <v>43426</v>
      </c>
      <c r="K1497" s="7">
        <f>+_xlfn.DAYS(A1497,J1497)/30</f>
        <v>60.133333333333333</v>
      </c>
      <c r="L1497" s="7">
        <f>+_xlfn.DAYS(A1497,E1497)/30</f>
        <v>139.76666666666668</v>
      </c>
      <c r="M1497" s="6">
        <v>26772</v>
      </c>
      <c r="N1497" s="8">
        <f>+_xlfn.DAYS(A1497,M1497)/365</f>
        <v>50.56986301369863</v>
      </c>
      <c r="O1497" s="8">
        <v>11286</v>
      </c>
      <c r="P1497" s="6">
        <v>40576</v>
      </c>
      <c r="Q1497" s="8">
        <f t="shared" si="364"/>
        <v>1.2805555555555554</v>
      </c>
      <c r="R1497" s="8">
        <f t="shared" si="356"/>
        <v>7.916666666666667</v>
      </c>
      <c r="S1497" s="8" t="s">
        <v>65</v>
      </c>
      <c r="T1497" s="9">
        <v>1.61E-2</v>
      </c>
      <c r="U1497" s="5">
        <f t="shared" si="365"/>
        <v>2262500</v>
      </c>
      <c r="V1497" s="5">
        <f t="shared" si="362"/>
        <v>338601.54451666668</v>
      </c>
      <c r="W1497" s="10">
        <f t="shared" si="358"/>
        <v>2601101.5445166668</v>
      </c>
      <c r="X1497" s="5">
        <v>123424</v>
      </c>
      <c r="Y1497">
        <v>0</v>
      </c>
      <c r="Z1497" s="5">
        <v>0</v>
      </c>
      <c r="AA1497" s="5">
        <v>252497246</v>
      </c>
      <c r="AB1497">
        <v>0</v>
      </c>
      <c r="AC1497">
        <v>0</v>
      </c>
      <c r="AD1497">
        <v>0</v>
      </c>
      <c r="AE1497" t="s">
        <v>47</v>
      </c>
      <c r="AF1497" t="s">
        <v>47</v>
      </c>
      <c r="AG1497" t="s">
        <v>41</v>
      </c>
      <c r="AH1497" s="5">
        <v>25237382.199999999</v>
      </c>
      <c r="AI1497" s="5">
        <v>12342.4</v>
      </c>
      <c r="AJ1497" s="3">
        <v>49785</v>
      </c>
      <c r="AK1497" s="5">
        <v>0</v>
      </c>
      <c r="AL1497" s="5">
        <v>0</v>
      </c>
      <c r="AM1497" s="5">
        <v>0</v>
      </c>
      <c r="AN1497" s="5">
        <v>0</v>
      </c>
      <c r="AO1497" t="s">
        <v>41</v>
      </c>
      <c r="AP1497" t="s">
        <v>39</v>
      </c>
      <c r="AQ1497" s="5">
        <v>2523738.2200000002</v>
      </c>
      <c r="AR1497" t="s">
        <v>43</v>
      </c>
      <c r="AS1497">
        <f t="shared" si="370"/>
        <v>0</v>
      </c>
      <c r="AT1497" t="str">
        <f t="shared" si="366"/>
        <v>0 Días</v>
      </c>
      <c r="AU1497" t="e">
        <f>IF(AND(AC1497=0,SUMIFS($H:$H,$A:$A,$A1497,#REF!,#REF!)&lt;250000000),"Ordinaria",IF(AND(AC1497=0,SUMIFS($H:$H,$A:$A,$A1497,#REF!,#REF!)&gt;=250000000),"Preventiva",IF(AND(AC1497&gt;0,AC1497&lt;=30),"Persuasiva I",IF(AND(AC1497&gt;30,AC1497&lt;=60),"Persuasiva II",IF(AND(AC1497&gt;60,AC1497&lt;90),"Prejurídica","Jurídico")))))</f>
        <v>#REF!</v>
      </c>
      <c r="AV1497">
        <f t="shared" si="367"/>
        <v>0</v>
      </c>
      <c r="AW1497" t="str">
        <f>IFERROR(VLOOKUP(#REF!,#REF!,32,0),"Desembolsado")</f>
        <v>Desembolsado</v>
      </c>
      <c r="AX1497" t="str">
        <f t="shared" si="357"/>
        <v>Otro</v>
      </c>
    </row>
    <row r="1498" spans="1:50" x14ac:dyDescent="0.25">
      <c r="A1498" s="3">
        <v>45199</v>
      </c>
      <c r="B1498" s="1">
        <v>39182050024541</v>
      </c>
      <c r="C1498" s="5">
        <v>543000000</v>
      </c>
      <c r="D1498">
        <v>240</v>
      </c>
      <c r="E1498" s="3">
        <v>41037</v>
      </c>
      <c r="F1498" s="1">
        <f>_xlfn.DAYS(E1498,A1498)/30</f>
        <v>-138.73333333333332</v>
      </c>
      <c r="G1498" s="1">
        <f t="shared" si="369"/>
        <v>101.26666666666668</v>
      </c>
      <c r="H1498" s="5">
        <v>253920004</v>
      </c>
      <c r="I1498" s="5" t="s">
        <v>53</v>
      </c>
      <c r="J1498" s="6">
        <v>43426</v>
      </c>
      <c r="K1498" s="7">
        <f>+_xlfn.DAYS(A1498,J1498)/30</f>
        <v>59.1</v>
      </c>
      <c r="L1498" s="7">
        <f>+_xlfn.DAYS(A1498,E1498)/30</f>
        <v>138.73333333333332</v>
      </c>
      <c r="M1498" s="6">
        <v>26772</v>
      </c>
      <c r="N1498" s="8">
        <f>+_xlfn.DAYS(A1498,M1498)/365</f>
        <v>50.484931506849314</v>
      </c>
      <c r="O1498" s="8">
        <v>11286</v>
      </c>
      <c r="P1498" s="6">
        <v>40576</v>
      </c>
      <c r="Q1498" s="8">
        <f t="shared" si="364"/>
        <v>1.2805555555555554</v>
      </c>
      <c r="R1498" s="8">
        <f t="shared" si="356"/>
        <v>7.916666666666667</v>
      </c>
      <c r="S1498" s="8" t="s">
        <v>65</v>
      </c>
      <c r="T1498" s="9">
        <v>1.61E-2</v>
      </c>
      <c r="U1498" s="5">
        <f t="shared" si="365"/>
        <v>2262500</v>
      </c>
      <c r="V1498" s="5">
        <f t="shared" si="362"/>
        <v>340676.00536666671</v>
      </c>
      <c r="W1498" s="10">
        <f t="shared" si="358"/>
        <v>2603176.0053666667</v>
      </c>
      <c r="X1498" s="5">
        <v>124179</v>
      </c>
      <c r="Y1498">
        <v>0</v>
      </c>
      <c r="Z1498" s="5">
        <v>0</v>
      </c>
      <c r="AA1498" s="5">
        <v>254044183</v>
      </c>
      <c r="AB1498">
        <v>0</v>
      </c>
      <c r="AC1498">
        <v>0</v>
      </c>
      <c r="AD1498">
        <v>0</v>
      </c>
      <c r="AE1498" t="s">
        <v>47</v>
      </c>
      <c r="AF1498" t="s">
        <v>47</v>
      </c>
      <c r="AG1498" t="s">
        <v>41</v>
      </c>
      <c r="AH1498" s="5">
        <v>25392000.399999999</v>
      </c>
      <c r="AI1498" s="5">
        <v>12417.9</v>
      </c>
      <c r="AJ1498" s="3">
        <v>49785</v>
      </c>
      <c r="AK1498" s="5">
        <v>0</v>
      </c>
      <c r="AL1498" s="5">
        <v>0</v>
      </c>
      <c r="AM1498" s="5">
        <v>0</v>
      </c>
      <c r="AN1498" s="5">
        <v>0</v>
      </c>
      <c r="AO1498" t="s">
        <v>41</v>
      </c>
      <c r="AP1498" t="s">
        <v>39</v>
      </c>
      <c r="AQ1498" s="5">
        <v>2539200.04</v>
      </c>
      <c r="AR1498" t="s">
        <v>43</v>
      </c>
      <c r="AS1498">
        <f t="shared" si="370"/>
        <v>0</v>
      </c>
      <c r="AT1498" t="str">
        <f t="shared" si="366"/>
        <v>0 Días</v>
      </c>
      <c r="AU1498" t="e">
        <f>IF(AND(AC1498=0,SUMIFS($H:$H,$A:$A,$A1498,#REF!,#REF!)&lt;250000000),"Ordinaria",IF(AND(AC1498=0,SUMIFS($H:$H,$A:$A,$A1498,#REF!,#REF!)&gt;=250000000),"Preventiva",IF(AND(AC1498&gt;0,AC1498&lt;=30),"Persuasiva I",IF(AND(AC1498&gt;30,AC1498&lt;=60),"Persuasiva II",IF(AND(AC1498&gt;60,AC1498&lt;90),"Prejurídica","Jurídico")))))</f>
        <v>#REF!</v>
      </c>
      <c r="AV1498">
        <f t="shared" si="367"/>
        <v>0</v>
      </c>
      <c r="AW1498" t="str">
        <f>IFERROR(VLOOKUP(#REF!,#REF!,32,0),"Desembolsado")</f>
        <v>Desembolsado</v>
      </c>
      <c r="AX1498" t="str">
        <f t="shared" si="357"/>
        <v>Otro</v>
      </c>
    </row>
    <row r="1499" spans="1:50" x14ac:dyDescent="0.25">
      <c r="A1499" s="3">
        <v>45169</v>
      </c>
      <c r="B1499" s="1">
        <v>39182050024541</v>
      </c>
      <c r="C1499" s="5">
        <v>543000000</v>
      </c>
      <c r="D1499">
        <v>240</v>
      </c>
      <c r="E1499" s="3">
        <v>41037</v>
      </c>
      <c r="F1499" s="1">
        <f>_xlfn.DAYS(E1499,A1499)/30</f>
        <v>-137.73333333333332</v>
      </c>
      <c r="G1499" s="1">
        <f t="shared" si="369"/>
        <v>102.26666666666668</v>
      </c>
      <c r="H1499" s="5">
        <v>255743384</v>
      </c>
      <c r="I1499" s="5" t="s">
        <v>53</v>
      </c>
      <c r="J1499" s="6">
        <v>43426</v>
      </c>
      <c r="K1499" s="7">
        <f>+_xlfn.DAYS(A1499,J1499)/30</f>
        <v>58.1</v>
      </c>
      <c r="L1499" s="7">
        <f>+_xlfn.DAYS(A1499,E1499)/30</f>
        <v>137.73333333333332</v>
      </c>
      <c r="M1499" s="6">
        <v>26772</v>
      </c>
      <c r="N1499" s="8">
        <f>+_xlfn.DAYS(A1499,M1499)/365</f>
        <v>50.402739726027399</v>
      </c>
      <c r="O1499" s="8">
        <v>11286</v>
      </c>
      <c r="P1499" s="6">
        <v>40576</v>
      </c>
      <c r="Q1499" s="8">
        <f t="shared" si="364"/>
        <v>1.2805555555555554</v>
      </c>
      <c r="R1499" s="8">
        <f t="shared" si="356"/>
        <v>7.916666666666667</v>
      </c>
      <c r="S1499" s="8" t="s">
        <v>65</v>
      </c>
      <c r="T1499" s="9">
        <v>1.61E-2</v>
      </c>
      <c r="U1499" s="5">
        <f t="shared" si="365"/>
        <v>2262500</v>
      </c>
      <c r="V1499" s="5">
        <f t="shared" si="362"/>
        <v>343122.37353333336</v>
      </c>
      <c r="W1499" s="10">
        <f t="shared" si="358"/>
        <v>2605622.3735333332</v>
      </c>
      <c r="X1499" s="5">
        <v>125025</v>
      </c>
      <c r="Y1499">
        <v>0</v>
      </c>
      <c r="Z1499" s="5">
        <v>0</v>
      </c>
      <c r="AA1499" s="5">
        <v>255868409</v>
      </c>
      <c r="AB1499">
        <v>0</v>
      </c>
      <c r="AC1499">
        <v>0</v>
      </c>
      <c r="AD1499">
        <v>0</v>
      </c>
      <c r="AE1499" t="s">
        <v>47</v>
      </c>
      <c r="AF1499" t="s">
        <v>47</v>
      </c>
      <c r="AG1499" t="s">
        <v>41</v>
      </c>
      <c r="AH1499" s="5">
        <v>25574338.399999999</v>
      </c>
      <c r="AI1499" s="5">
        <v>12502.5</v>
      </c>
      <c r="AJ1499" s="3">
        <v>49785</v>
      </c>
      <c r="AK1499" s="5">
        <v>0</v>
      </c>
      <c r="AL1499" s="5">
        <v>0</v>
      </c>
      <c r="AM1499" s="5">
        <v>0</v>
      </c>
      <c r="AN1499" s="5">
        <v>0</v>
      </c>
      <c r="AO1499" t="s">
        <v>41</v>
      </c>
      <c r="AP1499" t="s">
        <v>39</v>
      </c>
      <c r="AQ1499" s="5">
        <v>2557433.84</v>
      </c>
      <c r="AR1499" t="s">
        <v>43</v>
      </c>
      <c r="AS1499">
        <f t="shared" si="370"/>
        <v>0</v>
      </c>
      <c r="AT1499" t="str">
        <f t="shared" si="366"/>
        <v>0 Días</v>
      </c>
      <c r="AU1499" t="e">
        <f>IF(AND(AC1499=0,SUMIFS($H:$H,$A:$A,$A1499,#REF!,#REF!)&lt;250000000),"Ordinaria",IF(AND(AC1499=0,SUMIFS($H:$H,$A:$A,$A1499,#REF!,#REF!)&gt;=250000000),"Preventiva",IF(AND(AC1499&gt;0,AC1499&lt;=30),"Persuasiva I",IF(AND(AC1499&gt;30,AC1499&lt;=60),"Persuasiva II",IF(AND(AC1499&gt;60,AC1499&lt;90),"Prejurídica","Jurídico")))))</f>
        <v>#REF!</v>
      </c>
      <c r="AV1499">
        <f t="shared" si="367"/>
        <v>0</v>
      </c>
      <c r="AW1499" t="str">
        <f>IFERROR(VLOOKUP(#REF!,#REF!,32,0),"Desembolsado")</f>
        <v>Desembolsado</v>
      </c>
      <c r="AX1499" t="str">
        <f t="shared" si="357"/>
        <v>Otro</v>
      </c>
    </row>
    <row r="1500" spans="1:50" x14ac:dyDescent="0.25">
      <c r="A1500" s="3">
        <v>45138</v>
      </c>
      <c r="B1500" s="1">
        <v>39182050024541</v>
      </c>
      <c r="C1500" s="5">
        <v>543000000</v>
      </c>
      <c r="D1500">
        <v>240</v>
      </c>
      <c r="E1500" s="3">
        <v>41037</v>
      </c>
      <c r="F1500" s="1">
        <f>_xlfn.DAYS(E1500,A1500)/30</f>
        <v>-136.69999999999999</v>
      </c>
      <c r="G1500" s="1">
        <f t="shared" si="369"/>
        <v>103.30000000000001</v>
      </c>
      <c r="H1500" s="5">
        <v>259021129</v>
      </c>
      <c r="I1500" s="5" t="s">
        <v>53</v>
      </c>
      <c r="J1500" s="6">
        <v>43426</v>
      </c>
      <c r="K1500" s="7">
        <f>+_xlfn.DAYS(A1500,J1500)/30</f>
        <v>57.06666666666667</v>
      </c>
      <c r="L1500" s="7">
        <f>+_xlfn.DAYS(A1500,E1500)/30</f>
        <v>136.69999999999999</v>
      </c>
      <c r="M1500" s="6">
        <v>26772</v>
      </c>
      <c r="N1500" s="8">
        <f>+_xlfn.DAYS(A1500,M1500)/365</f>
        <v>50.317808219178083</v>
      </c>
      <c r="O1500" s="8">
        <v>11286</v>
      </c>
      <c r="P1500" s="6">
        <v>40576</v>
      </c>
      <c r="Q1500" s="8">
        <f t="shared" si="364"/>
        <v>1.2805555555555554</v>
      </c>
      <c r="R1500" s="8">
        <f t="shared" si="356"/>
        <v>7.916666666666667</v>
      </c>
      <c r="S1500" s="8" t="s">
        <v>65</v>
      </c>
      <c r="T1500" s="9">
        <v>1.61E-2</v>
      </c>
      <c r="U1500" s="5">
        <f t="shared" si="365"/>
        <v>2262500</v>
      </c>
      <c r="V1500" s="5">
        <f t="shared" si="362"/>
        <v>347520.01474166662</v>
      </c>
      <c r="W1500" s="10">
        <f t="shared" si="358"/>
        <v>2610020.0147416666</v>
      </c>
      <c r="X1500" s="5">
        <v>471213</v>
      </c>
      <c r="Y1500">
        <v>0</v>
      </c>
      <c r="Z1500" s="5">
        <v>0</v>
      </c>
      <c r="AA1500" s="5">
        <v>259493590</v>
      </c>
      <c r="AB1500">
        <v>1</v>
      </c>
      <c r="AC1500">
        <v>11</v>
      </c>
      <c r="AD1500">
        <v>0</v>
      </c>
      <c r="AE1500" t="s">
        <v>47</v>
      </c>
      <c r="AF1500" t="s">
        <v>47</v>
      </c>
      <c r="AG1500" t="s">
        <v>41</v>
      </c>
      <c r="AH1500" s="5">
        <v>25902112.899999999</v>
      </c>
      <c r="AI1500" s="5">
        <v>47246.1</v>
      </c>
      <c r="AJ1500" s="3">
        <v>49785</v>
      </c>
      <c r="AK1500" s="5">
        <v>0</v>
      </c>
      <c r="AL1500" s="5">
        <v>0</v>
      </c>
      <c r="AM1500" s="5">
        <v>0</v>
      </c>
      <c r="AN1500" s="5">
        <v>0</v>
      </c>
      <c r="AO1500" t="s">
        <v>41</v>
      </c>
      <c r="AP1500" t="s">
        <v>42</v>
      </c>
      <c r="AQ1500" s="5">
        <v>2590211.29</v>
      </c>
      <c r="AR1500" t="s">
        <v>43</v>
      </c>
      <c r="AS1500">
        <f t="shared" si="370"/>
        <v>1</v>
      </c>
      <c r="AT1500" t="str">
        <f t="shared" si="366"/>
        <v>1-30 Días</v>
      </c>
      <c r="AU1500" t="e">
        <f>IF(AND(AC1500=0,SUMIFS($H:$H,$A:$A,$A1500,#REF!,#REF!)&lt;250000000),"Ordinaria",IF(AND(AC1500=0,SUMIFS($H:$H,$A:$A,$A1500,#REF!,#REF!)&gt;=250000000),"Preventiva",IF(AND(AC1500&gt;0,AC1500&lt;=30),"Persuasiva I",IF(AND(AC1500&gt;30,AC1500&lt;=60),"Persuasiva II",IF(AND(AC1500&gt;60,AC1500&lt;90),"Prejurídica","Jurídico")))))</f>
        <v>#REF!</v>
      </c>
      <c r="AV1500">
        <f t="shared" si="367"/>
        <v>0</v>
      </c>
      <c r="AW1500" t="str">
        <f>IFERROR(VLOOKUP(#REF!,#REF!,32,0),"Desembolsado")</f>
        <v>Desembolsado</v>
      </c>
      <c r="AX1500" t="str">
        <f t="shared" si="357"/>
        <v>Otro</v>
      </c>
    </row>
    <row r="1501" spans="1:50" x14ac:dyDescent="0.25">
      <c r="A1501" s="3">
        <v>45107</v>
      </c>
      <c r="B1501" s="1">
        <v>39182050024541</v>
      </c>
      <c r="C1501" s="5">
        <v>543000000</v>
      </c>
      <c r="D1501">
        <v>240</v>
      </c>
      <c r="E1501" s="3">
        <v>41037</v>
      </c>
      <c r="F1501" s="1">
        <f>_xlfn.DAYS(E1501,A1501)/30</f>
        <v>-135.66666666666666</v>
      </c>
      <c r="G1501" s="1">
        <f t="shared" si="369"/>
        <v>104.33333333333334</v>
      </c>
      <c r="H1501" s="5">
        <v>259021129</v>
      </c>
      <c r="I1501" s="5" t="s">
        <v>53</v>
      </c>
      <c r="J1501" s="6">
        <v>43426</v>
      </c>
      <c r="K1501" s="7">
        <f>+_xlfn.DAYS(A1501,J1501)/30</f>
        <v>56.033333333333331</v>
      </c>
      <c r="L1501" s="7">
        <f>+_xlfn.DAYS(A1501,E1501)/30</f>
        <v>135.66666666666666</v>
      </c>
      <c r="M1501" s="6">
        <v>26772</v>
      </c>
      <c r="N1501" s="8">
        <f>+_xlfn.DAYS(A1501,M1501)/365</f>
        <v>50.232876712328768</v>
      </c>
      <c r="O1501" s="8">
        <v>11286</v>
      </c>
      <c r="P1501" s="6">
        <v>40576</v>
      </c>
      <c r="Q1501" s="8">
        <f t="shared" si="364"/>
        <v>1.2805555555555554</v>
      </c>
      <c r="R1501" s="8">
        <f t="shared" si="356"/>
        <v>7.916666666666667</v>
      </c>
      <c r="S1501" s="8" t="s">
        <v>65</v>
      </c>
      <c r="T1501" s="9">
        <v>1.61E-2</v>
      </c>
      <c r="U1501" s="5">
        <f t="shared" si="365"/>
        <v>2262500</v>
      </c>
      <c r="V1501" s="5">
        <f t="shared" si="362"/>
        <v>347520.01474166662</v>
      </c>
      <c r="W1501" s="10">
        <f t="shared" si="358"/>
        <v>2610020.0147416666</v>
      </c>
      <c r="X1501" s="5">
        <v>126632</v>
      </c>
      <c r="Y1501">
        <v>0</v>
      </c>
      <c r="Z1501" s="5">
        <v>0</v>
      </c>
      <c r="AA1501" s="5">
        <v>259147761</v>
      </c>
      <c r="AB1501">
        <v>0</v>
      </c>
      <c r="AC1501">
        <v>0</v>
      </c>
      <c r="AD1501">
        <v>0</v>
      </c>
      <c r="AE1501" t="s">
        <v>47</v>
      </c>
      <c r="AF1501" t="s">
        <v>47</v>
      </c>
      <c r="AG1501" t="s">
        <v>41</v>
      </c>
      <c r="AH1501" s="5">
        <v>25902112.899999999</v>
      </c>
      <c r="AI1501" s="5">
        <v>12663.2</v>
      </c>
      <c r="AJ1501" s="3">
        <v>49785</v>
      </c>
      <c r="AK1501" s="5">
        <v>0</v>
      </c>
      <c r="AL1501" s="5">
        <v>0</v>
      </c>
      <c r="AM1501" s="5">
        <v>0</v>
      </c>
      <c r="AN1501" s="5">
        <v>0</v>
      </c>
      <c r="AO1501" t="s">
        <v>41</v>
      </c>
      <c r="AP1501" t="s">
        <v>39</v>
      </c>
      <c r="AQ1501" s="5">
        <v>2590211.29</v>
      </c>
      <c r="AR1501" t="s">
        <v>43</v>
      </c>
      <c r="AS1501">
        <f t="shared" si="370"/>
        <v>0</v>
      </c>
      <c r="AT1501" t="str">
        <f t="shared" si="366"/>
        <v>0 Días</v>
      </c>
      <c r="AU1501" t="e">
        <f>IF(AND(AC1501=0,SUMIFS($H:$H,$A:$A,$A1501,#REF!,#REF!)&lt;250000000),"Ordinaria",IF(AND(AC1501=0,SUMIFS($H:$H,$A:$A,$A1501,#REF!,#REF!)&gt;=250000000),"Preventiva",IF(AND(AC1501&gt;0,AC1501&lt;=30),"Persuasiva I",IF(AND(AC1501&gt;30,AC1501&lt;=60),"Persuasiva II",IF(AND(AC1501&gt;60,AC1501&lt;90),"Prejurídica","Jurídico")))))</f>
        <v>#REF!</v>
      </c>
      <c r="AV1501">
        <f t="shared" si="367"/>
        <v>0</v>
      </c>
      <c r="AW1501" t="str">
        <f>IFERROR(VLOOKUP(#REF!,#REF!,32,0),"Desembolsado")</f>
        <v>Desembolsado</v>
      </c>
      <c r="AX1501" t="str">
        <f t="shared" si="357"/>
        <v>Otro</v>
      </c>
    </row>
    <row r="1502" spans="1:50" x14ac:dyDescent="0.25">
      <c r="A1502" s="3">
        <v>45077</v>
      </c>
      <c r="B1502" s="1">
        <v>39182050024541</v>
      </c>
      <c r="C1502" s="5">
        <v>543000000</v>
      </c>
      <c r="D1502">
        <v>240</v>
      </c>
      <c r="E1502" s="3">
        <v>41037</v>
      </c>
      <c r="F1502" s="1">
        <f>_xlfn.DAYS(E1502,A1502)/30</f>
        <v>-134.66666666666666</v>
      </c>
      <c r="G1502" s="1">
        <f t="shared" si="369"/>
        <v>105.33333333333334</v>
      </c>
      <c r="H1502" s="5">
        <v>262450974</v>
      </c>
      <c r="I1502" s="5" t="s">
        <v>53</v>
      </c>
      <c r="J1502" s="6">
        <v>43426</v>
      </c>
      <c r="K1502" s="7">
        <f>+_xlfn.DAYS(A1502,J1502)/30</f>
        <v>55.033333333333331</v>
      </c>
      <c r="L1502" s="7">
        <f>+_xlfn.DAYS(A1502,E1502)/30</f>
        <v>134.66666666666666</v>
      </c>
      <c r="M1502" s="6">
        <v>26772</v>
      </c>
      <c r="N1502" s="8">
        <f>+_xlfn.DAYS(A1502,M1502)/365</f>
        <v>50.150684931506852</v>
      </c>
      <c r="O1502" s="8">
        <v>11286</v>
      </c>
      <c r="P1502" s="6">
        <v>40576</v>
      </c>
      <c r="Q1502" s="8">
        <f t="shared" si="364"/>
        <v>1.2805555555555554</v>
      </c>
      <c r="R1502" s="8">
        <f t="shared" ref="R1502:R1565" si="371">+_xlfn.DAYS(J1502,P1502)/360</f>
        <v>7.916666666666667</v>
      </c>
      <c r="S1502" s="8" t="s">
        <v>65</v>
      </c>
      <c r="T1502" s="9">
        <v>1.61E-2</v>
      </c>
      <c r="U1502" s="5">
        <f t="shared" si="365"/>
        <v>2262500</v>
      </c>
      <c r="V1502" s="5">
        <f t="shared" si="362"/>
        <v>352121.72344999999</v>
      </c>
      <c r="W1502" s="10">
        <f t="shared" si="358"/>
        <v>2614621.7234499999</v>
      </c>
      <c r="X1502" s="5">
        <v>477473</v>
      </c>
      <c r="Y1502">
        <v>0</v>
      </c>
      <c r="Z1502" s="5">
        <v>0</v>
      </c>
      <c r="AA1502" s="5">
        <v>262929745</v>
      </c>
      <c r="AB1502">
        <v>1</v>
      </c>
      <c r="AC1502">
        <v>11</v>
      </c>
      <c r="AD1502">
        <v>0</v>
      </c>
      <c r="AE1502" t="s">
        <v>47</v>
      </c>
      <c r="AF1502" t="s">
        <v>47</v>
      </c>
      <c r="AG1502" t="s">
        <v>41</v>
      </c>
      <c r="AH1502" s="5">
        <v>26245097.399999999</v>
      </c>
      <c r="AI1502" s="5">
        <v>47877.1</v>
      </c>
      <c r="AJ1502" s="3">
        <v>49785</v>
      </c>
      <c r="AK1502" s="5">
        <v>0</v>
      </c>
      <c r="AL1502" s="5">
        <v>0</v>
      </c>
      <c r="AM1502" s="5">
        <v>0</v>
      </c>
      <c r="AN1502" s="5">
        <v>0</v>
      </c>
      <c r="AO1502" t="s">
        <v>41</v>
      </c>
      <c r="AP1502" t="s">
        <v>42</v>
      </c>
      <c r="AQ1502" s="5">
        <v>2624509.7400000002</v>
      </c>
      <c r="AR1502" t="s">
        <v>43</v>
      </c>
      <c r="AS1502">
        <f t="shared" si="370"/>
        <v>1</v>
      </c>
      <c r="AT1502" t="str">
        <f t="shared" si="366"/>
        <v>1-30 Días</v>
      </c>
      <c r="AU1502" t="e">
        <f>IF(AND(AC1502=0,SUMIFS($H:$H,$A:$A,$A1502,#REF!,#REF!)&lt;250000000),"Ordinaria",IF(AND(AC1502=0,SUMIFS($H:$H,$A:$A,$A1502,#REF!,#REF!)&gt;=250000000),"Preventiva",IF(AND(AC1502&gt;0,AC1502&lt;=30),"Persuasiva I",IF(AND(AC1502&gt;30,AC1502&lt;=60),"Persuasiva II",IF(AND(AC1502&gt;60,AC1502&lt;90),"Prejurídica","Jurídico")))))</f>
        <v>#REF!</v>
      </c>
      <c r="AV1502">
        <f t="shared" si="367"/>
        <v>0</v>
      </c>
      <c r="AW1502" t="str">
        <f>IFERROR(VLOOKUP(#REF!,#REF!,32,0),"Desembolsado")</f>
        <v>Desembolsado</v>
      </c>
      <c r="AX1502" t="str">
        <f t="shared" ref="AX1502:AX1565" si="372">IF(AND(AW1502="Portafolio Cartera en Cobranza Ordinaria",AP1502="Portafolio Cartera en Cobranza Ordinaria"),"Al Día",
IF(AND(AW1502="Portafolio Cartera en Cobranza Preventiva",AP1502="Portafolio Cartera en Cobranza Preventiva"),"Al Día",
IF(AND(AW1502="Portafolio Cartera en Cobranza Ordinaria",AP1502="Portafolio Cartera en Cobranza Persuasiva"),"Primera Mora",
IF(AND(AW1502="Portafolio Cartera en Cobranza Preventiva",AP1502="Portafolio Cartera en Cobranza Persuasiva"),"Primera Mora",
IF(AND(AW1502="Portafolio Cartera en Cobranza Persuasiva",AP1502="Portafolio Cartera en Cobranza Persuasiva"),"Normalizado",
IF(AND(AW1502="Portafolio Cartera en Cobranza Persuasiva",AP1502="Portafolio Cartera en Cobranza  Preventiva"),"Normalizado",
IF(AND(AW1502="Portafolio Cartera en Cobranza Persuasiva",AP1502="Portafolio Cartera en Cobranza Ordinaria"),"Normalizado",
IF(AND(AW1502="Portafolio Cartera en Cobranza Persuasiva II",AP1502="Portafolio Cartera en Cobranza Persuasiva"),"Normalizado",
IF(AND(AW1502="Portafolio Cartera en Cobranza Persuasiva II",AP1502="Portafolio Cartera en Cobranza  Preventiva"),"Normalizado",
IF(AND(AW1502="Portafolio Cartera en Cobranza Persuasiva II",AP1502="Portafolio Cartera en Cobranza Ordinaria"),"Normalizado",
IF(AND(AW1502="Portafolio Cartera en Cobranza Prejurídica",AP1502="Portafolio Cartera en Cobranza Persuasiva"),"Normalizado",
IF(AND(AW1502="Portafolio Cartera en Cobranza Prejurídica",AP1502="Portafolio Cartera en Cobranza Ordinaria"),"Normalizado",
IF(AND(AW1502="Portafolio Cartera en Cobranza Prejurídica",AP1502="Portafolio Cartera en Cobranza  Preventiva"),"Normalizado",
IF(AND(AW1502="Portafolio Cartera en Cobranza Jurídica",AP1502="Portafolio Cartera en Cobranza Persuasiva"),"Normalizado No Indicador",
IF(AND(AW1502="Portafolio Cartera en Cobranza Jurídica",AP1502="Portafolio Cartera en Cobranza Ordinaria"),"Normalizado No Indicador",
IF(AND(AW1502="Portafolio Cartera en Cobranza Jurídica",AP1502="Portafolio Cartera en Cobranza  Preventiva"),"Normalizado No Indicador",
"Otro"))))))))))))))))</f>
        <v>Otro</v>
      </c>
    </row>
    <row r="1503" spans="1:50" x14ac:dyDescent="0.25">
      <c r="A1503" s="3">
        <v>45046</v>
      </c>
      <c r="B1503" s="1">
        <v>39182050024541</v>
      </c>
      <c r="C1503" s="5">
        <v>543000000</v>
      </c>
      <c r="D1503">
        <v>240</v>
      </c>
      <c r="E1503" s="3">
        <v>41037</v>
      </c>
      <c r="F1503" s="1">
        <f>_xlfn.DAYS(E1503,A1503)/30</f>
        <v>-133.63333333333333</v>
      </c>
      <c r="G1503" s="1">
        <f t="shared" si="369"/>
        <v>106.36666666666667</v>
      </c>
      <c r="H1503" s="5">
        <v>262450974</v>
      </c>
      <c r="I1503" s="5" t="s">
        <v>53</v>
      </c>
      <c r="J1503" s="6">
        <v>43426</v>
      </c>
      <c r="K1503" s="7">
        <f>+_xlfn.DAYS(A1503,J1503)/30</f>
        <v>54</v>
      </c>
      <c r="L1503" s="7">
        <f>+_xlfn.DAYS(A1503,E1503)/30</f>
        <v>133.63333333333333</v>
      </c>
      <c r="M1503" s="6">
        <v>26772</v>
      </c>
      <c r="N1503" s="8">
        <f>+_xlfn.DAYS(A1503,M1503)/365</f>
        <v>50.065753424657537</v>
      </c>
      <c r="O1503" s="8">
        <v>11286</v>
      </c>
      <c r="P1503" s="6">
        <v>40576</v>
      </c>
      <c r="Q1503" s="8">
        <f t="shared" si="364"/>
        <v>1.2805555555555554</v>
      </c>
      <c r="R1503" s="8">
        <f t="shared" si="371"/>
        <v>7.916666666666667</v>
      </c>
      <c r="S1503" s="8" t="s">
        <v>65</v>
      </c>
      <c r="T1503" s="9">
        <v>1.61E-2</v>
      </c>
      <c r="U1503" s="5">
        <f t="shared" si="365"/>
        <v>2262500</v>
      </c>
      <c r="V1503" s="5">
        <f t="shared" si="362"/>
        <v>352121.72344999999</v>
      </c>
      <c r="W1503" s="10">
        <f t="shared" ref="W1503:W1566" si="373">+U1503+V1503</f>
        <v>2614621.7234499999</v>
      </c>
      <c r="X1503" s="5">
        <v>128354</v>
      </c>
      <c r="Y1503">
        <v>0</v>
      </c>
      <c r="Z1503" s="5">
        <v>0</v>
      </c>
      <c r="AA1503" s="5">
        <v>262579328</v>
      </c>
      <c r="AB1503">
        <v>0</v>
      </c>
      <c r="AC1503">
        <v>0</v>
      </c>
      <c r="AD1503">
        <v>0</v>
      </c>
      <c r="AE1503" t="s">
        <v>47</v>
      </c>
      <c r="AF1503" t="s">
        <v>47</v>
      </c>
      <c r="AG1503" t="s">
        <v>41</v>
      </c>
      <c r="AH1503" s="5">
        <v>26245097.399999999</v>
      </c>
      <c r="AI1503" s="5">
        <v>12835.4</v>
      </c>
      <c r="AJ1503" s="3">
        <v>49785</v>
      </c>
      <c r="AK1503" s="5">
        <v>0</v>
      </c>
      <c r="AL1503" s="5">
        <v>0</v>
      </c>
      <c r="AM1503" s="5">
        <v>0</v>
      </c>
      <c r="AN1503" s="5">
        <v>0</v>
      </c>
      <c r="AO1503" t="s">
        <v>41</v>
      </c>
      <c r="AP1503" t="s">
        <v>39</v>
      </c>
      <c r="AQ1503" s="5">
        <v>2624509.7400000002</v>
      </c>
      <c r="AR1503" t="s">
        <v>43</v>
      </c>
      <c r="AS1503">
        <f t="shared" si="370"/>
        <v>0</v>
      </c>
      <c r="AT1503" t="str">
        <f t="shared" si="366"/>
        <v>0 Días</v>
      </c>
      <c r="AU1503" t="e">
        <f>IF(AND(AC1503=0,SUMIFS($H:$H,$A:$A,$A1503,#REF!,#REF!)&lt;250000000),"Ordinaria",IF(AND(AC1503=0,SUMIFS($H:$H,$A:$A,$A1503,#REF!,#REF!)&gt;=250000000),"Preventiva",IF(AND(AC1503&gt;0,AC1503&lt;=30),"Persuasiva I",IF(AND(AC1503&gt;30,AC1503&lt;=60),"Persuasiva II",IF(AND(AC1503&gt;60,AC1503&lt;90),"Prejurídica","Jurídico")))))</f>
        <v>#REF!</v>
      </c>
      <c r="AV1503">
        <f t="shared" si="367"/>
        <v>0</v>
      </c>
      <c r="AW1503" t="str">
        <f>IFERROR(VLOOKUP(#REF!,#REF!,32,0),"Desembolsado")</f>
        <v>Desembolsado</v>
      </c>
      <c r="AX1503" t="str">
        <f t="shared" si="372"/>
        <v>Otro</v>
      </c>
    </row>
    <row r="1504" spans="1:50" x14ac:dyDescent="0.25">
      <c r="A1504" s="3">
        <v>45016</v>
      </c>
      <c r="B1504" s="1">
        <v>39182050024541</v>
      </c>
      <c r="C1504" s="5">
        <v>543000000</v>
      </c>
      <c r="D1504">
        <v>240</v>
      </c>
      <c r="E1504" s="3">
        <v>41037</v>
      </c>
      <c r="F1504" s="1">
        <f>_xlfn.DAYS(E1504,A1504)/30</f>
        <v>-132.63333333333333</v>
      </c>
      <c r="G1504" s="1">
        <f t="shared" si="369"/>
        <v>107.36666666666667</v>
      </c>
      <c r="H1504" s="5">
        <v>264153043</v>
      </c>
      <c r="I1504" s="5" t="s">
        <v>53</v>
      </c>
      <c r="J1504" s="6">
        <v>43426</v>
      </c>
      <c r="K1504" s="7">
        <f>+_xlfn.DAYS(A1504,J1504)/30</f>
        <v>53</v>
      </c>
      <c r="L1504" s="7">
        <f>+_xlfn.DAYS(A1504,E1504)/30</f>
        <v>132.63333333333333</v>
      </c>
      <c r="M1504" s="6">
        <v>26772</v>
      </c>
      <c r="N1504" s="8">
        <f>+_xlfn.DAYS(A1504,M1504)/365</f>
        <v>49.983561643835614</v>
      </c>
      <c r="O1504" s="8">
        <v>11286</v>
      </c>
      <c r="P1504" s="6">
        <v>40576</v>
      </c>
      <c r="Q1504" s="8">
        <f t="shared" si="364"/>
        <v>1.2805555555555554</v>
      </c>
      <c r="R1504" s="8">
        <f t="shared" si="371"/>
        <v>7.916666666666667</v>
      </c>
      <c r="S1504" s="8" t="s">
        <v>65</v>
      </c>
      <c r="T1504" s="9">
        <v>1.61E-2</v>
      </c>
      <c r="U1504" s="5">
        <f t="shared" si="365"/>
        <v>2262500</v>
      </c>
      <c r="V1504" s="5">
        <f t="shared" si="362"/>
        <v>354405.33269166667</v>
      </c>
      <c r="W1504" s="10">
        <f t="shared" si="373"/>
        <v>2616905.3326916667</v>
      </c>
      <c r="X1504" s="5">
        <v>129175</v>
      </c>
      <c r="Y1504">
        <v>0</v>
      </c>
      <c r="Z1504" s="5">
        <v>0</v>
      </c>
      <c r="AA1504" s="5">
        <v>264282218</v>
      </c>
      <c r="AB1504">
        <v>0</v>
      </c>
      <c r="AC1504">
        <v>0</v>
      </c>
      <c r="AD1504">
        <v>0</v>
      </c>
      <c r="AE1504" t="s">
        <v>47</v>
      </c>
      <c r="AF1504" t="s">
        <v>47</v>
      </c>
      <c r="AG1504" t="s">
        <v>41</v>
      </c>
      <c r="AH1504" s="5">
        <v>26415304.300000001</v>
      </c>
      <c r="AI1504" s="5">
        <v>12917.5</v>
      </c>
      <c r="AJ1504" s="3">
        <v>49785</v>
      </c>
      <c r="AK1504" s="5">
        <v>0</v>
      </c>
      <c r="AL1504" s="5">
        <v>0</v>
      </c>
      <c r="AM1504" s="5">
        <v>0</v>
      </c>
      <c r="AN1504" s="5">
        <v>0</v>
      </c>
      <c r="AO1504" t="s">
        <v>41</v>
      </c>
      <c r="AP1504" t="s">
        <v>39</v>
      </c>
      <c r="AQ1504" s="5">
        <v>2641530.4300000002</v>
      </c>
      <c r="AR1504" t="s">
        <v>43</v>
      </c>
      <c r="AS1504">
        <f t="shared" si="370"/>
        <v>0</v>
      </c>
      <c r="AT1504" t="str">
        <f t="shared" si="366"/>
        <v>0 Días</v>
      </c>
      <c r="AU1504" t="e">
        <f>IF(AND(AC1504=0,SUMIFS($H:$H,$A:$A,$A1504,#REF!,#REF!)&lt;250000000),"Ordinaria",IF(AND(AC1504=0,SUMIFS($H:$H,$A:$A,$A1504,#REF!,#REF!)&gt;=250000000),"Preventiva",IF(AND(AC1504&gt;0,AC1504&lt;=30),"Persuasiva I",IF(AND(AC1504&gt;30,AC1504&lt;=60),"Persuasiva II",IF(AND(AC1504&gt;60,AC1504&lt;90),"Prejurídica","Jurídico")))))</f>
        <v>#REF!</v>
      </c>
      <c r="AV1504">
        <f t="shared" si="367"/>
        <v>0</v>
      </c>
      <c r="AW1504" t="str">
        <f>IFERROR(VLOOKUP(#REF!,#REF!,32,0),"Desembolsado")</f>
        <v>Desembolsado</v>
      </c>
      <c r="AX1504" t="str">
        <f t="shared" si="372"/>
        <v>Otro</v>
      </c>
    </row>
    <row r="1505" spans="1:50" x14ac:dyDescent="0.25">
      <c r="A1505" s="3">
        <v>45351</v>
      </c>
      <c r="B1505" s="1">
        <v>39182500025081</v>
      </c>
      <c r="C1505" s="5">
        <v>187000000</v>
      </c>
      <c r="D1505">
        <v>240</v>
      </c>
      <c r="E1505" s="3">
        <v>43061</v>
      </c>
      <c r="F1505" s="1">
        <f>_xlfn.DAYS(E1505,A1505)/30</f>
        <v>-76.333333333333329</v>
      </c>
      <c r="G1505" s="1">
        <f t="shared" si="369"/>
        <v>163.66666666666669</v>
      </c>
      <c r="H1505" s="5">
        <v>131024503</v>
      </c>
      <c r="I1505" s="5" t="s">
        <v>53</v>
      </c>
      <c r="J1505" s="6">
        <v>43434</v>
      </c>
      <c r="K1505" s="7">
        <f>+_xlfn.DAYS(A1505,J1505)/30</f>
        <v>63.9</v>
      </c>
      <c r="L1505" s="7">
        <f>+_xlfn.DAYS(A1505,E1505)/30</f>
        <v>76.333333333333329</v>
      </c>
      <c r="M1505" s="6">
        <v>23995</v>
      </c>
      <c r="N1505" s="8">
        <f>+_xlfn.DAYS(A1505,M1505)/365</f>
        <v>58.509589041095893</v>
      </c>
      <c r="O1505" s="8">
        <v>4650</v>
      </c>
      <c r="P1505" s="6">
        <v>42269</v>
      </c>
      <c r="Q1505" s="8">
        <f t="shared" si="364"/>
        <v>2.2000000000000002</v>
      </c>
      <c r="R1505" s="8">
        <f t="shared" si="371"/>
        <v>3.2361111111111112</v>
      </c>
      <c r="S1505" s="8" t="s">
        <v>73</v>
      </c>
      <c r="T1505" s="9">
        <v>1.61E-2</v>
      </c>
      <c r="U1505" s="5">
        <f t="shared" si="365"/>
        <v>779166.66666666663</v>
      </c>
      <c r="V1505" s="5">
        <f t="shared" si="362"/>
        <v>175791.20819166666</v>
      </c>
      <c r="W1505" s="10">
        <f t="shared" si="373"/>
        <v>954957.87485833326</v>
      </c>
      <c r="X1505" s="5">
        <v>1604001</v>
      </c>
      <c r="Y1505">
        <v>0</v>
      </c>
      <c r="Z1505" s="5">
        <v>17733</v>
      </c>
      <c r="AA1505" s="5">
        <v>132646237</v>
      </c>
      <c r="AB1505">
        <v>0</v>
      </c>
      <c r="AC1505">
        <v>0</v>
      </c>
      <c r="AD1505">
        <v>0</v>
      </c>
      <c r="AE1505" t="s">
        <v>34</v>
      </c>
      <c r="AF1505" t="s">
        <v>34</v>
      </c>
      <c r="AG1505" t="s">
        <v>41</v>
      </c>
      <c r="AH1505" s="5">
        <v>1310245.03</v>
      </c>
      <c r="AI1505" s="5">
        <v>16040.01</v>
      </c>
      <c r="AJ1505" s="3">
        <v>50821</v>
      </c>
      <c r="AK1505" s="5">
        <v>177.33</v>
      </c>
      <c r="AL1505" s="5">
        <v>0</v>
      </c>
      <c r="AM1505" s="5">
        <v>0</v>
      </c>
      <c r="AN1505" s="5">
        <v>0</v>
      </c>
      <c r="AO1505" t="s">
        <v>41</v>
      </c>
      <c r="AP1505" t="s">
        <v>37</v>
      </c>
      <c r="AQ1505" s="5">
        <v>1310245.03</v>
      </c>
      <c r="AR1505" t="s">
        <v>38</v>
      </c>
      <c r="AT1505" t="str">
        <f t="shared" si="366"/>
        <v>0 Días</v>
      </c>
      <c r="AU1505" t="e">
        <f>IF(AND(AC1505=0,SUMIFS($H:$H,$A:$A,$A1505,#REF!,#REF!)&lt;250000000),"Ordinaria",IF(AND(AC1505=0,SUMIFS($H:$H,$A:$A,$A1505,#REF!,#REF!)&gt;=250000000),"Preventiva",IF(AND(AC1505&gt;0,AC1505&lt;=30),"Persuasiva I",IF(AND(AC1505&gt;30,AC1505&lt;=60),"Persuasiva II",IF(AND(AC1505&gt;60,AC1505&lt;90),"Prejurídica","Jurídico")))))</f>
        <v>#REF!</v>
      </c>
      <c r="AV1505">
        <f t="shared" si="367"/>
        <v>0</v>
      </c>
      <c r="AW1505" t="str">
        <f>IFERROR(VLOOKUP(#REF!,#REF!,32,0),"Desembolsado")</f>
        <v>Desembolsado</v>
      </c>
      <c r="AX1505" t="str">
        <f t="shared" si="372"/>
        <v>Otro</v>
      </c>
    </row>
    <row r="1506" spans="1:50" x14ac:dyDescent="0.25">
      <c r="A1506" s="3">
        <v>45322</v>
      </c>
      <c r="B1506" s="1">
        <v>39182500025081</v>
      </c>
      <c r="C1506" s="5">
        <v>187000000</v>
      </c>
      <c r="D1506">
        <v>240</v>
      </c>
      <c r="E1506" s="3">
        <v>43061</v>
      </c>
      <c r="F1506" s="1">
        <f>_xlfn.DAYS(E1506,A1506)/30</f>
        <v>-75.36666666666666</v>
      </c>
      <c r="G1506" s="1">
        <f t="shared" si="369"/>
        <v>164.63333333333333</v>
      </c>
      <c r="H1506" s="5">
        <v>131804926</v>
      </c>
      <c r="I1506" s="5" t="s">
        <v>53</v>
      </c>
      <c r="J1506" s="6">
        <v>43434</v>
      </c>
      <c r="K1506" s="7">
        <f>+_xlfn.DAYS(A1506,J1506)/30</f>
        <v>62.93333333333333</v>
      </c>
      <c r="L1506" s="7">
        <f>+_xlfn.DAYS(A1506,E1506)/30</f>
        <v>75.36666666666666</v>
      </c>
      <c r="M1506" s="6">
        <v>23995</v>
      </c>
      <c r="N1506" s="8">
        <f>+_xlfn.DAYS(A1506,M1506)/365</f>
        <v>58.43013698630137</v>
      </c>
      <c r="O1506" s="8">
        <v>4650</v>
      </c>
      <c r="P1506" s="6">
        <v>42269</v>
      </c>
      <c r="Q1506" s="8">
        <f t="shared" si="364"/>
        <v>2.2000000000000002</v>
      </c>
      <c r="R1506" s="8">
        <f t="shared" si="371"/>
        <v>3.2361111111111112</v>
      </c>
      <c r="S1506" s="8" t="s">
        <v>73</v>
      </c>
      <c r="T1506" s="9">
        <v>1.61E-2</v>
      </c>
      <c r="U1506" s="5">
        <f t="shared" si="365"/>
        <v>779166.66666666663</v>
      </c>
      <c r="V1506" s="5">
        <f t="shared" si="362"/>
        <v>176838.27571666669</v>
      </c>
      <c r="W1506" s="10">
        <f t="shared" si="373"/>
        <v>956004.94238333334</v>
      </c>
      <c r="X1506" s="5">
        <v>1604383</v>
      </c>
      <c r="Y1506">
        <v>0</v>
      </c>
      <c r="Z1506" s="5">
        <v>17837</v>
      </c>
      <c r="AA1506" s="5">
        <v>133427146</v>
      </c>
      <c r="AB1506">
        <v>0</v>
      </c>
      <c r="AC1506">
        <v>0</v>
      </c>
      <c r="AD1506">
        <v>0</v>
      </c>
      <c r="AE1506" t="s">
        <v>34</v>
      </c>
      <c r="AF1506" t="s">
        <v>34</v>
      </c>
      <c r="AG1506" t="s">
        <v>41</v>
      </c>
      <c r="AH1506" s="5">
        <v>1318049.26</v>
      </c>
      <c r="AI1506" s="5">
        <v>16043.83</v>
      </c>
      <c r="AJ1506" s="3">
        <v>50821</v>
      </c>
      <c r="AK1506" s="5">
        <v>178.37</v>
      </c>
      <c r="AL1506" s="5">
        <v>0</v>
      </c>
      <c r="AM1506" s="5">
        <v>0</v>
      </c>
      <c r="AN1506" s="5">
        <v>0</v>
      </c>
      <c r="AO1506" t="s">
        <v>41</v>
      </c>
      <c r="AP1506" t="s">
        <v>37</v>
      </c>
      <c r="AQ1506" s="5">
        <v>1318049.26</v>
      </c>
      <c r="AR1506" t="s">
        <v>38</v>
      </c>
      <c r="AS1506">
        <f t="shared" ref="AS1506:AS1516" si="374">IF(AC1506&gt;=1,1,0)</f>
        <v>0</v>
      </c>
      <c r="AT1506" t="str">
        <f t="shared" si="366"/>
        <v>0 Días</v>
      </c>
      <c r="AU1506" t="e">
        <f>IF(AND(AC1506=0,SUMIFS($H:$H,$A:$A,$A1506,#REF!,#REF!)&lt;250000000),"Ordinaria",IF(AND(AC1506=0,SUMIFS($H:$H,$A:$A,$A1506,#REF!,#REF!)&gt;=250000000),"Preventiva",IF(AND(AC1506&gt;0,AC1506&lt;=30),"Persuasiva I",IF(AND(AC1506&gt;30,AC1506&lt;=60),"Persuasiva II",IF(AND(AC1506&gt;60,AC1506&lt;90),"Prejurídica","Jurídico")))))</f>
        <v>#REF!</v>
      </c>
      <c r="AV1506">
        <f t="shared" si="367"/>
        <v>0</v>
      </c>
      <c r="AW1506" t="str">
        <f>IFERROR(VLOOKUP(#REF!,#REF!,32,0),"Desembolsado")</f>
        <v>Desembolsado</v>
      </c>
      <c r="AX1506" t="str">
        <f t="shared" si="372"/>
        <v>Otro</v>
      </c>
    </row>
    <row r="1507" spans="1:50" x14ac:dyDescent="0.25">
      <c r="A1507" s="3">
        <v>45291</v>
      </c>
      <c r="B1507" s="1">
        <v>39182500025081</v>
      </c>
      <c r="C1507" s="5">
        <v>187000000</v>
      </c>
      <c r="D1507">
        <v>240</v>
      </c>
      <c r="E1507" s="3">
        <v>43061</v>
      </c>
      <c r="F1507" s="1">
        <f>_xlfn.DAYS(E1507,A1507)/30</f>
        <v>-74.333333333333329</v>
      </c>
      <c r="G1507" s="1">
        <f t="shared" si="369"/>
        <v>165.66666666666669</v>
      </c>
      <c r="H1507" s="5">
        <v>132585202</v>
      </c>
      <c r="I1507" s="5" t="s">
        <v>53</v>
      </c>
      <c r="J1507" s="6">
        <v>43434</v>
      </c>
      <c r="K1507" s="7">
        <f>+_xlfn.DAYS(A1507,J1507)/30</f>
        <v>61.9</v>
      </c>
      <c r="L1507" s="7">
        <f>+_xlfn.DAYS(A1507,E1507)/30</f>
        <v>74.333333333333329</v>
      </c>
      <c r="M1507" s="6">
        <v>23995</v>
      </c>
      <c r="N1507" s="8">
        <f>+_xlfn.DAYS(A1507,M1507)/365</f>
        <v>58.345205479452055</v>
      </c>
      <c r="O1507" s="8">
        <v>4650</v>
      </c>
      <c r="P1507" s="6">
        <v>42269</v>
      </c>
      <c r="Q1507" s="8">
        <f t="shared" si="364"/>
        <v>2.2000000000000002</v>
      </c>
      <c r="R1507" s="8">
        <f t="shared" si="371"/>
        <v>3.2361111111111112</v>
      </c>
      <c r="S1507" s="8" t="s">
        <v>73</v>
      </c>
      <c r="T1507" s="9">
        <v>1.61E-2</v>
      </c>
      <c r="U1507" s="5">
        <f t="shared" si="365"/>
        <v>779166.66666666663</v>
      </c>
      <c r="V1507" s="5">
        <f t="shared" si="362"/>
        <v>177885.14601666667</v>
      </c>
      <c r="W1507" s="10">
        <f t="shared" si="373"/>
        <v>957051.81268333329</v>
      </c>
      <c r="X1507" s="5">
        <v>1604760</v>
      </c>
      <c r="Y1507">
        <v>0</v>
      </c>
      <c r="Z1507" s="5">
        <v>17944</v>
      </c>
      <c r="AA1507" s="5">
        <v>134207906</v>
      </c>
      <c r="AB1507">
        <v>0</v>
      </c>
      <c r="AC1507">
        <v>0</v>
      </c>
      <c r="AD1507">
        <v>0</v>
      </c>
      <c r="AE1507" t="s">
        <v>34</v>
      </c>
      <c r="AF1507" t="s">
        <v>34</v>
      </c>
      <c r="AG1507" t="s">
        <v>41</v>
      </c>
      <c r="AH1507" s="5">
        <v>1325852.02</v>
      </c>
      <c r="AI1507" s="5">
        <v>16047.6</v>
      </c>
      <c r="AJ1507" s="3">
        <v>50821</v>
      </c>
      <c r="AK1507" s="5">
        <v>179.44</v>
      </c>
      <c r="AL1507" s="5">
        <v>0</v>
      </c>
      <c r="AM1507" s="5">
        <v>0</v>
      </c>
      <c r="AN1507" s="5">
        <v>0</v>
      </c>
      <c r="AO1507" t="s">
        <v>41</v>
      </c>
      <c r="AP1507" t="s">
        <v>37</v>
      </c>
      <c r="AQ1507" s="5">
        <v>1325852.02</v>
      </c>
      <c r="AR1507" t="s">
        <v>38</v>
      </c>
      <c r="AS1507">
        <f t="shared" si="374"/>
        <v>0</v>
      </c>
      <c r="AT1507" t="str">
        <f t="shared" si="366"/>
        <v>0 Días</v>
      </c>
      <c r="AU1507" t="e">
        <f>IF(AND(AC1507=0,SUMIFS($H:$H,$A:$A,$A1507,#REF!,#REF!)&lt;250000000),"Ordinaria",IF(AND(AC1507=0,SUMIFS($H:$H,$A:$A,$A1507,#REF!,#REF!)&gt;=250000000),"Preventiva",IF(AND(AC1507&gt;0,AC1507&lt;=30),"Persuasiva I",IF(AND(AC1507&gt;30,AC1507&lt;=60),"Persuasiva II",IF(AND(AC1507&gt;60,AC1507&lt;90),"Prejurídica","Jurídico")))))</f>
        <v>#REF!</v>
      </c>
      <c r="AV1507">
        <f t="shared" si="367"/>
        <v>0</v>
      </c>
      <c r="AW1507" t="str">
        <f>IFERROR(VLOOKUP(#REF!,#REF!,32,0),"Desembolsado")</f>
        <v>Desembolsado</v>
      </c>
      <c r="AX1507" t="str">
        <f t="shared" si="372"/>
        <v>Otro</v>
      </c>
    </row>
    <row r="1508" spans="1:50" x14ac:dyDescent="0.25">
      <c r="A1508" s="3">
        <v>45260</v>
      </c>
      <c r="B1508" s="1">
        <v>39182500025081</v>
      </c>
      <c r="C1508" s="5">
        <v>187000000</v>
      </c>
      <c r="D1508">
        <v>240</v>
      </c>
      <c r="E1508" s="3">
        <v>43061</v>
      </c>
      <c r="F1508" s="1">
        <f>_xlfn.DAYS(E1508,A1508)/30</f>
        <v>-73.3</v>
      </c>
      <c r="G1508" s="1">
        <f t="shared" si="369"/>
        <v>166.7</v>
      </c>
      <c r="H1508" s="5">
        <v>133365036</v>
      </c>
      <c r="I1508" s="5" t="s">
        <v>53</v>
      </c>
      <c r="J1508" s="6">
        <v>43434</v>
      </c>
      <c r="K1508" s="7">
        <f>+_xlfn.DAYS(A1508,J1508)/30</f>
        <v>60.866666666666667</v>
      </c>
      <c r="L1508" s="7">
        <f>+_xlfn.DAYS(A1508,E1508)/30</f>
        <v>73.3</v>
      </c>
      <c r="M1508" s="6">
        <v>23995</v>
      </c>
      <c r="N1508" s="8">
        <f>+_xlfn.DAYS(A1508,M1508)/365</f>
        <v>58.260273972602739</v>
      </c>
      <c r="O1508" s="8">
        <v>4650</v>
      </c>
      <c r="P1508" s="6">
        <v>42269</v>
      </c>
      <c r="Q1508" s="8">
        <f t="shared" si="364"/>
        <v>2.2000000000000002</v>
      </c>
      <c r="R1508" s="8">
        <f t="shared" si="371"/>
        <v>3.2361111111111112</v>
      </c>
      <c r="S1508" s="8" t="s">
        <v>73</v>
      </c>
      <c r="T1508" s="9">
        <v>1.61E-2</v>
      </c>
      <c r="U1508" s="5">
        <f t="shared" si="365"/>
        <v>779166.66666666663</v>
      </c>
      <c r="V1508" s="5">
        <f t="shared" si="362"/>
        <v>178931.42329999997</v>
      </c>
      <c r="W1508" s="10">
        <f t="shared" si="373"/>
        <v>958098.08996666665</v>
      </c>
      <c r="X1508" s="5">
        <v>1605143</v>
      </c>
      <c r="Y1508">
        <v>0</v>
      </c>
      <c r="Z1508" s="5">
        <v>0</v>
      </c>
      <c r="AA1508" s="5">
        <v>134970179</v>
      </c>
      <c r="AB1508">
        <v>0</v>
      </c>
      <c r="AC1508">
        <v>0</v>
      </c>
      <c r="AD1508">
        <v>0</v>
      </c>
      <c r="AE1508" t="s">
        <v>34</v>
      </c>
      <c r="AF1508" t="s">
        <v>34</v>
      </c>
      <c r="AG1508" t="s">
        <v>41</v>
      </c>
      <c r="AH1508" s="5">
        <v>1333650.3600000001</v>
      </c>
      <c r="AI1508" s="5">
        <v>16051.43</v>
      </c>
      <c r="AJ1508" s="3">
        <v>50821</v>
      </c>
      <c r="AK1508" s="5">
        <v>0</v>
      </c>
      <c r="AL1508" s="5">
        <v>0</v>
      </c>
      <c r="AM1508" s="5">
        <v>0</v>
      </c>
      <c r="AN1508" s="5">
        <v>0</v>
      </c>
      <c r="AO1508" t="s">
        <v>41</v>
      </c>
      <c r="AP1508" t="s">
        <v>37</v>
      </c>
      <c r="AQ1508" s="5">
        <v>1333650.3600000001</v>
      </c>
      <c r="AR1508" t="s">
        <v>38</v>
      </c>
      <c r="AS1508">
        <f t="shared" si="374"/>
        <v>0</v>
      </c>
      <c r="AT1508" t="str">
        <f t="shared" si="366"/>
        <v>0 Días</v>
      </c>
      <c r="AU1508" t="e">
        <f>IF(AND(AC1508=0,SUMIFS($H:$H,$A:$A,$A1508,#REF!,#REF!)&lt;250000000),"Ordinaria",IF(AND(AC1508=0,SUMIFS($H:$H,$A:$A,$A1508,#REF!,#REF!)&gt;=250000000),"Preventiva",IF(AND(AC1508&gt;0,AC1508&lt;=30),"Persuasiva I",IF(AND(AC1508&gt;30,AC1508&lt;=60),"Persuasiva II",IF(AND(AC1508&gt;60,AC1508&lt;90),"Prejurídica","Jurídico")))))</f>
        <v>#REF!</v>
      </c>
      <c r="AV1508">
        <f t="shared" si="367"/>
        <v>0</v>
      </c>
      <c r="AW1508" t="str">
        <f>IFERROR(VLOOKUP(#REF!,#REF!,32,0),"Desembolsado")</f>
        <v>Desembolsado</v>
      </c>
      <c r="AX1508" t="str">
        <f t="shared" si="372"/>
        <v>Otro</v>
      </c>
    </row>
    <row r="1509" spans="1:50" x14ac:dyDescent="0.25">
      <c r="A1509" s="3">
        <v>45230</v>
      </c>
      <c r="B1509" s="1">
        <v>39182500025081</v>
      </c>
      <c r="C1509" s="5">
        <v>187000000</v>
      </c>
      <c r="D1509">
        <v>240</v>
      </c>
      <c r="E1509" s="3">
        <v>43061</v>
      </c>
      <c r="F1509" s="1">
        <f>_xlfn.DAYS(E1509,A1509)/30</f>
        <v>-72.3</v>
      </c>
      <c r="G1509" s="1">
        <f t="shared" si="369"/>
        <v>167.7</v>
      </c>
      <c r="H1509" s="5">
        <v>134144997</v>
      </c>
      <c r="I1509" s="5" t="s">
        <v>53</v>
      </c>
      <c r="J1509" s="6">
        <v>43434</v>
      </c>
      <c r="K1509" s="7">
        <f>+_xlfn.DAYS(A1509,J1509)/30</f>
        <v>59.866666666666667</v>
      </c>
      <c r="L1509" s="7">
        <f>+_xlfn.DAYS(A1509,E1509)/30</f>
        <v>72.3</v>
      </c>
      <c r="M1509" s="6">
        <v>23995</v>
      </c>
      <c r="N1509" s="8">
        <f>+_xlfn.DAYS(A1509,M1509)/365</f>
        <v>58.178082191780824</v>
      </c>
      <c r="O1509" s="8">
        <v>4650</v>
      </c>
      <c r="P1509" s="6">
        <v>42269</v>
      </c>
      <c r="Q1509" s="8">
        <f t="shared" si="364"/>
        <v>2.2000000000000002</v>
      </c>
      <c r="R1509" s="8">
        <f t="shared" si="371"/>
        <v>3.2361111111111112</v>
      </c>
      <c r="S1509" s="8" t="s">
        <v>73</v>
      </c>
      <c r="T1509" s="9">
        <v>1.61E-2</v>
      </c>
      <c r="U1509" s="5">
        <f t="shared" si="365"/>
        <v>779166.66666666663</v>
      </c>
      <c r="V1509" s="5">
        <f t="shared" si="362"/>
        <v>179977.870975</v>
      </c>
      <c r="W1509" s="10">
        <f t="shared" si="373"/>
        <v>959144.5376416666</v>
      </c>
      <c r="X1509" s="5">
        <v>1605527</v>
      </c>
      <c r="Y1509">
        <v>0</v>
      </c>
      <c r="Z1509" s="5">
        <v>0</v>
      </c>
      <c r="AA1509" s="5">
        <v>135750524</v>
      </c>
      <c r="AB1509">
        <v>0</v>
      </c>
      <c r="AC1509">
        <v>0</v>
      </c>
      <c r="AD1509">
        <v>0</v>
      </c>
      <c r="AE1509" t="s">
        <v>34</v>
      </c>
      <c r="AF1509" t="s">
        <v>34</v>
      </c>
      <c r="AG1509" t="s">
        <v>41</v>
      </c>
      <c r="AH1509" s="5">
        <v>1341449.97</v>
      </c>
      <c r="AI1509" s="5">
        <v>16055.27</v>
      </c>
      <c r="AJ1509" s="3">
        <v>50821</v>
      </c>
      <c r="AK1509" s="5">
        <v>0</v>
      </c>
      <c r="AL1509" s="5">
        <v>0</v>
      </c>
      <c r="AM1509" s="5">
        <v>0</v>
      </c>
      <c r="AN1509" s="5">
        <v>0</v>
      </c>
      <c r="AO1509" t="s">
        <v>41</v>
      </c>
      <c r="AP1509" t="s">
        <v>37</v>
      </c>
      <c r="AQ1509" s="5">
        <v>1341449.97</v>
      </c>
      <c r="AR1509" t="s">
        <v>38</v>
      </c>
      <c r="AS1509">
        <f t="shared" si="374"/>
        <v>0</v>
      </c>
      <c r="AT1509" t="str">
        <f t="shared" si="366"/>
        <v>0 Días</v>
      </c>
      <c r="AU1509" t="e">
        <f>IF(AND(AC1509=0,SUMIFS($H:$H,$A:$A,$A1509,#REF!,#REF!)&lt;250000000),"Ordinaria",IF(AND(AC1509=0,SUMIFS($H:$H,$A:$A,$A1509,#REF!,#REF!)&gt;=250000000),"Preventiva",IF(AND(AC1509&gt;0,AC1509&lt;=30),"Persuasiva I",IF(AND(AC1509&gt;30,AC1509&lt;=60),"Persuasiva II",IF(AND(AC1509&gt;60,AC1509&lt;90),"Prejurídica","Jurídico")))))</f>
        <v>#REF!</v>
      </c>
      <c r="AV1509">
        <f t="shared" si="367"/>
        <v>0</v>
      </c>
      <c r="AW1509" t="str">
        <f>IFERROR(VLOOKUP(#REF!,#REF!,32,0),"Desembolsado")</f>
        <v>Desembolsado</v>
      </c>
      <c r="AX1509" t="str">
        <f t="shared" si="372"/>
        <v>Otro</v>
      </c>
    </row>
    <row r="1510" spans="1:50" x14ac:dyDescent="0.25">
      <c r="A1510" s="3">
        <v>45199</v>
      </c>
      <c r="B1510" s="1">
        <v>39182500025081</v>
      </c>
      <c r="C1510" s="5">
        <v>187000000</v>
      </c>
      <c r="D1510">
        <v>240</v>
      </c>
      <c r="E1510" s="3">
        <v>43061</v>
      </c>
      <c r="F1510" s="1">
        <f>_xlfn.DAYS(E1510,A1510)/30</f>
        <v>-71.266666666666666</v>
      </c>
      <c r="G1510" s="1">
        <f t="shared" si="369"/>
        <v>168.73333333333335</v>
      </c>
      <c r="H1510" s="5">
        <v>134916857</v>
      </c>
      <c r="I1510" s="5" t="s">
        <v>53</v>
      </c>
      <c r="J1510" s="6">
        <v>43434</v>
      </c>
      <c r="K1510" s="7">
        <f>+_xlfn.DAYS(A1510,J1510)/30</f>
        <v>58.833333333333336</v>
      </c>
      <c r="L1510" s="7">
        <f>+_xlfn.DAYS(A1510,E1510)/30</f>
        <v>71.266666666666666</v>
      </c>
      <c r="M1510" s="6">
        <v>23995</v>
      </c>
      <c r="N1510" s="8">
        <f>+_xlfn.DAYS(A1510,M1510)/365</f>
        <v>58.093150684931508</v>
      </c>
      <c r="O1510" s="8">
        <v>4650</v>
      </c>
      <c r="P1510" s="6">
        <v>42269</v>
      </c>
      <c r="Q1510" s="8">
        <f t="shared" si="364"/>
        <v>2.2000000000000002</v>
      </c>
      <c r="R1510" s="8">
        <f t="shared" si="371"/>
        <v>3.2361111111111112</v>
      </c>
      <c r="S1510" s="8" t="s">
        <v>73</v>
      </c>
      <c r="T1510" s="9">
        <v>1.61E-2</v>
      </c>
      <c r="U1510" s="5">
        <f t="shared" si="365"/>
        <v>779166.66666666663</v>
      </c>
      <c r="V1510" s="5">
        <f t="shared" si="362"/>
        <v>181013.44980833336</v>
      </c>
      <c r="W1510" s="10">
        <f t="shared" si="373"/>
        <v>960180.11647500005</v>
      </c>
      <c r="X1510" s="5">
        <v>1605904</v>
      </c>
      <c r="Y1510">
        <v>0</v>
      </c>
      <c r="Z1510" s="5">
        <v>0</v>
      </c>
      <c r="AA1510" s="5">
        <v>136522761</v>
      </c>
      <c r="AB1510">
        <v>0</v>
      </c>
      <c r="AC1510">
        <v>0</v>
      </c>
      <c r="AD1510">
        <v>0</v>
      </c>
      <c r="AE1510" t="s">
        <v>34</v>
      </c>
      <c r="AF1510" t="s">
        <v>34</v>
      </c>
      <c r="AG1510" t="s">
        <v>41</v>
      </c>
      <c r="AH1510" s="5">
        <v>1349168.57</v>
      </c>
      <c r="AI1510" s="5">
        <v>16059.04</v>
      </c>
      <c r="AJ1510" s="3">
        <v>50821</v>
      </c>
      <c r="AK1510" s="5">
        <v>0</v>
      </c>
      <c r="AL1510" s="5">
        <v>0</v>
      </c>
      <c r="AM1510" s="5">
        <v>0</v>
      </c>
      <c r="AN1510" s="5">
        <v>0</v>
      </c>
      <c r="AO1510" t="s">
        <v>41</v>
      </c>
      <c r="AP1510" t="s">
        <v>37</v>
      </c>
      <c r="AQ1510" s="5">
        <v>1349168.57</v>
      </c>
      <c r="AR1510" t="s">
        <v>38</v>
      </c>
      <c r="AS1510">
        <f t="shared" si="374"/>
        <v>0</v>
      </c>
      <c r="AT1510" t="str">
        <f t="shared" si="366"/>
        <v>0 Días</v>
      </c>
      <c r="AU1510" t="e">
        <f>IF(AND(AC1510=0,SUMIFS($H:$H,$A:$A,$A1510,#REF!,#REF!)&lt;250000000),"Ordinaria",IF(AND(AC1510=0,SUMIFS($H:$H,$A:$A,$A1510,#REF!,#REF!)&gt;=250000000),"Preventiva",IF(AND(AC1510&gt;0,AC1510&lt;=30),"Persuasiva I",IF(AND(AC1510&gt;30,AC1510&lt;=60),"Persuasiva II",IF(AND(AC1510&gt;60,AC1510&lt;90),"Prejurídica","Jurídico")))))</f>
        <v>#REF!</v>
      </c>
      <c r="AV1510">
        <f t="shared" si="367"/>
        <v>0</v>
      </c>
      <c r="AW1510" t="str">
        <f>IFERROR(VLOOKUP(#REF!,#REF!,32,0),"Desembolsado")</f>
        <v>Desembolsado</v>
      </c>
      <c r="AX1510" t="str">
        <f t="shared" si="372"/>
        <v>Otro</v>
      </c>
    </row>
    <row r="1511" spans="1:50" x14ac:dyDescent="0.25">
      <c r="A1511" s="3">
        <v>45169</v>
      </c>
      <c r="B1511" s="1">
        <v>39182500025081</v>
      </c>
      <c r="C1511" s="5">
        <v>187000000</v>
      </c>
      <c r="D1511">
        <v>240</v>
      </c>
      <c r="E1511" s="3">
        <v>43061</v>
      </c>
      <c r="F1511" s="1">
        <f>_xlfn.DAYS(E1511,A1511)/30</f>
        <v>-70.266666666666666</v>
      </c>
      <c r="G1511" s="1">
        <f t="shared" si="369"/>
        <v>169.73333333333335</v>
      </c>
      <c r="H1511" s="5">
        <v>135667614</v>
      </c>
      <c r="I1511" s="5" t="s">
        <v>53</v>
      </c>
      <c r="J1511" s="6">
        <v>43434</v>
      </c>
      <c r="K1511" s="7">
        <f>+_xlfn.DAYS(A1511,J1511)/30</f>
        <v>57.833333333333336</v>
      </c>
      <c r="L1511" s="7">
        <f>+_xlfn.DAYS(A1511,E1511)/30</f>
        <v>70.266666666666666</v>
      </c>
      <c r="M1511" s="6">
        <v>23995</v>
      </c>
      <c r="N1511" s="8">
        <f>+_xlfn.DAYS(A1511,M1511)/365</f>
        <v>58.010958904109586</v>
      </c>
      <c r="O1511" s="8">
        <v>4650</v>
      </c>
      <c r="P1511" s="6">
        <v>42269</v>
      </c>
      <c r="Q1511" s="8">
        <f t="shared" si="364"/>
        <v>2.2000000000000002</v>
      </c>
      <c r="R1511" s="8">
        <f t="shared" si="371"/>
        <v>3.2361111111111112</v>
      </c>
      <c r="S1511" s="8" t="s">
        <v>73</v>
      </c>
      <c r="T1511" s="9">
        <v>1.61E-2</v>
      </c>
      <c r="U1511" s="5">
        <f t="shared" si="365"/>
        <v>779166.66666666663</v>
      </c>
      <c r="V1511" s="5">
        <f t="shared" si="362"/>
        <v>182020.71544999999</v>
      </c>
      <c r="W1511" s="10">
        <f t="shared" si="373"/>
        <v>961187.38211666665</v>
      </c>
      <c r="X1511" s="5">
        <v>1606271</v>
      </c>
      <c r="Y1511">
        <v>0</v>
      </c>
      <c r="Z1511" s="5">
        <v>0</v>
      </c>
      <c r="AA1511" s="5">
        <v>137273885</v>
      </c>
      <c r="AB1511">
        <v>0</v>
      </c>
      <c r="AC1511">
        <v>0</v>
      </c>
      <c r="AD1511">
        <v>0</v>
      </c>
      <c r="AE1511" t="s">
        <v>34</v>
      </c>
      <c r="AF1511" t="s">
        <v>34</v>
      </c>
      <c r="AG1511" t="s">
        <v>41</v>
      </c>
      <c r="AH1511" s="5">
        <v>1356676.14</v>
      </c>
      <c r="AI1511" s="5">
        <v>16062.71</v>
      </c>
      <c r="AJ1511" s="3">
        <v>50821</v>
      </c>
      <c r="AK1511" s="5">
        <v>0</v>
      </c>
      <c r="AL1511" s="5">
        <v>0</v>
      </c>
      <c r="AM1511" s="5">
        <v>0</v>
      </c>
      <c r="AN1511" s="5">
        <v>0</v>
      </c>
      <c r="AO1511" t="s">
        <v>41</v>
      </c>
      <c r="AP1511" t="s">
        <v>37</v>
      </c>
      <c r="AQ1511" s="5">
        <v>1356676.14</v>
      </c>
      <c r="AR1511" t="s">
        <v>38</v>
      </c>
      <c r="AS1511">
        <f t="shared" si="374"/>
        <v>0</v>
      </c>
      <c r="AT1511" t="str">
        <f t="shared" si="366"/>
        <v>0 Días</v>
      </c>
      <c r="AU1511" t="e">
        <f>IF(AND(AC1511=0,SUMIFS($H:$H,$A:$A,$A1511,#REF!,#REF!)&lt;250000000),"Ordinaria",IF(AND(AC1511=0,SUMIFS($H:$H,$A:$A,$A1511,#REF!,#REF!)&gt;=250000000),"Preventiva",IF(AND(AC1511&gt;0,AC1511&lt;=30),"Persuasiva I",IF(AND(AC1511&gt;30,AC1511&lt;=60),"Persuasiva II",IF(AND(AC1511&gt;60,AC1511&lt;90),"Prejurídica","Jurídico")))))</f>
        <v>#REF!</v>
      </c>
      <c r="AV1511">
        <f t="shared" si="367"/>
        <v>0</v>
      </c>
      <c r="AW1511" t="str">
        <f>IFERROR(VLOOKUP(#REF!,#REF!,32,0),"Desembolsado")</f>
        <v>Desembolsado</v>
      </c>
      <c r="AX1511" t="str">
        <f t="shared" si="372"/>
        <v>Otro</v>
      </c>
    </row>
    <row r="1512" spans="1:50" x14ac:dyDescent="0.25">
      <c r="A1512" s="3">
        <v>45138</v>
      </c>
      <c r="B1512" s="1">
        <v>39182500025081</v>
      </c>
      <c r="C1512" s="5">
        <v>187000000</v>
      </c>
      <c r="D1512">
        <v>240</v>
      </c>
      <c r="E1512" s="3">
        <v>43061</v>
      </c>
      <c r="F1512" s="1">
        <f>_xlfn.DAYS(E1512,A1512)/30</f>
        <v>-69.233333333333334</v>
      </c>
      <c r="G1512" s="1">
        <f t="shared" si="369"/>
        <v>170.76666666666665</v>
      </c>
      <c r="H1512" s="5">
        <v>136467076</v>
      </c>
      <c r="I1512" s="5" t="s">
        <v>53</v>
      </c>
      <c r="J1512" s="6">
        <v>43434</v>
      </c>
      <c r="K1512" s="7">
        <f>+_xlfn.DAYS(A1512,J1512)/30</f>
        <v>56.8</v>
      </c>
      <c r="L1512" s="7">
        <f>+_xlfn.DAYS(A1512,E1512)/30</f>
        <v>69.233333333333334</v>
      </c>
      <c r="M1512" s="6">
        <v>23995</v>
      </c>
      <c r="N1512" s="8">
        <f>+_xlfn.DAYS(A1512,M1512)/365</f>
        <v>57.926027397260277</v>
      </c>
      <c r="O1512" s="8">
        <v>4650</v>
      </c>
      <c r="P1512" s="6">
        <v>42269</v>
      </c>
      <c r="Q1512" s="8">
        <f t="shared" si="364"/>
        <v>2.2000000000000002</v>
      </c>
      <c r="R1512" s="8">
        <f t="shared" si="371"/>
        <v>3.2361111111111112</v>
      </c>
      <c r="S1512" s="8" t="s">
        <v>73</v>
      </c>
      <c r="T1512" s="9">
        <v>1.61E-2</v>
      </c>
      <c r="U1512" s="5">
        <f t="shared" si="365"/>
        <v>779166.66666666663</v>
      </c>
      <c r="V1512" s="5">
        <f t="shared" si="362"/>
        <v>183093.32696666665</v>
      </c>
      <c r="W1512" s="10">
        <f t="shared" si="373"/>
        <v>962259.99363333324</v>
      </c>
      <c r="X1512" s="5">
        <v>1606662</v>
      </c>
      <c r="Y1512">
        <v>0</v>
      </c>
      <c r="Z1512" s="5">
        <v>0</v>
      </c>
      <c r="AA1512" s="5">
        <v>138073738</v>
      </c>
      <c r="AB1512">
        <v>0</v>
      </c>
      <c r="AC1512">
        <v>0</v>
      </c>
      <c r="AD1512">
        <v>0</v>
      </c>
      <c r="AE1512" t="s">
        <v>34</v>
      </c>
      <c r="AF1512" t="s">
        <v>34</v>
      </c>
      <c r="AG1512" t="s">
        <v>41</v>
      </c>
      <c r="AH1512" s="5">
        <v>1364670.76</v>
      </c>
      <c r="AI1512" s="5">
        <v>16066.62</v>
      </c>
      <c r="AJ1512" s="3">
        <v>50821</v>
      </c>
      <c r="AK1512" s="5">
        <v>0</v>
      </c>
      <c r="AL1512" s="5">
        <v>0</v>
      </c>
      <c r="AM1512" s="5">
        <v>0</v>
      </c>
      <c r="AN1512" s="5">
        <v>0</v>
      </c>
      <c r="AO1512" t="s">
        <v>41</v>
      </c>
      <c r="AP1512" t="s">
        <v>37</v>
      </c>
      <c r="AQ1512" s="5">
        <v>1364670.76</v>
      </c>
      <c r="AR1512" t="s">
        <v>38</v>
      </c>
      <c r="AS1512">
        <f t="shared" si="374"/>
        <v>0</v>
      </c>
      <c r="AT1512" t="str">
        <f t="shared" si="366"/>
        <v>0 Días</v>
      </c>
      <c r="AU1512" t="e">
        <f>IF(AND(AC1512=0,SUMIFS($H:$H,$A:$A,$A1512,#REF!,#REF!)&lt;250000000),"Ordinaria",IF(AND(AC1512=0,SUMIFS($H:$H,$A:$A,$A1512,#REF!,#REF!)&gt;=250000000),"Preventiva",IF(AND(AC1512&gt;0,AC1512&lt;=30),"Persuasiva I",IF(AND(AC1512&gt;30,AC1512&lt;=60),"Persuasiva II",IF(AND(AC1512&gt;60,AC1512&lt;90),"Prejurídica","Jurídico")))))</f>
        <v>#REF!</v>
      </c>
      <c r="AV1512">
        <f t="shared" si="367"/>
        <v>0</v>
      </c>
      <c r="AW1512" t="str">
        <f>IFERROR(VLOOKUP(#REF!,#REF!,32,0),"Desembolsado")</f>
        <v>Desembolsado</v>
      </c>
      <c r="AX1512" t="str">
        <f t="shared" si="372"/>
        <v>Otro</v>
      </c>
    </row>
    <row r="1513" spans="1:50" x14ac:dyDescent="0.25">
      <c r="A1513" s="3">
        <v>45107</v>
      </c>
      <c r="B1513" s="1">
        <v>39182500025081</v>
      </c>
      <c r="C1513" s="5">
        <v>187000000</v>
      </c>
      <c r="D1513">
        <v>240</v>
      </c>
      <c r="E1513" s="3">
        <v>43061</v>
      </c>
      <c r="F1513" s="1">
        <f>_xlfn.DAYS(E1513,A1513)/30</f>
        <v>-68.2</v>
      </c>
      <c r="G1513" s="1">
        <f t="shared" si="369"/>
        <v>171.8</v>
      </c>
      <c r="H1513" s="5">
        <v>137165501</v>
      </c>
      <c r="I1513" s="5" t="s">
        <v>53</v>
      </c>
      <c r="J1513" s="6">
        <v>43434</v>
      </c>
      <c r="K1513" s="7">
        <f>+_xlfn.DAYS(A1513,J1513)/30</f>
        <v>55.766666666666666</v>
      </c>
      <c r="L1513" s="7">
        <f>+_xlfn.DAYS(A1513,E1513)/30</f>
        <v>68.2</v>
      </c>
      <c r="M1513" s="6">
        <v>23995</v>
      </c>
      <c r="N1513" s="8">
        <f>+_xlfn.DAYS(A1513,M1513)/365</f>
        <v>57.841095890410962</v>
      </c>
      <c r="O1513" s="8">
        <v>4650</v>
      </c>
      <c r="P1513" s="6">
        <v>42269</v>
      </c>
      <c r="Q1513" s="8">
        <f t="shared" si="364"/>
        <v>2.2000000000000002</v>
      </c>
      <c r="R1513" s="8">
        <f t="shared" si="371"/>
        <v>3.2361111111111112</v>
      </c>
      <c r="S1513" s="8" t="s">
        <v>73</v>
      </c>
      <c r="T1513" s="9">
        <v>1.61E-2</v>
      </c>
      <c r="U1513" s="5">
        <f t="shared" si="365"/>
        <v>779166.66666666663</v>
      </c>
      <c r="V1513" s="5">
        <f t="shared" si="362"/>
        <v>184030.38050833333</v>
      </c>
      <c r="W1513" s="10">
        <f t="shared" si="373"/>
        <v>963197.04717499996</v>
      </c>
      <c r="X1513" s="5">
        <v>1607005</v>
      </c>
      <c r="Y1513">
        <v>0</v>
      </c>
      <c r="Z1513" s="5">
        <v>0</v>
      </c>
      <c r="AA1513" s="5">
        <v>138772506</v>
      </c>
      <c r="AB1513">
        <v>0</v>
      </c>
      <c r="AC1513">
        <v>0</v>
      </c>
      <c r="AD1513">
        <v>0</v>
      </c>
      <c r="AE1513" t="s">
        <v>34</v>
      </c>
      <c r="AF1513" t="s">
        <v>34</v>
      </c>
      <c r="AG1513" t="s">
        <v>41</v>
      </c>
      <c r="AH1513" s="5">
        <v>1371655.01</v>
      </c>
      <c r="AI1513" s="5">
        <v>16070.05</v>
      </c>
      <c r="AJ1513" s="3">
        <v>50821</v>
      </c>
      <c r="AK1513" s="5">
        <v>0</v>
      </c>
      <c r="AL1513" s="5">
        <v>0</v>
      </c>
      <c r="AM1513" s="5">
        <v>0</v>
      </c>
      <c r="AN1513" s="5">
        <v>0</v>
      </c>
      <c r="AO1513" t="s">
        <v>41</v>
      </c>
      <c r="AP1513" t="s">
        <v>37</v>
      </c>
      <c r="AQ1513" s="5">
        <v>1371655.01</v>
      </c>
      <c r="AR1513" t="s">
        <v>38</v>
      </c>
      <c r="AS1513">
        <f t="shared" si="374"/>
        <v>0</v>
      </c>
      <c r="AT1513" t="str">
        <f t="shared" si="366"/>
        <v>0 Días</v>
      </c>
      <c r="AU1513" t="e">
        <f>IF(AND(AC1513=0,SUMIFS($H:$H,$A:$A,$A1513,#REF!,#REF!)&lt;250000000),"Ordinaria",IF(AND(AC1513=0,SUMIFS($H:$H,$A:$A,$A1513,#REF!,#REF!)&gt;=250000000),"Preventiva",IF(AND(AC1513&gt;0,AC1513&lt;=30),"Persuasiva I",IF(AND(AC1513&gt;30,AC1513&lt;=60),"Persuasiva II",IF(AND(AC1513&gt;60,AC1513&lt;90),"Prejurídica","Jurídico")))))</f>
        <v>#REF!</v>
      </c>
      <c r="AV1513">
        <f t="shared" si="367"/>
        <v>0</v>
      </c>
      <c r="AW1513" t="str">
        <f>IFERROR(VLOOKUP(#REF!,#REF!,32,0),"Desembolsado")</f>
        <v>Desembolsado</v>
      </c>
      <c r="AX1513" t="str">
        <f t="shared" si="372"/>
        <v>Otro</v>
      </c>
    </row>
    <row r="1514" spans="1:50" x14ac:dyDescent="0.25">
      <c r="A1514" s="3">
        <v>45077</v>
      </c>
      <c r="B1514" s="1">
        <v>39182500025081</v>
      </c>
      <c r="C1514" s="5">
        <v>187000000</v>
      </c>
      <c r="D1514">
        <v>240</v>
      </c>
      <c r="E1514" s="3">
        <v>43061</v>
      </c>
      <c r="F1514" s="1">
        <f>_xlfn.DAYS(E1514,A1514)/30</f>
        <v>-67.2</v>
      </c>
      <c r="G1514" s="1">
        <f t="shared" si="369"/>
        <v>172.8</v>
      </c>
      <c r="H1514" s="5">
        <v>137962887</v>
      </c>
      <c r="I1514" s="5" t="s">
        <v>53</v>
      </c>
      <c r="J1514" s="6">
        <v>43434</v>
      </c>
      <c r="K1514" s="7">
        <f>+_xlfn.DAYS(A1514,J1514)/30</f>
        <v>54.766666666666666</v>
      </c>
      <c r="L1514" s="7">
        <f>+_xlfn.DAYS(A1514,E1514)/30</f>
        <v>67.2</v>
      </c>
      <c r="M1514" s="6">
        <v>23995</v>
      </c>
      <c r="N1514" s="8">
        <f>+_xlfn.DAYS(A1514,M1514)/365</f>
        <v>57.758904109589039</v>
      </c>
      <c r="O1514" s="8">
        <v>4650</v>
      </c>
      <c r="P1514" s="6">
        <v>42269</v>
      </c>
      <c r="Q1514" s="8">
        <f t="shared" si="364"/>
        <v>2.2000000000000002</v>
      </c>
      <c r="R1514" s="8">
        <f t="shared" si="371"/>
        <v>3.2361111111111112</v>
      </c>
      <c r="S1514" s="8" t="s">
        <v>73</v>
      </c>
      <c r="T1514" s="9">
        <v>1.61E-2</v>
      </c>
      <c r="U1514" s="5">
        <f t="shared" si="365"/>
        <v>779166.66666666663</v>
      </c>
      <c r="V1514" s="5">
        <f t="shared" si="362"/>
        <v>185100.20672500003</v>
      </c>
      <c r="W1514" s="10">
        <f t="shared" si="373"/>
        <v>964266.87339166668</v>
      </c>
      <c r="X1514" s="5">
        <v>1607394</v>
      </c>
      <c r="Y1514">
        <v>0</v>
      </c>
      <c r="Z1514" s="5">
        <v>0</v>
      </c>
      <c r="AA1514" s="5">
        <v>139570281</v>
      </c>
      <c r="AB1514">
        <v>0</v>
      </c>
      <c r="AC1514">
        <v>0</v>
      </c>
      <c r="AD1514">
        <v>0</v>
      </c>
      <c r="AE1514" t="s">
        <v>34</v>
      </c>
      <c r="AF1514" t="s">
        <v>34</v>
      </c>
      <c r="AG1514" t="s">
        <v>41</v>
      </c>
      <c r="AH1514" s="5">
        <v>1379628.87</v>
      </c>
      <c r="AI1514" s="5">
        <v>16073.94</v>
      </c>
      <c r="AJ1514" s="3">
        <v>50821</v>
      </c>
      <c r="AK1514" s="5">
        <v>0</v>
      </c>
      <c r="AL1514" s="5">
        <v>0</v>
      </c>
      <c r="AM1514" s="5">
        <v>0</v>
      </c>
      <c r="AN1514" s="5">
        <v>0</v>
      </c>
      <c r="AO1514" t="s">
        <v>41</v>
      </c>
      <c r="AP1514" t="s">
        <v>37</v>
      </c>
      <c r="AQ1514" s="5">
        <v>1379628.87</v>
      </c>
      <c r="AR1514" t="s">
        <v>38</v>
      </c>
      <c r="AS1514">
        <f t="shared" si="374"/>
        <v>0</v>
      </c>
      <c r="AT1514" t="str">
        <f t="shared" si="366"/>
        <v>0 Días</v>
      </c>
      <c r="AU1514" t="e">
        <f>IF(AND(AC1514=0,SUMIFS($H:$H,$A:$A,$A1514,#REF!,#REF!)&lt;250000000),"Ordinaria",IF(AND(AC1514=0,SUMIFS($H:$H,$A:$A,$A1514,#REF!,#REF!)&gt;=250000000),"Preventiva",IF(AND(AC1514&gt;0,AC1514&lt;=30),"Persuasiva I",IF(AND(AC1514&gt;30,AC1514&lt;=60),"Persuasiva II",IF(AND(AC1514&gt;60,AC1514&lt;90),"Prejurídica","Jurídico")))))</f>
        <v>#REF!</v>
      </c>
      <c r="AV1514">
        <f t="shared" si="367"/>
        <v>0</v>
      </c>
      <c r="AW1514" t="str">
        <f>IFERROR(VLOOKUP(#REF!,#REF!,32,0),"Desembolsado")</f>
        <v>Desembolsado</v>
      </c>
      <c r="AX1514" t="str">
        <f t="shared" si="372"/>
        <v>Otro</v>
      </c>
    </row>
    <row r="1515" spans="1:50" x14ac:dyDescent="0.25">
      <c r="A1515" s="3">
        <v>45046</v>
      </c>
      <c r="B1515" s="1">
        <v>39182500025081</v>
      </c>
      <c r="C1515" s="5">
        <v>187000000</v>
      </c>
      <c r="D1515">
        <v>240</v>
      </c>
      <c r="E1515" s="3">
        <v>43061</v>
      </c>
      <c r="F1515" s="1">
        <f>_xlfn.DAYS(E1515,A1515)/30</f>
        <v>-66.166666666666671</v>
      </c>
      <c r="G1515" s="1">
        <f t="shared" si="369"/>
        <v>173.83333333333331</v>
      </c>
      <c r="H1515" s="5">
        <v>138759110</v>
      </c>
      <c r="I1515" s="5" t="s">
        <v>53</v>
      </c>
      <c r="J1515" s="6">
        <v>43434</v>
      </c>
      <c r="K1515" s="7">
        <f>+_xlfn.DAYS(A1515,J1515)/30</f>
        <v>53.733333333333334</v>
      </c>
      <c r="L1515" s="7">
        <f>+_xlfn.DAYS(A1515,E1515)/30</f>
        <v>66.166666666666671</v>
      </c>
      <c r="M1515" s="6">
        <v>23995</v>
      </c>
      <c r="N1515" s="8">
        <f>+_xlfn.DAYS(A1515,M1515)/365</f>
        <v>57.673972602739724</v>
      </c>
      <c r="O1515" s="8">
        <v>4650</v>
      </c>
      <c r="P1515" s="6">
        <v>42269</v>
      </c>
      <c r="Q1515" s="8">
        <f t="shared" si="364"/>
        <v>2.2000000000000002</v>
      </c>
      <c r="R1515" s="8">
        <f t="shared" si="371"/>
        <v>3.2361111111111112</v>
      </c>
      <c r="S1515" s="8" t="s">
        <v>73</v>
      </c>
      <c r="T1515" s="9">
        <v>1.61E-2</v>
      </c>
      <c r="U1515" s="5">
        <f t="shared" si="365"/>
        <v>779166.66666666663</v>
      </c>
      <c r="V1515" s="5">
        <f t="shared" si="362"/>
        <v>186168.47258333332</v>
      </c>
      <c r="W1515" s="10">
        <f t="shared" si="373"/>
        <v>965335.13925000001</v>
      </c>
      <c r="X1515" s="5">
        <v>1607783</v>
      </c>
      <c r="Y1515">
        <v>0</v>
      </c>
      <c r="Z1515" s="5">
        <v>0</v>
      </c>
      <c r="AA1515" s="5">
        <v>140366893</v>
      </c>
      <c r="AB1515">
        <v>0</v>
      </c>
      <c r="AC1515">
        <v>0</v>
      </c>
      <c r="AD1515">
        <v>0</v>
      </c>
      <c r="AE1515" t="s">
        <v>34</v>
      </c>
      <c r="AF1515" t="s">
        <v>34</v>
      </c>
      <c r="AG1515" t="s">
        <v>41</v>
      </c>
      <c r="AH1515" s="5">
        <v>1387591.1</v>
      </c>
      <c r="AI1515" s="5">
        <v>16077.83</v>
      </c>
      <c r="AJ1515" s="3">
        <v>50821</v>
      </c>
      <c r="AK1515" s="5">
        <v>0</v>
      </c>
      <c r="AL1515" s="5">
        <v>0</v>
      </c>
      <c r="AM1515" s="5">
        <v>0</v>
      </c>
      <c r="AN1515" s="5">
        <v>0</v>
      </c>
      <c r="AO1515" t="s">
        <v>41</v>
      </c>
      <c r="AP1515" t="s">
        <v>37</v>
      </c>
      <c r="AQ1515" s="5">
        <v>1387591.1</v>
      </c>
      <c r="AR1515" t="s">
        <v>38</v>
      </c>
      <c r="AS1515">
        <f t="shared" si="374"/>
        <v>0</v>
      </c>
      <c r="AT1515" t="str">
        <f t="shared" si="366"/>
        <v>0 Días</v>
      </c>
      <c r="AU1515" t="e">
        <f>IF(AND(AC1515=0,SUMIFS($H:$H,$A:$A,$A1515,#REF!,#REF!)&lt;250000000),"Ordinaria",IF(AND(AC1515=0,SUMIFS($H:$H,$A:$A,$A1515,#REF!,#REF!)&gt;=250000000),"Preventiva",IF(AND(AC1515&gt;0,AC1515&lt;=30),"Persuasiva I",IF(AND(AC1515&gt;30,AC1515&lt;=60),"Persuasiva II",IF(AND(AC1515&gt;60,AC1515&lt;90),"Prejurídica","Jurídico")))))</f>
        <v>#REF!</v>
      </c>
      <c r="AV1515">
        <f t="shared" si="367"/>
        <v>0</v>
      </c>
      <c r="AW1515" t="str">
        <f>IFERROR(VLOOKUP(#REF!,#REF!,32,0),"Desembolsado")</f>
        <v>Desembolsado</v>
      </c>
      <c r="AX1515" t="str">
        <f t="shared" si="372"/>
        <v>Otro</v>
      </c>
    </row>
    <row r="1516" spans="1:50" x14ac:dyDescent="0.25">
      <c r="A1516" s="3">
        <v>45016</v>
      </c>
      <c r="B1516" s="1">
        <v>39182500025081</v>
      </c>
      <c r="C1516" s="5">
        <v>187000000</v>
      </c>
      <c r="D1516">
        <v>240</v>
      </c>
      <c r="E1516" s="3">
        <v>43061</v>
      </c>
      <c r="F1516" s="1">
        <f>_xlfn.DAYS(E1516,A1516)/30</f>
        <v>-65.166666666666671</v>
      </c>
      <c r="G1516" s="1">
        <f t="shared" si="369"/>
        <v>174.83333333333331</v>
      </c>
      <c r="H1516" s="5">
        <v>139554165</v>
      </c>
      <c r="I1516" s="5" t="s">
        <v>53</v>
      </c>
      <c r="J1516" s="6">
        <v>43434</v>
      </c>
      <c r="K1516" s="7">
        <f>+_xlfn.DAYS(A1516,J1516)/30</f>
        <v>52.733333333333334</v>
      </c>
      <c r="L1516" s="7">
        <f>+_xlfn.DAYS(A1516,E1516)/30</f>
        <v>65.166666666666671</v>
      </c>
      <c r="M1516" s="6">
        <v>23995</v>
      </c>
      <c r="N1516" s="8">
        <f>+_xlfn.DAYS(A1516,M1516)/365</f>
        <v>57.591780821917808</v>
      </c>
      <c r="O1516" s="8">
        <v>4650</v>
      </c>
      <c r="P1516" s="6">
        <v>42269</v>
      </c>
      <c r="Q1516" s="8">
        <f t="shared" si="364"/>
        <v>2.2000000000000002</v>
      </c>
      <c r="R1516" s="8">
        <f t="shared" si="371"/>
        <v>3.2361111111111112</v>
      </c>
      <c r="S1516" s="8" t="s">
        <v>73</v>
      </c>
      <c r="T1516" s="9">
        <v>1.61E-2</v>
      </c>
      <c r="U1516" s="5">
        <f t="shared" si="365"/>
        <v>779166.66666666663</v>
      </c>
      <c r="V1516" s="5">
        <f t="shared" si="362"/>
        <v>187235.17137499998</v>
      </c>
      <c r="W1516" s="10">
        <f t="shared" si="373"/>
        <v>966401.83804166666</v>
      </c>
      <c r="X1516" s="5">
        <v>1608176</v>
      </c>
      <c r="Y1516">
        <v>0</v>
      </c>
      <c r="Z1516" s="5">
        <v>0</v>
      </c>
      <c r="AA1516" s="5">
        <v>141162341</v>
      </c>
      <c r="AB1516">
        <v>0</v>
      </c>
      <c r="AC1516">
        <v>0</v>
      </c>
      <c r="AD1516">
        <v>0</v>
      </c>
      <c r="AE1516" t="s">
        <v>34</v>
      </c>
      <c r="AF1516" t="s">
        <v>34</v>
      </c>
      <c r="AG1516" t="s">
        <v>41</v>
      </c>
      <c r="AH1516" s="5">
        <v>1395541.65</v>
      </c>
      <c r="AI1516" s="5">
        <v>16081.76</v>
      </c>
      <c r="AJ1516" s="3">
        <v>50821</v>
      </c>
      <c r="AK1516" s="5">
        <v>0</v>
      </c>
      <c r="AL1516" s="5">
        <v>0</v>
      </c>
      <c r="AM1516" s="5">
        <v>0</v>
      </c>
      <c r="AN1516" s="5">
        <v>0</v>
      </c>
      <c r="AO1516" t="s">
        <v>41</v>
      </c>
      <c r="AP1516" t="s">
        <v>37</v>
      </c>
      <c r="AQ1516" s="5">
        <v>1395541.65</v>
      </c>
      <c r="AR1516" t="s">
        <v>38</v>
      </c>
      <c r="AS1516">
        <f t="shared" si="374"/>
        <v>0</v>
      </c>
      <c r="AT1516" t="str">
        <f t="shared" si="366"/>
        <v>0 Días</v>
      </c>
      <c r="AU1516" t="e">
        <f>IF(AND(AC1516=0,SUMIFS($H:$H,$A:$A,$A1516,#REF!,#REF!)&lt;250000000),"Ordinaria",IF(AND(AC1516=0,SUMIFS($H:$H,$A:$A,$A1516,#REF!,#REF!)&gt;=250000000),"Preventiva",IF(AND(AC1516&gt;0,AC1516&lt;=30),"Persuasiva I",IF(AND(AC1516&gt;30,AC1516&lt;=60),"Persuasiva II",IF(AND(AC1516&gt;60,AC1516&lt;90),"Prejurídica","Jurídico")))))</f>
        <v>#REF!</v>
      </c>
      <c r="AV1516">
        <f t="shared" si="367"/>
        <v>0</v>
      </c>
      <c r="AW1516" t="str">
        <f>IFERROR(VLOOKUP(#REF!,#REF!,32,0),"Desembolsado")</f>
        <v>Desembolsado</v>
      </c>
      <c r="AX1516" t="str">
        <f t="shared" si="372"/>
        <v>Otro</v>
      </c>
    </row>
    <row r="1517" spans="1:50" x14ac:dyDescent="0.25">
      <c r="A1517" s="3">
        <v>45351</v>
      </c>
      <c r="B1517" s="1">
        <v>39183200024051</v>
      </c>
      <c r="C1517" s="5">
        <v>81000000</v>
      </c>
      <c r="D1517">
        <v>84</v>
      </c>
      <c r="E1517" s="3">
        <v>42993</v>
      </c>
      <c r="F1517" s="1">
        <f>_xlfn.DAYS(E1517,A1517)/30</f>
        <v>-78.599999999999994</v>
      </c>
      <c r="G1517" s="1">
        <f t="shared" si="369"/>
        <v>5.4000000000000057</v>
      </c>
      <c r="H1517" s="5">
        <v>9709461</v>
      </c>
      <c r="I1517" s="5" t="s">
        <v>53</v>
      </c>
      <c r="J1517" s="6">
        <v>43352</v>
      </c>
      <c r="K1517" s="7">
        <f>+_xlfn.DAYS(A1517,J1517)/30</f>
        <v>66.63333333333334</v>
      </c>
      <c r="L1517" s="7">
        <f>+_xlfn.DAYS(A1517,E1517)/30</f>
        <v>78.599999999999994</v>
      </c>
      <c r="M1517" s="6">
        <v>26160</v>
      </c>
      <c r="N1517" s="8">
        <f>+_xlfn.DAYS(A1517,M1517)/365</f>
        <v>52.578082191780823</v>
      </c>
      <c r="O1517" s="8">
        <v>3169</v>
      </c>
      <c r="P1517" s="6">
        <v>42325</v>
      </c>
      <c r="Q1517" s="8">
        <f t="shared" si="364"/>
        <v>1.8555555555555556</v>
      </c>
      <c r="R1517" s="8">
        <f t="shared" si="371"/>
        <v>2.8527777777777779</v>
      </c>
      <c r="S1517" s="8" t="s">
        <v>66</v>
      </c>
      <c r="T1517" s="9">
        <v>2.9600000000000001E-2</v>
      </c>
      <c r="U1517" s="5">
        <f t="shared" si="365"/>
        <v>964285.71428571432</v>
      </c>
      <c r="V1517" s="5">
        <f t="shared" si="362"/>
        <v>23950.003800000002</v>
      </c>
      <c r="W1517" s="10">
        <f t="shared" si="373"/>
        <v>988235.71808571427</v>
      </c>
      <c r="X1517" s="5">
        <v>599802</v>
      </c>
      <c r="Y1517">
        <v>0</v>
      </c>
      <c r="Z1517" s="5">
        <v>1380</v>
      </c>
      <c r="AA1517" s="5">
        <v>10310643</v>
      </c>
      <c r="AB1517">
        <v>0</v>
      </c>
      <c r="AC1517">
        <v>0</v>
      </c>
      <c r="AD1517">
        <v>0</v>
      </c>
      <c r="AE1517" t="s">
        <v>34</v>
      </c>
      <c r="AF1517" t="s">
        <v>34</v>
      </c>
      <c r="AG1517" t="s">
        <v>35</v>
      </c>
      <c r="AH1517" s="5">
        <v>47091</v>
      </c>
      <c r="AI1517" s="5">
        <v>2909</v>
      </c>
      <c r="AJ1517" s="3">
        <v>45646</v>
      </c>
      <c r="AK1517" s="5">
        <v>7</v>
      </c>
      <c r="AL1517" s="5">
        <v>86899.77</v>
      </c>
      <c r="AM1517" s="5">
        <v>5339.08</v>
      </c>
      <c r="AN1517" s="5">
        <v>12.79</v>
      </c>
      <c r="AO1517" t="s">
        <v>40</v>
      </c>
      <c r="AP1517" t="s">
        <v>37</v>
      </c>
      <c r="AQ1517" s="5">
        <v>0</v>
      </c>
      <c r="AR1517" t="s">
        <v>38</v>
      </c>
      <c r="AT1517" t="str">
        <f t="shared" si="366"/>
        <v>0 Días</v>
      </c>
      <c r="AU1517" t="e">
        <f>IF(AND(AC1517=0,SUMIFS($H:$H,$A:$A,$A1517,#REF!,#REF!)&lt;250000000),"Ordinaria",IF(AND(AC1517=0,SUMIFS($H:$H,$A:$A,$A1517,#REF!,#REF!)&gt;=250000000),"Preventiva",IF(AND(AC1517&gt;0,AC1517&lt;=30),"Persuasiva I",IF(AND(AC1517&gt;30,AC1517&lt;=60),"Persuasiva II",IF(AND(AC1517&gt;60,AC1517&lt;90),"Prejurídica","Jurídico")))))</f>
        <v>#REF!</v>
      </c>
      <c r="AV1517">
        <f t="shared" si="367"/>
        <v>0</v>
      </c>
      <c r="AW1517" t="str">
        <f>IFERROR(VLOOKUP(#REF!,#REF!,32,0),"Desembolsado")</f>
        <v>Desembolsado</v>
      </c>
      <c r="AX1517" t="str">
        <f t="shared" si="372"/>
        <v>Otro</v>
      </c>
    </row>
    <row r="1518" spans="1:50" x14ac:dyDescent="0.25">
      <c r="A1518" s="3">
        <v>45322</v>
      </c>
      <c r="B1518" s="1">
        <v>39183200024051</v>
      </c>
      <c r="C1518" s="5">
        <v>81000000</v>
      </c>
      <c r="D1518">
        <v>84</v>
      </c>
      <c r="E1518" s="3">
        <v>42993</v>
      </c>
      <c r="F1518" s="1">
        <f>_xlfn.DAYS(E1518,A1518)/30</f>
        <v>-77.63333333333334</v>
      </c>
      <c r="G1518" s="1">
        <f t="shared" si="369"/>
        <v>6.36666666666666</v>
      </c>
      <c r="H1518" s="5">
        <v>10680809</v>
      </c>
      <c r="I1518" s="5" t="s">
        <v>53</v>
      </c>
      <c r="J1518" s="6">
        <v>43352</v>
      </c>
      <c r="K1518" s="7">
        <f>+_xlfn.DAYS(A1518,J1518)/30</f>
        <v>65.666666666666671</v>
      </c>
      <c r="L1518" s="7">
        <f>+_xlfn.DAYS(A1518,E1518)/30</f>
        <v>77.63333333333334</v>
      </c>
      <c r="M1518" s="6">
        <v>26160</v>
      </c>
      <c r="N1518" s="8">
        <f>+_xlfn.DAYS(A1518,M1518)/365</f>
        <v>52.4986301369863</v>
      </c>
      <c r="O1518" s="8">
        <v>3169</v>
      </c>
      <c r="P1518" s="6">
        <v>42325</v>
      </c>
      <c r="Q1518" s="8">
        <f t="shared" si="364"/>
        <v>1.8555555555555556</v>
      </c>
      <c r="R1518" s="8">
        <f t="shared" si="371"/>
        <v>2.8527777777777779</v>
      </c>
      <c r="S1518" s="8" t="s">
        <v>66</v>
      </c>
      <c r="T1518" s="9">
        <v>2.9600000000000001E-2</v>
      </c>
      <c r="U1518" s="5">
        <f t="shared" si="365"/>
        <v>964285.71428571432</v>
      </c>
      <c r="V1518" s="5">
        <f t="shared" si="362"/>
        <v>26345.995533333335</v>
      </c>
      <c r="W1518" s="10">
        <f t="shared" si="373"/>
        <v>990631.70981904771</v>
      </c>
      <c r="X1518" s="5">
        <v>601561</v>
      </c>
      <c r="Y1518">
        <v>0</v>
      </c>
      <c r="Z1518" s="5">
        <v>1510</v>
      </c>
      <c r="AA1518" s="5">
        <v>11283880</v>
      </c>
      <c r="AB1518">
        <v>0</v>
      </c>
      <c r="AC1518">
        <v>0</v>
      </c>
      <c r="AD1518">
        <v>0</v>
      </c>
      <c r="AE1518" t="s">
        <v>34</v>
      </c>
      <c r="AF1518" t="s">
        <v>34</v>
      </c>
      <c r="AG1518" t="s">
        <v>35</v>
      </c>
      <c r="AH1518" s="5">
        <v>51802</v>
      </c>
      <c r="AI1518" s="5">
        <v>2918</v>
      </c>
      <c r="AJ1518" s="3">
        <v>45646</v>
      </c>
      <c r="AK1518" s="5">
        <v>7</v>
      </c>
      <c r="AL1518" s="5">
        <v>95593.34</v>
      </c>
      <c r="AM1518" s="5">
        <v>5354.74</v>
      </c>
      <c r="AN1518" s="5">
        <v>14</v>
      </c>
      <c r="AO1518" t="s">
        <v>40</v>
      </c>
      <c r="AP1518" t="s">
        <v>37</v>
      </c>
      <c r="AQ1518" s="5">
        <v>0</v>
      </c>
      <c r="AR1518" t="s">
        <v>38</v>
      </c>
      <c r="AS1518">
        <f t="shared" ref="AS1518:AS1528" si="375">IF(AC1518&gt;=1,1,0)</f>
        <v>0</v>
      </c>
      <c r="AT1518" t="str">
        <f t="shared" si="366"/>
        <v>0 Días</v>
      </c>
      <c r="AU1518" t="e">
        <f>IF(AND(AC1518=0,SUMIFS($H:$H,$A:$A,$A1518,#REF!,#REF!)&lt;250000000),"Ordinaria",IF(AND(AC1518=0,SUMIFS($H:$H,$A:$A,$A1518,#REF!,#REF!)&gt;=250000000),"Preventiva",IF(AND(AC1518&gt;0,AC1518&lt;=30),"Persuasiva I",IF(AND(AC1518&gt;30,AC1518&lt;=60),"Persuasiva II",IF(AND(AC1518&gt;60,AC1518&lt;90),"Prejurídica","Jurídico")))))</f>
        <v>#REF!</v>
      </c>
      <c r="AV1518">
        <f t="shared" si="367"/>
        <v>0</v>
      </c>
      <c r="AW1518" t="str">
        <f>IFERROR(VLOOKUP(#REF!,#REF!,32,0),"Desembolsado")</f>
        <v>Desembolsado</v>
      </c>
      <c r="AX1518" t="str">
        <f t="shared" si="372"/>
        <v>Otro</v>
      </c>
    </row>
    <row r="1519" spans="1:50" x14ac:dyDescent="0.25">
      <c r="A1519" s="3">
        <v>45291</v>
      </c>
      <c r="B1519" s="1">
        <v>39183200024051</v>
      </c>
      <c r="C1519" s="5">
        <v>81000000</v>
      </c>
      <c r="D1519">
        <v>84</v>
      </c>
      <c r="E1519" s="3">
        <v>42993</v>
      </c>
      <c r="F1519" s="1">
        <f>_xlfn.DAYS(E1519,A1519)/30</f>
        <v>-76.599999999999994</v>
      </c>
      <c r="G1519" s="1">
        <f t="shared" si="369"/>
        <v>7.4000000000000057</v>
      </c>
      <c r="H1519" s="5">
        <v>11651528</v>
      </c>
      <c r="I1519" s="5" t="s">
        <v>53</v>
      </c>
      <c r="J1519" s="6">
        <v>43352</v>
      </c>
      <c r="K1519" s="7">
        <f>+_xlfn.DAYS(A1519,J1519)/30</f>
        <v>64.63333333333334</v>
      </c>
      <c r="L1519" s="7">
        <f>+_xlfn.DAYS(A1519,E1519)/30</f>
        <v>76.599999999999994</v>
      </c>
      <c r="M1519" s="6">
        <v>26160</v>
      </c>
      <c r="N1519" s="8">
        <f>+_xlfn.DAYS(A1519,M1519)/365</f>
        <v>52.413698630136984</v>
      </c>
      <c r="O1519" s="8">
        <v>3169</v>
      </c>
      <c r="P1519" s="6">
        <v>42325</v>
      </c>
      <c r="Q1519" s="8">
        <f t="shared" si="364"/>
        <v>1.8555555555555556</v>
      </c>
      <c r="R1519" s="8">
        <f t="shared" si="371"/>
        <v>2.8527777777777779</v>
      </c>
      <c r="S1519" s="8" t="s">
        <v>66</v>
      </c>
      <c r="T1519" s="9">
        <v>2.9600000000000001E-2</v>
      </c>
      <c r="U1519" s="5">
        <f t="shared" si="365"/>
        <v>964285.71428571432</v>
      </c>
      <c r="V1519" s="5">
        <f t="shared" si="362"/>
        <v>28740.435733333336</v>
      </c>
      <c r="W1519" s="10">
        <f t="shared" si="373"/>
        <v>993026.15001904767</v>
      </c>
      <c r="X1519" s="5">
        <v>602441</v>
      </c>
      <c r="Y1519">
        <v>0</v>
      </c>
      <c r="Z1519" s="5">
        <v>1640</v>
      </c>
      <c r="AA1519" s="5">
        <v>12255609</v>
      </c>
      <c r="AB1519">
        <v>0</v>
      </c>
      <c r="AC1519">
        <v>0</v>
      </c>
      <c r="AD1519">
        <v>0</v>
      </c>
      <c r="AE1519" t="s">
        <v>34</v>
      </c>
      <c r="AF1519" t="s">
        <v>34</v>
      </c>
      <c r="AG1519" t="s">
        <v>35</v>
      </c>
      <c r="AH1519" s="5">
        <v>85639</v>
      </c>
      <c r="AI1519" s="5">
        <v>2922</v>
      </c>
      <c r="AJ1519" s="3">
        <v>45646</v>
      </c>
      <c r="AK1519" s="5">
        <v>8</v>
      </c>
      <c r="AL1519" s="5">
        <v>104281.28</v>
      </c>
      <c r="AM1519" s="5">
        <v>5362.57</v>
      </c>
      <c r="AN1519" s="5">
        <v>15.2</v>
      </c>
      <c r="AO1519" t="s">
        <v>40</v>
      </c>
      <c r="AP1519" t="s">
        <v>37</v>
      </c>
      <c r="AQ1519" s="5">
        <v>0</v>
      </c>
      <c r="AR1519" t="s">
        <v>38</v>
      </c>
      <c r="AS1519">
        <f t="shared" si="375"/>
        <v>0</v>
      </c>
      <c r="AT1519" t="str">
        <f t="shared" si="366"/>
        <v>0 Días</v>
      </c>
      <c r="AU1519" t="e">
        <f>IF(AND(AC1519=0,SUMIFS($H:$H,$A:$A,$A1519,#REF!,#REF!)&lt;250000000),"Ordinaria",IF(AND(AC1519=0,SUMIFS($H:$H,$A:$A,$A1519,#REF!,#REF!)&gt;=250000000),"Preventiva",IF(AND(AC1519&gt;0,AC1519&lt;=30),"Persuasiva I",IF(AND(AC1519&gt;30,AC1519&lt;=60),"Persuasiva II",IF(AND(AC1519&gt;60,AC1519&lt;90),"Prejurídica","Jurídico")))))</f>
        <v>#REF!</v>
      </c>
      <c r="AV1519">
        <f t="shared" si="367"/>
        <v>0</v>
      </c>
      <c r="AW1519" t="str">
        <f>IFERROR(VLOOKUP(#REF!,#REF!,32,0),"Desembolsado")</f>
        <v>Desembolsado</v>
      </c>
      <c r="AX1519" t="str">
        <f t="shared" si="372"/>
        <v>Otro</v>
      </c>
    </row>
    <row r="1520" spans="1:50" x14ac:dyDescent="0.25">
      <c r="A1520" s="3">
        <v>45260</v>
      </c>
      <c r="B1520" s="1">
        <v>39183200024051</v>
      </c>
      <c r="C1520" s="5">
        <v>81000000</v>
      </c>
      <c r="D1520">
        <v>84</v>
      </c>
      <c r="E1520" s="3">
        <v>42993</v>
      </c>
      <c r="F1520" s="1">
        <f>_xlfn.DAYS(E1520,A1520)/30</f>
        <v>-75.566666666666663</v>
      </c>
      <c r="G1520" s="1">
        <f t="shared" si="369"/>
        <v>8.4333333333333371</v>
      </c>
      <c r="H1520" s="5">
        <v>12622773</v>
      </c>
      <c r="I1520" s="5" t="s">
        <v>53</v>
      </c>
      <c r="J1520" s="6">
        <v>43352</v>
      </c>
      <c r="K1520" s="7">
        <f>+_xlfn.DAYS(A1520,J1520)/30</f>
        <v>63.6</v>
      </c>
      <c r="L1520" s="7">
        <f>+_xlfn.DAYS(A1520,E1520)/30</f>
        <v>75.566666666666663</v>
      </c>
      <c r="M1520" s="6">
        <v>26160</v>
      </c>
      <c r="N1520" s="8">
        <f>+_xlfn.DAYS(A1520,M1520)/365</f>
        <v>52.328767123287669</v>
      </c>
      <c r="O1520" s="8">
        <v>3169</v>
      </c>
      <c r="P1520" s="6">
        <v>42325</v>
      </c>
      <c r="Q1520" s="8">
        <f t="shared" si="364"/>
        <v>1.8555555555555556</v>
      </c>
      <c r="R1520" s="8">
        <f t="shared" si="371"/>
        <v>2.8527777777777779</v>
      </c>
      <c r="S1520" s="8" t="s">
        <v>66</v>
      </c>
      <c r="T1520" s="9">
        <v>2.9600000000000001E-2</v>
      </c>
      <c r="U1520" s="5">
        <f t="shared" si="365"/>
        <v>964285.71428571432</v>
      </c>
      <c r="V1520" s="5">
        <f t="shared" si="362"/>
        <v>31136.173400000003</v>
      </c>
      <c r="W1520" s="10">
        <f t="shared" si="373"/>
        <v>995421.88768571429</v>
      </c>
      <c r="X1520" s="5">
        <v>603318</v>
      </c>
      <c r="Y1520">
        <v>0</v>
      </c>
      <c r="Z1520" s="5">
        <v>1770</v>
      </c>
      <c r="AA1520" s="5">
        <v>13227861</v>
      </c>
      <c r="AB1520">
        <v>0</v>
      </c>
      <c r="AC1520">
        <v>0</v>
      </c>
      <c r="AD1520">
        <v>0</v>
      </c>
      <c r="AE1520" t="s">
        <v>34</v>
      </c>
      <c r="AF1520" t="s">
        <v>34</v>
      </c>
      <c r="AG1520" t="s">
        <v>35</v>
      </c>
      <c r="AH1520" s="5">
        <v>92777</v>
      </c>
      <c r="AI1520" s="5">
        <v>2926</v>
      </c>
      <c r="AJ1520" s="3">
        <v>45646</v>
      </c>
      <c r="AK1520" s="5">
        <v>9</v>
      </c>
      <c r="AL1520" s="5">
        <v>112973.93</v>
      </c>
      <c r="AM1520" s="5">
        <v>5370.38</v>
      </c>
      <c r="AN1520" s="5">
        <v>16.399999999999999</v>
      </c>
      <c r="AO1520" t="s">
        <v>40</v>
      </c>
      <c r="AP1520" t="s">
        <v>37</v>
      </c>
      <c r="AQ1520" s="5">
        <v>0</v>
      </c>
      <c r="AR1520" t="s">
        <v>38</v>
      </c>
      <c r="AS1520">
        <f t="shared" si="375"/>
        <v>0</v>
      </c>
      <c r="AT1520" t="str">
        <f t="shared" si="366"/>
        <v>0 Días</v>
      </c>
      <c r="AU1520" t="e">
        <f>IF(AND(AC1520=0,SUMIFS($H:$H,$A:$A,$A1520,#REF!,#REF!)&lt;250000000),"Ordinaria",IF(AND(AC1520=0,SUMIFS($H:$H,$A:$A,$A1520,#REF!,#REF!)&gt;=250000000),"Preventiva",IF(AND(AC1520&gt;0,AC1520&lt;=30),"Persuasiva I",IF(AND(AC1520&gt;30,AC1520&lt;=60),"Persuasiva II",IF(AND(AC1520&gt;60,AC1520&lt;90),"Prejurídica","Jurídico")))))</f>
        <v>#REF!</v>
      </c>
      <c r="AV1520">
        <f t="shared" si="367"/>
        <v>0</v>
      </c>
      <c r="AW1520" t="str">
        <f>IFERROR(VLOOKUP(#REF!,#REF!,32,0),"Desembolsado")</f>
        <v>Desembolsado</v>
      </c>
      <c r="AX1520" t="str">
        <f t="shared" si="372"/>
        <v>Otro</v>
      </c>
    </row>
    <row r="1521" spans="1:50" x14ac:dyDescent="0.25">
      <c r="A1521" s="3">
        <v>45230</v>
      </c>
      <c r="B1521" s="1">
        <v>39183200024051</v>
      </c>
      <c r="C1521" s="5">
        <v>81000000</v>
      </c>
      <c r="D1521">
        <v>84</v>
      </c>
      <c r="E1521" s="3">
        <v>42993</v>
      </c>
      <c r="F1521" s="1">
        <f>_xlfn.DAYS(E1521,A1521)/30</f>
        <v>-74.566666666666663</v>
      </c>
      <c r="G1521" s="1">
        <f t="shared" si="369"/>
        <v>9.4333333333333371</v>
      </c>
      <c r="H1521" s="5">
        <v>13593755</v>
      </c>
      <c r="I1521" s="5" t="s">
        <v>53</v>
      </c>
      <c r="J1521" s="6">
        <v>43352</v>
      </c>
      <c r="K1521" s="7">
        <f>+_xlfn.DAYS(A1521,J1521)/30</f>
        <v>62.6</v>
      </c>
      <c r="L1521" s="7">
        <f>+_xlfn.DAYS(A1521,E1521)/30</f>
        <v>74.566666666666663</v>
      </c>
      <c r="M1521" s="6">
        <v>26160</v>
      </c>
      <c r="N1521" s="8">
        <f>+_xlfn.DAYS(A1521,M1521)/365</f>
        <v>52.246575342465754</v>
      </c>
      <c r="O1521" s="8">
        <v>3169</v>
      </c>
      <c r="P1521" s="6">
        <v>42325</v>
      </c>
      <c r="Q1521" s="8">
        <f t="shared" si="364"/>
        <v>1.8555555555555556</v>
      </c>
      <c r="R1521" s="8">
        <f t="shared" si="371"/>
        <v>2.8527777777777779</v>
      </c>
      <c r="S1521" s="8" t="s">
        <v>66</v>
      </c>
      <c r="T1521" s="9">
        <v>2.9600000000000001E-2</v>
      </c>
      <c r="U1521" s="5">
        <f t="shared" si="365"/>
        <v>964285.71428571432</v>
      </c>
      <c r="V1521" s="5">
        <f t="shared" si="362"/>
        <v>33531.262333333339</v>
      </c>
      <c r="W1521" s="10">
        <f t="shared" si="373"/>
        <v>997816.97661904769</v>
      </c>
      <c r="X1521" s="5">
        <v>604196</v>
      </c>
      <c r="Y1521">
        <v>0</v>
      </c>
      <c r="Z1521" s="5">
        <v>1899</v>
      </c>
      <c r="AA1521" s="5">
        <v>14199850</v>
      </c>
      <c r="AB1521">
        <v>0</v>
      </c>
      <c r="AC1521">
        <v>0</v>
      </c>
      <c r="AD1521">
        <v>0</v>
      </c>
      <c r="AE1521" t="s">
        <v>34</v>
      </c>
      <c r="AF1521" t="s">
        <v>34</v>
      </c>
      <c r="AG1521" t="s">
        <v>35</v>
      </c>
      <c r="AH1521" s="5">
        <v>99914</v>
      </c>
      <c r="AI1521" s="5">
        <v>2930</v>
      </c>
      <c r="AJ1521" s="3">
        <v>45646</v>
      </c>
      <c r="AK1521" s="5">
        <v>9</v>
      </c>
      <c r="AL1521" s="5">
        <v>121664.23</v>
      </c>
      <c r="AM1521" s="5">
        <v>5378.2</v>
      </c>
      <c r="AN1521" s="5">
        <v>17.600000000000001</v>
      </c>
      <c r="AO1521" t="s">
        <v>40</v>
      </c>
      <c r="AP1521" t="s">
        <v>37</v>
      </c>
      <c r="AQ1521" s="5">
        <v>0</v>
      </c>
      <c r="AR1521" t="s">
        <v>38</v>
      </c>
      <c r="AS1521">
        <f t="shared" si="375"/>
        <v>0</v>
      </c>
      <c r="AT1521" t="str">
        <f t="shared" si="366"/>
        <v>0 Días</v>
      </c>
      <c r="AU1521" t="e">
        <f>IF(AND(AC1521=0,SUMIFS($H:$H,$A:$A,$A1521,#REF!,#REF!)&lt;250000000),"Ordinaria",IF(AND(AC1521=0,SUMIFS($H:$H,$A:$A,$A1521,#REF!,#REF!)&gt;=250000000),"Preventiva",IF(AND(AC1521&gt;0,AC1521&lt;=30),"Persuasiva I",IF(AND(AC1521&gt;30,AC1521&lt;=60),"Persuasiva II",IF(AND(AC1521&gt;60,AC1521&lt;90),"Prejurídica","Jurídico")))))</f>
        <v>#REF!</v>
      </c>
      <c r="AV1521">
        <f t="shared" si="367"/>
        <v>0</v>
      </c>
      <c r="AW1521" t="str">
        <f>IFERROR(VLOOKUP(#REF!,#REF!,32,0),"Desembolsado")</f>
        <v>Desembolsado</v>
      </c>
      <c r="AX1521" t="str">
        <f t="shared" si="372"/>
        <v>Otro</v>
      </c>
    </row>
    <row r="1522" spans="1:50" x14ac:dyDescent="0.25">
      <c r="A1522" s="3">
        <v>45199</v>
      </c>
      <c r="B1522" s="1">
        <v>39183200024051</v>
      </c>
      <c r="C1522" s="5">
        <v>81000000</v>
      </c>
      <c r="D1522">
        <v>84</v>
      </c>
      <c r="E1522" s="3">
        <v>42993</v>
      </c>
      <c r="F1522" s="1">
        <f>_xlfn.DAYS(E1522,A1522)/30</f>
        <v>-73.533333333333331</v>
      </c>
      <c r="G1522" s="1">
        <f t="shared" si="369"/>
        <v>10.466666666666669</v>
      </c>
      <c r="H1522" s="5">
        <v>14564737</v>
      </c>
      <c r="I1522" s="5" t="s">
        <v>53</v>
      </c>
      <c r="J1522" s="6">
        <v>43352</v>
      </c>
      <c r="K1522" s="7">
        <f>+_xlfn.DAYS(A1522,J1522)/30</f>
        <v>61.56666666666667</v>
      </c>
      <c r="L1522" s="7">
        <f>+_xlfn.DAYS(A1522,E1522)/30</f>
        <v>73.533333333333331</v>
      </c>
      <c r="M1522" s="6">
        <v>26160</v>
      </c>
      <c r="N1522" s="8">
        <f>+_xlfn.DAYS(A1522,M1522)/365</f>
        <v>52.161643835616438</v>
      </c>
      <c r="O1522" s="8">
        <v>3169</v>
      </c>
      <c r="P1522" s="6">
        <v>42325</v>
      </c>
      <c r="Q1522" s="8">
        <f t="shared" si="364"/>
        <v>1.8555555555555556</v>
      </c>
      <c r="R1522" s="8">
        <f t="shared" si="371"/>
        <v>2.8527777777777779</v>
      </c>
      <c r="S1522" s="8" t="s">
        <v>66</v>
      </c>
      <c r="T1522" s="9">
        <v>2.9600000000000001E-2</v>
      </c>
      <c r="U1522" s="5">
        <f t="shared" si="365"/>
        <v>964285.71428571432</v>
      </c>
      <c r="V1522" s="5">
        <f t="shared" si="362"/>
        <v>35926.351266666665</v>
      </c>
      <c r="W1522" s="10">
        <f t="shared" si="373"/>
        <v>1000212.065552381</v>
      </c>
      <c r="X1522" s="5">
        <v>605082</v>
      </c>
      <c r="Y1522">
        <v>0</v>
      </c>
      <c r="Z1522" s="5">
        <v>2029</v>
      </c>
      <c r="AA1522" s="5">
        <v>15171848</v>
      </c>
      <c r="AB1522">
        <v>0</v>
      </c>
      <c r="AC1522">
        <v>0</v>
      </c>
      <c r="AD1522">
        <v>0</v>
      </c>
      <c r="AE1522" t="s">
        <v>34</v>
      </c>
      <c r="AF1522" t="s">
        <v>34</v>
      </c>
      <c r="AG1522" t="s">
        <v>35</v>
      </c>
      <c r="AH1522" s="5">
        <v>107051</v>
      </c>
      <c r="AI1522" s="5">
        <v>2935</v>
      </c>
      <c r="AJ1522" s="3">
        <v>45646</v>
      </c>
      <c r="AK1522" s="5">
        <v>10</v>
      </c>
      <c r="AL1522" s="5">
        <v>130354.53</v>
      </c>
      <c r="AM1522" s="5">
        <v>5386.09</v>
      </c>
      <c r="AN1522" s="5">
        <v>18.8</v>
      </c>
      <c r="AO1522" t="s">
        <v>40</v>
      </c>
      <c r="AP1522" t="s">
        <v>37</v>
      </c>
      <c r="AQ1522" s="5">
        <v>0</v>
      </c>
      <c r="AR1522" t="s">
        <v>38</v>
      </c>
      <c r="AS1522">
        <f t="shared" si="375"/>
        <v>0</v>
      </c>
      <c r="AT1522" t="str">
        <f t="shared" si="366"/>
        <v>0 Días</v>
      </c>
      <c r="AU1522" t="e">
        <f>IF(AND(AC1522=0,SUMIFS($H:$H,$A:$A,$A1522,#REF!,#REF!)&lt;250000000),"Ordinaria",IF(AND(AC1522=0,SUMIFS($H:$H,$A:$A,$A1522,#REF!,#REF!)&gt;=250000000),"Preventiva",IF(AND(AC1522&gt;0,AC1522&lt;=30),"Persuasiva I",IF(AND(AC1522&gt;30,AC1522&lt;=60),"Persuasiva II",IF(AND(AC1522&gt;60,AC1522&lt;90),"Prejurídica","Jurídico")))))</f>
        <v>#REF!</v>
      </c>
      <c r="AV1522">
        <f t="shared" si="367"/>
        <v>0</v>
      </c>
      <c r="AW1522" t="str">
        <f>IFERROR(VLOOKUP(#REF!,#REF!,32,0),"Desembolsado")</f>
        <v>Desembolsado</v>
      </c>
      <c r="AX1522" t="str">
        <f t="shared" si="372"/>
        <v>Otro</v>
      </c>
    </row>
    <row r="1523" spans="1:50" x14ac:dyDescent="0.25">
      <c r="A1523" s="3">
        <v>45169</v>
      </c>
      <c r="B1523" s="1">
        <v>39183200024051</v>
      </c>
      <c r="C1523" s="5">
        <v>81000000</v>
      </c>
      <c r="D1523">
        <v>84</v>
      </c>
      <c r="E1523" s="3">
        <v>42993</v>
      </c>
      <c r="F1523" s="1">
        <f>_xlfn.DAYS(E1523,A1523)/30</f>
        <v>-72.533333333333331</v>
      </c>
      <c r="G1523" s="1">
        <f t="shared" ref="G1523" si="376">+D1523+F1523</f>
        <v>11.466666666666669</v>
      </c>
      <c r="H1523" s="5">
        <v>15535719</v>
      </c>
      <c r="I1523" s="5" t="s">
        <v>53</v>
      </c>
      <c r="J1523" s="6">
        <v>43352</v>
      </c>
      <c r="K1523" s="7">
        <f>+_xlfn.DAYS(A1523,J1523)/30</f>
        <v>60.56666666666667</v>
      </c>
      <c r="L1523" s="7">
        <f>+_xlfn.DAYS(A1523,E1523)/30</f>
        <v>72.533333333333331</v>
      </c>
      <c r="M1523" s="6">
        <v>26160</v>
      </c>
      <c r="N1523" s="8">
        <f>+_xlfn.DAYS(A1523,M1523)/365</f>
        <v>52.079452054794523</v>
      </c>
      <c r="O1523" s="8">
        <v>3169</v>
      </c>
      <c r="P1523" s="6">
        <v>42325</v>
      </c>
      <c r="Q1523" s="8">
        <f t="shared" si="364"/>
        <v>1.8555555555555556</v>
      </c>
      <c r="R1523" s="8">
        <f t="shared" si="371"/>
        <v>2.8527777777777779</v>
      </c>
      <c r="S1523" s="8" t="s">
        <v>66</v>
      </c>
      <c r="T1523" s="9">
        <v>2.9600000000000001E-2</v>
      </c>
      <c r="U1523" s="5">
        <f t="shared" si="365"/>
        <v>964285.71428571432</v>
      </c>
      <c r="V1523" s="5">
        <f t="shared" si="362"/>
        <v>38321.440200000005</v>
      </c>
      <c r="W1523" s="10">
        <f t="shared" si="373"/>
        <v>1002607.1544857143</v>
      </c>
      <c r="X1523" s="5">
        <v>605960</v>
      </c>
      <c r="Y1523">
        <v>0</v>
      </c>
      <c r="Z1523" s="5">
        <v>2159</v>
      </c>
      <c r="AA1523" s="5">
        <v>16143838</v>
      </c>
      <c r="AB1523">
        <v>0</v>
      </c>
      <c r="AC1523">
        <v>0</v>
      </c>
      <c r="AD1523">
        <v>0</v>
      </c>
      <c r="AE1523" t="s">
        <v>34</v>
      </c>
      <c r="AF1523" t="s">
        <v>34</v>
      </c>
      <c r="AG1523" t="s">
        <v>35</v>
      </c>
      <c r="AH1523" s="5">
        <v>114187</v>
      </c>
      <c r="AI1523" s="5">
        <v>2939</v>
      </c>
      <c r="AJ1523" s="3">
        <v>45646</v>
      </c>
      <c r="AK1523" s="5">
        <v>10</v>
      </c>
      <c r="AL1523" s="5">
        <v>139044.82999999999</v>
      </c>
      <c r="AM1523" s="5">
        <v>5393.91</v>
      </c>
      <c r="AN1523" s="5">
        <v>20</v>
      </c>
      <c r="AO1523" t="s">
        <v>40</v>
      </c>
      <c r="AP1523" t="s">
        <v>37</v>
      </c>
      <c r="AQ1523" s="5">
        <v>0</v>
      </c>
      <c r="AR1523" t="s">
        <v>38</v>
      </c>
      <c r="AS1523">
        <f t="shared" si="375"/>
        <v>0</v>
      </c>
      <c r="AT1523" t="str">
        <f t="shared" si="366"/>
        <v>0 Días</v>
      </c>
      <c r="AU1523" t="e">
        <f>IF(AND(AC1523=0,SUMIFS($H:$H,$A:$A,$A1523,#REF!,#REF!)&lt;250000000),"Ordinaria",IF(AND(AC1523=0,SUMIFS($H:$H,$A:$A,$A1523,#REF!,#REF!)&gt;=250000000),"Preventiva",IF(AND(AC1523&gt;0,AC1523&lt;=30),"Persuasiva I",IF(AND(AC1523&gt;30,AC1523&lt;=60),"Persuasiva II",IF(AND(AC1523&gt;60,AC1523&lt;90),"Prejurídica","Jurídico")))))</f>
        <v>#REF!</v>
      </c>
      <c r="AV1523">
        <f t="shared" si="367"/>
        <v>0</v>
      </c>
      <c r="AW1523" t="str">
        <f>IFERROR(VLOOKUP(#REF!,#REF!,32,0),"Desembolsado")</f>
        <v>Desembolsado</v>
      </c>
      <c r="AX1523" t="str">
        <f t="shared" si="372"/>
        <v>Otro</v>
      </c>
    </row>
    <row r="1524" spans="1:50" x14ac:dyDescent="0.25">
      <c r="A1524" s="3">
        <v>45138</v>
      </c>
      <c r="B1524" s="1">
        <v>39183200024051</v>
      </c>
      <c r="C1524" s="5">
        <v>81000000</v>
      </c>
      <c r="D1524">
        <v>84</v>
      </c>
      <c r="E1524" s="3">
        <v>42993</v>
      </c>
      <c r="F1524" s="1">
        <f>_xlfn.DAYS(E1524,A1524)/30</f>
        <v>-71.5</v>
      </c>
      <c r="G1524" s="1">
        <v>12</v>
      </c>
      <c r="H1524" s="5">
        <v>16503351</v>
      </c>
      <c r="I1524" s="5" t="s">
        <v>53</v>
      </c>
      <c r="J1524" s="6">
        <v>43352</v>
      </c>
      <c r="K1524" s="7">
        <f>+_xlfn.DAYS(A1524,J1524)/30</f>
        <v>59.533333333333331</v>
      </c>
      <c r="L1524" s="7">
        <f>+_xlfn.DAYS(A1524,E1524)/30</f>
        <v>71.5</v>
      </c>
      <c r="M1524" s="6">
        <v>26160</v>
      </c>
      <c r="N1524" s="8">
        <f>+_xlfn.DAYS(A1524,M1524)/365</f>
        <v>51.994520547945207</v>
      </c>
      <c r="O1524" s="8">
        <v>3169</v>
      </c>
      <c r="P1524" s="6">
        <v>42325</v>
      </c>
      <c r="Q1524" s="8">
        <f t="shared" si="364"/>
        <v>1.8555555555555556</v>
      </c>
      <c r="R1524" s="8">
        <f t="shared" si="371"/>
        <v>2.8527777777777779</v>
      </c>
      <c r="S1524" s="8" t="s">
        <v>66</v>
      </c>
      <c r="T1524" s="9">
        <v>2.9600000000000001E-2</v>
      </c>
      <c r="U1524" s="5">
        <f t="shared" si="365"/>
        <v>964285.71428571432</v>
      </c>
      <c r="V1524" s="5">
        <f t="shared" si="362"/>
        <v>40708.265800000008</v>
      </c>
      <c r="W1524" s="10">
        <f t="shared" si="373"/>
        <v>1004993.9800857144</v>
      </c>
      <c r="X1524" s="5">
        <v>606836</v>
      </c>
      <c r="Y1524">
        <v>0</v>
      </c>
      <c r="Z1524" s="5">
        <v>2426</v>
      </c>
      <c r="AA1524" s="5">
        <v>17112613</v>
      </c>
      <c r="AB1524">
        <v>0</v>
      </c>
      <c r="AC1524">
        <v>0</v>
      </c>
      <c r="AD1524">
        <v>0</v>
      </c>
      <c r="AE1524" t="s">
        <v>34</v>
      </c>
      <c r="AF1524" t="s">
        <v>34</v>
      </c>
      <c r="AG1524" t="s">
        <v>35</v>
      </c>
      <c r="AH1524" s="5">
        <v>121299</v>
      </c>
      <c r="AI1524" s="5">
        <v>2943</v>
      </c>
      <c r="AJ1524" s="3">
        <v>45646</v>
      </c>
      <c r="AK1524" s="5">
        <v>12</v>
      </c>
      <c r="AL1524" s="5">
        <v>147705.15</v>
      </c>
      <c r="AM1524" s="5">
        <v>5401.71</v>
      </c>
      <c r="AN1524" s="5">
        <v>22.07</v>
      </c>
      <c r="AO1524" t="s">
        <v>40</v>
      </c>
      <c r="AP1524" t="s">
        <v>37</v>
      </c>
      <c r="AQ1524" s="5">
        <v>0</v>
      </c>
      <c r="AR1524" t="s">
        <v>38</v>
      </c>
      <c r="AS1524">
        <f t="shared" si="375"/>
        <v>0</v>
      </c>
      <c r="AT1524" t="str">
        <f t="shared" si="366"/>
        <v>0 Días</v>
      </c>
      <c r="AU1524" t="e">
        <f>IF(AND(AC1524=0,SUMIFS($H:$H,$A:$A,$A1524,#REF!,#REF!)&lt;250000000),"Ordinaria",IF(AND(AC1524=0,SUMIFS($H:$H,$A:$A,$A1524,#REF!,#REF!)&gt;=250000000),"Preventiva",IF(AND(AC1524&gt;0,AC1524&lt;=30),"Persuasiva I",IF(AND(AC1524&gt;30,AC1524&lt;=60),"Persuasiva II",IF(AND(AC1524&gt;60,AC1524&lt;90),"Prejurídica","Jurídico")))))</f>
        <v>#REF!</v>
      </c>
      <c r="AV1524">
        <f t="shared" si="367"/>
        <v>0</v>
      </c>
      <c r="AW1524" t="str">
        <f>IFERROR(VLOOKUP(#REF!,#REF!,32,0),"Desembolsado")</f>
        <v>Desembolsado</v>
      </c>
      <c r="AX1524" t="str">
        <f t="shared" si="372"/>
        <v>Otro</v>
      </c>
    </row>
    <row r="1525" spans="1:50" x14ac:dyDescent="0.25">
      <c r="A1525" s="3">
        <v>45107</v>
      </c>
      <c r="B1525" s="1">
        <v>39183200024051</v>
      </c>
      <c r="C1525" s="5">
        <v>81000000</v>
      </c>
      <c r="D1525">
        <v>84</v>
      </c>
      <c r="E1525" s="3">
        <v>42993</v>
      </c>
      <c r="F1525" s="1">
        <f>_xlfn.DAYS(E1525,A1525)/30</f>
        <v>-70.466666666666669</v>
      </c>
      <c r="G1525" s="1">
        <v>13</v>
      </c>
      <c r="H1525" s="5">
        <v>17477683</v>
      </c>
      <c r="I1525" s="5" t="s">
        <v>53</v>
      </c>
      <c r="J1525" s="6">
        <v>43352</v>
      </c>
      <c r="K1525" s="7">
        <f>+_xlfn.DAYS(A1525,J1525)/30</f>
        <v>58.5</v>
      </c>
      <c r="L1525" s="7">
        <v>71</v>
      </c>
      <c r="M1525" s="6">
        <v>26160</v>
      </c>
      <c r="N1525" s="8">
        <f>+_xlfn.DAYS(A1525,M1525)/365</f>
        <v>51.909589041095892</v>
      </c>
      <c r="O1525" s="8">
        <v>3169</v>
      </c>
      <c r="P1525" s="6">
        <v>42325</v>
      </c>
      <c r="Q1525" s="8">
        <f t="shared" si="364"/>
        <v>1.8555555555555556</v>
      </c>
      <c r="R1525" s="8">
        <f t="shared" si="371"/>
        <v>2.8527777777777779</v>
      </c>
      <c r="S1525" s="8" t="s">
        <v>66</v>
      </c>
      <c r="T1525" s="9">
        <v>2.9600000000000001E-2</v>
      </c>
      <c r="U1525" s="5">
        <f t="shared" si="365"/>
        <v>964285.71428571432</v>
      </c>
      <c r="V1525" s="5">
        <f t="shared" si="362"/>
        <v>43111.61806666667</v>
      </c>
      <c r="W1525" s="10">
        <f t="shared" si="373"/>
        <v>1007397.332352381</v>
      </c>
      <c r="X1525" s="5">
        <v>607718</v>
      </c>
      <c r="Y1525">
        <v>0</v>
      </c>
      <c r="Z1525" s="5">
        <v>2556</v>
      </c>
      <c r="AA1525" s="5">
        <v>18087957</v>
      </c>
      <c r="AB1525">
        <v>0</v>
      </c>
      <c r="AC1525">
        <v>0</v>
      </c>
      <c r="AD1525">
        <v>0</v>
      </c>
      <c r="AE1525" t="s">
        <v>34</v>
      </c>
      <c r="AF1525" t="s">
        <v>34</v>
      </c>
      <c r="AG1525" t="s">
        <v>35</v>
      </c>
      <c r="AH1525" s="5">
        <v>128461</v>
      </c>
      <c r="AI1525" s="5">
        <v>2947</v>
      </c>
      <c r="AJ1525" s="3">
        <v>45646</v>
      </c>
      <c r="AK1525" s="5">
        <v>12</v>
      </c>
      <c r="AL1525" s="5">
        <v>156425.43</v>
      </c>
      <c r="AM1525" s="5">
        <v>5409.56</v>
      </c>
      <c r="AN1525" s="5">
        <v>23.25</v>
      </c>
      <c r="AO1525" t="s">
        <v>40</v>
      </c>
      <c r="AP1525" t="s">
        <v>37</v>
      </c>
      <c r="AQ1525" s="5">
        <v>0</v>
      </c>
      <c r="AR1525" t="s">
        <v>38</v>
      </c>
      <c r="AS1525">
        <f t="shared" si="375"/>
        <v>0</v>
      </c>
      <c r="AT1525" t="str">
        <f t="shared" si="366"/>
        <v>0 Días</v>
      </c>
      <c r="AU1525" t="e">
        <f>IF(AND(AC1525=0,SUMIFS($H:$H,$A:$A,$A1525,#REF!,#REF!)&lt;250000000),"Ordinaria",IF(AND(AC1525=0,SUMIFS($H:$H,$A:$A,$A1525,#REF!,#REF!)&gt;=250000000),"Preventiva",IF(AND(AC1525&gt;0,AC1525&lt;=30),"Persuasiva I",IF(AND(AC1525&gt;30,AC1525&lt;=60),"Persuasiva II",IF(AND(AC1525&gt;60,AC1525&lt;90),"Prejurídica","Jurídico")))))</f>
        <v>#REF!</v>
      </c>
      <c r="AV1525">
        <f t="shared" si="367"/>
        <v>0</v>
      </c>
      <c r="AW1525" t="str">
        <f>IFERROR(VLOOKUP(#REF!,#REF!,32,0),"Desembolsado")</f>
        <v>Desembolsado</v>
      </c>
      <c r="AX1525" t="str">
        <f t="shared" si="372"/>
        <v>Otro</v>
      </c>
    </row>
    <row r="1526" spans="1:50" x14ac:dyDescent="0.25">
      <c r="A1526" s="3">
        <v>45077</v>
      </c>
      <c r="B1526" s="1">
        <v>39183200024051</v>
      </c>
      <c r="C1526" s="5">
        <v>81000000</v>
      </c>
      <c r="D1526">
        <v>84</v>
      </c>
      <c r="E1526" s="3">
        <v>42993</v>
      </c>
      <c r="F1526" s="1">
        <f>_xlfn.DAYS(E1526,A1526)/30</f>
        <v>-69.466666666666669</v>
      </c>
      <c r="G1526" s="1">
        <v>14</v>
      </c>
      <c r="H1526" s="5">
        <v>18448228</v>
      </c>
      <c r="I1526" s="5" t="s">
        <v>53</v>
      </c>
      <c r="J1526" s="6">
        <v>43352</v>
      </c>
      <c r="K1526" s="7">
        <f>+_xlfn.DAYS(A1526,J1526)/30</f>
        <v>57.5</v>
      </c>
      <c r="L1526" s="7">
        <v>70</v>
      </c>
      <c r="M1526" s="6">
        <v>26160</v>
      </c>
      <c r="N1526" s="8">
        <f>+_xlfn.DAYS(A1526,M1526)/365</f>
        <v>51.827397260273976</v>
      </c>
      <c r="O1526" s="8">
        <v>3169</v>
      </c>
      <c r="P1526" s="6">
        <v>42325</v>
      </c>
      <c r="Q1526" s="8">
        <f t="shared" si="364"/>
        <v>1.8555555555555556</v>
      </c>
      <c r="R1526" s="8">
        <f t="shared" si="371"/>
        <v>2.8527777777777779</v>
      </c>
      <c r="S1526" s="8" t="s">
        <v>66</v>
      </c>
      <c r="T1526" s="9">
        <v>2.9600000000000001E-2</v>
      </c>
      <c r="U1526" s="5">
        <f t="shared" si="365"/>
        <v>964285.71428571432</v>
      </c>
      <c r="V1526" s="5">
        <f t="shared" si="362"/>
        <v>45505.629066666668</v>
      </c>
      <c r="W1526" s="10">
        <f t="shared" si="373"/>
        <v>1009791.343352381</v>
      </c>
      <c r="X1526" s="5">
        <v>608596</v>
      </c>
      <c r="Y1526">
        <v>0</v>
      </c>
      <c r="Z1526" s="5">
        <v>2550</v>
      </c>
      <c r="AA1526" s="5">
        <v>19059374</v>
      </c>
      <c r="AB1526">
        <v>0</v>
      </c>
      <c r="AC1526">
        <v>0</v>
      </c>
      <c r="AD1526">
        <v>0</v>
      </c>
      <c r="AE1526" t="s">
        <v>34</v>
      </c>
      <c r="AF1526" t="s">
        <v>34</v>
      </c>
      <c r="AG1526" t="s">
        <v>35</v>
      </c>
      <c r="AH1526" s="5">
        <v>89474</v>
      </c>
      <c r="AI1526" s="5">
        <v>2952</v>
      </c>
      <c r="AJ1526" s="3">
        <v>45646</v>
      </c>
      <c r="AK1526" s="5">
        <v>12</v>
      </c>
      <c r="AL1526" s="5">
        <v>165111.82</v>
      </c>
      <c r="AM1526" s="5">
        <v>5417.38</v>
      </c>
      <c r="AN1526" s="5">
        <v>23.25</v>
      </c>
      <c r="AO1526" t="s">
        <v>40</v>
      </c>
      <c r="AP1526" t="s">
        <v>37</v>
      </c>
      <c r="AQ1526" s="5">
        <v>0</v>
      </c>
      <c r="AR1526" t="s">
        <v>38</v>
      </c>
      <c r="AS1526">
        <f t="shared" si="375"/>
        <v>0</v>
      </c>
      <c r="AT1526" t="str">
        <f t="shared" si="366"/>
        <v>0 Días</v>
      </c>
      <c r="AU1526" t="e">
        <f>IF(AND(AC1526=0,SUMIFS($H:$H,$A:$A,$A1526,#REF!,#REF!)&lt;250000000),"Ordinaria",IF(AND(AC1526=0,SUMIFS($H:$H,$A:$A,$A1526,#REF!,#REF!)&gt;=250000000),"Preventiva",IF(AND(AC1526&gt;0,AC1526&lt;=30),"Persuasiva I",IF(AND(AC1526&gt;30,AC1526&lt;=60),"Persuasiva II",IF(AND(AC1526&gt;60,AC1526&lt;90),"Prejurídica","Jurídico")))))</f>
        <v>#REF!</v>
      </c>
      <c r="AV1526">
        <f t="shared" si="367"/>
        <v>0</v>
      </c>
      <c r="AW1526" t="str">
        <f>IFERROR(VLOOKUP(#REF!,#REF!,32,0),"Desembolsado")</f>
        <v>Desembolsado</v>
      </c>
      <c r="AX1526" t="str">
        <f t="shared" si="372"/>
        <v>Otro</v>
      </c>
    </row>
    <row r="1527" spans="1:50" x14ac:dyDescent="0.25">
      <c r="A1527" s="3">
        <v>45046</v>
      </c>
      <c r="B1527" s="1">
        <v>39183200024051</v>
      </c>
      <c r="C1527" s="5">
        <v>81000000</v>
      </c>
      <c r="D1527">
        <v>84</v>
      </c>
      <c r="E1527" s="3">
        <v>42993</v>
      </c>
      <c r="F1527" s="1">
        <f>_xlfn.DAYS(E1527,A1527)/30</f>
        <v>-68.433333333333337</v>
      </c>
      <c r="G1527" s="1">
        <v>15</v>
      </c>
      <c r="H1527" s="5">
        <v>19419647</v>
      </c>
      <c r="I1527" s="5" t="s">
        <v>53</v>
      </c>
      <c r="J1527" s="6">
        <v>43352</v>
      </c>
      <c r="K1527" s="7">
        <v>57</v>
      </c>
      <c r="L1527" s="7">
        <v>69</v>
      </c>
      <c r="M1527" s="6">
        <v>26160</v>
      </c>
      <c r="N1527" s="8">
        <f>+_xlfn.DAYS(A1527,M1527)/365</f>
        <v>51.742465753424661</v>
      </c>
      <c r="O1527" s="8">
        <v>3169</v>
      </c>
      <c r="P1527" s="6">
        <v>42325</v>
      </c>
      <c r="Q1527" s="8">
        <f t="shared" si="364"/>
        <v>1.8555555555555556</v>
      </c>
      <c r="R1527" s="8">
        <f t="shared" si="371"/>
        <v>2.8527777777777779</v>
      </c>
      <c r="S1527" s="8" t="s">
        <v>66</v>
      </c>
      <c r="T1527" s="9">
        <v>2.9600000000000001E-2</v>
      </c>
      <c r="U1527" s="5">
        <f t="shared" si="365"/>
        <v>964285.71428571432</v>
      </c>
      <c r="V1527" s="5">
        <f t="shared" si="362"/>
        <v>47901.795933333335</v>
      </c>
      <c r="W1527" s="10">
        <f t="shared" si="373"/>
        <v>1012187.5102190477</v>
      </c>
      <c r="X1527" s="5">
        <v>609470</v>
      </c>
      <c r="Y1527">
        <v>0</v>
      </c>
      <c r="Z1527" s="5">
        <v>2679</v>
      </c>
      <c r="AA1527" s="5">
        <v>20031796</v>
      </c>
      <c r="AB1527">
        <v>0</v>
      </c>
      <c r="AC1527">
        <v>0</v>
      </c>
      <c r="AD1527">
        <v>0</v>
      </c>
      <c r="AE1527" t="s">
        <v>34</v>
      </c>
      <c r="AF1527" t="s">
        <v>34</v>
      </c>
      <c r="AG1527" t="s">
        <v>35</v>
      </c>
      <c r="AH1527" s="5">
        <v>94185</v>
      </c>
      <c r="AI1527" s="5">
        <v>2956</v>
      </c>
      <c r="AJ1527" s="3">
        <v>45646</v>
      </c>
      <c r="AK1527" s="5">
        <v>13</v>
      </c>
      <c r="AL1527" s="5">
        <v>173806.03</v>
      </c>
      <c r="AM1527" s="5">
        <v>5425.16</v>
      </c>
      <c r="AN1527" s="5">
        <v>24.43</v>
      </c>
      <c r="AO1527" t="s">
        <v>40</v>
      </c>
      <c r="AP1527" t="s">
        <v>37</v>
      </c>
      <c r="AQ1527" s="5">
        <v>0</v>
      </c>
      <c r="AR1527" t="s">
        <v>38</v>
      </c>
      <c r="AS1527">
        <f t="shared" si="375"/>
        <v>0</v>
      </c>
      <c r="AT1527" t="str">
        <f t="shared" si="366"/>
        <v>0 Días</v>
      </c>
      <c r="AU1527" t="e">
        <f>IF(AND(AC1527=0,SUMIFS($H:$H,$A:$A,$A1527,#REF!,#REF!)&lt;250000000),"Ordinaria",IF(AND(AC1527=0,SUMIFS($H:$H,$A:$A,$A1527,#REF!,#REF!)&gt;=250000000),"Preventiva",IF(AND(AC1527&gt;0,AC1527&lt;=30),"Persuasiva I",IF(AND(AC1527&gt;30,AC1527&lt;=60),"Persuasiva II",IF(AND(AC1527&gt;60,AC1527&lt;90),"Prejurídica","Jurídico")))))</f>
        <v>#REF!</v>
      </c>
      <c r="AV1527">
        <f t="shared" si="367"/>
        <v>0</v>
      </c>
      <c r="AW1527" t="str">
        <f>IFERROR(VLOOKUP(#REF!,#REF!,32,0),"Desembolsado")</f>
        <v>Desembolsado</v>
      </c>
      <c r="AX1527" t="str">
        <f t="shared" si="372"/>
        <v>Otro</v>
      </c>
    </row>
    <row r="1528" spans="1:50" x14ac:dyDescent="0.25">
      <c r="A1528" s="3">
        <v>45016</v>
      </c>
      <c r="B1528" s="1">
        <v>39183200024051</v>
      </c>
      <c r="C1528" s="5">
        <v>81000000</v>
      </c>
      <c r="D1528">
        <v>84</v>
      </c>
      <c r="E1528" s="3">
        <v>42993</v>
      </c>
      <c r="F1528" s="1">
        <f>_xlfn.DAYS(E1528,A1528)/30</f>
        <v>-67.433333333333337</v>
      </c>
      <c r="G1528" s="1">
        <v>16</v>
      </c>
      <c r="H1528" s="5">
        <v>20390629</v>
      </c>
      <c r="I1528" s="5" t="s">
        <v>53</v>
      </c>
      <c r="J1528" s="6">
        <v>43352</v>
      </c>
      <c r="K1528" s="7">
        <v>56</v>
      </c>
      <c r="L1528" s="7">
        <v>68</v>
      </c>
      <c r="M1528" s="6">
        <v>26160</v>
      </c>
      <c r="N1528" s="8">
        <f>+_xlfn.DAYS(A1528,M1528)/365</f>
        <v>51.660273972602738</v>
      </c>
      <c r="O1528" s="8">
        <v>3169</v>
      </c>
      <c r="P1528" s="6">
        <v>42325</v>
      </c>
      <c r="Q1528" s="8">
        <f t="shared" si="364"/>
        <v>1.8555555555555556</v>
      </c>
      <c r="R1528" s="8">
        <f t="shared" si="371"/>
        <v>2.8527777777777779</v>
      </c>
      <c r="S1528" s="8" t="s">
        <v>66</v>
      </c>
      <c r="T1528" s="9">
        <v>2.9600000000000001E-2</v>
      </c>
      <c r="U1528" s="5">
        <f t="shared" si="365"/>
        <v>964285.71428571432</v>
      </c>
      <c r="V1528" s="5">
        <f t="shared" si="362"/>
        <v>50296.884866666674</v>
      </c>
      <c r="W1528" s="10">
        <f t="shared" si="373"/>
        <v>1014582.5991523809</v>
      </c>
      <c r="X1528" s="5">
        <v>610343</v>
      </c>
      <c r="Y1528">
        <v>0</v>
      </c>
      <c r="Z1528" s="5">
        <v>2809</v>
      </c>
      <c r="AA1528" s="5">
        <v>21003781</v>
      </c>
      <c r="AB1528">
        <v>0</v>
      </c>
      <c r="AC1528">
        <v>0</v>
      </c>
      <c r="AD1528">
        <v>0</v>
      </c>
      <c r="AE1528" t="s">
        <v>34</v>
      </c>
      <c r="AF1528" t="s">
        <v>34</v>
      </c>
      <c r="AG1528" t="s">
        <v>35</v>
      </c>
      <c r="AH1528" s="5">
        <v>98895</v>
      </c>
      <c r="AI1528" s="5">
        <v>2960</v>
      </c>
      <c r="AJ1528" s="3">
        <v>45646</v>
      </c>
      <c r="AK1528" s="5">
        <v>14</v>
      </c>
      <c r="AL1528" s="5">
        <v>182496.33</v>
      </c>
      <c r="AM1528" s="5">
        <v>5432.93</v>
      </c>
      <c r="AN1528" s="5">
        <v>25.62</v>
      </c>
      <c r="AO1528" t="s">
        <v>40</v>
      </c>
      <c r="AP1528" t="s">
        <v>37</v>
      </c>
      <c r="AQ1528" s="5">
        <v>0</v>
      </c>
      <c r="AR1528" t="s">
        <v>38</v>
      </c>
      <c r="AS1528">
        <f t="shared" si="375"/>
        <v>0</v>
      </c>
      <c r="AT1528" t="str">
        <f t="shared" si="366"/>
        <v>0 Días</v>
      </c>
      <c r="AU1528" t="e">
        <f>IF(AND(AC1528=0,SUMIFS($H:$H,$A:$A,$A1528,#REF!,#REF!)&lt;250000000),"Ordinaria",IF(AND(AC1528=0,SUMIFS($H:$H,$A:$A,$A1528,#REF!,#REF!)&gt;=250000000),"Preventiva",IF(AND(AC1528&gt;0,AC1528&lt;=30),"Persuasiva I",IF(AND(AC1528&gt;30,AC1528&lt;=60),"Persuasiva II",IF(AND(AC1528&gt;60,AC1528&lt;90),"Prejurídica","Jurídico")))))</f>
        <v>#REF!</v>
      </c>
      <c r="AV1528">
        <f t="shared" si="367"/>
        <v>0</v>
      </c>
      <c r="AW1528" t="str">
        <f>IFERROR(VLOOKUP(#REF!,#REF!,32,0),"Desembolsado")</f>
        <v>Desembolsado</v>
      </c>
      <c r="AX1528" t="str">
        <f t="shared" si="372"/>
        <v>Otro</v>
      </c>
    </row>
    <row r="1529" spans="1:50" x14ac:dyDescent="0.25">
      <c r="A1529" s="3">
        <v>45351</v>
      </c>
      <c r="B1529" s="1">
        <v>39186000025391</v>
      </c>
      <c r="C1529" s="5">
        <v>805000000</v>
      </c>
      <c r="D1529">
        <v>240</v>
      </c>
      <c r="E1529" s="3">
        <v>43299</v>
      </c>
      <c r="F1529" s="1">
        <f>_xlfn.DAYS(E1529,A1529)/30</f>
        <v>-68.400000000000006</v>
      </c>
      <c r="G1529" s="1">
        <f t="shared" ref="G1529:G1547" si="377">+D1529+F1529</f>
        <v>171.6</v>
      </c>
      <c r="H1529" s="5">
        <v>609789731</v>
      </c>
      <c r="I1529" s="5" t="s">
        <v>53</v>
      </c>
      <c r="J1529" s="6">
        <v>43443</v>
      </c>
      <c r="K1529" s="7">
        <f>+_xlfn.DAYS(A1529,J1529)/30</f>
        <v>63.6</v>
      </c>
      <c r="L1529" s="7">
        <f>+_xlfn.DAYS(A1529,E1529)/30</f>
        <v>68.400000000000006</v>
      </c>
      <c r="M1529" s="6">
        <v>29680</v>
      </c>
      <c r="N1529" s="8">
        <f>+_xlfn.DAYS(A1529,M1529)/365</f>
        <v>42.934246575342463</v>
      </c>
      <c r="O1529" s="8">
        <v>17540</v>
      </c>
      <c r="P1529" s="6">
        <v>42009</v>
      </c>
      <c r="Q1529" s="8">
        <f t="shared" si="364"/>
        <v>3.5833333333333335</v>
      </c>
      <c r="R1529" s="8">
        <f t="shared" si="371"/>
        <v>3.9833333333333334</v>
      </c>
      <c r="S1529" s="8" t="s">
        <v>76</v>
      </c>
      <c r="T1529" s="9">
        <v>1.61E-2</v>
      </c>
      <c r="U1529" s="5">
        <f t="shared" si="365"/>
        <v>3354166.6666666665</v>
      </c>
      <c r="V1529" s="5">
        <f t="shared" si="362"/>
        <v>818134.5557583333</v>
      </c>
      <c r="W1529" s="10">
        <f t="shared" si="373"/>
        <v>4172301.2224249998</v>
      </c>
      <c r="X1529" s="5">
        <v>7154438</v>
      </c>
      <c r="Y1529">
        <v>14279</v>
      </c>
      <c r="Z1529" s="5">
        <v>715429</v>
      </c>
      <c r="AA1529" s="5">
        <v>617659598</v>
      </c>
      <c r="AB1529">
        <v>3</v>
      </c>
      <c r="AC1529">
        <v>92</v>
      </c>
      <c r="AD1529">
        <v>0</v>
      </c>
      <c r="AE1529" t="s">
        <v>48</v>
      </c>
      <c r="AF1529" t="s">
        <v>48</v>
      </c>
      <c r="AG1529" t="s">
        <v>41</v>
      </c>
      <c r="AH1529" s="5">
        <v>121957946.2</v>
      </c>
      <c r="AI1529" s="5">
        <v>1430887.6</v>
      </c>
      <c r="AJ1529" s="3">
        <v>50708</v>
      </c>
      <c r="AK1529" s="5">
        <v>143085.79999999999</v>
      </c>
      <c r="AL1529" s="5">
        <v>0</v>
      </c>
      <c r="AM1529" s="5">
        <v>0</v>
      </c>
      <c r="AN1529" s="5">
        <v>0</v>
      </c>
      <c r="AO1529" t="s">
        <v>41</v>
      </c>
      <c r="AP1529" t="s">
        <v>46</v>
      </c>
      <c r="AQ1529" s="5">
        <v>6097897.3099999996</v>
      </c>
      <c r="AR1529" t="s">
        <v>38</v>
      </c>
      <c r="AT1529" t="str">
        <f t="shared" si="366"/>
        <v xml:space="preserve"> &gt; 90 Días</v>
      </c>
      <c r="AU1529" t="e">
        <f>IF(AND(AC1529=0,SUMIFS($H:$H,$A:$A,$A1529,#REF!,#REF!)&lt;250000000),"Ordinaria",IF(AND(AC1529=0,SUMIFS($H:$H,$A:$A,$A1529,#REF!,#REF!)&gt;=250000000),"Preventiva",IF(AND(AC1529&gt;0,AC1529&lt;=30),"Persuasiva I",IF(AND(AC1529&gt;30,AC1529&lt;=60),"Persuasiva II",IF(AND(AC1529&gt;60,AC1529&lt;90),"Prejurídica","Jurídico")))))</f>
        <v>#REF!</v>
      </c>
      <c r="AV1529" t="str">
        <f t="shared" si="367"/>
        <v>MORA &gt;30 &lt;= 540 DIAS</v>
      </c>
      <c r="AW1529" t="str">
        <f>IFERROR(VLOOKUP(#REF!,#REF!,32,0),"Desembolsado")</f>
        <v>Desembolsado</v>
      </c>
      <c r="AX1529" t="str">
        <f t="shared" si="372"/>
        <v>Otro</v>
      </c>
    </row>
    <row r="1530" spans="1:50" x14ac:dyDescent="0.25">
      <c r="A1530" s="3">
        <v>45322</v>
      </c>
      <c r="B1530" s="1">
        <v>39186000025391</v>
      </c>
      <c r="C1530" s="5">
        <v>805000000</v>
      </c>
      <c r="D1530">
        <v>240</v>
      </c>
      <c r="E1530" s="3">
        <v>43299</v>
      </c>
      <c r="F1530" s="1">
        <f>_xlfn.DAYS(E1530,A1530)/30</f>
        <v>-67.433333333333337</v>
      </c>
      <c r="G1530" s="1">
        <f t="shared" si="377"/>
        <v>172.56666666666666</v>
      </c>
      <c r="H1530" s="5">
        <v>617589207</v>
      </c>
      <c r="I1530" s="5" t="s">
        <v>53</v>
      </c>
      <c r="J1530" s="6">
        <v>43443</v>
      </c>
      <c r="K1530" s="7">
        <f>+_xlfn.DAYS(A1530,J1530)/30</f>
        <v>62.633333333333333</v>
      </c>
      <c r="L1530" s="7">
        <f>+_xlfn.DAYS(A1530,E1530)/30</f>
        <v>67.433333333333337</v>
      </c>
      <c r="M1530" s="6">
        <v>29680</v>
      </c>
      <c r="N1530" s="8">
        <f>+_xlfn.DAYS(A1530,M1530)/365</f>
        <v>42.854794520547948</v>
      </c>
      <c r="O1530" s="8">
        <v>17540</v>
      </c>
      <c r="P1530" s="6">
        <v>42009</v>
      </c>
      <c r="Q1530" s="8">
        <f t="shared" si="364"/>
        <v>3.5833333333333335</v>
      </c>
      <c r="R1530" s="8">
        <f t="shared" si="371"/>
        <v>3.9833333333333334</v>
      </c>
      <c r="S1530" s="8" t="s">
        <v>76</v>
      </c>
      <c r="T1530" s="9">
        <v>1.61E-2</v>
      </c>
      <c r="U1530" s="5">
        <f t="shared" si="365"/>
        <v>3354166.6666666665</v>
      </c>
      <c r="V1530" s="5">
        <f t="shared" ref="V1530:V1593" si="378">H1530*T1530/360*30</f>
        <v>828598.85272499989</v>
      </c>
      <c r="W1530" s="10">
        <f t="shared" si="373"/>
        <v>4182765.5193916662</v>
      </c>
      <c r="X1530" s="5">
        <v>7345620</v>
      </c>
      <c r="Y1530">
        <v>41656</v>
      </c>
      <c r="Z1530" s="5">
        <v>938083</v>
      </c>
      <c r="AA1530" s="5">
        <v>625872910</v>
      </c>
      <c r="AB1530">
        <v>6</v>
      </c>
      <c r="AC1530">
        <v>154</v>
      </c>
      <c r="AD1530">
        <v>0</v>
      </c>
      <c r="AE1530" t="s">
        <v>48</v>
      </c>
      <c r="AF1530" t="s">
        <v>48</v>
      </c>
      <c r="AG1530" t="s">
        <v>41</v>
      </c>
      <c r="AH1530" s="5">
        <v>123517841.40000001</v>
      </c>
      <c r="AI1530" s="5">
        <v>1469124</v>
      </c>
      <c r="AJ1530" s="3">
        <v>50708</v>
      </c>
      <c r="AK1530" s="5">
        <v>187616.6</v>
      </c>
      <c r="AL1530" s="5">
        <v>0</v>
      </c>
      <c r="AM1530" s="5">
        <v>0</v>
      </c>
      <c r="AN1530" s="5">
        <v>0</v>
      </c>
      <c r="AO1530" t="s">
        <v>41</v>
      </c>
      <c r="AP1530" t="s">
        <v>46</v>
      </c>
      <c r="AQ1530" s="5">
        <v>6175892.0700000003</v>
      </c>
      <c r="AR1530" t="s">
        <v>38</v>
      </c>
      <c r="AS1530">
        <f t="shared" ref="AS1530:AS1540" si="379">IF(AC1530&gt;=1,1,0)</f>
        <v>1</v>
      </c>
      <c r="AT1530" t="str">
        <f t="shared" si="366"/>
        <v xml:space="preserve"> &gt; 90 Días</v>
      </c>
      <c r="AU1530" t="e">
        <f>IF(AND(AC1530=0,SUMIFS($H:$H,$A:$A,$A1530,#REF!,#REF!)&lt;250000000),"Ordinaria",IF(AND(AC1530=0,SUMIFS($H:$H,$A:$A,$A1530,#REF!,#REF!)&gt;=250000000),"Preventiva",IF(AND(AC1530&gt;0,AC1530&lt;=30),"Persuasiva I",IF(AND(AC1530&gt;30,AC1530&lt;=60),"Persuasiva II",IF(AND(AC1530&gt;60,AC1530&lt;90),"Prejurídica","Jurídico")))))</f>
        <v>#REF!</v>
      </c>
      <c r="AV1530" t="str">
        <f t="shared" si="367"/>
        <v>MORA &gt;30 &lt;= 540 DIAS</v>
      </c>
      <c r="AW1530" t="str">
        <f>IFERROR(VLOOKUP(#REF!,#REF!,32,0),"Desembolsado")</f>
        <v>Desembolsado</v>
      </c>
      <c r="AX1530" t="str">
        <f t="shared" si="372"/>
        <v>Otro</v>
      </c>
    </row>
    <row r="1531" spans="1:50" x14ac:dyDescent="0.25">
      <c r="A1531" s="3">
        <v>45291</v>
      </c>
      <c r="B1531" s="1">
        <v>39186000025391</v>
      </c>
      <c r="C1531" s="5">
        <v>805000000</v>
      </c>
      <c r="D1531">
        <v>240</v>
      </c>
      <c r="E1531" s="3">
        <v>43299</v>
      </c>
      <c r="F1531" s="1">
        <f>_xlfn.DAYS(E1531,A1531)/30</f>
        <v>-66.400000000000006</v>
      </c>
      <c r="G1531" s="1">
        <f t="shared" si="377"/>
        <v>173.6</v>
      </c>
      <c r="H1531" s="5">
        <v>617589207</v>
      </c>
      <c r="I1531" s="5" t="s">
        <v>53</v>
      </c>
      <c r="J1531" s="6">
        <v>43443</v>
      </c>
      <c r="K1531" s="7">
        <f>+_xlfn.DAYS(A1531,J1531)/30</f>
        <v>61.6</v>
      </c>
      <c r="L1531" s="7">
        <f>+_xlfn.DAYS(A1531,E1531)/30</f>
        <v>66.400000000000006</v>
      </c>
      <c r="M1531" s="6">
        <v>29680</v>
      </c>
      <c r="N1531" s="8">
        <f>+_xlfn.DAYS(A1531,M1531)/365</f>
        <v>42.769863013698632</v>
      </c>
      <c r="O1531" s="8">
        <v>17540</v>
      </c>
      <c r="P1531" s="6">
        <v>42009</v>
      </c>
      <c r="Q1531" s="8">
        <f t="shared" si="364"/>
        <v>3.5833333333333335</v>
      </c>
      <c r="R1531" s="8">
        <f t="shared" si="371"/>
        <v>3.9833333333333334</v>
      </c>
      <c r="S1531" s="8" t="s">
        <v>76</v>
      </c>
      <c r="T1531" s="9">
        <v>1.61E-2</v>
      </c>
      <c r="U1531" s="5">
        <f t="shared" si="365"/>
        <v>3354166.6666666665</v>
      </c>
      <c r="V1531" s="5">
        <f t="shared" si="378"/>
        <v>828598.85272499989</v>
      </c>
      <c r="W1531" s="10">
        <f t="shared" si="373"/>
        <v>4182765.5193916662</v>
      </c>
      <c r="X1531" s="5">
        <v>7345620</v>
      </c>
      <c r="Y1531">
        <v>12041</v>
      </c>
      <c r="Z1531" s="5">
        <v>854244</v>
      </c>
      <c r="AA1531" s="5">
        <v>625789071</v>
      </c>
      <c r="AB1531">
        <v>5</v>
      </c>
      <c r="AC1531">
        <v>123</v>
      </c>
      <c r="AD1531">
        <v>0</v>
      </c>
      <c r="AE1531" t="s">
        <v>47</v>
      </c>
      <c r="AF1531" t="s">
        <v>48</v>
      </c>
      <c r="AG1531" t="s">
        <v>41</v>
      </c>
      <c r="AH1531" s="5">
        <v>123517841.40000001</v>
      </c>
      <c r="AI1531" s="5">
        <v>1469124</v>
      </c>
      <c r="AJ1531" s="3">
        <v>50708</v>
      </c>
      <c r="AK1531" s="5">
        <v>170848.8</v>
      </c>
      <c r="AL1531" s="5">
        <v>0</v>
      </c>
      <c r="AM1531" s="5">
        <v>0</v>
      </c>
      <c r="AN1531" s="5">
        <v>0</v>
      </c>
      <c r="AO1531" t="s">
        <v>41</v>
      </c>
      <c r="AP1531" t="s">
        <v>46</v>
      </c>
      <c r="AQ1531" s="5">
        <v>6175892.0700000003</v>
      </c>
      <c r="AR1531" t="s">
        <v>38</v>
      </c>
      <c r="AS1531">
        <f t="shared" si="379"/>
        <v>1</v>
      </c>
      <c r="AT1531" t="str">
        <f t="shared" si="366"/>
        <v xml:space="preserve"> &gt; 90 Días</v>
      </c>
      <c r="AU1531" t="e">
        <f>IF(AND(AC1531=0,SUMIFS($H:$H,$A:$A,$A1531,#REF!,#REF!)&lt;250000000),"Ordinaria",IF(AND(AC1531=0,SUMIFS($H:$H,$A:$A,$A1531,#REF!,#REF!)&gt;=250000000),"Preventiva",IF(AND(AC1531&gt;0,AC1531&lt;=30),"Persuasiva I",IF(AND(AC1531&gt;30,AC1531&lt;=60),"Persuasiva II",IF(AND(AC1531&gt;60,AC1531&lt;90),"Prejurídica","Jurídico")))))</f>
        <v>#REF!</v>
      </c>
      <c r="AV1531" t="str">
        <f t="shared" si="367"/>
        <v>MORA &gt;30 &lt;= 540 DIAS</v>
      </c>
      <c r="AW1531" t="str">
        <f>IFERROR(VLOOKUP(#REF!,#REF!,32,0),"Desembolsado")</f>
        <v>Desembolsado</v>
      </c>
      <c r="AX1531" t="str">
        <f t="shared" si="372"/>
        <v>Otro</v>
      </c>
    </row>
    <row r="1532" spans="1:50" x14ac:dyDescent="0.25">
      <c r="A1532" s="3">
        <v>45260</v>
      </c>
      <c r="B1532" s="1">
        <v>39186000025391</v>
      </c>
      <c r="C1532" s="5">
        <v>805000000</v>
      </c>
      <c r="D1532">
        <v>240</v>
      </c>
      <c r="E1532" s="3">
        <v>43299</v>
      </c>
      <c r="F1532" s="1">
        <f>_xlfn.DAYS(E1532,A1532)/30</f>
        <v>-65.36666666666666</v>
      </c>
      <c r="G1532" s="1">
        <f t="shared" si="377"/>
        <v>174.63333333333333</v>
      </c>
      <c r="H1532" s="5">
        <v>620326157</v>
      </c>
      <c r="I1532" s="5" t="s">
        <v>53</v>
      </c>
      <c r="J1532" s="6">
        <v>43443</v>
      </c>
      <c r="K1532" s="7">
        <f>+_xlfn.DAYS(A1532,J1532)/30</f>
        <v>60.56666666666667</v>
      </c>
      <c r="L1532" s="7">
        <f>+_xlfn.DAYS(A1532,E1532)/30</f>
        <v>65.36666666666666</v>
      </c>
      <c r="M1532" s="6">
        <v>29680</v>
      </c>
      <c r="N1532" s="8">
        <f>+_xlfn.DAYS(A1532,M1532)/365</f>
        <v>42.684931506849317</v>
      </c>
      <c r="O1532" s="8">
        <v>17540</v>
      </c>
      <c r="P1532" s="6">
        <v>42009</v>
      </c>
      <c r="Q1532" s="8">
        <f t="shared" si="364"/>
        <v>3.5833333333333335</v>
      </c>
      <c r="R1532" s="8">
        <f t="shared" si="371"/>
        <v>3.9833333333333334</v>
      </c>
      <c r="S1532" s="8" t="s">
        <v>76</v>
      </c>
      <c r="T1532" s="9">
        <v>1.61E-2</v>
      </c>
      <c r="U1532" s="5">
        <f t="shared" si="365"/>
        <v>3354166.6666666665</v>
      </c>
      <c r="V1532" s="5">
        <f t="shared" si="378"/>
        <v>832270.92730833322</v>
      </c>
      <c r="W1532" s="10">
        <f t="shared" si="373"/>
        <v>4186437.5939749996</v>
      </c>
      <c r="X1532" s="5">
        <v>7786603</v>
      </c>
      <c r="Y1532">
        <v>22853</v>
      </c>
      <c r="Z1532" s="5">
        <v>0</v>
      </c>
      <c r="AA1532" s="5">
        <v>628127180</v>
      </c>
      <c r="AB1532">
        <v>3</v>
      </c>
      <c r="AC1532">
        <v>92</v>
      </c>
      <c r="AD1532">
        <v>0</v>
      </c>
      <c r="AE1532" t="s">
        <v>47</v>
      </c>
      <c r="AF1532" t="s">
        <v>47</v>
      </c>
      <c r="AG1532" t="s">
        <v>41</v>
      </c>
      <c r="AH1532" s="5">
        <v>62032615.700000003</v>
      </c>
      <c r="AI1532" s="5">
        <v>780102.3</v>
      </c>
      <c r="AJ1532" s="3">
        <v>50708</v>
      </c>
      <c r="AK1532" s="5">
        <v>0</v>
      </c>
      <c r="AL1532" s="5">
        <v>0</v>
      </c>
      <c r="AM1532" s="5">
        <v>0</v>
      </c>
      <c r="AN1532" s="5">
        <v>0</v>
      </c>
      <c r="AO1532" t="s">
        <v>41</v>
      </c>
      <c r="AP1532" t="s">
        <v>46</v>
      </c>
      <c r="AQ1532" s="5">
        <v>6203261.5700000003</v>
      </c>
      <c r="AR1532" t="s">
        <v>38</v>
      </c>
      <c r="AS1532">
        <f t="shared" si="379"/>
        <v>1</v>
      </c>
      <c r="AT1532" t="str">
        <f t="shared" si="366"/>
        <v xml:space="preserve"> &gt; 90 Días</v>
      </c>
      <c r="AU1532" t="e">
        <f>IF(AND(AC1532=0,SUMIFS($H:$H,$A:$A,$A1532,#REF!,#REF!)&lt;250000000),"Ordinaria",IF(AND(AC1532=0,SUMIFS($H:$H,$A:$A,$A1532,#REF!,#REF!)&gt;=250000000),"Preventiva",IF(AND(AC1532&gt;0,AC1532&lt;=30),"Persuasiva I",IF(AND(AC1532&gt;30,AC1532&lt;=60),"Persuasiva II",IF(AND(AC1532&gt;60,AC1532&lt;90),"Prejurídica","Jurídico")))))</f>
        <v>#REF!</v>
      </c>
      <c r="AV1532" t="str">
        <f t="shared" si="367"/>
        <v>MORA &gt;30 &lt;= 540 DIAS</v>
      </c>
      <c r="AW1532" t="str">
        <f>IFERROR(VLOOKUP(#REF!,#REF!,32,0),"Desembolsado")</f>
        <v>Desembolsado</v>
      </c>
      <c r="AX1532" t="str">
        <f t="shared" si="372"/>
        <v>Otro</v>
      </c>
    </row>
    <row r="1533" spans="1:50" x14ac:dyDescent="0.25">
      <c r="A1533" s="3">
        <v>45230</v>
      </c>
      <c r="B1533" s="1">
        <v>39186000025391</v>
      </c>
      <c r="C1533" s="5">
        <v>805000000</v>
      </c>
      <c r="D1533">
        <v>240</v>
      </c>
      <c r="E1533" s="3">
        <v>43299</v>
      </c>
      <c r="F1533" s="1">
        <f>_xlfn.DAYS(E1533,A1533)/30</f>
        <v>-64.36666666666666</v>
      </c>
      <c r="G1533" s="1">
        <f t="shared" si="377"/>
        <v>175.63333333333333</v>
      </c>
      <c r="H1533" s="5">
        <v>620326157</v>
      </c>
      <c r="I1533" s="5" t="s">
        <v>53</v>
      </c>
      <c r="J1533" s="6">
        <v>43443</v>
      </c>
      <c r="K1533" s="7">
        <f>+_xlfn.DAYS(A1533,J1533)/30</f>
        <v>59.56666666666667</v>
      </c>
      <c r="L1533" s="7">
        <f>+_xlfn.DAYS(A1533,E1533)/30</f>
        <v>64.36666666666666</v>
      </c>
      <c r="M1533" s="6">
        <v>29680</v>
      </c>
      <c r="N1533" s="8">
        <f>+_xlfn.DAYS(A1533,M1533)/365</f>
        <v>42.602739726027394</v>
      </c>
      <c r="O1533" s="8">
        <v>17540</v>
      </c>
      <c r="P1533" s="6">
        <v>42009</v>
      </c>
      <c r="Q1533" s="8">
        <f t="shared" si="364"/>
        <v>3.5833333333333335</v>
      </c>
      <c r="R1533" s="8">
        <f t="shared" si="371"/>
        <v>3.9833333333333334</v>
      </c>
      <c r="S1533" s="8" t="s">
        <v>76</v>
      </c>
      <c r="T1533" s="9">
        <v>1.61E-2</v>
      </c>
      <c r="U1533" s="5">
        <f t="shared" si="365"/>
        <v>3354166.6666666665</v>
      </c>
      <c r="V1533" s="5">
        <f t="shared" si="378"/>
        <v>832270.92730833322</v>
      </c>
      <c r="W1533" s="10">
        <f t="shared" si="373"/>
        <v>4186437.5939749996</v>
      </c>
      <c r="X1533" s="5">
        <v>7786603</v>
      </c>
      <c r="Y1533">
        <v>2663</v>
      </c>
      <c r="Z1533" s="5">
        <v>0</v>
      </c>
      <c r="AA1533" s="5">
        <v>628127180</v>
      </c>
      <c r="AB1533">
        <v>3</v>
      </c>
      <c r="AC1533">
        <v>62</v>
      </c>
      <c r="AD1533">
        <v>0</v>
      </c>
      <c r="AE1533" t="s">
        <v>47</v>
      </c>
      <c r="AF1533" t="s">
        <v>47</v>
      </c>
      <c r="AG1533" t="s">
        <v>41</v>
      </c>
      <c r="AH1533" s="5">
        <v>62032615.700000003</v>
      </c>
      <c r="AI1533" s="5">
        <v>780102.3</v>
      </c>
      <c r="AJ1533" s="3">
        <v>50708</v>
      </c>
      <c r="AK1533" s="5">
        <v>0</v>
      </c>
      <c r="AL1533" s="5">
        <v>0</v>
      </c>
      <c r="AM1533" s="5">
        <v>0</v>
      </c>
      <c r="AN1533" s="5">
        <v>0</v>
      </c>
      <c r="AO1533" t="s">
        <v>41</v>
      </c>
      <c r="AP1533" t="s">
        <v>46</v>
      </c>
      <c r="AQ1533" s="5">
        <v>6203261.5700000003</v>
      </c>
      <c r="AR1533" t="s">
        <v>38</v>
      </c>
      <c r="AS1533">
        <f t="shared" si="379"/>
        <v>1</v>
      </c>
      <c r="AT1533" t="str">
        <f t="shared" si="366"/>
        <v>60-90 Días</v>
      </c>
      <c r="AU1533" t="e">
        <f>IF(AND(AC1533=0,SUMIFS($H:$H,$A:$A,$A1533,#REF!,#REF!)&lt;250000000),"Ordinaria",IF(AND(AC1533=0,SUMIFS($H:$H,$A:$A,$A1533,#REF!,#REF!)&gt;=250000000),"Preventiva",IF(AND(AC1533&gt;0,AC1533&lt;=30),"Persuasiva I",IF(AND(AC1533&gt;30,AC1533&lt;=60),"Persuasiva II",IF(AND(AC1533&gt;60,AC1533&lt;90),"Prejurídica","Jurídico")))))</f>
        <v>#REF!</v>
      </c>
      <c r="AV1533" t="str">
        <f t="shared" si="367"/>
        <v>MORA &gt;30 &lt;= 540 DIAS</v>
      </c>
      <c r="AW1533" t="str">
        <f>IFERROR(VLOOKUP(#REF!,#REF!,32,0),"Desembolsado")</f>
        <v>Desembolsado</v>
      </c>
      <c r="AX1533" t="str">
        <f t="shared" si="372"/>
        <v>Otro</v>
      </c>
    </row>
    <row r="1534" spans="1:50" x14ac:dyDescent="0.25">
      <c r="A1534" s="3">
        <v>45199</v>
      </c>
      <c r="B1534" s="1">
        <v>39186000025391</v>
      </c>
      <c r="C1534" s="5">
        <v>805000000</v>
      </c>
      <c r="D1534">
        <v>240</v>
      </c>
      <c r="E1534" s="3">
        <v>43299</v>
      </c>
      <c r="F1534" s="1">
        <f>_xlfn.DAYS(E1534,A1534)/30</f>
        <v>-63.333333333333336</v>
      </c>
      <c r="G1534" s="1">
        <f t="shared" si="377"/>
        <v>176.66666666666666</v>
      </c>
      <c r="H1534" s="5">
        <v>620326157</v>
      </c>
      <c r="I1534" s="5" t="s">
        <v>53</v>
      </c>
      <c r="J1534" s="6">
        <v>43443</v>
      </c>
      <c r="K1534" s="7">
        <f>+_xlfn.DAYS(A1534,J1534)/30</f>
        <v>58.533333333333331</v>
      </c>
      <c r="L1534" s="7">
        <f>+_xlfn.DAYS(A1534,E1534)/30</f>
        <v>63.333333333333336</v>
      </c>
      <c r="M1534" s="6">
        <v>29680</v>
      </c>
      <c r="N1534" s="8">
        <f>+_xlfn.DAYS(A1534,M1534)/365</f>
        <v>42.517808219178079</v>
      </c>
      <c r="O1534" s="8">
        <v>17540</v>
      </c>
      <c r="P1534" s="6">
        <v>42009</v>
      </c>
      <c r="Q1534" s="8">
        <f t="shared" si="364"/>
        <v>3.5833333333333335</v>
      </c>
      <c r="R1534" s="8">
        <f t="shared" si="371"/>
        <v>3.9833333333333334</v>
      </c>
      <c r="S1534" s="8" t="s">
        <v>76</v>
      </c>
      <c r="T1534" s="9">
        <v>1.61E-2</v>
      </c>
      <c r="U1534" s="5">
        <f t="shared" si="365"/>
        <v>3354166.6666666665</v>
      </c>
      <c r="V1534" s="5">
        <f t="shared" si="378"/>
        <v>832270.92730833322</v>
      </c>
      <c r="W1534" s="10">
        <f t="shared" si="373"/>
        <v>4186437.5939749996</v>
      </c>
      <c r="X1534" s="5">
        <v>6968689</v>
      </c>
      <c r="Y1534">
        <v>2663</v>
      </c>
      <c r="Z1534" s="5">
        <v>0</v>
      </c>
      <c r="AA1534" s="5">
        <v>627294846</v>
      </c>
      <c r="AB1534">
        <v>1</v>
      </c>
      <c r="AC1534">
        <v>31</v>
      </c>
      <c r="AD1534">
        <v>0</v>
      </c>
      <c r="AE1534" t="s">
        <v>47</v>
      </c>
      <c r="AF1534" t="s">
        <v>47</v>
      </c>
      <c r="AG1534" t="s">
        <v>41</v>
      </c>
      <c r="AH1534" s="5">
        <v>62032615.700000003</v>
      </c>
      <c r="AI1534" s="5">
        <v>696868.9</v>
      </c>
      <c r="AJ1534" s="3">
        <v>50708</v>
      </c>
      <c r="AK1534" s="5">
        <v>0</v>
      </c>
      <c r="AL1534" s="5">
        <v>0</v>
      </c>
      <c r="AM1534" s="5">
        <v>0</v>
      </c>
      <c r="AN1534" s="5">
        <v>0</v>
      </c>
      <c r="AO1534" t="s">
        <v>41</v>
      </c>
      <c r="AP1534" t="s">
        <v>45</v>
      </c>
      <c r="AQ1534" s="5">
        <v>6203261.5700000003</v>
      </c>
      <c r="AR1534" t="s">
        <v>38</v>
      </c>
      <c r="AS1534">
        <f t="shared" si="379"/>
        <v>1</v>
      </c>
      <c r="AT1534" t="str">
        <f t="shared" si="366"/>
        <v>30-60 Días</v>
      </c>
      <c r="AU1534" t="e">
        <f>IF(AND(AC1534=0,SUMIFS($H:$H,$A:$A,$A1534,#REF!,#REF!)&lt;250000000),"Ordinaria",IF(AND(AC1534=0,SUMIFS($H:$H,$A:$A,$A1534,#REF!,#REF!)&gt;=250000000),"Preventiva",IF(AND(AC1534&gt;0,AC1534&lt;=30),"Persuasiva I",IF(AND(AC1534&gt;30,AC1534&lt;=60),"Persuasiva II",IF(AND(AC1534&gt;60,AC1534&lt;90),"Prejurídica","Jurídico")))))</f>
        <v>#REF!</v>
      </c>
      <c r="AV1534" t="str">
        <f t="shared" si="367"/>
        <v>MORA &gt;30 &lt;= 540 DIAS</v>
      </c>
      <c r="AW1534" t="str">
        <f>IFERROR(VLOOKUP(#REF!,#REF!,32,0),"Desembolsado")</f>
        <v>Desembolsado</v>
      </c>
      <c r="AX1534" t="str">
        <f t="shared" si="372"/>
        <v>Otro</v>
      </c>
    </row>
    <row r="1535" spans="1:50" x14ac:dyDescent="0.25">
      <c r="A1535" s="3">
        <v>45169</v>
      </c>
      <c r="B1535" s="1">
        <v>39186000025391</v>
      </c>
      <c r="C1535" s="5">
        <v>805000000</v>
      </c>
      <c r="D1535">
        <v>240</v>
      </c>
      <c r="E1535" s="3">
        <v>43299</v>
      </c>
      <c r="F1535" s="1">
        <f>_xlfn.DAYS(E1535,A1535)/30</f>
        <v>-62.333333333333336</v>
      </c>
      <c r="G1535" s="1">
        <f t="shared" si="377"/>
        <v>177.66666666666666</v>
      </c>
      <c r="H1535" s="5">
        <v>627101845</v>
      </c>
      <c r="I1535" s="5" t="s">
        <v>53</v>
      </c>
      <c r="J1535" s="6">
        <v>43443</v>
      </c>
      <c r="K1535" s="7">
        <f>+_xlfn.DAYS(A1535,J1535)/30</f>
        <v>57.533333333333331</v>
      </c>
      <c r="L1535" s="7">
        <f>+_xlfn.DAYS(A1535,E1535)/30</f>
        <v>62.333333333333336</v>
      </c>
      <c r="M1535" s="6">
        <v>29680</v>
      </c>
      <c r="N1535" s="8">
        <f>+_xlfn.DAYS(A1535,M1535)/365</f>
        <v>42.435616438356163</v>
      </c>
      <c r="O1535" s="8">
        <v>17540</v>
      </c>
      <c r="P1535" s="6">
        <v>42009</v>
      </c>
      <c r="Q1535" s="8">
        <f t="shared" si="364"/>
        <v>3.5833333333333335</v>
      </c>
      <c r="R1535" s="8">
        <f t="shared" si="371"/>
        <v>3.9833333333333334</v>
      </c>
      <c r="S1535" s="8" t="s">
        <v>76</v>
      </c>
      <c r="T1535" s="9">
        <v>1.61E-2</v>
      </c>
      <c r="U1535" s="5">
        <f t="shared" si="365"/>
        <v>3354166.6666666665</v>
      </c>
      <c r="V1535" s="5">
        <f t="shared" si="378"/>
        <v>841361.64204166655</v>
      </c>
      <c r="W1535" s="10">
        <f t="shared" si="373"/>
        <v>4195528.3087083334</v>
      </c>
      <c r="X1535" s="5">
        <v>6968689</v>
      </c>
      <c r="Y1535">
        <v>4874</v>
      </c>
      <c r="Z1535" s="5">
        <v>0</v>
      </c>
      <c r="AA1535" s="5">
        <v>634070534</v>
      </c>
      <c r="AB1535">
        <v>3</v>
      </c>
      <c r="AC1535">
        <v>62</v>
      </c>
      <c r="AD1535">
        <v>0</v>
      </c>
      <c r="AE1535" t="s">
        <v>47</v>
      </c>
      <c r="AF1535" t="s">
        <v>47</v>
      </c>
      <c r="AG1535" t="s">
        <v>41</v>
      </c>
      <c r="AH1535" s="5">
        <v>62710184.5</v>
      </c>
      <c r="AI1535" s="5">
        <v>696868.9</v>
      </c>
      <c r="AJ1535" s="3">
        <v>50708</v>
      </c>
      <c r="AK1535" s="5">
        <v>0</v>
      </c>
      <c r="AL1535" s="5">
        <v>0</v>
      </c>
      <c r="AM1535" s="5">
        <v>0</v>
      </c>
      <c r="AN1535" s="5">
        <v>0</v>
      </c>
      <c r="AO1535" t="s">
        <v>41</v>
      </c>
      <c r="AP1535" t="s">
        <v>46</v>
      </c>
      <c r="AQ1535" s="5">
        <v>6271018.4500000002</v>
      </c>
      <c r="AR1535" t="s">
        <v>38</v>
      </c>
      <c r="AS1535">
        <f t="shared" si="379"/>
        <v>1</v>
      </c>
      <c r="AT1535" t="str">
        <f t="shared" si="366"/>
        <v>60-90 Días</v>
      </c>
      <c r="AU1535" t="e">
        <f>IF(AND(AC1535=0,SUMIFS($H:$H,$A:$A,$A1535,#REF!,#REF!)&lt;250000000),"Ordinaria",IF(AND(AC1535=0,SUMIFS($H:$H,$A:$A,$A1535,#REF!,#REF!)&gt;=250000000),"Preventiva",IF(AND(AC1535&gt;0,AC1535&lt;=30),"Persuasiva I",IF(AND(AC1535&gt;30,AC1535&lt;=60),"Persuasiva II",IF(AND(AC1535&gt;60,AC1535&lt;90),"Prejurídica","Jurídico")))))</f>
        <v>#REF!</v>
      </c>
      <c r="AV1535" t="str">
        <f t="shared" si="367"/>
        <v>MORA &gt;30 &lt;= 540 DIAS</v>
      </c>
      <c r="AW1535" t="str">
        <f>IFERROR(VLOOKUP(#REF!,#REF!,32,0),"Desembolsado")</f>
        <v>Desembolsado</v>
      </c>
      <c r="AX1535" t="str">
        <f t="shared" si="372"/>
        <v>Otro</v>
      </c>
    </row>
    <row r="1536" spans="1:50" x14ac:dyDescent="0.25">
      <c r="A1536" s="3">
        <v>45138</v>
      </c>
      <c r="B1536" s="1">
        <v>39186000025391</v>
      </c>
      <c r="C1536" s="5">
        <v>805000000</v>
      </c>
      <c r="D1536">
        <v>240</v>
      </c>
      <c r="E1536" s="3">
        <v>43299</v>
      </c>
      <c r="F1536" s="1">
        <f>_xlfn.DAYS(E1536,A1536)/30</f>
        <v>-61.3</v>
      </c>
      <c r="G1536" s="1">
        <f t="shared" si="377"/>
        <v>178.7</v>
      </c>
      <c r="H1536" s="5">
        <v>629089005</v>
      </c>
      <c r="I1536" s="5" t="s">
        <v>53</v>
      </c>
      <c r="J1536" s="6">
        <v>43443</v>
      </c>
      <c r="K1536" s="7">
        <f>+_xlfn.DAYS(A1536,J1536)/30</f>
        <v>56.5</v>
      </c>
      <c r="L1536" s="7">
        <f>+_xlfn.DAYS(A1536,E1536)/30</f>
        <v>61.3</v>
      </c>
      <c r="M1536" s="6">
        <v>29680</v>
      </c>
      <c r="N1536" s="8">
        <f>+_xlfn.DAYS(A1536,M1536)/365</f>
        <v>42.350684931506848</v>
      </c>
      <c r="O1536" s="8">
        <v>17540</v>
      </c>
      <c r="P1536" s="6">
        <v>42009</v>
      </c>
      <c r="Q1536" s="8">
        <f t="shared" si="364"/>
        <v>3.5833333333333335</v>
      </c>
      <c r="R1536" s="8">
        <f t="shared" si="371"/>
        <v>3.9833333333333334</v>
      </c>
      <c r="S1536" s="8" t="s">
        <v>76</v>
      </c>
      <c r="T1536" s="9">
        <v>1.61E-2</v>
      </c>
      <c r="U1536" s="5">
        <f t="shared" si="365"/>
        <v>3354166.6666666665</v>
      </c>
      <c r="V1536" s="5">
        <f t="shared" si="378"/>
        <v>844027.74837499997</v>
      </c>
      <c r="W1536" s="10">
        <f t="shared" si="373"/>
        <v>4198194.4150416665</v>
      </c>
      <c r="X1536" s="5">
        <v>6968689</v>
      </c>
      <c r="Y1536">
        <v>0</v>
      </c>
      <c r="Z1536" s="5">
        <v>0</v>
      </c>
      <c r="AA1536" s="5">
        <v>636058489</v>
      </c>
      <c r="AB1536">
        <v>3</v>
      </c>
      <c r="AC1536">
        <v>62</v>
      </c>
      <c r="AD1536">
        <v>0</v>
      </c>
      <c r="AE1536" t="s">
        <v>47</v>
      </c>
      <c r="AF1536" t="s">
        <v>47</v>
      </c>
      <c r="AG1536" t="s">
        <v>41</v>
      </c>
      <c r="AH1536" s="5">
        <v>62908900.5</v>
      </c>
      <c r="AI1536" s="5">
        <v>696948.4</v>
      </c>
      <c r="AJ1536" s="3">
        <v>50708</v>
      </c>
      <c r="AK1536" s="5">
        <v>0</v>
      </c>
      <c r="AL1536" s="5">
        <v>0</v>
      </c>
      <c r="AM1536" s="5">
        <v>0</v>
      </c>
      <c r="AN1536" s="5">
        <v>0</v>
      </c>
      <c r="AO1536" t="s">
        <v>41</v>
      </c>
      <c r="AP1536" t="s">
        <v>46</v>
      </c>
      <c r="AQ1536" s="5">
        <v>6290890.0499999998</v>
      </c>
      <c r="AR1536" t="s">
        <v>38</v>
      </c>
      <c r="AS1536">
        <f t="shared" si="379"/>
        <v>1</v>
      </c>
      <c r="AT1536" t="str">
        <f t="shared" si="366"/>
        <v>60-90 Días</v>
      </c>
      <c r="AU1536" t="e">
        <f>IF(AND(AC1536=0,SUMIFS($H:$H,$A:$A,$A1536,#REF!,#REF!)&lt;250000000),"Ordinaria",IF(AND(AC1536=0,SUMIFS($H:$H,$A:$A,$A1536,#REF!,#REF!)&gt;=250000000),"Preventiva",IF(AND(AC1536&gt;0,AC1536&lt;=30),"Persuasiva I",IF(AND(AC1536&gt;30,AC1536&lt;=60),"Persuasiva II",IF(AND(AC1536&gt;60,AC1536&lt;90),"Prejurídica","Jurídico")))))</f>
        <v>#REF!</v>
      </c>
      <c r="AV1536" t="str">
        <f t="shared" si="367"/>
        <v>MORA &gt;30 &lt;= 540 DIAS</v>
      </c>
      <c r="AW1536" t="str">
        <f>IFERROR(VLOOKUP(#REF!,#REF!,32,0),"Desembolsado")</f>
        <v>Desembolsado</v>
      </c>
      <c r="AX1536" t="str">
        <f t="shared" si="372"/>
        <v>Otro</v>
      </c>
    </row>
    <row r="1537" spans="1:50" x14ac:dyDescent="0.25">
      <c r="A1537" s="3">
        <v>45107</v>
      </c>
      <c r="B1537" s="1">
        <v>39186000025391</v>
      </c>
      <c r="C1537" s="5">
        <v>805000000</v>
      </c>
      <c r="D1537">
        <v>240</v>
      </c>
      <c r="E1537" s="3">
        <v>43299</v>
      </c>
      <c r="F1537" s="1">
        <f>_xlfn.DAYS(E1537,A1537)/30</f>
        <v>-60.266666666666666</v>
      </c>
      <c r="G1537" s="1">
        <f t="shared" si="377"/>
        <v>179.73333333333335</v>
      </c>
      <c r="H1537" s="5">
        <v>630494324</v>
      </c>
      <c r="I1537" s="5" t="s">
        <v>53</v>
      </c>
      <c r="J1537" s="6">
        <v>43443</v>
      </c>
      <c r="K1537" s="7">
        <v>56</v>
      </c>
      <c r="L1537" s="7">
        <f>+_xlfn.DAYS(A1537,E1537)/30</f>
        <v>60.266666666666666</v>
      </c>
      <c r="M1537" s="6">
        <v>29680</v>
      </c>
      <c r="N1537" s="8">
        <f>+_xlfn.DAYS(A1537,M1537)/365</f>
        <v>42.265753424657532</v>
      </c>
      <c r="O1537" s="8">
        <v>17540</v>
      </c>
      <c r="P1537" s="6">
        <v>42009</v>
      </c>
      <c r="Q1537" s="8">
        <f t="shared" si="364"/>
        <v>3.5833333333333335</v>
      </c>
      <c r="R1537" s="8">
        <f t="shared" si="371"/>
        <v>3.9833333333333334</v>
      </c>
      <c r="S1537" s="8" t="s">
        <v>76</v>
      </c>
      <c r="T1537" s="9">
        <v>1.61E-2</v>
      </c>
      <c r="U1537" s="5">
        <f t="shared" si="365"/>
        <v>3354166.6666666665</v>
      </c>
      <c r="V1537" s="5">
        <f t="shared" si="378"/>
        <v>845913.21803333331</v>
      </c>
      <c r="W1537" s="10">
        <f t="shared" si="373"/>
        <v>4200079.8847000003</v>
      </c>
      <c r="X1537" s="5">
        <v>8617562</v>
      </c>
      <c r="Y1537">
        <v>0</v>
      </c>
      <c r="Z1537" s="5">
        <v>0</v>
      </c>
      <c r="AA1537" s="5">
        <v>639119208</v>
      </c>
      <c r="AB1537">
        <v>1</v>
      </c>
      <c r="AC1537">
        <v>31</v>
      </c>
      <c r="AD1537">
        <v>0</v>
      </c>
      <c r="AE1537" t="s">
        <v>44</v>
      </c>
      <c r="AF1537" t="s">
        <v>47</v>
      </c>
      <c r="AG1537" t="s">
        <v>41</v>
      </c>
      <c r="AH1537" s="5">
        <v>63049432.399999999</v>
      </c>
      <c r="AI1537" s="5">
        <v>862488.4</v>
      </c>
      <c r="AJ1537" s="3">
        <v>50708</v>
      </c>
      <c r="AK1537" s="5">
        <v>0</v>
      </c>
      <c r="AL1537" s="5">
        <v>0</v>
      </c>
      <c r="AM1537" s="5">
        <v>0</v>
      </c>
      <c r="AN1537" s="5">
        <v>0</v>
      </c>
      <c r="AO1537" t="s">
        <v>41</v>
      </c>
      <c r="AP1537" t="s">
        <v>45</v>
      </c>
      <c r="AQ1537" s="5">
        <v>6304943.2400000002</v>
      </c>
      <c r="AR1537" t="s">
        <v>38</v>
      </c>
      <c r="AS1537">
        <f t="shared" si="379"/>
        <v>1</v>
      </c>
      <c r="AT1537" t="str">
        <f t="shared" si="366"/>
        <v>30-60 Días</v>
      </c>
      <c r="AU1537" t="e">
        <f>IF(AND(AC1537=0,SUMIFS($H:$H,$A:$A,$A1537,#REF!,#REF!)&lt;250000000),"Ordinaria",IF(AND(AC1537=0,SUMIFS($H:$H,$A:$A,$A1537,#REF!,#REF!)&gt;=250000000),"Preventiva",IF(AND(AC1537&gt;0,AC1537&lt;=30),"Persuasiva I",IF(AND(AC1537&gt;30,AC1537&lt;=60),"Persuasiva II",IF(AND(AC1537&gt;60,AC1537&lt;90),"Prejurídica","Jurídico")))))</f>
        <v>#REF!</v>
      </c>
      <c r="AV1537" t="str">
        <f t="shared" si="367"/>
        <v>MORA &gt;30 &lt;= 540 DIAS</v>
      </c>
      <c r="AW1537" t="str">
        <f>IFERROR(VLOOKUP(#REF!,#REF!,32,0),"Desembolsado")</f>
        <v>Desembolsado</v>
      </c>
      <c r="AX1537" t="str">
        <f t="shared" si="372"/>
        <v>Otro</v>
      </c>
    </row>
    <row r="1538" spans="1:50" x14ac:dyDescent="0.25">
      <c r="A1538" s="3">
        <v>45077</v>
      </c>
      <c r="B1538" s="1">
        <v>39186000025391</v>
      </c>
      <c r="C1538" s="5">
        <v>805000000</v>
      </c>
      <c r="D1538">
        <v>240</v>
      </c>
      <c r="E1538" s="3">
        <v>43299</v>
      </c>
      <c r="F1538" s="1">
        <f>_xlfn.DAYS(E1538,A1538)/30</f>
        <v>-59.266666666666666</v>
      </c>
      <c r="G1538" s="1">
        <f t="shared" si="377"/>
        <v>180.73333333333335</v>
      </c>
      <c r="H1538" s="5">
        <v>633839849</v>
      </c>
      <c r="I1538" s="5" t="s">
        <v>53</v>
      </c>
      <c r="J1538" s="6">
        <v>43443</v>
      </c>
      <c r="K1538" s="7">
        <v>55</v>
      </c>
      <c r="L1538" s="7">
        <f>+_xlfn.DAYS(A1538,E1538)/30</f>
        <v>59.266666666666666</v>
      </c>
      <c r="M1538" s="6">
        <v>29680</v>
      </c>
      <c r="N1538" s="8">
        <f>+_xlfn.DAYS(A1538,M1538)/365</f>
        <v>42.183561643835617</v>
      </c>
      <c r="O1538" s="8">
        <v>17540</v>
      </c>
      <c r="P1538" s="6">
        <v>42009</v>
      </c>
      <c r="Q1538" s="8">
        <f t="shared" ref="Q1538:Q1600" si="380">+_xlfn.DAYS(E1538,P1538)/360</f>
        <v>3.5833333333333335</v>
      </c>
      <c r="R1538" s="8">
        <f t="shared" si="371"/>
        <v>3.9833333333333334</v>
      </c>
      <c r="S1538" s="8" t="s">
        <v>76</v>
      </c>
      <c r="T1538" s="9">
        <v>1.61E-2</v>
      </c>
      <c r="U1538" s="5">
        <f t="shared" ref="U1538:U1600" si="381">C1538/D1538</f>
        <v>3354166.6666666665</v>
      </c>
      <c r="V1538" s="5">
        <f t="shared" si="378"/>
        <v>850401.7974083334</v>
      </c>
      <c r="W1538" s="10">
        <f t="shared" si="373"/>
        <v>4204568.464075</v>
      </c>
      <c r="X1538" s="5">
        <v>7781578</v>
      </c>
      <c r="Y1538">
        <v>0</v>
      </c>
      <c r="Z1538" s="5">
        <v>0</v>
      </c>
      <c r="AA1538" s="5">
        <v>641628874</v>
      </c>
      <c r="AB1538">
        <v>2</v>
      </c>
      <c r="AC1538">
        <v>31</v>
      </c>
      <c r="AD1538">
        <v>0</v>
      </c>
      <c r="AE1538" t="s">
        <v>44</v>
      </c>
      <c r="AF1538" t="s">
        <v>44</v>
      </c>
      <c r="AG1538" t="s">
        <v>41</v>
      </c>
      <c r="AH1538" s="5">
        <v>20282875.170000002</v>
      </c>
      <c r="AI1538" s="5">
        <v>249248.8</v>
      </c>
      <c r="AJ1538" s="3">
        <v>50708</v>
      </c>
      <c r="AK1538" s="5">
        <v>0</v>
      </c>
      <c r="AL1538" s="5">
        <v>0</v>
      </c>
      <c r="AM1538" s="5">
        <v>0</v>
      </c>
      <c r="AN1538" s="5">
        <v>0</v>
      </c>
      <c r="AO1538" t="s">
        <v>41</v>
      </c>
      <c r="AP1538" t="s">
        <v>45</v>
      </c>
      <c r="AQ1538" s="5">
        <v>6338398.4900000002</v>
      </c>
      <c r="AR1538" t="s">
        <v>38</v>
      </c>
      <c r="AS1538">
        <f t="shared" si="379"/>
        <v>1</v>
      </c>
      <c r="AT1538" t="str">
        <f t="shared" ref="AT1538:AT1600" si="382">IF(AC1538=0,"0 Días",IF(AND(AC1538&gt;0,AC1538&lt;=30),"1-30 Días",IF(AND(AC1538&gt;30,AC1538&lt;=60),"30-60 Días",IF(AND(AC1538&gt;60,AC1538&lt;90),"60-90 Días"," &gt; 90 Días"))))</f>
        <v>30-60 Días</v>
      </c>
      <c r="AU1538" t="e">
        <f>IF(AND(AC1538=0,SUMIFS($H:$H,$A:$A,$A1538,#REF!,#REF!)&lt;250000000),"Ordinaria",IF(AND(AC1538=0,SUMIFS($H:$H,$A:$A,$A1538,#REF!,#REF!)&gt;=250000000),"Preventiva",IF(AND(AC1538&gt;0,AC1538&lt;=30),"Persuasiva I",IF(AND(AC1538&gt;30,AC1538&lt;=60),"Persuasiva II",IF(AND(AC1538&gt;60,AC1538&lt;90),"Prejurídica","Jurídico")))))</f>
        <v>#REF!</v>
      </c>
      <c r="AV1538" t="str">
        <f t="shared" ref="AV1538:AV1600" si="383">IF(AND(AC1538&gt;30,AC1538&lt;=540),"MORA &gt;30 &lt;= 540 DIAS",0)</f>
        <v>MORA &gt;30 &lt;= 540 DIAS</v>
      </c>
      <c r="AW1538" t="str">
        <f>IFERROR(VLOOKUP(#REF!,#REF!,32,0),"Desembolsado")</f>
        <v>Desembolsado</v>
      </c>
      <c r="AX1538" t="str">
        <f t="shared" si="372"/>
        <v>Otro</v>
      </c>
    </row>
    <row r="1539" spans="1:50" x14ac:dyDescent="0.25">
      <c r="A1539" s="3">
        <v>45046</v>
      </c>
      <c r="B1539" s="1">
        <v>39186000025391</v>
      </c>
      <c r="C1539" s="5">
        <v>805000000</v>
      </c>
      <c r="D1539">
        <v>240</v>
      </c>
      <c r="E1539" s="3">
        <v>43299</v>
      </c>
      <c r="F1539" s="1">
        <f>_xlfn.DAYS(E1539,A1539)/30</f>
        <v>-58.233333333333334</v>
      </c>
      <c r="G1539" s="1">
        <f t="shared" si="377"/>
        <v>181.76666666666665</v>
      </c>
      <c r="H1539" s="5">
        <v>633839849</v>
      </c>
      <c r="I1539" s="5" t="s">
        <v>53</v>
      </c>
      <c r="J1539" s="6">
        <v>43443</v>
      </c>
      <c r="K1539" s="7">
        <v>54</v>
      </c>
      <c r="L1539" s="7">
        <f>+_xlfn.DAYS(A1539,E1539)/30</f>
        <v>58.233333333333334</v>
      </c>
      <c r="M1539" s="6">
        <v>29680</v>
      </c>
      <c r="N1539" s="8">
        <f>+_xlfn.DAYS(A1539,M1539)/365</f>
        <v>42.098630136986301</v>
      </c>
      <c r="O1539" s="8">
        <v>17540</v>
      </c>
      <c r="P1539" s="6">
        <v>42009</v>
      </c>
      <c r="Q1539" s="8">
        <f t="shared" si="380"/>
        <v>3.5833333333333335</v>
      </c>
      <c r="R1539" s="8">
        <f t="shared" si="371"/>
        <v>3.9833333333333334</v>
      </c>
      <c r="S1539" s="8" t="s">
        <v>76</v>
      </c>
      <c r="T1539" s="9">
        <v>1.61E-2</v>
      </c>
      <c r="U1539" s="5">
        <f t="shared" si="381"/>
        <v>3354166.6666666665</v>
      </c>
      <c r="V1539" s="5">
        <f t="shared" si="378"/>
        <v>850401.7974083334</v>
      </c>
      <c r="W1539" s="10">
        <f t="shared" si="373"/>
        <v>4204568.464075</v>
      </c>
      <c r="X1539" s="5">
        <v>6941069</v>
      </c>
      <c r="Y1539">
        <v>0</v>
      </c>
      <c r="Z1539" s="5">
        <v>0</v>
      </c>
      <c r="AA1539" s="5">
        <v>640780918</v>
      </c>
      <c r="AB1539">
        <v>0</v>
      </c>
      <c r="AC1539">
        <v>0</v>
      </c>
      <c r="AD1539">
        <v>0</v>
      </c>
      <c r="AE1539" t="s">
        <v>44</v>
      </c>
      <c r="AF1539" t="s">
        <v>44</v>
      </c>
      <c r="AG1539" t="s">
        <v>41</v>
      </c>
      <c r="AH1539" s="5">
        <v>20282875.170000002</v>
      </c>
      <c r="AI1539" s="5">
        <v>222114.21</v>
      </c>
      <c r="AJ1539" s="3">
        <v>50708</v>
      </c>
      <c r="AK1539" s="5">
        <v>0</v>
      </c>
      <c r="AL1539" s="5">
        <v>0</v>
      </c>
      <c r="AM1539" s="5">
        <v>0</v>
      </c>
      <c r="AN1539" s="5">
        <v>0</v>
      </c>
      <c r="AO1539" t="s">
        <v>41</v>
      </c>
      <c r="AP1539" t="s">
        <v>39</v>
      </c>
      <c r="AQ1539" s="5">
        <v>6338398.4900000002</v>
      </c>
      <c r="AR1539" t="s">
        <v>38</v>
      </c>
      <c r="AS1539">
        <f t="shared" si="379"/>
        <v>0</v>
      </c>
      <c r="AT1539" t="str">
        <f t="shared" si="382"/>
        <v>0 Días</v>
      </c>
      <c r="AU1539" t="e">
        <f>IF(AND(AC1539=0,SUMIFS($H:$H,$A:$A,$A1539,#REF!,#REF!)&lt;250000000),"Ordinaria",IF(AND(AC1539=0,SUMIFS($H:$H,$A:$A,$A1539,#REF!,#REF!)&gt;=250000000),"Preventiva",IF(AND(AC1539&gt;0,AC1539&lt;=30),"Persuasiva I",IF(AND(AC1539&gt;30,AC1539&lt;=60),"Persuasiva II",IF(AND(AC1539&gt;60,AC1539&lt;90),"Prejurídica","Jurídico")))))</f>
        <v>#REF!</v>
      </c>
      <c r="AV1539">
        <f t="shared" si="383"/>
        <v>0</v>
      </c>
      <c r="AW1539" t="str">
        <f>IFERROR(VLOOKUP(#REF!,#REF!,32,0),"Desembolsado")</f>
        <v>Desembolsado</v>
      </c>
      <c r="AX1539" t="str">
        <f t="shared" si="372"/>
        <v>Otro</v>
      </c>
    </row>
    <row r="1540" spans="1:50" x14ac:dyDescent="0.25">
      <c r="A1540" s="3">
        <v>45016</v>
      </c>
      <c r="B1540" s="1">
        <v>39186000025391</v>
      </c>
      <c r="C1540" s="5">
        <v>805000000</v>
      </c>
      <c r="D1540">
        <v>240</v>
      </c>
      <c r="E1540" s="3">
        <v>43299</v>
      </c>
      <c r="F1540" s="1">
        <f>_xlfn.DAYS(E1540,A1540)/30</f>
        <v>-57.233333333333334</v>
      </c>
      <c r="G1540" s="1">
        <f t="shared" si="377"/>
        <v>182.76666666666665</v>
      </c>
      <c r="H1540" s="5">
        <v>644901357</v>
      </c>
      <c r="I1540" s="5" t="s">
        <v>53</v>
      </c>
      <c r="J1540" s="6">
        <v>43443</v>
      </c>
      <c r="K1540" s="7">
        <v>53</v>
      </c>
      <c r="L1540" s="7">
        <f>+_xlfn.DAYS(A1540,E1540)/30</f>
        <v>57.233333333333334</v>
      </c>
      <c r="M1540" s="6">
        <v>29680</v>
      </c>
      <c r="N1540" s="8">
        <f>+_xlfn.DAYS(A1540,M1540)/365</f>
        <v>42.016438356164386</v>
      </c>
      <c r="O1540" s="8">
        <v>17540</v>
      </c>
      <c r="P1540" s="6">
        <v>42009</v>
      </c>
      <c r="Q1540" s="8">
        <f t="shared" si="380"/>
        <v>3.5833333333333335</v>
      </c>
      <c r="R1540" s="8">
        <f t="shared" si="371"/>
        <v>3.9833333333333334</v>
      </c>
      <c r="S1540" s="8" t="s">
        <v>76</v>
      </c>
      <c r="T1540" s="9">
        <v>1.61E-2</v>
      </c>
      <c r="U1540" s="5">
        <f t="shared" si="381"/>
        <v>3354166.6666666665</v>
      </c>
      <c r="V1540" s="5">
        <f t="shared" si="378"/>
        <v>865242.65397500002</v>
      </c>
      <c r="W1540" s="10">
        <f t="shared" si="373"/>
        <v>4219409.3206416667</v>
      </c>
      <c r="X1540" s="5">
        <v>6941069</v>
      </c>
      <c r="Y1540">
        <v>2440</v>
      </c>
      <c r="Z1540" s="5">
        <v>0</v>
      </c>
      <c r="AA1540" s="5">
        <v>651842426</v>
      </c>
      <c r="AB1540">
        <v>4</v>
      </c>
      <c r="AC1540">
        <v>91</v>
      </c>
      <c r="AD1540">
        <v>0</v>
      </c>
      <c r="AE1540" t="s">
        <v>44</v>
      </c>
      <c r="AF1540" t="s">
        <v>44</v>
      </c>
      <c r="AG1540" t="s">
        <v>41</v>
      </c>
      <c r="AH1540" s="5">
        <v>20636843.420000002</v>
      </c>
      <c r="AI1540" s="5">
        <v>222114.21</v>
      </c>
      <c r="AJ1540" s="3">
        <v>50708</v>
      </c>
      <c r="AK1540" s="5">
        <v>0</v>
      </c>
      <c r="AL1540" s="5">
        <v>0</v>
      </c>
      <c r="AM1540" s="5">
        <v>0</v>
      </c>
      <c r="AN1540" s="5">
        <v>0</v>
      </c>
      <c r="AO1540" t="s">
        <v>41</v>
      </c>
      <c r="AP1540" t="s">
        <v>46</v>
      </c>
      <c r="AQ1540" s="5">
        <v>6449013.5700000003</v>
      </c>
      <c r="AR1540" t="s">
        <v>38</v>
      </c>
      <c r="AS1540">
        <f t="shared" si="379"/>
        <v>1</v>
      </c>
      <c r="AT1540" t="str">
        <f t="shared" si="382"/>
        <v xml:space="preserve"> &gt; 90 Días</v>
      </c>
      <c r="AU1540" t="e">
        <f>IF(AND(AC1540=0,SUMIFS($H:$H,$A:$A,$A1540,#REF!,#REF!)&lt;250000000),"Ordinaria",IF(AND(AC1540=0,SUMIFS($H:$H,$A:$A,$A1540,#REF!,#REF!)&gt;=250000000),"Preventiva",IF(AND(AC1540&gt;0,AC1540&lt;=30),"Persuasiva I",IF(AND(AC1540&gt;30,AC1540&lt;=60),"Persuasiva II",IF(AND(AC1540&gt;60,AC1540&lt;90),"Prejurídica","Jurídico")))))</f>
        <v>#REF!</v>
      </c>
      <c r="AV1540" t="str">
        <f t="shared" si="383"/>
        <v>MORA &gt;30 &lt;= 540 DIAS</v>
      </c>
      <c r="AW1540" t="str">
        <f>IFERROR(VLOOKUP(#REF!,#REF!,32,0),"Desembolsado")</f>
        <v>Desembolsado</v>
      </c>
      <c r="AX1540" t="str">
        <f t="shared" si="372"/>
        <v>Otro</v>
      </c>
    </row>
    <row r="1541" spans="1:50" x14ac:dyDescent="0.25">
      <c r="A1541" s="3">
        <v>45351</v>
      </c>
      <c r="B1541" s="1">
        <v>39186050023931</v>
      </c>
      <c r="C1541" s="5">
        <v>214145276</v>
      </c>
      <c r="D1541">
        <v>240</v>
      </c>
      <c r="E1541" s="3">
        <v>41373</v>
      </c>
      <c r="F1541" s="1">
        <f>_xlfn.DAYS(E1541,A1541)/30</f>
        <v>-132.6</v>
      </c>
      <c r="G1541" s="1">
        <f t="shared" si="377"/>
        <v>107.4</v>
      </c>
      <c r="H1541" s="5">
        <v>98495900</v>
      </c>
      <c r="I1541" s="5" t="s">
        <v>53</v>
      </c>
      <c r="J1541" s="6">
        <v>43287</v>
      </c>
      <c r="K1541" s="7">
        <f>+_xlfn.DAYS(A1541,J1541)/30</f>
        <v>68.8</v>
      </c>
      <c r="L1541" s="7">
        <f>+_xlfn.DAYS(A1541,E1541)/30</f>
        <v>132.6</v>
      </c>
      <c r="M1541" s="6">
        <v>30343</v>
      </c>
      <c r="N1541" s="8">
        <f>+_xlfn.DAYS(A1541,M1541)/365</f>
        <v>41.11780821917808</v>
      </c>
      <c r="O1541" s="8">
        <v>321</v>
      </c>
      <c r="P1541" s="6">
        <v>40969</v>
      </c>
      <c r="Q1541" s="8">
        <f t="shared" si="380"/>
        <v>1.1222222222222222</v>
      </c>
      <c r="R1541" s="8">
        <f t="shared" si="371"/>
        <v>6.4388888888888891</v>
      </c>
      <c r="S1541" s="8" t="s">
        <v>66</v>
      </c>
      <c r="T1541" s="9">
        <v>1.61E-2</v>
      </c>
      <c r="U1541" s="5">
        <f t="shared" si="381"/>
        <v>892271.98333333328</v>
      </c>
      <c r="V1541" s="5">
        <f t="shared" si="378"/>
        <v>132148.66583333333</v>
      </c>
      <c r="W1541" s="10">
        <f t="shared" si="373"/>
        <v>1024420.6491666667</v>
      </c>
      <c r="X1541" s="5">
        <v>113804</v>
      </c>
      <c r="Y1541">
        <v>0</v>
      </c>
      <c r="Z1541" s="5">
        <v>13184</v>
      </c>
      <c r="AA1541" s="5">
        <v>98623666</v>
      </c>
      <c r="AB1541">
        <v>1</v>
      </c>
      <c r="AC1541">
        <v>25</v>
      </c>
      <c r="AD1541">
        <v>0</v>
      </c>
      <c r="AE1541" t="s">
        <v>34</v>
      </c>
      <c r="AF1541" t="s">
        <v>34</v>
      </c>
      <c r="AG1541" t="s">
        <v>41</v>
      </c>
      <c r="AH1541" s="5">
        <v>984959</v>
      </c>
      <c r="AI1541" s="5">
        <v>1145.82</v>
      </c>
      <c r="AJ1541" s="3">
        <v>48643</v>
      </c>
      <c r="AK1541" s="5">
        <v>131.84</v>
      </c>
      <c r="AL1541" s="5">
        <v>0</v>
      </c>
      <c r="AM1541" s="5">
        <v>0</v>
      </c>
      <c r="AN1541" s="5">
        <v>0</v>
      </c>
      <c r="AO1541" t="s">
        <v>41</v>
      </c>
      <c r="AP1541" t="s">
        <v>42</v>
      </c>
      <c r="AQ1541" s="5">
        <v>984959</v>
      </c>
      <c r="AR1541" t="s">
        <v>38</v>
      </c>
      <c r="AT1541" t="str">
        <f t="shared" si="382"/>
        <v>1-30 Días</v>
      </c>
      <c r="AU1541" t="e">
        <f>IF(AND(AC1541=0,SUMIFS($H:$H,$A:$A,$A1541,#REF!,#REF!)&lt;250000000),"Ordinaria",IF(AND(AC1541=0,SUMIFS($H:$H,$A:$A,$A1541,#REF!,#REF!)&gt;=250000000),"Preventiva",IF(AND(AC1541&gt;0,AC1541&lt;=30),"Persuasiva I",IF(AND(AC1541&gt;30,AC1541&lt;=60),"Persuasiva II",IF(AND(AC1541&gt;60,AC1541&lt;90),"Prejurídica","Jurídico")))))</f>
        <v>#REF!</v>
      </c>
      <c r="AV1541">
        <f t="shared" si="383"/>
        <v>0</v>
      </c>
      <c r="AW1541" t="str">
        <f>IFERROR(VLOOKUP(#REF!,#REF!,32,0),"Desembolsado")</f>
        <v>Desembolsado</v>
      </c>
      <c r="AX1541" t="str">
        <f t="shared" si="372"/>
        <v>Otro</v>
      </c>
    </row>
    <row r="1542" spans="1:50" x14ac:dyDescent="0.25">
      <c r="A1542" s="3">
        <v>45322</v>
      </c>
      <c r="B1542" s="1">
        <v>39186050023931</v>
      </c>
      <c r="C1542" s="5">
        <v>214145276</v>
      </c>
      <c r="D1542">
        <v>240</v>
      </c>
      <c r="E1542" s="3">
        <v>41373</v>
      </c>
      <c r="F1542" s="1">
        <f>_xlfn.DAYS(E1542,A1542)/30</f>
        <v>-131.63333333333333</v>
      </c>
      <c r="G1542" s="1">
        <f t="shared" si="377"/>
        <v>108.36666666666667</v>
      </c>
      <c r="H1542" s="5">
        <v>99403693</v>
      </c>
      <c r="I1542" s="5" t="s">
        <v>53</v>
      </c>
      <c r="J1542" s="6">
        <v>43287</v>
      </c>
      <c r="K1542" s="7">
        <f>+_xlfn.DAYS(A1542,J1542)/30</f>
        <v>67.833333333333329</v>
      </c>
      <c r="L1542" s="7">
        <f>+_xlfn.DAYS(A1542,E1542)/30</f>
        <v>131.63333333333333</v>
      </c>
      <c r="M1542" s="6">
        <v>30343</v>
      </c>
      <c r="N1542" s="8">
        <f>+_xlfn.DAYS(A1542,M1542)/365</f>
        <v>41.038356164383565</v>
      </c>
      <c r="O1542" s="8">
        <v>321</v>
      </c>
      <c r="P1542" s="6">
        <v>40969</v>
      </c>
      <c r="Q1542" s="8">
        <f t="shared" si="380"/>
        <v>1.1222222222222222</v>
      </c>
      <c r="R1542" s="8">
        <f t="shared" si="371"/>
        <v>6.4388888888888891</v>
      </c>
      <c r="S1542" s="8" t="s">
        <v>66</v>
      </c>
      <c r="T1542" s="9">
        <v>1.61E-2</v>
      </c>
      <c r="U1542" s="5">
        <f t="shared" si="381"/>
        <v>892271.98333333328</v>
      </c>
      <c r="V1542" s="5">
        <f t="shared" si="378"/>
        <v>133366.62144166668</v>
      </c>
      <c r="W1542" s="10">
        <f t="shared" si="373"/>
        <v>1025638.6047749999</v>
      </c>
      <c r="X1542" s="5">
        <v>247386</v>
      </c>
      <c r="Y1542">
        <v>0</v>
      </c>
      <c r="Z1542" s="5">
        <v>26793</v>
      </c>
      <c r="AA1542" s="5">
        <v>99678732</v>
      </c>
      <c r="AB1542">
        <v>1</v>
      </c>
      <c r="AC1542">
        <v>26</v>
      </c>
      <c r="AD1542">
        <v>0</v>
      </c>
      <c r="AE1542" t="s">
        <v>34</v>
      </c>
      <c r="AF1542" t="s">
        <v>34</v>
      </c>
      <c r="AG1542" t="s">
        <v>41</v>
      </c>
      <c r="AH1542" s="5">
        <v>994036.93</v>
      </c>
      <c r="AI1542" s="5">
        <v>2482.46</v>
      </c>
      <c r="AJ1542" s="3">
        <v>48643</v>
      </c>
      <c r="AK1542" s="5">
        <v>267.93</v>
      </c>
      <c r="AL1542" s="5">
        <v>0</v>
      </c>
      <c r="AM1542" s="5">
        <v>0</v>
      </c>
      <c r="AN1542" s="5">
        <v>0</v>
      </c>
      <c r="AO1542" t="s">
        <v>41</v>
      </c>
      <c r="AP1542" t="s">
        <v>42</v>
      </c>
      <c r="AQ1542" s="5">
        <v>994036.93</v>
      </c>
      <c r="AR1542" t="s">
        <v>38</v>
      </c>
      <c r="AS1542">
        <f t="shared" ref="AS1542:AS1552" si="384">IF(AC1542&gt;=1,1,0)</f>
        <v>1</v>
      </c>
      <c r="AT1542" t="str">
        <f t="shared" si="382"/>
        <v>1-30 Días</v>
      </c>
      <c r="AU1542" t="e">
        <f>IF(AND(AC1542=0,SUMIFS($H:$H,$A:$A,$A1542,#REF!,#REF!)&lt;250000000),"Ordinaria",IF(AND(AC1542=0,SUMIFS($H:$H,$A:$A,$A1542,#REF!,#REF!)&gt;=250000000),"Preventiva",IF(AND(AC1542&gt;0,AC1542&lt;=30),"Persuasiva I",IF(AND(AC1542&gt;30,AC1542&lt;=60),"Persuasiva II",IF(AND(AC1542&gt;60,AC1542&lt;90),"Prejurídica","Jurídico")))))</f>
        <v>#REF!</v>
      </c>
      <c r="AV1542">
        <f t="shared" si="383"/>
        <v>0</v>
      </c>
      <c r="AW1542" t="str">
        <f>IFERROR(VLOOKUP(#REF!,#REF!,32,0),"Desembolsado")</f>
        <v>Desembolsado</v>
      </c>
      <c r="AX1542" t="str">
        <f t="shared" si="372"/>
        <v>Otro</v>
      </c>
    </row>
    <row r="1543" spans="1:50" x14ac:dyDescent="0.25">
      <c r="A1543" s="3">
        <v>45291</v>
      </c>
      <c r="B1543" s="1">
        <v>39186050023931</v>
      </c>
      <c r="C1543" s="5">
        <v>214145276</v>
      </c>
      <c r="D1543">
        <v>240</v>
      </c>
      <c r="E1543" s="3">
        <v>41373</v>
      </c>
      <c r="F1543" s="1">
        <f>_xlfn.DAYS(E1543,A1543)/30</f>
        <v>-130.6</v>
      </c>
      <c r="G1543" s="1">
        <f t="shared" si="377"/>
        <v>109.4</v>
      </c>
      <c r="H1543" s="5">
        <v>100602156</v>
      </c>
      <c r="I1543" s="5" t="s">
        <v>53</v>
      </c>
      <c r="J1543" s="6">
        <v>43287</v>
      </c>
      <c r="K1543" s="7">
        <f>+_xlfn.DAYS(A1543,J1543)/30</f>
        <v>66.8</v>
      </c>
      <c r="L1543" s="7">
        <f>+_xlfn.DAYS(A1543,E1543)/30</f>
        <v>130.6</v>
      </c>
      <c r="M1543" s="6">
        <v>30343</v>
      </c>
      <c r="N1543" s="8">
        <f>+_xlfn.DAYS(A1543,M1543)/365</f>
        <v>40.953424657534249</v>
      </c>
      <c r="O1543" s="8">
        <v>321</v>
      </c>
      <c r="P1543" s="6">
        <v>40969</v>
      </c>
      <c r="Q1543" s="8">
        <f t="shared" si="380"/>
        <v>1.1222222222222222</v>
      </c>
      <c r="R1543" s="8">
        <f t="shared" si="371"/>
        <v>6.4388888888888891</v>
      </c>
      <c r="S1543" s="8" t="s">
        <v>66</v>
      </c>
      <c r="T1543" s="9">
        <v>1.61E-2</v>
      </c>
      <c r="U1543" s="5">
        <f t="shared" si="381"/>
        <v>892271.98333333328</v>
      </c>
      <c r="V1543" s="5">
        <f t="shared" si="378"/>
        <v>134974.55930000002</v>
      </c>
      <c r="W1543" s="10">
        <f t="shared" si="373"/>
        <v>1027246.5426333332</v>
      </c>
      <c r="X1543" s="5">
        <v>115359</v>
      </c>
      <c r="Y1543">
        <v>0</v>
      </c>
      <c r="Z1543" s="5">
        <v>13468</v>
      </c>
      <c r="AA1543" s="5">
        <v>100732366</v>
      </c>
      <c r="AB1543">
        <v>1</v>
      </c>
      <c r="AC1543">
        <v>26</v>
      </c>
      <c r="AD1543">
        <v>0</v>
      </c>
      <c r="AE1543" t="s">
        <v>34</v>
      </c>
      <c r="AF1543" t="s">
        <v>34</v>
      </c>
      <c r="AG1543" t="s">
        <v>41</v>
      </c>
      <c r="AH1543" s="5">
        <v>1006021.56</v>
      </c>
      <c r="AI1543" s="5">
        <v>1167.42</v>
      </c>
      <c r="AJ1543" s="3">
        <v>48643</v>
      </c>
      <c r="AK1543" s="5">
        <v>134.68</v>
      </c>
      <c r="AL1543" s="5">
        <v>0</v>
      </c>
      <c r="AM1543" s="5">
        <v>0</v>
      </c>
      <c r="AN1543" s="5">
        <v>0</v>
      </c>
      <c r="AO1543" t="s">
        <v>41</v>
      </c>
      <c r="AP1543" t="s">
        <v>42</v>
      </c>
      <c r="AQ1543" s="5">
        <v>1006021.56</v>
      </c>
      <c r="AR1543" t="s">
        <v>38</v>
      </c>
      <c r="AS1543">
        <f t="shared" si="384"/>
        <v>1</v>
      </c>
      <c r="AT1543" t="str">
        <f t="shared" si="382"/>
        <v>1-30 Días</v>
      </c>
      <c r="AU1543" t="e">
        <f>IF(AND(AC1543=0,SUMIFS($H:$H,$A:$A,$A1543,#REF!,#REF!)&lt;250000000),"Ordinaria",IF(AND(AC1543=0,SUMIFS($H:$H,$A:$A,$A1543,#REF!,#REF!)&gt;=250000000),"Preventiva",IF(AND(AC1543&gt;0,AC1543&lt;=30),"Persuasiva I",IF(AND(AC1543&gt;30,AC1543&lt;=60),"Persuasiva II",IF(AND(AC1543&gt;60,AC1543&lt;90),"Prejurídica","Jurídico")))))</f>
        <v>#REF!</v>
      </c>
      <c r="AV1543">
        <f t="shared" si="383"/>
        <v>0</v>
      </c>
      <c r="AW1543" t="str">
        <f>IFERROR(VLOOKUP(#REF!,#REF!,32,0),"Desembolsado")</f>
        <v>Desembolsado</v>
      </c>
      <c r="AX1543" t="str">
        <f t="shared" si="372"/>
        <v>Otro</v>
      </c>
    </row>
    <row r="1544" spans="1:50" x14ac:dyDescent="0.25">
      <c r="A1544" s="3">
        <v>45260</v>
      </c>
      <c r="B1544" s="1">
        <v>39186050023931</v>
      </c>
      <c r="C1544" s="5">
        <v>214145276</v>
      </c>
      <c r="D1544">
        <v>240</v>
      </c>
      <c r="E1544" s="3">
        <v>41373</v>
      </c>
      <c r="F1544" s="1">
        <f>_xlfn.DAYS(E1544,A1544)/30</f>
        <v>-129.56666666666666</v>
      </c>
      <c r="G1544" s="1">
        <f t="shared" si="377"/>
        <v>110.43333333333334</v>
      </c>
      <c r="H1544" s="5">
        <v>101658414</v>
      </c>
      <c r="I1544" s="5" t="s">
        <v>53</v>
      </c>
      <c r="J1544" s="6">
        <v>43287</v>
      </c>
      <c r="K1544" s="7">
        <f>+_xlfn.DAYS(A1544,J1544)/30</f>
        <v>65.766666666666666</v>
      </c>
      <c r="L1544" s="7">
        <f>+_xlfn.DAYS(A1544,E1544)/30</f>
        <v>129.56666666666666</v>
      </c>
      <c r="M1544" s="6">
        <v>30343</v>
      </c>
      <c r="N1544" s="8">
        <f>+_xlfn.DAYS(A1544,M1544)/365</f>
        <v>40.868493150684934</v>
      </c>
      <c r="O1544" s="8">
        <v>321</v>
      </c>
      <c r="P1544" s="6">
        <v>40969</v>
      </c>
      <c r="Q1544" s="8">
        <f t="shared" si="380"/>
        <v>1.1222222222222222</v>
      </c>
      <c r="R1544" s="8">
        <f t="shared" si="371"/>
        <v>6.4388888888888891</v>
      </c>
      <c r="S1544" s="8" t="s">
        <v>66</v>
      </c>
      <c r="T1544" s="9">
        <v>1.61E-2</v>
      </c>
      <c r="U1544" s="5">
        <f t="shared" si="381"/>
        <v>892271.98333333328</v>
      </c>
      <c r="V1544" s="5">
        <f t="shared" si="378"/>
        <v>136391.70545000001</v>
      </c>
      <c r="W1544" s="10">
        <f t="shared" si="373"/>
        <v>1028663.6887833333</v>
      </c>
      <c r="X1544" s="5">
        <v>116401</v>
      </c>
      <c r="Y1544">
        <v>0</v>
      </c>
      <c r="Z1544" s="5">
        <v>0</v>
      </c>
      <c r="AA1544" s="5">
        <v>101776416</v>
      </c>
      <c r="AB1544">
        <v>2</v>
      </c>
      <c r="AC1544">
        <v>56</v>
      </c>
      <c r="AD1544">
        <v>0</v>
      </c>
      <c r="AE1544" t="s">
        <v>34</v>
      </c>
      <c r="AF1544" t="s">
        <v>34</v>
      </c>
      <c r="AG1544" t="s">
        <v>41</v>
      </c>
      <c r="AH1544" s="5">
        <v>1016584.14</v>
      </c>
      <c r="AI1544" s="5">
        <v>1180.02</v>
      </c>
      <c r="AJ1544" s="3">
        <v>48643</v>
      </c>
      <c r="AK1544" s="5">
        <v>0</v>
      </c>
      <c r="AL1544" s="5">
        <v>0</v>
      </c>
      <c r="AM1544" s="5">
        <v>0</v>
      </c>
      <c r="AN1544" s="5">
        <v>0</v>
      </c>
      <c r="AO1544" t="s">
        <v>41</v>
      </c>
      <c r="AP1544" t="s">
        <v>50</v>
      </c>
      <c r="AQ1544" s="5">
        <v>1016584.14</v>
      </c>
      <c r="AR1544" t="s">
        <v>38</v>
      </c>
      <c r="AS1544">
        <f t="shared" si="384"/>
        <v>1</v>
      </c>
      <c r="AT1544" t="str">
        <f t="shared" si="382"/>
        <v>30-60 Días</v>
      </c>
      <c r="AU1544" t="e">
        <f>IF(AND(AC1544=0,SUMIFS($H:$H,$A:$A,$A1544,#REF!,#REF!)&lt;250000000),"Ordinaria",IF(AND(AC1544=0,SUMIFS($H:$H,$A:$A,$A1544,#REF!,#REF!)&gt;=250000000),"Preventiva",IF(AND(AC1544&gt;0,AC1544&lt;=30),"Persuasiva I",IF(AND(AC1544&gt;30,AC1544&lt;=60),"Persuasiva II",IF(AND(AC1544&gt;60,AC1544&lt;90),"Prejurídica","Jurídico")))))</f>
        <v>#REF!</v>
      </c>
      <c r="AV1544" t="str">
        <f t="shared" si="383"/>
        <v>MORA &gt;30 &lt;= 540 DIAS</v>
      </c>
      <c r="AW1544" t="str">
        <f>IFERROR(VLOOKUP(#REF!,#REF!,32,0),"Desembolsado")</f>
        <v>Desembolsado</v>
      </c>
      <c r="AX1544" t="str">
        <f t="shared" si="372"/>
        <v>Otro</v>
      </c>
    </row>
    <row r="1545" spans="1:50" x14ac:dyDescent="0.25">
      <c r="A1545" s="3">
        <v>45230</v>
      </c>
      <c r="B1545" s="1">
        <v>39186050023931</v>
      </c>
      <c r="C1545" s="5">
        <v>214145276</v>
      </c>
      <c r="D1545">
        <v>240</v>
      </c>
      <c r="E1545" s="3">
        <v>41373</v>
      </c>
      <c r="F1545" s="1">
        <f>_xlfn.DAYS(E1545,A1545)/30</f>
        <v>-128.56666666666666</v>
      </c>
      <c r="G1545" s="1">
        <f t="shared" si="377"/>
        <v>111.43333333333334</v>
      </c>
      <c r="H1545" s="5">
        <v>102498777</v>
      </c>
      <c r="I1545" s="5" t="s">
        <v>53</v>
      </c>
      <c r="J1545" s="6">
        <v>43287</v>
      </c>
      <c r="K1545" s="7">
        <f>+_xlfn.DAYS(A1545,J1545)/30</f>
        <v>64.766666666666666</v>
      </c>
      <c r="L1545" s="7">
        <f>+_xlfn.DAYS(A1545,E1545)/30</f>
        <v>128.56666666666666</v>
      </c>
      <c r="M1545" s="6">
        <v>30343</v>
      </c>
      <c r="N1545" s="8">
        <f>+_xlfn.DAYS(A1545,M1545)/365</f>
        <v>40.786301369863011</v>
      </c>
      <c r="O1545" s="8">
        <v>321</v>
      </c>
      <c r="P1545" s="6">
        <v>40969</v>
      </c>
      <c r="Q1545" s="8">
        <f t="shared" si="380"/>
        <v>1.1222222222222222</v>
      </c>
      <c r="R1545" s="8">
        <f t="shared" si="371"/>
        <v>6.4388888888888891</v>
      </c>
      <c r="S1545" s="8" t="s">
        <v>66</v>
      </c>
      <c r="T1545" s="9">
        <v>1.61E-2</v>
      </c>
      <c r="U1545" s="5">
        <f t="shared" si="381"/>
        <v>892271.98333333328</v>
      </c>
      <c r="V1545" s="5">
        <f t="shared" si="378"/>
        <v>137519.19247499999</v>
      </c>
      <c r="W1545" s="10">
        <f t="shared" si="373"/>
        <v>1029791.1758083333</v>
      </c>
      <c r="X1545" s="5">
        <v>254109</v>
      </c>
      <c r="Y1545">
        <v>0</v>
      </c>
      <c r="Z1545" s="5">
        <v>0</v>
      </c>
      <c r="AA1545" s="5">
        <v>102754448</v>
      </c>
      <c r="AB1545">
        <v>1</v>
      </c>
      <c r="AC1545">
        <v>26</v>
      </c>
      <c r="AD1545">
        <v>0</v>
      </c>
      <c r="AE1545" t="s">
        <v>34</v>
      </c>
      <c r="AF1545" t="s">
        <v>34</v>
      </c>
      <c r="AG1545" t="s">
        <v>41</v>
      </c>
      <c r="AH1545" s="5">
        <v>1024987.77</v>
      </c>
      <c r="AI1545" s="5">
        <v>2556.71</v>
      </c>
      <c r="AJ1545" s="3">
        <v>48643</v>
      </c>
      <c r="AK1545" s="5">
        <v>0</v>
      </c>
      <c r="AL1545" s="5">
        <v>0</v>
      </c>
      <c r="AM1545" s="5">
        <v>0</v>
      </c>
      <c r="AN1545" s="5">
        <v>0</v>
      </c>
      <c r="AO1545" t="s">
        <v>41</v>
      </c>
      <c r="AP1545" t="s">
        <v>42</v>
      </c>
      <c r="AQ1545" s="5">
        <v>1024987.77</v>
      </c>
      <c r="AR1545" t="s">
        <v>38</v>
      </c>
      <c r="AS1545">
        <f t="shared" si="384"/>
        <v>1</v>
      </c>
      <c r="AT1545" t="str">
        <f t="shared" si="382"/>
        <v>1-30 Días</v>
      </c>
      <c r="AU1545" t="e">
        <f>IF(AND(AC1545=0,SUMIFS($H:$H,$A:$A,$A1545,#REF!,#REF!)&lt;250000000),"Ordinaria",IF(AND(AC1545=0,SUMIFS($H:$H,$A:$A,$A1545,#REF!,#REF!)&gt;=250000000),"Preventiva",IF(AND(AC1545&gt;0,AC1545&lt;=30),"Persuasiva I",IF(AND(AC1545&gt;30,AC1545&lt;=60),"Persuasiva II",IF(AND(AC1545&gt;60,AC1545&lt;90),"Prejurídica","Jurídico")))))</f>
        <v>#REF!</v>
      </c>
      <c r="AV1545">
        <f t="shared" si="383"/>
        <v>0</v>
      </c>
      <c r="AW1545" t="str">
        <f>IFERROR(VLOOKUP(#REF!,#REF!,32,0),"Desembolsado")</f>
        <v>Desembolsado</v>
      </c>
      <c r="AX1545" t="str">
        <f t="shared" si="372"/>
        <v>Otro</v>
      </c>
    </row>
    <row r="1546" spans="1:50" x14ac:dyDescent="0.25">
      <c r="A1546" s="3">
        <v>45199</v>
      </c>
      <c r="B1546" s="1">
        <v>39186050023931</v>
      </c>
      <c r="C1546" s="5">
        <v>214145276</v>
      </c>
      <c r="D1546">
        <v>240</v>
      </c>
      <c r="E1546" s="3">
        <v>41373</v>
      </c>
      <c r="F1546" s="1">
        <f>_xlfn.DAYS(E1546,A1546)/30</f>
        <v>-127.53333333333333</v>
      </c>
      <c r="G1546" s="1">
        <f t="shared" si="377"/>
        <v>112.46666666666667</v>
      </c>
      <c r="H1546" s="5">
        <v>103205552</v>
      </c>
      <c r="I1546" s="5" t="s">
        <v>53</v>
      </c>
      <c r="J1546" s="6">
        <v>43287</v>
      </c>
      <c r="K1546" s="7">
        <f>+_xlfn.DAYS(A1546,J1546)/30</f>
        <v>63.733333333333334</v>
      </c>
      <c r="L1546" s="7">
        <f>+_xlfn.DAYS(A1546,E1546)/30</f>
        <v>127.53333333333333</v>
      </c>
      <c r="M1546" s="6">
        <v>30343</v>
      </c>
      <c r="N1546" s="8">
        <f>+_xlfn.DAYS(A1546,M1546)/365</f>
        <v>40.701369863013696</v>
      </c>
      <c r="O1546" s="8">
        <v>321</v>
      </c>
      <c r="P1546" s="6">
        <v>40969</v>
      </c>
      <c r="Q1546" s="8">
        <f t="shared" si="380"/>
        <v>1.1222222222222222</v>
      </c>
      <c r="R1546" s="8">
        <f t="shared" si="371"/>
        <v>6.4388888888888891</v>
      </c>
      <c r="S1546" s="8" t="s">
        <v>66</v>
      </c>
      <c r="T1546" s="9">
        <v>1.61E-2</v>
      </c>
      <c r="U1546" s="5">
        <f t="shared" si="381"/>
        <v>892271.98333333328</v>
      </c>
      <c r="V1546" s="5">
        <f t="shared" si="378"/>
        <v>138467.44893333333</v>
      </c>
      <c r="W1546" s="10">
        <f t="shared" si="373"/>
        <v>1030739.4322666666</v>
      </c>
      <c r="X1546" s="5">
        <v>118466</v>
      </c>
      <c r="Y1546">
        <v>0</v>
      </c>
      <c r="Z1546" s="5">
        <v>0</v>
      </c>
      <c r="AA1546" s="5">
        <v>103324198</v>
      </c>
      <c r="AB1546">
        <v>1</v>
      </c>
      <c r="AC1546">
        <v>25</v>
      </c>
      <c r="AD1546">
        <v>0</v>
      </c>
      <c r="AE1546" t="s">
        <v>34</v>
      </c>
      <c r="AF1546" t="s">
        <v>34</v>
      </c>
      <c r="AG1546" t="s">
        <v>41</v>
      </c>
      <c r="AH1546" s="5">
        <v>1032055.52</v>
      </c>
      <c r="AI1546" s="5">
        <v>1186.46</v>
      </c>
      <c r="AJ1546" s="3">
        <v>48643</v>
      </c>
      <c r="AK1546" s="5">
        <v>0</v>
      </c>
      <c r="AL1546" s="5">
        <v>0</v>
      </c>
      <c r="AM1546" s="5">
        <v>0</v>
      </c>
      <c r="AN1546" s="5">
        <v>0</v>
      </c>
      <c r="AO1546" t="s">
        <v>41</v>
      </c>
      <c r="AP1546" t="s">
        <v>42</v>
      </c>
      <c r="AQ1546" s="5">
        <v>1032055.52</v>
      </c>
      <c r="AR1546" t="s">
        <v>38</v>
      </c>
      <c r="AS1546">
        <f t="shared" si="384"/>
        <v>1</v>
      </c>
      <c r="AT1546" t="str">
        <f t="shared" si="382"/>
        <v>1-30 Días</v>
      </c>
      <c r="AU1546" t="e">
        <f>IF(AND(AC1546=0,SUMIFS($H:$H,$A:$A,$A1546,#REF!,#REF!)&lt;250000000),"Ordinaria",IF(AND(AC1546=0,SUMIFS($H:$H,$A:$A,$A1546,#REF!,#REF!)&gt;=250000000),"Preventiva",IF(AND(AC1546&gt;0,AC1546&lt;=30),"Persuasiva I",IF(AND(AC1546&gt;30,AC1546&lt;=60),"Persuasiva II",IF(AND(AC1546&gt;60,AC1546&lt;90),"Prejurídica","Jurídico")))))</f>
        <v>#REF!</v>
      </c>
      <c r="AV1546">
        <f t="shared" si="383"/>
        <v>0</v>
      </c>
      <c r="AW1546" t="str">
        <f>IFERROR(VLOOKUP(#REF!,#REF!,32,0),"Desembolsado")</f>
        <v>Desembolsado</v>
      </c>
      <c r="AX1546" t="str">
        <f t="shared" si="372"/>
        <v>Otro</v>
      </c>
    </row>
    <row r="1547" spans="1:50" x14ac:dyDescent="0.25">
      <c r="A1547" s="3">
        <v>45169</v>
      </c>
      <c r="B1547" s="1">
        <v>39186050023931</v>
      </c>
      <c r="C1547" s="5">
        <v>214145276</v>
      </c>
      <c r="D1547">
        <v>240</v>
      </c>
      <c r="E1547" s="3">
        <v>41373</v>
      </c>
      <c r="F1547" s="1">
        <f>_xlfn.DAYS(E1547,A1547)/30</f>
        <v>-126.53333333333333</v>
      </c>
      <c r="G1547" s="1">
        <f t="shared" si="377"/>
        <v>113.46666666666667</v>
      </c>
      <c r="H1547" s="5">
        <v>104312348</v>
      </c>
      <c r="I1547" s="5" t="s">
        <v>53</v>
      </c>
      <c r="J1547" s="6">
        <v>43287</v>
      </c>
      <c r="K1547" s="7">
        <f>+_xlfn.DAYS(A1547,J1547)/30</f>
        <v>62.733333333333334</v>
      </c>
      <c r="L1547" s="7">
        <f>+_xlfn.DAYS(A1547,E1547)/30</f>
        <v>126.53333333333333</v>
      </c>
      <c r="M1547" s="6">
        <v>30343</v>
      </c>
      <c r="N1547" s="8">
        <f>+_xlfn.DAYS(A1547,M1547)/365</f>
        <v>40.61917808219178</v>
      </c>
      <c r="O1547" s="8">
        <v>321</v>
      </c>
      <c r="P1547" s="6">
        <v>40969</v>
      </c>
      <c r="Q1547" s="8">
        <f t="shared" si="380"/>
        <v>1.1222222222222222</v>
      </c>
      <c r="R1547" s="8">
        <f t="shared" si="371"/>
        <v>6.4388888888888891</v>
      </c>
      <c r="S1547" s="8" t="s">
        <v>66</v>
      </c>
      <c r="T1547" s="9">
        <v>1.61E-2</v>
      </c>
      <c r="U1547" s="5">
        <f t="shared" si="381"/>
        <v>892271.98333333328</v>
      </c>
      <c r="V1547" s="5">
        <f t="shared" si="378"/>
        <v>139952.40023333332</v>
      </c>
      <c r="W1547" s="10">
        <f t="shared" si="373"/>
        <v>1032224.3835666666</v>
      </c>
      <c r="X1547" s="5">
        <v>258590</v>
      </c>
      <c r="Y1547">
        <v>0</v>
      </c>
      <c r="Z1547" s="5">
        <v>0</v>
      </c>
      <c r="AA1547" s="5">
        <v>104572527</v>
      </c>
      <c r="AB1547">
        <v>1</v>
      </c>
      <c r="AC1547">
        <v>26</v>
      </c>
      <c r="AD1547">
        <v>0</v>
      </c>
      <c r="AE1547" t="s">
        <v>34</v>
      </c>
      <c r="AF1547" t="s">
        <v>34</v>
      </c>
      <c r="AG1547" t="s">
        <v>41</v>
      </c>
      <c r="AH1547" s="5">
        <v>1043123.48</v>
      </c>
      <c r="AI1547" s="5">
        <v>2601.79</v>
      </c>
      <c r="AJ1547" s="3">
        <v>48643</v>
      </c>
      <c r="AK1547" s="5">
        <v>0</v>
      </c>
      <c r="AL1547" s="5">
        <v>0</v>
      </c>
      <c r="AM1547" s="5">
        <v>0</v>
      </c>
      <c r="AN1547" s="5">
        <v>0</v>
      </c>
      <c r="AO1547" t="s">
        <v>41</v>
      </c>
      <c r="AP1547" t="s">
        <v>42</v>
      </c>
      <c r="AQ1547" s="5">
        <v>1043123.48</v>
      </c>
      <c r="AR1547" t="s">
        <v>38</v>
      </c>
      <c r="AS1547">
        <f t="shared" si="384"/>
        <v>1</v>
      </c>
      <c r="AT1547" t="str">
        <f t="shared" si="382"/>
        <v>1-30 Días</v>
      </c>
      <c r="AU1547" t="e">
        <f>IF(AND(AC1547=0,SUMIFS($H:$H,$A:$A,$A1547,#REF!,#REF!)&lt;250000000),"Ordinaria",IF(AND(AC1547=0,SUMIFS($H:$H,$A:$A,$A1547,#REF!,#REF!)&gt;=250000000),"Preventiva",IF(AND(AC1547&gt;0,AC1547&lt;=30),"Persuasiva I",IF(AND(AC1547&gt;30,AC1547&lt;=60),"Persuasiva II",IF(AND(AC1547&gt;60,AC1547&lt;90),"Prejurídica","Jurídico")))))</f>
        <v>#REF!</v>
      </c>
      <c r="AV1547">
        <f t="shared" si="383"/>
        <v>0</v>
      </c>
      <c r="AW1547" t="str">
        <f>IFERROR(VLOOKUP(#REF!,#REF!,32,0),"Desembolsado")</f>
        <v>Desembolsado</v>
      </c>
      <c r="AX1547" t="str">
        <f t="shared" si="372"/>
        <v>Otro</v>
      </c>
    </row>
    <row r="1548" spans="1:50" x14ac:dyDescent="0.25">
      <c r="A1548" s="3">
        <v>45138</v>
      </c>
      <c r="B1548" s="1">
        <v>39186050023931</v>
      </c>
      <c r="C1548" s="5">
        <v>214145276</v>
      </c>
      <c r="D1548">
        <v>240</v>
      </c>
      <c r="E1548" s="3">
        <v>41373</v>
      </c>
      <c r="F1548" s="1">
        <f>_xlfn.DAYS(E1548,A1548)/30</f>
        <v>-125.5</v>
      </c>
      <c r="G1548" s="1">
        <v>114</v>
      </c>
      <c r="H1548" s="5">
        <v>104312348</v>
      </c>
      <c r="I1548" s="5" t="s">
        <v>53</v>
      </c>
      <c r="J1548" s="6">
        <v>43287</v>
      </c>
      <c r="K1548" s="7">
        <f>+_xlfn.DAYS(A1548,J1548)/30</f>
        <v>61.7</v>
      </c>
      <c r="L1548" s="7">
        <f>+_xlfn.DAYS(A1548,E1548)/30</f>
        <v>125.5</v>
      </c>
      <c r="M1548" s="6">
        <v>30343</v>
      </c>
      <c r="N1548" s="8">
        <f>+_xlfn.DAYS(A1548,M1548)/365</f>
        <v>40.534246575342465</v>
      </c>
      <c r="O1548" s="8">
        <v>321</v>
      </c>
      <c r="P1548" s="6">
        <v>40969</v>
      </c>
      <c r="Q1548" s="8">
        <f t="shared" si="380"/>
        <v>1.1222222222222222</v>
      </c>
      <c r="R1548" s="8">
        <f t="shared" si="371"/>
        <v>6.4388888888888891</v>
      </c>
      <c r="S1548" s="8" t="s">
        <v>66</v>
      </c>
      <c r="T1548" s="9">
        <v>1.61E-2</v>
      </c>
      <c r="U1548" s="5">
        <f t="shared" si="381"/>
        <v>892271.98333333328</v>
      </c>
      <c r="V1548" s="5">
        <f t="shared" si="378"/>
        <v>139952.40023333332</v>
      </c>
      <c r="W1548" s="10">
        <f t="shared" si="373"/>
        <v>1032224.3835666666</v>
      </c>
      <c r="X1548" s="5">
        <v>120549</v>
      </c>
      <c r="Y1548">
        <v>0</v>
      </c>
      <c r="Z1548" s="5">
        <v>0</v>
      </c>
      <c r="AA1548" s="5">
        <v>104432897</v>
      </c>
      <c r="AB1548">
        <v>0</v>
      </c>
      <c r="AC1548">
        <v>0</v>
      </c>
      <c r="AD1548">
        <v>0</v>
      </c>
      <c r="AE1548" t="s">
        <v>34</v>
      </c>
      <c r="AF1548" t="s">
        <v>34</v>
      </c>
      <c r="AG1548" t="s">
        <v>41</v>
      </c>
      <c r="AH1548" s="5">
        <v>1043123.48</v>
      </c>
      <c r="AI1548" s="5">
        <v>1205.49</v>
      </c>
      <c r="AJ1548" s="3">
        <v>48643</v>
      </c>
      <c r="AK1548" s="5">
        <v>0</v>
      </c>
      <c r="AL1548" s="5">
        <v>0</v>
      </c>
      <c r="AM1548" s="5">
        <v>0</v>
      </c>
      <c r="AN1548" s="5">
        <v>0</v>
      </c>
      <c r="AO1548" t="s">
        <v>41</v>
      </c>
      <c r="AP1548" t="s">
        <v>37</v>
      </c>
      <c r="AQ1548" s="5">
        <v>1043123.48</v>
      </c>
      <c r="AR1548" t="s">
        <v>38</v>
      </c>
      <c r="AS1548">
        <f t="shared" si="384"/>
        <v>0</v>
      </c>
      <c r="AT1548" t="str">
        <f t="shared" si="382"/>
        <v>0 Días</v>
      </c>
      <c r="AU1548" t="e">
        <f>IF(AND(AC1548=0,SUMIFS($H:$H,$A:$A,$A1548,#REF!,#REF!)&lt;250000000),"Ordinaria",IF(AND(AC1548=0,SUMIFS($H:$H,$A:$A,$A1548,#REF!,#REF!)&gt;=250000000),"Preventiva",IF(AND(AC1548&gt;0,AC1548&lt;=30),"Persuasiva I",IF(AND(AC1548&gt;30,AC1548&lt;=60),"Persuasiva II",IF(AND(AC1548&gt;60,AC1548&lt;90),"Prejurídica","Jurídico")))))</f>
        <v>#REF!</v>
      </c>
      <c r="AV1548">
        <f t="shared" si="383"/>
        <v>0</v>
      </c>
      <c r="AW1548" t="str">
        <f>IFERROR(VLOOKUP(#REF!,#REF!,32,0),"Desembolsado")</f>
        <v>Desembolsado</v>
      </c>
      <c r="AX1548" t="str">
        <f t="shared" si="372"/>
        <v>Otro</v>
      </c>
    </row>
    <row r="1549" spans="1:50" x14ac:dyDescent="0.25">
      <c r="A1549" s="3">
        <v>45107</v>
      </c>
      <c r="B1549" s="1">
        <v>39186050023931</v>
      </c>
      <c r="C1549" s="5">
        <v>214145276</v>
      </c>
      <c r="D1549">
        <v>240</v>
      </c>
      <c r="E1549" s="3">
        <v>41373</v>
      </c>
      <c r="F1549" s="1">
        <f>_xlfn.DAYS(E1549,A1549)/30</f>
        <v>-124.46666666666667</v>
      </c>
      <c r="G1549" s="1">
        <v>115</v>
      </c>
      <c r="H1549" s="5">
        <v>105211593</v>
      </c>
      <c r="I1549" s="5" t="s">
        <v>53</v>
      </c>
      <c r="J1549" s="6">
        <v>43287</v>
      </c>
      <c r="K1549" s="7">
        <f>+_xlfn.DAYS(A1549,J1549)/30</f>
        <v>60.666666666666664</v>
      </c>
      <c r="L1549" s="7">
        <v>125</v>
      </c>
      <c r="M1549" s="6">
        <v>30343</v>
      </c>
      <c r="N1549" s="8">
        <f>+_xlfn.DAYS(A1549,M1549)/365</f>
        <v>40.449315068493149</v>
      </c>
      <c r="O1549" s="8">
        <v>321</v>
      </c>
      <c r="P1549" s="6">
        <v>40969</v>
      </c>
      <c r="Q1549" s="8">
        <f t="shared" si="380"/>
        <v>1.1222222222222222</v>
      </c>
      <c r="R1549" s="8">
        <f t="shared" si="371"/>
        <v>6.4388888888888891</v>
      </c>
      <c r="S1549" s="8" t="s">
        <v>66</v>
      </c>
      <c r="T1549" s="9">
        <v>1.61E-2</v>
      </c>
      <c r="U1549" s="5">
        <f t="shared" si="381"/>
        <v>892271.98333333328</v>
      </c>
      <c r="V1549" s="5">
        <f t="shared" si="378"/>
        <v>141158.88727500002</v>
      </c>
      <c r="W1549" s="10">
        <f t="shared" si="373"/>
        <v>1033430.8706083333</v>
      </c>
      <c r="X1549" s="5">
        <v>121591</v>
      </c>
      <c r="Y1549">
        <v>0</v>
      </c>
      <c r="Z1549" s="5">
        <v>0</v>
      </c>
      <c r="AA1549" s="5">
        <v>105333184</v>
      </c>
      <c r="AB1549">
        <v>0</v>
      </c>
      <c r="AC1549">
        <v>0</v>
      </c>
      <c r="AD1549">
        <v>0</v>
      </c>
      <c r="AE1549" t="s">
        <v>34</v>
      </c>
      <c r="AF1549" t="s">
        <v>34</v>
      </c>
      <c r="AG1549" t="s">
        <v>41</v>
      </c>
      <c r="AH1549" s="5">
        <v>1052115.93</v>
      </c>
      <c r="AI1549" s="5">
        <v>1215.9100000000001</v>
      </c>
      <c r="AJ1549" s="3">
        <v>48643</v>
      </c>
      <c r="AK1549" s="5">
        <v>0</v>
      </c>
      <c r="AL1549" s="5">
        <v>0</v>
      </c>
      <c r="AM1549" s="5">
        <v>0</v>
      </c>
      <c r="AN1549" s="5">
        <v>0</v>
      </c>
      <c r="AO1549" t="s">
        <v>41</v>
      </c>
      <c r="AP1549" t="s">
        <v>37</v>
      </c>
      <c r="AQ1549" s="5">
        <v>1052115.93</v>
      </c>
      <c r="AR1549" t="s">
        <v>38</v>
      </c>
      <c r="AS1549">
        <f t="shared" si="384"/>
        <v>0</v>
      </c>
      <c r="AT1549" t="str">
        <f t="shared" si="382"/>
        <v>0 Días</v>
      </c>
      <c r="AU1549" t="e">
        <f>IF(AND(AC1549=0,SUMIFS($H:$H,$A:$A,$A1549,#REF!,#REF!)&lt;250000000),"Ordinaria",IF(AND(AC1549=0,SUMIFS($H:$H,$A:$A,$A1549,#REF!,#REF!)&gt;=250000000),"Preventiva",IF(AND(AC1549&gt;0,AC1549&lt;=30),"Persuasiva I",IF(AND(AC1549&gt;30,AC1549&lt;=60),"Persuasiva II",IF(AND(AC1549&gt;60,AC1549&lt;90),"Prejurídica","Jurídico")))))</f>
        <v>#REF!</v>
      </c>
      <c r="AV1549">
        <f t="shared" si="383"/>
        <v>0</v>
      </c>
      <c r="AW1549" t="str">
        <f>IFERROR(VLOOKUP(#REF!,#REF!,32,0),"Desembolsado")</f>
        <v>Desembolsado</v>
      </c>
      <c r="AX1549" t="str">
        <f t="shared" si="372"/>
        <v>Otro</v>
      </c>
    </row>
    <row r="1550" spans="1:50" x14ac:dyDescent="0.25">
      <c r="A1550" s="3">
        <v>45077</v>
      </c>
      <c r="B1550" s="1">
        <v>39186050023931</v>
      </c>
      <c r="C1550" s="5">
        <v>214145276</v>
      </c>
      <c r="D1550">
        <v>240</v>
      </c>
      <c r="E1550" s="3">
        <v>41373</v>
      </c>
      <c r="F1550" s="1">
        <f>_xlfn.DAYS(E1550,A1550)/30</f>
        <v>-123.46666666666667</v>
      </c>
      <c r="G1550" s="1">
        <v>116</v>
      </c>
      <c r="H1550" s="5">
        <v>106111014</v>
      </c>
      <c r="I1550" s="5" t="s">
        <v>53</v>
      </c>
      <c r="J1550" s="6">
        <v>43287</v>
      </c>
      <c r="K1550" s="7">
        <f>+_xlfn.DAYS(A1550,J1550)/30</f>
        <v>59.666666666666664</v>
      </c>
      <c r="L1550" s="7">
        <v>124</v>
      </c>
      <c r="M1550" s="6">
        <v>30343</v>
      </c>
      <c r="N1550" s="8">
        <f>+_xlfn.DAYS(A1550,M1550)/365</f>
        <v>40.367123287671234</v>
      </c>
      <c r="O1550" s="8">
        <v>321</v>
      </c>
      <c r="P1550" s="6">
        <v>40969</v>
      </c>
      <c r="Q1550" s="8">
        <f t="shared" si="380"/>
        <v>1.1222222222222222</v>
      </c>
      <c r="R1550" s="8">
        <f t="shared" si="371"/>
        <v>6.4388888888888891</v>
      </c>
      <c r="S1550" s="8" t="s">
        <v>66</v>
      </c>
      <c r="T1550" s="9">
        <v>1.61E-2</v>
      </c>
      <c r="U1550" s="5">
        <f t="shared" si="381"/>
        <v>892271.98333333328</v>
      </c>
      <c r="V1550" s="5">
        <f t="shared" si="378"/>
        <v>142365.61045000001</v>
      </c>
      <c r="W1550" s="10">
        <f t="shared" si="373"/>
        <v>1034637.5937833333</v>
      </c>
      <c r="X1550" s="5">
        <v>122632</v>
      </c>
      <c r="Y1550">
        <v>0</v>
      </c>
      <c r="Z1550" s="5">
        <v>0</v>
      </c>
      <c r="AA1550" s="5">
        <v>106233646</v>
      </c>
      <c r="AB1550">
        <v>0</v>
      </c>
      <c r="AC1550">
        <v>0</v>
      </c>
      <c r="AD1550">
        <v>0</v>
      </c>
      <c r="AE1550" t="s">
        <v>34</v>
      </c>
      <c r="AF1550" t="s">
        <v>34</v>
      </c>
      <c r="AG1550" t="s">
        <v>41</v>
      </c>
      <c r="AH1550" s="5">
        <v>1061110.1399999999</v>
      </c>
      <c r="AI1550" s="5">
        <v>1226.32</v>
      </c>
      <c r="AJ1550" s="3">
        <v>48643</v>
      </c>
      <c r="AK1550" s="5">
        <v>0</v>
      </c>
      <c r="AL1550" s="5">
        <v>0</v>
      </c>
      <c r="AM1550" s="5">
        <v>0</v>
      </c>
      <c r="AN1550" s="5">
        <v>0</v>
      </c>
      <c r="AO1550" t="s">
        <v>41</v>
      </c>
      <c r="AP1550" t="s">
        <v>37</v>
      </c>
      <c r="AQ1550" s="5">
        <v>1061110.1399999999</v>
      </c>
      <c r="AR1550" t="s">
        <v>38</v>
      </c>
      <c r="AS1550">
        <f t="shared" si="384"/>
        <v>0</v>
      </c>
      <c r="AT1550" t="str">
        <f t="shared" si="382"/>
        <v>0 Días</v>
      </c>
      <c r="AU1550" t="e">
        <f>IF(AND(AC1550=0,SUMIFS($H:$H,$A:$A,$A1550,#REF!,#REF!)&lt;250000000),"Ordinaria",IF(AND(AC1550=0,SUMIFS($H:$H,$A:$A,$A1550,#REF!,#REF!)&gt;=250000000),"Preventiva",IF(AND(AC1550&gt;0,AC1550&lt;=30),"Persuasiva I",IF(AND(AC1550&gt;30,AC1550&lt;=60),"Persuasiva II",IF(AND(AC1550&gt;60,AC1550&lt;90),"Prejurídica","Jurídico")))))</f>
        <v>#REF!</v>
      </c>
      <c r="AV1550">
        <f t="shared" si="383"/>
        <v>0</v>
      </c>
      <c r="AW1550" t="str">
        <f>IFERROR(VLOOKUP(#REF!,#REF!,32,0),"Desembolsado")</f>
        <v>Desembolsado</v>
      </c>
      <c r="AX1550" t="str">
        <f t="shared" si="372"/>
        <v>Otro</v>
      </c>
    </row>
    <row r="1551" spans="1:50" x14ac:dyDescent="0.25">
      <c r="A1551" s="3">
        <v>45046</v>
      </c>
      <c r="B1551" s="1">
        <v>39186050023931</v>
      </c>
      <c r="C1551" s="5">
        <v>214145276</v>
      </c>
      <c r="D1551">
        <v>240</v>
      </c>
      <c r="E1551" s="3">
        <v>41373</v>
      </c>
      <c r="F1551" s="1">
        <f>_xlfn.DAYS(E1551,A1551)/30</f>
        <v>-122.43333333333334</v>
      </c>
      <c r="G1551" s="1">
        <v>117</v>
      </c>
      <c r="H1551" s="5">
        <v>107010377</v>
      </c>
      <c r="I1551" s="5" t="s">
        <v>53</v>
      </c>
      <c r="J1551" s="6">
        <v>43287</v>
      </c>
      <c r="K1551" s="7">
        <f>+_xlfn.DAYS(A1551,J1551)/30</f>
        <v>58.633333333333333</v>
      </c>
      <c r="L1551" s="7">
        <v>123</v>
      </c>
      <c r="M1551" s="6">
        <v>30343</v>
      </c>
      <c r="N1551" s="8">
        <f>+_xlfn.DAYS(A1551,M1551)/365</f>
        <v>40.282191780821918</v>
      </c>
      <c r="O1551" s="8">
        <v>321</v>
      </c>
      <c r="P1551" s="6">
        <v>40969</v>
      </c>
      <c r="Q1551" s="8">
        <f t="shared" si="380"/>
        <v>1.1222222222222222</v>
      </c>
      <c r="R1551" s="8">
        <f t="shared" si="371"/>
        <v>6.4388888888888891</v>
      </c>
      <c r="S1551" s="8" t="s">
        <v>66</v>
      </c>
      <c r="T1551" s="9">
        <v>1.61E-2</v>
      </c>
      <c r="U1551" s="5">
        <f t="shared" si="381"/>
        <v>892271.98333333328</v>
      </c>
      <c r="V1551" s="5">
        <f t="shared" si="378"/>
        <v>143572.25580833331</v>
      </c>
      <c r="W1551" s="10">
        <f t="shared" si="373"/>
        <v>1035844.2391416666</v>
      </c>
      <c r="X1551" s="5">
        <v>123673</v>
      </c>
      <c r="Y1551">
        <v>0</v>
      </c>
      <c r="Z1551" s="5">
        <v>0</v>
      </c>
      <c r="AA1551" s="5">
        <v>107134050</v>
      </c>
      <c r="AB1551">
        <v>0</v>
      </c>
      <c r="AC1551">
        <v>0</v>
      </c>
      <c r="AD1551">
        <v>0</v>
      </c>
      <c r="AE1551" t="s">
        <v>34</v>
      </c>
      <c r="AF1551" t="s">
        <v>34</v>
      </c>
      <c r="AG1551" t="s">
        <v>41</v>
      </c>
      <c r="AH1551" s="5">
        <v>1070103.77</v>
      </c>
      <c r="AI1551" s="5">
        <v>1236.73</v>
      </c>
      <c r="AJ1551" s="3">
        <v>48643</v>
      </c>
      <c r="AK1551" s="5">
        <v>0</v>
      </c>
      <c r="AL1551" s="5">
        <v>0</v>
      </c>
      <c r="AM1551" s="5">
        <v>0</v>
      </c>
      <c r="AN1551" s="5">
        <v>0</v>
      </c>
      <c r="AO1551" t="s">
        <v>41</v>
      </c>
      <c r="AP1551" t="s">
        <v>37</v>
      </c>
      <c r="AQ1551" s="5">
        <v>1070103.77</v>
      </c>
      <c r="AR1551" t="s">
        <v>38</v>
      </c>
      <c r="AS1551">
        <f t="shared" si="384"/>
        <v>0</v>
      </c>
      <c r="AT1551" t="str">
        <f t="shared" si="382"/>
        <v>0 Días</v>
      </c>
      <c r="AU1551" t="e">
        <f>IF(AND(AC1551=0,SUMIFS($H:$H,$A:$A,$A1551,#REF!,#REF!)&lt;250000000),"Ordinaria",IF(AND(AC1551=0,SUMIFS($H:$H,$A:$A,$A1551,#REF!,#REF!)&gt;=250000000),"Preventiva",IF(AND(AC1551&gt;0,AC1551&lt;=30),"Persuasiva I",IF(AND(AC1551&gt;30,AC1551&lt;=60),"Persuasiva II",IF(AND(AC1551&gt;60,AC1551&lt;90),"Prejurídica","Jurídico")))))</f>
        <v>#REF!</v>
      </c>
      <c r="AV1551">
        <f t="shared" si="383"/>
        <v>0</v>
      </c>
      <c r="AW1551" t="str">
        <f>IFERROR(VLOOKUP(#REF!,#REF!,32,0),"Desembolsado")</f>
        <v>Desembolsado</v>
      </c>
      <c r="AX1551" t="str">
        <f t="shared" si="372"/>
        <v>Otro</v>
      </c>
    </row>
    <row r="1552" spans="1:50" x14ac:dyDescent="0.25">
      <c r="A1552" s="3">
        <v>45016</v>
      </c>
      <c r="B1552" s="1">
        <v>39186050023931</v>
      </c>
      <c r="C1552" s="5">
        <v>214145276</v>
      </c>
      <c r="D1552">
        <v>240</v>
      </c>
      <c r="E1552" s="3">
        <v>41373</v>
      </c>
      <c r="F1552" s="1">
        <f>_xlfn.DAYS(E1552,A1552)/30</f>
        <v>-121.43333333333334</v>
      </c>
      <c r="G1552" s="1">
        <v>118</v>
      </c>
      <c r="H1552" s="5">
        <v>107909328</v>
      </c>
      <c r="I1552" s="5" t="s">
        <v>53</v>
      </c>
      <c r="J1552" s="6">
        <v>43287</v>
      </c>
      <c r="K1552" s="7">
        <f>+_xlfn.DAYS(A1552,J1552)/30</f>
        <v>57.633333333333333</v>
      </c>
      <c r="L1552" s="7">
        <v>122</v>
      </c>
      <c r="M1552" s="6">
        <v>30343</v>
      </c>
      <c r="N1552" s="8">
        <f>+_xlfn.DAYS(A1552,M1552)/365</f>
        <v>40.200000000000003</v>
      </c>
      <c r="O1552" s="8">
        <v>321</v>
      </c>
      <c r="P1552" s="6">
        <v>40969</v>
      </c>
      <c r="Q1552" s="8">
        <f t="shared" si="380"/>
        <v>1.1222222222222222</v>
      </c>
      <c r="R1552" s="8">
        <f t="shared" si="371"/>
        <v>6.4388888888888891</v>
      </c>
      <c r="S1552" s="8" t="s">
        <v>66</v>
      </c>
      <c r="T1552" s="9">
        <v>1.61E-2</v>
      </c>
      <c r="U1552" s="5">
        <f t="shared" si="381"/>
        <v>892271.98333333328</v>
      </c>
      <c r="V1552" s="5">
        <f t="shared" si="378"/>
        <v>144778.34839999999</v>
      </c>
      <c r="W1552" s="10">
        <f t="shared" si="373"/>
        <v>1037050.3317333333</v>
      </c>
      <c r="X1552" s="5">
        <v>124712</v>
      </c>
      <c r="Y1552">
        <v>0</v>
      </c>
      <c r="Z1552" s="5">
        <v>0</v>
      </c>
      <c r="AA1552" s="5">
        <v>108034040</v>
      </c>
      <c r="AB1552">
        <v>0</v>
      </c>
      <c r="AC1552">
        <v>0</v>
      </c>
      <c r="AD1552">
        <v>0</v>
      </c>
      <c r="AE1552" t="s">
        <v>34</v>
      </c>
      <c r="AF1552" t="s">
        <v>34</v>
      </c>
      <c r="AG1552" t="s">
        <v>41</v>
      </c>
      <c r="AH1552" s="5">
        <v>1079093.28</v>
      </c>
      <c r="AI1552" s="5">
        <v>1247.1199999999999</v>
      </c>
      <c r="AJ1552" s="3">
        <v>48643</v>
      </c>
      <c r="AK1552" s="5">
        <v>0</v>
      </c>
      <c r="AL1552" s="5">
        <v>0</v>
      </c>
      <c r="AM1552" s="5">
        <v>0</v>
      </c>
      <c r="AN1552" s="5">
        <v>0</v>
      </c>
      <c r="AO1552" t="s">
        <v>41</v>
      </c>
      <c r="AP1552" t="s">
        <v>37</v>
      </c>
      <c r="AQ1552" s="5">
        <v>1079093.28</v>
      </c>
      <c r="AR1552" t="s">
        <v>38</v>
      </c>
      <c r="AS1552">
        <f t="shared" si="384"/>
        <v>0</v>
      </c>
      <c r="AT1552" t="str">
        <f t="shared" si="382"/>
        <v>0 Días</v>
      </c>
      <c r="AU1552" t="e">
        <f>IF(AND(AC1552=0,SUMIFS($H:$H,$A:$A,$A1552,#REF!,#REF!)&lt;250000000),"Ordinaria",IF(AND(AC1552=0,SUMIFS($H:$H,$A:$A,$A1552,#REF!,#REF!)&gt;=250000000),"Preventiva",IF(AND(AC1552&gt;0,AC1552&lt;=30),"Persuasiva I",IF(AND(AC1552&gt;30,AC1552&lt;=60),"Persuasiva II",IF(AND(AC1552&gt;60,AC1552&lt;90),"Prejurídica","Jurídico")))))</f>
        <v>#REF!</v>
      </c>
      <c r="AV1552">
        <f t="shared" si="383"/>
        <v>0</v>
      </c>
      <c r="AW1552" t="str">
        <f>IFERROR(VLOOKUP(#REF!,#REF!,32,0),"Desembolsado")</f>
        <v>Desembolsado</v>
      </c>
      <c r="AX1552" t="str">
        <f t="shared" si="372"/>
        <v>Otro</v>
      </c>
    </row>
    <row r="1553" spans="1:50" x14ac:dyDescent="0.25">
      <c r="A1553" s="3">
        <v>45351</v>
      </c>
      <c r="B1553" s="1">
        <v>39186050025591</v>
      </c>
      <c r="C1553" s="5">
        <v>374617065</v>
      </c>
      <c r="D1553">
        <v>240</v>
      </c>
      <c r="E1553" s="3">
        <v>41033</v>
      </c>
      <c r="F1553" s="1">
        <f>_xlfn.DAYS(E1553,A1553)/30</f>
        <v>-143.93333333333334</v>
      </c>
      <c r="G1553" s="1">
        <f t="shared" ref="G1553:G1572" si="385">+D1553+F1553</f>
        <v>96.066666666666663</v>
      </c>
      <c r="H1553" s="5">
        <v>159675240</v>
      </c>
      <c r="I1553" s="5" t="s">
        <v>53</v>
      </c>
      <c r="J1553" s="6">
        <v>43441</v>
      </c>
      <c r="K1553" s="7">
        <f>+_xlfn.DAYS(A1553,J1553)/30</f>
        <v>63.666666666666664</v>
      </c>
      <c r="L1553" s="7">
        <f>+_xlfn.DAYS(A1553,E1553)/30</f>
        <v>143.93333333333334</v>
      </c>
      <c r="M1553" s="6">
        <v>28232</v>
      </c>
      <c r="N1553" s="8">
        <f>+_xlfn.DAYS(A1553,M1553)/365</f>
        <v>46.901369863013699</v>
      </c>
      <c r="O1553" s="8">
        <v>2536</v>
      </c>
      <c r="P1553" s="6">
        <v>40639</v>
      </c>
      <c r="Q1553" s="8">
        <f t="shared" si="380"/>
        <v>1.0944444444444446</v>
      </c>
      <c r="R1553" s="8">
        <f t="shared" si="371"/>
        <v>7.7833333333333332</v>
      </c>
      <c r="S1553" s="8" t="s">
        <v>65</v>
      </c>
      <c r="T1553" s="9">
        <v>1.61E-2</v>
      </c>
      <c r="U1553" s="5">
        <f t="shared" si="381"/>
        <v>1560904.4375</v>
      </c>
      <c r="V1553" s="5">
        <f t="shared" si="378"/>
        <v>214230.94699999999</v>
      </c>
      <c r="W1553" s="10">
        <f t="shared" si="373"/>
        <v>1775135.3844999999</v>
      </c>
      <c r="X1553" s="5">
        <v>2206644</v>
      </c>
      <c r="Y1553">
        <v>0</v>
      </c>
      <c r="Z1553" s="5">
        <v>426324</v>
      </c>
      <c r="AA1553" s="5">
        <v>162308208</v>
      </c>
      <c r="AB1553">
        <v>0</v>
      </c>
      <c r="AC1553">
        <v>0</v>
      </c>
      <c r="AD1553">
        <v>0</v>
      </c>
      <c r="AE1553" t="s">
        <v>34</v>
      </c>
      <c r="AF1553" t="s">
        <v>34</v>
      </c>
      <c r="AG1553" t="s">
        <v>41</v>
      </c>
      <c r="AH1553" s="5">
        <v>1596752.4</v>
      </c>
      <c r="AI1553" s="5">
        <v>22066.44</v>
      </c>
      <c r="AJ1553" s="3">
        <v>48415</v>
      </c>
      <c r="AK1553" s="5">
        <v>4263.24</v>
      </c>
      <c r="AL1553" s="5">
        <v>0</v>
      </c>
      <c r="AM1553" s="5">
        <v>0</v>
      </c>
      <c r="AN1553" s="5">
        <v>0</v>
      </c>
      <c r="AO1553" t="s">
        <v>41</v>
      </c>
      <c r="AP1553" t="s">
        <v>37</v>
      </c>
      <c r="AQ1553" s="5">
        <v>1596752.4</v>
      </c>
      <c r="AR1553" t="s">
        <v>38</v>
      </c>
      <c r="AT1553" t="str">
        <f t="shared" si="382"/>
        <v>0 Días</v>
      </c>
      <c r="AU1553" t="e">
        <f>IF(AND(AC1553=0,SUMIFS($H:$H,$A:$A,$A1553,#REF!,#REF!)&lt;250000000),"Ordinaria",IF(AND(AC1553=0,SUMIFS($H:$H,$A:$A,$A1553,#REF!,#REF!)&gt;=250000000),"Preventiva",IF(AND(AC1553&gt;0,AC1553&lt;=30),"Persuasiva I",IF(AND(AC1553&gt;30,AC1553&lt;=60),"Persuasiva II",IF(AND(AC1553&gt;60,AC1553&lt;90),"Prejurídica","Jurídico")))))</f>
        <v>#REF!</v>
      </c>
      <c r="AV1553">
        <f t="shared" si="383"/>
        <v>0</v>
      </c>
      <c r="AW1553" t="str">
        <f>IFERROR(VLOOKUP(#REF!,#REF!,32,0),"Desembolsado")</f>
        <v>Desembolsado</v>
      </c>
      <c r="AX1553" t="str">
        <f t="shared" si="372"/>
        <v>Otro</v>
      </c>
    </row>
    <row r="1554" spans="1:50" x14ac:dyDescent="0.25">
      <c r="A1554" s="3">
        <v>45322</v>
      </c>
      <c r="B1554" s="1">
        <v>39186050025591</v>
      </c>
      <c r="C1554" s="5">
        <v>374617065</v>
      </c>
      <c r="D1554">
        <v>240</v>
      </c>
      <c r="E1554" s="3">
        <v>41033</v>
      </c>
      <c r="F1554" s="1">
        <f>_xlfn.DAYS(E1554,A1554)/30</f>
        <v>-142.96666666666667</v>
      </c>
      <c r="G1554" s="1">
        <f t="shared" si="385"/>
        <v>97.033333333333331</v>
      </c>
      <c r="H1554" s="5">
        <v>161256183</v>
      </c>
      <c r="I1554" s="5" t="s">
        <v>53</v>
      </c>
      <c r="J1554" s="6">
        <v>43441</v>
      </c>
      <c r="K1554" s="7">
        <f>+_xlfn.DAYS(A1554,J1554)/30</f>
        <v>62.7</v>
      </c>
      <c r="L1554" s="7">
        <f>+_xlfn.DAYS(A1554,E1554)/30</f>
        <v>142.96666666666667</v>
      </c>
      <c r="M1554" s="6">
        <v>28232</v>
      </c>
      <c r="N1554" s="8">
        <f>+_xlfn.DAYS(A1554,M1554)/365</f>
        <v>46.821917808219176</v>
      </c>
      <c r="O1554" s="8">
        <v>2536</v>
      </c>
      <c r="P1554" s="6">
        <v>40639</v>
      </c>
      <c r="Q1554" s="8">
        <f t="shared" si="380"/>
        <v>1.0944444444444446</v>
      </c>
      <c r="R1554" s="8">
        <f t="shared" si="371"/>
        <v>7.7833333333333332</v>
      </c>
      <c r="S1554" s="8" t="s">
        <v>65</v>
      </c>
      <c r="T1554" s="9">
        <v>1.61E-2</v>
      </c>
      <c r="U1554" s="5">
        <f t="shared" si="381"/>
        <v>1560904.4375</v>
      </c>
      <c r="V1554" s="5">
        <f t="shared" si="378"/>
        <v>216352.04552499999</v>
      </c>
      <c r="W1554" s="10">
        <f t="shared" si="373"/>
        <v>1777256.483025</v>
      </c>
      <c r="X1554" s="5">
        <v>2207417</v>
      </c>
      <c r="Y1554">
        <v>0</v>
      </c>
      <c r="Z1554" s="5">
        <v>482205</v>
      </c>
      <c r="AA1554" s="5">
        <v>163945805</v>
      </c>
      <c r="AB1554">
        <v>0</v>
      </c>
      <c r="AC1554">
        <v>0</v>
      </c>
      <c r="AD1554">
        <v>0</v>
      </c>
      <c r="AE1554" t="s">
        <v>34</v>
      </c>
      <c r="AF1554" t="s">
        <v>34</v>
      </c>
      <c r="AG1554" t="s">
        <v>41</v>
      </c>
      <c r="AH1554" s="5">
        <v>1612561.83</v>
      </c>
      <c r="AI1554" s="5">
        <v>22074.17</v>
      </c>
      <c r="AJ1554" s="3">
        <v>48415</v>
      </c>
      <c r="AK1554" s="5">
        <v>4822.05</v>
      </c>
      <c r="AL1554" s="5">
        <v>0</v>
      </c>
      <c r="AM1554" s="5">
        <v>0</v>
      </c>
      <c r="AN1554" s="5">
        <v>0</v>
      </c>
      <c r="AO1554" t="s">
        <v>41</v>
      </c>
      <c r="AP1554" t="s">
        <v>37</v>
      </c>
      <c r="AQ1554" s="5">
        <v>1612561.83</v>
      </c>
      <c r="AR1554" t="s">
        <v>38</v>
      </c>
      <c r="AS1554">
        <f t="shared" ref="AS1554:AS1564" si="386">IF(AC1554&gt;=1,1,0)</f>
        <v>0</v>
      </c>
      <c r="AT1554" t="str">
        <f t="shared" si="382"/>
        <v>0 Días</v>
      </c>
      <c r="AU1554" t="e">
        <f>IF(AND(AC1554=0,SUMIFS($H:$H,$A:$A,$A1554,#REF!,#REF!)&lt;250000000),"Ordinaria",IF(AND(AC1554=0,SUMIFS($H:$H,$A:$A,$A1554,#REF!,#REF!)&gt;=250000000),"Preventiva",IF(AND(AC1554&gt;0,AC1554&lt;=30),"Persuasiva I",IF(AND(AC1554&gt;30,AC1554&lt;=60),"Persuasiva II",IF(AND(AC1554&gt;60,AC1554&lt;90),"Prejurídica","Jurídico")))))</f>
        <v>#REF!</v>
      </c>
      <c r="AV1554">
        <f t="shared" si="383"/>
        <v>0</v>
      </c>
      <c r="AW1554" t="str">
        <f>IFERROR(VLOOKUP(#REF!,#REF!,32,0),"Desembolsado")</f>
        <v>Desembolsado</v>
      </c>
      <c r="AX1554" t="str">
        <f t="shared" si="372"/>
        <v>Otro</v>
      </c>
    </row>
    <row r="1555" spans="1:50" x14ac:dyDescent="0.25">
      <c r="A1555" s="3">
        <v>45291</v>
      </c>
      <c r="B1555" s="1">
        <v>39186050025591</v>
      </c>
      <c r="C1555" s="5">
        <v>374617065</v>
      </c>
      <c r="D1555">
        <v>240</v>
      </c>
      <c r="E1555" s="3">
        <v>41033</v>
      </c>
      <c r="F1555" s="1">
        <f>_xlfn.DAYS(E1555,A1555)/30</f>
        <v>-141.93333333333334</v>
      </c>
      <c r="G1555" s="1">
        <f t="shared" si="385"/>
        <v>98.066666666666663</v>
      </c>
      <c r="H1555" s="5">
        <v>162837126</v>
      </c>
      <c r="I1555" s="5" t="s">
        <v>53</v>
      </c>
      <c r="J1555" s="6">
        <v>43441</v>
      </c>
      <c r="K1555" s="7">
        <f>+_xlfn.DAYS(A1555,J1555)/30</f>
        <v>61.666666666666664</v>
      </c>
      <c r="L1555" s="7">
        <f>+_xlfn.DAYS(A1555,E1555)/30</f>
        <v>141.93333333333334</v>
      </c>
      <c r="M1555" s="6">
        <v>28232</v>
      </c>
      <c r="N1555" s="8">
        <f>+_xlfn.DAYS(A1555,M1555)/365</f>
        <v>46.736986301369861</v>
      </c>
      <c r="O1555" s="8">
        <v>2536</v>
      </c>
      <c r="P1555" s="6">
        <v>40639</v>
      </c>
      <c r="Q1555" s="8">
        <f t="shared" si="380"/>
        <v>1.0944444444444446</v>
      </c>
      <c r="R1555" s="8">
        <f t="shared" si="371"/>
        <v>7.7833333333333332</v>
      </c>
      <c r="S1555" s="8" t="s">
        <v>65</v>
      </c>
      <c r="T1555" s="9">
        <v>1.61E-2</v>
      </c>
      <c r="U1555" s="5">
        <f t="shared" si="381"/>
        <v>1560904.4375</v>
      </c>
      <c r="V1555" s="5">
        <f t="shared" si="378"/>
        <v>218473.14405</v>
      </c>
      <c r="W1555" s="10">
        <f t="shared" si="373"/>
        <v>1779377.58155</v>
      </c>
      <c r="X1555" s="5">
        <v>2208190</v>
      </c>
      <c r="Y1555">
        <v>0</v>
      </c>
      <c r="Z1555" s="5">
        <v>538089</v>
      </c>
      <c r="AA1555" s="5">
        <v>165583405</v>
      </c>
      <c r="AB1555">
        <v>0</v>
      </c>
      <c r="AC1555">
        <v>0</v>
      </c>
      <c r="AD1555">
        <v>0</v>
      </c>
      <c r="AE1555" t="s">
        <v>34</v>
      </c>
      <c r="AF1555" t="s">
        <v>34</v>
      </c>
      <c r="AG1555" t="s">
        <v>41</v>
      </c>
      <c r="AH1555" s="5">
        <v>1628371.26</v>
      </c>
      <c r="AI1555" s="5">
        <v>22081.9</v>
      </c>
      <c r="AJ1555" s="3">
        <v>48415</v>
      </c>
      <c r="AK1555" s="5">
        <v>5380.89</v>
      </c>
      <c r="AL1555" s="5">
        <v>0</v>
      </c>
      <c r="AM1555" s="5">
        <v>0</v>
      </c>
      <c r="AN1555" s="5">
        <v>0</v>
      </c>
      <c r="AO1555" t="s">
        <v>41</v>
      </c>
      <c r="AP1555" t="s">
        <v>37</v>
      </c>
      <c r="AQ1555" s="5">
        <v>1628371.26</v>
      </c>
      <c r="AR1555" t="s">
        <v>38</v>
      </c>
      <c r="AS1555">
        <f t="shared" si="386"/>
        <v>0</v>
      </c>
      <c r="AT1555" t="str">
        <f t="shared" si="382"/>
        <v>0 Días</v>
      </c>
      <c r="AU1555" t="e">
        <f>IF(AND(AC1555=0,SUMIFS($H:$H,$A:$A,$A1555,#REF!,#REF!)&lt;250000000),"Ordinaria",IF(AND(AC1555=0,SUMIFS($H:$H,$A:$A,$A1555,#REF!,#REF!)&gt;=250000000),"Preventiva",IF(AND(AC1555&gt;0,AC1555&lt;=30),"Persuasiva I",IF(AND(AC1555&gt;30,AC1555&lt;=60),"Persuasiva II",IF(AND(AC1555&gt;60,AC1555&lt;90),"Prejurídica","Jurídico")))))</f>
        <v>#REF!</v>
      </c>
      <c r="AV1555">
        <f t="shared" si="383"/>
        <v>0</v>
      </c>
      <c r="AW1555" t="str">
        <f>IFERROR(VLOOKUP(#REF!,#REF!,32,0),"Desembolsado")</f>
        <v>Desembolsado</v>
      </c>
      <c r="AX1555" t="str">
        <f t="shared" si="372"/>
        <v>Otro</v>
      </c>
    </row>
    <row r="1556" spans="1:50" x14ac:dyDescent="0.25">
      <c r="A1556" s="3">
        <v>45260</v>
      </c>
      <c r="B1556" s="1">
        <v>39186050025591</v>
      </c>
      <c r="C1556" s="5">
        <v>374617065</v>
      </c>
      <c r="D1556">
        <v>240</v>
      </c>
      <c r="E1556" s="3">
        <v>41033</v>
      </c>
      <c r="F1556" s="1">
        <f>_xlfn.DAYS(E1556,A1556)/30</f>
        <v>-140.9</v>
      </c>
      <c r="G1556" s="1">
        <f t="shared" si="385"/>
        <v>99.1</v>
      </c>
      <c r="H1556" s="5">
        <v>164418069</v>
      </c>
      <c r="I1556" s="5" t="s">
        <v>53</v>
      </c>
      <c r="J1556" s="6">
        <v>43441</v>
      </c>
      <c r="K1556" s="7">
        <f>+_xlfn.DAYS(A1556,J1556)/30</f>
        <v>60.633333333333333</v>
      </c>
      <c r="L1556" s="7">
        <f>+_xlfn.DAYS(A1556,E1556)/30</f>
        <v>140.9</v>
      </c>
      <c r="M1556" s="6">
        <v>28232</v>
      </c>
      <c r="N1556" s="8">
        <f>+_xlfn.DAYS(A1556,M1556)/365</f>
        <v>46.652054794520545</v>
      </c>
      <c r="O1556" s="8">
        <v>2536</v>
      </c>
      <c r="P1556" s="6">
        <v>40639</v>
      </c>
      <c r="Q1556" s="8">
        <f t="shared" si="380"/>
        <v>1.0944444444444446</v>
      </c>
      <c r="R1556" s="8">
        <f t="shared" si="371"/>
        <v>7.7833333333333332</v>
      </c>
      <c r="S1556" s="8" t="s">
        <v>65</v>
      </c>
      <c r="T1556" s="9">
        <v>1.61E-2</v>
      </c>
      <c r="U1556" s="5">
        <f t="shared" si="381"/>
        <v>1560904.4375</v>
      </c>
      <c r="V1556" s="5">
        <f t="shared" si="378"/>
        <v>220594.24257499998</v>
      </c>
      <c r="W1556" s="10">
        <f t="shared" si="373"/>
        <v>1781498.680075</v>
      </c>
      <c r="X1556" s="5">
        <v>2208963</v>
      </c>
      <c r="Y1556">
        <v>0</v>
      </c>
      <c r="Z1556" s="5">
        <v>0</v>
      </c>
      <c r="AA1556" s="5">
        <v>166627032</v>
      </c>
      <c r="AB1556">
        <v>0</v>
      </c>
      <c r="AC1556">
        <v>0</v>
      </c>
      <c r="AD1556">
        <v>0</v>
      </c>
      <c r="AE1556" t="s">
        <v>34</v>
      </c>
      <c r="AF1556" t="s">
        <v>34</v>
      </c>
      <c r="AG1556" t="s">
        <v>41</v>
      </c>
      <c r="AH1556" s="5">
        <v>1644180.69</v>
      </c>
      <c r="AI1556" s="5">
        <v>22089.63</v>
      </c>
      <c r="AJ1556" s="3">
        <v>48415</v>
      </c>
      <c r="AK1556" s="5">
        <v>0</v>
      </c>
      <c r="AL1556" s="5">
        <v>0</v>
      </c>
      <c r="AM1556" s="5">
        <v>0</v>
      </c>
      <c r="AN1556" s="5">
        <v>0</v>
      </c>
      <c r="AO1556" t="s">
        <v>41</v>
      </c>
      <c r="AP1556" t="s">
        <v>37</v>
      </c>
      <c r="AQ1556" s="5">
        <v>1644180.69</v>
      </c>
      <c r="AR1556" t="s">
        <v>38</v>
      </c>
      <c r="AS1556">
        <f t="shared" si="386"/>
        <v>0</v>
      </c>
      <c r="AT1556" t="str">
        <f t="shared" si="382"/>
        <v>0 Días</v>
      </c>
      <c r="AU1556" t="e">
        <f>IF(AND(AC1556=0,SUMIFS($H:$H,$A:$A,$A1556,#REF!,#REF!)&lt;250000000),"Ordinaria",IF(AND(AC1556=0,SUMIFS($H:$H,$A:$A,$A1556,#REF!,#REF!)&gt;=250000000),"Preventiva",IF(AND(AC1556&gt;0,AC1556&lt;=30),"Persuasiva I",IF(AND(AC1556&gt;30,AC1556&lt;=60),"Persuasiva II",IF(AND(AC1556&gt;60,AC1556&lt;90),"Prejurídica","Jurídico")))))</f>
        <v>#REF!</v>
      </c>
      <c r="AV1556">
        <f t="shared" si="383"/>
        <v>0</v>
      </c>
      <c r="AW1556" t="str">
        <f>IFERROR(VLOOKUP(#REF!,#REF!,32,0),"Desembolsado")</f>
        <v>Desembolsado</v>
      </c>
      <c r="AX1556" t="str">
        <f t="shared" si="372"/>
        <v>Otro</v>
      </c>
    </row>
    <row r="1557" spans="1:50" x14ac:dyDescent="0.25">
      <c r="A1557" s="3">
        <v>45230</v>
      </c>
      <c r="B1557" s="1">
        <v>39186050025591</v>
      </c>
      <c r="C1557" s="5">
        <v>374617065</v>
      </c>
      <c r="D1557">
        <v>240</v>
      </c>
      <c r="E1557" s="3">
        <v>41033</v>
      </c>
      <c r="F1557" s="1">
        <f>_xlfn.DAYS(E1557,A1557)/30</f>
        <v>-139.9</v>
      </c>
      <c r="G1557" s="1">
        <f t="shared" si="385"/>
        <v>100.1</v>
      </c>
      <c r="H1557" s="5">
        <v>165999012</v>
      </c>
      <c r="I1557" s="5" t="s">
        <v>53</v>
      </c>
      <c r="J1557" s="6">
        <v>43441</v>
      </c>
      <c r="K1557" s="7">
        <f>+_xlfn.DAYS(A1557,J1557)/30</f>
        <v>59.633333333333333</v>
      </c>
      <c r="L1557" s="7">
        <f>+_xlfn.DAYS(A1557,E1557)/30</f>
        <v>139.9</v>
      </c>
      <c r="M1557" s="6">
        <v>28232</v>
      </c>
      <c r="N1557" s="8">
        <f>+_xlfn.DAYS(A1557,M1557)/365</f>
        <v>46.56986301369863</v>
      </c>
      <c r="O1557" s="8">
        <v>2536</v>
      </c>
      <c r="P1557" s="6">
        <v>40639</v>
      </c>
      <c r="Q1557" s="8">
        <f t="shared" si="380"/>
        <v>1.0944444444444446</v>
      </c>
      <c r="R1557" s="8">
        <f t="shared" si="371"/>
        <v>7.7833333333333332</v>
      </c>
      <c r="S1557" s="8" t="s">
        <v>65</v>
      </c>
      <c r="T1557" s="9">
        <v>1.61E-2</v>
      </c>
      <c r="U1557" s="5">
        <f t="shared" si="381"/>
        <v>1560904.4375</v>
      </c>
      <c r="V1557" s="5">
        <f t="shared" si="378"/>
        <v>222715.34109999999</v>
      </c>
      <c r="W1557" s="10">
        <f t="shared" si="373"/>
        <v>1783619.7786000001</v>
      </c>
      <c r="X1557" s="5">
        <v>2209736</v>
      </c>
      <c r="Y1557">
        <v>0</v>
      </c>
      <c r="Z1557" s="5">
        <v>0</v>
      </c>
      <c r="AA1557" s="5">
        <v>168208748</v>
      </c>
      <c r="AB1557">
        <v>0</v>
      </c>
      <c r="AC1557">
        <v>0</v>
      </c>
      <c r="AD1557">
        <v>0</v>
      </c>
      <c r="AE1557" t="s">
        <v>34</v>
      </c>
      <c r="AF1557" t="s">
        <v>34</v>
      </c>
      <c r="AG1557" t="s">
        <v>41</v>
      </c>
      <c r="AH1557" s="5">
        <v>1659990.12</v>
      </c>
      <c r="AI1557" s="5">
        <v>22097.360000000001</v>
      </c>
      <c r="AJ1557" s="3">
        <v>48415</v>
      </c>
      <c r="AK1557" s="5">
        <v>0</v>
      </c>
      <c r="AL1557" s="5">
        <v>0</v>
      </c>
      <c r="AM1557" s="5">
        <v>0</v>
      </c>
      <c r="AN1557" s="5">
        <v>0</v>
      </c>
      <c r="AO1557" t="s">
        <v>41</v>
      </c>
      <c r="AP1557" t="s">
        <v>37</v>
      </c>
      <c r="AQ1557" s="5">
        <v>1659990.12</v>
      </c>
      <c r="AR1557" t="s">
        <v>38</v>
      </c>
      <c r="AS1557">
        <f t="shared" si="386"/>
        <v>0</v>
      </c>
      <c r="AT1557" t="str">
        <f t="shared" si="382"/>
        <v>0 Días</v>
      </c>
      <c r="AU1557" t="e">
        <f>IF(AND(AC1557=0,SUMIFS($H:$H,$A:$A,$A1557,#REF!,#REF!)&lt;250000000),"Ordinaria",IF(AND(AC1557=0,SUMIFS($H:$H,$A:$A,$A1557,#REF!,#REF!)&gt;=250000000),"Preventiva",IF(AND(AC1557&gt;0,AC1557&lt;=30),"Persuasiva I",IF(AND(AC1557&gt;30,AC1557&lt;=60),"Persuasiva II",IF(AND(AC1557&gt;60,AC1557&lt;90),"Prejurídica","Jurídico")))))</f>
        <v>#REF!</v>
      </c>
      <c r="AV1557">
        <f t="shared" si="383"/>
        <v>0</v>
      </c>
      <c r="AW1557" t="str">
        <f>IFERROR(VLOOKUP(#REF!,#REF!,32,0),"Desembolsado")</f>
        <v>Desembolsado</v>
      </c>
      <c r="AX1557" t="str">
        <f t="shared" si="372"/>
        <v>Otro</v>
      </c>
    </row>
    <row r="1558" spans="1:50" x14ac:dyDescent="0.25">
      <c r="A1558" s="3">
        <v>45199</v>
      </c>
      <c r="B1558" s="1">
        <v>39186050025591</v>
      </c>
      <c r="C1558" s="5">
        <v>374617065</v>
      </c>
      <c r="D1558">
        <v>240</v>
      </c>
      <c r="E1558" s="3">
        <v>41033</v>
      </c>
      <c r="F1558" s="1">
        <f>_xlfn.DAYS(E1558,A1558)/30</f>
        <v>-138.86666666666667</v>
      </c>
      <c r="G1558" s="1">
        <f t="shared" si="385"/>
        <v>101.13333333333333</v>
      </c>
      <c r="H1558" s="5">
        <v>167579955</v>
      </c>
      <c r="I1558" s="5" t="s">
        <v>53</v>
      </c>
      <c r="J1558" s="6">
        <v>43441</v>
      </c>
      <c r="K1558" s="7">
        <f>+_xlfn.DAYS(A1558,J1558)/30</f>
        <v>58.6</v>
      </c>
      <c r="L1558" s="7">
        <f>+_xlfn.DAYS(A1558,E1558)/30</f>
        <v>138.86666666666667</v>
      </c>
      <c r="M1558" s="6">
        <v>28232</v>
      </c>
      <c r="N1558" s="8">
        <f>+_xlfn.DAYS(A1558,M1558)/365</f>
        <v>46.484931506849314</v>
      </c>
      <c r="O1558" s="8">
        <v>2536</v>
      </c>
      <c r="P1558" s="6">
        <v>40639</v>
      </c>
      <c r="Q1558" s="8">
        <f t="shared" si="380"/>
        <v>1.0944444444444446</v>
      </c>
      <c r="R1558" s="8">
        <f t="shared" si="371"/>
        <v>7.7833333333333332</v>
      </c>
      <c r="S1558" s="8" t="s">
        <v>65</v>
      </c>
      <c r="T1558" s="9">
        <v>1.61E-2</v>
      </c>
      <c r="U1558" s="5">
        <f t="shared" si="381"/>
        <v>1560904.4375</v>
      </c>
      <c r="V1558" s="5">
        <f t="shared" si="378"/>
        <v>224836.439625</v>
      </c>
      <c r="W1558" s="10">
        <f t="shared" si="373"/>
        <v>1785740.8771250001</v>
      </c>
      <c r="X1558" s="5">
        <v>2210509</v>
      </c>
      <c r="Y1558">
        <v>0</v>
      </c>
      <c r="Z1558" s="5">
        <v>0</v>
      </c>
      <c r="AA1558" s="5">
        <v>169790464</v>
      </c>
      <c r="AB1558">
        <v>0</v>
      </c>
      <c r="AC1558">
        <v>0</v>
      </c>
      <c r="AD1558">
        <v>0</v>
      </c>
      <c r="AE1558" t="s">
        <v>34</v>
      </c>
      <c r="AF1558" t="s">
        <v>34</v>
      </c>
      <c r="AG1558" t="s">
        <v>41</v>
      </c>
      <c r="AH1558" s="5">
        <v>1675799.55</v>
      </c>
      <c r="AI1558" s="5">
        <v>22105.09</v>
      </c>
      <c r="AJ1558" s="3">
        <v>48415</v>
      </c>
      <c r="AK1558" s="5">
        <v>0</v>
      </c>
      <c r="AL1558" s="5">
        <v>0</v>
      </c>
      <c r="AM1558" s="5">
        <v>0</v>
      </c>
      <c r="AN1558" s="5">
        <v>0</v>
      </c>
      <c r="AO1558" t="s">
        <v>41</v>
      </c>
      <c r="AP1558" t="s">
        <v>37</v>
      </c>
      <c r="AQ1558" s="5">
        <v>1675799.55</v>
      </c>
      <c r="AR1558" t="s">
        <v>38</v>
      </c>
      <c r="AS1558">
        <f t="shared" si="386"/>
        <v>0</v>
      </c>
      <c r="AT1558" t="str">
        <f t="shared" si="382"/>
        <v>0 Días</v>
      </c>
      <c r="AU1558" t="e">
        <f>IF(AND(AC1558=0,SUMIFS($H:$H,$A:$A,$A1558,#REF!,#REF!)&lt;250000000),"Ordinaria",IF(AND(AC1558=0,SUMIFS($H:$H,$A:$A,$A1558,#REF!,#REF!)&gt;=250000000),"Preventiva",IF(AND(AC1558&gt;0,AC1558&lt;=30),"Persuasiva I",IF(AND(AC1558&gt;30,AC1558&lt;=60),"Persuasiva II",IF(AND(AC1558&gt;60,AC1558&lt;90),"Prejurídica","Jurídico")))))</f>
        <v>#REF!</v>
      </c>
      <c r="AV1558">
        <f t="shared" si="383"/>
        <v>0</v>
      </c>
      <c r="AW1558" t="str">
        <f>IFERROR(VLOOKUP(#REF!,#REF!,32,0),"Desembolsado")</f>
        <v>Desembolsado</v>
      </c>
      <c r="AX1558" t="str">
        <f t="shared" si="372"/>
        <v>Otro</v>
      </c>
    </row>
    <row r="1559" spans="1:50" x14ac:dyDescent="0.25">
      <c r="A1559" s="3">
        <v>45169</v>
      </c>
      <c r="B1559" s="1">
        <v>39186050025591</v>
      </c>
      <c r="C1559" s="5">
        <v>374617065</v>
      </c>
      <c r="D1559">
        <v>240</v>
      </c>
      <c r="E1559" s="3">
        <v>41033</v>
      </c>
      <c r="F1559" s="1">
        <f>_xlfn.DAYS(E1559,A1559)/30</f>
        <v>-137.86666666666667</v>
      </c>
      <c r="G1559" s="1">
        <f t="shared" si="385"/>
        <v>102.13333333333333</v>
      </c>
      <c r="H1559" s="5">
        <v>169159953</v>
      </c>
      <c r="I1559" s="5" t="s">
        <v>53</v>
      </c>
      <c r="J1559" s="6">
        <v>43441</v>
      </c>
      <c r="K1559" s="7">
        <f>+_xlfn.DAYS(A1559,J1559)/30</f>
        <v>57.6</v>
      </c>
      <c r="L1559" s="7">
        <f>+_xlfn.DAYS(A1559,E1559)/30</f>
        <v>137.86666666666667</v>
      </c>
      <c r="M1559" s="6">
        <v>28232</v>
      </c>
      <c r="N1559" s="8">
        <f>+_xlfn.DAYS(A1559,M1559)/365</f>
        <v>46.402739726027399</v>
      </c>
      <c r="O1559" s="8">
        <v>2536</v>
      </c>
      <c r="P1559" s="6">
        <v>40639</v>
      </c>
      <c r="Q1559" s="8">
        <f t="shared" si="380"/>
        <v>1.0944444444444446</v>
      </c>
      <c r="R1559" s="8">
        <f t="shared" si="371"/>
        <v>7.7833333333333332</v>
      </c>
      <c r="S1559" s="8" t="s">
        <v>65</v>
      </c>
      <c r="T1559" s="9">
        <v>1.61E-2</v>
      </c>
      <c r="U1559" s="5">
        <f t="shared" si="381"/>
        <v>1560904.4375</v>
      </c>
      <c r="V1559" s="5">
        <f t="shared" si="378"/>
        <v>226956.27027499999</v>
      </c>
      <c r="W1559" s="10">
        <f t="shared" si="373"/>
        <v>1787860.707775</v>
      </c>
      <c r="X1559" s="5">
        <v>2211290</v>
      </c>
      <c r="Y1559">
        <v>0</v>
      </c>
      <c r="Z1559" s="5">
        <v>0</v>
      </c>
      <c r="AA1559" s="5">
        <v>171371243</v>
      </c>
      <c r="AB1559">
        <v>0</v>
      </c>
      <c r="AC1559">
        <v>0</v>
      </c>
      <c r="AD1559">
        <v>0</v>
      </c>
      <c r="AE1559" t="s">
        <v>34</v>
      </c>
      <c r="AF1559" t="s">
        <v>34</v>
      </c>
      <c r="AG1559" t="s">
        <v>41</v>
      </c>
      <c r="AH1559" s="5">
        <v>1691599.53</v>
      </c>
      <c r="AI1559" s="5">
        <v>22112.9</v>
      </c>
      <c r="AJ1559" s="3">
        <v>48415</v>
      </c>
      <c r="AK1559" s="5">
        <v>0</v>
      </c>
      <c r="AL1559" s="5">
        <v>0</v>
      </c>
      <c r="AM1559" s="5">
        <v>0</v>
      </c>
      <c r="AN1559" s="5">
        <v>0</v>
      </c>
      <c r="AO1559" t="s">
        <v>41</v>
      </c>
      <c r="AP1559" t="s">
        <v>37</v>
      </c>
      <c r="AQ1559" s="5">
        <v>1691599.53</v>
      </c>
      <c r="AR1559" t="s">
        <v>38</v>
      </c>
      <c r="AS1559">
        <f t="shared" si="386"/>
        <v>0</v>
      </c>
      <c r="AT1559" t="str">
        <f t="shared" si="382"/>
        <v>0 Días</v>
      </c>
      <c r="AU1559" t="e">
        <f>IF(AND(AC1559=0,SUMIFS($H:$H,$A:$A,$A1559,#REF!,#REF!)&lt;250000000),"Ordinaria",IF(AND(AC1559=0,SUMIFS($H:$H,$A:$A,$A1559,#REF!,#REF!)&gt;=250000000),"Preventiva",IF(AND(AC1559&gt;0,AC1559&lt;=30),"Persuasiva I",IF(AND(AC1559&gt;30,AC1559&lt;=60),"Persuasiva II",IF(AND(AC1559&gt;60,AC1559&lt;90),"Prejurídica","Jurídico")))))</f>
        <v>#REF!</v>
      </c>
      <c r="AV1559">
        <f t="shared" si="383"/>
        <v>0</v>
      </c>
      <c r="AW1559" t="str">
        <f>IFERROR(VLOOKUP(#REF!,#REF!,32,0),"Desembolsado")</f>
        <v>Desembolsado</v>
      </c>
      <c r="AX1559" t="str">
        <f t="shared" si="372"/>
        <v>Otro</v>
      </c>
    </row>
    <row r="1560" spans="1:50" x14ac:dyDescent="0.25">
      <c r="A1560" s="3">
        <v>45138</v>
      </c>
      <c r="B1560" s="1">
        <v>39186050025591</v>
      </c>
      <c r="C1560" s="5">
        <v>374617065</v>
      </c>
      <c r="D1560">
        <v>240</v>
      </c>
      <c r="E1560" s="3">
        <v>41033</v>
      </c>
      <c r="F1560" s="1">
        <f>_xlfn.DAYS(E1560,A1560)/30</f>
        <v>-136.83333333333334</v>
      </c>
      <c r="G1560" s="1">
        <f t="shared" si="385"/>
        <v>103.16666666666666</v>
      </c>
      <c r="H1560" s="5">
        <v>170741841</v>
      </c>
      <c r="I1560" s="5" t="s">
        <v>53</v>
      </c>
      <c r="J1560" s="6">
        <v>43441</v>
      </c>
      <c r="K1560" s="7">
        <f>+_xlfn.DAYS(A1560,J1560)/30</f>
        <v>56.56666666666667</v>
      </c>
      <c r="L1560" s="7">
        <f>+_xlfn.DAYS(A1560,E1560)/30</f>
        <v>136.83333333333334</v>
      </c>
      <c r="M1560" s="6">
        <v>28232</v>
      </c>
      <c r="N1560" s="8">
        <f>+_xlfn.DAYS(A1560,M1560)/365</f>
        <v>46.317808219178083</v>
      </c>
      <c r="O1560" s="8">
        <v>2536</v>
      </c>
      <c r="P1560" s="6">
        <v>40639</v>
      </c>
      <c r="Q1560" s="8">
        <f t="shared" si="380"/>
        <v>1.0944444444444446</v>
      </c>
      <c r="R1560" s="8">
        <f t="shared" si="371"/>
        <v>7.7833333333333332</v>
      </c>
      <c r="S1560" s="8" t="s">
        <v>65</v>
      </c>
      <c r="T1560" s="9">
        <v>1.61E-2</v>
      </c>
      <c r="U1560" s="5">
        <f t="shared" si="381"/>
        <v>1560904.4375</v>
      </c>
      <c r="V1560" s="5">
        <f t="shared" si="378"/>
        <v>229078.63667499999</v>
      </c>
      <c r="W1560" s="10">
        <f t="shared" si="373"/>
        <v>1789983.074175</v>
      </c>
      <c r="X1560" s="5">
        <v>2212059</v>
      </c>
      <c r="Y1560">
        <v>0</v>
      </c>
      <c r="Z1560" s="5">
        <v>0</v>
      </c>
      <c r="AA1560" s="5">
        <v>172953900</v>
      </c>
      <c r="AB1560">
        <v>0</v>
      </c>
      <c r="AC1560">
        <v>0</v>
      </c>
      <c r="AD1560">
        <v>0</v>
      </c>
      <c r="AE1560" t="s">
        <v>34</v>
      </c>
      <c r="AF1560" t="s">
        <v>34</v>
      </c>
      <c r="AG1560" t="s">
        <v>41</v>
      </c>
      <c r="AH1560" s="5">
        <v>1707418.41</v>
      </c>
      <c r="AI1560" s="5">
        <v>22120.59</v>
      </c>
      <c r="AJ1560" s="3">
        <v>48415</v>
      </c>
      <c r="AK1560" s="5">
        <v>0</v>
      </c>
      <c r="AL1560" s="5">
        <v>0</v>
      </c>
      <c r="AM1560" s="5">
        <v>0</v>
      </c>
      <c r="AN1560" s="5">
        <v>0</v>
      </c>
      <c r="AO1560" t="s">
        <v>41</v>
      </c>
      <c r="AP1560" t="s">
        <v>37</v>
      </c>
      <c r="AQ1560" s="5">
        <v>1707418.41</v>
      </c>
      <c r="AR1560" t="s">
        <v>38</v>
      </c>
      <c r="AS1560">
        <f t="shared" si="386"/>
        <v>0</v>
      </c>
      <c r="AT1560" t="str">
        <f t="shared" si="382"/>
        <v>0 Días</v>
      </c>
      <c r="AU1560" t="e">
        <f>IF(AND(AC1560=0,SUMIFS($H:$H,$A:$A,$A1560,#REF!,#REF!)&lt;250000000),"Ordinaria",IF(AND(AC1560=0,SUMIFS($H:$H,$A:$A,$A1560,#REF!,#REF!)&gt;=250000000),"Preventiva",IF(AND(AC1560&gt;0,AC1560&lt;=30),"Persuasiva I",IF(AND(AC1560&gt;30,AC1560&lt;=60),"Persuasiva II",IF(AND(AC1560&gt;60,AC1560&lt;90),"Prejurídica","Jurídico")))))</f>
        <v>#REF!</v>
      </c>
      <c r="AV1560">
        <f t="shared" si="383"/>
        <v>0</v>
      </c>
      <c r="AW1560" t="str">
        <f>IFERROR(VLOOKUP(#REF!,#REF!,32,0),"Desembolsado")</f>
        <v>Desembolsado</v>
      </c>
      <c r="AX1560" t="str">
        <f t="shared" si="372"/>
        <v>Otro</v>
      </c>
    </row>
    <row r="1561" spans="1:50" x14ac:dyDescent="0.25">
      <c r="A1561" s="3">
        <v>45107</v>
      </c>
      <c r="B1561" s="1">
        <v>39186050025591</v>
      </c>
      <c r="C1561" s="5">
        <v>374617065</v>
      </c>
      <c r="D1561">
        <v>240</v>
      </c>
      <c r="E1561" s="3">
        <v>41033</v>
      </c>
      <c r="F1561" s="1">
        <f>_xlfn.DAYS(E1561,A1561)/30</f>
        <v>-135.80000000000001</v>
      </c>
      <c r="G1561" s="1">
        <f t="shared" si="385"/>
        <v>104.19999999999999</v>
      </c>
      <c r="H1561" s="5">
        <v>172322784</v>
      </c>
      <c r="I1561" s="5" t="s">
        <v>53</v>
      </c>
      <c r="J1561" s="6">
        <v>43441</v>
      </c>
      <c r="K1561" s="7">
        <f>+_xlfn.DAYS(A1561,J1561)/30</f>
        <v>55.533333333333331</v>
      </c>
      <c r="L1561" s="7">
        <f>+_xlfn.DAYS(A1561,E1561)/30</f>
        <v>135.80000000000001</v>
      </c>
      <c r="M1561" s="6">
        <v>28232</v>
      </c>
      <c r="N1561" s="8">
        <f>+_xlfn.DAYS(A1561,M1561)/365</f>
        <v>46.232876712328768</v>
      </c>
      <c r="O1561" s="8">
        <v>2536</v>
      </c>
      <c r="P1561" s="6">
        <v>40639</v>
      </c>
      <c r="Q1561" s="8">
        <f t="shared" si="380"/>
        <v>1.0944444444444446</v>
      </c>
      <c r="R1561" s="8">
        <f t="shared" si="371"/>
        <v>7.7833333333333332</v>
      </c>
      <c r="S1561" s="8" t="s">
        <v>65</v>
      </c>
      <c r="T1561" s="9">
        <v>1.61E-2</v>
      </c>
      <c r="U1561" s="5">
        <f t="shared" si="381"/>
        <v>1560904.4375</v>
      </c>
      <c r="V1561" s="5">
        <f t="shared" si="378"/>
        <v>231199.7352</v>
      </c>
      <c r="W1561" s="10">
        <f t="shared" si="373"/>
        <v>1792104.1727</v>
      </c>
      <c r="X1561" s="5">
        <v>2212828</v>
      </c>
      <c r="Y1561">
        <v>0</v>
      </c>
      <c r="Z1561" s="5">
        <v>0</v>
      </c>
      <c r="AA1561" s="5">
        <v>174535612</v>
      </c>
      <c r="AB1561">
        <v>0</v>
      </c>
      <c r="AC1561">
        <v>0</v>
      </c>
      <c r="AD1561">
        <v>0</v>
      </c>
      <c r="AE1561" t="s">
        <v>34</v>
      </c>
      <c r="AF1561" t="s">
        <v>34</v>
      </c>
      <c r="AG1561" t="s">
        <v>41</v>
      </c>
      <c r="AH1561" s="5">
        <v>1723227.84</v>
      </c>
      <c r="AI1561" s="5">
        <v>22128.28</v>
      </c>
      <c r="AJ1561" s="3">
        <v>48415</v>
      </c>
      <c r="AK1561" s="5">
        <v>0</v>
      </c>
      <c r="AL1561" s="5">
        <v>0</v>
      </c>
      <c r="AM1561" s="5">
        <v>0</v>
      </c>
      <c r="AN1561" s="5">
        <v>0</v>
      </c>
      <c r="AO1561" t="s">
        <v>41</v>
      </c>
      <c r="AP1561" t="s">
        <v>37</v>
      </c>
      <c r="AQ1561" s="5">
        <v>1723227.84</v>
      </c>
      <c r="AR1561" t="s">
        <v>38</v>
      </c>
      <c r="AS1561">
        <f t="shared" si="386"/>
        <v>0</v>
      </c>
      <c r="AT1561" t="str">
        <f t="shared" si="382"/>
        <v>0 Días</v>
      </c>
      <c r="AU1561" t="e">
        <f>IF(AND(AC1561=0,SUMIFS($H:$H,$A:$A,$A1561,#REF!,#REF!)&lt;250000000),"Ordinaria",IF(AND(AC1561=0,SUMIFS($H:$H,$A:$A,$A1561,#REF!,#REF!)&gt;=250000000),"Preventiva",IF(AND(AC1561&gt;0,AC1561&lt;=30),"Persuasiva I",IF(AND(AC1561&gt;30,AC1561&lt;=60),"Persuasiva II",IF(AND(AC1561&gt;60,AC1561&lt;90),"Prejurídica","Jurídico")))))</f>
        <v>#REF!</v>
      </c>
      <c r="AV1561">
        <f t="shared" si="383"/>
        <v>0</v>
      </c>
      <c r="AW1561" t="str">
        <f>IFERROR(VLOOKUP(#REF!,#REF!,32,0),"Desembolsado")</f>
        <v>Desembolsado</v>
      </c>
      <c r="AX1561" t="str">
        <f t="shared" si="372"/>
        <v>Otro</v>
      </c>
    </row>
    <row r="1562" spans="1:50" x14ac:dyDescent="0.25">
      <c r="A1562" s="3">
        <v>45077</v>
      </c>
      <c r="B1562" s="1">
        <v>39186050025591</v>
      </c>
      <c r="C1562" s="5">
        <v>374617065</v>
      </c>
      <c r="D1562">
        <v>240</v>
      </c>
      <c r="E1562" s="3">
        <v>41033</v>
      </c>
      <c r="F1562" s="1">
        <f>_xlfn.DAYS(E1562,A1562)/30</f>
        <v>-134.80000000000001</v>
      </c>
      <c r="G1562" s="1">
        <f t="shared" si="385"/>
        <v>105.19999999999999</v>
      </c>
      <c r="H1562" s="5">
        <v>173903727</v>
      </c>
      <c r="I1562" s="5" t="s">
        <v>53</v>
      </c>
      <c r="J1562" s="6">
        <v>43441</v>
      </c>
      <c r="K1562" s="7">
        <f>+_xlfn.DAYS(A1562,J1562)/30</f>
        <v>54.533333333333331</v>
      </c>
      <c r="L1562" s="7">
        <f>+_xlfn.DAYS(A1562,E1562)/30</f>
        <v>134.80000000000001</v>
      </c>
      <c r="M1562" s="6">
        <v>28232</v>
      </c>
      <c r="N1562" s="8">
        <f>+_xlfn.DAYS(A1562,M1562)/365</f>
        <v>46.150684931506852</v>
      </c>
      <c r="O1562" s="8">
        <v>2536</v>
      </c>
      <c r="P1562" s="6">
        <v>40639</v>
      </c>
      <c r="Q1562" s="8">
        <f t="shared" si="380"/>
        <v>1.0944444444444446</v>
      </c>
      <c r="R1562" s="8">
        <f t="shared" si="371"/>
        <v>7.7833333333333332</v>
      </c>
      <c r="S1562" s="8" t="s">
        <v>65</v>
      </c>
      <c r="T1562" s="9">
        <v>1.61E-2</v>
      </c>
      <c r="U1562" s="5">
        <f t="shared" si="381"/>
        <v>1560904.4375</v>
      </c>
      <c r="V1562" s="5">
        <f t="shared" si="378"/>
        <v>233320.833725</v>
      </c>
      <c r="W1562" s="10">
        <f t="shared" si="373"/>
        <v>1794225.271225</v>
      </c>
      <c r="X1562" s="5">
        <v>2213596</v>
      </c>
      <c r="Y1562">
        <v>0</v>
      </c>
      <c r="Z1562" s="5">
        <v>0</v>
      </c>
      <c r="AA1562" s="5">
        <v>176117323</v>
      </c>
      <c r="AB1562">
        <v>0</v>
      </c>
      <c r="AC1562">
        <v>0</v>
      </c>
      <c r="AD1562">
        <v>0</v>
      </c>
      <c r="AE1562" t="s">
        <v>34</v>
      </c>
      <c r="AF1562" t="s">
        <v>34</v>
      </c>
      <c r="AG1562" t="s">
        <v>41</v>
      </c>
      <c r="AH1562" s="5">
        <v>1739037.27</v>
      </c>
      <c r="AI1562" s="5">
        <v>22135.96</v>
      </c>
      <c r="AJ1562" s="3">
        <v>48415</v>
      </c>
      <c r="AK1562" s="5">
        <v>0</v>
      </c>
      <c r="AL1562" s="5">
        <v>0</v>
      </c>
      <c r="AM1562" s="5">
        <v>0</v>
      </c>
      <c r="AN1562" s="5">
        <v>0</v>
      </c>
      <c r="AO1562" t="s">
        <v>41</v>
      </c>
      <c r="AP1562" t="s">
        <v>37</v>
      </c>
      <c r="AQ1562" s="5">
        <v>1739037.27</v>
      </c>
      <c r="AR1562" t="s">
        <v>38</v>
      </c>
      <c r="AS1562">
        <f t="shared" si="386"/>
        <v>0</v>
      </c>
      <c r="AT1562" t="str">
        <f t="shared" si="382"/>
        <v>0 Días</v>
      </c>
      <c r="AU1562" t="e">
        <f>IF(AND(AC1562=0,SUMIFS($H:$H,$A:$A,$A1562,#REF!,#REF!)&lt;250000000),"Ordinaria",IF(AND(AC1562=0,SUMIFS($H:$H,$A:$A,$A1562,#REF!,#REF!)&gt;=250000000),"Preventiva",IF(AND(AC1562&gt;0,AC1562&lt;=30),"Persuasiva I",IF(AND(AC1562&gt;30,AC1562&lt;=60),"Persuasiva II",IF(AND(AC1562&gt;60,AC1562&lt;90),"Prejurídica","Jurídico")))))</f>
        <v>#REF!</v>
      </c>
      <c r="AV1562">
        <f t="shared" si="383"/>
        <v>0</v>
      </c>
      <c r="AW1562" t="str">
        <f>IFERROR(VLOOKUP(#REF!,#REF!,32,0),"Desembolsado")</f>
        <v>Desembolsado</v>
      </c>
      <c r="AX1562" t="str">
        <f t="shared" si="372"/>
        <v>Otro</v>
      </c>
    </row>
    <row r="1563" spans="1:50" x14ac:dyDescent="0.25">
      <c r="A1563" s="3">
        <v>45046</v>
      </c>
      <c r="B1563" s="1">
        <v>39186050025591</v>
      </c>
      <c r="C1563" s="5">
        <v>374617065</v>
      </c>
      <c r="D1563">
        <v>240</v>
      </c>
      <c r="E1563" s="3">
        <v>41033</v>
      </c>
      <c r="F1563" s="1">
        <f>_xlfn.DAYS(E1563,A1563)/30</f>
        <v>-133.76666666666668</v>
      </c>
      <c r="G1563" s="1">
        <f t="shared" si="385"/>
        <v>106.23333333333332</v>
      </c>
      <c r="H1563" s="5">
        <v>175484670</v>
      </c>
      <c r="I1563" s="5" t="s">
        <v>53</v>
      </c>
      <c r="J1563" s="6">
        <v>43441</v>
      </c>
      <c r="K1563" s="7">
        <f>+_xlfn.DAYS(A1563,J1563)/30</f>
        <v>53.5</v>
      </c>
      <c r="L1563" s="7">
        <f>+_xlfn.DAYS(A1563,E1563)/30</f>
        <v>133.76666666666668</v>
      </c>
      <c r="M1563" s="6">
        <v>28232</v>
      </c>
      <c r="N1563" s="8">
        <f>+_xlfn.DAYS(A1563,M1563)/365</f>
        <v>46.065753424657537</v>
      </c>
      <c r="O1563" s="8">
        <v>2536</v>
      </c>
      <c r="P1563" s="6">
        <v>40639</v>
      </c>
      <c r="Q1563" s="8">
        <f t="shared" si="380"/>
        <v>1.0944444444444446</v>
      </c>
      <c r="R1563" s="8">
        <f t="shared" si="371"/>
        <v>7.7833333333333332</v>
      </c>
      <c r="S1563" s="8" t="s">
        <v>65</v>
      </c>
      <c r="T1563" s="9">
        <v>1.61E-2</v>
      </c>
      <c r="U1563" s="5">
        <f t="shared" si="381"/>
        <v>1560904.4375</v>
      </c>
      <c r="V1563" s="5">
        <f t="shared" si="378"/>
        <v>235441.93224999998</v>
      </c>
      <c r="W1563" s="10">
        <f t="shared" si="373"/>
        <v>1796346.3697500001</v>
      </c>
      <c r="X1563" s="5">
        <v>2214374</v>
      </c>
      <c r="Y1563">
        <v>0</v>
      </c>
      <c r="Z1563" s="5">
        <v>0</v>
      </c>
      <c r="AA1563" s="5">
        <v>177699044</v>
      </c>
      <c r="AB1563">
        <v>0</v>
      </c>
      <c r="AC1563">
        <v>0</v>
      </c>
      <c r="AD1563">
        <v>0</v>
      </c>
      <c r="AE1563" t="s">
        <v>34</v>
      </c>
      <c r="AF1563" t="s">
        <v>34</v>
      </c>
      <c r="AG1563" t="s">
        <v>41</v>
      </c>
      <c r="AH1563" s="5">
        <v>1754846.7</v>
      </c>
      <c r="AI1563" s="5">
        <v>22143.74</v>
      </c>
      <c r="AJ1563" s="3">
        <v>48415</v>
      </c>
      <c r="AK1563" s="5">
        <v>0</v>
      </c>
      <c r="AL1563" s="5">
        <v>0</v>
      </c>
      <c r="AM1563" s="5">
        <v>0</v>
      </c>
      <c r="AN1563" s="5">
        <v>0</v>
      </c>
      <c r="AO1563" t="s">
        <v>41</v>
      </c>
      <c r="AP1563" t="s">
        <v>37</v>
      </c>
      <c r="AQ1563" s="5">
        <v>1754846.7</v>
      </c>
      <c r="AR1563" t="s">
        <v>38</v>
      </c>
      <c r="AS1563">
        <f t="shared" si="386"/>
        <v>0</v>
      </c>
      <c r="AT1563" t="str">
        <f t="shared" si="382"/>
        <v>0 Días</v>
      </c>
      <c r="AU1563" t="e">
        <f>IF(AND(AC1563=0,SUMIFS($H:$H,$A:$A,$A1563,#REF!,#REF!)&lt;250000000),"Ordinaria",IF(AND(AC1563=0,SUMIFS($H:$H,$A:$A,$A1563,#REF!,#REF!)&gt;=250000000),"Preventiva",IF(AND(AC1563&gt;0,AC1563&lt;=30),"Persuasiva I",IF(AND(AC1563&gt;30,AC1563&lt;=60),"Persuasiva II",IF(AND(AC1563&gt;60,AC1563&lt;90),"Prejurídica","Jurídico")))))</f>
        <v>#REF!</v>
      </c>
      <c r="AV1563">
        <f t="shared" si="383"/>
        <v>0</v>
      </c>
      <c r="AW1563" t="str">
        <f>IFERROR(VLOOKUP(#REF!,#REF!,32,0),"Desembolsado")</f>
        <v>Desembolsado</v>
      </c>
      <c r="AX1563" t="str">
        <f t="shared" si="372"/>
        <v>Otro</v>
      </c>
    </row>
    <row r="1564" spans="1:50" x14ac:dyDescent="0.25">
      <c r="A1564" s="3">
        <v>45016</v>
      </c>
      <c r="B1564" s="1">
        <v>39186050025591</v>
      </c>
      <c r="C1564" s="5">
        <v>374617065</v>
      </c>
      <c r="D1564">
        <v>240</v>
      </c>
      <c r="E1564" s="3">
        <v>41033</v>
      </c>
      <c r="F1564" s="1">
        <f>_xlfn.DAYS(E1564,A1564)/30</f>
        <v>-132.76666666666668</v>
      </c>
      <c r="G1564" s="1">
        <f t="shared" si="385"/>
        <v>107.23333333333332</v>
      </c>
      <c r="H1564" s="5">
        <v>177065613</v>
      </c>
      <c r="I1564" s="5" t="s">
        <v>53</v>
      </c>
      <c r="J1564" s="6">
        <v>43441</v>
      </c>
      <c r="K1564" s="7">
        <f>+_xlfn.DAYS(A1564,J1564)/30</f>
        <v>52.5</v>
      </c>
      <c r="L1564" s="7">
        <f>+_xlfn.DAYS(A1564,E1564)/30</f>
        <v>132.76666666666668</v>
      </c>
      <c r="M1564" s="6">
        <v>28232</v>
      </c>
      <c r="N1564" s="8">
        <f>+_xlfn.DAYS(A1564,M1564)/365</f>
        <v>45.983561643835614</v>
      </c>
      <c r="O1564" s="8">
        <v>2536</v>
      </c>
      <c r="P1564" s="6">
        <v>40639</v>
      </c>
      <c r="Q1564" s="8">
        <f t="shared" si="380"/>
        <v>1.0944444444444446</v>
      </c>
      <c r="R1564" s="8">
        <f t="shared" si="371"/>
        <v>7.7833333333333332</v>
      </c>
      <c r="S1564" s="8" t="s">
        <v>65</v>
      </c>
      <c r="T1564" s="9">
        <v>1.61E-2</v>
      </c>
      <c r="U1564" s="5">
        <f t="shared" si="381"/>
        <v>1560904.4375</v>
      </c>
      <c r="V1564" s="5">
        <f t="shared" si="378"/>
        <v>237563.03077499999</v>
      </c>
      <c r="W1564" s="10">
        <f t="shared" si="373"/>
        <v>1798467.4682749999</v>
      </c>
      <c r="X1564" s="5">
        <v>2215154</v>
      </c>
      <c r="Y1564">
        <v>0</v>
      </c>
      <c r="Z1564" s="5">
        <v>0</v>
      </c>
      <c r="AA1564" s="5">
        <v>179280767</v>
      </c>
      <c r="AB1564">
        <v>0</v>
      </c>
      <c r="AC1564">
        <v>0</v>
      </c>
      <c r="AD1564">
        <v>0</v>
      </c>
      <c r="AE1564" t="s">
        <v>34</v>
      </c>
      <c r="AF1564" t="s">
        <v>34</v>
      </c>
      <c r="AG1564" t="s">
        <v>41</v>
      </c>
      <c r="AH1564" s="5">
        <v>1770656.13</v>
      </c>
      <c r="AI1564" s="5">
        <v>22151.54</v>
      </c>
      <c r="AJ1564" s="3">
        <v>48415</v>
      </c>
      <c r="AK1564" s="5">
        <v>0</v>
      </c>
      <c r="AL1564" s="5">
        <v>0</v>
      </c>
      <c r="AM1564" s="5">
        <v>0</v>
      </c>
      <c r="AN1564" s="5">
        <v>0</v>
      </c>
      <c r="AO1564" t="s">
        <v>41</v>
      </c>
      <c r="AP1564" t="s">
        <v>37</v>
      </c>
      <c r="AQ1564" s="5">
        <v>1770656.13</v>
      </c>
      <c r="AR1564" t="s">
        <v>38</v>
      </c>
      <c r="AS1564">
        <f t="shared" si="386"/>
        <v>0</v>
      </c>
      <c r="AT1564" t="str">
        <f t="shared" si="382"/>
        <v>0 Días</v>
      </c>
      <c r="AU1564" t="e">
        <f>IF(AND(AC1564=0,SUMIFS($H:$H,$A:$A,$A1564,#REF!,#REF!)&lt;250000000),"Ordinaria",IF(AND(AC1564=0,SUMIFS($H:$H,$A:$A,$A1564,#REF!,#REF!)&gt;=250000000),"Preventiva",IF(AND(AC1564&gt;0,AC1564&lt;=30),"Persuasiva I",IF(AND(AC1564&gt;30,AC1564&lt;=60),"Persuasiva II",IF(AND(AC1564&gt;60,AC1564&lt;90),"Prejurídica","Jurídico")))))</f>
        <v>#REF!</v>
      </c>
      <c r="AV1564">
        <f t="shared" si="383"/>
        <v>0</v>
      </c>
      <c r="AW1564" t="str">
        <f>IFERROR(VLOOKUP(#REF!,#REF!,32,0),"Desembolsado")</f>
        <v>Desembolsado</v>
      </c>
      <c r="AX1564" t="str">
        <f t="shared" si="372"/>
        <v>Otro</v>
      </c>
    </row>
    <row r="1565" spans="1:50" x14ac:dyDescent="0.25">
      <c r="A1565" s="3">
        <v>45351</v>
      </c>
      <c r="B1565" s="1">
        <v>39186060024421</v>
      </c>
      <c r="C1565" s="5">
        <v>400000000</v>
      </c>
      <c r="D1565">
        <v>240</v>
      </c>
      <c r="E1565" s="3">
        <v>43412</v>
      </c>
      <c r="F1565" s="1">
        <f>_xlfn.DAYS(E1565,A1565)/30</f>
        <v>-64.63333333333334</v>
      </c>
      <c r="G1565" s="1">
        <f t="shared" si="385"/>
        <v>175.36666666666667</v>
      </c>
      <c r="H1565" s="5">
        <v>319075291</v>
      </c>
      <c r="I1565" s="5" t="s">
        <v>53</v>
      </c>
      <c r="J1565" s="6">
        <v>43373</v>
      </c>
      <c r="K1565" s="7">
        <f>+_xlfn.DAYS(A1565,J1565)/30</f>
        <v>65.933333333333337</v>
      </c>
      <c r="L1565" s="7">
        <f>+_xlfn.DAYS(A1565,E1565)/30</f>
        <v>64.63333333333334</v>
      </c>
      <c r="M1565" s="6">
        <v>24469</v>
      </c>
      <c r="N1565" s="8">
        <f>+_xlfn.DAYS(A1565,M1565)/365</f>
        <v>57.210958904109589</v>
      </c>
      <c r="O1565" s="8">
        <v>3591</v>
      </c>
      <c r="P1565" s="6">
        <v>42478</v>
      </c>
      <c r="Q1565" s="8">
        <f t="shared" si="380"/>
        <v>2.5944444444444446</v>
      </c>
      <c r="R1565" s="8">
        <f t="shared" si="371"/>
        <v>2.4861111111111112</v>
      </c>
      <c r="S1565" s="8" t="s">
        <v>66</v>
      </c>
      <c r="T1565" s="9">
        <v>1.61E-2</v>
      </c>
      <c r="U1565" s="5">
        <f t="shared" si="381"/>
        <v>1666666.6666666667</v>
      </c>
      <c r="V1565" s="5">
        <f t="shared" si="378"/>
        <v>428092.68209166668</v>
      </c>
      <c r="W1565" s="10">
        <f t="shared" si="373"/>
        <v>2094759.3487583334</v>
      </c>
      <c r="X1565" s="5">
        <v>12729166</v>
      </c>
      <c r="Y1565">
        <v>2513</v>
      </c>
      <c r="Z1565" s="5">
        <v>133625</v>
      </c>
      <c r="AA1565" s="5">
        <v>331944388</v>
      </c>
      <c r="AB1565">
        <v>3</v>
      </c>
      <c r="AC1565">
        <v>72</v>
      </c>
      <c r="AD1565">
        <v>0</v>
      </c>
      <c r="AE1565" t="s">
        <v>48</v>
      </c>
      <c r="AF1565" t="s">
        <v>48</v>
      </c>
      <c r="AG1565" t="s">
        <v>41</v>
      </c>
      <c r="AH1565" s="5">
        <v>63815058.200000003</v>
      </c>
      <c r="AI1565" s="5">
        <v>2547094.4</v>
      </c>
      <c r="AJ1565" s="3">
        <v>51063</v>
      </c>
      <c r="AK1565" s="5">
        <v>26725</v>
      </c>
      <c r="AL1565" s="5">
        <v>0</v>
      </c>
      <c r="AM1565" s="5">
        <v>0</v>
      </c>
      <c r="AN1565" s="5">
        <v>0</v>
      </c>
      <c r="AO1565" t="s">
        <v>41</v>
      </c>
      <c r="AP1565" t="s">
        <v>45</v>
      </c>
      <c r="AQ1565" s="5">
        <v>3190752.91</v>
      </c>
      <c r="AR1565" t="s">
        <v>38</v>
      </c>
      <c r="AT1565" t="str">
        <f t="shared" si="382"/>
        <v>60-90 Días</v>
      </c>
      <c r="AU1565" t="e">
        <f>IF(AND(AC1565=0,SUMIFS($H:$H,$A:$A,$A1565,#REF!,#REF!)&lt;250000000),"Ordinaria",IF(AND(AC1565=0,SUMIFS($H:$H,$A:$A,$A1565,#REF!,#REF!)&gt;=250000000),"Preventiva",IF(AND(AC1565&gt;0,AC1565&lt;=30),"Persuasiva I",IF(AND(AC1565&gt;30,AC1565&lt;=60),"Persuasiva II",IF(AND(AC1565&gt;60,AC1565&lt;90),"Prejurídica","Jurídico")))))</f>
        <v>#REF!</v>
      </c>
      <c r="AV1565" t="str">
        <f t="shared" si="383"/>
        <v>MORA &gt;30 &lt;= 540 DIAS</v>
      </c>
      <c r="AW1565" t="str">
        <f>IFERROR(VLOOKUP(#REF!,#REF!,32,0),"Desembolsado")</f>
        <v>Desembolsado</v>
      </c>
      <c r="AX1565" t="str">
        <f t="shared" si="372"/>
        <v>Otro</v>
      </c>
    </row>
    <row r="1566" spans="1:50" x14ac:dyDescent="0.25">
      <c r="A1566" s="3">
        <v>45322</v>
      </c>
      <c r="B1566" s="1">
        <v>39186060024421</v>
      </c>
      <c r="C1566" s="5">
        <v>400000000</v>
      </c>
      <c r="D1566">
        <v>240</v>
      </c>
      <c r="E1566" s="3">
        <v>43412</v>
      </c>
      <c r="F1566" s="1">
        <f>_xlfn.DAYS(E1566,A1566)/30</f>
        <v>-63.666666666666664</v>
      </c>
      <c r="G1566" s="1">
        <f t="shared" si="385"/>
        <v>176.33333333333334</v>
      </c>
      <c r="H1566" s="5">
        <v>319075291</v>
      </c>
      <c r="I1566" s="5" t="s">
        <v>53</v>
      </c>
      <c r="J1566" s="6">
        <v>43373</v>
      </c>
      <c r="K1566" s="7">
        <f>+_xlfn.DAYS(A1566,J1566)/30</f>
        <v>64.966666666666669</v>
      </c>
      <c r="L1566" s="7">
        <f>+_xlfn.DAYS(A1566,E1566)/30</f>
        <v>63.666666666666664</v>
      </c>
      <c r="M1566" s="6">
        <v>24469</v>
      </c>
      <c r="N1566" s="8">
        <f>+_xlfn.DAYS(A1566,M1566)/365</f>
        <v>57.131506849315066</v>
      </c>
      <c r="O1566" s="8">
        <v>3591</v>
      </c>
      <c r="P1566" s="6">
        <v>42478</v>
      </c>
      <c r="Q1566" s="8">
        <f t="shared" si="380"/>
        <v>2.5944444444444446</v>
      </c>
      <c r="R1566" s="8">
        <f t="shared" ref="R1566:R1600" si="387">+_xlfn.DAYS(J1566,P1566)/360</f>
        <v>2.4861111111111112</v>
      </c>
      <c r="S1566" s="8" t="s">
        <v>66</v>
      </c>
      <c r="T1566" s="9">
        <v>1.61E-2</v>
      </c>
      <c r="U1566" s="5">
        <f t="shared" si="381"/>
        <v>1666666.6666666667</v>
      </c>
      <c r="V1566" s="5">
        <f t="shared" si="378"/>
        <v>428092.68209166668</v>
      </c>
      <c r="W1566" s="10">
        <f t="shared" si="373"/>
        <v>2094759.3487583334</v>
      </c>
      <c r="X1566" s="5">
        <v>12308223</v>
      </c>
      <c r="Y1566">
        <v>2513</v>
      </c>
      <c r="Z1566" s="5">
        <v>89219</v>
      </c>
      <c r="AA1566" s="5">
        <v>331472733</v>
      </c>
      <c r="AB1566">
        <v>2</v>
      </c>
      <c r="AC1566">
        <v>42</v>
      </c>
      <c r="AD1566">
        <v>0</v>
      </c>
      <c r="AE1566" t="s">
        <v>48</v>
      </c>
      <c r="AF1566" t="s">
        <v>48</v>
      </c>
      <c r="AG1566" t="s">
        <v>41</v>
      </c>
      <c r="AH1566" s="5">
        <v>63815058.200000003</v>
      </c>
      <c r="AI1566" s="5">
        <v>2461644.6</v>
      </c>
      <c r="AJ1566" s="3">
        <v>51063</v>
      </c>
      <c r="AK1566" s="5">
        <v>17843.8</v>
      </c>
      <c r="AL1566" s="5">
        <v>0</v>
      </c>
      <c r="AM1566" s="5">
        <v>0</v>
      </c>
      <c r="AN1566" s="5">
        <v>0</v>
      </c>
      <c r="AO1566" t="s">
        <v>41</v>
      </c>
      <c r="AP1566" t="s">
        <v>50</v>
      </c>
      <c r="AQ1566" s="5">
        <v>3190752.91</v>
      </c>
      <c r="AR1566" t="s">
        <v>38</v>
      </c>
      <c r="AS1566">
        <f t="shared" ref="AS1566:AS1576" si="388">IF(AC1566&gt;=1,1,0)</f>
        <v>1</v>
      </c>
      <c r="AT1566" t="str">
        <f t="shared" si="382"/>
        <v>30-60 Días</v>
      </c>
      <c r="AU1566" t="e">
        <f>IF(AND(AC1566=0,SUMIFS($H:$H,$A:$A,$A1566,#REF!,#REF!)&lt;250000000),"Ordinaria",IF(AND(AC1566=0,SUMIFS($H:$H,$A:$A,$A1566,#REF!,#REF!)&gt;=250000000),"Preventiva",IF(AND(AC1566&gt;0,AC1566&lt;=30),"Persuasiva I",IF(AND(AC1566&gt;30,AC1566&lt;=60),"Persuasiva II",IF(AND(AC1566&gt;60,AC1566&lt;90),"Prejurídica","Jurídico")))))</f>
        <v>#REF!</v>
      </c>
      <c r="AV1566" t="str">
        <f t="shared" si="383"/>
        <v>MORA &gt;30 &lt;= 540 DIAS</v>
      </c>
      <c r="AW1566" t="str">
        <f>IFERROR(VLOOKUP(#REF!,#REF!,32,0),"Desembolsado")</f>
        <v>Desembolsado</v>
      </c>
      <c r="AX1566" t="str">
        <f t="shared" ref="AX1566:AX1600" si="389">IF(AND(AW1566="Portafolio Cartera en Cobranza Ordinaria",AP1566="Portafolio Cartera en Cobranza Ordinaria"),"Al Día",
IF(AND(AW1566="Portafolio Cartera en Cobranza Preventiva",AP1566="Portafolio Cartera en Cobranza Preventiva"),"Al Día",
IF(AND(AW1566="Portafolio Cartera en Cobranza Ordinaria",AP1566="Portafolio Cartera en Cobranza Persuasiva"),"Primera Mora",
IF(AND(AW1566="Portafolio Cartera en Cobranza Preventiva",AP1566="Portafolio Cartera en Cobranza Persuasiva"),"Primera Mora",
IF(AND(AW1566="Portafolio Cartera en Cobranza Persuasiva",AP1566="Portafolio Cartera en Cobranza Persuasiva"),"Normalizado",
IF(AND(AW1566="Portafolio Cartera en Cobranza Persuasiva",AP1566="Portafolio Cartera en Cobranza  Preventiva"),"Normalizado",
IF(AND(AW1566="Portafolio Cartera en Cobranza Persuasiva",AP1566="Portafolio Cartera en Cobranza Ordinaria"),"Normalizado",
IF(AND(AW1566="Portafolio Cartera en Cobranza Persuasiva II",AP1566="Portafolio Cartera en Cobranza Persuasiva"),"Normalizado",
IF(AND(AW1566="Portafolio Cartera en Cobranza Persuasiva II",AP1566="Portafolio Cartera en Cobranza  Preventiva"),"Normalizado",
IF(AND(AW1566="Portafolio Cartera en Cobranza Persuasiva II",AP1566="Portafolio Cartera en Cobranza Ordinaria"),"Normalizado",
IF(AND(AW1566="Portafolio Cartera en Cobranza Prejurídica",AP1566="Portafolio Cartera en Cobranza Persuasiva"),"Normalizado",
IF(AND(AW1566="Portafolio Cartera en Cobranza Prejurídica",AP1566="Portafolio Cartera en Cobranza Ordinaria"),"Normalizado",
IF(AND(AW1566="Portafolio Cartera en Cobranza Prejurídica",AP1566="Portafolio Cartera en Cobranza  Preventiva"),"Normalizado",
IF(AND(AW1566="Portafolio Cartera en Cobranza Jurídica",AP1566="Portafolio Cartera en Cobranza Persuasiva"),"Normalizado No Indicador",
IF(AND(AW1566="Portafolio Cartera en Cobranza Jurídica",AP1566="Portafolio Cartera en Cobranza Ordinaria"),"Normalizado No Indicador",
IF(AND(AW1566="Portafolio Cartera en Cobranza Jurídica",AP1566="Portafolio Cartera en Cobranza  Preventiva"),"Normalizado No Indicador",
"Otro"))))))))))))))))</f>
        <v>Otro</v>
      </c>
    </row>
    <row r="1567" spans="1:50" x14ac:dyDescent="0.25">
      <c r="A1567" s="3">
        <v>45291</v>
      </c>
      <c r="B1567" s="1">
        <v>39186060024421</v>
      </c>
      <c r="C1567" s="5">
        <v>400000000</v>
      </c>
      <c r="D1567">
        <v>240</v>
      </c>
      <c r="E1567" s="3">
        <v>43412</v>
      </c>
      <c r="F1567" s="1">
        <f>_xlfn.DAYS(E1567,A1567)/30</f>
        <v>-62.633333333333333</v>
      </c>
      <c r="G1567" s="1">
        <f t="shared" si="385"/>
        <v>177.36666666666667</v>
      </c>
      <c r="H1567" s="5">
        <v>322535327</v>
      </c>
      <c r="I1567" s="5" t="s">
        <v>53</v>
      </c>
      <c r="J1567" s="6">
        <v>43373</v>
      </c>
      <c r="K1567" s="7">
        <f>+_xlfn.DAYS(A1567,J1567)/30</f>
        <v>63.93333333333333</v>
      </c>
      <c r="L1567" s="7">
        <f>+_xlfn.DAYS(A1567,E1567)/30</f>
        <v>62.633333333333333</v>
      </c>
      <c r="M1567" s="6">
        <v>24469</v>
      </c>
      <c r="N1567" s="8">
        <f>+_xlfn.DAYS(A1567,M1567)/365</f>
        <v>57.046575342465751</v>
      </c>
      <c r="O1567" s="8">
        <v>3591</v>
      </c>
      <c r="P1567" s="6">
        <v>42478</v>
      </c>
      <c r="Q1567" s="8">
        <f t="shared" si="380"/>
        <v>2.5944444444444446</v>
      </c>
      <c r="R1567" s="8">
        <f t="shared" si="387"/>
        <v>2.4861111111111112</v>
      </c>
      <c r="S1567" s="8" t="s">
        <v>66</v>
      </c>
      <c r="T1567" s="9">
        <v>1.61E-2</v>
      </c>
      <c r="U1567" s="5">
        <f t="shared" si="381"/>
        <v>1666666.6666666667</v>
      </c>
      <c r="V1567" s="5">
        <f t="shared" si="378"/>
        <v>432734.89705833333</v>
      </c>
      <c r="W1567" s="10">
        <f t="shared" ref="W1567:W1600" si="390">+U1567+V1567</f>
        <v>2099401.5637250002</v>
      </c>
      <c r="X1567" s="5">
        <v>12965033</v>
      </c>
      <c r="Y1567">
        <v>0</v>
      </c>
      <c r="Z1567" s="5">
        <v>134420</v>
      </c>
      <c r="AA1567" s="5">
        <v>335646382</v>
      </c>
      <c r="AB1567">
        <v>3</v>
      </c>
      <c r="AC1567">
        <v>72</v>
      </c>
      <c r="AD1567">
        <v>0</v>
      </c>
      <c r="AE1567" t="s">
        <v>47</v>
      </c>
      <c r="AF1567" t="s">
        <v>48</v>
      </c>
      <c r="AG1567" t="s">
        <v>41</v>
      </c>
      <c r="AH1567" s="5">
        <v>64507065.399999999</v>
      </c>
      <c r="AI1567" s="5">
        <v>2595327</v>
      </c>
      <c r="AJ1567" s="3">
        <v>51063</v>
      </c>
      <c r="AK1567" s="5">
        <v>26884</v>
      </c>
      <c r="AL1567" s="5">
        <v>0</v>
      </c>
      <c r="AM1567" s="5">
        <v>0</v>
      </c>
      <c r="AN1567" s="5">
        <v>0</v>
      </c>
      <c r="AO1567" t="s">
        <v>41</v>
      </c>
      <c r="AP1567" t="s">
        <v>45</v>
      </c>
      <c r="AQ1567" s="5">
        <v>3225353.27</v>
      </c>
      <c r="AR1567" t="s">
        <v>38</v>
      </c>
      <c r="AS1567">
        <f t="shared" si="388"/>
        <v>1</v>
      </c>
      <c r="AT1567" t="str">
        <f t="shared" si="382"/>
        <v>60-90 Días</v>
      </c>
      <c r="AU1567" t="e">
        <f>IF(AND(AC1567=0,SUMIFS($H:$H,$A:$A,$A1567,#REF!,#REF!)&lt;250000000),"Ordinaria",IF(AND(AC1567=0,SUMIFS($H:$H,$A:$A,$A1567,#REF!,#REF!)&gt;=250000000),"Preventiva",IF(AND(AC1567&gt;0,AC1567&lt;=30),"Persuasiva I",IF(AND(AC1567&gt;30,AC1567&lt;=60),"Persuasiva II",IF(AND(AC1567&gt;60,AC1567&lt;90),"Prejurídica","Jurídico")))))</f>
        <v>#REF!</v>
      </c>
      <c r="AV1567" t="str">
        <f t="shared" si="383"/>
        <v>MORA &gt;30 &lt;= 540 DIAS</v>
      </c>
      <c r="AW1567" t="str">
        <f>IFERROR(VLOOKUP(#REF!,#REF!,32,0),"Desembolsado")</f>
        <v>Desembolsado</v>
      </c>
      <c r="AX1567" t="str">
        <f t="shared" si="389"/>
        <v>Otro</v>
      </c>
    </row>
    <row r="1568" spans="1:50" x14ac:dyDescent="0.25">
      <c r="A1568" s="3">
        <v>45260</v>
      </c>
      <c r="B1568" s="1">
        <v>39186060024421</v>
      </c>
      <c r="C1568" s="5">
        <v>400000000</v>
      </c>
      <c r="D1568">
        <v>240</v>
      </c>
      <c r="E1568" s="3">
        <v>43412</v>
      </c>
      <c r="F1568" s="1">
        <f>_xlfn.DAYS(E1568,A1568)/30</f>
        <v>-61.6</v>
      </c>
      <c r="G1568" s="1">
        <f t="shared" si="385"/>
        <v>178.4</v>
      </c>
      <c r="H1568" s="5">
        <v>322535327</v>
      </c>
      <c r="I1568" s="5" t="s">
        <v>53</v>
      </c>
      <c r="J1568" s="6">
        <v>43373</v>
      </c>
      <c r="K1568" s="7">
        <f>+_xlfn.DAYS(A1568,J1568)/30</f>
        <v>62.9</v>
      </c>
      <c r="L1568" s="7">
        <f>+_xlfn.DAYS(A1568,E1568)/30</f>
        <v>61.6</v>
      </c>
      <c r="M1568" s="6">
        <v>24469</v>
      </c>
      <c r="N1568" s="8">
        <f>+_xlfn.DAYS(A1568,M1568)/365</f>
        <v>56.961643835616435</v>
      </c>
      <c r="O1568" s="8">
        <v>3591</v>
      </c>
      <c r="P1568" s="6">
        <v>42478</v>
      </c>
      <c r="Q1568" s="8">
        <f t="shared" si="380"/>
        <v>2.5944444444444446</v>
      </c>
      <c r="R1568" s="8">
        <f t="shared" si="387"/>
        <v>2.4861111111111112</v>
      </c>
      <c r="S1568" s="8" t="s">
        <v>66</v>
      </c>
      <c r="T1568" s="9">
        <v>1.61E-2</v>
      </c>
      <c r="U1568" s="5">
        <f t="shared" si="381"/>
        <v>1666666.6666666667</v>
      </c>
      <c r="V1568" s="5">
        <f t="shared" si="378"/>
        <v>432734.89705833333</v>
      </c>
      <c r="W1568" s="10">
        <f t="shared" si="390"/>
        <v>2099401.5637250002</v>
      </c>
      <c r="X1568" s="5">
        <v>12539634</v>
      </c>
      <c r="Y1568">
        <v>0</v>
      </c>
      <c r="Z1568" s="5">
        <v>0</v>
      </c>
      <c r="AA1568" s="5">
        <v>335079443</v>
      </c>
      <c r="AB1568">
        <v>2</v>
      </c>
      <c r="AC1568">
        <v>41</v>
      </c>
      <c r="AD1568">
        <v>0</v>
      </c>
      <c r="AE1568" t="s">
        <v>47</v>
      </c>
      <c r="AF1568" t="s">
        <v>47</v>
      </c>
      <c r="AG1568" t="s">
        <v>41</v>
      </c>
      <c r="AH1568" s="5">
        <v>32253532.699999999</v>
      </c>
      <c r="AI1568" s="5">
        <v>1254411.6000000001</v>
      </c>
      <c r="AJ1568" s="3">
        <v>51063</v>
      </c>
      <c r="AK1568" s="5">
        <v>0</v>
      </c>
      <c r="AL1568" s="5">
        <v>0</v>
      </c>
      <c r="AM1568" s="5">
        <v>0</v>
      </c>
      <c r="AN1568" s="5">
        <v>0</v>
      </c>
      <c r="AO1568" t="s">
        <v>41</v>
      </c>
      <c r="AP1568" t="s">
        <v>50</v>
      </c>
      <c r="AQ1568" s="5">
        <v>3225353.27</v>
      </c>
      <c r="AR1568" t="s">
        <v>38</v>
      </c>
      <c r="AS1568">
        <f t="shared" si="388"/>
        <v>1</v>
      </c>
      <c r="AT1568" t="str">
        <f t="shared" si="382"/>
        <v>30-60 Días</v>
      </c>
      <c r="AU1568" t="e">
        <f>IF(AND(AC1568=0,SUMIFS($H:$H,$A:$A,$A1568,#REF!,#REF!)&lt;250000000),"Ordinaria",IF(AND(AC1568=0,SUMIFS($H:$H,$A:$A,$A1568,#REF!,#REF!)&gt;=250000000),"Preventiva",IF(AND(AC1568&gt;0,AC1568&lt;=30),"Persuasiva I",IF(AND(AC1568&gt;30,AC1568&lt;=60),"Persuasiva II",IF(AND(AC1568&gt;60,AC1568&lt;90),"Prejurídica","Jurídico")))))</f>
        <v>#REF!</v>
      </c>
      <c r="AV1568" t="str">
        <f t="shared" si="383"/>
        <v>MORA &gt;30 &lt;= 540 DIAS</v>
      </c>
      <c r="AW1568" t="str">
        <f>IFERROR(VLOOKUP(#REF!,#REF!,32,0),"Desembolsado")</f>
        <v>Desembolsado</v>
      </c>
      <c r="AX1568" t="str">
        <f t="shared" si="389"/>
        <v>Otro</v>
      </c>
    </row>
    <row r="1569" spans="1:50" x14ac:dyDescent="0.25">
      <c r="A1569" s="3">
        <v>45230</v>
      </c>
      <c r="B1569" s="1">
        <v>39186060024421</v>
      </c>
      <c r="C1569" s="5">
        <v>400000000</v>
      </c>
      <c r="D1569">
        <v>240</v>
      </c>
      <c r="E1569" s="3">
        <v>43412</v>
      </c>
      <c r="F1569" s="1">
        <f>_xlfn.DAYS(E1569,A1569)/30</f>
        <v>-60.6</v>
      </c>
      <c r="G1569" s="1">
        <f t="shared" si="385"/>
        <v>179.4</v>
      </c>
      <c r="H1569" s="5">
        <v>322535327</v>
      </c>
      <c r="I1569" s="5" t="s">
        <v>53</v>
      </c>
      <c r="J1569" s="6">
        <v>43373</v>
      </c>
      <c r="K1569" s="7">
        <f>+_xlfn.DAYS(A1569,J1569)/30</f>
        <v>61.9</v>
      </c>
      <c r="L1569" s="7">
        <f>+_xlfn.DAYS(A1569,E1569)/30</f>
        <v>60.6</v>
      </c>
      <c r="M1569" s="6">
        <v>24469</v>
      </c>
      <c r="N1569" s="8">
        <f>+_xlfn.DAYS(A1569,M1569)/365</f>
        <v>56.87945205479452</v>
      </c>
      <c r="O1569" s="8">
        <v>3591</v>
      </c>
      <c r="P1569" s="6">
        <v>42478</v>
      </c>
      <c r="Q1569" s="8">
        <f t="shared" si="380"/>
        <v>2.5944444444444446</v>
      </c>
      <c r="R1569" s="8">
        <f t="shared" si="387"/>
        <v>2.4861111111111112</v>
      </c>
      <c r="S1569" s="8" t="s">
        <v>66</v>
      </c>
      <c r="T1569" s="9">
        <v>1.61E-2</v>
      </c>
      <c r="U1569" s="5">
        <f t="shared" si="381"/>
        <v>1666666.6666666667</v>
      </c>
      <c r="V1569" s="5">
        <f t="shared" si="378"/>
        <v>432734.89705833333</v>
      </c>
      <c r="W1569" s="10">
        <f t="shared" si="390"/>
        <v>2099401.5637250002</v>
      </c>
      <c r="X1569" s="5">
        <v>12112001</v>
      </c>
      <c r="Y1569">
        <v>0</v>
      </c>
      <c r="Z1569" s="5">
        <v>0</v>
      </c>
      <c r="AA1569" s="5">
        <v>334648266</v>
      </c>
      <c r="AB1569">
        <v>1</v>
      </c>
      <c r="AC1569">
        <v>11</v>
      </c>
      <c r="AD1569">
        <v>0</v>
      </c>
      <c r="AE1569" t="s">
        <v>47</v>
      </c>
      <c r="AF1569" t="s">
        <v>47</v>
      </c>
      <c r="AG1569" t="s">
        <v>41</v>
      </c>
      <c r="AH1569" s="5">
        <v>32253532.699999999</v>
      </c>
      <c r="AI1569" s="5">
        <v>1211293.8999999999</v>
      </c>
      <c r="AJ1569" s="3">
        <v>51063</v>
      </c>
      <c r="AK1569" s="5">
        <v>0</v>
      </c>
      <c r="AL1569" s="5">
        <v>0</v>
      </c>
      <c r="AM1569" s="5">
        <v>0</v>
      </c>
      <c r="AN1569" s="5">
        <v>0</v>
      </c>
      <c r="AO1569" t="s">
        <v>41</v>
      </c>
      <c r="AP1569" t="s">
        <v>42</v>
      </c>
      <c r="AQ1569" s="5">
        <v>3225353.27</v>
      </c>
      <c r="AR1569" t="s">
        <v>38</v>
      </c>
      <c r="AS1569">
        <f t="shared" si="388"/>
        <v>1</v>
      </c>
      <c r="AT1569" t="str">
        <f t="shared" si="382"/>
        <v>1-30 Días</v>
      </c>
      <c r="AU1569" t="e">
        <f>IF(AND(AC1569=0,SUMIFS($H:$H,$A:$A,$A1569,#REF!,#REF!)&lt;250000000),"Ordinaria",IF(AND(AC1569=0,SUMIFS($H:$H,$A:$A,$A1569,#REF!,#REF!)&gt;=250000000),"Preventiva",IF(AND(AC1569&gt;0,AC1569&lt;=30),"Persuasiva I",IF(AND(AC1569&gt;30,AC1569&lt;=60),"Persuasiva II",IF(AND(AC1569&gt;60,AC1569&lt;90),"Prejurídica","Jurídico")))))</f>
        <v>#REF!</v>
      </c>
      <c r="AV1569">
        <f t="shared" si="383"/>
        <v>0</v>
      </c>
      <c r="AW1569" t="str">
        <f>IFERROR(VLOOKUP(#REF!,#REF!,32,0),"Desembolsado")</f>
        <v>Desembolsado</v>
      </c>
      <c r="AX1569" t="str">
        <f t="shared" si="389"/>
        <v>Otro</v>
      </c>
    </row>
    <row r="1570" spans="1:50" x14ac:dyDescent="0.25">
      <c r="A1570" s="3">
        <v>45199</v>
      </c>
      <c r="B1570" s="1">
        <v>39186060024421</v>
      </c>
      <c r="C1570" s="5">
        <v>400000000</v>
      </c>
      <c r="D1570">
        <v>240</v>
      </c>
      <c r="E1570" s="3">
        <v>43412</v>
      </c>
      <c r="F1570" s="1">
        <f>_xlfn.DAYS(E1570,A1570)/30</f>
        <v>-59.56666666666667</v>
      </c>
      <c r="G1570" s="1">
        <f t="shared" si="385"/>
        <v>180.43333333333334</v>
      </c>
      <c r="H1570" s="5">
        <v>324461802</v>
      </c>
      <c r="I1570" s="5" t="s">
        <v>53</v>
      </c>
      <c r="J1570" s="6">
        <v>43373</v>
      </c>
      <c r="K1570" s="7">
        <f>+_xlfn.DAYS(A1570,J1570)/30</f>
        <v>60.866666666666667</v>
      </c>
      <c r="L1570" s="7">
        <f>+_xlfn.DAYS(A1570,E1570)/30</f>
        <v>59.56666666666667</v>
      </c>
      <c r="M1570" s="6">
        <v>24469</v>
      </c>
      <c r="N1570" s="8">
        <f>+_xlfn.DAYS(A1570,M1570)/365</f>
        <v>56.794520547945204</v>
      </c>
      <c r="O1570" s="8">
        <v>3591</v>
      </c>
      <c r="P1570" s="6">
        <v>42478</v>
      </c>
      <c r="Q1570" s="8">
        <f t="shared" si="380"/>
        <v>2.5944444444444446</v>
      </c>
      <c r="R1570" s="8">
        <f t="shared" si="387"/>
        <v>2.4861111111111112</v>
      </c>
      <c r="S1570" s="8" t="s">
        <v>66</v>
      </c>
      <c r="T1570" s="9">
        <v>1.61E-2</v>
      </c>
      <c r="U1570" s="5">
        <f t="shared" si="381"/>
        <v>1666666.6666666667</v>
      </c>
      <c r="V1570" s="5">
        <f t="shared" si="378"/>
        <v>435319.58435000002</v>
      </c>
      <c r="W1570" s="10">
        <f t="shared" si="390"/>
        <v>2101986.2510166666</v>
      </c>
      <c r="X1570" s="5">
        <v>12112820</v>
      </c>
      <c r="Y1570">
        <v>0</v>
      </c>
      <c r="Z1570" s="5">
        <v>0</v>
      </c>
      <c r="AA1570" s="5">
        <v>336575666</v>
      </c>
      <c r="AB1570">
        <v>1</v>
      </c>
      <c r="AC1570">
        <v>10</v>
      </c>
      <c r="AD1570">
        <v>0</v>
      </c>
      <c r="AE1570" t="s">
        <v>47</v>
      </c>
      <c r="AF1570" t="s">
        <v>47</v>
      </c>
      <c r="AG1570" t="s">
        <v>41</v>
      </c>
      <c r="AH1570" s="5">
        <v>32446180.199999999</v>
      </c>
      <c r="AI1570" s="5">
        <v>1211386.3999999999</v>
      </c>
      <c r="AJ1570" s="3">
        <v>51063</v>
      </c>
      <c r="AK1570" s="5">
        <v>0</v>
      </c>
      <c r="AL1570" s="5">
        <v>0</v>
      </c>
      <c r="AM1570" s="5">
        <v>0</v>
      </c>
      <c r="AN1570" s="5">
        <v>0</v>
      </c>
      <c r="AO1570" t="s">
        <v>41</v>
      </c>
      <c r="AP1570" t="s">
        <v>42</v>
      </c>
      <c r="AQ1570" s="5">
        <v>3244618.02</v>
      </c>
      <c r="AR1570" t="s">
        <v>38</v>
      </c>
      <c r="AS1570">
        <f t="shared" si="388"/>
        <v>1</v>
      </c>
      <c r="AT1570" t="str">
        <f t="shared" si="382"/>
        <v>1-30 Días</v>
      </c>
      <c r="AU1570" t="e">
        <f>IF(AND(AC1570=0,SUMIFS($H:$H,$A:$A,$A1570,#REF!,#REF!)&lt;250000000),"Ordinaria",IF(AND(AC1570=0,SUMIFS($H:$H,$A:$A,$A1570,#REF!,#REF!)&gt;=250000000),"Preventiva",IF(AND(AC1570&gt;0,AC1570&lt;=30),"Persuasiva I",IF(AND(AC1570&gt;30,AC1570&lt;=60),"Persuasiva II",IF(AND(AC1570&gt;60,AC1570&lt;90),"Prejurídica","Jurídico")))))</f>
        <v>#REF!</v>
      </c>
      <c r="AV1570">
        <f t="shared" si="383"/>
        <v>0</v>
      </c>
      <c r="AW1570" t="str">
        <f>IFERROR(VLOOKUP(#REF!,#REF!,32,0),"Desembolsado")</f>
        <v>Desembolsado</v>
      </c>
      <c r="AX1570" t="str">
        <f t="shared" si="389"/>
        <v>Otro</v>
      </c>
    </row>
    <row r="1571" spans="1:50" x14ac:dyDescent="0.25">
      <c r="A1571" s="3">
        <v>45169</v>
      </c>
      <c r="B1571" s="1">
        <v>39186060024421</v>
      </c>
      <c r="C1571" s="5">
        <v>400000000</v>
      </c>
      <c r="D1571">
        <v>240</v>
      </c>
      <c r="E1571" s="3">
        <v>43412</v>
      </c>
      <c r="F1571" s="1">
        <f>_xlfn.DAYS(E1571,A1571)/30</f>
        <v>-58.56666666666667</v>
      </c>
      <c r="G1571" s="1">
        <f t="shared" si="385"/>
        <v>181.43333333333334</v>
      </c>
      <c r="H1571" s="5">
        <v>325981881</v>
      </c>
      <c r="I1571" s="5" t="s">
        <v>53</v>
      </c>
      <c r="J1571" s="6">
        <v>43373</v>
      </c>
      <c r="K1571" s="7">
        <f>+_xlfn.DAYS(A1571,J1571)/30</f>
        <v>59.866666666666667</v>
      </c>
      <c r="L1571" s="7">
        <f>+_xlfn.DAYS(A1571,E1571)/30</f>
        <v>58.56666666666667</v>
      </c>
      <c r="M1571" s="6">
        <v>24469</v>
      </c>
      <c r="N1571" s="8">
        <f>+_xlfn.DAYS(A1571,M1571)/365</f>
        <v>56.712328767123289</v>
      </c>
      <c r="O1571" s="8">
        <v>3591</v>
      </c>
      <c r="P1571" s="6">
        <v>42478</v>
      </c>
      <c r="Q1571" s="8">
        <f t="shared" si="380"/>
        <v>2.5944444444444446</v>
      </c>
      <c r="R1571" s="8">
        <f t="shared" si="387"/>
        <v>2.4861111111111112</v>
      </c>
      <c r="S1571" s="8" t="s">
        <v>66</v>
      </c>
      <c r="T1571" s="9">
        <v>1.61E-2</v>
      </c>
      <c r="U1571" s="5">
        <f t="shared" si="381"/>
        <v>1666666.6666666667</v>
      </c>
      <c r="V1571" s="5">
        <f t="shared" si="378"/>
        <v>437359.023675</v>
      </c>
      <c r="W1571" s="10">
        <f t="shared" si="390"/>
        <v>2104025.6903416668</v>
      </c>
      <c r="X1571" s="5">
        <v>12113636</v>
      </c>
      <c r="Y1571">
        <v>0</v>
      </c>
      <c r="Z1571" s="5">
        <v>0</v>
      </c>
      <c r="AA1571" s="5">
        <v>338095602</v>
      </c>
      <c r="AB1571">
        <v>1</v>
      </c>
      <c r="AC1571">
        <v>11</v>
      </c>
      <c r="AD1571">
        <v>0</v>
      </c>
      <c r="AE1571" t="s">
        <v>47</v>
      </c>
      <c r="AF1571" t="s">
        <v>47</v>
      </c>
      <c r="AG1571" t="s">
        <v>41</v>
      </c>
      <c r="AH1571" s="5">
        <v>32598188.100000001</v>
      </c>
      <c r="AI1571" s="5">
        <v>1211372.1000000001</v>
      </c>
      <c r="AJ1571" s="3">
        <v>51063</v>
      </c>
      <c r="AK1571" s="5">
        <v>0</v>
      </c>
      <c r="AL1571" s="5">
        <v>0</v>
      </c>
      <c r="AM1571" s="5">
        <v>0</v>
      </c>
      <c r="AN1571" s="5">
        <v>0</v>
      </c>
      <c r="AO1571" t="s">
        <v>41</v>
      </c>
      <c r="AP1571" t="s">
        <v>42</v>
      </c>
      <c r="AQ1571" s="5">
        <v>3259818.81</v>
      </c>
      <c r="AR1571" t="s">
        <v>38</v>
      </c>
      <c r="AS1571">
        <f t="shared" si="388"/>
        <v>1</v>
      </c>
      <c r="AT1571" t="str">
        <f t="shared" si="382"/>
        <v>1-30 Días</v>
      </c>
      <c r="AU1571" t="e">
        <f>IF(AND(AC1571=0,SUMIFS($H:$H,$A:$A,$A1571,#REF!,#REF!)&lt;250000000),"Ordinaria",IF(AND(AC1571=0,SUMIFS($H:$H,$A:$A,$A1571,#REF!,#REF!)&gt;=250000000),"Preventiva",IF(AND(AC1571&gt;0,AC1571&lt;=30),"Persuasiva I",IF(AND(AC1571&gt;30,AC1571&lt;=60),"Persuasiva II",IF(AND(AC1571&gt;60,AC1571&lt;90),"Prejurídica","Jurídico")))))</f>
        <v>#REF!</v>
      </c>
      <c r="AV1571">
        <f t="shared" si="383"/>
        <v>0</v>
      </c>
      <c r="AW1571" t="str">
        <f>IFERROR(VLOOKUP(#REF!,#REF!,32,0),"Desembolsado")</f>
        <v>Desembolsado</v>
      </c>
      <c r="AX1571" t="str">
        <f t="shared" si="389"/>
        <v>Otro</v>
      </c>
    </row>
    <row r="1572" spans="1:50" x14ac:dyDescent="0.25">
      <c r="A1572" s="3">
        <v>45138</v>
      </c>
      <c r="B1572" s="1">
        <v>39186060024421</v>
      </c>
      <c r="C1572" s="5">
        <v>400000000</v>
      </c>
      <c r="D1572">
        <v>240</v>
      </c>
      <c r="E1572" s="3">
        <v>43412</v>
      </c>
      <c r="F1572" s="1">
        <f>_xlfn.DAYS(E1572,A1572)/30</f>
        <v>-57.533333333333331</v>
      </c>
      <c r="G1572" s="1">
        <f t="shared" si="385"/>
        <v>182.46666666666667</v>
      </c>
      <c r="H1572" s="5">
        <v>329411327</v>
      </c>
      <c r="I1572" s="5" t="s">
        <v>53</v>
      </c>
      <c r="J1572" s="6">
        <v>43373</v>
      </c>
      <c r="K1572" s="7">
        <f>+_xlfn.DAYS(A1572,J1572)/30</f>
        <v>58.833333333333336</v>
      </c>
      <c r="L1572" s="7">
        <f>+_xlfn.DAYS(A1572,E1572)/30</f>
        <v>57.533333333333331</v>
      </c>
      <c r="M1572" s="6">
        <v>24469</v>
      </c>
      <c r="N1572" s="8">
        <f>+_xlfn.DAYS(A1572,M1572)/365</f>
        <v>56.627397260273973</v>
      </c>
      <c r="O1572" s="8">
        <v>3591</v>
      </c>
      <c r="P1572" s="6">
        <v>42478</v>
      </c>
      <c r="Q1572" s="8">
        <f t="shared" si="380"/>
        <v>2.5944444444444446</v>
      </c>
      <c r="R1572" s="8">
        <f t="shared" si="387"/>
        <v>2.4861111111111112</v>
      </c>
      <c r="S1572" s="8" t="s">
        <v>66</v>
      </c>
      <c r="T1572" s="9">
        <v>1.61E-2</v>
      </c>
      <c r="U1572" s="5">
        <f t="shared" si="381"/>
        <v>1666666.6666666667</v>
      </c>
      <c r="V1572" s="5">
        <f t="shared" si="378"/>
        <v>441960.19705833332</v>
      </c>
      <c r="W1572" s="10">
        <f t="shared" si="390"/>
        <v>2108626.8637250001</v>
      </c>
      <c r="X1572" s="5">
        <v>12391383</v>
      </c>
      <c r="Y1572">
        <v>0</v>
      </c>
      <c r="Z1572" s="5">
        <v>0</v>
      </c>
      <c r="AA1572" s="5">
        <v>341805191</v>
      </c>
      <c r="AB1572">
        <v>2</v>
      </c>
      <c r="AC1572">
        <v>41</v>
      </c>
      <c r="AD1572">
        <v>0</v>
      </c>
      <c r="AE1572" t="s">
        <v>47</v>
      </c>
      <c r="AF1572" t="s">
        <v>47</v>
      </c>
      <c r="AG1572" t="s">
        <v>41</v>
      </c>
      <c r="AH1572" s="5">
        <v>32941132.699999999</v>
      </c>
      <c r="AI1572" s="5">
        <v>1239386.3999999999</v>
      </c>
      <c r="AJ1572" s="3">
        <v>51063</v>
      </c>
      <c r="AK1572" s="5">
        <v>0</v>
      </c>
      <c r="AL1572" s="5">
        <v>0</v>
      </c>
      <c r="AM1572" s="5">
        <v>0</v>
      </c>
      <c r="AN1572" s="5">
        <v>0</v>
      </c>
      <c r="AO1572" t="s">
        <v>41</v>
      </c>
      <c r="AP1572" t="s">
        <v>45</v>
      </c>
      <c r="AQ1572" s="5">
        <v>3294113.27</v>
      </c>
      <c r="AR1572" t="s">
        <v>38</v>
      </c>
      <c r="AS1572">
        <f t="shared" si="388"/>
        <v>1</v>
      </c>
      <c r="AT1572" t="str">
        <f t="shared" si="382"/>
        <v>30-60 Días</v>
      </c>
      <c r="AU1572" t="e">
        <f>IF(AND(AC1572=0,SUMIFS($H:$H,$A:$A,$A1572,#REF!,#REF!)&lt;250000000),"Ordinaria",IF(AND(AC1572=0,SUMIFS($H:$H,$A:$A,$A1572,#REF!,#REF!)&gt;=250000000),"Preventiva",IF(AND(AC1572&gt;0,AC1572&lt;=30),"Persuasiva I",IF(AND(AC1572&gt;30,AC1572&lt;=60),"Persuasiva II",IF(AND(AC1572&gt;60,AC1572&lt;90),"Prejurídica","Jurídico")))))</f>
        <v>#REF!</v>
      </c>
      <c r="AV1572" t="str">
        <f t="shared" si="383"/>
        <v>MORA &gt;30 &lt;= 540 DIAS</v>
      </c>
      <c r="AW1572" t="str">
        <f>IFERROR(VLOOKUP(#REF!,#REF!,32,0),"Desembolsado")</f>
        <v>Desembolsado</v>
      </c>
      <c r="AX1572" t="str">
        <f t="shared" si="389"/>
        <v>Otro</v>
      </c>
    </row>
    <row r="1573" spans="1:50" x14ac:dyDescent="0.25">
      <c r="A1573" s="3">
        <v>45107</v>
      </c>
      <c r="B1573" s="1">
        <v>39186060024421</v>
      </c>
      <c r="C1573" s="5">
        <v>400000000</v>
      </c>
      <c r="D1573">
        <v>240</v>
      </c>
      <c r="E1573" s="3">
        <v>43412</v>
      </c>
      <c r="F1573" s="1">
        <f>_xlfn.DAYS(E1573,A1573)/30</f>
        <v>-56.5</v>
      </c>
      <c r="G1573" s="1">
        <v>183</v>
      </c>
      <c r="H1573" s="5">
        <v>331356550</v>
      </c>
      <c r="I1573" s="5" t="s">
        <v>53</v>
      </c>
      <c r="J1573" s="6">
        <v>43373</v>
      </c>
      <c r="K1573" s="7">
        <f>+_xlfn.DAYS(A1573,J1573)/30</f>
        <v>57.8</v>
      </c>
      <c r="L1573" s="7">
        <f>+_xlfn.DAYS(A1573,E1573)/30</f>
        <v>56.5</v>
      </c>
      <c r="M1573" s="6">
        <v>24469</v>
      </c>
      <c r="N1573" s="8">
        <f>+_xlfn.DAYS(A1573,M1573)/365</f>
        <v>56.542465753424658</v>
      </c>
      <c r="O1573" s="8">
        <v>3591</v>
      </c>
      <c r="P1573" s="6">
        <v>42478</v>
      </c>
      <c r="Q1573" s="8">
        <f t="shared" si="380"/>
        <v>2.5944444444444446</v>
      </c>
      <c r="R1573" s="8">
        <f t="shared" si="387"/>
        <v>2.4861111111111112</v>
      </c>
      <c r="S1573" s="8" t="s">
        <v>66</v>
      </c>
      <c r="T1573" s="9">
        <v>1.61E-2</v>
      </c>
      <c r="U1573" s="5">
        <f t="shared" si="381"/>
        <v>1666666.6666666667</v>
      </c>
      <c r="V1573" s="5">
        <f t="shared" si="378"/>
        <v>444570.03791666665</v>
      </c>
      <c r="W1573" s="10">
        <f t="shared" si="390"/>
        <v>2111236.7045833333</v>
      </c>
      <c r="X1573" s="5">
        <v>11954824</v>
      </c>
      <c r="Y1573">
        <v>868</v>
      </c>
      <c r="Z1573" s="5">
        <v>0</v>
      </c>
      <c r="AA1573" s="5">
        <v>343311374</v>
      </c>
      <c r="AB1573">
        <v>2</v>
      </c>
      <c r="AC1573">
        <v>41</v>
      </c>
      <c r="AD1573">
        <v>0</v>
      </c>
      <c r="AE1573" t="s">
        <v>47</v>
      </c>
      <c r="AF1573" t="s">
        <v>47</v>
      </c>
      <c r="AG1573" t="s">
        <v>41</v>
      </c>
      <c r="AH1573" s="5">
        <v>33135655</v>
      </c>
      <c r="AI1573" s="5">
        <v>1195482.3999999999</v>
      </c>
      <c r="AJ1573" s="3">
        <v>51063</v>
      </c>
      <c r="AK1573" s="5">
        <v>0</v>
      </c>
      <c r="AL1573" s="5">
        <v>0</v>
      </c>
      <c r="AM1573" s="5">
        <v>0</v>
      </c>
      <c r="AN1573" s="5">
        <v>0</v>
      </c>
      <c r="AO1573" t="s">
        <v>41</v>
      </c>
      <c r="AP1573" t="s">
        <v>45</v>
      </c>
      <c r="AQ1573" s="5">
        <v>3313565.5</v>
      </c>
      <c r="AR1573" t="s">
        <v>38</v>
      </c>
      <c r="AS1573">
        <f t="shared" si="388"/>
        <v>1</v>
      </c>
      <c r="AT1573" t="str">
        <f t="shared" si="382"/>
        <v>30-60 Días</v>
      </c>
      <c r="AU1573" t="e">
        <f>IF(AND(AC1573=0,SUMIFS($H:$H,$A:$A,$A1573,#REF!,#REF!)&lt;250000000),"Ordinaria",IF(AND(AC1573=0,SUMIFS($H:$H,$A:$A,$A1573,#REF!,#REF!)&gt;=250000000),"Preventiva",IF(AND(AC1573&gt;0,AC1573&lt;=30),"Persuasiva I",IF(AND(AC1573&gt;30,AC1573&lt;=60),"Persuasiva II",IF(AND(AC1573&gt;60,AC1573&lt;90),"Prejurídica","Jurídico")))))</f>
        <v>#REF!</v>
      </c>
      <c r="AV1573" t="str">
        <f t="shared" si="383"/>
        <v>MORA &gt;30 &lt;= 540 DIAS</v>
      </c>
      <c r="AW1573" t="str">
        <f>IFERROR(VLOOKUP(#REF!,#REF!,32,0),"Desembolsado")</f>
        <v>Desembolsado</v>
      </c>
      <c r="AX1573" t="str">
        <f t="shared" si="389"/>
        <v>Otro</v>
      </c>
    </row>
    <row r="1574" spans="1:50" x14ac:dyDescent="0.25">
      <c r="A1574" s="3">
        <v>45077</v>
      </c>
      <c r="B1574" s="1">
        <v>39186060024421</v>
      </c>
      <c r="C1574" s="5">
        <v>400000000</v>
      </c>
      <c r="D1574">
        <v>240</v>
      </c>
      <c r="E1574" s="3">
        <v>43412</v>
      </c>
      <c r="F1574" s="1">
        <f>_xlfn.DAYS(E1574,A1574)/30</f>
        <v>-55.5</v>
      </c>
      <c r="G1574" s="1">
        <v>184</v>
      </c>
      <c r="H1574" s="5">
        <v>333422646</v>
      </c>
      <c r="I1574" s="5" t="s">
        <v>53</v>
      </c>
      <c r="J1574" s="6">
        <v>43373</v>
      </c>
      <c r="K1574" s="7">
        <f>+_xlfn.DAYS(A1574,J1574)/30</f>
        <v>56.8</v>
      </c>
      <c r="L1574" s="7">
        <f>+_xlfn.DAYS(A1574,E1574)/30</f>
        <v>55.5</v>
      </c>
      <c r="M1574" s="6">
        <v>24469</v>
      </c>
      <c r="N1574" s="8">
        <f>+_xlfn.DAYS(A1574,M1574)/365</f>
        <v>56.460273972602742</v>
      </c>
      <c r="O1574" s="8">
        <v>3591</v>
      </c>
      <c r="P1574" s="6">
        <v>42478</v>
      </c>
      <c r="Q1574" s="8">
        <f t="shared" si="380"/>
        <v>2.5944444444444446</v>
      </c>
      <c r="R1574" s="8">
        <f t="shared" si="387"/>
        <v>2.4861111111111112</v>
      </c>
      <c r="S1574" s="8" t="s">
        <v>66</v>
      </c>
      <c r="T1574" s="9">
        <v>1.61E-2</v>
      </c>
      <c r="U1574" s="5">
        <f t="shared" si="381"/>
        <v>1666666.6666666667</v>
      </c>
      <c r="V1574" s="5">
        <f t="shared" si="378"/>
        <v>447342.05004999996</v>
      </c>
      <c r="W1574" s="10">
        <f t="shared" si="390"/>
        <v>2114008.7167166667</v>
      </c>
      <c r="X1574" s="5">
        <v>12557851</v>
      </c>
      <c r="Y1574">
        <v>0</v>
      </c>
      <c r="Z1574" s="5">
        <v>0</v>
      </c>
      <c r="AA1574" s="5">
        <v>345983540</v>
      </c>
      <c r="AB1574">
        <v>3</v>
      </c>
      <c r="AC1574">
        <v>72</v>
      </c>
      <c r="AD1574">
        <v>0</v>
      </c>
      <c r="AE1574" t="s">
        <v>47</v>
      </c>
      <c r="AF1574" t="s">
        <v>47</v>
      </c>
      <c r="AG1574" t="s">
        <v>41</v>
      </c>
      <c r="AH1574" s="5">
        <v>33342264.600000001</v>
      </c>
      <c r="AI1574" s="5">
        <v>1256089.3999999999</v>
      </c>
      <c r="AJ1574" s="3">
        <v>51063</v>
      </c>
      <c r="AK1574" s="5">
        <v>0</v>
      </c>
      <c r="AL1574" s="5">
        <v>0</v>
      </c>
      <c r="AM1574" s="5">
        <v>0</v>
      </c>
      <c r="AN1574" s="5">
        <v>0</v>
      </c>
      <c r="AO1574" t="s">
        <v>41</v>
      </c>
      <c r="AP1574" t="s">
        <v>46</v>
      </c>
      <c r="AQ1574" s="5">
        <v>3334226.46</v>
      </c>
      <c r="AR1574" t="s">
        <v>38</v>
      </c>
      <c r="AS1574">
        <f t="shared" si="388"/>
        <v>1</v>
      </c>
      <c r="AT1574" t="str">
        <f t="shared" si="382"/>
        <v>60-90 Días</v>
      </c>
      <c r="AU1574" t="e">
        <f>IF(AND(AC1574=0,SUMIFS($H:$H,$A:$A,$A1574,#REF!,#REF!)&lt;250000000),"Ordinaria",IF(AND(AC1574=0,SUMIFS($H:$H,$A:$A,$A1574,#REF!,#REF!)&gt;=250000000),"Preventiva",IF(AND(AC1574&gt;0,AC1574&lt;=30),"Persuasiva I",IF(AND(AC1574&gt;30,AC1574&lt;=60),"Persuasiva II",IF(AND(AC1574&gt;60,AC1574&lt;90),"Prejurídica","Jurídico")))))</f>
        <v>#REF!</v>
      </c>
      <c r="AV1574" t="str">
        <f t="shared" si="383"/>
        <v>MORA &gt;30 &lt;= 540 DIAS</v>
      </c>
      <c r="AW1574" t="str">
        <f>IFERROR(VLOOKUP(#REF!,#REF!,32,0),"Desembolsado")</f>
        <v>Desembolsado</v>
      </c>
      <c r="AX1574" t="str">
        <f t="shared" si="389"/>
        <v>Otro</v>
      </c>
    </row>
    <row r="1575" spans="1:50" x14ac:dyDescent="0.25">
      <c r="A1575" s="3">
        <v>45046</v>
      </c>
      <c r="B1575" s="1">
        <v>39186060024421</v>
      </c>
      <c r="C1575" s="5">
        <v>400000000</v>
      </c>
      <c r="D1575">
        <v>240</v>
      </c>
      <c r="E1575" s="3">
        <v>43412</v>
      </c>
      <c r="F1575" s="1">
        <f>_xlfn.DAYS(E1575,A1575)/30</f>
        <v>-54.466666666666669</v>
      </c>
      <c r="G1575" s="1">
        <v>185</v>
      </c>
      <c r="H1575" s="5">
        <v>334625462</v>
      </c>
      <c r="I1575" s="5" t="s">
        <v>53</v>
      </c>
      <c r="J1575" s="6">
        <v>43373</v>
      </c>
      <c r="K1575" s="7">
        <f>+_xlfn.DAYS(A1575,J1575)/30</f>
        <v>55.766666666666666</v>
      </c>
      <c r="L1575" s="7">
        <v>55</v>
      </c>
      <c r="M1575" s="6">
        <v>24469</v>
      </c>
      <c r="N1575" s="8">
        <f>+_xlfn.DAYS(A1575,M1575)/365</f>
        <v>56.375342465753427</v>
      </c>
      <c r="O1575" s="8">
        <v>3591</v>
      </c>
      <c r="P1575" s="6">
        <v>42478</v>
      </c>
      <c r="Q1575" s="8">
        <f t="shared" si="380"/>
        <v>2.5944444444444446</v>
      </c>
      <c r="R1575" s="8">
        <f t="shared" si="387"/>
        <v>2.4861111111111112</v>
      </c>
      <c r="S1575" s="8" t="s">
        <v>66</v>
      </c>
      <c r="T1575" s="9">
        <v>1.61E-2</v>
      </c>
      <c r="U1575" s="5">
        <f t="shared" si="381"/>
        <v>1666666.6666666667</v>
      </c>
      <c r="V1575" s="5">
        <f t="shared" si="378"/>
        <v>448955.82818333333</v>
      </c>
      <c r="W1575" s="10">
        <f t="shared" si="390"/>
        <v>2115622.4948499999</v>
      </c>
      <c r="X1575" s="5">
        <v>12323689</v>
      </c>
      <c r="Y1575">
        <v>0</v>
      </c>
      <c r="Z1575" s="5">
        <v>0</v>
      </c>
      <c r="AA1575" s="5">
        <v>346951792</v>
      </c>
      <c r="AB1575">
        <v>2</v>
      </c>
      <c r="AC1575">
        <v>41</v>
      </c>
      <c r="AD1575">
        <v>0</v>
      </c>
      <c r="AE1575" t="s">
        <v>47</v>
      </c>
      <c r="AF1575" t="s">
        <v>47</v>
      </c>
      <c r="AG1575" t="s">
        <v>41</v>
      </c>
      <c r="AH1575" s="5">
        <v>33462546.199999999</v>
      </c>
      <c r="AI1575" s="5">
        <v>1232633</v>
      </c>
      <c r="AJ1575" s="3">
        <v>51063</v>
      </c>
      <c r="AK1575" s="5">
        <v>0</v>
      </c>
      <c r="AL1575" s="5">
        <v>0</v>
      </c>
      <c r="AM1575" s="5">
        <v>0</v>
      </c>
      <c r="AN1575" s="5">
        <v>0</v>
      </c>
      <c r="AO1575" t="s">
        <v>41</v>
      </c>
      <c r="AP1575" t="s">
        <v>45</v>
      </c>
      <c r="AQ1575" s="5">
        <v>3346254.62</v>
      </c>
      <c r="AR1575" t="s">
        <v>38</v>
      </c>
      <c r="AS1575">
        <f t="shared" si="388"/>
        <v>1</v>
      </c>
      <c r="AT1575" t="str">
        <f t="shared" si="382"/>
        <v>30-60 Días</v>
      </c>
      <c r="AU1575" t="e">
        <f>IF(AND(AC1575=0,SUMIFS($H:$H,$A:$A,$A1575,#REF!,#REF!)&lt;250000000),"Ordinaria",IF(AND(AC1575=0,SUMIFS($H:$H,$A:$A,$A1575,#REF!,#REF!)&gt;=250000000),"Preventiva",IF(AND(AC1575&gt;0,AC1575&lt;=30),"Persuasiva I",IF(AND(AC1575&gt;30,AC1575&lt;=60),"Persuasiva II",IF(AND(AC1575&gt;60,AC1575&lt;90),"Prejurídica","Jurídico")))))</f>
        <v>#REF!</v>
      </c>
      <c r="AV1575" t="str">
        <f t="shared" si="383"/>
        <v>MORA &gt;30 &lt;= 540 DIAS</v>
      </c>
      <c r="AW1575" t="str">
        <f>IFERROR(VLOOKUP(#REF!,#REF!,32,0),"Desembolsado")</f>
        <v>Desembolsado</v>
      </c>
      <c r="AX1575" t="str">
        <f t="shared" si="389"/>
        <v>Otro</v>
      </c>
    </row>
    <row r="1576" spans="1:50" x14ac:dyDescent="0.25">
      <c r="A1576" s="3">
        <v>45016</v>
      </c>
      <c r="B1576" s="1">
        <v>39186060024421</v>
      </c>
      <c r="C1576" s="5">
        <v>400000000</v>
      </c>
      <c r="D1576">
        <v>240</v>
      </c>
      <c r="E1576" s="3">
        <v>43412</v>
      </c>
      <c r="F1576" s="1">
        <f>_xlfn.DAYS(E1576,A1576)/30</f>
        <v>-53.466666666666669</v>
      </c>
      <c r="G1576" s="1">
        <v>186</v>
      </c>
      <c r="H1576" s="5">
        <v>336371782</v>
      </c>
      <c r="I1576" s="5" t="s">
        <v>53</v>
      </c>
      <c r="J1576" s="6">
        <v>43373</v>
      </c>
      <c r="K1576" s="7">
        <f>+_xlfn.DAYS(A1576,J1576)/30</f>
        <v>54.766666666666666</v>
      </c>
      <c r="L1576" s="7">
        <v>54</v>
      </c>
      <c r="M1576" s="6">
        <v>24469</v>
      </c>
      <c r="N1576" s="8">
        <f>+_xlfn.DAYS(A1576,M1576)/365</f>
        <v>56.293150684931504</v>
      </c>
      <c r="O1576" s="8">
        <v>3591</v>
      </c>
      <c r="P1576" s="6">
        <v>42478</v>
      </c>
      <c r="Q1576" s="8">
        <f t="shared" si="380"/>
        <v>2.5944444444444446</v>
      </c>
      <c r="R1576" s="8">
        <f t="shared" si="387"/>
        <v>2.4861111111111112</v>
      </c>
      <c r="S1576" s="8" t="s">
        <v>66</v>
      </c>
      <c r="T1576" s="9">
        <v>1.61E-2</v>
      </c>
      <c r="U1576" s="5">
        <f t="shared" si="381"/>
        <v>1666666.6666666667</v>
      </c>
      <c r="V1576" s="5">
        <f t="shared" si="378"/>
        <v>451298.80751666671</v>
      </c>
      <c r="W1576" s="10">
        <f t="shared" si="390"/>
        <v>2117965.4741833336</v>
      </c>
      <c r="X1576" s="5">
        <v>11880439</v>
      </c>
      <c r="Y1576">
        <v>216</v>
      </c>
      <c r="Z1576" s="5">
        <v>0</v>
      </c>
      <c r="AA1576" s="5">
        <v>348252221</v>
      </c>
      <c r="AB1576">
        <v>2</v>
      </c>
      <c r="AC1576">
        <v>39</v>
      </c>
      <c r="AD1576">
        <v>0</v>
      </c>
      <c r="AE1576" t="s">
        <v>47</v>
      </c>
      <c r="AF1576" t="s">
        <v>47</v>
      </c>
      <c r="AG1576" t="s">
        <v>41</v>
      </c>
      <c r="AH1576" s="5">
        <v>33637178.200000003</v>
      </c>
      <c r="AI1576" s="5">
        <v>1188043.8999999999</v>
      </c>
      <c r="AJ1576" s="3">
        <v>51063</v>
      </c>
      <c r="AK1576" s="5">
        <v>0</v>
      </c>
      <c r="AL1576" s="5">
        <v>0</v>
      </c>
      <c r="AM1576" s="5">
        <v>0</v>
      </c>
      <c r="AN1576" s="5">
        <v>0</v>
      </c>
      <c r="AO1576" t="s">
        <v>41</v>
      </c>
      <c r="AP1576" t="s">
        <v>45</v>
      </c>
      <c r="AQ1576" s="5">
        <v>3363717.82</v>
      </c>
      <c r="AR1576" t="s">
        <v>38</v>
      </c>
      <c r="AS1576">
        <f t="shared" si="388"/>
        <v>1</v>
      </c>
      <c r="AT1576" t="str">
        <f t="shared" si="382"/>
        <v>30-60 Días</v>
      </c>
      <c r="AU1576" t="e">
        <f>IF(AND(AC1576=0,SUMIFS($H:$H,$A:$A,$A1576,#REF!,#REF!)&lt;250000000),"Ordinaria",IF(AND(AC1576=0,SUMIFS($H:$H,$A:$A,$A1576,#REF!,#REF!)&gt;=250000000),"Preventiva",IF(AND(AC1576&gt;0,AC1576&lt;=30),"Persuasiva I",IF(AND(AC1576&gt;30,AC1576&lt;=60),"Persuasiva II",IF(AND(AC1576&gt;60,AC1576&lt;90),"Prejurídica","Jurídico")))))</f>
        <v>#REF!</v>
      </c>
      <c r="AV1576" t="str">
        <f t="shared" si="383"/>
        <v>MORA &gt;30 &lt;= 540 DIAS</v>
      </c>
      <c r="AW1576" t="str">
        <f>IFERROR(VLOOKUP(#REF!,#REF!,32,0),"Desembolsado")</f>
        <v>Desembolsado</v>
      </c>
      <c r="AX1576" t="str">
        <f t="shared" si="389"/>
        <v>Otro</v>
      </c>
    </row>
    <row r="1577" spans="1:50" x14ac:dyDescent="0.25">
      <c r="A1577" s="3">
        <v>45351</v>
      </c>
      <c r="B1577" s="1">
        <v>39198100025901</v>
      </c>
      <c r="C1577" s="5">
        <v>275000000</v>
      </c>
      <c r="D1577">
        <v>240</v>
      </c>
      <c r="E1577" s="3">
        <v>41520</v>
      </c>
      <c r="F1577" s="1">
        <f>_xlfn.DAYS(E1577,A1577)/30</f>
        <v>-127.7</v>
      </c>
      <c r="G1577" s="1">
        <f t="shared" ref="G1577:G1600" si="391">+D1577+F1577</f>
        <v>112.3</v>
      </c>
      <c r="H1577" s="5">
        <v>131786273</v>
      </c>
      <c r="I1577" s="5" t="s">
        <v>53</v>
      </c>
      <c r="J1577" s="6">
        <v>43473</v>
      </c>
      <c r="K1577" s="7">
        <f>+_xlfn.DAYS(A1577,J1577)/30</f>
        <v>62.6</v>
      </c>
      <c r="L1577" s="7">
        <f>+_xlfn.DAYS(A1577,E1577)/30</f>
        <v>127.7</v>
      </c>
      <c r="M1577" s="6">
        <v>30279</v>
      </c>
      <c r="N1577" s="8">
        <f>+_xlfn.DAYS(A1577,M1577)/365</f>
        <v>41.293150684931504</v>
      </c>
      <c r="O1577" s="8">
        <v>276</v>
      </c>
      <c r="P1577" s="6">
        <v>41122</v>
      </c>
      <c r="Q1577" s="8">
        <f t="shared" si="380"/>
        <v>1.1055555555555556</v>
      </c>
      <c r="R1577" s="8">
        <f t="shared" si="387"/>
        <v>6.5305555555555559</v>
      </c>
      <c r="S1577" s="8" t="s">
        <v>66</v>
      </c>
      <c r="T1577" s="9">
        <v>1.61E-2</v>
      </c>
      <c r="U1577" s="5">
        <f t="shared" si="381"/>
        <v>1145833.3333333333</v>
      </c>
      <c r="V1577" s="5">
        <f t="shared" si="378"/>
        <v>176813.24960833334</v>
      </c>
      <c r="W1577" s="10">
        <f t="shared" si="390"/>
        <v>1322646.5829416667</v>
      </c>
      <c r="X1577" s="5">
        <v>64428</v>
      </c>
      <c r="Y1577">
        <v>0</v>
      </c>
      <c r="Z1577" s="5">
        <v>358226</v>
      </c>
      <c r="AA1577" s="5">
        <v>132208927</v>
      </c>
      <c r="AB1577">
        <v>0</v>
      </c>
      <c r="AC1577">
        <v>0</v>
      </c>
      <c r="AD1577">
        <v>0</v>
      </c>
      <c r="AE1577" t="s">
        <v>34</v>
      </c>
      <c r="AF1577" t="s">
        <v>34</v>
      </c>
      <c r="AG1577" t="s">
        <v>41</v>
      </c>
      <c r="AH1577" s="5">
        <v>1317862.73</v>
      </c>
      <c r="AI1577" s="5">
        <v>644.28</v>
      </c>
      <c r="AJ1577" s="3">
        <v>48811</v>
      </c>
      <c r="AK1577" s="5">
        <v>3582.26</v>
      </c>
      <c r="AL1577" s="5">
        <v>0</v>
      </c>
      <c r="AM1577" s="5">
        <v>0</v>
      </c>
      <c r="AN1577" s="5">
        <v>0</v>
      </c>
      <c r="AO1577" t="s">
        <v>41</v>
      </c>
      <c r="AP1577" t="s">
        <v>37</v>
      </c>
      <c r="AQ1577" s="5">
        <v>1317862.73</v>
      </c>
      <c r="AR1577" t="s">
        <v>38</v>
      </c>
      <c r="AT1577" t="str">
        <f t="shared" si="382"/>
        <v>0 Días</v>
      </c>
      <c r="AU1577" t="e">
        <f>IF(AND(AC1577=0,SUMIFS($H:$H,$A:$A,$A1577,#REF!,#REF!)&lt;250000000),"Ordinaria",IF(AND(AC1577=0,SUMIFS($H:$H,$A:$A,$A1577,#REF!,#REF!)&gt;=250000000),"Preventiva",IF(AND(AC1577&gt;0,AC1577&lt;=30),"Persuasiva I",IF(AND(AC1577&gt;30,AC1577&lt;=60),"Persuasiva II",IF(AND(AC1577&gt;60,AC1577&lt;90),"Prejurídica","Jurídico")))))</f>
        <v>#REF!</v>
      </c>
      <c r="AV1577">
        <f t="shared" si="383"/>
        <v>0</v>
      </c>
      <c r="AW1577" t="str">
        <f>IFERROR(VLOOKUP(#REF!,#REF!,32,0),"Desembolsado")</f>
        <v>Desembolsado</v>
      </c>
      <c r="AX1577" t="str">
        <f t="shared" si="389"/>
        <v>Otro</v>
      </c>
    </row>
    <row r="1578" spans="1:50" x14ac:dyDescent="0.25">
      <c r="A1578" s="3">
        <v>45322</v>
      </c>
      <c r="B1578" s="1">
        <v>39198100025901</v>
      </c>
      <c r="C1578" s="5">
        <v>275000000</v>
      </c>
      <c r="D1578">
        <v>240</v>
      </c>
      <c r="E1578" s="3">
        <v>41520</v>
      </c>
      <c r="F1578" s="1">
        <f>_xlfn.DAYS(E1578,A1578)/30</f>
        <v>-126.73333333333333</v>
      </c>
      <c r="G1578" s="1">
        <f t="shared" si="391"/>
        <v>113.26666666666667</v>
      </c>
      <c r="H1578" s="5">
        <v>132942293</v>
      </c>
      <c r="I1578" s="5" t="s">
        <v>53</v>
      </c>
      <c r="J1578" s="6">
        <v>43473</v>
      </c>
      <c r="K1578" s="7">
        <f>+_xlfn.DAYS(A1578,J1578)/30</f>
        <v>61.633333333333333</v>
      </c>
      <c r="L1578" s="7">
        <f>+_xlfn.DAYS(A1578,E1578)/30</f>
        <v>126.73333333333333</v>
      </c>
      <c r="M1578" s="6">
        <v>30279</v>
      </c>
      <c r="N1578" s="8">
        <f>+_xlfn.DAYS(A1578,M1578)/365</f>
        <v>41.213698630136989</v>
      </c>
      <c r="O1578" s="8">
        <v>276</v>
      </c>
      <c r="P1578" s="6">
        <v>41122</v>
      </c>
      <c r="Q1578" s="8">
        <f t="shared" si="380"/>
        <v>1.1055555555555556</v>
      </c>
      <c r="R1578" s="8">
        <f t="shared" si="387"/>
        <v>6.5305555555555559</v>
      </c>
      <c r="S1578" s="8" t="s">
        <v>66</v>
      </c>
      <c r="T1578" s="9">
        <v>1.61E-2</v>
      </c>
      <c r="U1578" s="5">
        <f t="shared" si="381"/>
        <v>1145833.3333333333</v>
      </c>
      <c r="V1578" s="5">
        <f t="shared" si="378"/>
        <v>178364.24310833332</v>
      </c>
      <c r="W1578" s="10">
        <f t="shared" si="390"/>
        <v>1324197.5764416666</v>
      </c>
      <c r="X1578" s="5">
        <v>64997</v>
      </c>
      <c r="Y1578">
        <v>0</v>
      </c>
      <c r="Z1578" s="5">
        <v>400955</v>
      </c>
      <c r="AA1578" s="5">
        <v>133408245</v>
      </c>
      <c r="AB1578">
        <v>0</v>
      </c>
      <c r="AC1578">
        <v>0</v>
      </c>
      <c r="AD1578">
        <v>0</v>
      </c>
      <c r="AE1578" t="s">
        <v>34</v>
      </c>
      <c r="AF1578" t="s">
        <v>34</v>
      </c>
      <c r="AG1578" t="s">
        <v>41</v>
      </c>
      <c r="AH1578" s="5">
        <v>1329422.93</v>
      </c>
      <c r="AI1578" s="5">
        <v>649.97</v>
      </c>
      <c r="AJ1578" s="3">
        <v>48811</v>
      </c>
      <c r="AK1578" s="5">
        <v>4009.55</v>
      </c>
      <c r="AL1578" s="5">
        <v>0</v>
      </c>
      <c r="AM1578" s="5">
        <v>0</v>
      </c>
      <c r="AN1578" s="5">
        <v>0</v>
      </c>
      <c r="AO1578" t="s">
        <v>41</v>
      </c>
      <c r="AP1578" t="s">
        <v>37</v>
      </c>
      <c r="AQ1578" s="5">
        <v>1329422.93</v>
      </c>
      <c r="AR1578" t="s">
        <v>38</v>
      </c>
      <c r="AS1578">
        <f t="shared" ref="AS1578:AS1588" si="392">IF(AC1578&gt;=1,1,0)</f>
        <v>0</v>
      </c>
      <c r="AT1578" t="str">
        <f t="shared" si="382"/>
        <v>0 Días</v>
      </c>
      <c r="AU1578" t="e">
        <f>IF(AND(AC1578=0,SUMIFS($H:$H,$A:$A,$A1578,#REF!,#REF!)&lt;250000000),"Ordinaria",IF(AND(AC1578=0,SUMIFS($H:$H,$A:$A,$A1578,#REF!,#REF!)&gt;=250000000),"Preventiva",IF(AND(AC1578&gt;0,AC1578&lt;=30),"Persuasiva I",IF(AND(AC1578&gt;30,AC1578&lt;=60),"Persuasiva II",IF(AND(AC1578&gt;60,AC1578&lt;90),"Prejurídica","Jurídico")))))</f>
        <v>#REF!</v>
      </c>
      <c r="AV1578">
        <f t="shared" si="383"/>
        <v>0</v>
      </c>
      <c r="AW1578" t="str">
        <f>IFERROR(VLOOKUP(#REF!,#REF!,32,0),"Desembolsado")</f>
        <v>Desembolsado</v>
      </c>
      <c r="AX1578" t="str">
        <f t="shared" si="389"/>
        <v>Otro</v>
      </c>
    </row>
    <row r="1579" spans="1:50" x14ac:dyDescent="0.25">
      <c r="A1579" s="3">
        <v>45291</v>
      </c>
      <c r="B1579" s="1">
        <v>39198100025901</v>
      </c>
      <c r="C1579" s="5">
        <v>275000000</v>
      </c>
      <c r="D1579">
        <v>240</v>
      </c>
      <c r="E1579" s="3">
        <v>41520</v>
      </c>
      <c r="F1579" s="1">
        <f>_xlfn.DAYS(E1579,A1579)/30</f>
        <v>-125.7</v>
      </c>
      <c r="G1579" s="1">
        <f t="shared" si="391"/>
        <v>114.3</v>
      </c>
      <c r="H1579" s="5">
        <v>134098313</v>
      </c>
      <c r="I1579" s="5" t="s">
        <v>53</v>
      </c>
      <c r="J1579" s="6">
        <v>43473</v>
      </c>
      <c r="K1579" s="7">
        <f>+_xlfn.DAYS(A1579,J1579)/30</f>
        <v>60.6</v>
      </c>
      <c r="L1579" s="7">
        <f>+_xlfn.DAYS(A1579,E1579)/30</f>
        <v>125.7</v>
      </c>
      <c r="M1579" s="6">
        <v>30279</v>
      </c>
      <c r="N1579" s="8">
        <f>+_xlfn.DAYS(A1579,M1579)/365</f>
        <v>41.128767123287673</v>
      </c>
      <c r="O1579" s="8">
        <v>276</v>
      </c>
      <c r="P1579" s="6">
        <v>41122</v>
      </c>
      <c r="Q1579" s="8">
        <f t="shared" si="380"/>
        <v>1.1055555555555556</v>
      </c>
      <c r="R1579" s="8">
        <f t="shared" si="387"/>
        <v>6.5305555555555559</v>
      </c>
      <c r="S1579" s="8" t="s">
        <v>66</v>
      </c>
      <c r="T1579" s="9">
        <v>1.61E-2</v>
      </c>
      <c r="U1579" s="5">
        <f t="shared" si="381"/>
        <v>1145833.3333333333</v>
      </c>
      <c r="V1579" s="5">
        <f t="shared" si="378"/>
        <v>179915.23660833333</v>
      </c>
      <c r="W1579" s="10">
        <f t="shared" si="390"/>
        <v>1325748.5699416667</v>
      </c>
      <c r="X1579" s="5">
        <v>65560</v>
      </c>
      <c r="Y1579">
        <v>0</v>
      </c>
      <c r="Z1579" s="5">
        <v>443687</v>
      </c>
      <c r="AA1579" s="5">
        <v>134607560</v>
      </c>
      <c r="AB1579">
        <v>0</v>
      </c>
      <c r="AC1579">
        <v>0</v>
      </c>
      <c r="AD1579">
        <v>0</v>
      </c>
      <c r="AE1579" t="s">
        <v>34</v>
      </c>
      <c r="AF1579" t="s">
        <v>34</v>
      </c>
      <c r="AG1579" t="s">
        <v>41</v>
      </c>
      <c r="AH1579" s="5">
        <v>1340983.1299999999</v>
      </c>
      <c r="AI1579" s="5">
        <v>655.6</v>
      </c>
      <c r="AJ1579" s="3">
        <v>48811</v>
      </c>
      <c r="AK1579" s="5">
        <v>4436.87</v>
      </c>
      <c r="AL1579" s="5">
        <v>0</v>
      </c>
      <c r="AM1579" s="5">
        <v>0</v>
      </c>
      <c r="AN1579" s="5">
        <v>0</v>
      </c>
      <c r="AO1579" t="s">
        <v>41</v>
      </c>
      <c r="AP1579" t="s">
        <v>37</v>
      </c>
      <c r="AQ1579" s="5">
        <v>1340983.1299999999</v>
      </c>
      <c r="AR1579" t="s">
        <v>38</v>
      </c>
      <c r="AS1579">
        <f t="shared" si="392"/>
        <v>0</v>
      </c>
      <c r="AT1579" t="str">
        <f t="shared" si="382"/>
        <v>0 Días</v>
      </c>
      <c r="AU1579" t="e">
        <f>IF(AND(AC1579=0,SUMIFS($H:$H,$A:$A,$A1579,#REF!,#REF!)&lt;250000000),"Ordinaria",IF(AND(AC1579=0,SUMIFS($H:$H,$A:$A,$A1579,#REF!,#REF!)&gt;=250000000),"Preventiva",IF(AND(AC1579&gt;0,AC1579&lt;=30),"Persuasiva I",IF(AND(AC1579&gt;30,AC1579&lt;=60),"Persuasiva II",IF(AND(AC1579&gt;60,AC1579&lt;90),"Prejurídica","Jurídico")))))</f>
        <v>#REF!</v>
      </c>
      <c r="AV1579">
        <f t="shared" si="383"/>
        <v>0</v>
      </c>
      <c r="AW1579" t="str">
        <f>IFERROR(VLOOKUP(#REF!,#REF!,32,0),"Desembolsado")</f>
        <v>Desembolsado</v>
      </c>
      <c r="AX1579" t="str">
        <f t="shared" si="389"/>
        <v>Otro</v>
      </c>
    </row>
    <row r="1580" spans="1:50" x14ac:dyDescent="0.25">
      <c r="A1580" s="3">
        <v>45260</v>
      </c>
      <c r="B1580" s="1">
        <v>39198100025901</v>
      </c>
      <c r="C1580" s="5">
        <v>275000000</v>
      </c>
      <c r="D1580">
        <v>240</v>
      </c>
      <c r="E1580" s="3">
        <v>41520</v>
      </c>
      <c r="F1580" s="1">
        <f>_xlfn.DAYS(E1580,A1580)/30</f>
        <v>-124.66666666666667</v>
      </c>
      <c r="G1580" s="1">
        <f t="shared" si="391"/>
        <v>115.33333333333333</v>
      </c>
      <c r="H1580" s="5">
        <v>135254333</v>
      </c>
      <c r="I1580" s="5" t="s">
        <v>53</v>
      </c>
      <c r="J1580" s="6">
        <v>43473</v>
      </c>
      <c r="K1580" s="7">
        <f>+_xlfn.DAYS(A1580,J1580)/30</f>
        <v>59.56666666666667</v>
      </c>
      <c r="L1580" s="7">
        <f>+_xlfn.DAYS(A1580,E1580)/30</f>
        <v>124.66666666666667</v>
      </c>
      <c r="M1580" s="6">
        <v>30279</v>
      </c>
      <c r="N1580" s="8">
        <f>+_xlfn.DAYS(A1580,M1580)/365</f>
        <v>41.043835616438358</v>
      </c>
      <c r="O1580" s="8">
        <v>276</v>
      </c>
      <c r="P1580" s="6">
        <v>41122</v>
      </c>
      <c r="Q1580" s="8">
        <f t="shared" si="380"/>
        <v>1.1055555555555556</v>
      </c>
      <c r="R1580" s="8">
        <f t="shared" si="387"/>
        <v>6.5305555555555559</v>
      </c>
      <c r="S1580" s="8" t="s">
        <v>66</v>
      </c>
      <c r="T1580" s="9">
        <v>1.61E-2</v>
      </c>
      <c r="U1580" s="5">
        <f t="shared" si="381"/>
        <v>1145833.3333333333</v>
      </c>
      <c r="V1580" s="5">
        <f t="shared" si="378"/>
        <v>181466.23010833332</v>
      </c>
      <c r="W1580" s="10">
        <f t="shared" si="390"/>
        <v>1327299.5634416665</v>
      </c>
      <c r="X1580" s="5">
        <v>66122</v>
      </c>
      <c r="Y1580">
        <v>0</v>
      </c>
      <c r="Z1580" s="5">
        <v>0</v>
      </c>
      <c r="AA1580" s="5">
        <v>135320455</v>
      </c>
      <c r="AB1580">
        <v>0</v>
      </c>
      <c r="AC1580">
        <v>0</v>
      </c>
      <c r="AD1580">
        <v>0</v>
      </c>
      <c r="AE1580" t="s">
        <v>34</v>
      </c>
      <c r="AF1580" t="s">
        <v>34</v>
      </c>
      <c r="AG1580" t="s">
        <v>41</v>
      </c>
      <c r="AH1580" s="5">
        <v>1352543.33</v>
      </c>
      <c r="AI1580" s="5">
        <v>661.22</v>
      </c>
      <c r="AJ1580" s="3">
        <v>48811</v>
      </c>
      <c r="AK1580" s="5">
        <v>0</v>
      </c>
      <c r="AL1580" s="5">
        <v>0</v>
      </c>
      <c r="AM1580" s="5">
        <v>0</v>
      </c>
      <c r="AN1580" s="5">
        <v>0</v>
      </c>
      <c r="AO1580" t="s">
        <v>41</v>
      </c>
      <c r="AP1580" t="s">
        <v>37</v>
      </c>
      <c r="AQ1580" s="5">
        <v>1352543.33</v>
      </c>
      <c r="AR1580" t="s">
        <v>38</v>
      </c>
      <c r="AS1580">
        <f t="shared" si="392"/>
        <v>0</v>
      </c>
      <c r="AT1580" t="str">
        <f t="shared" si="382"/>
        <v>0 Días</v>
      </c>
      <c r="AU1580" t="e">
        <f>IF(AND(AC1580=0,SUMIFS($H:$H,$A:$A,$A1580,#REF!,#REF!)&lt;250000000),"Ordinaria",IF(AND(AC1580=0,SUMIFS($H:$H,$A:$A,$A1580,#REF!,#REF!)&gt;=250000000),"Preventiva",IF(AND(AC1580&gt;0,AC1580&lt;=30),"Persuasiva I",IF(AND(AC1580&gt;30,AC1580&lt;=60),"Persuasiva II",IF(AND(AC1580&gt;60,AC1580&lt;90),"Prejurídica","Jurídico")))))</f>
        <v>#REF!</v>
      </c>
      <c r="AV1580">
        <f t="shared" si="383"/>
        <v>0</v>
      </c>
      <c r="AW1580" t="str">
        <f>IFERROR(VLOOKUP(#REF!,#REF!,32,0),"Desembolsado")</f>
        <v>Desembolsado</v>
      </c>
      <c r="AX1580" t="str">
        <f t="shared" si="389"/>
        <v>Otro</v>
      </c>
    </row>
    <row r="1581" spans="1:50" x14ac:dyDescent="0.25">
      <c r="A1581" s="3">
        <v>45230</v>
      </c>
      <c r="B1581" s="1">
        <v>39198100025901</v>
      </c>
      <c r="C1581" s="5">
        <v>275000000</v>
      </c>
      <c r="D1581">
        <v>240</v>
      </c>
      <c r="E1581" s="3">
        <v>41520</v>
      </c>
      <c r="F1581" s="1">
        <f>_xlfn.DAYS(E1581,A1581)/30</f>
        <v>-123.66666666666667</v>
      </c>
      <c r="G1581" s="1">
        <f t="shared" si="391"/>
        <v>116.33333333333333</v>
      </c>
      <c r="H1581" s="5">
        <v>136410353</v>
      </c>
      <c r="I1581" s="5" t="s">
        <v>53</v>
      </c>
      <c r="J1581" s="6">
        <v>43473</v>
      </c>
      <c r="K1581" s="7">
        <f>+_xlfn.DAYS(A1581,J1581)/30</f>
        <v>58.56666666666667</v>
      </c>
      <c r="L1581" s="7">
        <f>+_xlfn.DAYS(A1581,E1581)/30</f>
        <v>123.66666666666667</v>
      </c>
      <c r="M1581" s="6">
        <v>30279</v>
      </c>
      <c r="N1581" s="8">
        <f>+_xlfn.DAYS(A1581,M1581)/365</f>
        <v>40.961643835616435</v>
      </c>
      <c r="O1581" s="8">
        <v>276</v>
      </c>
      <c r="P1581" s="6">
        <v>41122</v>
      </c>
      <c r="Q1581" s="8">
        <f t="shared" si="380"/>
        <v>1.1055555555555556</v>
      </c>
      <c r="R1581" s="8">
        <f t="shared" si="387"/>
        <v>6.5305555555555559</v>
      </c>
      <c r="S1581" s="8" t="s">
        <v>66</v>
      </c>
      <c r="T1581" s="9">
        <v>1.61E-2</v>
      </c>
      <c r="U1581" s="5">
        <f t="shared" si="381"/>
        <v>1145833.3333333333</v>
      </c>
      <c r="V1581" s="5">
        <f t="shared" si="378"/>
        <v>183017.22360833336</v>
      </c>
      <c r="W1581" s="10">
        <f t="shared" si="390"/>
        <v>1328850.5569416666</v>
      </c>
      <c r="X1581" s="5">
        <v>66691</v>
      </c>
      <c r="Y1581">
        <v>0</v>
      </c>
      <c r="Z1581" s="5">
        <v>0</v>
      </c>
      <c r="AA1581" s="5">
        <v>136477044</v>
      </c>
      <c r="AB1581">
        <v>0</v>
      </c>
      <c r="AC1581">
        <v>0</v>
      </c>
      <c r="AD1581">
        <v>0</v>
      </c>
      <c r="AE1581" t="s">
        <v>34</v>
      </c>
      <c r="AF1581" t="s">
        <v>34</v>
      </c>
      <c r="AG1581" t="s">
        <v>41</v>
      </c>
      <c r="AH1581" s="5">
        <v>1364103.53</v>
      </c>
      <c r="AI1581" s="5">
        <v>666.91</v>
      </c>
      <c r="AJ1581" s="3">
        <v>48811</v>
      </c>
      <c r="AK1581" s="5">
        <v>0</v>
      </c>
      <c r="AL1581" s="5">
        <v>0</v>
      </c>
      <c r="AM1581" s="5">
        <v>0</v>
      </c>
      <c r="AN1581" s="5">
        <v>0</v>
      </c>
      <c r="AO1581" t="s">
        <v>41</v>
      </c>
      <c r="AP1581" t="s">
        <v>37</v>
      </c>
      <c r="AQ1581" s="5">
        <v>1364103.53</v>
      </c>
      <c r="AR1581" t="s">
        <v>38</v>
      </c>
      <c r="AS1581">
        <f t="shared" si="392"/>
        <v>0</v>
      </c>
      <c r="AT1581" t="str">
        <f t="shared" si="382"/>
        <v>0 Días</v>
      </c>
      <c r="AU1581" t="e">
        <f>IF(AND(AC1581=0,SUMIFS($H:$H,$A:$A,$A1581,#REF!,#REF!)&lt;250000000),"Ordinaria",IF(AND(AC1581=0,SUMIFS($H:$H,$A:$A,$A1581,#REF!,#REF!)&gt;=250000000),"Preventiva",IF(AND(AC1581&gt;0,AC1581&lt;=30),"Persuasiva I",IF(AND(AC1581&gt;30,AC1581&lt;=60),"Persuasiva II",IF(AND(AC1581&gt;60,AC1581&lt;90),"Prejurídica","Jurídico")))))</f>
        <v>#REF!</v>
      </c>
      <c r="AV1581">
        <f t="shared" si="383"/>
        <v>0</v>
      </c>
      <c r="AW1581" t="str">
        <f>IFERROR(VLOOKUP(#REF!,#REF!,32,0),"Desembolsado")</f>
        <v>Desembolsado</v>
      </c>
      <c r="AX1581" t="str">
        <f t="shared" si="389"/>
        <v>Otro</v>
      </c>
    </row>
    <row r="1582" spans="1:50" x14ac:dyDescent="0.25">
      <c r="A1582" s="3">
        <v>45199</v>
      </c>
      <c r="B1582" s="1">
        <v>39198100025901</v>
      </c>
      <c r="C1582" s="5">
        <v>275000000</v>
      </c>
      <c r="D1582">
        <v>240</v>
      </c>
      <c r="E1582" s="3">
        <v>41520</v>
      </c>
      <c r="F1582" s="1">
        <f>_xlfn.DAYS(E1582,A1582)/30</f>
        <v>-122.63333333333334</v>
      </c>
      <c r="G1582" s="1">
        <f t="shared" si="391"/>
        <v>117.36666666666666</v>
      </c>
      <c r="H1582" s="5">
        <v>137566373</v>
      </c>
      <c r="I1582" s="5" t="s">
        <v>53</v>
      </c>
      <c r="J1582" s="6">
        <v>43473</v>
      </c>
      <c r="K1582" s="7">
        <f>+_xlfn.DAYS(A1582,J1582)/30</f>
        <v>57.533333333333331</v>
      </c>
      <c r="L1582" s="7">
        <f>+_xlfn.DAYS(A1582,E1582)/30</f>
        <v>122.63333333333334</v>
      </c>
      <c r="M1582" s="6">
        <v>30279</v>
      </c>
      <c r="N1582" s="8">
        <f>+_xlfn.DAYS(A1582,M1582)/365</f>
        <v>40.876712328767127</v>
      </c>
      <c r="O1582" s="8">
        <v>276</v>
      </c>
      <c r="P1582" s="6">
        <v>41122</v>
      </c>
      <c r="Q1582" s="8">
        <f t="shared" si="380"/>
        <v>1.1055555555555556</v>
      </c>
      <c r="R1582" s="8">
        <f t="shared" si="387"/>
        <v>6.5305555555555559</v>
      </c>
      <c r="S1582" s="8" t="s">
        <v>66</v>
      </c>
      <c r="T1582" s="9">
        <v>1.61E-2</v>
      </c>
      <c r="U1582" s="5">
        <f t="shared" si="381"/>
        <v>1145833.3333333333</v>
      </c>
      <c r="V1582" s="5">
        <f t="shared" si="378"/>
        <v>184568.21710833331</v>
      </c>
      <c r="W1582" s="10">
        <f t="shared" si="390"/>
        <v>1330401.5504416665</v>
      </c>
      <c r="X1582" s="5">
        <v>67248</v>
      </c>
      <c r="Y1582">
        <v>0</v>
      </c>
      <c r="Z1582" s="5">
        <v>0</v>
      </c>
      <c r="AA1582" s="5">
        <v>137633621</v>
      </c>
      <c r="AB1582">
        <v>0</v>
      </c>
      <c r="AC1582">
        <v>0</v>
      </c>
      <c r="AD1582">
        <v>0</v>
      </c>
      <c r="AE1582" t="s">
        <v>34</v>
      </c>
      <c r="AF1582" t="s">
        <v>34</v>
      </c>
      <c r="AG1582" t="s">
        <v>41</v>
      </c>
      <c r="AH1582" s="5">
        <v>1375663.73</v>
      </c>
      <c r="AI1582" s="5">
        <v>672.48</v>
      </c>
      <c r="AJ1582" s="3">
        <v>48811</v>
      </c>
      <c r="AK1582" s="5">
        <v>0</v>
      </c>
      <c r="AL1582" s="5">
        <v>0</v>
      </c>
      <c r="AM1582" s="5">
        <v>0</v>
      </c>
      <c r="AN1582" s="5">
        <v>0</v>
      </c>
      <c r="AO1582" t="s">
        <v>41</v>
      </c>
      <c r="AP1582" t="s">
        <v>37</v>
      </c>
      <c r="AQ1582" s="5">
        <v>1375663.73</v>
      </c>
      <c r="AR1582" t="s">
        <v>38</v>
      </c>
      <c r="AS1582">
        <f t="shared" si="392"/>
        <v>0</v>
      </c>
      <c r="AT1582" t="str">
        <f t="shared" si="382"/>
        <v>0 Días</v>
      </c>
      <c r="AU1582" t="e">
        <f>IF(AND(AC1582=0,SUMIFS($H:$H,$A:$A,$A1582,#REF!,#REF!)&lt;250000000),"Ordinaria",IF(AND(AC1582=0,SUMIFS($H:$H,$A:$A,$A1582,#REF!,#REF!)&gt;=250000000),"Preventiva",IF(AND(AC1582&gt;0,AC1582&lt;=30),"Persuasiva I",IF(AND(AC1582&gt;30,AC1582&lt;=60),"Persuasiva II",IF(AND(AC1582&gt;60,AC1582&lt;90),"Prejurídica","Jurídico")))))</f>
        <v>#REF!</v>
      </c>
      <c r="AV1582">
        <f t="shared" si="383"/>
        <v>0</v>
      </c>
      <c r="AW1582" t="str">
        <f>IFERROR(VLOOKUP(#REF!,#REF!,32,0),"Desembolsado")</f>
        <v>Desembolsado</v>
      </c>
      <c r="AX1582" t="str">
        <f t="shared" si="389"/>
        <v>Otro</v>
      </c>
    </row>
    <row r="1583" spans="1:50" x14ac:dyDescent="0.25">
      <c r="A1583" s="3">
        <v>45169</v>
      </c>
      <c r="B1583" s="1">
        <v>39198100025901</v>
      </c>
      <c r="C1583" s="5">
        <v>275000000</v>
      </c>
      <c r="D1583">
        <v>240</v>
      </c>
      <c r="E1583" s="3">
        <v>41520</v>
      </c>
      <c r="F1583" s="1">
        <f>_xlfn.DAYS(E1583,A1583)/30</f>
        <v>-121.63333333333334</v>
      </c>
      <c r="G1583" s="1">
        <f t="shared" si="391"/>
        <v>118.36666666666666</v>
      </c>
      <c r="H1583" s="5">
        <v>138722393</v>
      </c>
      <c r="I1583" s="5" t="s">
        <v>53</v>
      </c>
      <c r="J1583" s="6">
        <v>43473</v>
      </c>
      <c r="K1583" s="7">
        <f>+_xlfn.DAYS(A1583,J1583)/30</f>
        <v>56.533333333333331</v>
      </c>
      <c r="L1583" s="7">
        <f>+_xlfn.DAYS(A1583,E1583)/30</f>
        <v>121.63333333333334</v>
      </c>
      <c r="M1583" s="6">
        <v>30279</v>
      </c>
      <c r="N1583" s="8">
        <f>+_xlfn.DAYS(A1583,M1583)/365</f>
        <v>40.794520547945204</v>
      </c>
      <c r="O1583" s="8">
        <v>276</v>
      </c>
      <c r="P1583" s="6">
        <v>41122</v>
      </c>
      <c r="Q1583" s="8">
        <f t="shared" si="380"/>
        <v>1.1055555555555556</v>
      </c>
      <c r="R1583" s="8">
        <f t="shared" si="387"/>
        <v>6.5305555555555559</v>
      </c>
      <c r="S1583" s="8" t="s">
        <v>66</v>
      </c>
      <c r="T1583" s="9">
        <v>1.61E-2</v>
      </c>
      <c r="U1583" s="5">
        <f t="shared" si="381"/>
        <v>1145833.3333333333</v>
      </c>
      <c r="V1583" s="5">
        <f t="shared" si="378"/>
        <v>186119.21060833335</v>
      </c>
      <c r="W1583" s="10">
        <f t="shared" si="390"/>
        <v>1331952.5439416666</v>
      </c>
      <c r="X1583" s="5">
        <v>67819</v>
      </c>
      <c r="Y1583">
        <v>0</v>
      </c>
      <c r="Z1583" s="5">
        <v>0</v>
      </c>
      <c r="AA1583" s="5">
        <v>138790212</v>
      </c>
      <c r="AB1583">
        <v>1</v>
      </c>
      <c r="AC1583">
        <v>11</v>
      </c>
      <c r="AD1583">
        <v>0</v>
      </c>
      <c r="AE1583" t="s">
        <v>34</v>
      </c>
      <c r="AF1583" t="s">
        <v>34</v>
      </c>
      <c r="AG1583" t="s">
        <v>41</v>
      </c>
      <c r="AH1583" s="5">
        <v>1387223.93</v>
      </c>
      <c r="AI1583" s="5">
        <v>678.19</v>
      </c>
      <c r="AJ1583" s="3">
        <v>48811</v>
      </c>
      <c r="AK1583" s="5">
        <v>0</v>
      </c>
      <c r="AL1583" s="5">
        <v>0</v>
      </c>
      <c r="AM1583" s="5">
        <v>0</v>
      </c>
      <c r="AN1583" s="5">
        <v>0</v>
      </c>
      <c r="AO1583" t="s">
        <v>41</v>
      </c>
      <c r="AP1583" t="s">
        <v>42</v>
      </c>
      <c r="AQ1583" s="5">
        <v>1387223.93</v>
      </c>
      <c r="AR1583" t="s">
        <v>38</v>
      </c>
      <c r="AS1583">
        <f t="shared" si="392"/>
        <v>1</v>
      </c>
      <c r="AT1583" t="str">
        <f t="shared" si="382"/>
        <v>1-30 Días</v>
      </c>
      <c r="AU1583" t="e">
        <f>IF(AND(AC1583=0,SUMIFS($H:$H,$A:$A,$A1583,#REF!,#REF!)&lt;250000000),"Ordinaria",IF(AND(AC1583=0,SUMIFS($H:$H,$A:$A,$A1583,#REF!,#REF!)&gt;=250000000),"Preventiva",IF(AND(AC1583&gt;0,AC1583&lt;=30),"Persuasiva I",IF(AND(AC1583&gt;30,AC1583&lt;=60),"Persuasiva II",IF(AND(AC1583&gt;60,AC1583&lt;90),"Prejurídica","Jurídico")))))</f>
        <v>#REF!</v>
      </c>
      <c r="AV1583">
        <f t="shared" si="383"/>
        <v>0</v>
      </c>
      <c r="AW1583" t="str">
        <f>IFERROR(VLOOKUP(#REF!,#REF!,32,0),"Desembolsado")</f>
        <v>Desembolsado</v>
      </c>
      <c r="AX1583" t="str">
        <f t="shared" si="389"/>
        <v>Otro</v>
      </c>
    </row>
    <row r="1584" spans="1:50" x14ac:dyDescent="0.25">
      <c r="A1584" s="3">
        <v>45138</v>
      </c>
      <c r="B1584" s="1">
        <v>39198100025901</v>
      </c>
      <c r="C1584" s="5">
        <v>275000000</v>
      </c>
      <c r="D1584">
        <v>240</v>
      </c>
      <c r="E1584" s="3">
        <v>41520</v>
      </c>
      <c r="F1584" s="1">
        <f>_xlfn.DAYS(E1584,A1584)/30</f>
        <v>-120.6</v>
      </c>
      <c r="G1584" s="1">
        <f t="shared" si="391"/>
        <v>119.4</v>
      </c>
      <c r="H1584" s="5">
        <v>139878413</v>
      </c>
      <c r="I1584" s="5" t="s">
        <v>53</v>
      </c>
      <c r="J1584" s="6">
        <v>43473</v>
      </c>
      <c r="K1584" s="7">
        <f>+_xlfn.DAYS(A1584,J1584)/30</f>
        <v>55.5</v>
      </c>
      <c r="L1584" s="7">
        <f>+_xlfn.DAYS(A1584,E1584)/30</f>
        <v>120.6</v>
      </c>
      <c r="M1584" s="6">
        <v>30279</v>
      </c>
      <c r="N1584" s="8">
        <f>+_xlfn.DAYS(A1584,M1584)/365</f>
        <v>40.709589041095889</v>
      </c>
      <c r="O1584" s="8">
        <v>276</v>
      </c>
      <c r="P1584" s="6">
        <v>41122</v>
      </c>
      <c r="Q1584" s="8">
        <f t="shared" si="380"/>
        <v>1.1055555555555556</v>
      </c>
      <c r="R1584" s="8">
        <f t="shared" si="387"/>
        <v>6.5305555555555559</v>
      </c>
      <c r="S1584" s="8" t="s">
        <v>66</v>
      </c>
      <c r="T1584" s="9">
        <v>1.61E-2</v>
      </c>
      <c r="U1584" s="5">
        <f t="shared" si="381"/>
        <v>1145833.3333333333</v>
      </c>
      <c r="V1584" s="5">
        <f t="shared" si="378"/>
        <v>187670.20410833333</v>
      </c>
      <c r="W1584" s="10">
        <f t="shared" si="390"/>
        <v>1333503.5374416667</v>
      </c>
      <c r="X1584" s="5">
        <v>68386</v>
      </c>
      <c r="Y1584">
        <v>0</v>
      </c>
      <c r="Z1584" s="5">
        <v>0</v>
      </c>
      <c r="AA1584" s="5">
        <v>139946799</v>
      </c>
      <c r="AB1584">
        <v>0</v>
      </c>
      <c r="AC1584">
        <v>0</v>
      </c>
      <c r="AD1584">
        <v>0</v>
      </c>
      <c r="AE1584" t="s">
        <v>34</v>
      </c>
      <c r="AF1584" t="s">
        <v>34</v>
      </c>
      <c r="AG1584" t="s">
        <v>41</v>
      </c>
      <c r="AH1584" s="5">
        <v>1398784.13</v>
      </c>
      <c r="AI1584" s="5">
        <v>683.86</v>
      </c>
      <c r="AJ1584" s="3">
        <v>48811</v>
      </c>
      <c r="AK1584" s="5">
        <v>0</v>
      </c>
      <c r="AL1584" s="5">
        <v>0</v>
      </c>
      <c r="AM1584" s="5">
        <v>0</v>
      </c>
      <c r="AN1584" s="5">
        <v>0</v>
      </c>
      <c r="AO1584" t="s">
        <v>41</v>
      </c>
      <c r="AP1584" t="s">
        <v>37</v>
      </c>
      <c r="AQ1584" s="5">
        <v>1398784.13</v>
      </c>
      <c r="AR1584" t="s">
        <v>38</v>
      </c>
      <c r="AS1584">
        <f t="shared" si="392"/>
        <v>0</v>
      </c>
      <c r="AT1584" t="str">
        <f t="shared" si="382"/>
        <v>0 Días</v>
      </c>
      <c r="AU1584" t="e">
        <f>IF(AND(AC1584=0,SUMIFS($H:$H,$A:$A,$A1584,#REF!,#REF!)&lt;250000000),"Ordinaria",IF(AND(AC1584=0,SUMIFS($H:$H,$A:$A,$A1584,#REF!,#REF!)&gt;=250000000),"Preventiva",IF(AND(AC1584&gt;0,AC1584&lt;=30),"Persuasiva I",IF(AND(AC1584&gt;30,AC1584&lt;=60),"Persuasiva II",IF(AND(AC1584&gt;60,AC1584&lt;90),"Prejurídica","Jurídico")))))</f>
        <v>#REF!</v>
      </c>
      <c r="AV1584">
        <f t="shared" si="383"/>
        <v>0</v>
      </c>
      <c r="AW1584" t="str">
        <f>IFERROR(VLOOKUP(#REF!,#REF!,32,0),"Desembolsado")</f>
        <v>Desembolsado</v>
      </c>
      <c r="AX1584" t="str">
        <f t="shared" si="389"/>
        <v>Otro</v>
      </c>
    </row>
    <row r="1585" spans="1:50" x14ac:dyDescent="0.25">
      <c r="A1585" s="3">
        <v>45107</v>
      </c>
      <c r="B1585" s="1">
        <v>39198100025901</v>
      </c>
      <c r="C1585" s="5">
        <v>275000000</v>
      </c>
      <c r="D1585">
        <v>240</v>
      </c>
      <c r="E1585" s="3">
        <v>41520</v>
      </c>
      <c r="F1585" s="1">
        <f>_xlfn.DAYS(E1585,A1585)/30</f>
        <v>-119.56666666666666</v>
      </c>
      <c r="G1585" s="1">
        <f t="shared" si="391"/>
        <v>120.43333333333334</v>
      </c>
      <c r="H1585" s="5">
        <v>141034433</v>
      </c>
      <c r="I1585" s="5" t="s">
        <v>53</v>
      </c>
      <c r="J1585" s="6">
        <v>43473</v>
      </c>
      <c r="K1585" s="7">
        <v>55</v>
      </c>
      <c r="L1585" s="7">
        <f>+_xlfn.DAYS(A1585,E1585)/30</f>
        <v>119.56666666666666</v>
      </c>
      <c r="M1585" s="6">
        <v>30279</v>
      </c>
      <c r="N1585" s="8">
        <f>+_xlfn.DAYS(A1585,M1585)/365</f>
        <v>40.624657534246573</v>
      </c>
      <c r="O1585" s="8">
        <v>276</v>
      </c>
      <c r="P1585" s="6">
        <v>41122</v>
      </c>
      <c r="Q1585" s="8">
        <f t="shared" si="380"/>
        <v>1.1055555555555556</v>
      </c>
      <c r="R1585" s="8">
        <f t="shared" si="387"/>
        <v>6.5305555555555559</v>
      </c>
      <c r="S1585" s="8" t="s">
        <v>66</v>
      </c>
      <c r="T1585" s="9">
        <v>1.61E-2</v>
      </c>
      <c r="U1585" s="5">
        <f t="shared" si="381"/>
        <v>1145833.3333333333</v>
      </c>
      <c r="V1585" s="5">
        <f t="shared" si="378"/>
        <v>189221.19760833331</v>
      </c>
      <c r="W1585" s="10">
        <f t="shared" si="390"/>
        <v>1335054.5309416666</v>
      </c>
      <c r="X1585" s="5">
        <v>68956</v>
      </c>
      <c r="Y1585">
        <v>0</v>
      </c>
      <c r="Z1585" s="5">
        <v>0</v>
      </c>
      <c r="AA1585" s="5">
        <v>141103389</v>
      </c>
      <c r="AB1585">
        <v>0</v>
      </c>
      <c r="AC1585">
        <v>0</v>
      </c>
      <c r="AD1585">
        <v>0</v>
      </c>
      <c r="AE1585" t="s">
        <v>34</v>
      </c>
      <c r="AF1585" t="s">
        <v>34</v>
      </c>
      <c r="AG1585" t="s">
        <v>41</v>
      </c>
      <c r="AH1585" s="5">
        <v>1410344.33</v>
      </c>
      <c r="AI1585" s="5">
        <v>689.56</v>
      </c>
      <c r="AJ1585" s="3">
        <v>48811</v>
      </c>
      <c r="AK1585" s="5">
        <v>0</v>
      </c>
      <c r="AL1585" s="5">
        <v>0</v>
      </c>
      <c r="AM1585" s="5">
        <v>0</v>
      </c>
      <c r="AN1585" s="5">
        <v>0</v>
      </c>
      <c r="AO1585" t="s">
        <v>41</v>
      </c>
      <c r="AP1585" t="s">
        <v>37</v>
      </c>
      <c r="AQ1585" s="5">
        <v>1410344.33</v>
      </c>
      <c r="AR1585" t="s">
        <v>38</v>
      </c>
      <c r="AS1585">
        <f t="shared" si="392"/>
        <v>0</v>
      </c>
      <c r="AT1585" t="str">
        <f t="shared" si="382"/>
        <v>0 Días</v>
      </c>
      <c r="AU1585" t="e">
        <f>IF(AND(AC1585=0,SUMIFS($H:$H,$A:$A,$A1585,#REF!,#REF!)&lt;250000000),"Ordinaria",IF(AND(AC1585=0,SUMIFS($H:$H,$A:$A,$A1585,#REF!,#REF!)&gt;=250000000),"Preventiva",IF(AND(AC1585&gt;0,AC1585&lt;=30),"Persuasiva I",IF(AND(AC1585&gt;30,AC1585&lt;=60),"Persuasiva II",IF(AND(AC1585&gt;60,AC1585&lt;90),"Prejurídica","Jurídico")))))</f>
        <v>#REF!</v>
      </c>
      <c r="AV1585">
        <f t="shared" si="383"/>
        <v>0</v>
      </c>
      <c r="AW1585" t="str">
        <f>IFERROR(VLOOKUP(#REF!,#REF!,32,0),"Desembolsado")</f>
        <v>Desembolsado</v>
      </c>
      <c r="AX1585" t="str">
        <f t="shared" si="389"/>
        <v>Otro</v>
      </c>
    </row>
    <row r="1586" spans="1:50" x14ac:dyDescent="0.25">
      <c r="A1586" s="3">
        <v>45077</v>
      </c>
      <c r="B1586" s="1">
        <v>39198100025901</v>
      </c>
      <c r="C1586" s="5">
        <v>275000000</v>
      </c>
      <c r="D1586">
        <v>240</v>
      </c>
      <c r="E1586" s="3">
        <v>41520</v>
      </c>
      <c r="F1586" s="1">
        <f>_xlfn.DAYS(E1586,A1586)/30</f>
        <v>-118.56666666666666</v>
      </c>
      <c r="G1586" s="1">
        <f t="shared" si="391"/>
        <v>121.43333333333334</v>
      </c>
      <c r="H1586" s="5">
        <v>142190453</v>
      </c>
      <c r="I1586" s="5" t="s">
        <v>53</v>
      </c>
      <c r="J1586" s="6">
        <v>43473</v>
      </c>
      <c r="K1586" s="7">
        <v>54</v>
      </c>
      <c r="L1586" s="7">
        <f>+_xlfn.DAYS(A1586,E1586)/30</f>
        <v>118.56666666666666</v>
      </c>
      <c r="M1586" s="6">
        <v>30279</v>
      </c>
      <c r="N1586" s="8">
        <f>+_xlfn.DAYS(A1586,M1586)/365</f>
        <v>40.542465753424658</v>
      </c>
      <c r="O1586" s="8">
        <v>276</v>
      </c>
      <c r="P1586" s="6">
        <v>41122</v>
      </c>
      <c r="Q1586" s="8">
        <f t="shared" si="380"/>
        <v>1.1055555555555556</v>
      </c>
      <c r="R1586" s="8">
        <f t="shared" si="387"/>
        <v>6.5305555555555559</v>
      </c>
      <c r="S1586" s="8" t="s">
        <v>66</v>
      </c>
      <c r="T1586" s="9">
        <v>1.61E-2</v>
      </c>
      <c r="U1586" s="5">
        <f t="shared" si="381"/>
        <v>1145833.3333333333</v>
      </c>
      <c r="V1586" s="5">
        <f t="shared" si="378"/>
        <v>190772.19110833333</v>
      </c>
      <c r="W1586" s="10">
        <f t="shared" si="390"/>
        <v>1336605.5244416667</v>
      </c>
      <c r="X1586" s="5">
        <v>69519</v>
      </c>
      <c r="Y1586">
        <v>0</v>
      </c>
      <c r="Z1586" s="5">
        <v>0</v>
      </c>
      <c r="AA1586" s="5">
        <v>142259972</v>
      </c>
      <c r="AB1586">
        <v>0</v>
      </c>
      <c r="AC1586">
        <v>0</v>
      </c>
      <c r="AD1586">
        <v>0</v>
      </c>
      <c r="AE1586" t="s">
        <v>34</v>
      </c>
      <c r="AF1586" t="s">
        <v>34</v>
      </c>
      <c r="AG1586" t="s">
        <v>41</v>
      </c>
      <c r="AH1586" s="5">
        <v>1421904.53</v>
      </c>
      <c r="AI1586" s="5">
        <v>695.19</v>
      </c>
      <c r="AJ1586" s="3">
        <v>48811</v>
      </c>
      <c r="AK1586" s="5">
        <v>0</v>
      </c>
      <c r="AL1586" s="5">
        <v>0</v>
      </c>
      <c r="AM1586" s="5">
        <v>0</v>
      </c>
      <c r="AN1586" s="5">
        <v>0</v>
      </c>
      <c r="AO1586" t="s">
        <v>41</v>
      </c>
      <c r="AP1586" t="s">
        <v>37</v>
      </c>
      <c r="AQ1586" s="5">
        <v>1421904.53</v>
      </c>
      <c r="AR1586" t="s">
        <v>38</v>
      </c>
      <c r="AS1586">
        <f t="shared" si="392"/>
        <v>0</v>
      </c>
      <c r="AT1586" t="str">
        <f t="shared" si="382"/>
        <v>0 Días</v>
      </c>
      <c r="AU1586" t="e">
        <f>IF(AND(AC1586=0,SUMIFS($H:$H,$A:$A,$A1586,#REF!,#REF!)&lt;250000000),"Ordinaria",IF(AND(AC1586=0,SUMIFS($H:$H,$A:$A,$A1586,#REF!,#REF!)&gt;=250000000),"Preventiva",IF(AND(AC1586&gt;0,AC1586&lt;=30),"Persuasiva I",IF(AND(AC1586&gt;30,AC1586&lt;=60),"Persuasiva II",IF(AND(AC1586&gt;60,AC1586&lt;90),"Prejurídica","Jurídico")))))</f>
        <v>#REF!</v>
      </c>
      <c r="AV1586">
        <f t="shared" si="383"/>
        <v>0</v>
      </c>
      <c r="AW1586" t="str">
        <f>IFERROR(VLOOKUP(#REF!,#REF!,32,0),"Desembolsado")</f>
        <v>Desembolsado</v>
      </c>
      <c r="AX1586" t="str">
        <f t="shared" si="389"/>
        <v>Otro</v>
      </c>
    </row>
    <row r="1587" spans="1:50" x14ac:dyDescent="0.25">
      <c r="A1587" s="3">
        <v>45046</v>
      </c>
      <c r="B1587" s="1">
        <v>39198100025901</v>
      </c>
      <c r="C1587" s="5">
        <v>275000000</v>
      </c>
      <c r="D1587">
        <v>240</v>
      </c>
      <c r="E1587" s="3">
        <v>41520</v>
      </c>
      <c r="F1587" s="1">
        <f>_xlfn.DAYS(E1587,A1587)/30</f>
        <v>-117.53333333333333</v>
      </c>
      <c r="G1587" s="1">
        <f t="shared" si="391"/>
        <v>122.46666666666667</v>
      </c>
      <c r="H1587" s="5">
        <v>143346473</v>
      </c>
      <c r="I1587" s="5" t="s">
        <v>53</v>
      </c>
      <c r="J1587" s="6">
        <v>43473</v>
      </c>
      <c r="K1587" s="7">
        <v>53</v>
      </c>
      <c r="L1587" s="7">
        <f>+_xlfn.DAYS(A1587,E1587)/30</f>
        <v>117.53333333333333</v>
      </c>
      <c r="M1587" s="6">
        <v>30279</v>
      </c>
      <c r="N1587" s="8">
        <f>+_xlfn.DAYS(A1587,M1587)/365</f>
        <v>40.457534246575342</v>
      </c>
      <c r="O1587" s="8">
        <v>276</v>
      </c>
      <c r="P1587" s="6">
        <v>41122</v>
      </c>
      <c r="Q1587" s="8">
        <f t="shared" si="380"/>
        <v>1.1055555555555556</v>
      </c>
      <c r="R1587" s="8">
        <f t="shared" si="387"/>
        <v>6.5305555555555559</v>
      </c>
      <c r="S1587" s="8" t="s">
        <v>66</v>
      </c>
      <c r="T1587" s="9">
        <v>1.61E-2</v>
      </c>
      <c r="U1587" s="5">
        <f t="shared" si="381"/>
        <v>1145833.3333333333</v>
      </c>
      <c r="V1587" s="5">
        <f t="shared" si="378"/>
        <v>192323.18460833331</v>
      </c>
      <c r="W1587" s="10">
        <f t="shared" si="390"/>
        <v>1338156.5179416665</v>
      </c>
      <c r="X1587" s="5">
        <v>70081</v>
      </c>
      <c r="Y1587">
        <v>0</v>
      </c>
      <c r="Z1587" s="5">
        <v>0</v>
      </c>
      <c r="AA1587" s="5">
        <v>143416554</v>
      </c>
      <c r="AB1587">
        <v>0</v>
      </c>
      <c r="AC1587">
        <v>0</v>
      </c>
      <c r="AD1587">
        <v>0</v>
      </c>
      <c r="AE1587" t="s">
        <v>34</v>
      </c>
      <c r="AF1587" t="s">
        <v>34</v>
      </c>
      <c r="AG1587" t="s">
        <v>41</v>
      </c>
      <c r="AH1587" s="5">
        <v>1433464.73</v>
      </c>
      <c r="AI1587" s="5">
        <v>700.81</v>
      </c>
      <c r="AJ1587" s="3">
        <v>48811</v>
      </c>
      <c r="AK1587" s="5">
        <v>0</v>
      </c>
      <c r="AL1587" s="5">
        <v>0</v>
      </c>
      <c r="AM1587" s="5">
        <v>0</v>
      </c>
      <c r="AN1587" s="5">
        <v>0</v>
      </c>
      <c r="AO1587" t="s">
        <v>41</v>
      </c>
      <c r="AP1587" t="s">
        <v>37</v>
      </c>
      <c r="AQ1587" s="5">
        <v>1433464.73</v>
      </c>
      <c r="AR1587" t="s">
        <v>38</v>
      </c>
      <c r="AS1587">
        <f t="shared" si="392"/>
        <v>0</v>
      </c>
      <c r="AT1587" t="str">
        <f t="shared" si="382"/>
        <v>0 Días</v>
      </c>
      <c r="AU1587" t="e">
        <f>IF(AND(AC1587=0,SUMIFS($H:$H,$A:$A,$A1587,#REF!,#REF!)&lt;250000000),"Ordinaria",IF(AND(AC1587=0,SUMIFS($H:$H,$A:$A,$A1587,#REF!,#REF!)&gt;=250000000),"Preventiva",IF(AND(AC1587&gt;0,AC1587&lt;=30),"Persuasiva I",IF(AND(AC1587&gt;30,AC1587&lt;=60),"Persuasiva II",IF(AND(AC1587&gt;60,AC1587&lt;90),"Prejurídica","Jurídico")))))</f>
        <v>#REF!</v>
      </c>
      <c r="AV1587">
        <f t="shared" si="383"/>
        <v>0</v>
      </c>
      <c r="AW1587" t="str">
        <f>IFERROR(VLOOKUP(#REF!,#REF!,32,0),"Desembolsado")</f>
        <v>Desembolsado</v>
      </c>
      <c r="AX1587" t="str">
        <f t="shared" si="389"/>
        <v>Otro</v>
      </c>
    </row>
    <row r="1588" spans="1:50" x14ac:dyDescent="0.25">
      <c r="A1588" s="3">
        <v>45016</v>
      </c>
      <c r="B1588" s="1">
        <v>39198100025901</v>
      </c>
      <c r="C1588" s="5">
        <v>275000000</v>
      </c>
      <c r="D1588">
        <v>240</v>
      </c>
      <c r="E1588" s="3">
        <v>41520</v>
      </c>
      <c r="F1588" s="1">
        <f>_xlfn.DAYS(E1588,A1588)/30</f>
        <v>-116.53333333333333</v>
      </c>
      <c r="G1588" s="1">
        <f t="shared" si="391"/>
        <v>123.46666666666667</v>
      </c>
      <c r="H1588" s="5">
        <v>144502493</v>
      </c>
      <c r="I1588" s="5" t="s">
        <v>53</v>
      </c>
      <c r="J1588" s="6">
        <v>43473</v>
      </c>
      <c r="K1588" s="7">
        <v>52</v>
      </c>
      <c r="L1588" s="7">
        <f>+_xlfn.DAYS(A1588,E1588)/30</f>
        <v>116.53333333333333</v>
      </c>
      <c r="M1588" s="6">
        <v>30279</v>
      </c>
      <c r="N1588" s="8">
        <f>+_xlfn.DAYS(A1588,M1588)/365</f>
        <v>40.375342465753427</v>
      </c>
      <c r="O1588" s="8">
        <v>276</v>
      </c>
      <c r="P1588" s="6">
        <v>41122</v>
      </c>
      <c r="Q1588" s="8">
        <f t="shared" si="380"/>
        <v>1.1055555555555556</v>
      </c>
      <c r="R1588" s="8">
        <f t="shared" si="387"/>
        <v>6.5305555555555559</v>
      </c>
      <c r="S1588" s="8" t="s">
        <v>66</v>
      </c>
      <c r="T1588" s="9">
        <v>1.61E-2</v>
      </c>
      <c r="U1588" s="5">
        <f t="shared" si="381"/>
        <v>1145833.3333333333</v>
      </c>
      <c r="V1588" s="5">
        <f t="shared" si="378"/>
        <v>193874.17810833335</v>
      </c>
      <c r="W1588" s="10">
        <f t="shared" si="390"/>
        <v>1339707.5114416666</v>
      </c>
      <c r="X1588" s="5">
        <v>70647</v>
      </c>
      <c r="Y1588">
        <v>0</v>
      </c>
      <c r="Z1588" s="5">
        <v>0</v>
      </c>
      <c r="AA1588" s="5">
        <v>144573140</v>
      </c>
      <c r="AB1588">
        <v>0</v>
      </c>
      <c r="AC1588">
        <v>0</v>
      </c>
      <c r="AD1588">
        <v>0</v>
      </c>
      <c r="AE1588" t="s">
        <v>34</v>
      </c>
      <c r="AF1588" t="s">
        <v>34</v>
      </c>
      <c r="AG1588" t="s">
        <v>41</v>
      </c>
      <c r="AH1588" s="5">
        <v>1445024.93</v>
      </c>
      <c r="AI1588" s="5">
        <v>706.47</v>
      </c>
      <c r="AJ1588" s="3">
        <v>48811</v>
      </c>
      <c r="AK1588" s="5">
        <v>0</v>
      </c>
      <c r="AL1588" s="5">
        <v>0</v>
      </c>
      <c r="AM1588" s="5">
        <v>0</v>
      </c>
      <c r="AN1588" s="5">
        <v>0</v>
      </c>
      <c r="AO1588" t="s">
        <v>41</v>
      </c>
      <c r="AP1588" t="s">
        <v>37</v>
      </c>
      <c r="AQ1588" s="5">
        <v>1445024.93</v>
      </c>
      <c r="AR1588" t="s">
        <v>38</v>
      </c>
      <c r="AS1588">
        <f t="shared" si="392"/>
        <v>0</v>
      </c>
      <c r="AT1588" t="str">
        <f t="shared" si="382"/>
        <v>0 Días</v>
      </c>
      <c r="AU1588" t="e">
        <f>IF(AND(AC1588=0,SUMIFS($H:$H,$A:$A,$A1588,#REF!,#REF!)&lt;250000000),"Ordinaria",IF(AND(AC1588=0,SUMIFS($H:$H,$A:$A,$A1588,#REF!,#REF!)&gt;=250000000),"Preventiva",IF(AND(AC1588&gt;0,AC1588&lt;=30),"Persuasiva I",IF(AND(AC1588&gt;30,AC1588&lt;=60),"Persuasiva II",IF(AND(AC1588&gt;60,AC1588&lt;90),"Prejurídica","Jurídico")))))</f>
        <v>#REF!</v>
      </c>
      <c r="AV1588">
        <f t="shared" si="383"/>
        <v>0</v>
      </c>
      <c r="AW1588" t="str">
        <f>IFERROR(VLOOKUP(#REF!,#REF!,32,0),"Desembolsado")</f>
        <v>Desembolsado</v>
      </c>
      <c r="AX1588" t="str">
        <f t="shared" si="389"/>
        <v>Otro</v>
      </c>
    </row>
    <row r="1589" spans="1:50" x14ac:dyDescent="0.25">
      <c r="A1589" s="3">
        <v>45351</v>
      </c>
      <c r="B1589" s="1">
        <v>39198100026081</v>
      </c>
      <c r="C1589" s="5">
        <v>345000000</v>
      </c>
      <c r="D1589">
        <v>240</v>
      </c>
      <c r="E1589" s="3">
        <v>41381</v>
      </c>
      <c r="F1589" s="1">
        <f>_xlfn.DAYS(E1589,A1589)/30</f>
        <v>-132.33333333333334</v>
      </c>
      <c r="G1589" s="1">
        <f t="shared" si="391"/>
        <v>107.66666666666666</v>
      </c>
      <c r="H1589" s="5">
        <v>157570185</v>
      </c>
      <c r="I1589" s="5" t="s">
        <v>53</v>
      </c>
      <c r="J1589" s="6">
        <v>43473</v>
      </c>
      <c r="K1589" s="7">
        <f>+_xlfn.DAYS(A1589,J1589)/30</f>
        <v>62.6</v>
      </c>
      <c r="L1589" s="7">
        <f>+_xlfn.DAYS(A1589,E1589)/30</f>
        <v>132.33333333333334</v>
      </c>
      <c r="M1589" s="6">
        <v>28870</v>
      </c>
      <c r="N1589" s="8">
        <f>+_xlfn.DAYS(A1589,M1589)/365</f>
        <v>45.153424657534245</v>
      </c>
      <c r="O1589" s="8">
        <v>1285</v>
      </c>
      <c r="P1589" s="6">
        <v>40802</v>
      </c>
      <c r="Q1589" s="8">
        <f t="shared" si="380"/>
        <v>1.6083333333333334</v>
      </c>
      <c r="R1589" s="8">
        <f t="shared" si="387"/>
        <v>7.4194444444444443</v>
      </c>
      <c r="S1589" s="8" t="s">
        <v>66</v>
      </c>
      <c r="T1589" s="9">
        <v>1.61E-2</v>
      </c>
      <c r="U1589" s="5">
        <f t="shared" si="381"/>
        <v>1437500</v>
      </c>
      <c r="V1589" s="5">
        <f t="shared" si="378"/>
        <v>211406.66487499999</v>
      </c>
      <c r="W1589" s="10">
        <f t="shared" si="390"/>
        <v>1648906.664875</v>
      </c>
      <c r="X1589" s="5">
        <v>77033</v>
      </c>
      <c r="Y1589">
        <v>0</v>
      </c>
      <c r="Z1589" s="5">
        <v>21077</v>
      </c>
      <c r="AA1589" s="5">
        <v>157668295</v>
      </c>
      <c r="AB1589">
        <v>0</v>
      </c>
      <c r="AC1589">
        <v>0</v>
      </c>
      <c r="AD1589">
        <v>0</v>
      </c>
      <c r="AE1589" t="s">
        <v>34</v>
      </c>
      <c r="AF1589" t="s">
        <v>34</v>
      </c>
      <c r="AG1589" t="s">
        <v>41</v>
      </c>
      <c r="AH1589" s="5">
        <v>1575701.85</v>
      </c>
      <c r="AI1589" s="5">
        <v>770.33</v>
      </c>
      <c r="AJ1589" s="3">
        <v>48689</v>
      </c>
      <c r="AK1589" s="5">
        <v>210.77</v>
      </c>
      <c r="AL1589" s="5">
        <v>0</v>
      </c>
      <c r="AM1589" s="5">
        <v>0</v>
      </c>
      <c r="AN1589" s="5">
        <v>0</v>
      </c>
      <c r="AO1589" t="s">
        <v>41</v>
      </c>
      <c r="AP1589" t="s">
        <v>37</v>
      </c>
      <c r="AQ1589" s="5">
        <v>1575701.85</v>
      </c>
      <c r="AR1589" t="s">
        <v>38</v>
      </c>
      <c r="AT1589" t="str">
        <f t="shared" si="382"/>
        <v>0 Días</v>
      </c>
      <c r="AU1589" t="e">
        <f>IF(AND(AC1589=0,SUMIFS($H:$H,$A:$A,$A1589,#REF!,#REF!)&lt;250000000),"Ordinaria",IF(AND(AC1589=0,SUMIFS($H:$H,$A:$A,$A1589,#REF!,#REF!)&gt;=250000000),"Preventiva",IF(AND(AC1589&gt;0,AC1589&lt;=30),"Persuasiva I",IF(AND(AC1589&gt;30,AC1589&lt;=60),"Persuasiva II",IF(AND(AC1589&gt;60,AC1589&lt;90),"Prejurídica","Jurídico")))))</f>
        <v>#REF!</v>
      </c>
      <c r="AV1589">
        <f t="shared" si="383"/>
        <v>0</v>
      </c>
      <c r="AW1589" t="str">
        <f>IFERROR(VLOOKUP(#REF!,#REF!,32,0),"Desembolsado")</f>
        <v>Desembolsado</v>
      </c>
      <c r="AX1589" t="str">
        <f t="shared" si="389"/>
        <v>Otro</v>
      </c>
    </row>
    <row r="1590" spans="1:50" x14ac:dyDescent="0.25">
      <c r="A1590" s="3">
        <v>45322</v>
      </c>
      <c r="B1590" s="1">
        <v>39198100026081</v>
      </c>
      <c r="C1590" s="5">
        <v>345000000</v>
      </c>
      <c r="D1590">
        <v>240</v>
      </c>
      <c r="E1590" s="3">
        <v>41381</v>
      </c>
      <c r="F1590" s="1">
        <f>_xlfn.DAYS(E1590,A1590)/30</f>
        <v>-131.36666666666667</v>
      </c>
      <c r="G1590" s="1">
        <f t="shared" si="391"/>
        <v>108.63333333333333</v>
      </c>
      <c r="H1590" s="5">
        <v>159002641</v>
      </c>
      <c r="I1590" s="5" t="s">
        <v>53</v>
      </c>
      <c r="J1590" s="6">
        <v>43473</v>
      </c>
      <c r="K1590" s="7">
        <f>+_xlfn.DAYS(A1590,J1590)/30</f>
        <v>61.633333333333333</v>
      </c>
      <c r="L1590" s="7">
        <f>+_xlfn.DAYS(A1590,E1590)/30</f>
        <v>131.36666666666667</v>
      </c>
      <c r="M1590" s="6">
        <v>28870</v>
      </c>
      <c r="N1590" s="8">
        <f>+_xlfn.DAYS(A1590,M1590)/365</f>
        <v>45.073972602739723</v>
      </c>
      <c r="O1590" s="8">
        <v>1285</v>
      </c>
      <c r="P1590" s="6">
        <v>40802</v>
      </c>
      <c r="Q1590" s="8">
        <f t="shared" si="380"/>
        <v>1.6083333333333334</v>
      </c>
      <c r="R1590" s="8">
        <f t="shared" si="387"/>
        <v>7.4194444444444443</v>
      </c>
      <c r="S1590" s="8" t="s">
        <v>66</v>
      </c>
      <c r="T1590" s="9">
        <v>1.61E-2</v>
      </c>
      <c r="U1590" s="5">
        <f t="shared" si="381"/>
        <v>1437500</v>
      </c>
      <c r="V1590" s="5">
        <f t="shared" si="378"/>
        <v>213328.54334166666</v>
      </c>
      <c r="W1590" s="10">
        <f t="shared" si="390"/>
        <v>1650828.5433416667</v>
      </c>
      <c r="X1590" s="5">
        <v>77736</v>
      </c>
      <c r="Y1590">
        <v>0</v>
      </c>
      <c r="Z1590" s="5">
        <v>21269</v>
      </c>
      <c r="AA1590" s="5">
        <v>159101646</v>
      </c>
      <c r="AB1590">
        <v>0</v>
      </c>
      <c r="AC1590">
        <v>0</v>
      </c>
      <c r="AD1590">
        <v>0</v>
      </c>
      <c r="AE1590" t="s">
        <v>34</v>
      </c>
      <c r="AF1590" t="s">
        <v>34</v>
      </c>
      <c r="AG1590" t="s">
        <v>41</v>
      </c>
      <c r="AH1590" s="5">
        <v>1590026.41</v>
      </c>
      <c r="AI1590" s="5">
        <v>777.36</v>
      </c>
      <c r="AJ1590" s="3">
        <v>48689</v>
      </c>
      <c r="AK1590" s="5">
        <v>212.69</v>
      </c>
      <c r="AL1590" s="5">
        <v>0</v>
      </c>
      <c r="AM1590" s="5">
        <v>0</v>
      </c>
      <c r="AN1590" s="5">
        <v>0</v>
      </c>
      <c r="AO1590" t="s">
        <v>41</v>
      </c>
      <c r="AP1590" t="s">
        <v>37</v>
      </c>
      <c r="AQ1590" s="5">
        <v>1590026.41</v>
      </c>
      <c r="AR1590" t="s">
        <v>38</v>
      </c>
      <c r="AS1590">
        <f t="shared" ref="AS1590:AS1600" si="393">IF(AC1590&gt;=1,1,0)</f>
        <v>0</v>
      </c>
      <c r="AT1590" t="str">
        <f t="shared" si="382"/>
        <v>0 Días</v>
      </c>
      <c r="AU1590" t="e">
        <f>IF(AND(AC1590=0,SUMIFS($H:$H,$A:$A,$A1590,#REF!,#REF!)&lt;250000000),"Ordinaria",IF(AND(AC1590=0,SUMIFS($H:$H,$A:$A,$A1590,#REF!,#REF!)&gt;=250000000),"Preventiva",IF(AND(AC1590&gt;0,AC1590&lt;=30),"Persuasiva I",IF(AND(AC1590&gt;30,AC1590&lt;=60),"Persuasiva II",IF(AND(AC1590&gt;60,AC1590&lt;90),"Prejurídica","Jurídico")))))</f>
        <v>#REF!</v>
      </c>
      <c r="AV1590">
        <f t="shared" si="383"/>
        <v>0</v>
      </c>
      <c r="AW1590" t="str">
        <f>IFERROR(VLOOKUP(#REF!,#REF!,32,0),"Desembolsado")</f>
        <v>Desembolsado</v>
      </c>
      <c r="AX1590" t="str">
        <f t="shared" si="389"/>
        <v>Otro</v>
      </c>
    </row>
    <row r="1591" spans="1:50" x14ac:dyDescent="0.25">
      <c r="A1591" s="3">
        <v>45291</v>
      </c>
      <c r="B1591" s="1">
        <v>39198100026081</v>
      </c>
      <c r="C1591" s="5">
        <v>345000000</v>
      </c>
      <c r="D1591">
        <v>240</v>
      </c>
      <c r="E1591" s="3">
        <v>41381</v>
      </c>
      <c r="F1591" s="1">
        <f>_xlfn.DAYS(E1591,A1591)/30</f>
        <v>-130.33333333333334</v>
      </c>
      <c r="G1591" s="1">
        <f t="shared" si="391"/>
        <v>109.66666666666666</v>
      </c>
      <c r="H1591" s="5">
        <v>160435097</v>
      </c>
      <c r="I1591" s="5" t="s">
        <v>53</v>
      </c>
      <c r="J1591" s="6">
        <v>43473</v>
      </c>
      <c r="K1591" s="7">
        <f>+_xlfn.DAYS(A1591,J1591)/30</f>
        <v>60.6</v>
      </c>
      <c r="L1591" s="7">
        <f>+_xlfn.DAYS(A1591,E1591)/30</f>
        <v>130.33333333333334</v>
      </c>
      <c r="M1591" s="6">
        <v>28870</v>
      </c>
      <c r="N1591" s="8">
        <f>+_xlfn.DAYS(A1591,M1591)/365</f>
        <v>44.989041095890414</v>
      </c>
      <c r="O1591" s="8">
        <v>1285</v>
      </c>
      <c r="P1591" s="6">
        <v>40802</v>
      </c>
      <c r="Q1591" s="8">
        <f t="shared" si="380"/>
        <v>1.6083333333333334</v>
      </c>
      <c r="R1591" s="8">
        <f t="shared" si="387"/>
        <v>7.4194444444444443</v>
      </c>
      <c r="S1591" s="8" t="s">
        <v>66</v>
      </c>
      <c r="T1591" s="9">
        <v>1.61E-2</v>
      </c>
      <c r="U1591" s="5">
        <f t="shared" si="381"/>
        <v>1437500</v>
      </c>
      <c r="V1591" s="5">
        <f t="shared" si="378"/>
        <v>215250.42180833331</v>
      </c>
      <c r="W1591" s="10">
        <f t="shared" si="390"/>
        <v>1652750.4218083334</v>
      </c>
      <c r="X1591" s="5">
        <v>78433</v>
      </c>
      <c r="Y1591">
        <v>0</v>
      </c>
      <c r="Z1591" s="5">
        <v>21464</v>
      </c>
      <c r="AA1591" s="5">
        <v>160534994</v>
      </c>
      <c r="AB1591">
        <v>0</v>
      </c>
      <c r="AC1591">
        <v>0</v>
      </c>
      <c r="AD1591">
        <v>0</v>
      </c>
      <c r="AE1591" t="s">
        <v>34</v>
      </c>
      <c r="AF1591" t="s">
        <v>34</v>
      </c>
      <c r="AG1591" t="s">
        <v>41</v>
      </c>
      <c r="AH1591" s="5">
        <v>1604350.97</v>
      </c>
      <c r="AI1591" s="5">
        <v>784.33</v>
      </c>
      <c r="AJ1591" s="3">
        <v>48689</v>
      </c>
      <c r="AK1591" s="5">
        <v>214.64</v>
      </c>
      <c r="AL1591" s="5">
        <v>0</v>
      </c>
      <c r="AM1591" s="5">
        <v>0</v>
      </c>
      <c r="AN1591" s="5">
        <v>0</v>
      </c>
      <c r="AO1591" t="s">
        <v>41</v>
      </c>
      <c r="AP1591" t="s">
        <v>37</v>
      </c>
      <c r="AQ1591" s="5">
        <v>1604350.97</v>
      </c>
      <c r="AR1591" t="s">
        <v>38</v>
      </c>
      <c r="AS1591">
        <f t="shared" si="393"/>
        <v>0</v>
      </c>
      <c r="AT1591" t="str">
        <f t="shared" si="382"/>
        <v>0 Días</v>
      </c>
      <c r="AU1591" t="e">
        <f>IF(AND(AC1591=0,SUMIFS($H:$H,$A:$A,$A1591,#REF!,#REF!)&lt;250000000),"Ordinaria",IF(AND(AC1591=0,SUMIFS($H:$H,$A:$A,$A1591,#REF!,#REF!)&gt;=250000000),"Preventiva",IF(AND(AC1591&gt;0,AC1591&lt;=30),"Persuasiva I",IF(AND(AC1591&gt;30,AC1591&lt;=60),"Persuasiva II",IF(AND(AC1591&gt;60,AC1591&lt;90),"Prejurídica","Jurídico")))))</f>
        <v>#REF!</v>
      </c>
      <c r="AV1591">
        <f t="shared" si="383"/>
        <v>0</v>
      </c>
      <c r="AW1591" t="str">
        <f>IFERROR(VLOOKUP(#REF!,#REF!,32,0),"Desembolsado")</f>
        <v>Desembolsado</v>
      </c>
      <c r="AX1591" t="str">
        <f t="shared" si="389"/>
        <v>Otro</v>
      </c>
    </row>
    <row r="1592" spans="1:50" x14ac:dyDescent="0.25">
      <c r="A1592" s="3">
        <v>45260</v>
      </c>
      <c r="B1592" s="1">
        <v>39198100026081</v>
      </c>
      <c r="C1592" s="5">
        <v>345000000</v>
      </c>
      <c r="D1592">
        <v>240</v>
      </c>
      <c r="E1592" s="3">
        <v>41381</v>
      </c>
      <c r="F1592" s="1">
        <f>_xlfn.DAYS(E1592,A1592)/30</f>
        <v>-129.30000000000001</v>
      </c>
      <c r="G1592" s="1">
        <f t="shared" si="391"/>
        <v>110.69999999999999</v>
      </c>
      <c r="H1592" s="5">
        <v>161867553</v>
      </c>
      <c r="I1592" s="5" t="s">
        <v>53</v>
      </c>
      <c r="J1592" s="6">
        <v>43473</v>
      </c>
      <c r="K1592" s="7">
        <f>+_xlfn.DAYS(A1592,J1592)/30</f>
        <v>59.56666666666667</v>
      </c>
      <c r="L1592" s="7">
        <f>+_xlfn.DAYS(A1592,E1592)/30</f>
        <v>129.30000000000001</v>
      </c>
      <c r="M1592" s="6">
        <v>28870</v>
      </c>
      <c r="N1592" s="8">
        <f>+_xlfn.DAYS(A1592,M1592)/365</f>
        <v>44.904109589041099</v>
      </c>
      <c r="O1592" s="8">
        <v>1285</v>
      </c>
      <c r="P1592" s="6">
        <v>40802</v>
      </c>
      <c r="Q1592" s="8">
        <f t="shared" si="380"/>
        <v>1.6083333333333334</v>
      </c>
      <c r="R1592" s="8">
        <f t="shared" si="387"/>
        <v>7.4194444444444443</v>
      </c>
      <c r="S1592" s="8" t="s">
        <v>66</v>
      </c>
      <c r="T1592" s="9">
        <v>1.61E-2</v>
      </c>
      <c r="U1592" s="5">
        <f t="shared" si="381"/>
        <v>1437500</v>
      </c>
      <c r="V1592" s="5">
        <f t="shared" si="378"/>
        <v>217172.30027500002</v>
      </c>
      <c r="W1592" s="10">
        <f t="shared" si="390"/>
        <v>1654672.300275</v>
      </c>
      <c r="X1592" s="5">
        <v>79134</v>
      </c>
      <c r="Y1592">
        <v>0</v>
      </c>
      <c r="Z1592" s="5">
        <v>0</v>
      </c>
      <c r="AA1592" s="5">
        <v>161946687</v>
      </c>
      <c r="AB1592">
        <v>0</v>
      </c>
      <c r="AC1592">
        <v>0</v>
      </c>
      <c r="AD1592">
        <v>0</v>
      </c>
      <c r="AE1592" t="s">
        <v>34</v>
      </c>
      <c r="AF1592" t="s">
        <v>34</v>
      </c>
      <c r="AG1592" t="s">
        <v>41</v>
      </c>
      <c r="AH1592" s="5">
        <v>1618675.53</v>
      </c>
      <c r="AI1592" s="5">
        <v>791.34</v>
      </c>
      <c r="AJ1592" s="3">
        <v>48689</v>
      </c>
      <c r="AK1592" s="5">
        <v>0</v>
      </c>
      <c r="AL1592" s="5">
        <v>0</v>
      </c>
      <c r="AM1592" s="5">
        <v>0</v>
      </c>
      <c r="AN1592" s="5">
        <v>0</v>
      </c>
      <c r="AO1592" t="s">
        <v>41</v>
      </c>
      <c r="AP1592" t="s">
        <v>37</v>
      </c>
      <c r="AQ1592" s="5">
        <v>1618675.53</v>
      </c>
      <c r="AR1592" t="s">
        <v>38</v>
      </c>
      <c r="AS1592">
        <f t="shared" si="393"/>
        <v>0</v>
      </c>
      <c r="AT1592" t="str">
        <f t="shared" si="382"/>
        <v>0 Días</v>
      </c>
      <c r="AU1592" t="e">
        <f>IF(AND(AC1592=0,SUMIFS($H:$H,$A:$A,$A1592,#REF!,#REF!)&lt;250000000),"Ordinaria",IF(AND(AC1592=0,SUMIFS($H:$H,$A:$A,$A1592,#REF!,#REF!)&gt;=250000000),"Preventiva",IF(AND(AC1592&gt;0,AC1592&lt;=30),"Persuasiva I",IF(AND(AC1592&gt;30,AC1592&lt;=60),"Persuasiva II",IF(AND(AC1592&gt;60,AC1592&lt;90),"Prejurídica","Jurídico")))))</f>
        <v>#REF!</v>
      </c>
      <c r="AV1592">
        <f t="shared" si="383"/>
        <v>0</v>
      </c>
      <c r="AW1592" t="str">
        <f>IFERROR(VLOOKUP(#REF!,#REF!,32,0),"Desembolsado")</f>
        <v>Desembolsado</v>
      </c>
      <c r="AX1592" t="str">
        <f t="shared" si="389"/>
        <v>Otro</v>
      </c>
    </row>
    <row r="1593" spans="1:50" x14ac:dyDescent="0.25">
      <c r="A1593" s="3">
        <v>45230</v>
      </c>
      <c r="B1593" s="1">
        <v>39198100026081</v>
      </c>
      <c r="C1593" s="5">
        <v>345000000</v>
      </c>
      <c r="D1593">
        <v>240</v>
      </c>
      <c r="E1593" s="3">
        <v>41381</v>
      </c>
      <c r="F1593" s="1">
        <f>_xlfn.DAYS(E1593,A1593)/30</f>
        <v>-128.30000000000001</v>
      </c>
      <c r="G1593" s="1">
        <f t="shared" si="391"/>
        <v>111.69999999999999</v>
      </c>
      <c r="H1593" s="5">
        <v>163300009</v>
      </c>
      <c r="I1593" s="5" t="s">
        <v>53</v>
      </c>
      <c r="J1593" s="6">
        <v>43473</v>
      </c>
      <c r="K1593" s="7">
        <f>+_xlfn.DAYS(A1593,J1593)/30</f>
        <v>58.56666666666667</v>
      </c>
      <c r="L1593" s="7">
        <f>+_xlfn.DAYS(A1593,E1593)/30</f>
        <v>128.30000000000001</v>
      </c>
      <c r="M1593" s="6">
        <v>28870</v>
      </c>
      <c r="N1593" s="8">
        <f>+_xlfn.DAYS(A1593,M1593)/365</f>
        <v>44.821917808219176</v>
      </c>
      <c r="O1593" s="8">
        <v>1285</v>
      </c>
      <c r="P1593" s="6">
        <v>40802</v>
      </c>
      <c r="Q1593" s="8">
        <f t="shared" si="380"/>
        <v>1.6083333333333334</v>
      </c>
      <c r="R1593" s="8">
        <f t="shared" si="387"/>
        <v>7.4194444444444443</v>
      </c>
      <c r="S1593" s="8" t="s">
        <v>66</v>
      </c>
      <c r="T1593" s="9">
        <v>1.61E-2</v>
      </c>
      <c r="U1593" s="5">
        <f t="shared" si="381"/>
        <v>1437500</v>
      </c>
      <c r="V1593" s="5">
        <f t="shared" si="378"/>
        <v>219094.17874166666</v>
      </c>
      <c r="W1593" s="10">
        <f t="shared" si="390"/>
        <v>1656594.1787416667</v>
      </c>
      <c r="X1593" s="5">
        <v>79836</v>
      </c>
      <c r="Y1593">
        <v>0</v>
      </c>
      <c r="Z1593" s="5">
        <v>0</v>
      </c>
      <c r="AA1593" s="5">
        <v>163379845</v>
      </c>
      <c r="AB1593">
        <v>0</v>
      </c>
      <c r="AC1593">
        <v>0</v>
      </c>
      <c r="AD1593">
        <v>0</v>
      </c>
      <c r="AE1593" t="s">
        <v>34</v>
      </c>
      <c r="AF1593" t="s">
        <v>34</v>
      </c>
      <c r="AG1593" t="s">
        <v>41</v>
      </c>
      <c r="AH1593" s="5">
        <v>1633000.09</v>
      </c>
      <c r="AI1593" s="5">
        <v>798.36</v>
      </c>
      <c r="AJ1593" s="3">
        <v>48689</v>
      </c>
      <c r="AK1593" s="5">
        <v>0</v>
      </c>
      <c r="AL1593" s="5">
        <v>0</v>
      </c>
      <c r="AM1593" s="5">
        <v>0</v>
      </c>
      <c r="AN1593" s="5">
        <v>0</v>
      </c>
      <c r="AO1593" t="s">
        <v>41</v>
      </c>
      <c r="AP1593" t="s">
        <v>37</v>
      </c>
      <c r="AQ1593" s="5">
        <v>1633000.09</v>
      </c>
      <c r="AR1593" t="s">
        <v>38</v>
      </c>
      <c r="AS1593">
        <f t="shared" si="393"/>
        <v>0</v>
      </c>
      <c r="AT1593" t="str">
        <f t="shared" si="382"/>
        <v>0 Días</v>
      </c>
      <c r="AU1593" t="e">
        <f>IF(AND(AC1593=0,SUMIFS($H:$H,$A:$A,$A1593,#REF!,#REF!)&lt;250000000),"Ordinaria",IF(AND(AC1593=0,SUMIFS($H:$H,$A:$A,$A1593,#REF!,#REF!)&gt;=250000000),"Preventiva",IF(AND(AC1593&gt;0,AC1593&lt;=30),"Persuasiva I",IF(AND(AC1593&gt;30,AC1593&lt;=60),"Persuasiva II",IF(AND(AC1593&gt;60,AC1593&lt;90),"Prejurídica","Jurídico")))))</f>
        <v>#REF!</v>
      </c>
      <c r="AV1593">
        <f t="shared" si="383"/>
        <v>0</v>
      </c>
      <c r="AW1593" t="str">
        <f>IFERROR(VLOOKUP(#REF!,#REF!,32,0),"Desembolsado")</f>
        <v>Desembolsado</v>
      </c>
      <c r="AX1593" t="str">
        <f t="shared" si="389"/>
        <v>Otro</v>
      </c>
    </row>
    <row r="1594" spans="1:50" x14ac:dyDescent="0.25">
      <c r="A1594" s="3">
        <v>45199</v>
      </c>
      <c r="B1594" s="1">
        <v>39198100026081</v>
      </c>
      <c r="C1594" s="5">
        <v>345000000</v>
      </c>
      <c r="D1594">
        <v>240</v>
      </c>
      <c r="E1594" s="3">
        <v>41381</v>
      </c>
      <c r="F1594" s="1">
        <f>_xlfn.DAYS(E1594,A1594)/30</f>
        <v>-127.26666666666667</v>
      </c>
      <c r="G1594" s="1">
        <f t="shared" si="391"/>
        <v>112.73333333333333</v>
      </c>
      <c r="H1594" s="5">
        <v>164732465</v>
      </c>
      <c r="I1594" s="5" t="s">
        <v>53</v>
      </c>
      <c r="J1594" s="6">
        <v>43473</v>
      </c>
      <c r="K1594" s="7">
        <f>+_xlfn.DAYS(A1594,J1594)/30</f>
        <v>57.533333333333331</v>
      </c>
      <c r="L1594" s="7">
        <f>+_xlfn.DAYS(A1594,E1594)/30</f>
        <v>127.26666666666667</v>
      </c>
      <c r="M1594" s="6">
        <v>28870</v>
      </c>
      <c r="N1594" s="8">
        <f>+_xlfn.DAYS(A1594,M1594)/365</f>
        <v>44.736986301369861</v>
      </c>
      <c r="O1594" s="8">
        <v>1285</v>
      </c>
      <c r="P1594" s="6">
        <v>40802</v>
      </c>
      <c r="Q1594" s="8">
        <f t="shared" si="380"/>
        <v>1.6083333333333334</v>
      </c>
      <c r="R1594" s="8">
        <f t="shared" si="387"/>
        <v>7.4194444444444443</v>
      </c>
      <c r="S1594" s="8" t="s">
        <v>66</v>
      </c>
      <c r="T1594" s="9">
        <v>1.61E-2</v>
      </c>
      <c r="U1594" s="5">
        <f t="shared" si="381"/>
        <v>1437500</v>
      </c>
      <c r="V1594" s="5">
        <f t="shared" ref="V1594:V1600" si="394">H1594*T1594/360*30</f>
        <v>221016.05720833331</v>
      </c>
      <c r="W1594" s="10">
        <f t="shared" si="390"/>
        <v>1658516.0572083334</v>
      </c>
      <c r="X1594" s="5">
        <v>80532</v>
      </c>
      <c r="Y1594">
        <v>0</v>
      </c>
      <c r="Z1594" s="5">
        <v>0</v>
      </c>
      <c r="AA1594" s="5">
        <v>164812997</v>
      </c>
      <c r="AB1594">
        <v>0</v>
      </c>
      <c r="AC1594">
        <v>0</v>
      </c>
      <c r="AD1594">
        <v>0</v>
      </c>
      <c r="AE1594" t="s">
        <v>34</v>
      </c>
      <c r="AF1594" t="s">
        <v>34</v>
      </c>
      <c r="AG1594" t="s">
        <v>41</v>
      </c>
      <c r="AH1594" s="5">
        <v>1647324.65</v>
      </c>
      <c r="AI1594" s="5">
        <v>805.32</v>
      </c>
      <c r="AJ1594" s="3">
        <v>48689</v>
      </c>
      <c r="AK1594" s="5">
        <v>0</v>
      </c>
      <c r="AL1594" s="5">
        <v>0</v>
      </c>
      <c r="AM1594" s="5">
        <v>0</v>
      </c>
      <c r="AN1594" s="5">
        <v>0</v>
      </c>
      <c r="AO1594" t="s">
        <v>41</v>
      </c>
      <c r="AP1594" t="s">
        <v>37</v>
      </c>
      <c r="AQ1594" s="5">
        <v>1647324.65</v>
      </c>
      <c r="AR1594" t="s">
        <v>38</v>
      </c>
      <c r="AS1594">
        <f t="shared" si="393"/>
        <v>0</v>
      </c>
      <c r="AT1594" t="str">
        <f t="shared" si="382"/>
        <v>0 Días</v>
      </c>
      <c r="AU1594" t="e">
        <f>IF(AND(AC1594=0,SUMIFS($H:$H,$A:$A,$A1594,#REF!,#REF!)&lt;250000000),"Ordinaria",IF(AND(AC1594=0,SUMIFS($H:$H,$A:$A,$A1594,#REF!,#REF!)&gt;=250000000),"Preventiva",IF(AND(AC1594&gt;0,AC1594&lt;=30),"Persuasiva I",IF(AND(AC1594&gt;30,AC1594&lt;=60),"Persuasiva II",IF(AND(AC1594&gt;60,AC1594&lt;90),"Prejurídica","Jurídico")))))</f>
        <v>#REF!</v>
      </c>
      <c r="AV1594">
        <f t="shared" si="383"/>
        <v>0</v>
      </c>
      <c r="AW1594" t="str">
        <f>IFERROR(VLOOKUP(#REF!,#REF!,32,0),"Desembolsado")</f>
        <v>Desembolsado</v>
      </c>
      <c r="AX1594" t="str">
        <f t="shared" si="389"/>
        <v>Otro</v>
      </c>
    </row>
    <row r="1595" spans="1:50" x14ac:dyDescent="0.25">
      <c r="A1595" s="3">
        <v>45169</v>
      </c>
      <c r="B1595" s="1">
        <v>39198100026081</v>
      </c>
      <c r="C1595" s="5">
        <v>345000000</v>
      </c>
      <c r="D1595">
        <v>240</v>
      </c>
      <c r="E1595" s="3">
        <v>41381</v>
      </c>
      <c r="F1595" s="1">
        <f>_xlfn.DAYS(E1595,A1595)/30</f>
        <v>-126.26666666666667</v>
      </c>
      <c r="G1595" s="1">
        <f t="shared" si="391"/>
        <v>113.73333333333333</v>
      </c>
      <c r="H1595" s="5">
        <v>166164921</v>
      </c>
      <c r="I1595" s="5" t="s">
        <v>53</v>
      </c>
      <c r="J1595" s="6">
        <v>43473</v>
      </c>
      <c r="K1595" s="7">
        <f>+_xlfn.DAYS(A1595,J1595)/30</f>
        <v>56.533333333333331</v>
      </c>
      <c r="L1595" s="7">
        <f>+_xlfn.DAYS(A1595,E1595)/30</f>
        <v>126.26666666666667</v>
      </c>
      <c r="M1595" s="6">
        <v>28870</v>
      </c>
      <c r="N1595" s="8">
        <f>+_xlfn.DAYS(A1595,M1595)/365</f>
        <v>44.654794520547945</v>
      </c>
      <c r="O1595" s="8">
        <v>1285</v>
      </c>
      <c r="P1595" s="6">
        <v>40802</v>
      </c>
      <c r="Q1595" s="8">
        <f t="shared" si="380"/>
        <v>1.6083333333333334</v>
      </c>
      <c r="R1595" s="8">
        <f t="shared" si="387"/>
        <v>7.4194444444444443</v>
      </c>
      <c r="S1595" s="8" t="s">
        <v>66</v>
      </c>
      <c r="T1595" s="9">
        <v>1.61E-2</v>
      </c>
      <c r="U1595" s="5">
        <f t="shared" si="381"/>
        <v>1437500</v>
      </c>
      <c r="V1595" s="5">
        <f t="shared" si="394"/>
        <v>222937.93567499999</v>
      </c>
      <c r="W1595" s="10">
        <f t="shared" si="390"/>
        <v>1660437.9356750001</v>
      </c>
      <c r="X1595" s="5">
        <v>81235</v>
      </c>
      <c r="Y1595">
        <v>0</v>
      </c>
      <c r="Z1595" s="5">
        <v>0</v>
      </c>
      <c r="AA1595" s="5">
        <v>166246156</v>
      </c>
      <c r="AB1595">
        <v>0</v>
      </c>
      <c r="AC1595">
        <v>0</v>
      </c>
      <c r="AD1595">
        <v>0</v>
      </c>
      <c r="AE1595" t="s">
        <v>34</v>
      </c>
      <c r="AF1595" t="s">
        <v>34</v>
      </c>
      <c r="AG1595" t="s">
        <v>41</v>
      </c>
      <c r="AH1595" s="5">
        <v>1661649.21</v>
      </c>
      <c r="AI1595" s="5">
        <v>812.35</v>
      </c>
      <c r="AJ1595" s="3">
        <v>48689</v>
      </c>
      <c r="AK1595" s="5">
        <v>0</v>
      </c>
      <c r="AL1595" s="5">
        <v>0</v>
      </c>
      <c r="AM1595" s="5">
        <v>0</v>
      </c>
      <c r="AN1595" s="5">
        <v>0</v>
      </c>
      <c r="AO1595" t="s">
        <v>41</v>
      </c>
      <c r="AP1595" t="s">
        <v>37</v>
      </c>
      <c r="AQ1595" s="5">
        <v>1661649.21</v>
      </c>
      <c r="AR1595" t="s">
        <v>38</v>
      </c>
      <c r="AS1595">
        <f t="shared" si="393"/>
        <v>0</v>
      </c>
      <c r="AT1595" t="str">
        <f t="shared" si="382"/>
        <v>0 Días</v>
      </c>
      <c r="AU1595" t="e">
        <f>IF(AND(AC1595=0,SUMIFS($H:$H,$A:$A,$A1595,#REF!,#REF!)&lt;250000000),"Ordinaria",IF(AND(AC1595=0,SUMIFS($H:$H,$A:$A,$A1595,#REF!,#REF!)&gt;=250000000),"Preventiva",IF(AND(AC1595&gt;0,AC1595&lt;=30),"Persuasiva I",IF(AND(AC1595&gt;30,AC1595&lt;=60),"Persuasiva II",IF(AND(AC1595&gt;60,AC1595&lt;90),"Prejurídica","Jurídico")))))</f>
        <v>#REF!</v>
      </c>
      <c r="AV1595">
        <f t="shared" si="383"/>
        <v>0</v>
      </c>
      <c r="AW1595" t="str">
        <f>IFERROR(VLOOKUP(#REF!,#REF!,32,0),"Desembolsado")</f>
        <v>Desembolsado</v>
      </c>
      <c r="AX1595" t="str">
        <f t="shared" si="389"/>
        <v>Otro</v>
      </c>
    </row>
    <row r="1596" spans="1:50" x14ac:dyDescent="0.25">
      <c r="A1596" s="3">
        <v>45138</v>
      </c>
      <c r="B1596" s="1">
        <v>39198100026081</v>
      </c>
      <c r="C1596" s="5">
        <v>345000000</v>
      </c>
      <c r="D1596">
        <v>240</v>
      </c>
      <c r="E1596" s="3">
        <v>41381</v>
      </c>
      <c r="F1596" s="1">
        <f>_xlfn.DAYS(E1596,A1596)/30</f>
        <v>-125.23333333333333</v>
      </c>
      <c r="G1596" s="1">
        <f t="shared" si="391"/>
        <v>114.76666666666667</v>
      </c>
      <c r="H1596" s="5">
        <v>167597377</v>
      </c>
      <c r="I1596" s="5" t="s">
        <v>53</v>
      </c>
      <c r="J1596" s="6">
        <v>43473</v>
      </c>
      <c r="K1596" s="7">
        <f>+_xlfn.DAYS(A1596,J1596)/30</f>
        <v>55.5</v>
      </c>
      <c r="L1596" s="7">
        <f>+_xlfn.DAYS(A1596,E1596)/30</f>
        <v>125.23333333333333</v>
      </c>
      <c r="M1596" s="6">
        <v>28870</v>
      </c>
      <c r="N1596" s="8">
        <f>+_xlfn.DAYS(A1596,M1596)/365</f>
        <v>44.56986301369863</v>
      </c>
      <c r="O1596" s="8">
        <v>1285</v>
      </c>
      <c r="P1596" s="6">
        <v>40802</v>
      </c>
      <c r="Q1596" s="8">
        <f t="shared" si="380"/>
        <v>1.6083333333333334</v>
      </c>
      <c r="R1596" s="8">
        <f t="shared" si="387"/>
        <v>7.4194444444444443</v>
      </c>
      <c r="S1596" s="8" t="s">
        <v>66</v>
      </c>
      <c r="T1596" s="9">
        <v>1.61E-2</v>
      </c>
      <c r="U1596" s="5">
        <f t="shared" si="381"/>
        <v>1437500</v>
      </c>
      <c r="V1596" s="5">
        <f t="shared" si="394"/>
        <v>224859.81414166669</v>
      </c>
      <c r="W1596" s="10">
        <f t="shared" si="390"/>
        <v>1662359.8141416667</v>
      </c>
      <c r="X1596" s="5">
        <v>81930</v>
      </c>
      <c r="Y1596">
        <v>0</v>
      </c>
      <c r="Z1596" s="5">
        <v>0</v>
      </c>
      <c r="AA1596" s="5">
        <v>167679307</v>
      </c>
      <c r="AB1596">
        <v>0</v>
      </c>
      <c r="AC1596">
        <v>0</v>
      </c>
      <c r="AD1596">
        <v>0</v>
      </c>
      <c r="AE1596" t="s">
        <v>34</v>
      </c>
      <c r="AF1596" t="s">
        <v>34</v>
      </c>
      <c r="AG1596" t="s">
        <v>41</v>
      </c>
      <c r="AH1596" s="5">
        <v>1675973.77</v>
      </c>
      <c r="AI1596" s="5">
        <v>819.3</v>
      </c>
      <c r="AJ1596" s="3">
        <v>48689</v>
      </c>
      <c r="AK1596" s="5">
        <v>0</v>
      </c>
      <c r="AL1596" s="5">
        <v>0</v>
      </c>
      <c r="AM1596" s="5">
        <v>0</v>
      </c>
      <c r="AN1596" s="5">
        <v>0</v>
      </c>
      <c r="AO1596" t="s">
        <v>41</v>
      </c>
      <c r="AP1596" t="s">
        <v>37</v>
      </c>
      <c r="AQ1596" s="5">
        <v>1675973.77</v>
      </c>
      <c r="AR1596" t="s">
        <v>38</v>
      </c>
      <c r="AS1596">
        <f t="shared" si="393"/>
        <v>0</v>
      </c>
      <c r="AT1596" t="str">
        <f t="shared" si="382"/>
        <v>0 Días</v>
      </c>
      <c r="AU1596" t="e">
        <f>IF(AND(AC1596=0,SUMIFS($H:$H,$A:$A,$A1596,#REF!,#REF!)&lt;250000000),"Ordinaria",IF(AND(AC1596=0,SUMIFS($H:$H,$A:$A,$A1596,#REF!,#REF!)&gt;=250000000),"Preventiva",IF(AND(AC1596&gt;0,AC1596&lt;=30),"Persuasiva I",IF(AND(AC1596&gt;30,AC1596&lt;=60),"Persuasiva II",IF(AND(AC1596&gt;60,AC1596&lt;90),"Prejurídica","Jurídico")))))</f>
        <v>#REF!</v>
      </c>
      <c r="AV1596">
        <f t="shared" si="383"/>
        <v>0</v>
      </c>
      <c r="AW1596" t="str">
        <f>IFERROR(VLOOKUP(#REF!,#REF!,32,0),"Desembolsado")</f>
        <v>Desembolsado</v>
      </c>
      <c r="AX1596" t="str">
        <f t="shared" si="389"/>
        <v>Otro</v>
      </c>
    </row>
    <row r="1597" spans="1:50" x14ac:dyDescent="0.25">
      <c r="A1597" s="3">
        <v>45107</v>
      </c>
      <c r="B1597" s="1">
        <v>39198100026081</v>
      </c>
      <c r="C1597" s="5">
        <v>345000000</v>
      </c>
      <c r="D1597">
        <v>240</v>
      </c>
      <c r="E1597" s="3">
        <v>41381</v>
      </c>
      <c r="F1597" s="1">
        <f>_xlfn.DAYS(E1597,A1597)/30</f>
        <v>-124.2</v>
      </c>
      <c r="G1597" s="1">
        <f t="shared" si="391"/>
        <v>115.8</v>
      </c>
      <c r="H1597" s="5">
        <v>169029833</v>
      </c>
      <c r="I1597" s="5" t="s">
        <v>53</v>
      </c>
      <c r="J1597" s="6">
        <v>43473</v>
      </c>
      <c r="K1597" s="7">
        <v>55</v>
      </c>
      <c r="L1597" s="7">
        <f>+_xlfn.DAYS(A1597,E1597)/30</f>
        <v>124.2</v>
      </c>
      <c r="M1597" s="6">
        <v>28870</v>
      </c>
      <c r="N1597" s="8">
        <f>+_xlfn.DAYS(A1597,M1597)/365</f>
        <v>44.484931506849314</v>
      </c>
      <c r="O1597" s="8">
        <v>1285</v>
      </c>
      <c r="P1597" s="6">
        <v>40802</v>
      </c>
      <c r="Q1597" s="8">
        <f t="shared" si="380"/>
        <v>1.6083333333333334</v>
      </c>
      <c r="R1597" s="8">
        <f t="shared" si="387"/>
        <v>7.4194444444444443</v>
      </c>
      <c r="S1597" s="8" t="s">
        <v>66</v>
      </c>
      <c r="T1597" s="9">
        <v>1.61E-2</v>
      </c>
      <c r="U1597" s="5">
        <f t="shared" si="381"/>
        <v>1437500</v>
      </c>
      <c r="V1597" s="5">
        <f t="shared" si="394"/>
        <v>226781.69260833334</v>
      </c>
      <c r="W1597" s="10">
        <f t="shared" si="390"/>
        <v>1664281.6926083334</v>
      </c>
      <c r="X1597" s="5">
        <v>82634</v>
      </c>
      <c r="Y1597">
        <v>0</v>
      </c>
      <c r="Z1597" s="5">
        <v>0</v>
      </c>
      <c r="AA1597" s="5">
        <v>169112467</v>
      </c>
      <c r="AB1597">
        <v>0</v>
      </c>
      <c r="AC1597">
        <v>0</v>
      </c>
      <c r="AD1597">
        <v>0</v>
      </c>
      <c r="AE1597" t="s">
        <v>34</v>
      </c>
      <c r="AF1597" t="s">
        <v>34</v>
      </c>
      <c r="AG1597" t="s">
        <v>41</v>
      </c>
      <c r="AH1597" s="5">
        <v>1690298.33</v>
      </c>
      <c r="AI1597" s="5">
        <v>826.34</v>
      </c>
      <c r="AJ1597" s="3">
        <v>48689</v>
      </c>
      <c r="AK1597" s="5">
        <v>0</v>
      </c>
      <c r="AL1597" s="5">
        <v>0</v>
      </c>
      <c r="AM1597" s="5">
        <v>0</v>
      </c>
      <c r="AN1597" s="5">
        <v>0</v>
      </c>
      <c r="AO1597" t="s">
        <v>41</v>
      </c>
      <c r="AP1597" t="s">
        <v>37</v>
      </c>
      <c r="AQ1597" s="5">
        <v>1690298.33</v>
      </c>
      <c r="AR1597" t="s">
        <v>38</v>
      </c>
      <c r="AS1597">
        <f t="shared" si="393"/>
        <v>0</v>
      </c>
      <c r="AT1597" t="str">
        <f t="shared" si="382"/>
        <v>0 Días</v>
      </c>
      <c r="AU1597" t="e">
        <f>IF(AND(AC1597=0,SUMIFS($H:$H,$A:$A,$A1597,#REF!,#REF!)&lt;250000000),"Ordinaria",IF(AND(AC1597=0,SUMIFS($H:$H,$A:$A,$A1597,#REF!,#REF!)&gt;=250000000),"Preventiva",IF(AND(AC1597&gt;0,AC1597&lt;=30),"Persuasiva I",IF(AND(AC1597&gt;30,AC1597&lt;=60),"Persuasiva II",IF(AND(AC1597&gt;60,AC1597&lt;90),"Prejurídica","Jurídico")))))</f>
        <v>#REF!</v>
      </c>
      <c r="AV1597">
        <f t="shared" si="383"/>
        <v>0</v>
      </c>
      <c r="AW1597" t="str">
        <f>IFERROR(VLOOKUP(#REF!,#REF!,32,0),"Desembolsado")</f>
        <v>Desembolsado</v>
      </c>
      <c r="AX1597" t="str">
        <f t="shared" si="389"/>
        <v>Otro</v>
      </c>
    </row>
    <row r="1598" spans="1:50" x14ac:dyDescent="0.25">
      <c r="A1598" s="3">
        <v>45077</v>
      </c>
      <c r="B1598" s="1">
        <v>39198100026081</v>
      </c>
      <c r="C1598" s="5">
        <v>345000000</v>
      </c>
      <c r="D1598">
        <v>240</v>
      </c>
      <c r="E1598" s="3">
        <v>41381</v>
      </c>
      <c r="F1598" s="1">
        <f>_xlfn.DAYS(E1598,A1598)/30</f>
        <v>-123.2</v>
      </c>
      <c r="G1598" s="1">
        <f t="shared" si="391"/>
        <v>116.8</v>
      </c>
      <c r="H1598" s="5">
        <v>170462289</v>
      </c>
      <c r="I1598" s="5" t="s">
        <v>53</v>
      </c>
      <c r="J1598" s="6">
        <v>43473</v>
      </c>
      <c r="K1598" s="7">
        <v>54</v>
      </c>
      <c r="L1598" s="7">
        <f>+_xlfn.DAYS(A1598,E1598)/30</f>
        <v>123.2</v>
      </c>
      <c r="M1598" s="6">
        <v>28870</v>
      </c>
      <c r="N1598" s="8">
        <f>+_xlfn.DAYS(A1598,M1598)/365</f>
        <v>44.402739726027399</v>
      </c>
      <c r="O1598" s="8">
        <v>1285</v>
      </c>
      <c r="P1598" s="6">
        <v>40802</v>
      </c>
      <c r="Q1598" s="8">
        <f t="shared" si="380"/>
        <v>1.6083333333333334</v>
      </c>
      <c r="R1598" s="8">
        <f t="shared" si="387"/>
        <v>7.4194444444444443</v>
      </c>
      <c r="S1598" s="8" t="s">
        <v>66</v>
      </c>
      <c r="T1598" s="9">
        <v>1.61E-2</v>
      </c>
      <c r="U1598" s="5">
        <f t="shared" si="381"/>
        <v>1437500</v>
      </c>
      <c r="V1598" s="5">
        <f t="shared" si="394"/>
        <v>228703.57107499999</v>
      </c>
      <c r="W1598" s="10">
        <f t="shared" si="390"/>
        <v>1666203.5710749999</v>
      </c>
      <c r="X1598" s="5">
        <v>83340</v>
      </c>
      <c r="Y1598">
        <v>0</v>
      </c>
      <c r="Z1598" s="5">
        <v>0</v>
      </c>
      <c r="AA1598" s="5">
        <v>170545629</v>
      </c>
      <c r="AB1598">
        <v>0</v>
      </c>
      <c r="AC1598">
        <v>0</v>
      </c>
      <c r="AD1598">
        <v>0</v>
      </c>
      <c r="AE1598" t="s">
        <v>34</v>
      </c>
      <c r="AF1598" t="s">
        <v>34</v>
      </c>
      <c r="AG1598" t="s">
        <v>41</v>
      </c>
      <c r="AH1598" s="5">
        <v>1704622.89</v>
      </c>
      <c r="AI1598" s="5">
        <v>833.4</v>
      </c>
      <c r="AJ1598" s="3">
        <v>48689</v>
      </c>
      <c r="AK1598" s="5">
        <v>0</v>
      </c>
      <c r="AL1598" s="5">
        <v>0</v>
      </c>
      <c r="AM1598" s="5">
        <v>0</v>
      </c>
      <c r="AN1598" s="5">
        <v>0</v>
      </c>
      <c r="AO1598" t="s">
        <v>41</v>
      </c>
      <c r="AP1598" t="s">
        <v>37</v>
      </c>
      <c r="AQ1598" s="5">
        <v>1704622.89</v>
      </c>
      <c r="AR1598" t="s">
        <v>38</v>
      </c>
      <c r="AS1598">
        <f t="shared" si="393"/>
        <v>0</v>
      </c>
      <c r="AT1598" t="str">
        <f t="shared" si="382"/>
        <v>0 Días</v>
      </c>
      <c r="AU1598" t="e">
        <f>IF(AND(AC1598=0,SUMIFS($H:$H,$A:$A,$A1598,#REF!,#REF!)&lt;250000000),"Ordinaria",IF(AND(AC1598=0,SUMIFS($H:$H,$A:$A,$A1598,#REF!,#REF!)&gt;=250000000),"Preventiva",IF(AND(AC1598&gt;0,AC1598&lt;=30),"Persuasiva I",IF(AND(AC1598&gt;30,AC1598&lt;=60),"Persuasiva II",IF(AND(AC1598&gt;60,AC1598&lt;90),"Prejurídica","Jurídico")))))</f>
        <v>#REF!</v>
      </c>
      <c r="AV1598">
        <f t="shared" si="383"/>
        <v>0</v>
      </c>
      <c r="AW1598" t="str">
        <f>IFERROR(VLOOKUP(#REF!,#REF!,32,0),"Desembolsado")</f>
        <v>Desembolsado</v>
      </c>
      <c r="AX1598" t="str">
        <f t="shared" si="389"/>
        <v>Otro</v>
      </c>
    </row>
    <row r="1599" spans="1:50" x14ac:dyDescent="0.25">
      <c r="A1599" s="3">
        <v>45046</v>
      </c>
      <c r="B1599" s="1">
        <v>39198100026081</v>
      </c>
      <c r="C1599" s="5">
        <v>345000000</v>
      </c>
      <c r="D1599">
        <v>240</v>
      </c>
      <c r="E1599" s="3">
        <v>41381</v>
      </c>
      <c r="F1599" s="1">
        <f>_xlfn.DAYS(E1599,A1599)/30</f>
        <v>-122.16666666666667</v>
      </c>
      <c r="G1599" s="1">
        <f t="shared" si="391"/>
        <v>117.83333333333333</v>
      </c>
      <c r="H1599" s="5">
        <v>171894745</v>
      </c>
      <c r="I1599" s="5" t="s">
        <v>53</v>
      </c>
      <c r="J1599" s="6">
        <v>43473</v>
      </c>
      <c r="K1599" s="7">
        <v>53</v>
      </c>
      <c r="L1599" s="7">
        <f>+_xlfn.DAYS(A1599,E1599)/30</f>
        <v>122.16666666666667</v>
      </c>
      <c r="M1599" s="6">
        <v>28870</v>
      </c>
      <c r="N1599" s="8">
        <f>+_xlfn.DAYS(A1599,M1599)/365</f>
        <v>44.317808219178083</v>
      </c>
      <c r="O1599" s="8">
        <v>1285</v>
      </c>
      <c r="P1599" s="6">
        <v>40802</v>
      </c>
      <c r="Q1599" s="8">
        <f t="shared" si="380"/>
        <v>1.6083333333333334</v>
      </c>
      <c r="R1599" s="8">
        <f t="shared" si="387"/>
        <v>7.4194444444444443</v>
      </c>
      <c r="S1599" s="8" t="s">
        <v>66</v>
      </c>
      <c r="T1599" s="9">
        <v>1.61E-2</v>
      </c>
      <c r="U1599" s="5">
        <f t="shared" si="381"/>
        <v>1437500</v>
      </c>
      <c r="V1599" s="5">
        <f t="shared" si="394"/>
        <v>230625.44954166666</v>
      </c>
      <c r="W1599" s="10">
        <f t="shared" si="390"/>
        <v>1668125.4495416665</v>
      </c>
      <c r="X1599" s="5">
        <v>84039</v>
      </c>
      <c r="Y1599">
        <v>0</v>
      </c>
      <c r="Z1599" s="5">
        <v>0</v>
      </c>
      <c r="AA1599" s="5">
        <v>171978784</v>
      </c>
      <c r="AB1599">
        <v>0</v>
      </c>
      <c r="AC1599">
        <v>0</v>
      </c>
      <c r="AD1599">
        <v>0</v>
      </c>
      <c r="AE1599" t="s">
        <v>34</v>
      </c>
      <c r="AF1599" t="s">
        <v>34</v>
      </c>
      <c r="AG1599" t="s">
        <v>41</v>
      </c>
      <c r="AH1599" s="5">
        <v>1718947.45</v>
      </c>
      <c r="AI1599" s="5">
        <v>840.39</v>
      </c>
      <c r="AJ1599" s="3">
        <v>48689</v>
      </c>
      <c r="AK1599" s="5">
        <v>0</v>
      </c>
      <c r="AL1599" s="5">
        <v>0</v>
      </c>
      <c r="AM1599" s="5">
        <v>0</v>
      </c>
      <c r="AN1599" s="5">
        <v>0</v>
      </c>
      <c r="AO1599" t="s">
        <v>41</v>
      </c>
      <c r="AP1599" t="s">
        <v>37</v>
      </c>
      <c r="AQ1599" s="5">
        <v>1718947.45</v>
      </c>
      <c r="AR1599" t="s">
        <v>38</v>
      </c>
      <c r="AS1599">
        <f t="shared" si="393"/>
        <v>0</v>
      </c>
      <c r="AT1599" t="str">
        <f t="shared" si="382"/>
        <v>0 Días</v>
      </c>
      <c r="AU1599" t="e">
        <f>IF(AND(AC1599=0,SUMIFS($H:$H,$A:$A,$A1599,#REF!,#REF!)&lt;250000000),"Ordinaria",IF(AND(AC1599=0,SUMIFS($H:$H,$A:$A,$A1599,#REF!,#REF!)&gt;=250000000),"Preventiva",IF(AND(AC1599&gt;0,AC1599&lt;=30),"Persuasiva I",IF(AND(AC1599&gt;30,AC1599&lt;=60),"Persuasiva II",IF(AND(AC1599&gt;60,AC1599&lt;90),"Prejurídica","Jurídico")))))</f>
        <v>#REF!</v>
      </c>
      <c r="AV1599">
        <f t="shared" si="383"/>
        <v>0</v>
      </c>
      <c r="AW1599" t="str">
        <f>IFERROR(VLOOKUP(#REF!,#REF!,32,0),"Desembolsado")</f>
        <v>Desembolsado</v>
      </c>
      <c r="AX1599" t="str">
        <f t="shared" si="389"/>
        <v>Otro</v>
      </c>
    </row>
    <row r="1600" spans="1:50" x14ac:dyDescent="0.25">
      <c r="A1600" s="3">
        <v>45016</v>
      </c>
      <c r="B1600" s="1">
        <v>39198100026081</v>
      </c>
      <c r="C1600" s="5">
        <v>345000000</v>
      </c>
      <c r="D1600">
        <v>240</v>
      </c>
      <c r="E1600" s="3">
        <v>41381</v>
      </c>
      <c r="F1600" s="1">
        <f>_xlfn.DAYS(E1600,A1600)/30</f>
        <v>-121.16666666666667</v>
      </c>
      <c r="G1600" s="1">
        <f t="shared" si="391"/>
        <v>118.83333333333333</v>
      </c>
      <c r="H1600" s="5">
        <v>173327201</v>
      </c>
      <c r="I1600" s="5" t="s">
        <v>53</v>
      </c>
      <c r="J1600" s="6">
        <v>43473</v>
      </c>
      <c r="K1600" s="7">
        <v>52</v>
      </c>
      <c r="L1600" s="7">
        <f>+_xlfn.DAYS(A1600,E1600)/30</f>
        <v>121.16666666666667</v>
      </c>
      <c r="M1600" s="6">
        <v>28870</v>
      </c>
      <c r="N1600" s="8">
        <f>+_xlfn.DAYS(A1600,M1600)/365</f>
        <v>44.235616438356168</v>
      </c>
      <c r="O1600" s="8">
        <v>1285</v>
      </c>
      <c r="P1600" s="6">
        <v>40802</v>
      </c>
      <c r="Q1600" s="8">
        <f t="shared" si="380"/>
        <v>1.6083333333333334</v>
      </c>
      <c r="R1600" s="8">
        <f t="shared" si="387"/>
        <v>7.4194444444444443</v>
      </c>
      <c r="S1600" s="8" t="s">
        <v>66</v>
      </c>
      <c r="T1600" s="9">
        <v>1.61E-2</v>
      </c>
      <c r="U1600" s="5">
        <f t="shared" si="381"/>
        <v>1437500</v>
      </c>
      <c r="V1600" s="5">
        <f t="shared" si="394"/>
        <v>232547.32800833334</v>
      </c>
      <c r="W1600" s="10">
        <f t="shared" si="390"/>
        <v>1670047.3280083332</v>
      </c>
      <c r="X1600" s="5">
        <v>84733</v>
      </c>
      <c r="Y1600">
        <v>0</v>
      </c>
      <c r="Z1600" s="5">
        <v>0</v>
      </c>
      <c r="AA1600" s="5">
        <v>173411934</v>
      </c>
      <c r="AB1600">
        <v>0</v>
      </c>
      <c r="AC1600">
        <v>0</v>
      </c>
      <c r="AD1600">
        <v>0</v>
      </c>
      <c r="AE1600" t="s">
        <v>34</v>
      </c>
      <c r="AF1600" t="s">
        <v>34</v>
      </c>
      <c r="AG1600" t="s">
        <v>41</v>
      </c>
      <c r="AH1600" s="5">
        <v>1733272.01</v>
      </c>
      <c r="AI1600" s="5">
        <v>847.33</v>
      </c>
      <c r="AJ1600" s="3">
        <v>48689</v>
      </c>
      <c r="AK1600" s="5">
        <v>0</v>
      </c>
      <c r="AL1600" s="5">
        <v>0</v>
      </c>
      <c r="AM1600" s="5">
        <v>0</v>
      </c>
      <c r="AN1600" s="5">
        <v>0</v>
      </c>
      <c r="AO1600" t="s">
        <v>41</v>
      </c>
      <c r="AP1600" t="s">
        <v>37</v>
      </c>
      <c r="AQ1600" s="5">
        <v>1733272.01</v>
      </c>
      <c r="AR1600" t="s">
        <v>38</v>
      </c>
      <c r="AS1600">
        <f t="shared" si="393"/>
        <v>0</v>
      </c>
      <c r="AT1600" t="str">
        <f t="shared" si="382"/>
        <v>0 Días</v>
      </c>
      <c r="AU1600" t="e">
        <f>IF(AND(AC1600=0,SUMIFS($H:$H,$A:$A,$A1600,#REF!,#REF!)&lt;250000000),"Ordinaria",IF(AND(AC1600=0,SUMIFS($H:$H,$A:$A,$A1600,#REF!,#REF!)&gt;=250000000),"Preventiva",IF(AND(AC1600&gt;0,AC1600&lt;=30),"Persuasiva I",IF(AND(AC1600&gt;30,AC1600&lt;=60),"Persuasiva II",IF(AND(AC1600&gt;60,AC1600&lt;90),"Prejurídica","Jurídico")))))</f>
        <v>#REF!</v>
      </c>
      <c r="AV1600">
        <f t="shared" si="383"/>
        <v>0</v>
      </c>
      <c r="AW1600" t="str">
        <f>IFERROR(VLOOKUP(#REF!,#REF!,32,0),"Desembolsado")</f>
        <v>Desembolsado</v>
      </c>
      <c r="AX1600" t="str">
        <f t="shared" si="389"/>
        <v>Otro</v>
      </c>
    </row>
  </sheetData>
  <sortState xmlns:xlrd2="http://schemas.microsoft.com/office/spreadsheetml/2017/richdata2" ref="A2:AX1600">
    <sortCondition ref="B2:B1600"/>
    <sortCondition descending="1" ref="A2:A16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SOL GAMBA SOTELO</dc:creator>
  <cp:lastModifiedBy>ANA SOL GAMBA SOTELO</cp:lastModifiedBy>
  <dcterms:created xsi:type="dcterms:W3CDTF">2024-04-09T19:32:53Z</dcterms:created>
  <dcterms:modified xsi:type="dcterms:W3CDTF">2024-04-15T01:04:06Z</dcterms:modified>
</cp:coreProperties>
</file>