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vin\Mooc Risk and Realities\Week 1\Session 3\Files to Post\"/>
    </mc:Choice>
  </mc:AlternateContent>
  <bookViews>
    <workbookView xWindow="0" yWindow="0" windowWidth="19680" windowHeight="16460"/>
  </bookViews>
  <sheets>
    <sheet name="Model" sheetId="5" r:id="rId1"/>
    <sheet name="Analysis" sheetId="6" r:id="rId2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Model!$B$14:$E$14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Model!$B$14:$E$14</definedName>
    <definedName name="solver_lhs2" localSheetId="0" hidden="1">Model!$B$16:$E$16</definedName>
    <definedName name="solver_lhs3" localSheetId="0" hidden="1">Model!$B$18</definedName>
    <definedName name="solver_lhs4" localSheetId="0" hidden="1">Model!$B$19</definedName>
    <definedName name="solver_lhs5" localSheetId="0" hidden="1">Model!$G$14</definedName>
    <definedName name="solver_lhs6" localSheetId="0" hidden="1">Model!$G$6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Model!$G$6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hs1" localSheetId="0" hidden="1">Model!$B$10</definedName>
    <definedName name="solver_rhs2" localSheetId="0" hidden="1">Model!$B$11</definedName>
    <definedName name="solver_rhs3" localSheetId="0" hidden="1">Model!$D$18</definedName>
    <definedName name="solver_rhs4" localSheetId="0" hidden="1">Model!$D$19</definedName>
    <definedName name="solver_rhs5" localSheetId="0" hidden="1">Model!$I$14</definedName>
    <definedName name="solver_rhs6" localSheetId="0" hidden="1">Model!#REF!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D18" i="5" l="1"/>
  <c r="B16" i="5" l="1"/>
  <c r="F2" i="6" l="1"/>
  <c r="E2" i="6"/>
  <c r="D2" i="6"/>
  <c r="C2" i="6"/>
  <c r="A2" i="6"/>
  <c r="G6" i="5" l="1"/>
  <c r="B2" i="6" s="1"/>
  <c r="D19" i="5" l="1"/>
  <c r="B19" i="5"/>
  <c r="G14" i="5"/>
  <c r="E16" i="5"/>
  <c r="D16" i="5"/>
  <c r="C16" i="5"/>
  <c r="B18" i="5" l="1"/>
</calcChain>
</file>

<file path=xl/comments1.xml><?xml version="1.0" encoding="utf-8"?>
<comments xmlns="http://schemas.openxmlformats.org/spreadsheetml/2006/main">
  <authors>
    <author>Savin</author>
    <author>Savin, Sergei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=SUMPRODUCT(B14:E14,B6:E6)/100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=SUM(B14:E14)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=B14/$I$14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=SUMPRODUCT(B16:E16,B7:E7)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=B9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=B14/SUM(B14:D14)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=B12</t>
        </r>
      </text>
    </comment>
  </commentList>
</comments>
</file>

<file path=xl/sharedStrings.xml><?xml version="1.0" encoding="utf-8"?>
<sst xmlns="http://schemas.openxmlformats.org/spreadsheetml/2006/main" count="40" uniqueCount="30">
  <si>
    <t>Product Group</t>
  </si>
  <si>
    <t>Bonds</t>
  </si>
  <si>
    <t>Loans</t>
  </si>
  <si>
    <t>Expected Return, %</t>
  </si>
  <si>
    <t>Total Invested</t>
  </si>
  <si>
    <t>Risk Score Requirement</t>
  </si>
  <si>
    <t>=&gt;</t>
  </si>
  <si>
    <t>Govt</t>
  </si>
  <si>
    <t>Corp.</t>
  </si>
  <si>
    <t>Muni.</t>
  </si>
  <si>
    <t>Epsilon Delta Capital</t>
  </si>
  <si>
    <t>Consumer</t>
  </si>
  <si>
    <t>Quality Score</t>
  </si>
  <si>
    <t>=</t>
  </si>
  <si>
    <t>Investment Fractions, %</t>
  </si>
  <si>
    <t>Total Expected</t>
  </si>
  <si>
    <t>Minimum Investment Amount ($ millions)</t>
  </si>
  <si>
    <t>Maximum Investment Fraction</t>
  </si>
  <si>
    <t>Minimum Quality Score</t>
  </si>
  <si>
    <t>Minimum Fraction of Government Bonds</t>
  </si>
  <si>
    <t>Fraction Allocated to Government Bonds</t>
  </si>
  <si>
    <t>Investment Amount ($ millions)</t>
  </si>
  <si>
    <t>Return (in $ millions)</t>
  </si>
  <si>
    <t>Results for Alternative Quality Score Values</t>
  </si>
  <si>
    <t>Optimal Total Expected Return ($ millions)</t>
  </si>
  <si>
    <t>G ($ millions)</t>
  </si>
  <si>
    <t xml:space="preserve"> M ($ millions)</t>
  </si>
  <si>
    <t>C ($ millions)</t>
  </si>
  <si>
    <t>L ($ millions)</t>
  </si>
  <si>
    <t>Modeling Risk and Realities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</si>
</sst>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0.0"/>
  </numFmts>
  <fonts count="11" x14ac:knownFonts="1">
    <font>
      <sz val="12"/>
      <name val="Helv"/>
    </font>
    <font>
      <sz val="12"/>
      <name val="Helv"/>
    </font>
    <font>
      <sz val="12"/>
      <name val="Arial"/>
      <family val="2"/>
    </font>
    <font>
      <sz val="12"/>
      <color theme="3"/>
      <name val="Arial"/>
      <family val="2"/>
    </font>
    <font>
      <b/>
      <sz val="12"/>
      <color rgb="FF002060"/>
      <name val="Arial"/>
      <family val="2"/>
    </font>
    <font>
      <b/>
      <sz val="12"/>
      <name val="Arial"/>
      <family val="2"/>
    </font>
    <font>
      <b/>
      <sz val="12"/>
      <color theme="3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164" fontId="0" fillId="0" borderId="0"/>
    <xf numFmtId="0" fontId="1" fillId="0" borderId="0"/>
  </cellStyleXfs>
  <cellXfs count="37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Border="1"/>
    <xf numFmtId="164" fontId="2" fillId="0" borderId="0" xfId="0" applyNumberFormat="1" applyFont="1" applyBorder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right"/>
    </xf>
    <xf numFmtId="164" fontId="2" fillId="0" borderId="0" xfId="0" applyFont="1" applyBorder="1" applyAlignment="1">
      <alignment horizontal="center"/>
    </xf>
    <xf numFmtId="164" fontId="2" fillId="0" borderId="0" xfId="0" applyFont="1" applyBorder="1" applyAlignment="1">
      <alignment horizontal="left"/>
    </xf>
    <xf numFmtId="164" fontId="5" fillId="0" borderId="0" xfId="0" applyFont="1" applyAlignment="1">
      <alignment horizontal="left"/>
    </xf>
    <xf numFmtId="2" fontId="2" fillId="0" borderId="0" xfId="0" quotePrefix="1" applyNumberFormat="1" applyFont="1" applyAlignment="1">
      <alignment horizontal="center"/>
    </xf>
    <xf numFmtId="164" fontId="2" fillId="0" borderId="0" xfId="0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164" fontId="5" fillId="0" borderId="0" xfId="0" applyFont="1" applyBorder="1" applyAlignment="1">
      <alignment horizontal="center"/>
    </xf>
    <xf numFmtId="164" fontId="2" fillId="0" borderId="0" xfId="0" quotePrefix="1" applyFont="1" applyAlignment="1">
      <alignment horizontal="center"/>
    </xf>
    <xf numFmtId="164" fontId="5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0" xfId="0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164" fontId="5" fillId="0" borderId="0" xfId="0" applyFont="1" applyBorder="1" applyAlignment="1">
      <alignment horizontal="left"/>
    </xf>
    <xf numFmtId="2" fontId="8" fillId="0" borderId="4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2" fontId="2" fillId="0" borderId="0" xfId="0" applyNumberFormat="1" applyFont="1"/>
    <xf numFmtId="164" fontId="10" fillId="0" borderId="0" xfId="0" applyFont="1"/>
    <xf numFmtId="2" fontId="0" fillId="0" borderId="0" xfId="0" applyNumberFormat="1"/>
    <xf numFmtId="2" fontId="7" fillId="0" borderId="1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</cellXfs>
  <cellStyles count="2">
    <cellStyle name="Curren - Style1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Analysis!$B$5</c:f>
              <c:strCache>
                <c:ptCount val="1"/>
                <c:pt idx="0">
                  <c:v>Optimal Total Expected Return ($ millions)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Analysis!$A$6:$A$21</c:f>
              <c:numCache>
                <c:formatCode>0.00</c:formatCode>
                <c:ptCount val="16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</c:numCache>
            </c:numRef>
          </c:xVal>
          <c:yVal>
            <c:numRef>
              <c:f>Analysis!$B$6:$B$21</c:f>
              <c:numCache>
                <c:formatCode>0.00</c:formatCode>
                <c:ptCount val="16"/>
                <c:pt idx="0">
                  <c:v>6.9124999550000004</c:v>
                </c:pt>
                <c:pt idx="1">
                  <c:v>6.9124999550000004</c:v>
                </c:pt>
                <c:pt idx="2">
                  <c:v>6.837499889561883</c:v>
                </c:pt>
                <c:pt idx="3">
                  <c:v>6.6343749037500039</c:v>
                </c:pt>
                <c:pt idx="4">
                  <c:v>6.431249903750003</c:v>
                </c:pt>
                <c:pt idx="5">
                  <c:v>6.228124903750003</c:v>
                </c:pt>
                <c:pt idx="6">
                  <c:v>6.0249999037500013</c:v>
                </c:pt>
                <c:pt idx="7">
                  <c:v>5.8218749037500013</c:v>
                </c:pt>
                <c:pt idx="8">
                  <c:v>5.618749903750003</c:v>
                </c:pt>
                <c:pt idx="9">
                  <c:v>5.4156249037500013</c:v>
                </c:pt>
                <c:pt idx="10">
                  <c:v>5.2124999037500013</c:v>
                </c:pt>
                <c:pt idx="11">
                  <c:v>5.0093749037500022</c:v>
                </c:pt>
                <c:pt idx="12">
                  <c:v>4.8062499037500013</c:v>
                </c:pt>
                <c:pt idx="13">
                  <c:v>4.6031249118750015</c:v>
                </c:pt>
                <c:pt idx="14">
                  <c:v>4.3999999037500013</c:v>
                </c:pt>
                <c:pt idx="15">
                  <c:v>4.1749999104198103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6280"/>
        <c:axId val="209156672"/>
      </c:scatterChart>
      <c:valAx>
        <c:axId val="209156280"/>
        <c:scaling>
          <c:orientation val="minMax"/>
          <c:max val="3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Minimum</a:t>
                </a:r>
                <a:r>
                  <a:rPr lang="en-US" sz="1400" b="1" baseline="0"/>
                  <a:t> Quality Score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6672"/>
        <c:crosses val="autoZero"/>
        <c:crossBetween val="midCat"/>
        <c:majorUnit val="0.1"/>
        <c:minorUnit val="5.000000000000001E-2"/>
      </c:valAx>
      <c:valAx>
        <c:axId val="209156672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Optimal Total Expected Return ($ 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Analysis!$C$5</c:f>
              <c:strCache>
                <c:ptCount val="1"/>
                <c:pt idx="0">
                  <c:v>G ($ millions)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Analysis!$A$6:$A$21</c:f>
              <c:numCache>
                <c:formatCode>0.00</c:formatCode>
                <c:ptCount val="16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</c:numCache>
            </c:numRef>
          </c:xVal>
          <c:yVal>
            <c:numRef>
              <c:f>Analysis!$C$6:$C$21</c:f>
              <c:numCache>
                <c:formatCode>0.00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22.500000468278763</c:v>
                </c:pt>
                <c:pt idx="3">
                  <c:v>25.625000249999985</c:v>
                </c:pt>
                <c:pt idx="4">
                  <c:v>28.750000249999992</c:v>
                </c:pt>
                <c:pt idx="5">
                  <c:v>31.875000249999992</c:v>
                </c:pt>
                <c:pt idx="6">
                  <c:v>35.000000250000006</c:v>
                </c:pt>
                <c:pt idx="7">
                  <c:v>38.125000250000006</c:v>
                </c:pt>
                <c:pt idx="8">
                  <c:v>41.250000249999992</c:v>
                </c:pt>
                <c:pt idx="9">
                  <c:v>44.375000249999999</c:v>
                </c:pt>
                <c:pt idx="10">
                  <c:v>47.500000249999999</c:v>
                </c:pt>
                <c:pt idx="11">
                  <c:v>50.625000249999999</c:v>
                </c:pt>
                <c:pt idx="12">
                  <c:v>53.750000249999999</c:v>
                </c:pt>
                <c:pt idx="13">
                  <c:v>56.875000125</c:v>
                </c:pt>
                <c:pt idx="14">
                  <c:v>60.000000249999999</c:v>
                </c:pt>
                <c:pt idx="15">
                  <c:v>62.500000125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Analysis!$D$5</c:f>
              <c:strCache>
                <c:ptCount val="1"/>
                <c:pt idx="0">
                  <c:v> M ($ millions)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Analysis!$A$6:$A$21</c:f>
              <c:numCache>
                <c:formatCode>0.00</c:formatCode>
                <c:ptCount val="16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</c:numCache>
            </c:numRef>
          </c:xVal>
          <c:yVal>
            <c:numRef>
              <c:f>Analysis!$D$6:$D$21</c:f>
              <c:numCache>
                <c:formatCode>0.00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21.25000002910383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Analysis!$E$5</c:f>
              <c:strCache>
                <c:ptCount val="1"/>
                <c:pt idx="0">
                  <c:v>C ($ millions)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Analysis!$A$6:$A$21</c:f>
              <c:numCache>
                <c:formatCode>0.00</c:formatCode>
                <c:ptCount val="16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</c:numCache>
            </c:numRef>
          </c:xVal>
          <c:yVal>
            <c:numRef>
              <c:f>Analysis!$E$6:$E$21</c:f>
              <c:numCache>
                <c:formatCode>0.00</c:formatCode>
                <c:ptCount val="16"/>
                <c:pt idx="0">
                  <c:v>22.49999900000001</c:v>
                </c:pt>
                <c:pt idx="1">
                  <c:v>22.49999900000001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Analysis!$F$5</c:f>
              <c:strCache>
                <c:ptCount val="1"/>
                <c:pt idx="0">
                  <c:v>L ($ millions)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Analysis!$A$6:$A$21</c:f>
              <c:numCache>
                <c:formatCode>0.00</c:formatCode>
                <c:ptCount val="16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</c:numCache>
            </c:numRef>
          </c:xVal>
          <c:yVal>
            <c:numRef>
              <c:f>Analysis!$F$6:$F$21</c:f>
              <c:numCache>
                <c:formatCode>0.00</c:formatCode>
                <c:ptCount val="16"/>
                <c:pt idx="0">
                  <c:v>62.500000000000007</c:v>
                </c:pt>
                <c:pt idx="1">
                  <c:v>62.500000000000007</c:v>
                </c:pt>
                <c:pt idx="2">
                  <c:v>62.499998531721268</c:v>
                </c:pt>
                <c:pt idx="3">
                  <c:v>59.374998750000046</c:v>
                </c:pt>
                <c:pt idx="4">
                  <c:v>56.249998750000039</c:v>
                </c:pt>
                <c:pt idx="5">
                  <c:v>53.124998750000032</c:v>
                </c:pt>
                <c:pt idx="6">
                  <c:v>49.999998750000017</c:v>
                </c:pt>
                <c:pt idx="7">
                  <c:v>46.874998750000024</c:v>
                </c:pt>
                <c:pt idx="8">
                  <c:v>43.749998750000039</c:v>
                </c:pt>
                <c:pt idx="9">
                  <c:v>40.624998750000024</c:v>
                </c:pt>
                <c:pt idx="10">
                  <c:v>37.499998750000024</c:v>
                </c:pt>
                <c:pt idx="11">
                  <c:v>34.374998750000024</c:v>
                </c:pt>
                <c:pt idx="12">
                  <c:v>31.249998750000017</c:v>
                </c:pt>
                <c:pt idx="13">
                  <c:v>28.124998875000017</c:v>
                </c:pt>
                <c:pt idx="14">
                  <c:v>24.999998750000017</c:v>
                </c:pt>
                <c:pt idx="15">
                  <c:v>21.249998845896187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7456"/>
        <c:axId val="209157848"/>
      </c:scatterChart>
      <c:valAx>
        <c:axId val="209157456"/>
        <c:scaling>
          <c:orientation val="minMax"/>
          <c:max val="3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Minimum Quality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7848"/>
        <c:crosses val="autoZero"/>
        <c:crossBetween val="midCat"/>
        <c:majorUnit val="0.1"/>
        <c:minorUnit val="5.000000000000001E-2"/>
      </c:valAx>
      <c:valAx>
        <c:axId val="20915784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Investment Amounts ($ 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3</xdr:row>
      <xdr:rowOff>184150</xdr:rowOff>
    </xdr:from>
    <xdr:to>
      <xdr:col>12</xdr:col>
      <xdr:colOff>606425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1698625</xdr:colOff>
      <xdr:row>22</xdr:row>
      <xdr:rowOff>25400</xdr:rowOff>
    </xdr:from>
    <xdr:to>
      <xdr:col>2</xdr:col>
      <xdr:colOff>1165225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L42"/>
  <sheetViews>
    <sheetView showGridLines="0" tabSelected="1" workbookViewId="0">
      <selection activeCell="B10" sqref="B10"/>
    </sheetView>
  </sheetViews>
  <sheetFormatPr defaultColWidth="10.84375" defaultRowHeight="15.5" x14ac:dyDescent="0.35"/>
  <cols>
    <col min="1" max="1" width="38.07421875" style="2" customWidth="1"/>
    <col min="2" max="5" width="8.765625" style="10" customWidth="1"/>
    <col min="6" max="6" width="5.765625" style="10" customWidth="1"/>
    <col min="7" max="7" width="14.69140625" style="10" customWidth="1"/>
    <col min="8" max="8" width="5.765625" style="10" customWidth="1"/>
    <col min="9" max="9" width="10.07421875" style="2" customWidth="1"/>
    <col min="10" max="16384" width="10.84375" style="2"/>
  </cols>
  <sheetData>
    <row r="1" spans="1:9" x14ac:dyDescent="0.35">
      <c r="A1" s="8" t="s">
        <v>10</v>
      </c>
    </row>
    <row r="2" spans="1:9" x14ac:dyDescent="0.35">
      <c r="A2" s="8" t="s">
        <v>29</v>
      </c>
      <c r="G2" s="14"/>
    </row>
    <row r="3" spans="1:9" x14ac:dyDescent="0.35">
      <c r="A3" s="1"/>
      <c r="B3" s="6"/>
      <c r="C3" s="6"/>
      <c r="D3" s="6"/>
      <c r="E3" s="6"/>
      <c r="F3" s="6"/>
    </row>
    <row r="4" spans="1:9" x14ac:dyDescent="0.35">
      <c r="A4" s="1"/>
      <c r="B4" s="25" t="s">
        <v>7</v>
      </c>
      <c r="C4" s="25" t="s">
        <v>9</v>
      </c>
      <c r="D4" s="25" t="s">
        <v>8</v>
      </c>
      <c r="E4" s="25" t="s">
        <v>11</v>
      </c>
      <c r="F4" s="6"/>
      <c r="G4" s="14" t="s">
        <v>15</v>
      </c>
    </row>
    <row r="5" spans="1:9" ht="16" thickBot="1" x14ac:dyDescent="0.4">
      <c r="A5" s="8" t="s">
        <v>0</v>
      </c>
      <c r="B5" s="25" t="s">
        <v>1</v>
      </c>
      <c r="C5" s="25" t="s">
        <v>1</v>
      </c>
      <c r="D5" s="25" t="s">
        <v>1</v>
      </c>
      <c r="E5" s="25" t="s">
        <v>2</v>
      </c>
      <c r="G5" s="12" t="s">
        <v>22</v>
      </c>
    </row>
    <row r="6" spans="1:9" ht="16" thickBot="1" x14ac:dyDescent="0.4">
      <c r="A6" s="8" t="s">
        <v>3</v>
      </c>
      <c r="B6" s="27">
        <v>1.5</v>
      </c>
      <c r="C6" s="27">
        <v>3</v>
      </c>
      <c r="D6" s="27">
        <v>4.5</v>
      </c>
      <c r="E6" s="27">
        <v>8</v>
      </c>
      <c r="G6" s="26">
        <f>SUMPRODUCT(B14:E14,B6:E6)/100</f>
        <v>6.2281250000000004</v>
      </c>
      <c r="H6" s="13"/>
    </row>
    <row r="7" spans="1:9" x14ac:dyDescent="0.35">
      <c r="A7" s="8" t="s">
        <v>12</v>
      </c>
      <c r="B7" s="27">
        <v>5</v>
      </c>
      <c r="C7" s="27">
        <v>3</v>
      </c>
      <c r="D7" s="27">
        <v>2</v>
      </c>
      <c r="E7" s="27">
        <v>1</v>
      </c>
      <c r="F7" s="14"/>
    </row>
    <row r="8" spans="1:9" x14ac:dyDescent="0.35">
      <c r="A8" s="8"/>
      <c r="B8" s="6"/>
      <c r="C8" s="6"/>
      <c r="D8" s="6"/>
      <c r="E8" s="6"/>
      <c r="F8" s="14"/>
    </row>
    <row r="9" spans="1:9" x14ac:dyDescent="0.35">
      <c r="A9" s="8" t="s">
        <v>18</v>
      </c>
      <c r="B9" s="16">
        <v>2.5</v>
      </c>
      <c r="C9" s="6"/>
      <c r="D9" s="6"/>
      <c r="E9" s="6"/>
      <c r="F9" s="14"/>
    </row>
    <row r="10" spans="1:9" x14ac:dyDescent="0.35">
      <c r="A10" s="8" t="s">
        <v>16</v>
      </c>
      <c r="B10" s="16">
        <v>20</v>
      </c>
      <c r="C10" s="6"/>
      <c r="D10" s="6"/>
      <c r="E10" s="6"/>
      <c r="F10" s="14"/>
    </row>
    <row r="11" spans="1:9" x14ac:dyDescent="0.35">
      <c r="A11" s="8" t="s">
        <v>17</v>
      </c>
      <c r="B11" s="16">
        <v>0.5</v>
      </c>
      <c r="C11" s="6"/>
      <c r="D11" s="6"/>
      <c r="E11" s="6"/>
      <c r="F11" s="14"/>
    </row>
    <row r="12" spans="1:9" x14ac:dyDescent="0.35">
      <c r="A12" s="8" t="s">
        <v>19</v>
      </c>
      <c r="B12" s="16">
        <v>0.25</v>
      </c>
      <c r="C12" s="6"/>
      <c r="D12" s="6"/>
      <c r="E12" s="6"/>
      <c r="F12" s="14"/>
    </row>
    <row r="13" spans="1:9" ht="16" thickBot="1" x14ac:dyDescent="0.4">
      <c r="A13" s="8"/>
      <c r="B13" s="15"/>
      <c r="C13" s="15"/>
      <c r="D13" s="15"/>
      <c r="E13" s="15"/>
      <c r="F13" s="17"/>
      <c r="G13" s="18" t="s">
        <v>4</v>
      </c>
    </row>
    <row r="14" spans="1:9" ht="16" thickBot="1" x14ac:dyDescent="0.4">
      <c r="A14" s="8" t="s">
        <v>21</v>
      </c>
      <c r="B14" s="19">
        <v>31.875</v>
      </c>
      <c r="C14" s="20">
        <v>20</v>
      </c>
      <c r="D14" s="20">
        <v>20</v>
      </c>
      <c r="E14" s="24">
        <v>53.125</v>
      </c>
      <c r="F14" s="17"/>
      <c r="G14" s="34">
        <f>SUM(B14:E14)</f>
        <v>125</v>
      </c>
      <c r="H14" s="13" t="s">
        <v>13</v>
      </c>
      <c r="I14" s="28">
        <v>125</v>
      </c>
    </row>
    <row r="15" spans="1:9" ht="16" thickBot="1" x14ac:dyDescent="0.4">
      <c r="A15" s="8"/>
      <c r="B15" s="15"/>
      <c r="C15" s="15"/>
      <c r="D15" s="15"/>
      <c r="E15" s="15"/>
      <c r="F15" s="17"/>
      <c r="G15" s="17"/>
    </row>
    <row r="16" spans="1:9" ht="16" thickBot="1" x14ac:dyDescent="0.4">
      <c r="A16" s="8" t="s">
        <v>14</v>
      </c>
      <c r="B16" s="31">
        <f>B14/$I$14</f>
        <v>0.255</v>
      </c>
      <c r="C16" s="32">
        <f t="shared" ref="C16:E16" si="0">C14/$I$14</f>
        <v>0.16</v>
      </c>
      <c r="D16" s="32">
        <f t="shared" si="0"/>
        <v>0.16</v>
      </c>
      <c r="E16" s="33">
        <f t="shared" si="0"/>
        <v>0.42499999999999999</v>
      </c>
      <c r="F16" s="17"/>
      <c r="G16" s="17"/>
    </row>
    <row r="17" spans="1:12" ht="16" thickBot="1" x14ac:dyDescent="0.4">
      <c r="A17" s="8"/>
      <c r="B17" s="15"/>
      <c r="C17" s="15"/>
      <c r="D17" s="15"/>
      <c r="E17" s="15"/>
      <c r="F17" s="17"/>
      <c r="G17" s="17"/>
    </row>
    <row r="18" spans="1:12" x14ac:dyDescent="0.35">
      <c r="A18" s="8" t="s">
        <v>5</v>
      </c>
      <c r="B18" s="35">
        <f>SUMPRODUCT(B16:E16,B7:E7)</f>
        <v>2.4999999999999996</v>
      </c>
      <c r="C18" s="21" t="s">
        <v>6</v>
      </c>
      <c r="D18" s="16">
        <f>B9</f>
        <v>2.5</v>
      </c>
      <c r="E18" s="15"/>
      <c r="F18" s="17"/>
      <c r="G18" s="17"/>
    </row>
    <row r="19" spans="1:12" ht="16" thickBot="1" x14ac:dyDescent="0.4">
      <c r="A19" s="8" t="s">
        <v>20</v>
      </c>
      <c r="B19" s="36">
        <f>B14/SUM(B14:D14)</f>
        <v>0.44347826086956521</v>
      </c>
      <c r="C19" s="21" t="s">
        <v>6</v>
      </c>
      <c r="D19" s="16">
        <f>B12</f>
        <v>0.25</v>
      </c>
      <c r="E19" s="16"/>
    </row>
    <row r="20" spans="1:12" x14ac:dyDescent="0.35">
      <c r="A20" s="1"/>
      <c r="B20" s="16"/>
      <c r="C20" s="16"/>
      <c r="D20" s="11"/>
      <c r="E20" s="16"/>
    </row>
    <row r="21" spans="1:12" x14ac:dyDescent="0.35">
      <c r="A21" s="8"/>
      <c r="B21" s="16"/>
      <c r="C21" s="21"/>
      <c r="D21" s="16"/>
      <c r="E21" s="16"/>
    </row>
    <row r="22" spans="1:12" x14ac:dyDescent="0.35">
      <c r="A22" s="8"/>
      <c r="B22" s="17"/>
      <c r="C22" s="9"/>
      <c r="D22" s="17"/>
      <c r="E22" s="17"/>
    </row>
    <row r="23" spans="1:12" x14ac:dyDescent="0.35">
      <c r="A23" s="8"/>
      <c r="B23" s="17"/>
      <c r="C23" s="9"/>
      <c r="D23" s="17"/>
      <c r="E23" s="17"/>
    </row>
    <row r="24" spans="1:12" x14ac:dyDescent="0.35">
      <c r="A24" s="1"/>
      <c r="B24" s="17"/>
      <c r="C24" s="17"/>
      <c r="D24" s="17"/>
      <c r="E24" s="17"/>
    </row>
    <row r="26" spans="1:12" x14ac:dyDescent="0.35">
      <c r="A26" s="3"/>
      <c r="B26" s="6"/>
      <c r="C26" s="4"/>
      <c r="D26" s="4"/>
      <c r="E26" s="4"/>
      <c r="F26" s="4"/>
      <c r="G26" s="6"/>
      <c r="H26" s="4"/>
      <c r="I26" s="3"/>
      <c r="J26" s="3"/>
      <c r="K26" s="3"/>
      <c r="L26" s="3"/>
    </row>
    <row r="27" spans="1:12" x14ac:dyDescent="0.35">
      <c r="A27" s="7"/>
      <c r="B27" s="6"/>
      <c r="C27" s="22"/>
      <c r="D27" s="22"/>
      <c r="E27" s="22"/>
      <c r="F27" s="22"/>
      <c r="G27" s="23"/>
      <c r="H27" s="6"/>
      <c r="I27" s="4"/>
      <c r="J27" s="3"/>
      <c r="K27" s="3"/>
      <c r="L27" s="3"/>
    </row>
    <row r="28" spans="1:12" x14ac:dyDescent="0.35">
      <c r="A28" s="3"/>
      <c r="B28" s="6"/>
      <c r="C28" s="6"/>
      <c r="D28" s="6"/>
      <c r="E28" s="6"/>
      <c r="F28" s="6"/>
      <c r="G28" s="6"/>
      <c r="H28" s="6"/>
      <c r="I28" s="3"/>
      <c r="J28" s="3"/>
      <c r="K28" s="3"/>
      <c r="L28" s="3"/>
    </row>
    <row r="29" spans="1:12" x14ac:dyDescent="0.35">
      <c r="A29" s="3"/>
      <c r="B29" s="6"/>
      <c r="C29" s="6"/>
      <c r="D29" s="6"/>
      <c r="E29" s="6"/>
      <c r="F29" s="6"/>
      <c r="G29" s="6"/>
      <c r="H29" s="6"/>
      <c r="I29" s="3"/>
      <c r="J29" s="3"/>
      <c r="K29" s="3"/>
      <c r="L29" s="3"/>
    </row>
    <row r="30" spans="1:12" x14ac:dyDescent="0.35">
      <c r="A30" s="3"/>
      <c r="B30" s="6"/>
      <c r="C30" s="6"/>
      <c r="D30" s="6"/>
      <c r="E30" s="6"/>
      <c r="F30" s="6"/>
      <c r="G30" s="6"/>
      <c r="H30" s="6"/>
      <c r="I30" s="3"/>
      <c r="J30" s="3"/>
      <c r="K30" s="3"/>
      <c r="L30" s="3"/>
    </row>
    <row r="31" spans="1:12" x14ac:dyDescent="0.35">
      <c r="A31" s="3"/>
      <c r="B31" s="6"/>
      <c r="C31" s="6"/>
      <c r="D31" s="6"/>
      <c r="E31" s="6"/>
      <c r="F31" s="6"/>
      <c r="G31" s="6"/>
      <c r="H31" s="6"/>
      <c r="I31" s="3"/>
      <c r="J31" s="3"/>
      <c r="K31" s="3"/>
      <c r="L31" s="3"/>
    </row>
    <row r="32" spans="1:12" x14ac:dyDescent="0.35">
      <c r="A32" s="3"/>
      <c r="B32" s="6"/>
      <c r="C32" s="6"/>
      <c r="D32" s="6"/>
      <c r="E32" s="6"/>
      <c r="F32" s="6"/>
      <c r="G32" s="6"/>
      <c r="H32" s="4"/>
      <c r="I32" s="5"/>
      <c r="J32" s="5"/>
      <c r="K32" s="3"/>
      <c r="L32" s="3"/>
    </row>
    <row r="33" spans="1:12" x14ac:dyDescent="0.35">
      <c r="A33" s="3"/>
      <c r="B33" s="6"/>
      <c r="C33" s="6"/>
      <c r="D33" s="6"/>
      <c r="E33" s="6"/>
      <c r="F33" s="6"/>
      <c r="G33" s="6"/>
      <c r="H33" s="4"/>
      <c r="I33" s="5"/>
      <c r="J33" s="5"/>
      <c r="K33" s="3"/>
      <c r="L33" s="3"/>
    </row>
    <row r="34" spans="1:12" x14ac:dyDescent="0.35">
      <c r="A34" s="3"/>
      <c r="B34" s="6"/>
      <c r="C34" s="6"/>
      <c r="D34" s="6"/>
      <c r="E34" s="6"/>
      <c r="F34" s="6"/>
      <c r="G34" s="6"/>
      <c r="H34" s="6"/>
      <c r="I34" s="3"/>
      <c r="J34" s="3"/>
      <c r="K34" s="3"/>
      <c r="L34" s="3"/>
    </row>
    <row r="35" spans="1:12" x14ac:dyDescent="0.35">
      <c r="A35" s="7"/>
      <c r="B35" s="6"/>
      <c r="C35" s="6"/>
      <c r="D35" s="6"/>
      <c r="E35" s="6"/>
      <c r="F35" s="6"/>
      <c r="G35" s="6"/>
      <c r="H35" s="6"/>
      <c r="I35" s="3"/>
      <c r="J35" s="3"/>
      <c r="K35" s="3"/>
      <c r="L35" s="3"/>
    </row>
    <row r="36" spans="1:12" x14ac:dyDescent="0.35">
      <c r="A36" s="7"/>
      <c r="B36" s="6"/>
      <c r="C36" s="6"/>
      <c r="D36" s="6"/>
      <c r="E36" s="6"/>
      <c r="F36" s="6"/>
      <c r="G36" s="6"/>
      <c r="H36" s="6"/>
      <c r="I36" s="3"/>
      <c r="J36" s="3"/>
      <c r="K36" s="3"/>
      <c r="L36" s="3"/>
    </row>
    <row r="37" spans="1:12" x14ac:dyDescent="0.35">
      <c r="A37" s="3"/>
      <c r="B37" s="6"/>
      <c r="C37" s="6"/>
      <c r="D37" s="6"/>
      <c r="E37" s="6"/>
      <c r="F37" s="6"/>
      <c r="G37" s="6"/>
      <c r="H37" s="6"/>
      <c r="I37" s="3"/>
      <c r="J37" s="3"/>
      <c r="K37" s="3"/>
      <c r="L37" s="3"/>
    </row>
    <row r="38" spans="1:12" x14ac:dyDescent="0.35">
      <c r="A38" s="3"/>
      <c r="B38" s="6"/>
      <c r="C38" s="6"/>
      <c r="D38" s="6"/>
      <c r="E38" s="6"/>
      <c r="F38" s="6"/>
      <c r="G38" s="6"/>
      <c r="H38" s="6"/>
      <c r="I38" s="3"/>
      <c r="J38" s="3"/>
      <c r="K38" s="3"/>
      <c r="L38" s="3"/>
    </row>
    <row r="39" spans="1:12" x14ac:dyDescent="0.35">
      <c r="A39" s="3"/>
      <c r="B39" s="6"/>
      <c r="C39" s="6"/>
      <c r="D39" s="6"/>
      <c r="E39" s="6"/>
      <c r="F39" s="6"/>
      <c r="G39" s="6"/>
      <c r="H39" s="6"/>
      <c r="I39" s="3"/>
      <c r="J39" s="3"/>
      <c r="K39" s="3"/>
      <c r="L39" s="3"/>
    </row>
    <row r="40" spans="1:12" x14ac:dyDescent="0.35">
      <c r="A40" s="3"/>
      <c r="B40" s="6"/>
      <c r="C40" s="6"/>
      <c r="D40" s="6"/>
      <c r="E40" s="6"/>
      <c r="F40" s="6"/>
      <c r="G40" s="6"/>
      <c r="H40" s="6"/>
      <c r="I40" s="3"/>
      <c r="J40" s="3"/>
      <c r="K40" s="3"/>
      <c r="L40" s="3"/>
    </row>
    <row r="41" spans="1:12" x14ac:dyDescent="0.35">
      <c r="A41" s="3"/>
      <c r="B41" s="6"/>
      <c r="C41" s="6"/>
      <c r="D41" s="6"/>
      <c r="E41" s="6"/>
      <c r="F41" s="6"/>
      <c r="G41" s="6"/>
      <c r="H41" s="6"/>
      <c r="I41" s="3"/>
      <c r="J41" s="3"/>
      <c r="K41" s="3"/>
      <c r="L41" s="3"/>
    </row>
    <row r="42" spans="1:12" x14ac:dyDescent="0.35">
      <c r="A42" s="3"/>
      <c r="B42" s="6"/>
      <c r="C42" s="6"/>
      <c r="D42" s="6"/>
      <c r="E42" s="6"/>
      <c r="F42" s="6"/>
      <c r="G42" s="6"/>
      <c r="H42" s="6"/>
      <c r="I42" s="3"/>
      <c r="J42" s="3"/>
      <c r="K42" s="3"/>
      <c r="L42" s="3"/>
    </row>
  </sheetData>
  <printOptions headings="1" gridLinesSet="0"/>
  <pageMargins left="0" right="0" top="0" bottom="0" header="0.5" footer="0.5"/>
  <pageSetup orientation="portrait" horizontalDpi="4294967292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" sqref="A2"/>
    </sheetView>
  </sheetViews>
  <sheetFormatPr defaultRowHeight="15.5" x14ac:dyDescent="0.35"/>
  <cols>
    <col min="1" max="1" width="22.07421875" customWidth="1"/>
    <col min="2" max="2" width="39.765625" customWidth="1"/>
    <col min="3" max="3" width="14.4609375" customWidth="1"/>
    <col min="4" max="4" width="14.07421875" customWidth="1"/>
    <col min="5" max="5" width="13.84375" customWidth="1"/>
    <col min="6" max="6" width="13.07421875" customWidth="1"/>
  </cols>
  <sheetData>
    <row r="1" spans="1:6" x14ac:dyDescent="0.35">
      <c r="A1" s="29" t="s">
        <v>18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</row>
    <row r="2" spans="1:6" x14ac:dyDescent="0.35">
      <c r="A2">
        <f>Model!B9</f>
        <v>2.5</v>
      </c>
      <c r="B2" s="30">
        <f>Model!G6</f>
        <v>6.2281250000000004</v>
      </c>
      <c r="C2" s="30">
        <f>Model!B14</f>
        <v>31.875</v>
      </c>
      <c r="D2" s="30">
        <f>Model!C14</f>
        <v>20</v>
      </c>
      <c r="E2" s="30">
        <f>Model!D14</f>
        <v>20</v>
      </c>
      <c r="F2" s="30">
        <f>Model!E14</f>
        <v>53.125</v>
      </c>
    </row>
    <row r="4" spans="1:6" x14ac:dyDescent="0.35">
      <c r="A4" s="29" t="s">
        <v>23</v>
      </c>
    </row>
    <row r="5" spans="1:6" x14ac:dyDescent="0.35">
      <c r="A5" s="29" t="s">
        <v>18</v>
      </c>
      <c r="B5" s="29" t="s">
        <v>24</v>
      </c>
      <c r="C5" s="29" t="s">
        <v>25</v>
      </c>
      <c r="D5" s="29" t="s">
        <v>26</v>
      </c>
      <c r="E5" s="29" t="s">
        <v>27</v>
      </c>
      <c r="F5" s="29" t="s">
        <v>28</v>
      </c>
    </row>
    <row r="6" spans="1:6" x14ac:dyDescent="0.35">
      <c r="A6" s="30">
        <v>2</v>
      </c>
      <c r="B6" s="30">
        <v>6.9124999550000004</v>
      </c>
      <c r="C6" s="30">
        <v>20</v>
      </c>
      <c r="D6" s="30">
        <v>20</v>
      </c>
      <c r="E6" s="30">
        <v>22.49999900000001</v>
      </c>
      <c r="F6" s="30">
        <v>62.500000000000007</v>
      </c>
    </row>
    <row r="7" spans="1:6" x14ac:dyDescent="0.35">
      <c r="A7" s="30">
        <v>2.1</v>
      </c>
      <c r="B7" s="30">
        <v>6.9124999550000004</v>
      </c>
      <c r="C7" s="30">
        <v>20</v>
      </c>
      <c r="D7" s="30">
        <v>20</v>
      </c>
      <c r="E7" s="30">
        <v>22.49999900000001</v>
      </c>
      <c r="F7" s="30">
        <v>62.500000000000007</v>
      </c>
    </row>
    <row r="8" spans="1:6" x14ac:dyDescent="0.35">
      <c r="A8" s="30">
        <v>2.2000000000000002</v>
      </c>
      <c r="B8" s="30">
        <v>6.837499889561883</v>
      </c>
      <c r="C8" s="30">
        <v>22.500000468278763</v>
      </c>
      <c r="D8" s="30">
        <v>20</v>
      </c>
      <c r="E8" s="30">
        <v>20</v>
      </c>
      <c r="F8" s="30">
        <v>62.499998531721268</v>
      </c>
    </row>
    <row r="9" spans="1:6" x14ac:dyDescent="0.35">
      <c r="A9" s="30">
        <v>2.2999999999999998</v>
      </c>
      <c r="B9" s="30">
        <v>6.6343749037500039</v>
      </c>
      <c r="C9" s="30">
        <v>25.625000249999985</v>
      </c>
      <c r="D9" s="30">
        <v>20</v>
      </c>
      <c r="E9" s="30">
        <v>20</v>
      </c>
      <c r="F9" s="30">
        <v>59.374998750000046</v>
      </c>
    </row>
    <row r="10" spans="1:6" x14ac:dyDescent="0.35">
      <c r="A10" s="30">
        <v>2.4</v>
      </c>
      <c r="B10" s="30">
        <v>6.431249903750003</v>
      </c>
      <c r="C10" s="30">
        <v>28.750000249999992</v>
      </c>
      <c r="D10" s="30">
        <v>20</v>
      </c>
      <c r="E10" s="30">
        <v>20</v>
      </c>
      <c r="F10" s="30">
        <v>56.249998750000039</v>
      </c>
    </row>
    <row r="11" spans="1:6" x14ac:dyDescent="0.35">
      <c r="A11" s="30">
        <v>2.5</v>
      </c>
      <c r="B11" s="30">
        <v>6.228124903750003</v>
      </c>
      <c r="C11" s="30">
        <v>31.875000249999992</v>
      </c>
      <c r="D11" s="30">
        <v>20</v>
      </c>
      <c r="E11" s="30">
        <v>20</v>
      </c>
      <c r="F11" s="30">
        <v>53.124998750000032</v>
      </c>
    </row>
    <row r="12" spans="1:6" x14ac:dyDescent="0.35">
      <c r="A12" s="30">
        <v>2.6</v>
      </c>
      <c r="B12" s="30">
        <v>6.0249999037500013</v>
      </c>
      <c r="C12" s="30">
        <v>35.000000250000006</v>
      </c>
      <c r="D12" s="30">
        <v>20</v>
      </c>
      <c r="E12" s="30">
        <v>20</v>
      </c>
      <c r="F12" s="30">
        <v>49.999998750000017</v>
      </c>
    </row>
    <row r="13" spans="1:6" x14ac:dyDescent="0.35">
      <c r="A13" s="30">
        <v>2.7</v>
      </c>
      <c r="B13" s="30">
        <v>5.8218749037500013</v>
      </c>
      <c r="C13" s="30">
        <v>38.125000250000006</v>
      </c>
      <c r="D13" s="30">
        <v>20</v>
      </c>
      <c r="E13" s="30">
        <v>20</v>
      </c>
      <c r="F13" s="30">
        <v>46.874998750000024</v>
      </c>
    </row>
    <row r="14" spans="1:6" x14ac:dyDescent="0.35">
      <c r="A14" s="30">
        <v>2.8</v>
      </c>
      <c r="B14" s="30">
        <v>5.618749903750003</v>
      </c>
      <c r="C14" s="30">
        <v>41.250000249999992</v>
      </c>
      <c r="D14" s="30">
        <v>20</v>
      </c>
      <c r="E14" s="30">
        <v>20</v>
      </c>
      <c r="F14" s="30">
        <v>43.749998750000039</v>
      </c>
    </row>
    <row r="15" spans="1:6" x14ac:dyDescent="0.35">
      <c r="A15" s="30">
        <v>2.9</v>
      </c>
      <c r="B15" s="30">
        <v>5.4156249037500013</v>
      </c>
      <c r="C15" s="30">
        <v>44.375000249999999</v>
      </c>
      <c r="D15" s="30">
        <v>20</v>
      </c>
      <c r="E15" s="30">
        <v>20</v>
      </c>
      <c r="F15" s="30">
        <v>40.624998750000024</v>
      </c>
    </row>
    <row r="16" spans="1:6" x14ac:dyDescent="0.35">
      <c r="A16" s="30">
        <v>3</v>
      </c>
      <c r="B16" s="30">
        <v>5.2124999037500013</v>
      </c>
      <c r="C16" s="30">
        <v>47.500000249999999</v>
      </c>
      <c r="D16" s="30">
        <v>20</v>
      </c>
      <c r="E16" s="30">
        <v>20</v>
      </c>
      <c r="F16" s="30">
        <v>37.499998750000024</v>
      </c>
    </row>
    <row r="17" spans="1:6" x14ac:dyDescent="0.35">
      <c r="A17" s="30">
        <v>3.1</v>
      </c>
      <c r="B17" s="30">
        <v>5.0093749037500022</v>
      </c>
      <c r="C17" s="30">
        <v>50.625000249999999</v>
      </c>
      <c r="D17" s="30">
        <v>20</v>
      </c>
      <c r="E17" s="30">
        <v>20</v>
      </c>
      <c r="F17" s="30">
        <v>34.374998750000024</v>
      </c>
    </row>
    <row r="18" spans="1:6" x14ac:dyDescent="0.35">
      <c r="A18" s="30">
        <v>3.2</v>
      </c>
      <c r="B18" s="30">
        <v>4.8062499037500013</v>
      </c>
      <c r="C18" s="30">
        <v>53.750000249999999</v>
      </c>
      <c r="D18" s="30">
        <v>20</v>
      </c>
      <c r="E18" s="30">
        <v>20</v>
      </c>
      <c r="F18" s="30">
        <v>31.249998750000017</v>
      </c>
    </row>
    <row r="19" spans="1:6" x14ac:dyDescent="0.35">
      <c r="A19" s="30">
        <v>3.3</v>
      </c>
      <c r="B19" s="30">
        <v>4.6031249118750015</v>
      </c>
      <c r="C19" s="30">
        <v>56.875000125</v>
      </c>
      <c r="D19" s="30">
        <v>20</v>
      </c>
      <c r="E19" s="30">
        <v>20</v>
      </c>
      <c r="F19" s="30">
        <v>28.124998875000017</v>
      </c>
    </row>
    <row r="20" spans="1:6" x14ac:dyDescent="0.35">
      <c r="A20" s="30">
        <v>3.4</v>
      </c>
      <c r="B20" s="30">
        <v>4.3999999037500013</v>
      </c>
      <c r="C20" s="30">
        <v>60.000000249999999</v>
      </c>
      <c r="D20" s="30">
        <v>20</v>
      </c>
      <c r="E20" s="30">
        <v>20</v>
      </c>
      <c r="F20" s="30">
        <v>24.999998750000017</v>
      </c>
    </row>
    <row r="21" spans="1:6" x14ac:dyDescent="0.35">
      <c r="A21" s="30">
        <v>3.5</v>
      </c>
      <c r="B21" s="30">
        <v>4.1749999104198103</v>
      </c>
      <c r="C21" s="30">
        <v>62.500000125</v>
      </c>
      <c r="D21" s="30">
        <v>21.25000002910383</v>
      </c>
      <c r="E21" s="30">
        <v>20</v>
      </c>
      <c r="F21" s="30">
        <v>21.249998845896187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Savin</cp:lastModifiedBy>
  <cp:lastPrinted>1997-01-10T16:07:55Z</cp:lastPrinted>
  <dcterms:created xsi:type="dcterms:W3CDTF">1997-12-13T05:28:31Z</dcterms:created>
  <dcterms:modified xsi:type="dcterms:W3CDTF">2016-04-10T15:34:37Z</dcterms:modified>
</cp:coreProperties>
</file>