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avin\Mooc Risk and Realities\Week 4\Session 2\"/>
    </mc:Choice>
  </mc:AlternateContent>
  <bookViews>
    <workbookView minimized="1" xWindow="290" yWindow="80" windowWidth="14160" windowHeight="8990" firstSheet="1" activeTab="1"/>
  </bookViews>
  <sheets>
    <sheet name="CB_DATA_" sheetId="2" state="veryHidden" r:id="rId1"/>
    <sheet name="Model" sheetId="1" r:id="rId2"/>
  </sheets>
  <definedNames>
    <definedName name="CB_Block_00000000000000000000000000000000" localSheetId="1" hidden="1">"'7.0.0.0"</definedName>
    <definedName name="CB_Block_00000000000000000000000000000001" localSheetId="0" hidden="1">"'635928845444549231"</definedName>
    <definedName name="CB_Block_00000000000000000000000000000001" localSheetId="1" hidden="1">"'635928767541192830"</definedName>
    <definedName name="CB_Block_00000000000000000000000000000003" localSheetId="1" hidden="1">"'11.1.3436.0"</definedName>
    <definedName name="CB_BlockExt_00000000000000000000000000000003" localSheetId="1" hidden="1">"'11.1.2.3.000"</definedName>
    <definedName name="CBCR_d7be196ccabd4a448028b56a2b3d14e9" localSheetId="1" hidden="1">Model!#REF!</definedName>
    <definedName name="CBWorkbookPriority" localSheetId="0" hidden="1">-2121126481</definedName>
    <definedName name="CBx_acb1ebf16ff64199b95572c0af578111" localSheetId="0" hidden="1">"'Model'!$A$1"</definedName>
    <definedName name="CBx_f9fd6d02abdd41fd943263440bd5834c" localSheetId="0" hidden="1">"'CB_DATA_'!$A$1"</definedName>
    <definedName name="CBx_Sheet_Guid" localSheetId="0" hidden="1">"'f9fd6d02-abdd-41fd-9432-63440bd5834c"</definedName>
    <definedName name="CBx_Sheet_Guid" localSheetId="1" hidden="1">"'acb1ebf1-6ff6-4199-b955-72c0af578111"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G5" i="1" l="1"/>
  <c r="E28" i="1" l="1"/>
  <c r="G28" i="1" s="1"/>
  <c r="D28" i="1"/>
  <c r="F28" i="1" s="1"/>
  <c r="E27" i="1"/>
  <c r="G27" i="1" s="1"/>
  <c r="D27" i="1"/>
  <c r="F27" i="1" s="1"/>
  <c r="E26" i="1"/>
  <c r="G26" i="1" s="1"/>
  <c r="D26" i="1"/>
  <c r="F26" i="1" s="1"/>
  <c r="E25" i="1"/>
  <c r="G25" i="1" s="1"/>
  <c r="D25" i="1"/>
  <c r="F25" i="1" s="1"/>
  <c r="E24" i="1"/>
  <c r="G24" i="1" s="1"/>
  <c r="D24" i="1"/>
  <c r="F24" i="1" s="1"/>
  <c r="E23" i="1"/>
  <c r="G23" i="1" s="1"/>
  <c r="D23" i="1"/>
  <c r="F23" i="1" s="1"/>
  <c r="E22" i="1"/>
  <c r="G22" i="1" s="1"/>
  <c r="D22" i="1"/>
  <c r="F22" i="1" s="1"/>
  <c r="E21" i="1"/>
  <c r="G21" i="1" s="1"/>
  <c r="D21" i="1"/>
  <c r="F21" i="1" s="1"/>
  <c r="E20" i="1"/>
  <c r="G20" i="1" s="1"/>
  <c r="D20" i="1"/>
  <c r="F20" i="1" s="1"/>
  <c r="A20" i="1"/>
  <c r="A21" i="1" s="1"/>
  <c r="A22" i="1" s="1"/>
  <c r="A23" i="1" s="1"/>
  <c r="A24" i="1" s="1"/>
  <c r="A25" i="1" s="1"/>
  <c r="A26" i="1" s="1"/>
  <c r="A27" i="1" s="1"/>
  <c r="A28" i="1" s="1"/>
  <c r="E19" i="1"/>
  <c r="G19" i="1" s="1"/>
  <c r="D19" i="1"/>
  <c r="F19" i="1" s="1"/>
  <c r="H26" i="1" l="1"/>
  <c r="I26" i="1" s="1"/>
  <c r="H22" i="1"/>
  <c r="I22" i="1" s="1"/>
  <c r="H25" i="1"/>
  <c r="I25" i="1" s="1"/>
  <c r="H24" i="1"/>
  <c r="I24" i="1" s="1"/>
  <c r="H21" i="1"/>
  <c r="I21" i="1" s="1"/>
  <c r="H27" i="1"/>
  <c r="I27" i="1" s="1"/>
  <c r="H20" i="1"/>
  <c r="I20" i="1" s="1"/>
  <c r="H28" i="1"/>
  <c r="I28" i="1" s="1"/>
  <c r="H19" i="1"/>
  <c r="H23" i="1"/>
  <c r="I23" i="1" s="1"/>
  <c r="I19" i="1" l="1"/>
  <c r="G4" i="1"/>
  <c r="A11" i="2" l="1"/>
  <c r="B11" i="2"/>
  <c r="P2" i="2"/>
</calcChain>
</file>

<file path=xl/sharedStrings.xml><?xml version="1.0" encoding="utf-8"?>
<sst xmlns="http://schemas.openxmlformats.org/spreadsheetml/2006/main" count="46" uniqueCount="43">
  <si>
    <t>Regular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</si>
  <si>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</si>
  <si>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</si>
  <si>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</si>
  <si>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</si>
  <si>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</si>
  <si>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</si>
  <si>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</si>
  <si>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</si>
  <si>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</si>
  <si>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</si>
  <si>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</si>
  <si>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</si>
  <si>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acb1ebf1-6ff6-4199-b955-72c0af578111</t>
  </si>
  <si>
    <t>CB_Block_0</t>
  </si>
  <si>
    <t>Decisioneering:7.0.0.0</t>
  </si>
  <si>
    <t>f9fd6d02-abdd-41fd-9432-63440bd5834c</t>
  </si>
  <si>
    <t>Luxury</t>
  </si>
  <si>
    <t>St. Dev.</t>
  </si>
  <si>
    <t>㜸〱敤㕣㕢㙣ㅣ㔷ㄹ摥㌳摥㔹敦慣敤搸㡤搳㑢㑡㘹つ愵ㄴ敡攰挶㐹㐳㈹㄰㠲㉦㜵㤲攲挴㙥散愴㈰㐰㥢昱敥㤹㜸㥡㥤ㄹ㜷㘶搶㠹㑢愵㔶㔰㙥攲㈶㤵㠲㈸ㄴ㈸ㄵ慡挴ぢ㤷ㄷ敥㉦㐸㐸㈰㈸ㄲて昰㠰㠴㔰㐱〸ㅥ㐰㈸ㄲて昰㠰〴摦㜷㘶㘶㜷㜶搷㍢㜶户㉤戸挸㈷摤摦㘷捥㙤捥㌹晦昵晣晦㤹收㐴㉥㤷晢㌷ㄲ晦㌲攵㤹戹㘱㘹㈳〸愵㌳㌱攳搵㙡戲ㄲ摡㥥ㅢ㑣㑣昹扥戹㌱㙦〷㘱ㅦㅡㄴ捡㌶敡〳扤ㅣ搸て捡㘲㜹㕤晡〱ㅡ改戹㕣戱㘸㘸愸攷㈰晣㡤㈴て〶㝢つ收〱㤶㘷愶ㄷ㔶敥挷愸㑢愱攷换〳㘳攷愲扥㐷㈷㈷㈷㈶㈷づ摦㜱昸㡤ㄳ〷て㡣捤搴㙢㘱摤㤷㐷㕤㔹て㝤戳㜶㘰㙣戱扥㔲戳㉢敦㤰ㅢ换摥㐵改ㅥ㤵㉢〷て慦㤸㜷扣㘹昲㡥㈳㐷慣扢敥㝡搳㈰㕥㥤㍢㍤㌳扤攸㑢㉢㜸㤱挶搴㌹攵㍢㘶㘵挵收摡愴昴㙤昷挲挴捣㌴晥㑢捤ㅦ㑦㜷㑥㉣慤㑡ㄹ昲搵搲㤷㙥㐵〶〶㍡づ㌸㔳㐱㔰㜷搶戸㜹㠶㌳㠷愵㔶捣㈰搴㥤ㄹ㔹慢ㄹ㑥㌲㙡搱㔹挰摥搵捣㡤㐱㘷㐹扡㠱ㅤ摡敢㜶戸㔱㜰㤶㌱㔰㜵挸㌹ㅢ挸㌳愶㝢㐱㥥㌶ㅤ愹㍢挷敢㜶㌵ㅦ愵㕣摦慤挹㄰改㠹愹攵㑦㑣〵捥捣慡改慢ㄹ〵摣㤸㡣戶㜳㝥愵戵敤捤摤挷攵搴搵ㅢ㌸收㉤摤摢愱收㥣改㌷㕡㡥㜷㙦ㄹ㉦扥㜵〶户㜷㙦㥦摡愳搶㍥慦敦摥㐷㙤㘵㙢㙢㌱㄰搳户摡㔱㉣挶㈸㄰昴ㄳㄴ〹㠸㐰愳㐴㌰㐰㌰〸㈰昲㝦〷㤷愴㍢戲㑡㉢㥢㕡㜹㐵㉢㔷戴㜲㔵㉢㑢慤㙣㘹攵ぢ㕡㜹㔵㉢摢㕡昹㝥慤㝣ㄱ㙤㤲㔴散敦搷攲昴扢慦晣攵攷晦㤸扢敡昴㔳㡦㍦㜳昸㐷ㅦ㈹㍦㌰戸〷㡤敥㡤㈷㌵敢㥢㤷㐰㙡㑤㉡㍥㌴㜱㤰晦戶收ち㌰㠵㜵挴扡搳㥡㥣慣ㅥ㌹㘸ㅥ㌶㜵㉥㉢〳昹㉤㠴㌲㠲戶㠳搶㝤戶㕢昵㉥㈹摣摤㌰㙤〶戲戹㜱攳㜱摤戴㔷㜷慢挱㉢㌶慦㕣ち捤㔰㕥摦㕥搷ㅣ愴愳摢ㄲ搸㑡〶敡㝤㌷戶㜷㍢㘷搶敡㜲敡戲ㅤ㔵扦戲慤摡㔹昴扤㤵敥戵㜳扥㝣愰㔱摢㌱愳㈹〸戵㜵㌵㜶挷㉡愳慡㘸㕥㘳㌳慢㕥㈰㕤㌵扤㜱㘷搱慥㕣㤴晥㤲愴㐸㤴㔵戵搴慢㔹ㄵ㜳晤昸㠲㡢㠵㠲㕢慢慦㑥㤷㕡㜷㕦づ挱捣戲㡡昹慥㐹㍦摣㔸㌶㔷㙡昲㥡㤶㈶搱㍢㔱戱扦愵㜸捥慢搴㠳ㄹ捦つ㝤慦搶㕡㌳㔵㕤㌷㈱㘹慡愷扣慡捣攷㜳㑡㈸㐰攰昶昵〹㤱扢慤㍢㉦㈸㐴愴㔰㑣㐶扥慥㤵散㈶捥㘰㜵㔸㐵㑤㤲㈶戵搷㙣㌱ㄸ攷慢㘴㑣〶〷愶搶㐴晤挱㤷扥㙥㡢㘱ㅢ㤸㝢㘹ㅢ㙢摡㘸扣晡扢搷愵ㅢ㥥㌰摤㙡㑤晡㤹摡㑦㜰㐶挶㌰㠰㝥〵〲愱敢敥㔱搵㠹换㘲㐳扦㘴㔷挳搵挲慡戴㉦慣㠶㈸㠳㠶㉣ㄶ戹戵ㅤ挹戸ち㐵挶㕥㠲㔱㠰㔲㈹㔷搸挷㐶㠵ㄲ㔲㑥愷㜴捡攰攵ㄶ㐱捥㝥㉤扣㍣㘸捤搹戵㔰㐶㐲㜹搸〲㐶㈲慤愶搰㌷㐴ㄲ昵捤㑡愴㌰昶㔹㌳愰㔲搳㜶挳㡤㈶摦㜶㜰㐹㐴㐴扢戲㘰挷挹〲㡡㠲㔶㜹㤰挱㙢㈰㥡㌶㘹㤰摤㌸㐵㐴㘴㠳っ捤㡥㤱㕢㠹㡣敤㌳㘴〴摡愷㠹㤰慤て㜶㤷ㄱ㈴昶㑥㈲㘵愷慥晣戸㉢捤㌶戳攵㈳㘹㜶㌵㌶捥戸㠶攰㕡㠲敢〸昶〳㠸㍦㐱挲㔱捡㈱摦㥡㡣㔷攰搹戸㠱攰㤵〰㤰㑦〶㘵㑥㉣慡㘸㐳㙤挷㡥㘴扢㈱搸挹捡㈸㡥㐴ㄱ㉤攳㠶㥤㌹攴㈸㐴挷㔶攷捥搰戵㜹愵㘳㕦摢㥤㌶搳换㈱㐵㘶㌴㑤慦㜵㡢愶改㡤㘰搳ㅥ昵搶㑤攸㙡㡣ㄱ扣ち愰㘴扣㥡㄰捡㠵〶敦昶㉣㝡㥡㤴㉦ぢ戳㈸㌲㠶㝡㔴昰㌱㈱昳〸㤰㈱攴㍡㡥㉦扢㌶㌴捤挱㜱敢㘵㙦㐳ㅦ攸捥摦㌱搲摢昴收慥摥愱扦攸㜹㕡搱㌷㠳扤挴㙦扢敡㤸㕢㔰㙤扣㤶攰㔶㠰㌶ㅤ挳搳昷昳昵ㄴ㈸戳搸㐹㘱㙥㉦扤㉥捡捡㕤摥㔸㤳㑡〳つ㕡换愶㝦㐱㠶昰㘰㥣㥣㠵㉤散昹扥慣攱㔰㕢㔵〵㍣扦㕣摢㕡ㄸ捣昹㥥挳昲㕤ㅢ㌹㜸㔹㈸㠶㝣㕥敢换戵搹挸ㄹ戶㘶捡攷㤴愲ㅣ敡攰挳摤㠵㐴慡㔳㉢㜹戱㕦昶昹㜲㔷㤲昴㈰㐹㕥㡦㙤㌵㙥〳㠰㤴㄰扦敥㉡㔱づ戰搹ㅢ㔴戳㔶㡢㤵ㅥ扥㡣搳㐹㥢て戱㐳㡥っ㐴づ摢㘹昸て㠲㈱㘷挹㜶ㅡ挲㘲挰㔹㤴㝥〵扥〵扢㈶㑢㤱㕢㤶愲㘶㔷㔶扣㑣㘴㐵㕦㕦挷㜹㍡挳扦愶攸愴㑤㑡㘴㜲㝢㘶㘵挶㔹扣㐹㔴㜴㐳㔲愸㘴戸㠶ㅡㄲ㠸㤴挷戶扢㈲愶〷ㄱ㜳㍢㌶捥㌸㐸㌰㐹㜰〸㐰晦〵㈴捤㜶㌷㥥攱戰晥㜵扡戴换攵㕣㤱㘸㔰㉥挲㘷扢ち慢㈳㝣捤ㅢ〹敥〴㘸㌳㝦攸㠰捣㈰㐴㠵昲ㄴ㈱慡㌰㠶㜵捥㤶㤷㐸〳㝢㉣〴㤶㘶敡㐱攸㌹㡣㉣つ㔹戳摥㘹㉦㥣戵㠳㌵㐴愲㐶慤㌸㜳摦慡㜴㐱㕤㍥㙣㥦戶㌲㙦㙤㑤㔶つ㙢挹慢㐳戴㥤㥣摤〹〷㜳㙣〷㙣㐹㜵㌶搷〴㔲㙦攷㘳っ㈱戰搳捡摦㑡㙦散戶扣摦㍣昴つ㌷㜷㜴搹づ㙢㜲挰㡡㤸㡥昹愲㠵㕤㐴攴愰摡㙦㉤慦晡㔲捥づ㔹挷㝤扢㕡戳㕤㐹㘴挰挶㘴戰㙥㕥㕥㐰㤴㘰搱㘳っ搰㜳㠷慣㘵摦㜴㠳㌵㤳〱挵㡤扤㉤㑦㉡㉣愲㕢搳戶ㅢ攰㌵ち㡢捣て㕢㑢慢摥㈵㐴㙣敢㡥㝢摣㕣ぢ㜶〴㔶㐸昴㔱㔲愸ㄱ㥡搰㌴㔱搴㡡扤攲㠷〷昲㕣㡥扣㤷㈷㔰戸捡改昴㤹㘷㘸㙦摡昵㜱㡣㠶㜶㍡攷㌴㠸攸㔱愳戰㉦㔳ち㤳㔳㡤扢搸攷捤〰昷ㅣ㍦㝢戲ㄹ㤹㝢㐱㌱㙢㥤㕥晥っㄹ慦挸愲ㄱ〸愱㡦㙥㑦㐴㉡㉣㈳攵㠰〳㠱㜱㍥戵㤳㕦挹㔲㙤㐸㝤㝢㥡搹㌹㐴㤲〶慤㜹㜳㐵搶㄰㡦㜶捣㜰㑦昴㐰㌳搶㌱㙢㐱㕣㌷攳㌹㡥㐹搲㈲㔹㉥㔵㑣㔲昰㔴㍤昴㑥搹慥㘱〱㈸晡㡢㡢捣换㈸㌲㉦慢愲㐱敢っ㐳㠳㉡捦戱扣ぢ愶㙦㠷慢㡥㕤㈹昲㠱攱扢ㅤ㐱㤳㘰㜲㑡摥㈴㈵㌲㘳慣捤㥡㍦ぢ㤳㉤㤸〰扡㈷㈰㐷戹㜵㐴㍦㈸㔷ㄳ〵晣ㄳ㍤㍡㤶㈰㘰㤴愷搴㜸㉢㐶搳搵敤〸㠸ㅣ㤵慥㈴㜷㌰慥㍣㡣㤲㐸〸ㄱ敢ㄹ㈴〲慦㘰㑡挸搳挵㕤戰捥扡㜶〸散ㄱ㘳㜳㜶㌸ㅢ〰攵〰挸慡攳敤昵ち慢愹㑥攳つ慤㜰㔳㘷㔵㡢㥡戸戱戳㍥慤㌷㕥戳㐹㜵愴㔱㔲㡡㘴慢㐶㑡戳㙣㌲挷㥤愴㙡㠴㔲摣㠹戶ㄱ㔹㙥搳收扥㔳㡡扣〰挵愴㘸㈶㘷扣㑤ㄱち〲扤戱㡥愲捦㍥㥢㍣㔲ㄱㅢ摡〰㈵敡愹愸㙣㈸づ〹㥥挴戵㤳慡㉣挵㑦攰敦㍤㜱㜶愱ㅥ戶搴㤸㤷㐷攳㥡愹㕡㙤挱㠵㤵㔰㌱晤敡づ㘱㘹慣㉤搲㌰㡡㍢㝢搵晥搱昶愶ㄸ㌱㘶㐳㠶㐵㌲晣挰㘰㐳㌰㔷㉡愲㑡敢㙣㠸㕢摤㈸㉥昲改㤴㌴㕤㠵㠱愵戰㍡㉢搷㤵ㄹ搶戴攴㐷㔵㠷挶㘹㔱挹㔱挳㥡㕡〹愰搲㐳捡昱㌸愷ㄸ摣戰捥搰㉤㠵㑢っ㄰扢㜱㙥戱ㄲ㈲戴摢ㄸ㠰㈷㠳㥤㠳ㅤ散㐸ㄴ㍡愱㜵㐶〹㕡挸㈰摣搶㐵㤰㜷㝡挴㈸〴愹愵搲摦㡥㠹捦㍦挱昴戵㘳戹㈴ㄳ㌳ㄱ挳㕤ㄹ搶〳㤰㥢㡥㑣㤲㡢㐶㤳㠰㜹㈴搹㤴搰ㅡ㑣捡㘸㘲っ搱攴昳㐳摣攲㘱㉣㙢㤸㙣㔳挳㍤户搰㠶㌶慤㙤散戱㑥扡㤵㕡扤㉡㤵㉡㑥㘴戵搲挸㍢〲㕦敡ち㘰挴㑤ㄹ晢ㄲ㙦捡㐹ㅣ愵戸㘴㈲愹㜷扢摢㌸㠶敥㑡挸㘱㡣㐸昵㌱〰㤹攱㤶㔳〱戱㡥㝢ち戴て昷㌶㉦㌰愸换㜳㄰㘹ㅤ㐵㤴㘵昳戸㡦搷㠸㈲㉢㙥㑢㌵㥢昷收㍤摡散愹愲ㄳ㜶㔴戴㈳㜰㠴㜵㐶〲慦㔰㠰㌱搲㈳㜷㜰㤰摣㤵㌸扡㝢攵㘱昵㤸扢〲㔴㈸っ〸挶㜸㜹ち捡㘱㔷挱㐸㌴戸戵愶搵㉤ㄸ晤愵攵㙤㑣〱〸㠶㠱㘹搰愲㘵㘴攰捣㈰扦戵㠱㜳ㄳ㕡㘵㐴㐸搳挱㔴挶㈸㐷攱戰〷搲挰㑤㍣㐸㉦㝢㔰㐲攱㍥㜵㌱㉣戹㥢㌸敥攰〸攴昹搷戴ㄵ㉥㥡㈱慥扦戸晢摢㡡愷慡㔵㥡扢昰捦敤〸慣攲敡㐶㘴㡥敥㙢扢㤴愵搶㐴晢敥收戶㡡昸戲攰愱搹㠹ㄳ㘶㔸㔹㕤ち㌷愲㡢㕢扤㤲㠴晥㐳昸㈳㌶㝤㍢㙤收扣换㡢愸敢摣晢搲㐵搷扢攴慡㜹改〱㙦晤㠱㐲㜰㠵戲㥦㤳㉣攵晥㡤㝦㉡㘹㌹晤〷ㄸ㜱㍢搳收〰㑤〷〹挷㔱㈹㤲〶㘳挸㘷搰〹㙣昷挶慤〱搲挹扥㌶㍡㔱㠲㘰㤷㔰摣ぢ㉦ㅡ愱㠸敦〳慤㈴㤶攸㐸㡥㍤㝦〶慣㉦扥㠷ㄲ㈲ㅣ捦戱ㄸ搱㕦㠵㕣〶敡㤴㈰㡦慦㜸昰㐲挸晦て㤶ㄲ㙥摥㤴㥤晥ぢ捣㉣扥摢㡥愲ㅢ㠹愲敦㜴愰㐸昰ㅡ㠸攲摦㝢㤰㐹㤲捥昰散昳ち㠴㜳㑤扢〷搰㤷晣挲敦晦昰〰㍡ㅦㄳ㠷戲搱㄰㙡扢〵捦つㄳ愱慦挳㐴㘰昰㕥㤹〸愷㤰ㄱ㡣攲㐷㈶㐲散〳㔹㐰挱搶㈶〲㘳㝢ㄹ㠶㘰㉡搴㥡㜲㙢昰〴㜶㡤㐳晦搸〹㕣扣㤵〱攲昹㔰㕡挱っ㍣㔲搷㜶ㄶ㉦㥡扥改散㔷攵挷㝤〹㘵收㉦攳㈶户敡挲ㅥ搷㙦㕡愳㍡㙤攲慢㐸扣散扢晥㤴敤摤㕦〷愶愲ㄴ戹敦㐵㔱ㄴ㕥㠰愷㐴昰摣㤰㝢摦扥慦ㅦ晦晤㠳㡦ㅥ攳㙤戵㤸㔶昵摢㤰敦㈵㘴㑦㝢〲㐱摤搴㐵㤱慢昹㘱捥㈹㝣愲㘴慦搵攴戴改㉢㉢㈸㌰㥣㈴ㅢㄱ㕥㡡㌰㈳攲摢〹㈶㈶敥㍤㐴㈶收㐴㥢扢㔳㝤搸愴㕣㠴ㄳ愹㠹㉢㥦㕥ㄲ㌶ㄴ㕤ㄵ㔹㡦搶愶晥㑤愸愲攷㌹㤱㔶㉢㤱愷㑥㈶㈱扥搱慥敢㡥㔰搷㐵〷ㄹ㠶晤ㄳ㈹㠵昸〳㈹㈴㝤㤰攱㠵〰㈵愵捥㈰愳摦づ㤰ㄱ㔹㙢て昱搲ㅦ戰㉢〴㘴攳搲㕦㡦ㅦ戱㘰ㄷ㠱挵挴ㄷ摦敢㠹㤶戶㘸愲㥡ㄸ慡㔵㌶捤ㄲ㌲敡昰挲㠲挹愴㜴ㄹ㤹㈴改㠷㤰摢戶㍢㡡㉦ㄹ㜲愲挰㕢挴搸扡㐳㕦㕢挹戹摢慤攳收〷昴㑣㐱㈹っ㜷㉦㡢㜱㈰㔵㌱扡愸㘹㈹㉡㈲ㅣ㡥戲㡤㑥〳㜱ㄵ㜴㤶扢ㅦ愷㔲〴晦昸愵㄰敢挷㥢㐳㕦摤㕥㐳ㅤ攷昶㘳㠱晣挱晥扡㌱㠳戱昱㔶㜲っ㈴散戶㕡ㄵ愳敢攱㘷搱㠵㡢捥〹愳㤹㔵捦攲〸晥㈴㥣搵愷㜵攸㝦㐶慦ㄵ㘷㥤㘳㙦㠶戱㕢昴晦㍢㔱戰愵晥ㄷ㡣扤㈹㐴扥㉢捥昰㐱㘷晣㘴换㤰つ㜷〴㥥㙤〴㙦搴挱搸㔰㔹㠶扣愳摣ㄲ㍥㕥㡤慡㤵〴㠷摦㉢摦㝥㌵愲搱㤷戶敤㐰㔷〱挸搸㤰晥っ㐴㔰搷晥慤㜲㉢㌹摤ㄶ摥㡤㡥晢㑥搹ㄵ摦ぢ㍣㉢ㅣ㕢㐲搰㜷㡣摦㥥㔹戰㜹愶挴㔷摢㠵摡捤搸㠹挱昷愲捦改〵〸散搳㌲㝣戱㘲㤱㡣㉣㙣㉦㤲挱敦㤰㐶㔲攱㈵㙡㠷攰㉡敢摥扡㔹挳愷慢ぢ昰㜵㠶㉣摡ㄱ捡㉥昲㌸户摦搰攰搶攱㡥搶㍢攰て㤲戵〹〴挷搴ㄲ摥晤㕥敥㙢晢ㅥ戴戶㡤搷ㄶ戰㘵㙦㍥户㤲晥㌴㜰扡扤户戴㤲っ摦挹㉦㤲㑢㐶㤹㄰㤷昶㡦攱敦昶ㅤ戴ㅣ㙤ㄴ㜴ㅥ㝦搰㑤㐷搸㜸つ敥戳㙤㐴扦捦愳慢㤸㈲挰捦㌰攳っㅦ〴扤㝣㘴㐵昱㈵㉣㡢っ㠰㝣慥㔰〱攸㑥搵㑦㙥㐶搵㈳昷戰㈷㤲攰ㄹ㠳攴㔸ㄲ㕦㐰㐳㙥㔷戴㙣戰〴㤷㉤搴㔹〲㜹㈳改㠱㝣㑥昰㉣愱㈶昲㌹㜴㘸㑣挴㐶㘹昷㠹㝣㜶戳㠹〸㕡〱㙡愱改昱㐷ㄲ㉤㘲搴㔰㙤㌸〴㉥㠱〷㌰㤲㈸㤳㘱捡㐷ち㥤㐲ㄴ㘳昸ㅥ㔱㠴昴换昸敦㜳挷㝥昱㉣搳㕦㡦〹㈵ㄱ㔱搵扡ち㑡㐴戵㡡㑦愵㔷攱愳戴晢㉡㍥戱搹㉡㐶㈸㉣㌹ㄳ㈳〴ㄸ敡ㄳ㘵晣㔱慢慡㈳挳つ攵㑦㥣㈷挰慦㘵ㄶ㈳㈶㑡㔴摦㑢挸愰㉦㜷㕥戵扡㡣㑣搲㔷攷㐶㘴㝣攵愳っ㈵摥㠸愴㔳愷㄰㜹㘵ぢ㤱㝡㉣㍡戱㍢㜶㐷〸〹㉣㠹㥦捤㜶㤵敤㠵ㅥ㐳晤攲挳〹㘲㑥㥣㐸㍥愱搲攲攰ㄳ〸㈳㌲㑤㐹㐸摣㐸昱愱愴昱户扥摤昴㥤愲〲〹搴ㄳ㌵㈶挱愹挶ㅦ㑣ㅡㅦ挲攷㔹慡㑤㡥㔷〹㤸㥥㑢ㅡ㤳㌰㔵攳㐷㤳挶㝦㌹戴扦搱㌸愱挳㘸㘴㥤㐴㤲㘱昴慡㘳㐰敡㔳敤㘱㌴搷㉤㉡搲〱㉢㉡愶〸㔵㌱攴㥡㔲愵㠳戸ㄵ攲攳㘳改㜹㕣㜲挲㕤㄰㐸摢攸晦㤹㜰ㄲ㤷㥦㘶捤搰挴户搰敢㠸㍡晢㠶㝡㘲攷㠲戵攰愳愰摦㍡ㄹ攰㜰㔵摤㔱㈴〲扢㈰ㅦ敤敦ㄶ摥昹っㅢ戲戹ㅦ㐹戴㑣攳㘵㤲摥戴㠸㡡戰攴挵晢ㄳ捣收ㅥ㘹搲㡣昱㌰㤰〳㌱〹挸㡣昱〸㘰ㄴ㤱搹挷㠲ㄱ昲扦㘲敥昷戳攲〳〴㡦〲㤴〴㤹㥤㜴㔰昸㈰挰㜰昲㝦慣ㄸ㕢㔷㡥ㄳ㑤㍣㤸扣㉣㑤㐶挶㠷搹攱㈳〰㝤昰攳㡡㤸〸㑢挶㐷㔱㤲㝥㈹〵㠷㝡改挷㔸昱㜱㠲㑦〰㤴㜴㑥㜶摢扢挶㌵昵愸挲㍥㠹慥攲ㄱ〲晣㡣㑦挵ㄹ㍥攸摣㠷户㜴㌷㥡㜹㈶㑥扥昰㐷捣戳攵㔳晥扢昱㘹晥〶ㄷ摤㠷晦㌳㠹慥㉣晣扣昶收摥挶㈲ㄳ搰㌸㔷扦㌵㙣昶ぢㄸ㠷敢㙡㠶㔲㌸㈲㤵㑡㔱㉢〸攲㥢ぢㄶㅥ摥挰户ㅣ㔵ㄵ㐲㤰〶㔴㠵ㅢ㔷ㅣ㐳㠱昱㘹㌶㈵㡥㠹㈷攳㜱㍥ㄱ戵㙡ㄳ㍦ㄳ㘷昸㈰㠸㔷搵晤晥戸㝢昲㐲攲㕡㔵搸㙤㉦㈴晥㔵挵㙡晡㠵㑦㜰㌰㠵㉣㘴㕡戵ㄲ㤱愶㘸攸ぢ挸っ昵つ㜳㙥昷攱愷㕤ㄶ㤵昳搵昳攷晦㌹㥣ㅦ扢㍥晦捥户て㍥昱摣捦晥昰搸慦摥㜳昴捦晦㝡昲挹㕦晤昱戱㘷晦昵挳㤵愳㍦㜹晡改ㅦ摦昳攵㘷晦戰搷㝡㑡晢昶㍦攷㥦㝡㘸昲攲㐳て㔸㘷㙦㍢晥搰扢敥扦㜷㜲昱慡昱扥扥晥晥㕢㐷㝦㝡摤敢㐶ㅥ㜹攰扢攲㐷扦戹搶ㄵ㙡戹㜸㐱敢㌴戸㙣㌵㡤㉦㈲㠳㘹㜰挶㉦改㌴戸㕣戵㔱㉢昱㐶㑤愳愰〸攷〶㈷愰㉡捣搶㡡㠱晦〰㐹㕡戴愸</t>
  </si>
  <si>
    <t>Apartments</t>
  </si>
  <si>
    <t>Numbers of Apartments</t>
  </si>
  <si>
    <t>Demand Parameters</t>
  </si>
  <si>
    <t>Expected</t>
  </si>
  <si>
    <t>RV for Luxury Demand</t>
  </si>
  <si>
    <t>DR</t>
  </si>
  <si>
    <t>DL</t>
  </si>
  <si>
    <t>below Threshold?</t>
  </si>
  <si>
    <t>Demand Realizations</t>
  </si>
  <si>
    <t>Profit</t>
  </si>
  <si>
    <t xml:space="preserve">Profit from </t>
  </si>
  <si>
    <t>Profit from</t>
  </si>
  <si>
    <t>Luxury apartments</t>
  </si>
  <si>
    <t>Regular apartments</t>
  </si>
  <si>
    <t>Total</t>
  </si>
  <si>
    <t>Reward</t>
  </si>
  <si>
    <t>Risk</t>
  </si>
  <si>
    <t>Profit during the year</t>
  </si>
  <si>
    <t>Salvage Profit</t>
  </si>
  <si>
    <t>Profit Threshold</t>
  </si>
  <si>
    <t>RV for Regular Demand</t>
  </si>
  <si>
    <t>Modeling Risk and Realities</t>
  </si>
  <si>
    <t>Stargrove_0.xlsx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</si>
</sst>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44" formatCode="_(&quot;$&quot;* #,##0.00_);_(&quot;$&quot;* \(#,##0.00\);_(&quot;$&quot;* &quot;-&quot;??_);_(@_)"/>
    <numFmt numFmtId="164" formatCode="_(&quot;$&quot;* #,##0_);_(&quot;$&quot;* \(#,##0\);_(&quot;$&quot;* &quot;-&quot;??_);_(@_)"/>
  </numFmts>
  <fonts count="9" x14ac:knownFonts="1">
    <font>
      <sz val="10"/>
      <name val="Arial"/>
    </font>
    <font>
      <sz val="10"/>
      <name val="Arial"/>
      <family val="2"/>
    </font>
    <font>
      <sz val="11"/>
      <name val="Arial"/>
      <family val="2"/>
    </font>
    <font>
      <b/>
      <sz val="11"/>
      <name val="Arial"/>
      <family val="2"/>
    </font>
    <font>
      <i/>
      <sz val="11"/>
      <name val="Arial"/>
      <family val="2"/>
    </font>
    <font>
      <b/>
      <sz val="10"/>
      <name val="Arial"/>
      <family val="2"/>
    </font>
    <font>
      <b/>
      <sz val="10"/>
      <color rgb="FF00B050"/>
      <name val="Arial"/>
      <family val="2"/>
    </font>
    <font>
      <sz val="11"/>
      <color theme="1"/>
      <name val="Arial"/>
      <family val="2"/>
    </font>
    <font>
      <b/>
      <sz val="11"/>
      <color rgb="FF0070C0"/>
      <name val="Arial"/>
      <family val="2"/>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2" fillId="0" borderId="0" xfId="0" applyFont="1"/>
    <xf numFmtId="0" fontId="3" fillId="0" borderId="0" xfId="0" applyFont="1"/>
    <xf numFmtId="0" fontId="5" fillId="0" borderId="0" xfId="0" applyFont="1"/>
    <xf numFmtId="0" fontId="0" fillId="0" borderId="0" xfId="0" quotePrefix="1"/>
    <xf numFmtId="0" fontId="2" fillId="0" borderId="0" xfId="0" applyFont="1" applyAlignment="1">
      <alignment horizontal="right"/>
    </xf>
    <xf numFmtId="0" fontId="4" fillId="0" borderId="0" xfId="0" applyFont="1" applyAlignment="1">
      <alignment horizontal="right"/>
    </xf>
    <xf numFmtId="0" fontId="3" fillId="0" borderId="0" xfId="0" applyFont="1" applyAlignment="1">
      <alignment horizontal="right"/>
    </xf>
    <xf numFmtId="1" fontId="2" fillId="0" borderId="0" xfId="1" applyNumberFormat="1" applyFont="1" applyAlignment="1">
      <alignment horizontal="right"/>
    </xf>
    <xf numFmtId="0" fontId="2" fillId="0" borderId="0" xfId="0" applyFont="1" applyBorder="1"/>
    <xf numFmtId="0" fontId="2" fillId="0" borderId="0" xfId="0" applyFont="1" applyBorder="1" applyAlignment="1">
      <alignment horizontal="right"/>
    </xf>
    <xf numFmtId="0" fontId="3" fillId="0" borderId="0" xfId="0" applyFont="1" applyBorder="1" applyAlignment="1">
      <alignment horizontal="right"/>
    </xf>
    <xf numFmtId="164" fontId="2" fillId="0" borderId="0" xfId="1" applyNumberFormat="1" applyFont="1" applyAlignment="1">
      <alignment horizontal="right"/>
    </xf>
    <xf numFmtId="164" fontId="7" fillId="0" borderId="0" xfId="1" applyNumberFormat="1" applyFont="1" applyBorder="1" applyAlignment="1">
      <alignment horizontal="right"/>
    </xf>
    <xf numFmtId="164" fontId="7" fillId="0" borderId="0" xfId="1" applyNumberFormat="1" applyFont="1" applyFill="1" applyBorder="1" applyAlignment="1">
      <alignment horizontal="right"/>
    </xf>
    <xf numFmtId="0" fontId="7" fillId="0" borderId="0" xfId="0" applyFont="1" applyFill="1" applyBorder="1" applyAlignment="1">
      <alignment horizontal="right"/>
    </xf>
    <xf numFmtId="5" fontId="7" fillId="0" borderId="0" xfId="0" applyNumberFormat="1" applyFont="1" applyBorder="1" applyAlignment="1">
      <alignment horizontal="right"/>
    </xf>
    <xf numFmtId="0" fontId="3" fillId="0" borderId="1"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4" fontId="3" fillId="0" borderId="2" xfId="1" applyFont="1" applyBorder="1" applyAlignment="1">
      <alignment horizontal="right"/>
    </xf>
    <xf numFmtId="44" fontId="7" fillId="0" borderId="0" xfId="1" applyFont="1" applyFill="1" applyBorder="1" applyAlignment="1">
      <alignment horizontal="right"/>
    </xf>
    <xf numFmtId="44" fontId="8" fillId="0" borderId="0" xfId="1" applyFont="1" applyBorder="1" applyAlignment="1">
      <alignment horizontal="right"/>
    </xf>
    <xf numFmtId="0" fontId="3" fillId="0" borderId="0" xfId="0" applyFont="1" applyBorder="1"/>
    <xf numFmtId="0" fontId="3" fillId="0" borderId="1" xfId="0" applyFont="1" applyBorder="1"/>
    <xf numFmtId="0" fontId="3" fillId="0" borderId="7" xfId="0" applyFont="1" applyBorder="1" applyAlignment="1">
      <alignment horizontal="right"/>
    </xf>
    <xf numFmtId="0" fontId="3" fillId="0" borderId="2" xfId="0" applyFont="1" applyBorder="1" applyAlignment="1">
      <alignment horizontal="right"/>
    </xf>
    <xf numFmtId="0" fontId="3" fillId="0" borderId="5" xfId="0" applyFont="1" applyBorder="1"/>
    <xf numFmtId="44" fontId="2" fillId="0" borderId="0" xfId="1" applyFont="1" applyBorder="1" applyAlignment="1">
      <alignment horizontal="right"/>
    </xf>
    <xf numFmtId="44" fontId="2" fillId="0" borderId="6" xfId="1" applyFont="1" applyBorder="1" applyAlignment="1">
      <alignment horizontal="right"/>
    </xf>
    <xf numFmtId="1" fontId="2" fillId="0" borderId="0" xfId="1" applyNumberFormat="1" applyFont="1" applyBorder="1" applyAlignment="1">
      <alignment horizontal="right"/>
    </xf>
    <xf numFmtId="1" fontId="2" fillId="0" borderId="6" xfId="1" applyNumberFormat="1" applyFont="1" applyBorder="1" applyAlignment="1">
      <alignment horizontal="right"/>
    </xf>
    <xf numFmtId="0" fontId="3" fillId="0" borderId="6" xfId="0" applyFont="1" applyBorder="1" applyAlignment="1">
      <alignment horizontal="right"/>
    </xf>
    <xf numFmtId="0" fontId="2" fillId="0" borderId="6" xfId="0" applyFont="1" applyBorder="1" applyAlignment="1">
      <alignment horizontal="right"/>
    </xf>
    <xf numFmtId="0" fontId="3" fillId="0" borderId="3" xfId="0" applyFont="1" applyBorder="1"/>
    <xf numFmtId="0" fontId="2" fillId="0" borderId="8" xfId="0" applyFont="1" applyBorder="1" applyAlignment="1">
      <alignment horizontal="right"/>
    </xf>
    <xf numFmtId="0" fontId="2" fillId="0" borderId="4" xfId="0" applyFont="1" applyBorder="1" applyAlignment="1">
      <alignment horizontal="right"/>
    </xf>
    <xf numFmtId="0" fontId="2" fillId="0" borderId="1" xfId="0" applyFont="1" applyBorder="1"/>
    <xf numFmtId="0" fontId="2" fillId="0" borderId="7" xfId="0" applyFont="1" applyBorder="1" applyAlignment="1">
      <alignment horizontal="right"/>
    </xf>
    <xf numFmtId="164" fontId="3" fillId="0" borderId="7" xfId="0" applyNumberFormat="1" applyFont="1" applyFill="1" applyBorder="1" applyAlignment="1">
      <alignment horizontal="right"/>
    </xf>
    <xf numFmtId="0" fontId="3" fillId="0" borderId="5" xfId="0" applyFont="1" applyBorder="1" applyAlignment="1">
      <alignment horizontal="left"/>
    </xf>
    <xf numFmtId="0" fontId="2" fillId="0" borderId="5" xfId="0" applyFont="1" applyBorder="1"/>
    <xf numFmtId="0" fontId="7" fillId="0" borderId="6" xfId="0" applyFont="1" applyBorder="1" applyAlignment="1">
      <alignment horizontal="right"/>
    </xf>
    <xf numFmtId="0" fontId="2" fillId="0" borderId="3" xfId="0" applyFont="1" applyBorder="1"/>
    <xf numFmtId="44" fontId="8" fillId="0" borderId="8" xfId="1" applyFont="1" applyBorder="1" applyAlignment="1">
      <alignment horizontal="right"/>
    </xf>
    <xf numFmtId="0" fontId="7" fillId="0" borderId="4" xfId="0" applyFont="1" applyBorder="1" applyAlignment="1">
      <alignment horizontal="right"/>
    </xf>
    <xf numFmtId="44" fontId="7" fillId="0" borderId="9" xfId="1" applyFont="1" applyFill="1" applyBorder="1" applyAlignment="1">
      <alignment horizontal="right"/>
    </xf>
    <xf numFmtId="0" fontId="6" fillId="0" borderId="0" xfId="0" applyFont="1"/>
    <xf numFmtId="0" fontId="6" fillId="0" borderId="9" xfId="0" applyFon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2.5" x14ac:dyDescent="0.25"/>
  <cols>
    <col min="1" max="2" width="36.7265625" customWidth="1"/>
  </cols>
  <sheetData>
    <row r="1" spans="1:16" ht="13" x14ac:dyDescent="0.3">
      <c r="A1" s="3" t="s">
        <v>1</v>
      </c>
    </row>
    <row r="2" spans="1:16" x14ac:dyDescent="0.25">
      <c r="P2">
        <f ca="1">_xll.CB.RecalcCounterFN()</f>
        <v>0</v>
      </c>
    </row>
    <row r="3" spans="1:16" x14ac:dyDescent="0.25">
      <c r="A3" t="s">
        <v>2</v>
      </c>
      <c r="B3" t="s">
        <v>3</v>
      </c>
      <c r="C3">
        <v>0</v>
      </c>
    </row>
    <row r="4" spans="1:16" x14ac:dyDescent="0.25">
      <c r="A4" t="s">
        <v>4</v>
      </c>
    </row>
    <row r="5" spans="1:16" x14ac:dyDescent="0.25">
      <c r="A5" t="s">
        <v>5</v>
      </c>
    </row>
    <row r="7" spans="1:16" ht="13" x14ac:dyDescent="0.3">
      <c r="A7" s="3" t="s">
        <v>6</v>
      </c>
      <c r="B7" t="s">
        <v>7</v>
      </c>
    </row>
    <row r="8" spans="1:16" x14ac:dyDescent="0.25">
      <c r="B8">
        <v>2</v>
      </c>
    </row>
    <row r="10" spans="1:16" x14ac:dyDescent="0.25">
      <c r="A10" t="s">
        <v>8</v>
      </c>
    </row>
    <row r="11" spans="1:16" x14ac:dyDescent="0.25">
      <c r="A11" t="e">
        <f>CB_DATA_!#REF!</f>
        <v>#REF!</v>
      </c>
      <c r="B11" t="e">
        <f>Model!#REF!</f>
        <v>#REF!</v>
      </c>
    </row>
    <row r="13" spans="1:16" x14ac:dyDescent="0.25">
      <c r="A13" t="s">
        <v>9</v>
      </c>
    </row>
    <row r="14" spans="1:16" x14ac:dyDescent="0.25">
      <c r="A14" t="s">
        <v>16</v>
      </c>
      <c r="B14" t="s">
        <v>13</v>
      </c>
    </row>
    <row r="16" spans="1:16" x14ac:dyDescent="0.25">
      <c r="A16" t="s">
        <v>10</v>
      </c>
    </row>
    <row r="19" spans="1:2" x14ac:dyDescent="0.25">
      <c r="A19" t="s">
        <v>11</v>
      </c>
    </row>
    <row r="20" spans="1:2" x14ac:dyDescent="0.25">
      <c r="A20">
        <v>28</v>
      </c>
      <c r="B20">
        <v>26</v>
      </c>
    </row>
    <row r="25" spans="1:2" ht="13" x14ac:dyDescent="0.3">
      <c r="A25" s="3" t="s">
        <v>12</v>
      </c>
    </row>
    <row r="26" spans="1:2" x14ac:dyDescent="0.25">
      <c r="A26" s="4" t="s">
        <v>14</v>
      </c>
    </row>
    <row r="27" spans="1:2" x14ac:dyDescent="0.25">
      <c r="A27" t="s">
        <v>19</v>
      </c>
    </row>
    <row r="28" spans="1:2" x14ac:dyDescent="0.25">
      <c r="A28"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tabSelected="1" zoomScale="90" zoomScaleNormal="90" workbookViewId="0">
      <selection activeCell="G6" sqref="G6"/>
    </sheetView>
  </sheetViews>
  <sheetFormatPr defaultColWidth="8.81640625" defaultRowHeight="14" x14ac:dyDescent="0.3"/>
  <cols>
    <col min="1" max="1" width="27.453125" style="1" customWidth="1"/>
    <col min="2" max="2" width="24.81640625" style="5" customWidth="1"/>
    <col min="3" max="3" width="25.26953125" style="5" customWidth="1"/>
    <col min="4" max="4" width="8.54296875" style="5" customWidth="1"/>
    <col min="5" max="5" width="7.7265625" style="5" customWidth="1"/>
    <col min="6" max="6" width="23.81640625" style="5" customWidth="1"/>
    <col min="7" max="7" width="26.1796875" style="5" customWidth="1"/>
    <col min="8" max="8" width="22.453125" style="5" customWidth="1"/>
    <col min="9" max="9" width="19.453125" style="5" customWidth="1"/>
    <col min="10" max="15" width="8.81640625" style="9"/>
    <col min="16" max="16384" width="8.81640625" style="1"/>
  </cols>
  <sheetData>
    <row r="1" spans="1:8" ht="14.5" x14ac:dyDescent="0.35">
      <c r="A1" s="2" t="s">
        <v>42</v>
      </c>
      <c r="C1" s="6"/>
      <c r="D1" s="6"/>
    </row>
    <row r="2" spans="1:8" x14ac:dyDescent="0.3">
      <c r="A2" s="2" t="s">
        <v>41</v>
      </c>
    </row>
    <row r="3" spans="1:8" ht="14.5" thickBot="1" x14ac:dyDescent="0.35">
      <c r="E3" s="10"/>
      <c r="F3" s="10"/>
      <c r="G3" s="10"/>
      <c r="H3" s="10"/>
    </row>
    <row r="4" spans="1:8" ht="14.5" customHeight="1" x14ac:dyDescent="0.3">
      <c r="A4" s="24" t="s">
        <v>20</v>
      </c>
      <c r="B4" s="25" t="s">
        <v>0</v>
      </c>
      <c r="C4" s="26" t="s">
        <v>17</v>
      </c>
      <c r="D4" s="7"/>
      <c r="E4" s="10"/>
      <c r="F4" s="17" t="s">
        <v>35</v>
      </c>
      <c r="G4" s="20">
        <f>AVERAGE(H19:H28)</f>
        <v>50325000</v>
      </c>
      <c r="H4" s="10"/>
    </row>
    <row r="5" spans="1:8" ht="14.5" thickBot="1" x14ac:dyDescent="0.35">
      <c r="A5" s="27" t="s">
        <v>37</v>
      </c>
      <c r="B5" s="28">
        <v>500000</v>
      </c>
      <c r="C5" s="29">
        <v>900000</v>
      </c>
      <c r="D5" s="8"/>
      <c r="E5" s="10"/>
      <c r="F5" s="18" t="s">
        <v>36</v>
      </c>
      <c r="G5" s="19">
        <f>AVERAGE(I19:I28)</f>
        <v>0.2</v>
      </c>
      <c r="H5" s="10"/>
    </row>
    <row r="6" spans="1:8" x14ac:dyDescent="0.3">
      <c r="A6" s="27" t="s">
        <v>38</v>
      </c>
      <c r="B6" s="28">
        <v>100000</v>
      </c>
      <c r="C6" s="29">
        <v>150000</v>
      </c>
      <c r="D6" s="8"/>
      <c r="E6" s="10"/>
      <c r="F6" s="11"/>
      <c r="G6" s="10"/>
      <c r="H6" s="10"/>
    </row>
    <row r="7" spans="1:8" x14ac:dyDescent="0.3">
      <c r="A7" s="27"/>
      <c r="B7" s="30"/>
      <c r="C7" s="31"/>
      <c r="D7" s="8"/>
      <c r="E7" s="10"/>
      <c r="F7" s="10"/>
      <c r="G7" s="10"/>
      <c r="H7" s="10"/>
    </row>
    <row r="8" spans="1:8" x14ac:dyDescent="0.3">
      <c r="A8" s="27" t="s">
        <v>39</v>
      </c>
      <c r="B8" s="28">
        <v>45000000</v>
      </c>
      <c r="C8" s="31"/>
      <c r="D8" s="8"/>
    </row>
    <row r="9" spans="1:8" x14ac:dyDescent="0.3">
      <c r="A9" s="27"/>
      <c r="B9" s="30"/>
      <c r="C9" s="31"/>
      <c r="D9" s="8"/>
    </row>
    <row r="10" spans="1:8" x14ac:dyDescent="0.3">
      <c r="A10" s="27"/>
      <c r="B10" s="11" t="s">
        <v>0</v>
      </c>
      <c r="C10" s="32" t="s">
        <v>17</v>
      </c>
      <c r="D10" s="7"/>
    </row>
    <row r="11" spans="1:8" x14ac:dyDescent="0.3">
      <c r="A11" s="27" t="s">
        <v>21</v>
      </c>
      <c r="B11" s="30">
        <v>96</v>
      </c>
      <c r="C11" s="31">
        <v>12</v>
      </c>
      <c r="D11" s="8"/>
      <c r="E11" s="7"/>
      <c r="G11" s="7"/>
    </row>
    <row r="12" spans="1:8" x14ac:dyDescent="0.3">
      <c r="A12" s="27"/>
      <c r="B12" s="30"/>
      <c r="C12" s="31"/>
      <c r="D12" s="8"/>
    </row>
    <row r="13" spans="1:8" x14ac:dyDescent="0.3">
      <c r="A13" s="27" t="s">
        <v>22</v>
      </c>
      <c r="B13" s="11"/>
      <c r="C13" s="33"/>
    </row>
    <row r="14" spans="1:8" x14ac:dyDescent="0.3">
      <c r="A14" s="27" t="s">
        <v>23</v>
      </c>
      <c r="B14" s="10">
        <v>90</v>
      </c>
      <c r="C14" s="33">
        <v>10</v>
      </c>
    </row>
    <row r="15" spans="1:8" ht="14.5" thickBot="1" x14ac:dyDescent="0.35">
      <c r="A15" s="34" t="s">
        <v>18</v>
      </c>
      <c r="B15" s="35">
        <v>25</v>
      </c>
      <c r="C15" s="36">
        <v>3</v>
      </c>
    </row>
    <row r="16" spans="1:8" ht="14.5" thickBot="1" x14ac:dyDescent="0.35">
      <c r="A16" s="23"/>
      <c r="B16" s="10"/>
      <c r="C16" s="10"/>
    </row>
    <row r="17" spans="1:9" x14ac:dyDescent="0.3">
      <c r="A17" s="37"/>
      <c r="B17" s="38"/>
      <c r="C17" s="38"/>
      <c r="D17" s="38"/>
      <c r="E17" s="38"/>
      <c r="F17" s="25" t="s">
        <v>30</v>
      </c>
      <c r="G17" s="39" t="s">
        <v>31</v>
      </c>
      <c r="H17" s="25" t="s">
        <v>34</v>
      </c>
      <c r="I17" s="26" t="s">
        <v>29</v>
      </c>
    </row>
    <row r="18" spans="1:9" x14ac:dyDescent="0.3">
      <c r="A18" s="40" t="s">
        <v>28</v>
      </c>
      <c r="B18" s="11" t="s">
        <v>40</v>
      </c>
      <c r="C18" s="11" t="s">
        <v>24</v>
      </c>
      <c r="D18" s="11" t="s">
        <v>25</v>
      </c>
      <c r="E18" s="11" t="s">
        <v>26</v>
      </c>
      <c r="F18" s="11" t="s">
        <v>33</v>
      </c>
      <c r="G18" s="11" t="s">
        <v>32</v>
      </c>
      <c r="H18" s="11" t="s">
        <v>29</v>
      </c>
      <c r="I18" s="32" t="s">
        <v>27</v>
      </c>
    </row>
    <row r="19" spans="1:9" x14ac:dyDescent="0.3">
      <c r="A19" s="41">
        <v>1</v>
      </c>
      <c r="B19" s="47">
        <v>34.659975881222636</v>
      </c>
      <c r="C19" s="47">
        <v>6.5365236676007044</v>
      </c>
      <c r="D19" s="10">
        <f>IF(B19&lt;0,0,INT(B19))</f>
        <v>34</v>
      </c>
      <c r="E19" s="10">
        <f t="shared" ref="E19:E28" si="0">IF(C19&lt;0,0,INT(C19))</f>
        <v>6</v>
      </c>
      <c r="F19" s="21">
        <f>$B$5*MIN(D19,$B$11)+$B$6*($B$11-MIN(D19,$B$11))</f>
        <v>23200000</v>
      </c>
      <c r="G19" s="21">
        <f>$C$5*MIN(E19,$C$11)+$C$6*($C$11-MIN(E19,$C$11))</f>
        <v>6300000</v>
      </c>
      <c r="H19" s="22">
        <f>F19+G19</f>
        <v>29500000</v>
      </c>
      <c r="I19" s="42">
        <f>IF(H19&lt;$B$8,1,0)</f>
        <v>1</v>
      </c>
    </row>
    <row r="20" spans="1:9" x14ac:dyDescent="0.3">
      <c r="A20" s="41">
        <f>A19+1</f>
        <v>2</v>
      </c>
      <c r="B20" s="47">
        <v>95.141345127412933</v>
      </c>
      <c r="C20" s="47">
        <v>2.5487281871028244</v>
      </c>
      <c r="D20" s="10">
        <f t="shared" ref="D20:D28" si="1">IF(B20&lt;0,0,INT(B20))</f>
        <v>95</v>
      </c>
      <c r="E20" s="10">
        <f t="shared" si="0"/>
        <v>2</v>
      </c>
      <c r="F20" s="21">
        <f t="shared" ref="F20:F28" si="2">$B$5*MIN(D20,$B$11)+$B$6*($B$11-MIN(D20,$B$11))</f>
        <v>47600000</v>
      </c>
      <c r="G20" s="21">
        <f t="shared" ref="G20:G28" si="3">$C$5*MIN(E20,$C$11)+$C$6*($C$11-MIN(E20,$C$11))</f>
        <v>3300000</v>
      </c>
      <c r="H20" s="22">
        <f t="shared" ref="H20:H28" si="4">F20+G20</f>
        <v>50900000</v>
      </c>
      <c r="I20" s="42">
        <f t="shared" ref="I20:I28" si="5">IF(H20&lt;$B$8,1,0)</f>
        <v>0</v>
      </c>
    </row>
    <row r="21" spans="1:9" x14ac:dyDescent="0.3">
      <c r="A21" s="41">
        <f t="shared" ref="A21:A28" si="6">A20+1</f>
        <v>3</v>
      </c>
      <c r="B21" s="47">
        <v>103.4140236696112</v>
      </c>
      <c r="C21" s="47">
        <v>9.1577169566880912</v>
      </c>
      <c r="D21" s="10">
        <f t="shared" si="1"/>
        <v>103</v>
      </c>
      <c r="E21" s="10">
        <f t="shared" si="0"/>
        <v>9</v>
      </c>
      <c r="F21" s="21">
        <f t="shared" si="2"/>
        <v>48000000</v>
      </c>
      <c r="G21" s="21">
        <f t="shared" si="3"/>
        <v>8550000</v>
      </c>
      <c r="H21" s="22">
        <f t="shared" si="4"/>
        <v>56550000</v>
      </c>
      <c r="I21" s="42">
        <f t="shared" si="5"/>
        <v>0</v>
      </c>
    </row>
    <row r="22" spans="1:9" x14ac:dyDescent="0.3">
      <c r="A22" s="41">
        <f t="shared" si="6"/>
        <v>4</v>
      </c>
      <c r="B22" s="47">
        <v>83.66079350693326</v>
      </c>
      <c r="C22" s="47">
        <v>8.1368273438420147</v>
      </c>
      <c r="D22" s="10">
        <f t="shared" si="1"/>
        <v>83</v>
      </c>
      <c r="E22" s="10">
        <f t="shared" si="0"/>
        <v>8</v>
      </c>
      <c r="F22" s="21">
        <f t="shared" si="2"/>
        <v>42800000</v>
      </c>
      <c r="G22" s="21">
        <f t="shared" si="3"/>
        <v>7800000</v>
      </c>
      <c r="H22" s="22">
        <f t="shared" si="4"/>
        <v>50600000</v>
      </c>
      <c r="I22" s="42">
        <f t="shared" si="5"/>
        <v>0</v>
      </c>
    </row>
    <row r="23" spans="1:9" x14ac:dyDescent="0.3">
      <c r="A23" s="41">
        <f t="shared" si="6"/>
        <v>5</v>
      </c>
      <c r="B23" s="47">
        <v>146.16766429739073</v>
      </c>
      <c r="C23" s="47">
        <v>11.60464878717903</v>
      </c>
      <c r="D23" s="10">
        <f t="shared" si="1"/>
        <v>146</v>
      </c>
      <c r="E23" s="10">
        <f t="shared" si="0"/>
        <v>11</v>
      </c>
      <c r="F23" s="21">
        <f t="shared" si="2"/>
        <v>48000000</v>
      </c>
      <c r="G23" s="21">
        <f t="shared" si="3"/>
        <v>10050000</v>
      </c>
      <c r="H23" s="22">
        <f t="shared" si="4"/>
        <v>58050000</v>
      </c>
      <c r="I23" s="42">
        <f t="shared" si="5"/>
        <v>0</v>
      </c>
    </row>
    <row r="24" spans="1:9" x14ac:dyDescent="0.3">
      <c r="A24" s="41">
        <f t="shared" si="6"/>
        <v>6</v>
      </c>
      <c r="B24" s="47">
        <v>57.910298437345773</v>
      </c>
      <c r="C24" s="47">
        <v>7.8375535647501238</v>
      </c>
      <c r="D24" s="10">
        <f t="shared" si="1"/>
        <v>57</v>
      </c>
      <c r="E24" s="10">
        <f t="shared" si="0"/>
        <v>7</v>
      </c>
      <c r="F24" s="21">
        <f t="shared" si="2"/>
        <v>32400000</v>
      </c>
      <c r="G24" s="21">
        <f t="shared" si="3"/>
        <v>7050000</v>
      </c>
      <c r="H24" s="22">
        <f t="shared" si="4"/>
        <v>39450000</v>
      </c>
      <c r="I24" s="42">
        <f t="shared" si="5"/>
        <v>1</v>
      </c>
    </row>
    <row r="25" spans="1:9" x14ac:dyDescent="0.3">
      <c r="A25" s="41">
        <f t="shared" si="6"/>
        <v>7</v>
      </c>
      <c r="B25" s="47">
        <v>128.53983798762783</v>
      </c>
      <c r="C25" s="47">
        <v>9.745067498224671</v>
      </c>
      <c r="D25" s="10">
        <f t="shared" si="1"/>
        <v>128</v>
      </c>
      <c r="E25" s="10">
        <f t="shared" si="0"/>
        <v>9</v>
      </c>
      <c r="F25" s="21">
        <f t="shared" si="2"/>
        <v>48000000</v>
      </c>
      <c r="G25" s="21">
        <f t="shared" si="3"/>
        <v>8550000</v>
      </c>
      <c r="H25" s="22">
        <f t="shared" si="4"/>
        <v>56550000</v>
      </c>
      <c r="I25" s="42">
        <f t="shared" si="5"/>
        <v>0</v>
      </c>
    </row>
    <row r="26" spans="1:9" x14ac:dyDescent="0.3">
      <c r="A26" s="41">
        <f t="shared" si="6"/>
        <v>8</v>
      </c>
      <c r="B26" s="47">
        <v>159.50540409889072</v>
      </c>
      <c r="C26" s="47">
        <v>12.004132966249017</v>
      </c>
      <c r="D26" s="10">
        <f t="shared" si="1"/>
        <v>159</v>
      </c>
      <c r="E26" s="10">
        <f t="shared" si="0"/>
        <v>12</v>
      </c>
      <c r="F26" s="21">
        <f t="shared" si="2"/>
        <v>48000000</v>
      </c>
      <c r="G26" s="21">
        <f t="shared" si="3"/>
        <v>10800000</v>
      </c>
      <c r="H26" s="22">
        <f t="shared" si="4"/>
        <v>58800000</v>
      </c>
      <c r="I26" s="42">
        <f t="shared" si="5"/>
        <v>0</v>
      </c>
    </row>
    <row r="27" spans="1:9" x14ac:dyDescent="0.3">
      <c r="A27" s="41">
        <f t="shared" si="6"/>
        <v>9</v>
      </c>
      <c r="B27" s="47">
        <v>76.735929269343615</v>
      </c>
      <c r="C27" s="47">
        <v>6.5311553751234896</v>
      </c>
      <c r="D27" s="10">
        <f t="shared" si="1"/>
        <v>76</v>
      </c>
      <c r="E27" s="10">
        <f t="shared" si="0"/>
        <v>6</v>
      </c>
      <c r="F27" s="21">
        <f t="shared" si="2"/>
        <v>40000000</v>
      </c>
      <c r="G27" s="21">
        <f t="shared" si="3"/>
        <v>6300000</v>
      </c>
      <c r="H27" s="22">
        <f t="shared" si="4"/>
        <v>46300000</v>
      </c>
      <c r="I27" s="42">
        <f t="shared" si="5"/>
        <v>0</v>
      </c>
    </row>
    <row r="28" spans="1:9" ht="14.5" thickBot="1" x14ac:dyDescent="0.35">
      <c r="A28" s="43">
        <f t="shared" si="6"/>
        <v>10</v>
      </c>
      <c r="B28" s="48">
        <v>116.61499820533209</v>
      </c>
      <c r="C28" s="48">
        <v>9.2866003140079556</v>
      </c>
      <c r="D28" s="35">
        <f t="shared" si="1"/>
        <v>116</v>
      </c>
      <c r="E28" s="35">
        <f t="shared" si="0"/>
        <v>9</v>
      </c>
      <c r="F28" s="46">
        <f t="shared" si="2"/>
        <v>48000000</v>
      </c>
      <c r="G28" s="46">
        <f t="shared" si="3"/>
        <v>8550000</v>
      </c>
      <c r="H28" s="44">
        <f t="shared" si="4"/>
        <v>56550000</v>
      </c>
      <c r="I28" s="45">
        <f t="shared" si="5"/>
        <v>0</v>
      </c>
    </row>
    <row r="29" spans="1:9" x14ac:dyDescent="0.3">
      <c r="E29" s="12"/>
      <c r="F29" s="13"/>
      <c r="G29" s="14"/>
      <c r="H29" s="15"/>
      <c r="I29" s="16"/>
    </row>
    <row r="30" spans="1:9" s="23" customFormat="1" x14ac:dyDescent="0.3">
      <c r="B30" s="11"/>
      <c r="C30" s="11"/>
      <c r="D30" s="11"/>
      <c r="E30" s="11"/>
      <c r="F30" s="11"/>
      <c r="G30" s="11"/>
      <c r="H30" s="11"/>
      <c r="I30" s="11"/>
    </row>
    <row r="31" spans="1:9" s="23" customFormat="1" x14ac:dyDescent="0.3">
      <c r="B31" s="11"/>
      <c r="C31" s="11"/>
      <c r="D31" s="11"/>
      <c r="E31" s="11"/>
      <c r="F31" s="11"/>
      <c r="G31" s="11"/>
      <c r="H31" s="11"/>
      <c r="I31" s="11"/>
    </row>
  </sheetData>
  <phoneticPr fontId="0" type="noConversion"/>
  <pageMargins left="0.75" right="0.75" top="1" bottom="1" header="0.5" footer="0.5"/>
  <pageSetup orientation="portrait" horizontalDpi="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Savin</cp:lastModifiedBy>
  <dcterms:created xsi:type="dcterms:W3CDTF">1998-03-10T19:10:19Z</dcterms:created>
  <dcterms:modified xsi:type="dcterms:W3CDTF">2016-03-30T13:51:02Z</dcterms:modified>
</cp:coreProperties>
</file>