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itbdsti-my.sharepoint.com/personal/18321005_mahasiswa_itb_ac_id/Documents/.kuli ah/Semester 6/Pengolahan Citra Biomedika/TugasBesarPCB/source/"/>
    </mc:Choice>
  </mc:AlternateContent>
  <xr:revisionPtr revIDLastSave="734" documentId="11_0B1D56BE9CDCCE836B02CE7A5FB0D4A9BBFD1C62" xr6:coauthVersionLast="47" xr6:coauthVersionMax="47" xr10:uidLastSave="{C3C4938B-4137-42FE-B8ED-FF7F3E1137B6}"/>
  <bookViews>
    <workbookView xWindow="-110" yWindow="-110" windowWidth="19420" windowHeight="10420" activeTab="2" xr2:uid="{00000000-000D-0000-FFFF-FFFF00000000}"/>
  </bookViews>
  <sheets>
    <sheet name="Eksplorasi_BoundingBox" sheetId="1" r:id="rId1"/>
    <sheet name="Eksplorasi_Histogram" sheetId="3" r:id="rId2"/>
    <sheet name="F-Score OC" sheetId="5" r:id="rId3"/>
    <sheet name="F-Score OD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1" i="5" l="1"/>
  <c r="Q41" i="5"/>
  <c r="R41" i="5"/>
  <c r="P42" i="5"/>
  <c r="Q42" i="5"/>
  <c r="R42" i="5"/>
  <c r="P43" i="5"/>
  <c r="Q43" i="5"/>
  <c r="R43" i="5"/>
  <c r="P44" i="5"/>
  <c r="Q44" i="5"/>
  <c r="R44" i="5"/>
  <c r="P45" i="5"/>
  <c r="Q45" i="5"/>
  <c r="R45" i="5"/>
  <c r="O45" i="5"/>
  <c r="O44" i="5"/>
  <c r="O43" i="5"/>
  <c r="O42" i="5"/>
  <c r="O41" i="5"/>
  <c r="V17" i="5"/>
  <c r="U17" i="5"/>
  <c r="T17" i="5"/>
  <c r="S17" i="5"/>
  <c r="R17" i="5"/>
  <c r="Q17" i="5"/>
  <c r="P17" i="5"/>
  <c r="O17" i="5"/>
  <c r="V16" i="5"/>
  <c r="U16" i="5"/>
  <c r="T16" i="5"/>
  <c r="S16" i="5"/>
  <c r="R16" i="5"/>
  <c r="Q16" i="5"/>
  <c r="P16" i="5"/>
  <c r="O16" i="5"/>
  <c r="V15" i="5"/>
  <c r="U15" i="5"/>
  <c r="T15" i="5"/>
  <c r="S15" i="5"/>
  <c r="R15" i="5"/>
  <c r="Q15" i="5"/>
  <c r="P15" i="5"/>
  <c r="O15" i="5"/>
  <c r="V14" i="5"/>
  <c r="U14" i="5"/>
  <c r="T14" i="5"/>
  <c r="S14" i="5"/>
  <c r="R14" i="5"/>
  <c r="Q14" i="5"/>
  <c r="P14" i="5"/>
  <c r="O14" i="5"/>
  <c r="V13" i="5"/>
  <c r="U13" i="5"/>
  <c r="T13" i="5"/>
  <c r="S13" i="5"/>
  <c r="R13" i="5"/>
  <c r="Q13" i="5"/>
  <c r="P13" i="5"/>
  <c r="O13" i="5"/>
  <c r="D23" i="5"/>
  <c r="K49" i="4"/>
  <c r="L49" i="4"/>
  <c r="M49" i="4"/>
  <c r="N49" i="4"/>
  <c r="O49" i="4"/>
  <c r="P49" i="4"/>
  <c r="Q49" i="4"/>
  <c r="K50" i="4"/>
  <c r="L50" i="4"/>
  <c r="M50" i="4"/>
  <c r="N50" i="4"/>
  <c r="O50" i="4"/>
  <c r="P50" i="4"/>
  <c r="Q50" i="4"/>
  <c r="K51" i="4"/>
  <c r="L51" i="4"/>
  <c r="M51" i="4"/>
  <c r="N51" i="4"/>
  <c r="O51" i="4"/>
  <c r="P51" i="4"/>
  <c r="Q51" i="4"/>
  <c r="K52" i="4"/>
  <c r="L52" i="4"/>
  <c r="M52" i="4"/>
  <c r="N52" i="4"/>
  <c r="O52" i="4"/>
  <c r="P52" i="4"/>
  <c r="Q52" i="4"/>
  <c r="K53" i="4"/>
  <c r="L53" i="4"/>
  <c r="M53" i="4"/>
  <c r="N53" i="4"/>
  <c r="O53" i="4"/>
  <c r="P53" i="4"/>
  <c r="Q53" i="4"/>
  <c r="J53" i="4"/>
  <c r="J52" i="4"/>
  <c r="J51" i="4"/>
  <c r="J50" i="4"/>
  <c r="J49" i="4"/>
  <c r="F80" i="4"/>
  <c r="F84" i="4"/>
  <c r="E84" i="4"/>
  <c r="D84" i="4"/>
  <c r="C84" i="4"/>
  <c r="F83" i="4"/>
  <c r="E83" i="4"/>
  <c r="D83" i="4"/>
  <c r="C83" i="4"/>
  <c r="F82" i="4"/>
  <c r="E82" i="4"/>
  <c r="D82" i="4"/>
  <c r="C82" i="4"/>
  <c r="F81" i="4"/>
  <c r="E81" i="4"/>
  <c r="D81" i="4"/>
  <c r="C81" i="4"/>
  <c r="E80" i="4"/>
  <c r="D80" i="4"/>
  <c r="C80" i="4"/>
  <c r="D52" i="4"/>
  <c r="E52" i="4"/>
  <c r="F52" i="4"/>
  <c r="D53" i="4"/>
  <c r="E53" i="4"/>
  <c r="F53" i="4"/>
  <c r="D54" i="4"/>
  <c r="E54" i="4"/>
  <c r="F54" i="4"/>
  <c r="D55" i="4"/>
  <c r="E55" i="4"/>
  <c r="F55" i="4"/>
  <c r="D56" i="4"/>
  <c r="E56" i="4"/>
  <c r="F56" i="4"/>
  <c r="C56" i="4"/>
  <c r="C55" i="4"/>
  <c r="C54" i="4"/>
  <c r="C53" i="4"/>
  <c r="C52" i="4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C23" i="5"/>
  <c r="E23" i="5"/>
  <c r="F23" i="5"/>
  <c r="G23" i="5"/>
  <c r="H23" i="5"/>
  <c r="I23" i="5"/>
  <c r="J23" i="5"/>
  <c r="C24" i="5"/>
  <c r="D24" i="5"/>
  <c r="E24" i="5"/>
  <c r="F24" i="5"/>
  <c r="G24" i="5"/>
  <c r="H24" i="5"/>
  <c r="I24" i="5"/>
  <c r="J24" i="5"/>
  <c r="C25" i="5"/>
  <c r="D25" i="5"/>
  <c r="E25" i="5"/>
  <c r="F25" i="5"/>
  <c r="G25" i="5"/>
  <c r="H25" i="5"/>
  <c r="I25" i="5"/>
  <c r="J25" i="5"/>
  <c r="C26" i="5"/>
  <c r="D26" i="5"/>
  <c r="E26" i="5"/>
  <c r="F26" i="5"/>
  <c r="G26" i="5"/>
  <c r="H26" i="5"/>
  <c r="I26" i="5"/>
  <c r="J26" i="5"/>
  <c r="C27" i="5"/>
  <c r="D27" i="5"/>
  <c r="E27" i="5"/>
  <c r="F27" i="5"/>
  <c r="G27" i="5"/>
  <c r="H27" i="5"/>
  <c r="I27" i="5"/>
  <c r="J27" i="5"/>
  <c r="L23" i="4"/>
  <c r="M23" i="4"/>
  <c r="L24" i="4"/>
  <c r="M24" i="4"/>
  <c r="L25" i="4"/>
  <c r="M25" i="4"/>
  <c r="L26" i="4"/>
  <c r="M26" i="4"/>
  <c r="L27" i="4"/>
  <c r="M27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3" i="4"/>
  <c r="J24" i="4"/>
  <c r="G23" i="4"/>
  <c r="H23" i="4"/>
  <c r="I23" i="4"/>
  <c r="J23" i="4"/>
  <c r="G24" i="4"/>
  <c r="H24" i="4"/>
  <c r="I24" i="4"/>
  <c r="G25" i="4"/>
  <c r="H25" i="4"/>
  <c r="I25" i="4"/>
  <c r="J25" i="4"/>
  <c r="G26" i="4"/>
  <c r="H26" i="4"/>
  <c r="I26" i="4"/>
  <c r="J26" i="4"/>
  <c r="G27" i="4"/>
  <c r="H27" i="4"/>
  <c r="I27" i="4"/>
  <c r="J27" i="4"/>
  <c r="D27" i="4"/>
  <c r="E27" i="4"/>
  <c r="F27" i="4"/>
  <c r="C27" i="4"/>
  <c r="D26" i="4"/>
  <c r="E26" i="4"/>
  <c r="F26" i="4"/>
  <c r="C26" i="4"/>
  <c r="D25" i="4"/>
  <c r="E25" i="4"/>
  <c r="F25" i="4"/>
  <c r="C25" i="4"/>
  <c r="D24" i="4"/>
  <c r="E24" i="4"/>
  <c r="F24" i="4"/>
  <c r="C24" i="4"/>
  <c r="D23" i="4"/>
  <c r="E23" i="4"/>
  <c r="F23" i="4"/>
  <c r="C23" i="4"/>
  <c r="E35" i="3"/>
  <c r="F35" i="3"/>
  <c r="G35" i="3"/>
  <c r="H35" i="3"/>
  <c r="I35" i="3"/>
  <c r="D35" i="3"/>
  <c r="F34" i="3"/>
  <c r="D34" i="3"/>
  <c r="G34" i="3"/>
  <c r="D36" i="3"/>
  <c r="G36" i="3"/>
  <c r="D37" i="3"/>
  <c r="G37" i="3"/>
  <c r="D38" i="3"/>
  <c r="G38" i="3"/>
  <c r="O4" i="1"/>
  <c r="P4" i="1"/>
  <c r="Q4" i="1"/>
  <c r="R4" i="1"/>
  <c r="O5" i="1"/>
  <c r="P5" i="1"/>
  <c r="N5" i="1" s="1"/>
  <c r="T5" i="1" s="1"/>
  <c r="Q5" i="1"/>
  <c r="R5" i="1"/>
  <c r="O6" i="1"/>
  <c r="M6" i="1" s="1"/>
  <c r="S6" i="1" s="1"/>
  <c r="P6" i="1"/>
  <c r="Q6" i="1"/>
  <c r="R6" i="1"/>
  <c r="O7" i="1"/>
  <c r="P7" i="1"/>
  <c r="N7" i="1" s="1"/>
  <c r="T7" i="1" s="1"/>
  <c r="Q7" i="1"/>
  <c r="R7" i="1"/>
  <c r="O8" i="1"/>
  <c r="P8" i="1"/>
  <c r="Q8" i="1"/>
  <c r="R8" i="1"/>
  <c r="O9" i="1"/>
  <c r="M9" i="1" s="1"/>
  <c r="S9" i="1" s="1"/>
  <c r="P9" i="1"/>
  <c r="N9" i="1" s="1"/>
  <c r="T9" i="1" s="1"/>
  <c r="Q9" i="1"/>
  <c r="R9" i="1"/>
  <c r="O10" i="1"/>
  <c r="M10" i="1" s="1"/>
  <c r="S10" i="1" s="1"/>
  <c r="P10" i="1"/>
  <c r="Q10" i="1"/>
  <c r="R10" i="1"/>
  <c r="O11" i="1"/>
  <c r="P11" i="1"/>
  <c r="N11" i="1" s="1"/>
  <c r="T11" i="1" s="1"/>
  <c r="Q11" i="1"/>
  <c r="R11" i="1"/>
  <c r="O12" i="1"/>
  <c r="M12" i="1" s="1"/>
  <c r="S12" i="1" s="1"/>
  <c r="P12" i="1"/>
  <c r="Q12" i="1"/>
  <c r="R12" i="1"/>
  <c r="O13" i="1"/>
  <c r="P13" i="1"/>
  <c r="N13" i="1" s="1"/>
  <c r="T13" i="1" s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M22" i="1" s="1"/>
  <c r="S22" i="1" s="1"/>
  <c r="P22" i="1"/>
  <c r="Q22" i="1"/>
  <c r="R22" i="1"/>
  <c r="O23" i="1"/>
  <c r="P23" i="1"/>
  <c r="Q23" i="1"/>
  <c r="R23" i="1"/>
  <c r="L34" i="1"/>
  <c r="L35" i="1"/>
  <c r="L36" i="1"/>
  <c r="L37" i="1"/>
  <c r="C35" i="1"/>
  <c r="C36" i="1"/>
  <c r="C37" i="1"/>
  <c r="C34" i="1"/>
  <c r="M14" i="1"/>
  <c r="S14" i="1" s="1"/>
  <c r="N14" i="1"/>
  <c r="T14" i="1" s="1"/>
  <c r="N15" i="1"/>
  <c r="T15" i="1" s="1"/>
  <c r="N17" i="1"/>
  <c r="T17" i="1" s="1"/>
  <c r="M18" i="1"/>
  <c r="S18" i="1" s="1"/>
  <c r="N19" i="1"/>
  <c r="T19" i="1" s="1"/>
  <c r="N21" i="1"/>
  <c r="T21" i="1" s="1"/>
  <c r="N23" i="1"/>
  <c r="T23" i="1" s="1"/>
  <c r="O24" i="1"/>
  <c r="P24" i="1"/>
  <c r="Q24" i="1"/>
  <c r="M24" i="1" s="1"/>
  <c r="S24" i="1" s="1"/>
  <c r="R24" i="1"/>
  <c r="O25" i="1"/>
  <c r="P25" i="1"/>
  <c r="Q25" i="1"/>
  <c r="R25" i="1"/>
  <c r="N25" i="1" s="1"/>
  <c r="T25" i="1" s="1"/>
  <c r="O26" i="1"/>
  <c r="P26" i="1"/>
  <c r="Q26" i="1"/>
  <c r="M26" i="1" s="1"/>
  <c r="S26" i="1" s="1"/>
  <c r="R26" i="1"/>
  <c r="N26" i="1" s="1"/>
  <c r="T26" i="1" s="1"/>
  <c r="O27" i="1"/>
  <c r="P27" i="1"/>
  <c r="Q27" i="1"/>
  <c r="R27" i="1"/>
  <c r="O28" i="1"/>
  <c r="P28" i="1"/>
  <c r="Q28" i="1"/>
  <c r="M28" i="1" s="1"/>
  <c r="S28" i="1" s="1"/>
  <c r="R28" i="1"/>
  <c r="N28" i="1" s="1"/>
  <c r="T28" i="1" s="1"/>
  <c r="O29" i="1"/>
  <c r="P29" i="1"/>
  <c r="Q29" i="1"/>
  <c r="R29" i="1"/>
  <c r="O30" i="1"/>
  <c r="P30" i="1"/>
  <c r="Q30" i="1"/>
  <c r="M30" i="1" s="1"/>
  <c r="S30" i="1" s="1"/>
  <c r="R30" i="1"/>
  <c r="N30" i="1" s="1"/>
  <c r="T30" i="1" s="1"/>
  <c r="O31" i="1"/>
  <c r="P31" i="1"/>
  <c r="Q31" i="1"/>
  <c r="R31" i="1"/>
  <c r="O32" i="1"/>
  <c r="P32" i="1"/>
  <c r="Q32" i="1"/>
  <c r="M32" i="1" s="1"/>
  <c r="S32" i="1" s="1"/>
  <c r="R32" i="1"/>
  <c r="N32" i="1" s="1"/>
  <c r="T32" i="1" s="1"/>
  <c r="O33" i="1"/>
  <c r="P33" i="1"/>
  <c r="Q33" i="1"/>
  <c r="R33" i="1"/>
  <c r="E14" i="1"/>
  <c r="K14" i="1" s="1"/>
  <c r="E15" i="1"/>
  <c r="K15" i="1" s="1"/>
  <c r="E16" i="1"/>
  <c r="K16" i="1" s="1"/>
  <c r="E17" i="1"/>
  <c r="K17" i="1" s="1"/>
  <c r="E18" i="1"/>
  <c r="K18" i="1" s="1"/>
  <c r="E19" i="1"/>
  <c r="K19" i="1" s="1"/>
  <c r="E20" i="1"/>
  <c r="K20" i="1" s="1"/>
  <c r="E21" i="1"/>
  <c r="K21" i="1" s="1"/>
  <c r="E22" i="1"/>
  <c r="K22" i="1" s="1"/>
  <c r="E23" i="1"/>
  <c r="K23" i="1" s="1"/>
  <c r="E24" i="1"/>
  <c r="K24" i="1" s="1"/>
  <c r="E25" i="1"/>
  <c r="K25" i="1" s="1"/>
  <c r="E26" i="1"/>
  <c r="K26" i="1" s="1"/>
  <c r="E27" i="1"/>
  <c r="K27" i="1" s="1"/>
  <c r="E28" i="1"/>
  <c r="K28" i="1" s="1"/>
  <c r="E29" i="1"/>
  <c r="K29" i="1" s="1"/>
  <c r="E30" i="1"/>
  <c r="K30" i="1" s="1"/>
  <c r="E31" i="1"/>
  <c r="K31" i="1" s="1"/>
  <c r="E32" i="1"/>
  <c r="K32" i="1" s="1"/>
  <c r="E33" i="1"/>
  <c r="K33" i="1" s="1"/>
  <c r="D14" i="1"/>
  <c r="J14" i="1" s="1"/>
  <c r="D15" i="1"/>
  <c r="J15" i="1" s="1"/>
  <c r="D16" i="1"/>
  <c r="J16" i="1" s="1"/>
  <c r="D17" i="1"/>
  <c r="J17" i="1" s="1"/>
  <c r="D18" i="1"/>
  <c r="J18" i="1" s="1"/>
  <c r="D19" i="1"/>
  <c r="J19" i="1" s="1"/>
  <c r="D20" i="1"/>
  <c r="J20" i="1" s="1"/>
  <c r="D21" i="1"/>
  <c r="J21" i="1" s="1"/>
  <c r="D22" i="1"/>
  <c r="J22" i="1" s="1"/>
  <c r="D23" i="1"/>
  <c r="J23" i="1" s="1"/>
  <c r="D24" i="1"/>
  <c r="J24" i="1" s="1"/>
  <c r="D25" i="1"/>
  <c r="J25" i="1" s="1"/>
  <c r="D26" i="1"/>
  <c r="J26" i="1" s="1"/>
  <c r="D27" i="1"/>
  <c r="J27" i="1" s="1"/>
  <c r="D28" i="1"/>
  <c r="J28" i="1" s="1"/>
  <c r="D29" i="1"/>
  <c r="J29" i="1" s="1"/>
  <c r="D30" i="1"/>
  <c r="J30" i="1" s="1"/>
  <c r="D31" i="1"/>
  <c r="J31" i="1" s="1"/>
  <c r="D32" i="1"/>
  <c r="J32" i="1" s="1"/>
  <c r="D33" i="1"/>
  <c r="J33" i="1" s="1"/>
  <c r="U37" i="1"/>
  <c r="V37" i="1"/>
  <c r="W37" i="1"/>
  <c r="X37" i="1"/>
  <c r="U36" i="1"/>
  <c r="V36" i="1"/>
  <c r="W36" i="1"/>
  <c r="X36" i="1"/>
  <c r="U35" i="1"/>
  <c r="V35" i="1"/>
  <c r="W35" i="1"/>
  <c r="X35" i="1"/>
  <c r="U34" i="1"/>
  <c r="V34" i="1"/>
  <c r="W34" i="1"/>
  <c r="X34" i="1"/>
  <c r="O37" i="1"/>
  <c r="F37" i="1"/>
  <c r="G37" i="1"/>
  <c r="H37" i="1"/>
  <c r="I37" i="1"/>
  <c r="F36" i="1"/>
  <c r="G36" i="1"/>
  <c r="H36" i="1"/>
  <c r="I36" i="1"/>
  <c r="P36" i="1"/>
  <c r="R36" i="1"/>
  <c r="F35" i="1"/>
  <c r="G35" i="1"/>
  <c r="H35" i="1"/>
  <c r="I35" i="1"/>
  <c r="P35" i="1"/>
  <c r="F34" i="1"/>
  <c r="G34" i="1"/>
  <c r="H34" i="1"/>
  <c r="I34" i="1"/>
  <c r="P34" i="1"/>
  <c r="Q34" i="1"/>
  <c r="R34" i="1"/>
  <c r="N12" i="1"/>
  <c r="T12" i="1" s="1"/>
  <c r="M11" i="1"/>
  <c r="S11" i="1" s="1"/>
  <c r="N10" i="1"/>
  <c r="T10" i="1" s="1"/>
  <c r="N8" i="1"/>
  <c r="T8" i="1" s="1"/>
  <c r="M7" i="1"/>
  <c r="S7" i="1" s="1"/>
  <c r="N6" i="1"/>
  <c r="T6" i="1" s="1"/>
  <c r="N4" i="1"/>
  <c r="M4" i="1"/>
  <c r="D4" i="1"/>
  <c r="J4" i="1"/>
  <c r="E4" i="1"/>
  <c r="E5" i="1"/>
  <c r="K5" i="1" s="1"/>
  <c r="E6" i="1"/>
  <c r="K6" i="1" s="1"/>
  <c r="E7" i="1"/>
  <c r="K7" i="1" s="1"/>
  <c r="E8" i="1"/>
  <c r="K8" i="1" s="1"/>
  <c r="E9" i="1"/>
  <c r="K9" i="1" s="1"/>
  <c r="E10" i="1"/>
  <c r="K10" i="1" s="1"/>
  <c r="E11" i="1"/>
  <c r="K11" i="1" s="1"/>
  <c r="E12" i="1"/>
  <c r="K12" i="1" s="1"/>
  <c r="E13" i="1"/>
  <c r="K13" i="1" s="1"/>
  <c r="D5" i="1"/>
  <c r="J5" i="1" s="1"/>
  <c r="D6" i="1"/>
  <c r="J6" i="1" s="1"/>
  <c r="D7" i="1"/>
  <c r="D8" i="1"/>
  <c r="J8" i="1" s="1"/>
  <c r="D9" i="1"/>
  <c r="J9" i="1" s="1"/>
  <c r="D10" i="1"/>
  <c r="J10" i="1" s="1"/>
  <c r="D11" i="1"/>
  <c r="J11" i="1" s="1"/>
  <c r="D12" i="1"/>
  <c r="J12" i="1" s="1"/>
  <c r="D13" i="1"/>
  <c r="J13" i="1" s="1"/>
  <c r="K24" i="4" l="1"/>
  <c r="K27" i="4"/>
  <c r="K26" i="5"/>
  <c r="K25" i="5"/>
  <c r="K24" i="5"/>
  <c r="K27" i="5"/>
  <c r="K23" i="5"/>
  <c r="K25" i="4"/>
  <c r="K23" i="4"/>
  <c r="K26" i="4"/>
  <c r="F37" i="3"/>
  <c r="E37" i="3"/>
  <c r="D34" i="1"/>
  <c r="J7" i="1"/>
  <c r="J34" i="1" s="1"/>
  <c r="D37" i="1"/>
  <c r="R35" i="1"/>
  <c r="O36" i="1"/>
  <c r="O35" i="1"/>
  <c r="O34" i="1"/>
  <c r="D36" i="1"/>
  <c r="F38" i="3"/>
  <c r="F36" i="3"/>
  <c r="Q35" i="1"/>
  <c r="R37" i="1"/>
  <c r="P37" i="1"/>
  <c r="M13" i="1"/>
  <c r="S13" i="1" s="1"/>
  <c r="M8" i="1"/>
  <c r="S8" i="1" s="1"/>
  <c r="M5" i="1"/>
  <c r="S5" i="1" s="1"/>
  <c r="E34" i="3"/>
  <c r="M20" i="1"/>
  <c r="S20" i="1" s="1"/>
  <c r="M16" i="1"/>
  <c r="S16" i="1" s="1"/>
  <c r="Q37" i="1"/>
  <c r="Q36" i="1"/>
  <c r="E36" i="3"/>
  <c r="D35" i="1"/>
  <c r="E38" i="3"/>
  <c r="N33" i="1"/>
  <c r="T33" i="1" s="1"/>
  <c r="N31" i="1"/>
  <c r="T31" i="1" s="1"/>
  <c r="N29" i="1"/>
  <c r="T29" i="1" s="1"/>
  <c r="N27" i="1"/>
  <c r="T27" i="1" s="1"/>
  <c r="M33" i="1"/>
  <c r="S33" i="1" s="1"/>
  <c r="M31" i="1"/>
  <c r="S31" i="1" s="1"/>
  <c r="M29" i="1"/>
  <c r="S29" i="1" s="1"/>
  <c r="M27" i="1"/>
  <c r="S27" i="1" s="1"/>
  <c r="M25" i="1"/>
  <c r="S25" i="1" s="1"/>
  <c r="M23" i="1"/>
  <c r="S23" i="1" s="1"/>
  <c r="M21" i="1"/>
  <c r="S21" i="1" s="1"/>
  <c r="M19" i="1"/>
  <c r="S19" i="1" s="1"/>
  <c r="M17" i="1"/>
  <c r="S17" i="1" s="1"/>
  <c r="M15" i="1"/>
  <c r="S15" i="1" s="1"/>
  <c r="N24" i="1"/>
  <c r="T24" i="1" s="1"/>
  <c r="N22" i="1"/>
  <c r="T22" i="1" s="1"/>
  <c r="N20" i="1"/>
  <c r="T20" i="1" s="1"/>
  <c r="N18" i="1"/>
  <c r="T18" i="1" s="1"/>
  <c r="N16" i="1"/>
  <c r="T16" i="1" s="1"/>
  <c r="E37" i="1"/>
  <c r="E36" i="1"/>
  <c r="E35" i="1"/>
  <c r="E34" i="1"/>
  <c r="K4" i="1"/>
  <c r="J35" i="1"/>
  <c r="S4" i="1"/>
  <c r="T4" i="1"/>
  <c r="H38" i="3" l="1"/>
  <c r="M35" i="1"/>
  <c r="J36" i="1"/>
  <c r="J37" i="1"/>
  <c r="H37" i="3"/>
  <c r="I34" i="3"/>
  <c r="I37" i="3"/>
  <c r="I38" i="3"/>
  <c r="I36" i="3"/>
  <c r="N36" i="1"/>
  <c r="H34" i="3"/>
  <c r="H36" i="3"/>
  <c r="N37" i="1"/>
  <c r="M36" i="1"/>
  <c r="N34" i="1"/>
  <c r="M37" i="1"/>
  <c r="N35" i="1"/>
  <c r="M34" i="1"/>
  <c r="K37" i="1"/>
  <c r="K36" i="1"/>
  <c r="K35" i="1"/>
  <c r="K34" i="1"/>
  <c r="T37" i="1"/>
  <c r="T36" i="1"/>
  <c r="T35" i="1"/>
  <c r="T34" i="1"/>
  <c r="S37" i="1"/>
  <c r="S36" i="1"/>
  <c r="S35" i="1"/>
  <c r="S34" i="1"/>
</calcChain>
</file>

<file path=xl/sharedStrings.xml><?xml version="1.0" encoding="utf-8"?>
<sst xmlns="http://schemas.openxmlformats.org/spreadsheetml/2006/main" count="185" uniqueCount="44">
  <si>
    <t>Kode Image</t>
  </si>
  <si>
    <t>Bounding Box OD (pixel)</t>
  </si>
  <si>
    <t>Bounding Box OC (pixel)</t>
  </si>
  <si>
    <t>Luas</t>
  </si>
  <si>
    <t>Panjang</t>
  </si>
  <si>
    <t>Lebar</t>
  </si>
  <si>
    <t>Koordinat</t>
  </si>
  <si>
    <t>Koordinat Relatif OD</t>
  </si>
  <si>
    <t>Koordinat Relatif Citra Utuh</t>
  </si>
  <si>
    <t>x1</t>
  </si>
  <si>
    <t>y1</t>
  </si>
  <si>
    <t>x2</t>
  </si>
  <si>
    <t>y2</t>
  </si>
  <si>
    <t>x_center</t>
  </si>
  <si>
    <t>y_center</t>
  </si>
  <si>
    <t>Training</t>
  </si>
  <si>
    <t>Testing</t>
  </si>
  <si>
    <t>MAX</t>
  </si>
  <si>
    <t>MIN</t>
  </si>
  <si>
    <t>MEAN</t>
  </si>
  <si>
    <t>STD</t>
  </si>
  <si>
    <t>Threshold OD</t>
  </si>
  <si>
    <t>Threshold OC</t>
  </si>
  <si>
    <t>Red</t>
  </si>
  <si>
    <t>Green</t>
  </si>
  <si>
    <t>Blue</t>
  </si>
  <si>
    <t>MED</t>
  </si>
  <si>
    <t>Segmen OC</t>
  </si>
  <si>
    <t>Ellips OC</t>
  </si>
  <si>
    <t>delta F-score</t>
  </si>
  <si>
    <t>TP</t>
  </si>
  <si>
    <t>FP</t>
  </si>
  <si>
    <t>FN</t>
  </si>
  <si>
    <t>F-Score</t>
  </si>
  <si>
    <t>Segmen OD</t>
  </si>
  <si>
    <t>Ellips OD</t>
  </si>
  <si>
    <t>Lokalisasi</t>
  </si>
  <si>
    <t>%OD</t>
  </si>
  <si>
    <t>RoI Efficiency</t>
  </si>
  <si>
    <t>Kode Gambar</t>
  </si>
  <si>
    <t>Segmen OD (se: 35, area 40000)</t>
  </si>
  <si>
    <t>Segmen OD (se: 18, area 40000)</t>
  </si>
  <si>
    <t>Segmen OD (se: 52, area 40000)</t>
  </si>
  <si>
    <t>Circle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</si>
</sst>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name val="Calibri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2" borderId="2" xfId="0" applyFont="1" applyFill="1" applyBorder="1" applyAlignment="1">
      <alignment vertical="center"/>
    </xf>
    <xf numFmtId="0" fontId="0" fillId="0" borderId="2" xfId="0" applyBorder="1"/>
    <xf numFmtId="1" fontId="2" fillId="2" borderId="2" xfId="0" applyNumberFormat="1" applyFont="1" applyFill="1" applyBorder="1" applyAlignment="1">
      <alignment vertical="center"/>
    </xf>
    <xf numFmtId="2" fontId="2" fillId="2" borderId="2" xfId="0" applyNumberFormat="1" applyFont="1" applyFill="1" applyBorder="1" applyAlignment="1">
      <alignment vertical="center"/>
    </xf>
    <xf numFmtId="10" fontId="0" fillId="0" borderId="0" xfId="1" applyNumberFormat="1" applyFont="1"/>
    <xf numFmtId="0" fontId="5" fillId="0" borderId="2" xfId="0" applyFont="1" applyBorder="1"/>
    <xf numFmtId="10" fontId="5" fillId="0" borderId="2" xfId="1" applyNumberFormat="1" applyFont="1" applyBorder="1"/>
    <xf numFmtId="0" fontId="3" fillId="0" borderId="2" xfId="0" applyFont="1" applyBorder="1"/>
    <xf numFmtId="10" fontId="3" fillId="0" borderId="2" xfId="1" applyNumberFormat="1" applyFont="1" applyBorder="1"/>
    <xf numFmtId="10" fontId="0" fillId="0" borderId="2" xfId="1" applyNumberFormat="1" applyFont="1" applyBorder="1"/>
    <xf numFmtId="0" fontId="0" fillId="0" borderId="1" xfId="0" applyBorder="1"/>
    <xf numFmtId="10" fontId="0" fillId="0" borderId="1" xfId="0" applyNumberFormat="1" applyBorder="1"/>
    <xf numFmtId="10" fontId="3" fillId="0" borderId="1" xfId="0" applyNumberFormat="1" applyFont="1" applyBorder="1"/>
    <xf numFmtId="10" fontId="0" fillId="0" borderId="6" xfId="0" applyNumberFormat="1" applyBorder="1"/>
    <xf numFmtId="10" fontId="0" fillId="0" borderId="3" xfId="1" applyNumberFormat="1" applyFont="1" applyBorder="1"/>
    <xf numFmtId="0" fontId="3" fillId="0" borderId="0" xfId="0" applyFont="1"/>
    <xf numFmtId="10" fontId="0" fillId="0" borderId="0" xfId="0" applyNumberFormat="1"/>
    <xf numFmtId="0" fontId="5" fillId="0" borderId="1" xfId="0" applyFont="1" applyBorder="1"/>
    <xf numFmtId="10" fontId="5" fillId="0" borderId="1" xfId="1" applyNumberFormat="1" applyFont="1" applyBorder="1"/>
    <xf numFmtId="10" fontId="0" fillId="0" borderId="1" xfId="1" applyNumberFormat="1" applyFont="1" applyBorder="1"/>
    <xf numFmtId="0" fontId="3" fillId="0" borderId="7" xfId="0" applyFont="1" applyBorder="1"/>
    <xf numFmtId="10" fontId="3" fillId="0" borderId="2" xfId="0" applyNumberFormat="1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3" fillId="0" borderId="0" xfId="0" applyNumberFormat="1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opLeftCell="A22" workbookViewId="0">
      <selection activeCell="A47" sqref="A47"/>
    </sheetView>
  </sheetViews>
  <sheetFormatPr defaultColWidth="9.1796875" defaultRowHeight="14.5" x14ac:dyDescent="0.35"/>
  <cols>
    <col min="1" max="1" width="9.1796875" style="1"/>
    <col min="2" max="2" width="11.1796875" style="1" bestFit="1" customWidth="1"/>
    <col min="3" max="3" width="11.1796875" style="1" customWidth="1"/>
    <col min="4" max="10" width="9.1796875" style="1"/>
    <col min="11" max="11" width="9" style="1" bestFit="1" customWidth="1"/>
    <col min="12" max="12" width="9" style="1" customWidth="1"/>
    <col min="13" max="16384" width="9.1796875" style="1"/>
  </cols>
  <sheetData>
    <row r="1" spans="1:24" x14ac:dyDescent="0.35">
      <c r="A1" s="38" t="s">
        <v>0</v>
      </c>
      <c r="B1" s="38"/>
      <c r="C1" s="36" t="s">
        <v>1</v>
      </c>
      <c r="D1" s="36"/>
      <c r="E1" s="36"/>
      <c r="F1" s="36"/>
      <c r="G1" s="36"/>
      <c r="H1" s="36"/>
      <c r="I1" s="36"/>
      <c r="J1" s="36"/>
      <c r="K1" s="36"/>
      <c r="L1" s="37" t="s">
        <v>2</v>
      </c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</row>
    <row r="2" spans="1:24" x14ac:dyDescent="0.35">
      <c r="A2" s="38"/>
      <c r="B2" s="38"/>
      <c r="C2" s="36" t="s">
        <v>3</v>
      </c>
      <c r="D2" s="36" t="s">
        <v>4</v>
      </c>
      <c r="E2" s="36" t="s">
        <v>5</v>
      </c>
      <c r="F2" s="36" t="s">
        <v>6</v>
      </c>
      <c r="G2" s="36"/>
      <c r="H2" s="36"/>
      <c r="I2" s="36"/>
      <c r="J2" s="36"/>
      <c r="K2" s="36"/>
      <c r="L2" s="37" t="s">
        <v>3</v>
      </c>
      <c r="M2" s="37" t="s">
        <v>4</v>
      </c>
      <c r="N2" s="37" t="s">
        <v>5</v>
      </c>
      <c r="O2" s="37" t="s">
        <v>7</v>
      </c>
      <c r="P2" s="37"/>
      <c r="Q2" s="37"/>
      <c r="R2" s="37"/>
      <c r="S2" s="37"/>
      <c r="T2" s="37"/>
      <c r="U2" s="37" t="s">
        <v>8</v>
      </c>
      <c r="V2" s="37"/>
      <c r="W2" s="37"/>
      <c r="X2" s="37"/>
    </row>
    <row r="3" spans="1:24" x14ac:dyDescent="0.35">
      <c r="A3" s="38"/>
      <c r="B3" s="38"/>
      <c r="C3" s="36"/>
      <c r="D3" s="36"/>
      <c r="E3" s="36"/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37"/>
      <c r="M3" s="37"/>
      <c r="N3" s="37"/>
      <c r="O3" s="8" t="s">
        <v>9</v>
      </c>
      <c r="P3" s="8" t="s">
        <v>10</v>
      </c>
      <c r="Q3" s="8" t="s">
        <v>11</v>
      </c>
      <c r="R3" s="8" t="s">
        <v>12</v>
      </c>
      <c r="S3" s="8" t="s">
        <v>13</v>
      </c>
      <c r="T3" s="8" t="s">
        <v>14</v>
      </c>
      <c r="U3" s="8" t="s">
        <v>9</v>
      </c>
      <c r="V3" s="8" t="s">
        <v>10</v>
      </c>
      <c r="W3" s="8" t="s">
        <v>11</v>
      </c>
      <c r="X3" s="8" t="s">
        <v>12</v>
      </c>
    </row>
    <row r="4" spans="1:24" x14ac:dyDescent="0.35">
      <c r="A4" s="39" t="s">
        <v>15</v>
      </c>
      <c r="B4" s="4">
        <v>17</v>
      </c>
      <c r="C4" s="9">
        <v>96336</v>
      </c>
      <c r="D4" s="3">
        <f t="shared" ref="D4:D13" si="0">H4-F4</f>
        <v>336</v>
      </c>
      <c r="E4" s="3">
        <f t="shared" ref="E4:E13" si="1">I4-G4</f>
        <v>364</v>
      </c>
      <c r="F4" s="9">
        <v>668</v>
      </c>
      <c r="G4" s="9">
        <v>683</v>
      </c>
      <c r="H4" s="9">
        <v>1004</v>
      </c>
      <c r="I4" s="9">
        <v>1047</v>
      </c>
      <c r="J4" s="2">
        <f>F4+(D4/2)</f>
        <v>836</v>
      </c>
      <c r="K4" s="2">
        <f>G4+(E4/2)</f>
        <v>865</v>
      </c>
      <c r="L4" s="9">
        <v>28993</v>
      </c>
      <c r="M4" s="3">
        <f t="shared" ref="M4:M13" si="2">Q4-O4</f>
        <v>186</v>
      </c>
      <c r="N4" s="3">
        <f t="shared" ref="N4:N13" si="3">R4-P4</f>
        <v>195</v>
      </c>
      <c r="O4" s="3">
        <f t="shared" ref="O4:O23" si="4">U4-F4</f>
        <v>74</v>
      </c>
      <c r="P4" s="3">
        <f t="shared" ref="P4:P23" si="5">V4-G4</f>
        <v>89</v>
      </c>
      <c r="Q4" s="3">
        <f t="shared" ref="Q4:Q23" si="6">W4-F4</f>
        <v>260</v>
      </c>
      <c r="R4" s="3">
        <f t="shared" ref="R4:R23" si="7">X4-G4</f>
        <v>284</v>
      </c>
      <c r="S4" s="2">
        <f>O4+(M4/2)</f>
        <v>167</v>
      </c>
      <c r="T4" s="2">
        <f>P4+(N4/2)</f>
        <v>186.5</v>
      </c>
      <c r="U4" s="9">
        <v>742</v>
      </c>
      <c r="V4" s="9">
        <v>772</v>
      </c>
      <c r="W4" s="9">
        <v>928</v>
      </c>
      <c r="X4" s="9">
        <v>967</v>
      </c>
    </row>
    <row r="5" spans="1:24" x14ac:dyDescent="0.35">
      <c r="A5" s="39"/>
      <c r="B5" s="4">
        <v>32</v>
      </c>
      <c r="C5" s="9">
        <v>167487</v>
      </c>
      <c r="D5" s="3">
        <f t="shared" si="0"/>
        <v>417</v>
      </c>
      <c r="E5" s="3">
        <f t="shared" si="1"/>
        <v>514</v>
      </c>
      <c r="F5" s="9">
        <v>683</v>
      </c>
      <c r="G5" s="9">
        <v>669</v>
      </c>
      <c r="H5" s="9">
        <v>1100</v>
      </c>
      <c r="I5" s="9">
        <v>1183</v>
      </c>
      <c r="J5" s="2">
        <f t="shared" ref="J5:J13" si="8">F5+(D5/2)</f>
        <v>891.5</v>
      </c>
      <c r="K5" s="2">
        <f t="shared" ref="K5:K13" si="9">G5+(E5/2)</f>
        <v>926</v>
      </c>
      <c r="L5" s="9">
        <v>92017</v>
      </c>
      <c r="M5" s="3">
        <f t="shared" si="2"/>
        <v>324</v>
      </c>
      <c r="N5" s="3">
        <f t="shared" si="3"/>
        <v>360</v>
      </c>
      <c r="O5" s="3">
        <f t="shared" si="4"/>
        <v>52</v>
      </c>
      <c r="P5" s="3">
        <f t="shared" si="5"/>
        <v>70</v>
      </c>
      <c r="Q5" s="3">
        <f t="shared" si="6"/>
        <v>376</v>
      </c>
      <c r="R5" s="3">
        <f t="shared" si="7"/>
        <v>430</v>
      </c>
      <c r="S5" s="2">
        <f t="shared" ref="S5:S13" si="10">O5+(M5/2)</f>
        <v>214</v>
      </c>
      <c r="T5" s="2">
        <f t="shared" ref="T5:T13" si="11">P5+(N5/2)</f>
        <v>250</v>
      </c>
      <c r="U5" s="9">
        <v>735</v>
      </c>
      <c r="V5" s="9">
        <v>739</v>
      </c>
      <c r="W5" s="9">
        <v>1059</v>
      </c>
      <c r="X5" s="9">
        <v>1099</v>
      </c>
    </row>
    <row r="6" spans="1:24" x14ac:dyDescent="0.35">
      <c r="A6" s="39"/>
      <c r="B6" s="4">
        <v>36</v>
      </c>
      <c r="C6" s="9">
        <v>132994</v>
      </c>
      <c r="D6" s="3">
        <f t="shared" si="0"/>
        <v>403</v>
      </c>
      <c r="E6" s="3">
        <f t="shared" si="1"/>
        <v>422</v>
      </c>
      <c r="F6" s="9">
        <v>777</v>
      </c>
      <c r="G6" s="9">
        <v>785</v>
      </c>
      <c r="H6" s="9">
        <v>1180</v>
      </c>
      <c r="I6" s="9">
        <v>1207</v>
      </c>
      <c r="J6" s="2">
        <f t="shared" si="8"/>
        <v>978.5</v>
      </c>
      <c r="K6" s="2">
        <f t="shared" si="9"/>
        <v>996</v>
      </c>
      <c r="L6" s="9">
        <v>71388</v>
      </c>
      <c r="M6" s="3">
        <f t="shared" si="2"/>
        <v>298</v>
      </c>
      <c r="N6" s="3">
        <f t="shared" si="3"/>
        <v>312</v>
      </c>
      <c r="O6" s="3">
        <f t="shared" si="4"/>
        <v>51</v>
      </c>
      <c r="P6" s="3">
        <f t="shared" si="5"/>
        <v>45</v>
      </c>
      <c r="Q6" s="3">
        <f t="shared" si="6"/>
        <v>349</v>
      </c>
      <c r="R6" s="3">
        <f t="shared" si="7"/>
        <v>357</v>
      </c>
      <c r="S6" s="2">
        <f t="shared" si="10"/>
        <v>200</v>
      </c>
      <c r="T6" s="2">
        <f t="shared" si="11"/>
        <v>201</v>
      </c>
      <c r="U6" s="9">
        <v>828</v>
      </c>
      <c r="V6" s="9">
        <v>830</v>
      </c>
      <c r="W6" s="9">
        <v>1126</v>
      </c>
      <c r="X6" s="9">
        <v>1142</v>
      </c>
    </row>
    <row r="7" spans="1:24" x14ac:dyDescent="0.35">
      <c r="A7" s="39"/>
      <c r="B7" s="4">
        <v>37</v>
      </c>
      <c r="C7" s="9">
        <v>97444</v>
      </c>
      <c r="D7" s="3">
        <f t="shared" si="0"/>
        <v>350</v>
      </c>
      <c r="E7" s="3">
        <f t="shared" si="1"/>
        <v>353</v>
      </c>
      <c r="F7" s="9">
        <v>811</v>
      </c>
      <c r="G7" s="9">
        <v>863</v>
      </c>
      <c r="H7" s="9">
        <v>1161</v>
      </c>
      <c r="I7" s="9">
        <v>1216</v>
      </c>
      <c r="J7" s="2">
        <f t="shared" si="8"/>
        <v>986</v>
      </c>
      <c r="K7" s="2">
        <f t="shared" si="9"/>
        <v>1039.5</v>
      </c>
      <c r="L7" s="9">
        <v>51729</v>
      </c>
      <c r="M7" s="3">
        <f t="shared" si="2"/>
        <v>248</v>
      </c>
      <c r="N7" s="3">
        <f t="shared" si="3"/>
        <v>262</v>
      </c>
      <c r="O7" s="3">
        <f t="shared" si="4"/>
        <v>55</v>
      </c>
      <c r="P7" s="3">
        <f t="shared" si="5"/>
        <v>51</v>
      </c>
      <c r="Q7" s="3">
        <f t="shared" si="6"/>
        <v>303</v>
      </c>
      <c r="R7" s="3">
        <f t="shared" si="7"/>
        <v>313</v>
      </c>
      <c r="S7" s="2">
        <f t="shared" si="10"/>
        <v>179</v>
      </c>
      <c r="T7" s="2">
        <f t="shared" si="11"/>
        <v>182</v>
      </c>
      <c r="U7" s="9">
        <v>866</v>
      </c>
      <c r="V7" s="9">
        <v>914</v>
      </c>
      <c r="W7" s="9">
        <v>1114</v>
      </c>
      <c r="X7" s="9">
        <v>1176</v>
      </c>
    </row>
    <row r="8" spans="1:24" x14ac:dyDescent="0.35">
      <c r="A8" s="39"/>
      <c r="B8" s="4">
        <v>40</v>
      </c>
      <c r="C8" s="9">
        <v>115249</v>
      </c>
      <c r="D8" s="3">
        <f t="shared" si="0"/>
        <v>360</v>
      </c>
      <c r="E8" s="3">
        <f t="shared" si="1"/>
        <v>403</v>
      </c>
      <c r="F8" s="9">
        <v>746</v>
      </c>
      <c r="G8" s="9">
        <v>596</v>
      </c>
      <c r="H8" s="9">
        <v>1106</v>
      </c>
      <c r="I8" s="9">
        <v>999</v>
      </c>
      <c r="J8" s="2">
        <f t="shared" si="8"/>
        <v>926</v>
      </c>
      <c r="K8" s="2">
        <f t="shared" si="9"/>
        <v>797.5</v>
      </c>
      <c r="L8" s="9">
        <v>76640</v>
      </c>
      <c r="M8" s="3">
        <f t="shared" si="2"/>
        <v>284</v>
      </c>
      <c r="N8" s="3">
        <f t="shared" si="3"/>
        <v>342</v>
      </c>
      <c r="O8" s="3">
        <f t="shared" si="4"/>
        <v>36</v>
      </c>
      <c r="P8" s="3">
        <f t="shared" si="5"/>
        <v>45</v>
      </c>
      <c r="Q8" s="3">
        <f t="shared" si="6"/>
        <v>320</v>
      </c>
      <c r="R8" s="3">
        <f t="shared" si="7"/>
        <v>387</v>
      </c>
      <c r="S8" s="2">
        <f t="shared" si="10"/>
        <v>178</v>
      </c>
      <c r="T8" s="2">
        <f t="shared" si="11"/>
        <v>216</v>
      </c>
      <c r="U8" s="9">
        <v>782</v>
      </c>
      <c r="V8" s="9">
        <v>641</v>
      </c>
      <c r="W8" s="9">
        <v>1066</v>
      </c>
      <c r="X8" s="9">
        <v>983</v>
      </c>
    </row>
    <row r="9" spans="1:24" x14ac:dyDescent="0.35">
      <c r="A9" s="39"/>
      <c r="B9" s="4">
        <v>42</v>
      </c>
      <c r="C9" s="9">
        <v>121458</v>
      </c>
      <c r="D9" s="3">
        <f t="shared" si="0"/>
        <v>389</v>
      </c>
      <c r="E9" s="3">
        <f t="shared" si="1"/>
        <v>395</v>
      </c>
      <c r="F9" s="9">
        <v>793</v>
      </c>
      <c r="G9" s="9">
        <v>745</v>
      </c>
      <c r="H9" s="9">
        <v>1182</v>
      </c>
      <c r="I9" s="9">
        <v>1140</v>
      </c>
      <c r="J9" s="2">
        <f t="shared" si="8"/>
        <v>987.5</v>
      </c>
      <c r="K9" s="2">
        <f t="shared" si="9"/>
        <v>942.5</v>
      </c>
      <c r="L9" s="9">
        <v>35852</v>
      </c>
      <c r="M9" s="3">
        <f t="shared" si="2"/>
        <v>213</v>
      </c>
      <c r="N9" s="3">
        <f t="shared" si="3"/>
        <v>211</v>
      </c>
      <c r="O9" s="3">
        <f t="shared" si="4"/>
        <v>83</v>
      </c>
      <c r="P9" s="3">
        <f t="shared" si="5"/>
        <v>80</v>
      </c>
      <c r="Q9" s="3">
        <f t="shared" si="6"/>
        <v>296</v>
      </c>
      <c r="R9" s="3">
        <f t="shared" si="7"/>
        <v>291</v>
      </c>
      <c r="S9" s="2">
        <f t="shared" si="10"/>
        <v>189.5</v>
      </c>
      <c r="T9" s="2">
        <f t="shared" si="11"/>
        <v>185.5</v>
      </c>
      <c r="U9" s="9">
        <v>876</v>
      </c>
      <c r="V9" s="9">
        <v>825</v>
      </c>
      <c r="W9" s="9">
        <v>1089</v>
      </c>
      <c r="X9" s="9">
        <v>1036</v>
      </c>
    </row>
    <row r="10" spans="1:24" x14ac:dyDescent="0.35">
      <c r="A10" s="39"/>
      <c r="B10" s="4">
        <v>49</v>
      </c>
      <c r="C10" s="9">
        <v>122589</v>
      </c>
      <c r="D10" s="3">
        <f t="shared" si="0"/>
        <v>388</v>
      </c>
      <c r="E10" s="3">
        <f t="shared" si="1"/>
        <v>403</v>
      </c>
      <c r="F10" s="9">
        <v>859</v>
      </c>
      <c r="G10" s="9">
        <v>684</v>
      </c>
      <c r="H10" s="9">
        <v>1247</v>
      </c>
      <c r="I10" s="9">
        <v>1087</v>
      </c>
      <c r="J10" s="2">
        <f t="shared" si="8"/>
        <v>1053</v>
      </c>
      <c r="K10" s="2">
        <f t="shared" si="9"/>
        <v>885.5</v>
      </c>
      <c r="L10" s="9">
        <v>71455</v>
      </c>
      <c r="M10" s="3">
        <f t="shared" si="2"/>
        <v>293</v>
      </c>
      <c r="N10" s="3">
        <f t="shared" si="3"/>
        <v>311</v>
      </c>
      <c r="O10" s="3">
        <f t="shared" si="4"/>
        <v>33</v>
      </c>
      <c r="P10" s="3">
        <f t="shared" si="5"/>
        <v>65</v>
      </c>
      <c r="Q10" s="3">
        <f t="shared" si="6"/>
        <v>326</v>
      </c>
      <c r="R10" s="3">
        <f t="shared" si="7"/>
        <v>376</v>
      </c>
      <c r="S10" s="2">
        <f t="shared" si="10"/>
        <v>179.5</v>
      </c>
      <c r="T10" s="2">
        <f t="shared" si="11"/>
        <v>220.5</v>
      </c>
      <c r="U10" s="9">
        <v>892</v>
      </c>
      <c r="V10" s="9">
        <v>749</v>
      </c>
      <c r="W10" s="9">
        <v>1185</v>
      </c>
      <c r="X10" s="9">
        <v>1060</v>
      </c>
    </row>
    <row r="11" spans="1:24" x14ac:dyDescent="0.35">
      <c r="A11" s="39"/>
      <c r="B11" s="4">
        <v>57</v>
      </c>
      <c r="C11" s="9">
        <v>85160</v>
      </c>
      <c r="D11" s="3">
        <f t="shared" si="0"/>
        <v>318</v>
      </c>
      <c r="E11" s="3">
        <f t="shared" si="1"/>
        <v>341</v>
      </c>
      <c r="F11" s="9">
        <v>899</v>
      </c>
      <c r="G11" s="9">
        <v>876</v>
      </c>
      <c r="H11" s="9">
        <v>1217</v>
      </c>
      <c r="I11" s="9">
        <v>1217</v>
      </c>
      <c r="J11" s="2">
        <f t="shared" si="8"/>
        <v>1058</v>
      </c>
      <c r="K11" s="2">
        <f t="shared" si="9"/>
        <v>1046.5</v>
      </c>
      <c r="L11" s="9">
        <v>34722</v>
      </c>
      <c r="M11" s="3">
        <f t="shared" si="2"/>
        <v>194</v>
      </c>
      <c r="N11" s="3">
        <f t="shared" si="3"/>
        <v>226</v>
      </c>
      <c r="O11" s="3">
        <f t="shared" si="4"/>
        <v>58</v>
      </c>
      <c r="P11" s="3">
        <f t="shared" si="5"/>
        <v>84</v>
      </c>
      <c r="Q11" s="3">
        <f t="shared" si="6"/>
        <v>252</v>
      </c>
      <c r="R11" s="3">
        <f t="shared" si="7"/>
        <v>310</v>
      </c>
      <c r="S11" s="2">
        <f t="shared" si="10"/>
        <v>155</v>
      </c>
      <c r="T11" s="2">
        <f t="shared" si="11"/>
        <v>197</v>
      </c>
      <c r="U11" s="9">
        <v>957</v>
      </c>
      <c r="V11" s="9">
        <v>960</v>
      </c>
      <c r="W11" s="9">
        <v>1151</v>
      </c>
      <c r="X11" s="9">
        <v>1186</v>
      </c>
    </row>
    <row r="12" spans="1:24" x14ac:dyDescent="0.35">
      <c r="A12" s="39"/>
      <c r="B12" s="4">
        <v>60</v>
      </c>
      <c r="C12" s="9">
        <v>116066</v>
      </c>
      <c r="D12" s="3">
        <f t="shared" si="0"/>
        <v>374</v>
      </c>
      <c r="E12" s="3">
        <f t="shared" si="1"/>
        <v>390</v>
      </c>
      <c r="F12" s="9">
        <v>683</v>
      </c>
      <c r="G12" s="9">
        <v>688</v>
      </c>
      <c r="H12" s="9">
        <v>1057</v>
      </c>
      <c r="I12" s="9">
        <v>1078</v>
      </c>
      <c r="J12" s="2">
        <f t="shared" si="8"/>
        <v>870</v>
      </c>
      <c r="K12" s="2">
        <f t="shared" si="9"/>
        <v>883</v>
      </c>
      <c r="L12" s="9">
        <v>76713</v>
      </c>
      <c r="M12" s="3">
        <f t="shared" si="2"/>
        <v>295</v>
      </c>
      <c r="N12" s="3">
        <f t="shared" si="3"/>
        <v>330</v>
      </c>
      <c r="O12" s="3">
        <f t="shared" si="4"/>
        <v>34</v>
      </c>
      <c r="P12" s="3">
        <f t="shared" si="5"/>
        <v>39</v>
      </c>
      <c r="Q12" s="3">
        <f t="shared" si="6"/>
        <v>329</v>
      </c>
      <c r="R12" s="3">
        <f t="shared" si="7"/>
        <v>369</v>
      </c>
      <c r="S12" s="2">
        <f t="shared" si="10"/>
        <v>181.5</v>
      </c>
      <c r="T12" s="2">
        <f t="shared" si="11"/>
        <v>204</v>
      </c>
      <c r="U12" s="9">
        <v>717</v>
      </c>
      <c r="V12" s="9">
        <v>727</v>
      </c>
      <c r="W12" s="9">
        <v>1012</v>
      </c>
      <c r="X12" s="9">
        <v>1057</v>
      </c>
    </row>
    <row r="13" spans="1:24" x14ac:dyDescent="0.35">
      <c r="A13" s="39"/>
      <c r="B13" s="4">
        <v>63</v>
      </c>
      <c r="C13" s="9">
        <v>154208</v>
      </c>
      <c r="D13" s="3">
        <f t="shared" si="0"/>
        <v>431</v>
      </c>
      <c r="E13" s="3">
        <f t="shared" si="1"/>
        <v>457</v>
      </c>
      <c r="F13" s="9">
        <v>766</v>
      </c>
      <c r="G13" s="9">
        <v>720</v>
      </c>
      <c r="H13" s="9">
        <v>1197</v>
      </c>
      <c r="I13" s="9">
        <v>1177</v>
      </c>
      <c r="J13" s="2">
        <f t="shared" si="8"/>
        <v>981.5</v>
      </c>
      <c r="K13" s="2">
        <f t="shared" si="9"/>
        <v>948.5</v>
      </c>
      <c r="L13" s="9">
        <v>94699</v>
      </c>
      <c r="M13" s="3">
        <f t="shared" si="2"/>
        <v>346</v>
      </c>
      <c r="N13" s="3">
        <f t="shared" si="3"/>
        <v>354</v>
      </c>
      <c r="O13" s="3">
        <f t="shared" si="4"/>
        <v>37</v>
      </c>
      <c r="P13" s="3">
        <f t="shared" si="5"/>
        <v>45</v>
      </c>
      <c r="Q13" s="3">
        <f t="shared" si="6"/>
        <v>383</v>
      </c>
      <c r="R13" s="3">
        <f t="shared" si="7"/>
        <v>399</v>
      </c>
      <c r="S13" s="2">
        <f t="shared" si="10"/>
        <v>210</v>
      </c>
      <c r="T13" s="2">
        <f t="shared" si="11"/>
        <v>222</v>
      </c>
      <c r="U13" s="9">
        <v>803</v>
      </c>
      <c r="V13" s="9">
        <v>765</v>
      </c>
      <c r="W13" s="9">
        <v>1149</v>
      </c>
      <c r="X13" s="9">
        <v>1119</v>
      </c>
    </row>
    <row r="14" spans="1:24" x14ac:dyDescent="0.35">
      <c r="A14" s="39"/>
      <c r="B14" s="4">
        <v>64</v>
      </c>
      <c r="C14" s="9">
        <v>124291</v>
      </c>
      <c r="D14" s="3">
        <f t="shared" ref="D14:D33" si="12">H14-F14</f>
        <v>368</v>
      </c>
      <c r="E14" s="3">
        <f t="shared" ref="E14:E33" si="13">I14-G14</f>
        <v>437</v>
      </c>
      <c r="F14" s="9">
        <v>724</v>
      </c>
      <c r="G14" s="9">
        <v>732</v>
      </c>
      <c r="H14" s="9">
        <v>1092</v>
      </c>
      <c r="I14" s="9">
        <v>1169</v>
      </c>
      <c r="J14" s="2">
        <f t="shared" ref="J14:J33" si="14">F14+(D14/2)</f>
        <v>908</v>
      </c>
      <c r="K14" s="2">
        <f t="shared" ref="K14:K33" si="15">G14+(E14/2)</f>
        <v>950.5</v>
      </c>
      <c r="L14" s="9">
        <v>76710</v>
      </c>
      <c r="M14" s="3">
        <f t="shared" ref="M14:M33" si="16">Q14-O14</f>
        <v>279</v>
      </c>
      <c r="N14" s="3">
        <f t="shared" ref="N14:N33" si="17">R14-P14</f>
        <v>357</v>
      </c>
      <c r="O14" s="3">
        <f t="shared" si="4"/>
        <v>49</v>
      </c>
      <c r="P14" s="3">
        <f t="shared" si="5"/>
        <v>40</v>
      </c>
      <c r="Q14" s="3">
        <f t="shared" si="6"/>
        <v>328</v>
      </c>
      <c r="R14" s="3">
        <f t="shared" si="7"/>
        <v>397</v>
      </c>
      <c r="S14" s="2">
        <f t="shared" ref="S14:S33" si="18">O14+(M14/2)</f>
        <v>188.5</v>
      </c>
      <c r="T14" s="2">
        <f t="shared" ref="T14:T33" si="19">P14+(N14/2)</f>
        <v>218.5</v>
      </c>
      <c r="U14" s="9">
        <v>773</v>
      </c>
      <c r="V14" s="9">
        <v>772</v>
      </c>
      <c r="W14" s="9">
        <v>1052</v>
      </c>
      <c r="X14" s="9">
        <v>1129</v>
      </c>
    </row>
    <row r="15" spans="1:24" x14ac:dyDescent="0.35">
      <c r="A15" s="39"/>
      <c r="B15" s="4">
        <v>66</v>
      </c>
      <c r="C15" s="9">
        <v>102340</v>
      </c>
      <c r="D15" s="3">
        <f t="shared" si="12"/>
        <v>337</v>
      </c>
      <c r="E15" s="3">
        <f t="shared" si="13"/>
        <v>381</v>
      </c>
      <c r="F15" s="9">
        <v>816</v>
      </c>
      <c r="G15" s="9">
        <v>688</v>
      </c>
      <c r="H15" s="9">
        <v>1153</v>
      </c>
      <c r="I15" s="9">
        <v>1069</v>
      </c>
      <c r="J15" s="2">
        <f t="shared" si="14"/>
        <v>984.5</v>
      </c>
      <c r="K15" s="2">
        <f t="shared" si="15"/>
        <v>878.5</v>
      </c>
      <c r="L15" s="9">
        <v>54193</v>
      </c>
      <c r="M15" s="3">
        <f t="shared" si="16"/>
        <v>243</v>
      </c>
      <c r="N15" s="3">
        <f t="shared" si="17"/>
        <v>284</v>
      </c>
      <c r="O15" s="3">
        <f t="shared" si="4"/>
        <v>57</v>
      </c>
      <c r="P15" s="3">
        <f t="shared" si="5"/>
        <v>65</v>
      </c>
      <c r="Q15" s="3">
        <f t="shared" si="6"/>
        <v>300</v>
      </c>
      <c r="R15" s="3">
        <f t="shared" si="7"/>
        <v>349</v>
      </c>
      <c r="S15" s="2">
        <f t="shared" si="18"/>
        <v>178.5</v>
      </c>
      <c r="T15" s="2">
        <f t="shared" si="19"/>
        <v>207</v>
      </c>
      <c r="U15" s="9">
        <v>873</v>
      </c>
      <c r="V15" s="9">
        <v>753</v>
      </c>
      <c r="W15" s="9">
        <v>1116</v>
      </c>
      <c r="X15" s="9">
        <v>1037</v>
      </c>
    </row>
    <row r="16" spans="1:24" x14ac:dyDescent="0.35">
      <c r="A16" s="39"/>
      <c r="B16" s="4">
        <v>68</v>
      </c>
      <c r="C16" s="9">
        <v>161099</v>
      </c>
      <c r="D16" s="3">
        <f t="shared" si="12"/>
        <v>445</v>
      </c>
      <c r="E16" s="3">
        <f t="shared" si="13"/>
        <v>461</v>
      </c>
      <c r="F16" s="9">
        <v>741</v>
      </c>
      <c r="G16" s="9">
        <v>673</v>
      </c>
      <c r="H16" s="9">
        <v>1186</v>
      </c>
      <c r="I16" s="9">
        <v>1134</v>
      </c>
      <c r="J16" s="2">
        <f t="shared" si="14"/>
        <v>963.5</v>
      </c>
      <c r="K16" s="2">
        <f t="shared" si="15"/>
        <v>903.5</v>
      </c>
      <c r="L16" s="9">
        <v>99829</v>
      </c>
      <c r="M16" s="3">
        <f t="shared" si="16"/>
        <v>349</v>
      </c>
      <c r="N16" s="3">
        <f t="shared" si="17"/>
        <v>361</v>
      </c>
      <c r="O16" s="3">
        <f t="shared" si="4"/>
        <v>55</v>
      </c>
      <c r="P16" s="3">
        <f t="shared" si="5"/>
        <v>46</v>
      </c>
      <c r="Q16" s="3">
        <f t="shared" si="6"/>
        <v>404</v>
      </c>
      <c r="R16" s="3">
        <f t="shared" si="7"/>
        <v>407</v>
      </c>
      <c r="S16" s="2">
        <f t="shared" si="18"/>
        <v>229.5</v>
      </c>
      <c r="T16" s="2">
        <f t="shared" si="19"/>
        <v>226.5</v>
      </c>
      <c r="U16" s="9">
        <v>796</v>
      </c>
      <c r="V16" s="9">
        <v>719</v>
      </c>
      <c r="W16" s="9">
        <v>1145</v>
      </c>
      <c r="X16" s="9">
        <v>1080</v>
      </c>
    </row>
    <row r="17" spans="1:24" x14ac:dyDescent="0.35">
      <c r="A17" s="39"/>
      <c r="B17" s="4">
        <v>69</v>
      </c>
      <c r="C17" s="9">
        <v>159746</v>
      </c>
      <c r="D17" s="3">
        <f t="shared" si="12"/>
        <v>444</v>
      </c>
      <c r="E17" s="3">
        <f t="shared" si="13"/>
        <v>464</v>
      </c>
      <c r="F17" s="9">
        <v>850</v>
      </c>
      <c r="G17" s="9">
        <v>704</v>
      </c>
      <c r="H17" s="9">
        <v>1294</v>
      </c>
      <c r="I17" s="9">
        <v>1168</v>
      </c>
      <c r="J17" s="2">
        <f t="shared" si="14"/>
        <v>1072</v>
      </c>
      <c r="K17" s="2">
        <f t="shared" si="15"/>
        <v>936</v>
      </c>
      <c r="L17" s="9">
        <v>105944</v>
      </c>
      <c r="M17" s="3">
        <f t="shared" si="16"/>
        <v>366</v>
      </c>
      <c r="N17" s="3">
        <f t="shared" si="17"/>
        <v>365</v>
      </c>
      <c r="O17" s="3">
        <f t="shared" si="4"/>
        <v>36</v>
      </c>
      <c r="P17" s="3">
        <f t="shared" si="5"/>
        <v>44</v>
      </c>
      <c r="Q17" s="3">
        <f t="shared" si="6"/>
        <v>402</v>
      </c>
      <c r="R17" s="3">
        <f t="shared" si="7"/>
        <v>409</v>
      </c>
      <c r="S17" s="2">
        <f t="shared" si="18"/>
        <v>219</v>
      </c>
      <c r="T17" s="2">
        <f t="shared" si="19"/>
        <v>226.5</v>
      </c>
      <c r="U17" s="9">
        <v>886</v>
      </c>
      <c r="V17" s="9">
        <v>748</v>
      </c>
      <c r="W17" s="9">
        <v>1252</v>
      </c>
      <c r="X17" s="9">
        <v>1113</v>
      </c>
    </row>
    <row r="18" spans="1:24" x14ac:dyDescent="0.35">
      <c r="A18" s="39"/>
      <c r="B18" s="4">
        <v>80</v>
      </c>
      <c r="C18" s="9">
        <v>132150</v>
      </c>
      <c r="D18" s="3">
        <f t="shared" si="12"/>
        <v>386</v>
      </c>
      <c r="E18" s="3">
        <f t="shared" si="13"/>
        <v>430</v>
      </c>
      <c r="F18" s="9">
        <v>748</v>
      </c>
      <c r="G18" s="9">
        <v>678</v>
      </c>
      <c r="H18" s="9">
        <v>1134</v>
      </c>
      <c r="I18" s="9">
        <v>1108</v>
      </c>
      <c r="J18" s="2">
        <f t="shared" si="14"/>
        <v>941</v>
      </c>
      <c r="K18" s="2">
        <f t="shared" si="15"/>
        <v>893</v>
      </c>
      <c r="L18" s="9">
        <v>72215</v>
      </c>
      <c r="M18" s="3">
        <f t="shared" si="16"/>
        <v>291</v>
      </c>
      <c r="N18" s="3">
        <f t="shared" si="17"/>
        <v>315</v>
      </c>
      <c r="O18" s="3">
        <f t="shared" si="4"/>
        <v>51</v>
      </c>
      <c r="P18" s="3">
        <f t="shared" si="5"/>
        <v>71</v>
      </c>
      <c r="Q18" s="3">
        <f t="shared" si="6"/>
        <v>342</v>
      </c>
      <c r="R18" s="3">
        <f t="shared" si="7"/>
        <v>386</v>
      </c>
      <c r="S18" s="2">
        <f t="shared" si="18"/>
        <v>196.5</v>
      </c>
      <c r="T18" s="2">
        <f t="shared" si="19"/>
        <v>228.5</v>
      </c>
      <c r="U18" s="9">
        <v>799</v>
      </c>
      <c r="V18" s="9">
        <v>749</v>
      </c>
      <c r="W18" s="9">
        <v>1090</v>
      </c>
      <c r="X18" s="9">
        <v>1064</v>
      </c>
    </row>
    <row r="19" spans="1:24" x14ac:dyDescent="0.35">
      <c r="A19" s="39"/>
      <c r="B19" s="4">
        <v>81</v>
      </c>
      <c r="C19" s="9">
        <v>98027</v>
      </c>
      <c r="D19" s="3">
        <f t="shared" si="12"/>
        <v>338</v>
      </c>
      <c r="E19" s="3">
        <f t="shared" si="13"/>
        <v>366</v>
      </c>
      <c r="F19" s="9">
        <v>781</v>
      </c>
      <c r="G19" s="9">
        <v>780</v>
      </c>
      <c r="H19" s="9">
        <v>1119</v>
      </c>
      <c r="I19" s="9">
        <v>1146</v>
      </c>
      <c r="J19" s="2">
        <f t="shared" si="14"/>
        <v>950</v>
      </c>
      <c r="K19" s="2">
        <f t="shared" si="15"/>
        <v>963</v>
      </c>
      <c r="L19" s="9">
        <v>59710</v>
      </c>
      <c r="M19" s="3">
        <f t="shared" si="16"/>
        <v>258</v>
      </c>
      <c r="N19" s="3">
        <f t="shared" si="17"/>
        <v>295</v>
      </c>
      <c r="O19" s="3">
        <f t="shared" si="4"/>
        <v>36</v>
      </c>
      <c r="P19" s="3">
        <f t="shared" si="5"/>
        <v>55</v>
      </c>
      <c r="Q19" s="3">
        <f t="shared" si="6"/>
        <v>294</v>
      </c>
      <c r="R19" s="3">
        <f t="shared" si="7"/>
        <v>350</v>
      </c>
      <c r="S19" s="2">
        <f t="shared" si="18"/>
        <v>165</v>
      </c>
      <c r="T19" s="2">
        <f t="shared" si="19"/>
        <v>202.5</v>
      </c>
      <c r="U19" s="9">
        <v>817</v>
      </c>
      <c r="V19" s="9">
        <v>835</v>
      </c>
      <c r="W19" s="9">
        <v>1075</v>
      </c>
      <c r="X19" s="9">
        <v>1130</v>
      </c>
    </row>
    <row r="20" spans="1:24" x14ac:dyDescent="0.35">
      <c r="A20" s="39"/>
      <c r="B20" s="4">
        <v>84</v>
      </c>
      <c r="C20" s="9">
        <v>110520</v>
      </c>
      <c r="D20" s="3">
        <f t="shared" si="12"/>
        <v>377</v>
      </c>
      <c r="E20" s="3">
        <f t="shared" si="13"/>
        <v>372</v>
      </c>
      <c r="F20" s="9">
        <v>803</v>
      </c>
      <c r="G20" s="9">
        <v>841</v>
      </c>
      <c r="H20" s="9">
        <v>1180</v>
      </c>
      <c r="I20" s="9">
        <v>1213</v>
      </c>
      <c r="J20" s="2">
        <f t="shared" si="14"/>
        <v>991.5</v>
      </c>
      <c r="K20" s="2">
        <f t="shared" si="15"/>
        <v>1027</v>
      </c>
      <c r="L20" s="9">
        <v>69539</v>
      </c>
      <c r="M20" s="3">
        <f t="shared" si="16"/>
        <v>293</v>
      </c>
      <c r="N20" s="3">
        <f t="shared" si="17"/>
        <v>299</v>
      </c>
      <c r="O20" s="3">
        <f t="shared" si="4"/>
        <v>49</v>
      </c>
      <c r="P20" s="3">
        <f t="shared" si="5"/>
        <v>41</v>
      </c>
      <c r="Q20" s="3">
        <f t="shared" si="6"/>
        <v>342</v>
      </c>
      <c r="R20" s="3">
        <f t="shared" si="7"/>
        <v>340</v>
      </c>
      <c r="S20" s="2">
        <f t="shared" si="18"/>
        <v>195.5</v>
      </c>
      <c r="T20" s="2">
        <f t="shared" si="19"/>
        <v>190.5</v>
      </c>
      <c r="U20" s="9">
        <v>852</v>
      </c>
      <c r="V20" s="9">
        <v>882</v>
      </c>
      <c r="W20" s="9">
        <v>1145</v>
      </c>
      <c r="X20" s="9">
        <v>1181</v>
      </c>
    </row>
    <row r="21" spans="1:24" x14ac:dyDescent="0.35">
      <c r="A21" s="39"/>
      <c r="B21" s="4">
        <v>88</v>
      </c>
      <c r="C21" s="9">
        <v>94255</v>
      </c>
      <c r="D21" s="3">
        <f t="shared" si="12"/>
        <v>337</v>
      </c>
      <c r="E21" s="3">
        <f t="shared" si="13"/>
        <v>352</v>
      </c>
      <c r="F21" s="9">
        <v>834</v>
      </c>
      <c r="G21" s="9">
        <v>841</v>
      </c>
      <c r="H21" s="9">
        <v>1171</v>
      </c>
      <c r="I21" s="9">
        <v>1193</v>
      </c>
      <c r="J21" s="2">
        <f t="shared" si="14"/>
        <v>1002.5</v>
      </c>
      <c r="K21" s="2">
        <f t="shared" si="15"/>
        <v>1017</v>
      </c>
      <c r="L21" s="9">
        <v>33735</v>
      </c>
      <c r="M21" s="3">
        <f t="shared" si="16"/>
        <v>202</v>
      </c>
      <c r="N21" s="3">
        <f t="shared" si="17"/>
        <v>214</v>
      </c>
      <c r="O21" s="3">
        <f t="shared" si="4"/>
        <v>63</v>
      </c>
      <c r="P21" s="3">
        <f t="shared" si="5"/>
        <v>74</v>
      </c>
      <c r="Q21" s="3">
        <f t="shared" si="6"/>
        <v>265</v>
      </c>
      <c r="R21" s="3">
        <f t="shared" si="7"/>
        <v>288</v>
      </c>
      <c r="S21" s="2">
        <f t="shared" si="18"/>
        <v>164</v>
      </c>
      <c r="T21" s="2">
        <f t="shared" si="19"/>
        <v>181</v>
      </c>
      <c r="U21" s="9">
        <v>897</v>
      </c>
      <c r="V21" s="9">
        <v>915</v>
      </c>
      <c r="W21" s="9">
        <v>1099</v>
      </c>
      <c r="X21" s="9">
        <v>1129</v>
      </c>
    </row>
    <row r="22" spans="1:24" x14ac:dyDescent="0.35">
      <c r="A22" s="39"/>
      <c r="B22" s="4">
        <v>94</v>
      </c>
      <c r="C22" s="9">
        <v>87057</v>
      </c>
      <c r="D22" s="3">
        <f t="shared" si="12"/>
        <v>312</v>
      </c>
      <c r="E22" s="3">
        <f t="shared" si="13"/>
        <v>345</v>
      </c>
      <c r="F22" s="9">
        <v>800</v>
      </c>
      <c r="G22" s="9">
        <v>835</v>
      </c>
      <c r="H22" s="9">
        <v>1112</v>
      </c>
      <c r="I22" s="9">
        <v>1180</v>
      </c>
      <c r="J22" s="2">
        <f t="shared" si="14"/>
        <v>956</v>
      </c>
      <c r="K22" s="2">
        <f t="shared" si="15"/>
        <v>1007.5</v>
      </c>
      <c r="L22" s="9">
        <v>22695</v>
      </c>
      <c r="M22" s="3">
        <f t="shared" si="16"/>
        <v>167</v>
      </c>
      <c r="N22" s="3">
        <f t="shared" si="17"/>
        <v>171</v>
      </c>
      <c r="O22" s="3">
        <f t="shared" si="4"/>
        <v>80</v>
      </c>
      <c r="P22" s="3">
        <f t="shared" si="5"/>
        <v>105</v>
      </c>
      <c r="Q22" s="3">
        <f t="shared" si="6"/>
        <v>247</v>
      </c>
      <c r="R22" s="3">
        <f t="shared" si="7"/>
        <v>276</v>
      </c>
      <c r="S22" s="2">
        <f t="shared" si="18"/>
        <v>163.5</v>
      </c>
      <c r="T22" s="2">
        <f t="shared" si="19"/>
        <v>190.5</v>
      </c>
      <c r="U22" s="9">
        <v>880</v>
      </c>
      <c r="V22" s="9">
        <v>940</v>
      </c>
      <c r="W22" s="9">
        <v>1047</v>
      </c>
      <c r="X22" s="9">
        <v>1111</v>
      </c>
    </row>
    <row r="23" spans="1:24" x14ac:dyDescent="0.35">
      <c r="A23" s="39"/>
      <c r="B23" s="4">
        <v>98</v>
      </c>
      <c r="C23" s="9">
        <v>135554</v>
      </c>
      <c r="D23" s="3">
        <f t="shared" si="12"/>
        <v>409</v>
      </c>
      <c r="E23" s="3">
        <f t="shared" si="13"/>
        <v>418</v>
      </c>
      <c r="F23" s="9">
        <v>630</v>
      </c>
      <c r="G23" s="9">
        <v>771</v>
      </c>
      <c r="H23" s="9">
        <v>1039</v>
      </c>
      <c r="I23" s="9">
        <v>1189</v>
      </c>
      <c r="J23" s="2">
        <f t="shared" si="14"/>
        <v>834.5</v>
      </c>
      <c r="K23" s="2">
        <f t="shared" si="15"/>
        <v>980</v>
      </c>
      <c r="L23" s="9">
        <v>53288</v>
      </c>
      <c r="M23" s="3">
        <f t="shared" si="16"/>
        <v>251</v>
      </c>
      <c r="N23" s="3">
        <f t="shared" si="17"/>
        <v>264</v>
      </c>
      <c r="O23" s="3">
        <f t="shared" si="4"/>
        <v>64</v>
      </c>
      <c r="P23" s="3">
        <f t="shared" si="5"/>
        <v>78</v>
      </c>
      <c r="Q23" s="3">
        <f t="shared" si="6"/>
        <v>315</v>
      </c>
      <c r="R23" s="3">
        <f t="shared" si="7"/>
        <v>342</v>
      </c>
      <c r="S23" s="2">
        <f t="shared" si="18"/>
        <v>189.5</v>
      </c>
      <c r="T23" s="2">
        <f t="shared" si="19"/>
        <v>210</v>
      </c>
      <c r="U23" s="9">
        <v>694</v>
      </c>
      <c r="V23" s="9">
        <v>849</v>
      </c>
      <c r="W23" s="9">
        <v>945</v>
      </c>
      <c r="X23" s="9">
        <v>1113</v>
      </c>
    </row>
    <row r="24" spans="1:24" x14ac:dyDescent="0.35">
      <c r="A24" s="39" t="s">
        <v>16</v>
      </c>
      <c r="B24" s="4">
        <v>33</v>
      </c>
      <c r="C24" s="9">
        <v>150364</v>
      </c>
      <c r="D24" s="3">
        <f t="shared" si="12"/>
        <v>413</v>
      </c>
      <c r="E24" s="3">
        <f t="shared" si="13"/>
        <v>474</v>
      </c>
      <c r="F24" s="9">
        <v>968</v>
      </c>
      <c r="G24" s="9">
        <v>678</v>
      </c>
      <c r="H24" s="9">
        <v>1381</v>
      </c>
      <c r="I24" s="9">
        <v>1152</v>
      </c>
      <c r="J24" s="2">
        <f t="shared" si="14"/>
        <v>1174.5</v>
      </c>
      <c r="K24" s="2">
        <f t="shared" si="15"/>
        <v>915</v>
      </c>
      <c r="L24" s="9">
        <v>94753</v>
      </c>
      <c r="M24" s="3">
        <f t="shared" si="16"/>
        <v>324</v>
      </c>
      <c r="N24" s="3">
        <f t="shared" si="17"/>
        <v>377</v>
      </c>
      <c r="O24" s="3">
        <f t="shared" ref="O24:O33" si="20">U24-F24</f>
        <v>34</v>
      </c>
      <c r="P24" s="3">
        <f t="shared" ref="P24:P33" si="21">V24-G24</f>
        <v>58</v>
      </c>
      <c r="Q24" s="3">
        <f t="shared" ref="Q24:Q33" si="22">W24-F24</f>
        <v>358</v>
      </c>
      <c r="R24" s="3">
        <f t="shared" ref="R24:R33" si="23">X24-G24</f>
        <v>435</v>
      </c>
      <c r="S24" s="2">
        <f t="shared" si="18"/>
        <v>196</v>
      </c>
      <c r="T24" s="2">
        <f t="shared" si="19"/>
        <v>246.5</v>
      </c>
      <c r="U24" s="9">
        <v>1002</v>
      </c>
      <c r="V24" s="9">
        <v>736</v>
      </c>
      <c r="W24" s="9">
        <v>1326</v>
      </c>
      <c r="X24" s="9">
        <v>1113</v>
      </c>
    </row>
    <row r="25" spans="1:24" x14ac:dyDescent="0.35">
      <c r="A25" s="39"/>
      <c r="B25" s="4">
        <v>38</v>
      </c>
      <c r="C25" s="9">
        <v>94141</v>
      </c>
      <c r="D25" s="3">
        <f t="shared" si="12"/>
        <v>334</v>
      </c>
      <c r="E25" s="3">
        <f t="shared" si="13"/>
        <v>352</v>
      </c>
      <c r="F25" s="9">
        <v>968</v>
      </c>
      <c r="G25" s="9">
        <v>819</v>
      </c>
      <c r="H25" s="9">
        <v>1302</v>
      </c>
      <c r="I25" s="9">
        <v>1171</v>
      </c>
      <c r="J25" s="2">
        <f t="shared" si="14"/>
        <v>1135</v>
      </c>
      <c r="K25" s="2">
        <f t="shared" si="15"/>
        <v>995</v>
      </c>
      <c r="L25" s="9">
        <v>42991</v>
      </c>
      <c r="M25" s="3">
        <f t="shared" si="16"/>
        <v>223</v>
      </c>
      <c r="N25" s="3">
        <f t="shared" si="17"/>
        <v>240</v>
      </c>
      <c r="O25" s="3">
        <f t="shared" si="20"/>
        <v>50</v>
      </c>
      <c r="P25" s="3">
        <f t="shared" si="21"/>
        <v>56</v>
      </c>
      <c r="Q25" s="3">
        <f t="shared" si="22"/>
        <v>273</v>
      </c>
      <c r="R25" s="3">
        <f t="shared" si="23"/>
        <v>296</v>
      </c>
      <c r="S25" s="2">
        <f t="shared" si="18"/>
        <v>161.5</v>
      </c>
      <c r="T25" s="2">
        <f t="shared" si="19"/>
        <v>176</v>
      </c>
      <c r="U25" s="9">
        <v>1018</v>
      </c>
      <c r="V25" s="9">
        <v>875</v>
      </c>
      <c r="W25" s="9">
        <v>1241</v>
      </c>
      <c r="X25" s="9">
        <v>1115</v>
      </c>
    </row>
    <row r="26" spans="1:24" x14ac:dyDescent="0.35">
      <c r="A26" s="39"/>
      <c r="B26" s="4">
        <v>41</v>
      </c>
      <c r="C26" s="9">
        <v>126381</v>
      </c>
      <c r="D26" s="3">
        <f t="shared" si="12"/>
        <v>398</v>
      </c>
      <c r="E26" s="3">
        <f t="shared" si="13"/>
        <v>406</v>
      </c>
      <c r="F26" s="9">
        <v>803</v>
      </c>
      <c r="G26" s="9">
        <v>898</v>
      </c>
      <c r="H26" s="9">
        <v>1201</v>
      </c>
      <c r="I26" s="9">
        <v>1304</v>
      </c>
      <c r="J26" s="2">
        <f t="shared" si="14"/>
        <v>1002</v>
      </c>
      <c r="K26" s="2">
        <f t="shared" si="15"/>
        <v>1101</v>
      </c>
      <c r="L26" s="9">
        <v>47713</v>
      </c>
      <c r="M26" s="3">
        <f t="shared" si="16"/>
        <v>246</v>
      </c>
      <c r="N26" s="3">
        <f t="shared" si="17"/>
        <v>246</v>
      </c>
      <c r="O26" s="3">
        <f t="shared" si="20"/>
        <v>81</v>
      </c>
      <c r="P26" s="3">
        <f t="shared" si="21"/>
        <v>74</v>
      </c>
      <c r="Q26" s="3">
        <f t="shared" si="22"/>
        <v>327</v>
      </c>
      <c r="R26" s="3">
        <f t="shared" si="23"/>
        <v>320</v>
      </c>
      <c r="S26" s="2">
        <f t="shared" si="18"/>
        <v>204</v>
      </c>
      <c r="T26" s="2">
        <f t="shared" si="19"/>
        <v>197</v>
      </c>
      <c r="U26" s="9">
        <v>884</v>
      </c>
      <c r="V26" s="9">
        <v>972</v>
      </c>
      <c r="W26" s="9">
        <v>1130</v>
      </c>
      <c r="X26" s="9">
        <v>1218</v>
      </c>
    </row>
    <row r="27" spans="1:24" x14ac:dyDescent="0.35">
      <c r="A27" s="39"/>
      <c r="B27" s="4">
        <v>46</v>
      </c>
      <c r="C27" s="9">
        <v>97339</v>
      </c>
      <c r="D27" s="3">
        <f t="shared" si="12"/>
        <v>340</v>
      </c>
      <c r="E27" s="3">
        <f t="shared" si="13"/>
        <v>365</v>
      </c>
      <c r="F27" s="9">
        <v>836</v>
      </c>
      <c r="G27" s="9">
        <v>695</v>
      </c>
      <c r="H27" s="9">
        <v>1176</v>
      </c>
      <c r="I27" s="9">
        <v>1060</v>
      </c>
      <c r="J27" s="2">
        <f t="shared" si="14"/>
        <v>1006</v>
      </c>
      <c r="K27" s="2">
        <f t="shared" si="15"/>
        <v>877.5</v>
      </c>
      <c r="L27" s="9">
        <v>31253</v>
      </c>
      <c r="M27" s="3">
        <f t="shared" si="16"/>
        <v>195</v>
      </c>
      <c r="N27" s="3">
        <f t="shared" si="17"/>
        <v>201</v>
      </c>
      <c r="O27" s="3">
        <f t="shared" si="20"/>
        <v>80</v>
      </c>
      <c r="P27" s="3">
        <f t="shared" si="21"/>
        <v>86</v>
      </c>
      <c r="Q27" s="3">
        <f t="shared" si="22"/>
        <v>275</v>
      </c>
      <c r="R27" s="3">
        <f t="shared" si="23"/>
        <v>287</v>
      </c>
      <c r="S27" s="2">
        <f t="shared" si="18"/>
        <v>177.5</v>
      </c>
      <c r="T27" s="2">
        <f t="shared" si="19"/>
        <v>186.5</v>
      </c>
      <c r="U27" s="9">
        <v>916</v>
      </c>
      <c r="V27" s="9">
        <v>781</v>
      </c>
      <c r="W27" s="9">
        <v>1111</v>
      </c>
      <c r="X27" s="9">
        <v>982</v>
      </c>
    </row>
    <row r="28" spans="1:24" x14ac:dyDescent="0.35">
      <c r="A28" s="39"/>
      <c r="B28" s="4">
        <v>51</v>
      </c>
      <c r="C28" s="9">
        <v>88601</v>
      </c>
      <c r="D28" s="3">
        <f t="shared" si="12"/>
        <v>316</v>
      </c>
      <c r="E28" s="3">
        <f t="shared" si="13"/>
        <v>354</v>
      </c>
      <c r="F28" s="9">
        <v>976</v>
      </c>
      <c r="G28" s="9">
        <v>632</v>
      </c>
      <c r="H28" s="9">
        <v>1292</v>
      </c>
      <c r="I28" s="9">
        <v>986</v>
      </c>
      <c r="J28" s="2">
        <f t="shared" si="14"/>
        <v>1134</v>
      </c>
      <c r="K28" s="2">
        <f t="shared" si="15"/>
        <v>809</v>
      </c>
      <c r="L28" s="9">
        <v>49365</v>
      </c>
      <c r="M28" s="3">
        <f t="shared" si="16"/>
        <v>238</v>
      </c>
      <c r="N28" s="3">
        <f t="shared" si="17"/>
        <v>265</v>
      </c>
      <c r="O28" s="3">
        <f t="shared" si="20"/>
        <v>41</v>
      </c>
      <c r="P28" s="3">
        <f t="shared" si="21"/>
        <v>50</v>
      </c>
      <c r="Q28" s="3">
        <f t="shared" si="22"/>
        <v>279</v>
      </c>
      <c r="R28" s="3">
        <f t="shared" si="23"/>
        <v>315</v>
      </c>
      <c r="S28" s="2">
        <f t="shared" si="18"/>
        <v>160</v>
      </c>
      <c r="T28" s="2">
        <f t="shared" si="19"/>
        <v>182.5</v>
      </c>
      <c r="U28" s="9">
        <v>1017</v>
      </c>
      <c r="V28" s="9">
        <v>682</v>
      </c>
      <c r="W28" s="9">
        <v>1255</v>
      </c>
      <c r="X28" s="9">
        <v>947</v>
      </c>
    </row>
    <row r="29" spans="1:24" x14ac:dyDescent="0.35">
      <c r="A29" s="39"/>
      <c r="B29" s="4">
        <v>58</v>
      </c>
      <c r="C29" s="9">
        <v>93205</v>
      </c>
      <c r="D29" s="3">
        <f t="shared" si="12"/>
        <v>337</v>
      </c>
      <c r="E29" s="3">
        <f t="shared" si="13"/>
        <v>352</v>
      </c>
      <c r="F29" s="9">
        <v>928</v>
      </c>
      <c r="G29" s="9">
        <v>812</v>
      </c>
      <c r="H29" s="9">
        <v>1265</v>
      </c>
      <c r="I29" s="9">
        <v>1164</v>
      </c>
      <c r="J29" s="2">
        <f t="shared" si="14"/>
        <v>1096.5</v>
      </c>
      <c r="K29" s="2">
        <f t="shared" si="15"/>
        <v>988</v>
      </c>
      <c r="L29" s="9">
        <v>57235</v>
      </c>
      <c r="M29" s="3">
        <f t="shared" si="16"/>
        <v>246</v>
      </c>
      <c r="N29" s="3">
        <f t="shared" si="17"/>
        <v>300</v>
      </c>
      <c r="O29" s="3">
        <f t="shared" si="20"/>
        <v>39</v>
      </c>
      <c r="P29" s="3">
        <f t="shared" si="21"/>
        <v>44</v>
      </c>
      <c r="Q29" s="3">
        <f t="shared" si="22"/>
        <v>285</v>
      </c>
      <c r="R29" s="3">
        <f t="shared" si="23"/>
        <v>344</v>
      </c>
      <c r="S29" s="2">
        <f t="shared" si="18"/>
        <v>162</v>
      </c>
      <c r="T29" s="2">
        <f t="shared" si="19"/>
        <v>194</v>
      </c>
      <c r="U29" s="9">
        <v>967</v>
      </c>
      <c r="V29" s="9">
        <v>856</v>
      </c>
      <c r="W29" s="9">
        <v>1213</v>
      </c>
      <c r="X29" s="9">
        <v>1156</v>
      </c>
    </row>
    <row r="30" spans="1:24" x14ac:dyDescent="0.35">
      <c r="A30" s="39"/>
      <c r="B30" s="4">
        <v>76</v>
      </c>
      <c r="C30" s="9">
        <v>123006</v>
      </c>
      <c r="D30" s="3">
        <f t="shared" si="12"/>
        <v>374</v>
      </c>
      <c r="E30" s="3">
        <f t="shared" si="13"/>
        <v>414</v>
      </c>
      <c r="F30" s="9">
        <v>701</v>
      </c>
      <c r="G30" s="9">
        <v>704</v>
      </c>
      <c r="H30" s="9">
        <v>1075</v>
      </c>
      <c r="I30" s="9">
        <v>1118</v>
      </c>
      <c r="J30" s="2">
        <f t="shared" si="14"/>
        <v>888</v>
      </c>
      <c r="K30" s="2">
        <f t="shared" si="15"/>
        <v>911</v>
      </c>
      <c r="L30" s="9">
        <v>77977</v>
      </c>
      <c r="M30" s="3">
        <f t="shared" si="16"/>
        <v>301</v>
      </c>
      <c r="N30" s="3">
        <f t="shared" si="17"/>
        <v>326</v>
      </c>
      <c r="O30" s="3">
        <f t="shared" si="20"/>
        <v>36</v>
      </c>
      <c r="P30" s="3">
        <f t="shared" si="21"/>
        <v>45</v>
      </c>
      <c r="Q30" s="3">
        <f t="shared" si="22"/>
        <v>337</v>
      </c>
      <c r="R30" s="3">
        <f t="shared" si="23"/>
        <v>371</v>
      </c>
      <c r="S30" s="2">
        <f t="shared" si="18"/>
        <v>186.5</v>
      </c>
      <c r="T30" s="2">
        <f t="shared" si="19"/>
        <v>208</v>
      </c>
      <c r="U30" s="9">
        <v>737</v>
      </c>
      <c r="V30" s="9">
        <v>749</v>
      </c>
      <c r="W30" s="9">
        <v>1038</v>
      </c>
      <c r="X30" s="9">
        <v>1075</v>
      </c>
    </row>
    <row r="31" spans="1:24" x14ac:dyDescent="0.35">
      <c r="A31" s="39"/>
      <c r="B31" s="4">
        <v>89</v>
      </c>
      <c r="C31" s="9">
        <v>102820</v>
      </c>
      <c r="D31" s="3">
        <f t="shared" si="12"/>
        <v>336</v>
      </c>
      <c r="E31" s="3">
        <f t="shared" si="13"/>
        <v>382</v>
      </c>
      <c r="F31" s="9">
        <v>845</v>
      </c>
      <c r="G31" s="9">
        <v>841</v>
      </c>
      <c r="H31" s="9">
        <v>1181</v>
      </c>
      <c r="I31" s="9">
        <v>1223</v>
      </c>
      <c r="J31" s="2">
        <f t="shared" si="14"/>
        <v>1013</v>
      </c>
      <c r="K31" s="2">
        <f t="shared" si="15"/>
        <v>1032</v>
      </c>
      <c r="L31" s="9">
        <v>22234</v>
      </c>
      <c r="M31" s="3">
        <f t="shared" si="16"/>
        <v>163</v>
      </c>
      <c r="N31" s="3">
        <f t="shared" si="17"/>
        <v>172</v>
      </c>
      <c r="O31" s="3">
        <f t="shared" si="20"/>
        <v>93</v>
      </c>
      <c r="P31" s="3">
        <f t="shared" si="21"/>
        <v>108</v>
      </c>
      <c r="Q31" s="3">
        <f t="shared" si="22"/>
        <v>256</v>
      </c>
      <c r="R31" s="3">
        <f t="shared" si="23"/>
        <v>280</v>
      </c>
      <c r="S31" s="2">
        <f t="shared" si="18"/>
        <v>174.5</v>
      </c>
      <c r="T31" s="2">
        <f t="shared" si="19"/>
        <v>194</v>
      </c>
      <c r="U31" s="9">
        <v>938</v>
      </c>
      <c r="V31" s="9">
        <v>949</v>
      </c>
      <c r="W31" s="9">
        <v>1101</v>
      </c>
      <c r="X31" s="9">
        <v>1121</v>
      </c>
    </row>
    <row r="32" spans="1:24" x14ac:dyDescent="0.35">
      <c r="A32" s="39"/>
      <c r="B32" s="4">
        <v>90</v>
      </c>
      <c r="C32" s="9">
        <v>106387</v>
      </c>
      <c r="D32" s="3">
        <f t="shared" si="12"/>
        <v>353</v>
      </c>
      <c r="E32" s="3">
        <f t="shared" si="13"/>
        <v>382</v>
      </c>
      <c r="F32" s="9">
        <v>893</v>
      </c>
      <c r="G32" s="9">
        <v>771</v>
      </c>
      <c r="H32" s="9">
        <v>1246</v>
      </c>
      <c r="I32" s="9">
        <v>1153</v>
      </c>
      <c r="J32" s="2">
        <f t="shared" si="14"/>
        <v>1069.5</v>
      </c>
      <c r="K32" s="2">
        <f t="shared" si="15"/>
        <v>962</v>
      </c>
      <c r="L32" s="9">
        <v>24281</v>
      </c>
      <c r="M32" s="3">
        <f t="shared" si="16"/>
        <v>172</v>
      </c>
      <c r="N32" s="3">
        <f t="shared" si="17"/>
        <v>176</v>
      </c>
      <c r="O32" s="3">
        <f t="shared" si="20"/>
        <v>95</v>
      </c>
      <c r="P32" s="3">
        <f t="shared" si="21"/>
        <v>111</v>
      </c>
      <c r="Q32" s="3">
        <f t="shared" si="22"/>
        <v>267</v>
      </c>
      <c r="R32" s="3">
        <f t="shared" si="23"/>
        <v>287</v>
      </c>
      <c r="S32" s="2">
        <f t="shared" si="18"/>
        <v>181</v>
      </c>
      <c r="T32" s="2">
        <f t="shared" si="19"/>
        <v>199</v>
      </c>
      <c r="U32" s="9">
        <v>988</v>
      </c>
      <c r="V32" s="9">
        <v>882</v>
      </c>
      <c r="W32" s="9">
        <v>1160</v>
      </c>
      <c r="X32" s="9">
        <v>1058</v>
      </c>
    </row>
    <row r="33" spans="1:24" x14ac:dyDescent="0.35">
      <c r="A33" s="39"/>
      <c r="B33" s="4">
        <v>92</v>
      </c>
      <c r="C33" s="9">
        <v>106908</v>
      </c>
      <c r="D33" s="3">
        <f t="shared" si="12"/>
        <v>353</v>
      </c>
      <c r="E33" s="3">
        <f t="shared" si="13"/>
        <v>381</v>
      </c>
      <c r="F33" s="9">
        <v>732</v>
      </c>
      <c r="G33" s="9">
        <v>866</v>
      </c>
      <c r="H33" s="9">
        <v>1085</v>
      </c>
      <c r="I33" s="9">
        <v>1247</v>
      </c>
      <c r="J33" s="2">
        <f t="shared" si="14"/>
        <v>908.5</v>
      </c>
      <c r="K33" s="2">
        <f t="shared" si="15"/>
        <v>1056.5</v>
      </c>
      <c r="L33" s="9">
        <v>29279</v>
      </c>
      <c r="M33" s="3">
        <f t="shared" si="16"/>
        <v>187</v>
      </c>
      <c r="N33" s="3">
        <f t="shared" si="17"/>
        <v>194</v>
      </c>
      <c r="O33" s="3">
        <f t="shared" si="20"/>
        <v>113</v>
      </c>
      <c r="P33" s="3">
        <f t="shared" si="21"/>
        <v>100</v>
      </c>
      <c r="Q33" s="3">
        <f t="shared" si="22"/>
        <v>300</v>
      </c>
      <c r="R33" s="3">
        <f t="shared" si="23"/>
        <v>294</v>
      </c>
      <c r="S33" s="2">
        <f t="shared" si="18"/>
        <v>206.5</v>
      </c>
      <c r="T33" s="2">
        <f t="shared" si="19"/>
        <v>197</v>
      </c>
      <c r="U33" s="9">
        <v>845</v>
      </c>
      <c r="V33" s="9">
        <v>966</v>
      </c>
      <c r="W33" s="9">
        <v>1032</v>
      </c>
      <c r="X33" s="9">
        <v>1160</v>
      </c>
    </row>
    <row r="34" spans="1:24" x14ac:dyDescent="0.35">
      <c r="A34" s="39" t="s">
        <v>17</v>
      </c>
      <c r="B34" s="39"/>
      <c r="C34" s="5">
        <f>MAX(C4:C33)</f>
        <v>167487</v>
      </c>
      <c r="D34" s="5">
        <f>MAX(D4:D33)</f>
        <v>445</v>
      </c>
      <c r="E34" s="5">
        <f t="shared" ref="E34:T34" si="24">MAX(E4:E33)</f>
        <v>514</v>
      </c>
      <c r="F34" s="5">
        <f t="shared" si="24"/>
        <v>976</v>
      </c>
      <c r="G34" s="5">
        <f t="shared" si="24"/>
        <v>898</v>
      </c>
      <c r="H34" s="5">
        <f t="shared" si="24"/>
        <v>1381</v>
      </c>
      <c r="I34" s="5">
        <f t="shared" si="24"/>
        <v>1304</v>
      </c>
      <c r="J34" s="5">
        <f t="shared" si="24"/>
        <v>1174.5</v>
      </c>
      <c r="K34" s="5">
        <f t="shared" si="24"/>
        <v>1101</v>
      </c>
      <c r="L34" s="5">
        <f t="shared" ref="L34" si="25">MAX(L4:L33)</f>
        <v>105944</v>
      </c>
      <c r="M34" s="5">
        <f t="shared" si="24"/>
        <v>366</v>
      </c>
      <c r="N34" s="5">
        <f t="shared" si="24"/>
        <v>377</v>
      </c>
      <c r="O34" s="5">
        <f t="shared" si="24"/>
        <v>113</v>
      </c>
      <c r="P34" s="5">
        <f t="shared" si="24"/>
        <v>111</v>
      </c>
      <c r="Q34" s="5">
        <f t="shared" si="24"/>
        <v>404</v>
      </c>
      <c r="R34" s="5">
        <f t="shared" si="24"/>
        <v>435</v>
      </c>
      <c r="S34" s="5">
        <f t="shared" si="24"/>
        <v>229.5</v>
      </c>
      <c r="T34" s="5">
        <f t="shared" si="24"/>
        <v>250</v>
      </c>
      <c r="U34" s="5">
        <f t="shared" ref="U34" si="26">MAX(U4:U33)</f>
        <v>1018</v>
      </c>
      <c r="V34" s="5">
        <f t="shared" ref="V34" si="27">MAX(V4:V33)</f>
        <v>972</v>
      </c>
      <c r="W34" s="5">
        <f t="shared" ref="W34" si="28">MAX(W4:W33)</f>
        <v>1326</v>
      </c>
      <c r="X34" s="5">
        <f t="shared" ref="X34" si="29">MAX(X4:X33)</f>
        <v>1218</v>
      </c>
    </row>
    <row r="35" spans="1:24" x14ac:dyDescent="0.35">
      <c r="A35" s="39" t="s">
        <v>18</v>
      </c>
      <c r="B35" s="39"/>
      <c r="C35" s="5">
        <f>MIN(C3:C33)</f>
        <v>85160</v>
      </c>
      <c r="D35" s="5">
        <f>MIN(D3:D33)</f>
        <v>312</v>
      </c>
      <c r="E35" s="5">
        <f t="shared" ref="E35:X35" si="30">MIN(E3:E33)</f>
        <v>341</v>
      </c>
      <c r="F35" s="5">
        <f t="shared" si="30"/>
        <v>630</v>
      </c>
      <c r="G35" s="5">
        <f t="shared" si="30"/>
        <v>596</v>
      </c>
      <c r="H35" s="5">
        <f t="shared" si="30"/>
        <v>1004</v>
      </c>
      <c r="I35" s="5">
        <f t="shared" si="30"/>
        <v>986</v>
      </c>
      <c r="J35" s="5">
        <f t="shared" si="30"/>
        <v>834.5</v>
      </c>
      <c r="K35" s="5">
        <f t="shared" si="30"/>
        <v>797.5</v>
      </c>
      <c r="L35" s="5">
        <f t="shared" ref="L35" si="31">MIN(L3:L33)</f>
        <v>22234</v>
      </c>
      <c r="M35" s="5">
        <f t="shared" si="30"/>
        <v>163</v>
      </c>
      <c r="N35" s="5">
        <f t="shared" si="30"/>
        <v>171</v>
      </c>
      <c r="O35" s="5">
        <f t="shared" si="30"/>
        <v>33</v>
      </c>
      <c r="P35" s="5">
        <f t="shared" si="30"/>
        <v>39</v>
      </c>
      <c r="Q35" s="5">
        <f t="shared" si="30"/>
        <v>247</v>
      </c>
      <c r="R35" s="5">
        <f t="shared" si="30"/>
        <v>276</v>
      </c>
      <c r="S35" s="5">
        <f t="shared" si="30"/>
        <v>155</v>
      </c>
      <c r="T35" s="5">
        <f t="shared" si="30"/>
        <v>176</v>
      </c>
      <c r="U35" s="5">
        <f t="shared" si="30"/>
        <v>694</v>
      </c>
      <c r="V35" s="5">
        <f t="shared" si="30"/>
        <v>641</v>
      </c>
      <c r="W35" s="5">
        <f t="shared" si="30"/>
        <v>928</v>
      </c>
      <c r="X35" s="5">
        <f t="shared" si="30"/>
        <v>947</v>
      </c>
    </row>
    <row r="36" spans="1:24" x14ac:dyDescent="0.35">
      <c r="A36" s="39" t="s">
        <v>19</v>
      </c>
      <c r="B36" s="39"/>
      <c r="C36" s="6">
        <f>AVERAGE(C3:C33)</f>
        <v>116772.73333333334</v>
      </c>
      <c r="D36" s="6">
        <f>AVERAGE(D3:D33)</f>
        <v>369.1</v>
      </c>
      <c r="E36" s="6">
        <f t="shared" ref="E36:X36" si="32">AVERAGE(E3:E33)</f>
        <v>397.66666666666669</v>
      </c>
      <c r="F36" s="6">
        <f t="shared" si="32"/>
        <v>802.06666666666672</v>
      </c>
      <c r="G36" s="6">
        <f t="shared" si="32"/>
        <v>752.26666666666665</v>
      </c>
      <c r="H36" s="6">
        <f t="shared" si="32"/>
        <v>1171.1666666666667</v>
      </c>
      <c r="I36" s="6">
        <f t="shared" si="32"/>
        <v>1149.9333333333334</v>
      </c>
      <c r="J36" s="6">
        <f t="shared" si="32"/>
        <v>986.61666666666667</v>
      </c>
      <c r="K36" s="6">
        <f t="shared" si="32"/>
        <v>951.1</v>
      </c>
      <c r="L36" s="6">
        <f t="shared" ref="L36" si="33">AVERAGE(L3:L33)</f>
        <v>58638.23333333333</v>
      </c>
      <c r="M36" s="6">
        <f t="shared" si="32"/>
        <v>255.83333333333334</v>
      </c>
      <c r="N36" s="6">
        <f t="shared" si="32"/>
        <v>277.5</v>
      </c>
      <c r="O36" s="6">
        <f t="shared" si="32"/>
        <v>57.166666666666664</v>
      </c>
      <c r="P36" s="6">
        <f t="shared" si="32"/>
        <v>65.466666666666669</v>
      </c>
      <c r="Q36" s="6">
        <f t="shared" si="32"/>
        <v>313</v>
      </c>
      <c r="R36" s="6">
        <f t="shared" si="32"/>
        <v>342.96666666666664</v>
      </c>
      <c r="S36" s="6">
        <f t="shared" si="32"/>
        <v>185.08333333333334</v>
      </c>
      <c r="T36" s="6">
        <f t="shared" si="32"/>
        <v>204.21666666666667</v>
      </c>
      <c r="U36" s="6">
        <f t="shared" si="32"/>
        <v>859.23333333333335</v>
      </c>
      <c r="V36" s="6">
        <f t="shared" si="32"/>
        <v>817.73333333333335</v>
      </c>
      <c r="W36" s="6">
        <f t="shared" si="32"/>
        <v>1115.0666666666666</v>
      </c>
      <c r="X36" s="6">
        <f t="shared" si="32"/>
        <v>1095.2333333333333</v>
      </c>
    </row>
    <row r="37" spans="1:24" x14ac:dyDescent="0.35">
      <c r="A37" s="39" t="s">
        <v>20</v>
      </c>
      <c r="B37" s="39"/>
      <c r="C37" s="6">
        <f>STDEV(C3:C33)</f>
        <v>23802.462499285324</v>
      </c>
      <c r="D37" s="6">
        <f>STDEV(D3:D33)</f>
        <v>38.118101410910015</v>
      </c>
      <c r="E37" s="6">
        <f t="shared" ref="E37:X37" si="34">STDEV(E3:E33)</f>
        <v>44.100460028356331</v>
      </c>
      <c r="F37" s="6">
        <f t="shared" si="34"/>
        <v>90.607502670749639</v>
      </c>
      <c r="G37" s="6">
        <f t="shared" si="34"/>
        <v>81.593582123094578</v>
      </c>
      <c r="H37" s="6">
        <f t="shared" si="34"/>
        <v>85.902544353684789</v>
      </c>
      <c r="I37" s="6">
        <f t="shared" si="34"/>
        <v>71.73222876558458</v>
      </c>
      <c r="J37" s="6">
        <f t="shared" si="34"/>
        <v>86.204616579045407</v>
      </c>
      <c r="K37" s="6">
        <f t="shared" si="34"/>
        <v>73.588721961996313</v>
      </c>
      <c r="L37" s="6">
        <f t="shared" ref="L37" si="35">STDEV(L3:L33)</f>
        <v>25040.511743811348</v>
      </c>
      <c r="M37" s="6">
        <f t="shared" si="34"/>
        <v>57.587764105864075</v>
      </c>
      <c r="N37" s="6">
        <f t="shared" si="34"/>
        <v>65.469524365842574</v>
      </c>
      <c r="O37" s="6">
        <f t="shared" si="34"/>
        <v>21.351061240415056</v>
      </c>
      <c r="P37" s="6">
        <f t="shared" si="34"/>
        <v>22.08874472843943</v>
      </c>
      <c r="Q37" s="6">
        <f t="shared" si="34"/>
        <v>44.012537398744257</v>
      </c>
      <c r="R37" s="6">
        <f t="shared" si="34"/>
        <v>48.783464788610637</v>
      </c>
      <c r="S37" s="6">
        <f t="shared" si="34"/>
        <v>19.167628661515376</v>
      </c>
      <c r="T37" s="6">
        <f t="shared" si="34"/>
        <v>19.034308105562211</v>
      </c>
      <c r="U37" s="6">
        <f t="shared" si="34"/>
        <v>91.216182522746507</v>
      </c>
      <c r="V37" s="6">
        <f t="shared" si="34"/>
        <v>91.627030093079938</v>
      </c>
      <c r="W37" s="6">
        <f t="shared" si="34"/>
        <v>88.022306472743651</v>
      </c>
      <c r="X37" s="6">
        <f t="shared" si="34"/>
        <v>66.959423293634273</v>
      </c>
    </row>
  </sheetData>
  <mergeCells count="18">
    <mergeCell ref="A1:B3"/>
    <mergeCell ref="A34:B34"/>
    <mergeCell ref="A35:B35"/>
    <mergeCell ref="A36:B36"/>
    <mergeCell ref="A37:B37"/>
    <mergeCell ref="A4:A23"/>
    <mergeCell ref="A24:A33"/>
    <mergeCell ref="D2:D3"/>
    <mergeCell ref="E2:E3"/>
    <mergeCell ref="C1:K1"/>
    <mergeCell ref="C2:C3"/>
    <mergeCell ref="L1:X1"/>
    <mergeCell ref="L2:L3"/>
    <mergeCell ref="F2:K2"/>
    <mergeCell ref="M2:M3"/>
    <mergeCell ref="N2:N3"/>
    <mergeCell ref="O2:T2"/>
    <mergeCell ref="U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CB81-F9E8-420F-8F23-B9B52764CF51}">
  <dimension ref="B1:I38"/>
  <sheetViews>
    <sheetView workbookViewId="0">
      <selection activeCell="L5" sqref="L5"/>
    </sheetView>
  </sheetViews>
  <sheetFormatPr defaultColWidth="9.1796875" defaultRowHeight="14.5" x14ac:dyDescent="0.35"/>
  <cols>
    <col min="1" max="2" width="9.1796875" style="1"/>
    <col min="3" max="3" width="11.1796875" style="1" bestFit="1" customWidth="1"/>
    <col min="4" max="4" width="11.1796875" style="1" customWidth="1"/>
    <col min="5" max="6" width="9.1796875" style="1" bestFit="1"/>
    <col min="7" max="7" width="9" style="1" customWidth="1"/>
    <col min="8" max="16384" width="9.1796875" style="1"/>
  </cols>
  <sheetData>
    <row r="1" spans="2:9" x14ac:dyDescent="0.35">
      <c r="B1" s="40" t="s">
        <v>0</v>
      </c>
      <c r="C1" s="40"/>
      <c r="D1" s="41" t="s">
        <v>21</v>
      </c>
      <c r="E1" s="41"/>
      <c r="F1" s="41"/>
      <c r="G1" s="42" t="s">
        <v>22</v>
      </c>
      <c r="H1" s="42"/>
      <c r="I1" s="42"/>
    </row>
    <row r="2" spans="2:9" x14ac:dyDescent="0.35">
      <c r="B2" s="40"/>
      <c r="C2" s="40"/>
      <c r="D2" s="41" t="s">
        <v>23</v>
      </c>
      <c r="E2" s="41" t="s">
        <v>24</v>
      </c>
      <c r="F2" s="41" t="s">
        <v>25</v>
      </c>
      <c r="G2" s="42" t="s">
        <v>23</v>
      </c>
      <c r="H2" s="42" t="s">
        <v>24</v>
      </c>
      <c r="I2" s="42" t="s">
        <v>25</v>
      </c>
    </row>
    <row r="3" spans="2:9" x14ac:dyDescent="0.35">
      <c r="B3" s="40"/>
      <c r="C3" s="40"/>
      <c r="D3" s="41"/>
      <c r="E3" s="41"/>
      <c r="F3" s="41"/>
      <c r="G3" s="42"/>
      <c r="H3" s="42"/>
      <c r="I3" s="42"/>
    </row>
    <row r="4" spans="2:9" x14ac:dyDescent="0.35">
      <c r="B4" s="43" t="s">
        <v>15</v>
      </c>
      <c r="C4" s="10">
        <v>17</v>
      </c>
      <c r="D4" s="11">
        <v>164</v>
      </c>
      <c r="E4" s="11">
        <v>33</v>
      </c>
      <c r="F4" s="11">
        <v>2</v>
      </c>
      <c r="G4" s="11">
        <v>190</v>
      </c>
      <c r="H4" s="11">
        <v>41</v>
      </c>
      <c r="I4" s="11">
        <v>2</v>
      </c>
    </row>
    <row r="5" spans="2:9" x14ac:dyDescent="0.35">
      <c r="B5" s="43"/>
      <c r="C5" s="10">
        <v>32</v>
      </c>
      <c r="D5" s="11">
        <v>177</v>
      </c>
      <c r="E5" s="11">
        <v>42</v>
      </c>
      <c r="F5" s="11">
        <v>2</v>
      </c>
      <c r="G5" s="11">
        <v>225</v>
      </c>
      <c r="H5" s="11">
        <v>44</v>
      </c>
      <c r="I5" s="11">
        <v>2</v>
      </c>
    </row>
    <row r="6" spans="2:9" x14ac:dyDescent="0.35">
      <c r="B6" s="43"/>
      <c r="C6" s="10">
        <v>36</v>
      </c>
      <c r="D6" s="11">
        <v>100</v>
      </c>
      <c r="E6" s="11">
        <v>11</v>
      </c>
      <c r="F6" s="11">
        <v>2</v>
      </c>
      <c r="G6" s="11">
        <v>138</v>
      </c>
      <c r="H6" s="11">
        <v>15</v>
      </c>
      <c r="I6" s="11">
        <v>2</v>
      </c>
    </row>
    <row r="7" spans="2:9" x14ac:dyDescent="0.35">
      <c r="B7" s="43"/>
      <c r="C7" s="10">
        <v>37</v>
      </c>
      <c r="D7" s="11">
        <v>116</v>
      </c>
      <c r="E7" s="11">
        <v>39</v>
      </c>
      <c r="F7" s="11">
        <v>2</v>
      </c>
      <c r="G7" s="11">
        <v>153</v>
      </c>
      <c r="H7" s="11">
        <v>42</v>
      </c>
      <c r="I7" s="11">
        <v>2</v>
      </c>
    </row>
    <row r="8" spans="2:9" x14ac:dyDescent="0.35">
      <c r="B8" s="43"/>
      <c r="C8" s="10">
        <v>40</v>
      </c>
      <c r="D8" s="11">
        <v>135</v>
      </c>
      <c r="E8" s="11">
        <v>31</v>
      </c>
      <c r="F8" s="11">
        <v>2</v>
      </c>
      <c r="G8" s="11">
        <v>166</v>
      </c>
      <c r="H8" s="11">
        <v>39</v>
      </c>
      <c r="I8" s="11">
        <v>2</v>
      </c>
    </row>
    <row r="9" spans="2:9" x14ac:dyDescent="0.35">
      <c r="B9" s="43"/>
      <c r="C9" s="10">
        <v>42</v>
      </c>
      <c r="D9" s="11">
        <v>176</v>
      </c>
      <c r="E9" s="11">
        <v>26</v>
      </c>
      <c r="F9" s="11">
        <v>4</v>
      </c>
      <c r="G9" s="11">
        <v>196</v>
      </c>
      <c r="H9" s="11">
        <v>29</v>
      </c>
      <c r="I9" s="11">
        <v>4</v>
      </c>
    </row>
    <row r="10" spans="2:9" x14ac:dyDescent="0.35">
      <c r="B10" s="43"/>
      <c r="C10" s="10">
        <v>49</v>
      </c>
      <c r="D10" s="11">
        <v>119</v>
      </c>
      <c r="E10" s="11">
        <v>42</v>
      </c>
      <c r="F10" s="11">
        <v>10</v>
      </c>
      <c r="G10" s="11">
        <v>161</v>
      </c>
      <c r="H10" s="11">
        <v>50</v>
      </c>
      <c r="I10" s="11">
        <v>11</v>
      </c>
    </row>
    <row r="11" spans="2:9" x14ac:dyDescent="0.35">
      <c r="B11" s="43"/>
      <c r="C11" s="10">
        <v>57</v>
      </c>
      <c r="D11" s="11">
        <v>87</v>
      </c>
      <c r="E11" s="11">
        <v>25</v>
      </c>
      <c r="F11" s="11">
        <v>7</v>
      </c>
      <c r="G11" s="11">
        <v>123</v>
      </c>
      <c r="H11" s="11">
        <v>31</v>
      </c>
      <c r="I11" s="11">
        <v>8</v>
      </c>
    </row>
    <row r="12" spans="2:9" x14ac:dyDescent="0.35">
      <c r="B12" s="43"/>
      <c r="C12" s="10">
        <v>60</v>
      </c>
      <c r="D12" s="11">
        <v>158</v>
      </c>
      <c r="E12" s="11">
        <v>60</v>
      </c>
      <c r="F12" s="11">
        <v>36</v>
      </c>
      <c r="G12" s="11">
        <v>180</v>
      </c>
      <c r="H12" s="11">
        <v>72</v>
      </c>
      <c r="I12" s="11">
        <v>38</v>
      </c>
    </row>
    <row r="13" spans="2:9" x14ac:dyDescent="0.35">
      <c r="B13" s="43"/>
      <c r="C13" s="10">
        <v>63</v>
      </c>
      <c r="D13" s="11">
        <v>93</v>
      </c>
      <c r="E13" s="11">
        <v>22</v>
      </c>
      <c r="F13" s="11">
        <v>7</v>
      </c>
      <c r="G13" s="11">
        <v>154</v>
      </c>
      <c r="H13" s="11">
        <v>31</v>
      </c>
      <c r="I13" s="11">
        <v>12</v>
      </c>
    </row>
    <row r="14" spans="2:9" x14ac:dyDescent="0.35">
      <c r="B14" s="43"/>
      <c r="C14" s="10">
        <v>64</v>
      </c>
      <c r="D14" s="11">
        <v>99</v>
      </c>
      <c r="E14" s="11">
        <v>20</v>
      </c>
      <c r="F14" s="11">
        <v>2</v>
      </c>
      <c r="G14" s="11">
        <v>138</v>
      </c>
      <c r="H14" s="11">
        <v>28</v>
      </c>
      <c r="I14" s="11">
        <v>4</v>
      </c>
    </row>
    <row r="15" spans="2:9" x14ac:dyDescent="0.35">
      <c r="B15" s="43"/>
      <c r="C15" s="10">
        <v>66</v>
      </c>
      <c r="D15" s="11">
        <v>101</v>
      </c>
      <c r="E15" s="11">
        <v>21</v>
      </c>
      <c r="F15" s="11">
        <v>7</v>
      </c>
      <c r="G15" s="11">
        <v>121</v>
      </c>
      <c r="H15" s="11">
        <v>21</v>
      </c>
      <c r="I15" s="11">
        <v>8</v>
      </c>
    </row>
    <row r="16" spans="2:9" x14ac:dyDescent="0.35">
      <c r="B16" s="43"/>
      <c r="C16" s="10">
        <v>68</v>
      </c>
      <c r="D16" s="11">
        <v>86</v>
      </c>
      <c r="E16" s="11">
        <v>12</v>
      </c>
      <c r="F16" s="11">
        <v>2</v>
      </c>
      <c r="G16" s="11">
        <v>124</v>
      </c>
      <c r="H16" s="11">
        <v>14</v>
      </c>
      <c r="I16" s="11">
        <v>2</v>
      </c>
    </row>
    <row r="17" spans="2:9" x14ac:dyDescent="0.35">
      <c r="B17" s="43"/>
      <c r="C17" s="10">
        <v>69</v>
      </c>
      <c r="D17" s="11">
        <v>96</v>
      </c>
      <c r="E17" s="11">
        <v>20</v>
      </c>
      <c r="F17" s="11">
        <v>6</v>
      </c>
      <c r="G17" s="11">
        <v>143</v>
      </c>
      <c r="H17" s="11">
        <v>29</v>
      </c>
      <c r="I17" s="11">
        <v>6</v>
      </c>
    </row>
    <row r="18" spans="2:9" x14ac:dyDescent="0.35">
      <c r="B18" s="43"/>
      <c r="C18" s="10">
        <v>80</v>
      </c>
      <c r="D18" s="11">
        <v>86</v>
      </c>
      <c r="E18" s="11">
        <v>14</v>
      </c>
      <c r="F18" s="11">
        <v>2</v>
      </c>
      <c r="G18" s="11">
        <v>125</v>
      </c>
      <c r="H18" s="11">
        <v>14</v>
      </c>
      <c r="I18" s="11">
        <v>2</v>
      </c>
    </row>
    <row r="19" spans="2:9" x14ac:dyDescent="0.35">
      <c r="B19" s="43"/>
      <c r="C19" s="10">
        <v>81</v>
      </c>
      <c r="D19" s="11">
        <v>98</v>
      </c>
      <c r="E19" s="11">
        <v>24</v>
      </c>
      <c r="F19" s="11">
        <v>3</v>
      </c>
      <c r="G19" s="11">
        <v>133</v>
      </c>
      <c r="H19" s="11">
        <v>29</v>
      </c>
      <c r="I19" s="11">
        <v>4</v>
      </c>
    </row>
    <row r="20" spans="2:9" x14ac:dyDescent="0.35">
      <c r="B20" s="43"/>
      <c r="C20" s="10">
        <v>84</v>
      </c>
      <c r="D20" s="11">
        <v>128</v>
      </c>
      <c r="E20" s="11">
        <v>46</v>
      </c>
      <c r="F20" s="11">
        <v>10</v>
      </c>
      <c r="G20" s="11">
        <v>171</v>
      </c>
      <c r="H20" s="11">
        <v>56</v>
      </c>
      <c r="I20" s="11">
        <v>13</v>
      </c>
    </row>
    <row r="21" spans="2:9" x14ac:dyDescent="0.35">
      <c r="B21" s="43"/>
      <c r="C21" s="10">
        <v>88</v>
      </c>
      <c r="D21" s="11">
        <v>107</v>
      </c>
      <c r="E21" s="11">
        <v>32</v>
      </c>
      <c r="F21" s="11">
        <v>2</v>
      </c>
      <c r="G21" s="11">
        <v>162</v>
      </c>
      <c r="H21" s="11">
        <v>36</v>
      </c>
      <c r="I21" s="11">
        <v>2</v>
      </c>
    </row>
    <row r="22" spans="2:9" x14ac:dyDescent="0.35">
      <c r="B22" s="43"/>
      <c r="C22" s="10">
        <v>94</v>
      </c>
      <c r="D22" s="11">
        <v>118</v>
      </c>
      <c r="E22" s="11">
        <v>21</v>
      </c>
      <c r="F22" s="11">
        <v>4</v>
      </c>
      <c r="G22" s="11">
        <v>158</v>
      </c>
      <c r="H22" s="11">
        <v>25</v>
      </c>
      <c r="I22" s="11">
        <v>5</v>
      </c>
    </row>
    <row r="23" spans="2:9" x14ac:dyDescent="0.35">
      <c r="B23" s="43"/>
      <c r="C23" s="10">
        <v>98</v>
      </c>
      <c r="D23" s="11">
        <v>103</v>
      </c>
      <c r="E23" s="11">
        <v>17</v>
      </c>
      <c r="F23" s="11">
        <v>2</v>
      </c>
      <c r="G23" s="11">
        <v>140</v>
      </c>
      <c r="H23" s="11">
        <v>20</v>
      </c>
      <c r="I23" s="11">
        <v>2</v>
      </c>
    </row>
    <row r="24" spans="2:9" x14ac:dyDescent="0.35">
      <c r="B24" s="43" t="s">
        <v>16</v>
      </c>
      <c r="C24" s="10">
        <v>33</v>
      </c>
      <c r="D24" s="11">
        <v>169</v>
      </c>
      <c r="E24" s="11">
        <v>57</v>
      </c>
      <c r="F24" s="11">
        <v>3</v>
      </c>
      <c r="G24" s="11">
        <v>223</v>
      </c>
      <c r="H24" s="11">
        <v>57</v>
      </c>
      <c r="I24" s="11">
        <v>3</v>
      </c>
    </row>
    <row r="25" spans="2:9" x14ac:dyDescent="0.35">
      <c r="B25" s="43"/>
      <c r="C25" s="10">
        <v>38</v>
      </c>
      <c r="D25" s="11">
        <v>123</v>
      </c>
      <c r="E25" s="11">
        <v>31</v>
      </c>
      <c r="F25" s="11">
        <v>2</v>
      </c>
      <c r="G25" s="11">
        <v>154</v>
      </c>
      <c r="H25" s="11">
        <v>33</v>
      </c>
      <c r="I25" s="11">
        <v>2</v>
      </c>
    </row>
    <row r="26" spans="2:9" x14ac:dyDescent="0.35">
      <c r="B26" s="43"/>
      <c r="C26" s="10">
        <v>41</v>
      </c>
      <c r="D26" s="11">
        <v>179</v>
      </c>
      <c r="E26" s="11">
        <v>37</v>
      </c>
      <c r="F26" s="11">
        <v>6</v>
      </c>
      <c r="G26" s="11">
        <v>195</v>
      </c>
      <c r="H26" s="11">
        <v>38</v>
      </c>
      <c r="I26" s="11">
        <v>6</v>
      </c>
    </row>
    <row r="27" spans="2:9" x14ac:dyDescent="0.35">
      <c r="B27" s="43"/>
      <c r="C27" s="10">
        <v>46</v>
      </c>
      <c r="D27" s="11">
        <v>165</v>
      </c>
      <c r="E27" s="11">
        <v>49</v>
      </c>
      <c r="F27" s="11">
        <v>6</v>
      </c>
      <c r="G27" s="11">
        <v>206</v>
      </c>
      <c r="H27" s="11">
        <v>55</v>
      </c>
      <c r="I27" s="11">
        <v>9</v>
      </c>
    </row>
    <row r="28" spans="2:9" x14ac:dyDescent="0.35">
      <c r="B28" s="43"/>
      <c r="C28" s="10">
        <v>51</v>
      </c>
      <c r="D28" s="11">
        <v>131</v>
      </c>
      <c r="E28" s="11">
        <v>30</v>
      </c>
      <c r="F28" s="11">
        <v>2</v>
      </c>
      <c r="G28" s="11">
        <v>170</v>
      </c>
      <c r="H28" s="11">
        <v>35</v>
      </c>
      <c r="I28" s="11">
        <v>2</v>
      </c>
    </row>
    <row r="29" spans="2:9" x14ac:dyDescent="0.35">
      <c r="B29" s="43"/>
      <c r="C29" s="10">
        <v>58</v>
      </c>
      <c r="D29" s="11">
        <v>115</v>
      </c>
      <c r="E29" s="11">
        <v>38</v>
      </c>
      <c r="F29" s="11">
        <v>13</v>
      </c>
      <c r="G29" s="11">
        <v>142</v>
      </c>
      <c r="H29" s="11">
        <v>48</v>
      </c>
      <c r="I29" s="11">
        <v>17</v>
      </c>
    </row>
    <row r="30" spans="2:9" x14ac:dyDescent="0.35">
      <c r="B30" s="43"/>
      <c r="C30" s="10">
        <v>76</v>
      </c>
      <c r="D30" s="11">
        <v>114</v>
      </c>
      <c r="E30" s="11">
        <v>23</v>
      </c>
      <c r="F30" s="11">
        <v>2</v>
      </c>
      <c r="G30" s="11">
        <v>167</v>
      </c>
      <c r="H30" s="11">
        <v>26</v>
      </c>
      <c r="I30" s="11">
        <v>2</v>
      </c>
    </row>
    <row r="31" spans="2:9" x14ac:dyDescent="0.35">
      <c r="B31" s="43"/>
      <c r="C31" s="10">
        <v>89</v>
      </c>
      <c r="D31" s="11">
        <v>136</v>
      </c>
      <c r="E31" s="11">
        <v>34</v>
      </c>
      <c r="F31" s="11">
        <v>18</v>
      </c>
      <c r="G31" s="11">
        <v>173</v>
      </c>
      <c r="H31" s="11">
        <v>46</v>
      </c>
      <c r="I31" s="11">
        <v>20</v>
      </c>
    </row>
    <row r="32" spans="2:9" x14ac:dyDescent="0.35">
      <c r="B32" s="43"/>
      <c r="C32" s="10">
        <v>90</v>
      </c>
      <c r="D32" s="11">
        <v>160</v>
      </c>
      <c r="E32" s="11">
        <v>48</v>
      </c>
      <c r="F32" s="11">
        <v>27</v>
      </c>
      <c r="G32" s="11">
        <v>176</v>
      </c>
      <c r="H32" s="11">
        <v>48</v>
      </c>
      <c r="I32" s="11">
        <v>28</v>
      </c>
    </row>
    <row r="33" spans="2:9" x14ac:dyDescent="0.35">
      <c r="B33" s="43"/>
      <c r="C33" s="10">
        <v>92</v>
      </c>
      <c r="D33" s="11">
        <v>118</v>
      </c>
      <c r="E33" s="11">
        <v>25</v>
      </c>
      <c r="F33" s="11">
        <v>2</v>
      </c>
      <c r="G33" s="11">
        <v>184</v>
      </c>
      <c r="H33" s="11">
        <v>42</v>
      </c>
      <c r="I33" s="11">
        <v>7</v>
      </c>
    </row>
    <row r="34" spans="2:9" x14ac:dyDescent="0.35">
      <c r="B34" s="43" t="s">
        <v>17</v>
      </c>
      <c r="C34" s="43"/>
      <c r="D34" s="12">
        <f t="shared" ref="D34:I34" si="0">MAX(D4:D33)</f>
        <v>179</v>
      </c>
      <c r="E34" s="12">
        <f t="shared" si="0"/>
        <v>60</v>
      </c>
      <c r="F34" s="12">
        <f t="shared" si="0"/>
        <v>36</v>
      </c>
      <c r="G34" s="12">
        <f t="shared" si="0"/>
        <v>225</v>
      </c>
      <c r="H34" s="12">
        <f t="shared" si="0"/>
        <v>72</v>
      </c>
      <c r="I34" s="12">
        <f t="shared" si="0"/>
        <v>38</v>
      </c>
    </row>
    <row r="35" spans="2:9" x14ac:dyDescent="0.35">
      <c r="B35" s="43" t="s">
        <v>26</v>
      </c>
      <c r="C35" s="43"/>
      <c r="D35" s="12">
        <f>MEDIAN(D4:D33)</f>
        <v>118</v>
      </c>
      <c r="E35" s="12">
        <f t="shared" ref="E35:I35" si="1">MEDIAN(E4:E33)</f>
        <v>30.5</v>
      </c>
      <c r="F35" s="12">
        <f t="shared" si="1"/>
        <v>3</v>
      </c>
      <c r="G35" s="12">
        <f t="shared" si="1"/>
        <v>161.5</v>
      </c>
      <c r="H35" s="12">
        <f t="shared" si="1"/>
        <v>35.5</v>
      </c>
      <c r="I35" s="12">
        <f t="shared" si="1"/>
        <v>4</v>
      </c>
    </row>
    <row r="36" spans="2:9" x14ac:dyDescent="0.35">
      <c r="B36" s="43" t="s">
        <v>18</v>
      </c>
      <c r="C36" s="43"/>
      <c r="D36" s="12">
        <f t="shared" ref="D36:I36" si="2">MIN(D3:D33)</f>
        <v>86</v>
      </c>
      <c r="E36" s="12">
        <f t="shared" si="2"/>
        <v>11</v>
      </c>
      <c r="F36" s="12">
        <f t="shared" si="2"/>
        <v>2</v>
      </c>
      <c r="G36" s="12">
        <f t="shared" si="2"/>
        <v>121</v>
      </c>
      <c r="H36" s="12">
        <f t="shared" si="2"/>
        <v>14</v>
      </c>
      <c r="I36" s="12">
        <f t="shared" si="2"/>
        <v>2</v>
      </c>
    </row>
    <row r="37" spans="2:9" x14ac:dyDescent="0.35">
      <c r="B37" s="43" t="s">
        <v>19</v>
      </c>
      <c r="C37" s="43"/>
      <c r="D37" s="13">
        <f t="shared" ref="D37:I37" si="3">AVERAGE(D3:D33)</f>
        <v>125.23333333333333</v>
      </c>
      <c r="E37" s="13">
        <f t="shared" si="3"/>
        <v>31</v>
      </c>
      <c r="F37" s="13">
        <f t="shared" si="3"/>
        <v>6.5</v>
      </c>
      <c r="G37" s="13">
        <f t="shared" si="3"/>
        <v>163.03333333333333</v>
      </c>
      <c r="H37" s="13">
        <f t="shared" si="3"/>
        <v>36.466666666666669</v>
      </c>
      <c r="I37" s="13">
        <f t="shared" si="3"/>
        <v>7.5666666666666664</v>
      </c>
    </row>
    <row r="38" spans="2:9" x14ac:dyDescent="0.35">
      <c r="B38" s="43" t="s">
        <v>20</v>
      </c>
      <c r="C38" s="43"/>
      <c r="D38" s="13">
        <f t="shared" ref="D38:I38" si="4">STDEV(D3:D33)</f>
        <v>29.977788712511021</v>
      </c>
      <c r="E38" s="13">
        <f t="shared" si="4"/>
        <v>12.784689118710277</v>
      </c>
      <c r="F38" s="13">
        <f t="shared" si="4"/>
        <v>7.9035129683818015</v>
      </c>
      <c r="G38" s="13">
        <f t="shared" si="4"/>
        <v>28.413793800915073</v>
      </c>
      <c r="H38" s="13">
        <f t="shared" si="4"/>
        <v>13.935153596108169</v>
      </c>
      <c r="I38" s="13">
        <f t="shared" si="4"/>
        <v>8.4961789924214983</v>
      </c>
    </row>
  </sheetData>
  <mergeCells count="16">
    <mergeCell ref="B37:C37"/>
    <mergeCell ref="B38:C38"/>
    <mergeCell ref="B35:C35"/>
    <mergeCell ref="B4:B23"/>
    <mergeCell ref="B24:B33"/>
    <mergeCell ref="B34:C34"/>
    <mergeCell ref="B36:C36"/>
    <mergeCell ref="B1:C3"/>
    <mergeCell ref="D1:F1"/>
    <mergeCell ref="G1:I1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8DD1-9EDF-4000-88B7-ABC265E60AFE}">
  <dimension ref="A1:V45"/>
  <sheetViews>
    <sheetView tabSelected="1" topLeftCell="A17" zoomScale="83" zoomScaleNormal="83" workbookViewId="0">
      <selection activeCell="O47" sqref="O47"/>
    </sheetView>
  </sheetViews>
  <sheetFormatPr defaultRowHeight="14.5" x14ac:dyDescent="0.35"/>
  <cols>
    <col min="6" max="6" width="10.453125" style="14" bestFit="1" customWidth="1"/>
    <col min="7" max="11" width="9.1796875" bestFit="1" customWidth="1"/>
  </cols>
  <sheetData>
    <row r="1" spans="1:22" ht="14.5" customHeight="1" x14ac:dyDescent="0.35">
      <c r="A1" s="38" t="s">
        <v>0</v>
      </c>
      <c r="B1" s="38"/>
      <c r="C1" s="44" t="s">
        <v>27</v>
      </c>
      <c r="D1" s="44"/>
      <c r="E1" s="44"/>
      <c r="F1" s="44"/>
      <c r="G1" s="44" t="s">
        <v>28</v>
      </c>
      <c r="H1" s="44"/>
      <c r="I1" s="44"/>
      <c r="J1" s="44"/>
      <c r="K1" s="45" t="s">
        <v>29</v>
      </c>
      <c r="M1" s="38" t="s">
        <v>0</v>
      </c>
      <c r="N1" s="38"/>
      <c r="O1" s="44" t="s">
        <v>27</v>
      </c>
      <c r="P1" s="44"/>
      <c r="Q1" s="44"/>
      <c r="R1" s="44"/>
      <c r="S1" s="44" t="s">
        <v>28</v>
      </c>
      <c r="T1" s="44"/>
      <c r="U1" s="44"/>
      <c r="V1" s="44"/>
    </row>
    <row r="2" spans="1:22" x14ac:dyDescent="0.35">
      <c r="A2" s="38"/>
      <c r="B2" s="38"/>
      <c r="C2" s="27" t="s">
        <v>30</v>
      </c>
      <c r="D2" s="27" t="s">
        <v>31</v>
      </c>
      <c r="E2" s="27" t="s">
        <v>32</v>
      </c>
      <c r="F2" s="28" t="s">
        <v>33</v>
      </c>
      <c r="G2" s="27" t="s">
        <v>30</v>
      </c>
      <c r="H2" s="27" t="s">
        <v>31</v>
      </c>
      <c r="I2" s="27" t="s">
        <v>32</v>
      </c>
      <c r="J2" s="28" t="s">
        <v>33</v>
      </c>
      <c r="K2" s="45"/>
      <c r="M2" s="38"/>
      <c r="N2" s="38"/>
      <c r="O2" s="27" t="s">
        <v>30</v>
      </c>
      <c r="P2" s="27" t="s">
        <v>31</v>
      </c>
      <c r="Q2" s="27" t="s">
        <v>32</v>
      </c>
      <c r="R2" s="28" t="s">
        <v>33</v>
      </c>
      <c r="S2" s="27" t="s">
        <v>30</v>
      </c>
      <c r="T2" s="27" t="s">
        <v>31</v>
      </c>
      <c r="U2" s="27" t="s">
        <v>32</v>
      </c>
      <c r="V2" s="28" t="s">
        <v>33</v>
      </c>
    </row>
    <row r="3" spans="1:22" x14ac:dyDescent="0.35">
      <c r="A3" s="39" t="s">
        <v>15</v>
      </c>
      <c r="B3" s="4">
        <v>17</v>
      </c>
      <c r="C3" s="20">
        <v>28993</v>
      </c>
      <c r="D3" s="20">
        <v>37360</v>
      </c>
      <c r="E3" s="20">
        <v>0</v>
      </c>
      <c r="F3" s="29">
        <v>0.43695085376697362</v>
      </c>
      <c r="G3" s="20">
        <v>28993</v>
      </c>
      <c r="H3" s="20">
        <v>39611</v>
      </c>
      <c r="I3" s="20">
        <v>0</v>
      </c>
      <c r="J3" s="29">
        <v>0.42261384175849803</v>
      </c>
      <c r="K3" s="21">
        <f t="shared" ref="K3:K22" si="0">J3-F3</f>
        <v>-1.4337012008475591E-2</v>
      </c>
      <c r="M3" s="39" t="s">
        <v>16</v>
      </c>
      <c r="N3" s="4">
        <v>33</v>
      </c>
      <c r="O3" s="20">
        <v>60658</v>
      </c>
      <c r="P3" s="20">
        <v>0</v>
      </c>
      <c r="Q3" s="20">
        <v>34095</v>
      </c>
      <c r="R3" s="29">
        <v>0.64016970438930698</v>
      </c>
      <c r="S3" s="20">
        <v>64843</v>
      </c>
      <c r="T3" s="20">
        <v>0</v>
      </c>
      <c r="U3" s="20">
        <v>29910</v>
      </c>
      <c r="V3" s="29">
        <v>0.68433717138243644</v>
      </c>
    </row>
    <row r="4" spans="1:22" x14ac:dyDescent="0.35">
      <c r="A4" s="39"/>
      <c r="B4" s="4">
        <v>32</v>
      </c>
      <c r="C4" s="20">
        <v>73056</v>
      </c>
      <c r="D4" s="20">
        <v>41</v>
      </c>
      <c r="E4" s="20">
        <v>18961</v>
      </c>
      <c r="F4" s="29">
        <v>0.79358665189337152</v>
      </c>
      <c r="G4" s="20">
        <v>74528</v>
      </c>
      <c r="H4" s="20">
        <v>0</v>
      </c>
      <c r="I4" s="20">
        <v>17489</v>
      </c>
      <c r="J4" s="29">
        <v>0.80993729419563776</v>
      </c>
      <c r="K4" s="21">
        <f t="shared" si="0"/>
        <v>1.6350642302266238E-2</v>
      </c>
      <c r="M4" s="39"/>
      <c r="N4" s="4">
        <v>38</v>
      </c>
      <c r="O4" s="20">
        <v>40511</v>
      </c>
      <c r="P4" s="20">
        <v>18504</v>
      </c>
      <c r="Q4" s="20">
        <v>2480</v>
      </c>
      <c r="R4" s="29">
        <v>0.65876900561021223</v>
      </c>
      <c r="S4" s="20">
        <v>42898</v>
      </c>
      <c r="T4" s="20">
        <v>19927</v>
      </c>
      <c r="U4" s="20">
        <v>93</v>
      </c>
      <c r="V4" s="29">
        <v>0.68180806764359958</v>
      </c>
    </row>
    <row r="5" spans="1:22" x14ac:dyDescent="0.35">
      <c r="A5" s="39"/>
      <c r="B5" s="4">
        <v>36</v>
      </c>
      <c r="C5" s="20">
        <v>62410</v>
      </c>
      <c r="D5" s="20">
        <v>3698</v>
      </c>
      <c r="E5" s="20">
        <v>8978</v>
      </c>
      <c r="F5" s="29">
        <v>0.83118024665050738</v>
      </c>
      <c r="G5" s="20">
        <v>63524</v>
      </c>
      <c r="H5" s="20">
        <v>3856</v>
      </c>
      <c r="I5" s="20">
        <v>7864</v>
      </c>
      <c r="J5" s="29">
        <v>0.84424007229812348</v>
      </c>
      <c r="K5" s="21">
        <f t="shared" si="0"/>
        <v>1.3059825647616097E-2</v>
      </c>
      <c r="M5" s="39"/>
      <c r="N5" s="4">
        <v>41</v>
      </c>
      <c r="O5" s="20">
        <v>42637</v>
      </c>
      <c r="P5" s="20">
        <v>13215</v>
      </c>
      <c r="Q5" s="20">
        <v>5076</v>
      </c>
      <c r="R5" s="29">
        <v>0.6997931985294118</v>
      </c>
      <c r="S5" s="20">
        <v>42352</v>
      </c>
      <c r="T5" s="20">
        <v>17883</v>
      </c>
      <c r="U5" s="20">
        <v>5361</v>
      </c>
      <c r="V5" s="29">
        <v>0.64564912494664306</v>
      </c>
    </row>
    <row r="6" spans="1:22" x14ac:dyDescent="0.35">
      <c r="A6" s="39"/>
      <c r="B6" s="4">
        <v>37</v>
      </c>
      <c r="C6" s="20">
        <v>48655</v>
      </c>
      <c r="D6" s="20">
        <v>18015</v>
      </c>
      <c r="E6" s="20">
        <v>3074</v>
      </c>
      <c r="F6" s="29">
        <v>0.69762273457214963</v>
      </c>
      <c r="G6" s="20">
        <v>51021</v>
      </c>
      <c r="H6" s="20">
        <v>18389</v>
      </c>
      <c r="I6" s="20">
        <v>708</v>
      </c>
      <c r="J6" s="29">
        <v>0.72764482729113777</v>
      </c>
      <c r="K6" s="21">
        <f t="shared" si="0"/>
        <v>3.0022092718988147E-2</v>
      </c>
      <c r="M6" s="39"/>
      <c r="N6" s="4">
        <v>46</v>
      </c>
      <c r="O6" s="20">
        <v>31253</v>
      </c>
      <c r="P6" s="20">
        <v>20103</v>
      </c>
      <c r="Q6" s="20">
        <v>0</v>
      </c>
      <c r="R6" s="29">
        <v>0.60855596230235998</v>
      </c>
      <c r="S6" s="20">
        <v>31253</v>
      </c>
      <c r="T6" s="20">
        <v>22703</v>
      </c>
      <c r="U6" s="20">
        <v>0</v>
      </c>
      <c r="V6" s="29">
        <v>0.57923122544295347</v>
      </c>
    </row>
    <row r="7" spans="1:22" x14ac:dyDescent="0.35">
      <c r="A7" s="39"/>
      <c r="B7" s="4">
        <v>40</v>
      </c>
      <c r="C7" s="20">
        <v>63646</v>
      </c>
      <c r="D7" s="20">
        <v>3437</v>
      </c>
      <c r="E7" s="20">
        <v>12994</v>
      </c>
      <c r="F7" s="29">
        <v>0.7948099953794473</v>
      </c>
      <c r="G7" s="20">
        <v>68457</v>
      </c>
      <c r="H7" s="20">
        <v>3670</v>
      </c>
      <c r="I7" s="20">
        <v>8183</v>
      </c>
      <c r="J7" s="29">
        <v>0.85240941352259991</v>
      </c>
      <c r="K7" s="21">
        <f t="shared" si="0"/>
        <v>5.7599418143152614E-2</v>
      </c>
      <c r="M7" s="39"/>
      <c r="N7" s="4">
        <v>51</v>
      </c>
      <c r="O7" s="20">
        <v>45843</v>
      </c>
      <c r="P7" s="20">
        <v>17343</v>
      </c>
      <c r="Q7" s="20">
        <v>3522</v>
      </c>
      <c r="R7" s="29">
        <v>0.68721892426695452</v>
      </c>
      <c r="S7" s="20">
        <v>48446</v>
      </c>
      <c r="T7" s="20">
        <v>17260</v>
      </c>
      <c r="U7" s="20">
        <v>919</v>
      </c>
      <c r="V7" s="29">
        <v>0.72714446529080679</v>
      </c>
    </row>
    <row r="8" spans="1:22" x14ac:dyDescent="0.35">
      <c r="A8" s="39"/>
      <c r="B8" s="4">
        <v>42</v>
      </c>
      <c r="C8" s="20">
        <v>35103</v>
      </c>
      <c r="D8" s="20">
        <v>21317</v>
      </c>
      <c r="E8" s="20">
        <v>749</v>
      </c>
      <c r="F8" s="29">
        <v>0.61402158512480542</v>
      </c>
      <c r="G8" s="20">
        <v>35852</v>
      </c>
      <c r="H8" s="20">
        <v>37312</v>
      </c>
      <c r="I8" s="20">
        <v>0</v>
      </c>
      <c r="J8" s="29">
        <v>0.49002241539554975</v>
      </c>
      <c r="K8" s="21">
        <f t="shared" si="0"/>
        <v>-0.12399916972925568</v>
      </c>
      <c r="M8" s="39"/>
      <c r="N8" s="4">
        <v>58</v>
      </c>
      <c r="O8" s="20">
        <v>51858</v>
      </c>
      <c r="P8" s="20">
        <v>1796</v>
      </c>
      <c r="Q8" s="20">
        <v>5377</v>
      </c>
      <c r="R8" s="29">
        <v>0.87848757432535451</v>
      </c>
      <c r="S8" s="20">
        <v>54739</v>
      </c>
      <c r="T8" s="20">
        <v>210</v>
      </c>
      <c r="U8" s="20">
        <v>2496</v>
      </c>
      <c r="V8" s="29">
        <v>0.9528940725911742</v>
      </c>
    </row>
    <row r="9" spans="1:22" x14ac:dyDescent="0.35">
      <c r="A9" s="39"/>
      <c r="B9" s="4">
        <v>49</v>
      </c>
      <c r="C9" s="20">
        <v>56369</v>
      </c>
      <c r="D9" s="20">
        <v>1004</v>
      </c>
      <c r="E9" s="20">
        <v>15086</v>
      </c>
      <c r="F9" s="29">
        <v>0.77794338867497481</v>
      </c>
      <c r="G9" s="20">
        <v>58897</v>
      </c>
      <c r="H9" s="20">
        <v>0</v>
      </c>
      <c r="I9" s="20">
        <v>12558</v>
      </c>
      <c r="J9" s="29">
        <v>0.82425302638023934</v>
      </c>
      <c r="K9" s="21">
        <f t="shared" si="0"/>
        <v>4.6309637705264528E-2</v>
      </c>
      <c r="M9" s="39"/>
      <c r="N9" s="4">
        <v>76</v>
      </c>
      <c r="O9" s="20">
        <v>61051</v>
      </c>
      <c r="P9" s="20">
        <v>2090</v>
      </c>
      <c r="Q9" s="20">
        <v>16926</v>
      </c>
      <c r="R9" s="29">
        <v>0.76249890716524915</v>
      </c>
      <c r="S9" s="20">
        <v>61940</v>
      </c>
      <c r="T9" s="20">
        <v>2958</v>
      </c>
      <c r="U9" s="20">
        <v>16037</v>
      </c>
      <c r="V9" s="29">
        <v>0.76530549206153087</v>
      </c>
    </row>
    <row r="10" spans="1:22" x14ac:dyDescent="0.35">
      <c r="A10" s="39"/>
      <c r="B10" s="4">
        <v>57</v>
      </c>
      <c r="C10" s="20">
        <v>29124</v>
      </c>
      <c r="D10" s="20">
        <v>11927</v>
      </c>
      <c r="E10" s="20">
        <v>5598</v>
      </c>
      <c r="F10" s="29">
        <v>0.6243220647816673</v>
      </c>
      <c r="G10" s="20">
        <v>30177</v>
      </c>
      <c r="H10" s="20">
        <v>12646</v>
      </c>
      <c r="I10" s="20">
        <v>4545</v>
      </c>
      <c r="J10" s="29">
        <v>0.63707566289478124</v>
      </c>
      <c r="K10" s="21">
        <f t="shared" si="0"/>
        <v>1.275359811311394E-2</v>
      </c>
      <c r="M10" s="39"/>
      <c r="N10" s="4">
        <v>89</v>
      </c>
      <c r="O10" s="20">
        <v>22234</v>
      </c>
      <c r="P10" s="20">
        <v>18197</v>
      </c>
      <c r="Q10" s="20">
        <v>0</v>
      </c>
      <c r="R10" s="29">
        <v>0.54992456283544799</v>
      </c>
      <c r="S10" s="20">
        <v>22234</v>
      </c>
      <c r="T10" s="20">
        <v>27261</v>
      </c>
      <c r="U10" s="20">
        <v>0</v>
      </c>
      <c r="V10" s="29">
        <v>0.44921709263561976</v>
      </c>
    </row>
    <row r="11" spans="1:22" x14ac:dyDescent="0.35">
      <c r="A11" s="39"/>
      <c r="B11" s="4">
        <v>60</v>
      </c>
      <c r="C11" s="20">
        <v>58406</v>
      </c>
      <c r="D11" s="20">
        <v>175</v>
      </c>
      <c r="E11" s="20">
        <v>18307</v>
      </c>
      <c r="F11" s="29">
        <v>0.75962438872125693</v>
      </c>
      <c r="G11" s="20">
        <v>60607</v>
      </c>
      <c r="H11" s="20">
        <v>0</v>
      </c>
      <c r="I11" s="20">
        <v>16106</v>
      </c>
      <c r="J11" s="29">
        <v>0.79004862278883636</v>
      </c>
      <c r="K11" s="21">
        <f t="shared" si="0"/>
        <v>3.0424234067579436E-2</v>
      </c>
      <c r="M11" s="39"/>
      <c r="N11" s="4">
        <v>90</v>
      </c>
      <c r="O11" s="20">
        <v>24281</v>
      </c>
      <c r="P11" s="20">
        <v>14673</v>
      </c>
      <c r="Q11" s="20">
        <v>0</v>
      </c>
      <c r="R11" s="29">
        <v>0.62332494737382549</v>
      </c>
      <c r="S11" s="20">
        <v>24281</v>
      </c>
      <c r="T11" s="20">
        <v>15706</v>
      </c>
      <c r="U11" s="20">
        <v>0</v>
      </c>
      <c r="V11" s="29">
        <v>0.6072223472628604</v>
      </c>
    </row>
    <row r="12" spans="1:22" x14ac:dyDescent="0.35">
      <c r="A12" s="39"/>
      <c r="B12" s="4">
        <v>63</v>
      </c>
      <c r="C12" s="20">
        <v>68304</v>
      </c>
      <c r="D12" s="20">
        <v>0</v>
      </c>
      <c r="E12" s="20">
        <v>26395</v>
      </c>
      <c r="F12" s="29">
        <v>0.7212747758688054</v>
      </c>
      <c r="G12" s="20">
        <v>72325</v>
      </c>
      <c r="H12" s="20">
        <v>0</v>
      </c>
      <c r="I12" s="20">
        <v>22374</v>
      </c>
      <c r="J12" s="29">
        <v>0.76373562550818908</v>
      </c>
      <c r="K12" s="21">
        <f t="shared" si="0"/>
        <v>4.246084963938368E-2</v>
      </c>
      <c r="M12" s="39"/>
      <c r="N12" s="4">
        <v>92</v>
      </c>
      <c r="O12" s="20">
        <v>25848</v>
      </c>
      <c r="P12" s="20">
        <v>32631</v>
      </c>
      <c r="Q12" s="20">
        <v>3431</v>
      </c>
      <c r="R12" s="29">
        <v>0.4175092876756582</v>
      </c>
      <c r="S12" s="20">
        <v>28254</v>
      </c>
      <c r="T12" s="20">
        <v>35018</v>
      </c>
      <c r="U12" s="20">
        <v>1025</v>
      </c>
      <c r="V12" s="29">
        <v>0.43942952237273902</v>
      </c>
    </row>
    <row r="13" spans="1:22" x14ac:dyDescent="0.35">
      <c r="A13" s="39"/>
      <c r="B13" s="4">
        <v>64</v>
      </c>
      <c r="C13" s="20">
        <v>61429</v>
      </c>
      <c r="D13" s="20">
        <v>3182</v>
      </c>
      <c r="E13" s="20">
        <v>15281</v>
      </c>
      <c r="F13" s="29">
        <v>0.76890051569618989</v>
      </c>
      <c r="G13" s="20">
        <v>62959</v>
      </c>
      <c r="H13" s="20">
        <v>2646</v>
      </c>
      <c r="I13" s="20">
        <v>13751</v>
      </c>
      <c r="J13" s="29">
        <v>0.79337416200413324</v>
      </c>
      <c r="K13" s="21">
        <f t="shared" si="0"/>
        <v>2.4473646307943353E-2</v>
      </c>
      <c r="M13" s="39" t="s">
        <v>17</v>
      </c>
      <c r="N13" s="39"/>
      <c r="O13" s="20">
        <f>MAX(O3:O12)</f>
        <v>61051</v>
      </c>
      <c r="P13" s="20">
        <f t="shared" ref="P13:V13" si="1">MAX(P3:P12)</f>
        <v>32631</v>
      </c>
      <c r="Q13" s="20">
        <f t="shared" si="1"/>
        <v>34095</v>
      </c>
      <c r="R13" s="29">
        <f t="shared" si="1"/>
        <v>0.87848757432535451</v>
      </c>
      <c r="S13" s="20">
        <f t="shared" si="1"/>
        <v>64843</v>
      </c>
      <c r="T13" s="20">
        <f t="shared" si="1"/>
        <v>35018</v>
      </c>
      <c r="U13" s="20">
        <f t="shared" si="1"/>
        <v>29910</v>
      </c>
      <c r="V13" s="29">
        <f t="shared" si="1"/>
        <v>0.9528940725911742</v>
      </c>
    </row>
    <row r="14" spans="1:22" x14ac:dyDescent="0.35">
      <c r="A14" s="39"/>
      <c r="B14" s="4">
        <v>66</v>
      </c>
      <c r="C14" s="20">
        <v>50064</v>
      </c>
      <c r="D14" s="20">
        <v>10950</v>
      </c>
      <c r="E14" s="20">
        <v>4129</v>
      </c>
      <c r="F14" s="29">
        <v>0.76852463042844199</v>
      </c>
      <c r="G14" s="20">
        <v>54193</v>
      </c>
      <c r="H14" s="20">
        <v>12949</v>
      </c>
      <c r="I14" s="20">
        <v>0</v>
      </c>
      <c r="J14" s="29">
        <v>0.80714009115009977</v>
      </c>
      <c r="K14" s="21">
        <f t="shared" si="0"/>
        <v>3.8615460721657779E-2</v>
      </c>
      <c r="M14" s="39" t="s">
        <v>26</v>
      </c>
      <c r="N14" s="39"/>
      <c r="O14" s="20">
        <f>MEDIAN(O3:O12)</f>
        <v>41574</v>
      </c>
      <c r="P14" s="20">
        <f t="shared" ref="P14:V14" si="2">MEDIAN(P3:P12)</f>
        <v>16008</v>
      </c>
      <c r="Q14" s="20">
        <f t="shared" si="2"/>
        <v>3476.5</v>
      </c>
      <c r="R14" s="29">
        <f t="shared" si="2"/>
        <v>0.64946935499975966</v>
      </c>
      <c r="S14" s="20">
        <f t="shared" si="2"/>
        <v>42625</v>
      </c>
      <c r="T14" s="20">
        <f t="shared" si="2"/>
        <v>17571.5</v>
      </c>
      <c r="U14" s="20">
        <f t="shared" si="2"/>
        <v>972</v>
      </c>
      <c r="V14" s="29">
        <f t="shared" si="2"/>
        <v>0.66372859629512138</v>
      </c>
    </row>
    <row r="15" spans="1:22" x14ac:dyDescent="0.35">
      <c r="A15" s="39"/>
      <c r="B15" s="4">
        <v>68</v>
      </c>
      <c r="C15" s="20">
        <v>64135</v>
      </c>
      <c r="D15" s="20">
        <v>0</v>
      </c>
      <c r="E15" s="20">
        <v>35694</v>
      </c>
      <c r="F15" s="29">
        <v>0.6424485870839135</v>
      </c>
      <c r="G15" s="20">
        <v>64603</v>
      </c>
      <c r="H15" s="20">
        <v>0</v>
      </c>
      <c r="I15" s="20">
        <v>35226</v>
      </c>
      <c r="J15" s="29">
        <v>0.64713660359214253</v>
      </c>
      <c r="K15" s="21">
        <f t="shared" si="0"/>
        <v>4.6880165082290315E-3</v>
      </c>
      <c r="M15" s="39" t="s">
        <v>18</v>
      </c>
      <c r="N15" s="39"/>
      <c r="O15" s="20">
        <f>MIN(O3:O12)</f>
        <v>22234</v>
      </c>
      <c r="P15" s="20">
        <f t="shared" ref="P15:V15" si="3">MIN(P3:P12)</f>
        <v>0</v>
      </c>
      <c r="Q15" s="20">
        <f t="shared" si="3"/>
        <v>0</v>
      </c>
      <c r="R15" s="29">
        <f t="shared" si="3"/>
        <v>0.4175092876756582</v>
      </c>
      <c r="S15" s="20">
        <f t="shared" si="3"/>
        <v>22234</v>
      </c>
      <c r="T15" s="20">
        <f t="shared" si="3"/>
        <v>0</v>
      </c>
      <c r="U15" s="20">
        <f t="shared" si="3"/>
        <v>0</v>
      </c>
      <c r="V15" s="29">
        <f t="shared" si="3"/>
        <v>0.43942952237273902</v>
      </c>
    </row>
    <row r="16" spans="1:22" x14ac:dyDescent="0.35">
      <c r="A16" s="39"/>
      <c r="B16" s="4">
        <v>69</v>
      </c>
      <c r="C16" s="20">
        <v>66882</v>
      </c>
      <c r="D16" s="20">
        <v>0</v>
      </c>
      <c r="E16" s="20">
        <v>39062</v>
      </c>
      <c r="F16" s="29">
        <v>0.63129577890206146</v>
      </c>
      <c r="G16" s="20">
        <v>72651</v>
      </c>
      <c r="H16" s="20">
        <v>0</v>
      </c>
      <c r="I16" s="20">
        <v>33293</v>
      </c>
      <c r="J16" s="29">
        <v>0.68574907498300985</v>
      </c>
      <c r="K16" s="21">
        <f t="shared" si="0"/>
        <v>5.4453296080948399E-2</v>
      </c>
      <c r="M16" s="39" t="s">
        <v>19</v>
      </c>
      <c r="N16" s="39"/>
      <c r="O16" s="20">
        <f>AVERAGE(O3:O12)</f>
        <v>40617.4</v>
      </c>
      <c r="P16" s="20">
        <f t="shared" ref="P16:V16" si="4">AVERAGE(P3:P12)</f>
        <v>13855.2</v>
      </c>
      <c r="Q16" s="20">
        <f t="shared" si="4"/>
        <v>7090.7</v>
      </c>
      <c r="R16" s="29">
        <f t="shared" si="4"/>
        <v>0.65262520744737818</v>
      </c>
      <c r="S16" s="20">
        <f t="shared" si="4"/>
        <v>42124</v>
      </c>
      <c r="T16" s="20">
        <f t="shared" si="4"/>
        <v>15892.6</v>
      </c>
      <c r="U16" s="20">
        <f t="shared" si="4"/>
        <v>5584.1</v>
      </c>
      <c r="V16" s="29">
        <f t="shared" si="4"/>
        <v>0.65322385816303652</v>
      </c>
    </row>
    <row r="17" spans="1:22" x14ac:dyDescent="0.35">
      <c r="A17" s="39"/>
      <c r="B17" s="4">
        <v>80</v>
      </c>
      <c r="C17" s="20">
        <v>58802</v>
      </c>
      <c r="D17" s="20">
        <v>9458</v>
      </c>
      <c r="E17" s="20">
        <v>13413</v>
      </c>
      <c r="F17" s="29">
        <v>0.71996865549202305</v>
      </c>
      <c r="G17" s="20">
        <v>62683</v>
      </c>
      <c r="H17" s="20">
        <v>11594</v>
      </c>
      <c r="I17" s="20">
        <v>9532</v>
      </c>
      <c r="J17" s="29">
        <v>0.74792683363361934</v>
      </c>
      <c r="K17" s="21">
        <f t="shared" si="0"/>
        <v>2.795817814159629E-2</v>
      </c>
      <c r="M17" s="39" t="s">
        <v>20</v>
      </c>
      <c r="N17" s="39"/>
      <c r="O17" s="20">
        <f>_xlfn.STDEV.P(O3:O12)</f>
        <v>13738.851008727039</v>
      </c>
      <c r="P17" s="20">
        <f t="shared" ref="P17:V17" si="5">_xlfn.STDEV.P(P3:P12)</f>
        <v>9597.3040151909336</v>
      </c>
      <c r="Q17" s="20">
        <f t="shared" si="5"/>
        <v>10154.717062035752</v>
      </c>
      <c r="R17" s="29">
        <f t="shared" si="5"/>
        <v>0.11633055954548366</v>
      </c>
      <c r="S17" s="20">
        <f t="shared" si="5"/>
        <v>14605.218505725958</v>
      </c>
      <c r="T17" s="20">
        <f t="shared" si="5"/>
        <v>11087.687876198535</v>
      </c>
      <c r="U17" s="20">
        <f t="shared" si="5"/>
        <v>9364.0050881019924</v>
      </c>
      <c r="V17" s="29">
        <f t="shared" si="5"/>
        <v>0.14303464098051055</v>
      </c>
    </row>
    <row r="18" spans="1:22" x14ac:dyDescent="0.35">
      <c r="A18" s="39"/>
      <c r="B18" s="4">
        <v>81</v>
      </c>
      <c r="C18" s="20">
        <v>51476</v>
      </c>
      <c r="D18" s="20">
        <v>6933</v>
      </c>
      <c r="E18" s="20">
        <v>8234</v>
      </c>
      <c r="F18" s="29">
        <v>0.77241420704350039</v>
      </c>
      <c r="G18" s="20">
        <v>53346</v>
      </c>
      <c r="H18" s="20">
        <v>7316</v>
      </c>
      <c r="I18" s="20">
        <v>6364</v>
      </c>
      <c r="J18" s="29">
        <v>0.79590009846925069</v>
      </c>
      <c r="K18" s="21">
        <f t="shared" si="0"/>
        <v>2.3485891425750305E-2</v>
      </c>
    </row>
    <row r="19" spans="1:22" x14ac:dyDescent="0.35">
      <c r="A19" s="39"/>
      <c r="B19" s="4">
        <v>84</v>
      </c>
      <c r="C19" s="20">
        <v>58129</v>
      </c>
      <c r="D19" s="20">
        <v>2040</v>
      </c>
      <c r="E19" s="20">
        <v>11410</v>
      </c>
      <c r="F19" s="29">
        <v>0.81209572640020122</v>
      </c>
      <c r="G19" s="20">
        <v>59638</v>
      </c>
      <c r="H19" s="20">
        <v>2180</v>
      </c>
      <c r="I19" s="20">
        <v>9901</v>
      </c>
      <c r="J19" s="29">
        <v>0.83155091398374215</v>
      </c>
      <c r="K19" s="21">
        <f t="shared" si="0"/>
        <v>1.9455187583540923E-2</v>
      </c>
      <c r="M19" s="40" t="s">
        <v>0</v>
      </c>
      <c r="N19" s="40"/>
      <c r="O19" s="46" t="s">
        <v>43</v>
      </c>
      <c r="P19" s="46"/>
      <c r="Q19" s="46"/>
      <c r="R19" s="46"/>
    </row>
    <row r="20" spans="1:22" x14ac:dyDescent="0.35">
      <c r="A20" s="39"/>
      <c r="B20" s="4">
        <v>88</v>
      </c>
      <c r="C20" s="20">
        <v>24589</v>
      </c>
      <c r="D20" s="20">
        <v>2319</v>
      </c>
      <c r="E20" s="20">
        <v>9146</v>
      </c>
      <c r="F20" s="29">
        <v>0.68200477062184506</v>
      </c>
      <c r="G20" s="20">
        <v>25295</v>
      </c>
      <c r="H20" s="20">
        <v>2685</v>
      </c>
      <c r="I20" s="20">
        <v>8440</v>
      </c>
      <c r="J20" s="29">
        <v>0.69453596924766614</v>
      </c>
      <c r="K20" s="21">
        <f t="shared" si="0"/>
        <v>1.2531198625821083E-2</v>
      </c>
      <c r="M20" s="40"/>
      <c r="N20" s="40"/>
      <c r="O20" s="15" t="s">
        <v>30</v>
      </c>
      <c r="P20" s="15" t="s">
        <v>31</v>
      </c>
      <c r="Q20" s="15" t="s">
        <v>32</v>
      </c>
      <c r="R20" s="16" t="s">
        <v>33</v>
      </c>
    </row>
    <row r="21" spans="1:22" x14ac:dyDescent="0.35">
      <c r="A21" s="39"/>
      <c r="B21" s="4">
        <v>94</v>
      </c>
      <c r="C21" s="20">
        <v>18576</v>
      </c>
      <c r="D21" s="20">
        <v>1461</v>
      </c>
      <c r="E21" s="20">
        <v>4119</v>
      </c>
      <c r="F21" s="29">
        <v>0.76900149031296572</v>
      </c>
      <c r="G21" s="20">
        <v>19374</v>
      </c>
      <c r="H21" s="20">
        <v>1298</v>
      </c>
      <c r="I21" s="20">
        <v>3321</v>
      </c>
      <c r="J21" s="29">
        <v>0.80748551660901091</v>
      </c>
      <c r="K21" s="21">
        <f t="shared" si="0"/>
        <v>3.8484026296045193E-2</v>
      </c>
      <c r="M21" s="43" t="s">
        <v>15</v>
      </c>
      <c r="N21" s="10">
        <v>17</v>
      </c>
      <c r="O21" s="11">
        <v>28993</v>
      </c>
      <c r="P21" s="11">
        <v>2362</v>
      </c>
      <c r="Q21" s="11">
        <v>0</v>
      </c>
      <c r="R21" s="19">
        <v>0.92466911178440436</v>
      </c>
    </row>
    <row r="22" spans="1:22" x14ac:dyDescent="0.35">
      <c r="A22" s="39"/>
      <c r="B22" s="4">
        <v>98</v>
      </c>
      <c r="C22" s="20">
        <v>50990</v>
      </c>
      <c r="D22" s="20">
        <v>25013</v>
      </c>
      <c r="E22" s="20">
        <v>2298</v>
      </c>
      <c r="F22" s="29">
        <v>0.65120496545382567</v>
      </c>
      <c r="G22" s="20">
        <v>52595</v>
      </c>
      <c r="H22" s="20">
        <v>26153</v>
      </c>
      <c r="I22" s="20">
        <v>693</v>
      </c>
      <c r="J22" s="29">
        <v>0.66206366989337995</v>
      </c>
      <c r="K22" s="21">
        <f t="shared" si="0"/>
        <v>1.0858704439554279E-2</v>
      </c>
      <c r="M22" s="43"/>
      <c r="N22" s="10">
        <v>32</v>
      </c>
      <c r="O22" s="11">
        <v>33090</v>
      </c>
      <c r="P22" s="11">
        <v>0</v>
      </c>
      <c r="Q22" s="11">
        <v>58927</v>
      </c>
      <c r="R22" s="19">
        <v>0.3596074638382038</v>
      </c>
    </row>
    <row r="23" spans="1:22" x14ac:dyDescent="0.35">
      <c r="A23" s="39" t="s">
        <v>17</v>
      </c>
      <c r="B23" s="39"/>
      <c r="C23" s="20">
        <f t="shared" ref="C23:K23" si="6">MAX(C3:C22)</f>
        <v>73056</v>
      </c>
      <c r="D23" s="20">
        <f t="shared" si="6"/>
        <v>37360</v>
      </c>
      <c r="E23" s="20">
        <f t="shared" si="6"/>
        <v>39062</v>
      </c>
      <c r="F23" s="29">
        <f t="shared" si="6"/>
        <v>0.83118024665050738</v>
      </c>
      <c r="G23" s="20">
        <f t="shared" si="6"/>
        <v>74528</v>
      </c>
      <c r="H23" s="20">
        <f t="shared" si="6"/>
        <v>39611</v>
      </c>
      <c r="I23" s="20">
        <f t="shared" si="6"/>
        <v>35226</v>
      </c>
      <c r="J23" s="29">
        <f t="shared" si="6"/>
        <v>0.85240941352259991</v>
      </c>
      <c r="K23" s="29">
        <f t="shared" si="6"/>
        <v>5.7599418143152614E-2</v>
      </c>
      <c r="M23" s="43"/>
      <c r="N23" s="10">
        <v>36</v>
      </c>
      <c r="O23" s="11">
        <v>30383</v>
      </c>
      <c r="P23" s="11">
        <v>0</v>
      </c>
      <c r="Q23" s="11">
        <v>41005</v>
      </c>
      <c r="R23" s="19">
        <v>0.42560374292598196</v>
      </c>
    </row>
    <row r="24" spans="1:22" x14ac:dyDescent="0.35">
      <c r="A24" s="39" t="s">
        <v>26</v>
      </c>
      <c r="B24" s="39"/>
      <c r="C24" s="20">
        <f t="shared" ref="C24:K24" si="7">MEDIAN(C3:C22)</f>
        <v>57249</v>
      </c>
      <c r="D24" s="20">
        <f t="shared" si="7"/>
        <v>3309.5</v>
      </c>
      <c r="E24" s="20">
        <f t="shared" si="7"/>
        <v>10278</v>
      </c>
      <c r="F24" s="29">
        <f t="shared" si="7"/>
        <v>0.74044958229503122</v>
      </c>
      <c r="G24" s="20">
        <f t="shared" si="7"/>
        <v>59267.5</v>
      </c>
      <c r="H24" s="20">
        <f t="shared" si="7"/>
        <v>3177.5</v>
      </c>
      <c r="I24" s="20">
        <f t="shared" si="7"/>
        <v>8311.5</v>
      </c>
      <c r="J24" s="29">
        <f t="shared" si="7"/>
        <v>0.77689212414851272</v>
      </c>
      <c r="K24" s="29">
        <f t="shared" si="7"/>
        <v>2.3979768866846829E-2</v>
      </c>
      <c r="M24" s="43"/>
      <c r="N24" s="10">
        <v>37</v>
      </c>
      <c r="O24" s="11">
        <v>31985</v>
      </c>
      <c r="P24" s="11">
        <v>0</v>
      </c>
      <c r="Q24" s="11">
        <v>19744</v>
      </c>
      <c r="R24" s="19">
        <v>0.6183185447234627</v>
      </c>
    </row>
    <row r="25" spans="1:22" x14ac:dyDescent="0.35">
      <c r="A25" s="39" t="s">
        <v>18</v>
      </c>
      <c r="B25" s="39"/>
      <c r="C25" s="20">
        <f t="shared" ref="C25:K25" si="8">MIN(C3:C22)</f>
        <v>18576</v>
      </c>
      <c r="D25" s="20">
        <f t="shared" si="8"/>
        <v>0</v>
      </c>
      <c r="E25" s="20">
        <f t="shared" si="8"/>
        <v>0</v>
      </c>
      <c r="F25" s="29">
        <f t="shared" si="8"/>
        <v>0.43695085376697362</v>
      </c>
      <c r="G25" s="20">
        <f t="shared" si="8"/>
        <v>19374</v>
      </c>
      <c r="H25" s="20">
        <f t="shared" si="8"/>
        <v>0</v>
      </c>
      <c r="I25" s="20">
        <f t="shared" si="8"/>
        <v>0</v>
      </c>
      <c r="J25" s="29">
        <f t="shared" si="8"/>
        <v>0.42261384175849803</v>
      </c>
      <c r="K25" s="29">
        <f t="shared" si="8"/>
        <v>-0.12399916972925568</v>
      </c>
      <c r="M25" s="43"/>
      <c r="N25" s="10">
        <v>40</v>
      </c>
      <c r="O25" s="11">
        <v>32296</v>
      </c>
      <c r="P25" s="11">
        <v>0</v>
      </c>
      <c r="Q25" s="11">
        <v>44344</v>
      </c>
      <c r="R25" s="19">
        <v>0.42139874739039668</v>
      </c>
    </row>
    <row r="26" spans="1:22" x14ac:dyDescent="0.35">
      <c r="A26" s="39" t="s">
        <v>19</v>
      </c>
      <c r="B26" s="39"/>
      <c r="C26" s="20">
        <f t="shared" ref="C26:K26" si="9">AVERAGE(C3:C22)</f>
        <v>51456.9</v>
      </c>
      <c r="D26" s="20">
        <f t="shared" si="9"/>
        <v>7916.5</v>
      </c>
      <c r="E26" s="20">
        <f t="shared" si="9"/>
        <v>12646.4</v>
      </c>
      <c r="F26" s="29">
        <f t="shared" si="9"/>
        <v>0.71345980064344627</v>
      </c>
      <c r="G26" s="20">
        <f t="shared" si="9"/>
        <v>53585.9</v>
      </c>
      <c r="H26" s="20">
        <f t="shared" si="9"/>
        <v>9115.25</v>
      </c>
      <c r="I26" s="20">
        <f t="shared" si="9"/>
        <v>10517.4</v>
      </c>
      <c r="J26" s="29">
        <f t="shared" si="9"/>
        <v>0.73174218677998226</v>
      </c>
      <c r="K26" s="29">
        <f t="shared" si="9"/>
        <v>1.8282386136536002E-2</v>
      </c>
      <c r="M26" s="43"/>
      <c r="N26" s="10">
        <v>42</v>
      </c>
      <c r="O26" s="11">
        <v>33339</v>
      </c>
      <c r="P26" s="11">
        <v>0</v>
      </c>
      <c r="Q26" s="11">
        <v>2513</v>
      </c>
      <c r="R26" s="19">
        <v>0.92990628137900255</v>
      </c>
    </row>
    <row r="27" spans="1:22" x14ac:dyDescent="0.35">
      <c r="A27" s="39" t="s">
        <v>20</v>
      </c>
      <c r="B27" s="39"/>
      <c r="C27" s="20">
        <f t="shared" ref="C27:K27" si="10">STDEV(C3:C22)</f>
        <v>15847.578888305077</v>
      </c>
      <c r="D27" s="20">
        <f t="shared" si="10"/>
        <v>10246.844497595088</v>
      </c>
      <c r="E27" s="20">
        <f t="shared" si="10"/>
        <v>10870.936435720416</v>
      </c>
      <c r="F27" s="29">
        <f t="shared" si="10"/>
        <v>9.3719759791629415E-2</v>
      </c>
      <c r="G27" s="20">
        <f t="shared" si="10"/>
        <v>16741.586345322681</v>
      </c>
      <c r="H27" s="20">
        <f t="shared" si="10"/>
        <v>12324.822479238264</v>
      </c>
      <c r="I27" s="20">
        <f t="shared" si="10"/>
        <v>10289.833901784605</v>
      </c>
      <c r="J27" s="29">
        <f t="shared" si="10"/>
        <v>0.11570217065584927</v>
      </c>
      <c r="K27" s="29">
        <f t="shared" si="10"/>
        <v>3.7790358872428702E-2</v>
      </c>
      <c r="M27" s="43"/>
      <c r="N27" s="10">
        <v>49</v>
      </c>
      <c r="O27" s="11">
        <v>26068</v>
      </c>
      <c r="P27" s="11">
        <v>0</v>
      </c>
      <c r="Q27" s="11">
        <v>45387</v>
      </c>
      <c r="R27" s="19">
        <v>0.36481701770344971</v>
      </c>
    </row>
    <row r="28" spans="1:22" x14ac:dyDescent="0.35">
      <c r="M28" s="43"/>
      <c r="N28" s="10">
        <v>57</v>
      </c>
      <c r="O28" s="11">
        <v>21102</v>
      </c>
      <c r="P28" s="11">
        <v>0</v>
      </c>
      <c r="Q28" s="11">
        <v>13620</v>
      </c>
      <c r="R28" s="19">
        <v>0.60774148954553309</v>
      </c>
    </row>
    <row r="29" spans="1:22" x14ac:dyDescent="0.35">
      <c r="M29" s="43"/>
      <c r="N29" s="10">
        <v>60</v>
      </c>
      <c r="O29" s="11">
        <v>26781</v>
      </c>
      <c r="P29" s="11">
        <v>0</v>
      </c>
      <c r="Q29" s="11">
        <v>49932</v>
      </c>
      <c r="R29" s="19">
        <v>0.34910640960463024</v>
      </c>
    </row>
    <row r="30" spans="1:22" x14ac:dyDescent="0.35">
      <c r="M30" s="43"/>
      <c r="N30" s="10">
        <v>63</v>
      </c>
      <c r="O30" s="11">
        <v>32028</v>
      </c>
      <c r="P30" s="11">
        <v>0</v>
      </c>
      <c r="Q30" s="11">
        <v>62671</v>
      </c>
      <c r="R30" s="19">
        <v>0.33820842881128627</v>
      </c>
    </row>
    <row r="31" spans="1:22" x14ac:dyDescent="0.35">
      <c r="M31" s="43"/>
      <c r="N31" s="10">
        <v>64</v>
      </c>
      <c r="O31" s="11">
        <v>29191</v>
      </c>
      <c r="P31" s="11">
        <v>0</v>
      </c>
      <c r="Q31" s="11">
        <v>47519</v>
      </c>
      <c r="R31" s="19">
        <v>0.38053708773302047</v>
      </c>
    </row>
    <row r="32" spans="1:22" x14ac:dyDescent="0.35">
      <c r="M32" s="43"/>
      <c r="N32" s="10">
        <v>66</v>
      </c>
      <c r="O32" s="11">
        <v>29218</v>
      </c>
      <c r="P32" s="11">
        <v>0</v>
      </c>
      <c r="Q32" s="11">
        <v>24975</v>
      </c>
      <c r="R32" s="19">
        <v>0.53914712232207107</v>
      </c>
    </row>
    <row r="33" spans="13:18" x14ac:dyDescent="0.35">
      <c r="M33" s="43"/>
      <c r="N33" s="10">
        <v>68</v>
      </c>
      <c r="O33" s="11">
        <v>29241</v>
      </c>
      <c r="P33" s="11">
        <v>0</v>
      </c>
      <c r="Q33" s="11">
        <v>70588</v>
      </c>
      <c r="R33" s="19">
        <v>0.29291087760069717</v>
      </c>
    </row>
    <row r="34" spans="13:18" x14ac:dyDescent="0.35">
      <c r="M34" s="43"/>
      <c r="N34" s="10">
        <v>69</v>
      </c>
      <c r="O34" s="11">
        <v>32406</v>
      </c>
      <c r="P34" s="11">
        <v>0</v>
      </c>
      <c r="Q34" s="11">
        <v>73538</v>
      </c>
      <c r="R34" s="19">
        <v>0.30587857736162499</v>
      </c>
    </row>
    <row r="35" spans="13:18" x14ac:dyDescent="0.35">
      <c r="M35" s="43"/>
      <c r="N35" s="10">
        <v>80</v>
      </c>
      <c r="O35" s="11">
        <v>34130</v>
      </c>
      <c r="P35" s="11">
        <v>0</v>
      </c>
      <c r="Q35" s="11">
        <v>38085</v>
      </c>
      <c r="R35" s="19">
        <v>0.47261649241847259</v>
      </c>
    </row>
    <row r="36" spans="13:18" x14ac:dyDescent="0.35">
      <c r="M36" s="43"/>
      <c r="N36" s="10">
        <v>81</v>
      </c>
      <c r="O36" s="11">
        <v>27266</v>
      </c>
      <c r="P36" s="11">
        <v>0</v>
      </c>
      <c r="Q36" s="11">
        <v>32444</v>
      </c>
      <c r="R36" s="19">
        <v>0.4566404287389047</v>
      </c>
    </row>
    <row r="37" spans="13:18" x14ac:dyDescent="0.35">
      <c r="M37" s="43"/>
      <c r="N37" s="10">
        <v>84</v>
      </c>
      <c r="O37" s="11">
        <v>27912</v>
      </c>
      <c r="P37" s="11">
        <v>0</v>
      </c>
      <c r="Q37" s="11">
        <v>41627</v>
      </c>
      <c r="R37" s="19">
        <v>0.40138627245143016</v>
      </c>
    </row>
    <row r="38" spans="13:18" x14ac:dyDescent="0.35">
      <c r="M38" s="43"/>
      <c r="N38" s="10">
        <v>88</v>
      </c>
      <c r="O38" s="11">
        <v>13454</v>
      </c>
      <c r="P38" s="11">
        <v>0</v>
      </c>
      <c r="Q38" s="11">
        <v>20281</v>
      </c>
      <c r="R38" s="19">
        <v>0.39881428783162887</v>
      </c>
    </row>
    <row r="39" spans="13:18" x14ac:dyDescent="0.35">
      <c r="M39" s="43"/>
      <c r="N39" s="10">
        <v>94</v>
      </c>
      <c r="O39" s="11">
        <v>9514</v>
      </c>
      <c r="P39" s="11">
        <v>0</v>
      </c>
      <c r="Q39" s="11">
        <v>13181</v>
      </c>
      <c r="R39" s="19">
        <v>0.41921128001762503</v>
      </c>
    </row>
    <row r="40" spans="13:18" x14ac:dyDescent="0.35">
      <c r="M40" s="43"/>
      <c r="N40" s="10">
        <v>98</v>
      </c>
      <c r="O40" s="11">
        <v>37466</v>
      </c>
      <c r="P40" s="11">
        <v>0</v>
      </c>
      <c r="Q40" s="11">
        <v>15822</v>
      </c>
      <c r="R40" s="19">
        <v>0.70308512235400089</v>
      </c>
    </row>
    <row r="41" spans="13:18" x14ac:dyDescent="0.35">
      <c r="M41" s="43" t="s">
        <v>17</v>
      </c>
      <c r="N41" s="43"/>
      <c r="O41" s="11">
        <f>MAX(O21:O40)</f>
        <v>37466</v>
      </c>
      <c r="P41" s="11">
        <f t="shared" ref="P41:R41" si="11">MAX(P21:P40)</f>
        <v>2362</v>
      </c>
      <c r="Q41" s="11">
        <f t="shared" si="11"/>
        <v>73538</v>
      </c>
      <c r="R41" s="19">
        <f t="shared" si="11"/>
        <v>0.92990628137900255</v>
      </c>
    </row>
    <row r="42" spans="13:18" x14ac:dyDescent="0.35">
      <c r="M42" s="43" t="s">
        <v>26</v>
      </c>
      <c r="N42" s="43"/>
      <c r="O42" s="11">
        <f>MEDIAN(O21:O40)</f>
        <v>29229.5</v>
      </c>
      <c r="P42" s="11">
        <f t="shared" ref="P42:R42" si="12">MEDIAN(P21:P40)</f>
        <v>0</v>
      </c>
      <c r="Q42" s="11">
        <f t="shared" si="12"/>
        <v>39545</v>
      </c>
      <c r="R42" s="19">
        <f t="shared" si="12"/>
        <v>0.42030501370401085</v>
      </c>
    </row>
    <row r="43" spans="13:18" x14ac:dyDescent="0.35">
      <c r="M43" s="43" t="s">
        <v>18</v>
      </c>
      <c r="N43" s="43"/>
      <c r="O43" s="11">
        <f>MIN(O21:O40)</f>
        <v>9514</v>
      </c>
      <c r="P43" s="11">
        <f t="shared" ref="P43:R43" si="13">MIN(P21:P40)</f>
        <v>0</v>
      </c>
      <c r="Q43" s="11">
        <f t="shared" si="13"/>
        <v>0</v>
      </c>
      <c r="R43" s="19">
        <f t="shared" si="13"/>
        <v>0.29291087760069717</v>
      </c>
    </row>
    <row r="44" spans="13:18" x14ac:dyDescent="0.35">
      <c r="M44" s="43" t="s">
        <v>19</v>
      </c>
      <c r="N44" s="43"/>
      <c r="O44" s="11">
        <f>AVERAGE(O21:O40)</f>
        <v>28293.15</v>
      </c>
      <c r="P44" s="11">
        <f t="shared" ref="P44:R44" si="14">AVERAGE(P21:P40)</f>
        <v>118.1</v>
      </c>
      <c r="Q44" s="11">
        <f t="shared" si="14"/>
        <v>35810.15</v>
      </c>
      <c r="R44" s="19">
        <f t="shared" si="14"/>
        <v>0.48548023932679135</v>
      </c>
    </row>
    <row r="45" spans="13:18" x14ac:dyDescent="0.35">
      <c r="M45" s="43" t="s">
        <v>20</v>
      </c>
      <c r="N45" s="43"/>
      <c r="O45" s="11">
        <f>_xlfn.STDEV.P(O21:O40)</f>
        <v>6586.4346370020248</v>
      </c>
      <c r="P45" s="11">
        <f t="shared" ref="P45:R45" si="15">_xlfn.STDEV.P(P21:P40)</f>
        <v>514.78596523215356</v>
      </c>
      <c r="Q45" s="11">
        <f t="shared" si="15"/>
        <v>21070.036353255302</v>
      </c>
      <c r="R45" s="19">
        <f t="shared" si="15"/>
        <v>0.18054550375720047</v>
      </c>
    </row>
  </sheetData>
  <mergeCells count="27">
    <mergeCell ref="M45:N45"/>
    <mergeCell ref="M21:M40"/>
    <mergeCell ref="M41:N41"/>
    <mergeCell ref="M42:N42"/>
    <mergeCell ref="M43:N43"/>
    <mergeCell ref="M44:N44"/>
    <mergeCell ref="O1:R1"/>
    <mergeCell ref="S1:V1"/>
    <mergeCell ref="M3:M12"/>
    <mergeCell ref="M13:N13"/>
    <mergeCell ref="O19:R19"/>
    <mergeCell ref="M19:N20"/>
    <mergeCell ref="M14:N14"/>
    <mergeCell ref="M15:N15"/>
    <mergeCell ref="M16:N16"/>
    <mergeCell ref="M17:N17"/>
    <mergeCell ref="A1:B2"/>
    <mergeCell ref="C1:F1"/>
    <mergeCell ref="G1:J1"/>
    <mergeCell ref="K1:K2"/>
    <mergeCell ref="M1:N2"/>
    <mergeCell ref="A25:B25"/>
    <mergeCell ref="A26:B26"/>
    <mergeCell ref="A27:B27"/>
    <mergeCell ref="A3:A22"/>
    <mergeCell ref="A23:B23"/>
    <mergeCell ref="A24:B24"/>
  </mergeCells>
  <conditionalFormatting sqref="F3:F22">
    <cfRule type="cellIs" dxfId="8" priority="8" operator="lessThan">
      <formula>0.6</formula>
    </cfRule>
  </conditionalFormatting>
  <conditionalFormatting sqref="J3:J22">
    <cfRule type="cellIs" dxfId="7" priority="6" operator="lessThan">
      <formula>0.6</formula>
    </cfRule>
  </conditionalFormatting>
  <conditionalFormatting sqref="R3:R12">
    <cfRule type="cellIs" dxfId="6" priority="2" operator="lessThan">
      <formula>0.6</formula>
    </cfRule>
  </conditionalFormatting>
  <conditionalFormatting sqref="V3:V12">
    <cfRule type="cellIs" dxfId="5" priority="1" operator="lessThan">
      <formula>0.6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2376-05E3-4758-B64E-B07296D94E1C}">
  <dimension ref="A1:Z84"/>
  <sheetViews>
    <sheetView topLeftCell="A30" zoomScale="60" zoomScaleNormal="60" workbookViewId="0">
      <selection activeCell="O58" sqref="O58"/>
    </sheetView>
  </sheetViews>
  <sheetFormatPr defaultRowHeight="14.5" x14ac:dyDescent="0.35"/>
  <cols>
    <col min="6" max="6" width="8.7265625" style="14"/>
    <col min="13" max="13" width="12.7265625" bestFit="1" customWidth="1"/>
    <col min="15" max="15" width="10.453125" bestFit="1" customWidth="1"/>
    <col min="16" max="17" width="9.26953125" bestFit="1" customWidth="1"/>
    <col min="18" max="18" width="11.81640625" style="26" bestFit="1" customWidth="1"/>
    <col min="19" max="19" width="10.453125" bestFit="1" customWidth="1"/>
    <col min="21" max="21" width="11.54296875" bestFit="1" customWidth="1"/>
    <col min="22" max="22" width="9.1796875" style="26"/>
    <col min="23" max="23" width="10.453125" bestFit="1" customWidth="1"/>
    <col min="26" max="26" width="11.54296875" style="26" bestFit="1" customWidth="1"/>
  </cols>
  <sheetData>
    <row r="1" spans="1:26" ht="14.5" customHeight="1" x14ac:dyDescent="0.35">
      <c r="A1" s="40" t="s">
        <v>0</v>
      </c>
      <c r="B1" s="40"/>
      <c r="C1" s="46" t="s">
        <v>34</v>
      </c>
      <c r="D1" s="46"/>
      <c r="E1" s="46"/>
      <c r="F1" s="46"/>
      <c r="G1" s="46" t="s">
        <v>35</v>
      </c>
      <c r="H1" s="46"/>
      <c r="I1" s="46"/>
      <c r="J1" s="46"/>
      <c r="K1" s="51" t="s">
        <v>29</v>
      </c>
      <c r="L1" s="44" t="s">
        <v>36</v>
      </c>
      <c r="M1" s="44"/>
      <c r="R1" s="40" t="s">
        <v>0</v>
      </c>
      <c r="S1" s="40"/>
      <c r="T1" s="44" t="s">
        <v>36</v>
      </c>
      <c r="U1" s="44"/>
      <c r="V1"/>
      <c r="W1" s="40" t="s">
        <v>0</v>
      </c>
      <c r="X1" s="40"/>
      <c r="Y1" s="44" t="s">
        <v>36</v>
      </c>
      <c r="Z1" s="44"/>
    </row>
    <row r="2" spans="1:26" x14ac:dyDescent="0.35">
      <c r="A2" s="40"/>
      <c r="B2" s="40"/>
      <c r="C2" s="15" t="s">
        <v>30</v>
      </c>
      <c r="D2" s="15" t="s">
        <v>31</v>
      </c>
      <c r="E2" s="15" t="s">
        <v>32</v>
      </c>
      <c r="F2" s="16" t="s">
        <v>33</v>
      </c>
      <c r="G2" s="15" t="s">
        <v>30</v>
      </c>
      <c r="H2" s="15" t="s">
        <v>31</v>
      </c>
      <c r="I2" s="15" t="s">
        <v>32</v>
      </c>
      <c r="J2" s="16" t="s">
        <v>33</v>
      </c>
      <c r="K2" s="52"/>
      <c r="L2" s="20" t="s">
        <v>37</v>
      </c>
      <c r="M2" s="20" t="s">
        <v>38</v>
      </c>
      <c r="R2" s="40"/>
      <c r="S2" s="40"/>
      <c r="T2" s="20" t="s">
        <v>37</v>
      </c>
      <c r="U2" s="20" t="s">
        <v>38</v>
      </c>
      <c r="V2"/>
      <c r="W2" s="40"/>
      <c r="X2" s="40"/>
      <c r="Y2" s="20" t="s">
        <v>37</v>
      </c>
      <c r="Z2" s="20" t="s">
        <v>38</v>
      </c>
    </row>
    <row r="3" spans="1:26" x14ac:dyDescent="0.35">
      <c r="A3" s="43" t="s">
        <v>15</v>
      </c>
      <c r="B3" s="10">
        <v>17</v>
      </c>
      <c r="C3" s="17">
        <v>96336</v>
      </c>
      <c r="D3" s="17">
        <v>32326</v>
      </c>
      <c r="E3" s="17">
        <v>0</v>
      </c>
      <c r="F3" s="18">
        <v>0.74875254499999999</v>
      </c>
      <c r="G3" s="17">
        <v>96336</v>
      </c>
      <c r="H3" s="17">
        <v>32623</v>
      </c>
      <c r="I3" s="17">
        <v>0</v>
      </c>
      <c r="J3" s="18">
        <v>0.74702812521809259</v>
      </c>
      <c r="K3" s="23">
        <f>J3-F3</f>
        <v>-1.7244197819074047E-3</v>
      </c>
      <c r="L3" s="21">
        <v>1</v>
      </c>
      <c r="M3" s="22">
        <v>0.11</v>
      </c>
      <c r="R3" s="43" t="s">
        <v>15</v>
      </c>
      <c r="S3" s="10">
        <v>17</v>
      </c>
      <c r="T3" s="21">
        <v>1</v>
      </c>
      <c r="U3" s="22">
        <v>0.11</v>
      </c>
      <c r="V3"/>
      <c r="W3" s="43" t="s">
        <v>16</v>
      </c>
      <c r="X3" s="10">
        <v>33</v>
      </c>
      <c r="Y3" s="21">
        <v>1</v>
      </c>
      <c r="Z3" s="21">
        <v>0.136188541</v>
      </c>
    </row>
    <row r="4" spans="1:26" x14ac:dyDescent="0.35">
      <c r="A4" s="43"/>
      <c r="B4" s="10">
        <v>32</v>
      </c>
      <c r="C4" s="17">
        <v>165804</v>
      </c>
      <c r="D4" s="17">
        <v>5117</v>
      </c>
      <c r="E4" s="17">
        <v>1683</v>
      </c>
      <c r="F4" s="18">
        <v>0.96060346200000002</v>
      </c>
      <c r="G4" s="17">
        <v>164045</v>
      </c>
      <c r="H4" s="17">
        <v>7922</v>
      </c>
      <c r="I4" s="17">
        <v>3442</v>
      </c>
      <c r="J4" s="18">
        <v>0.93521427064745821</v>
      </c>
      <c r="K4" s="23">
        <f t="shared" ref="K4:K22" si="0">J4-F4</f>
        <v>-2.5389191352541807E-2</v>
      </c>
      <c r="L4" s="21">
        <v>1</v>
      </c>
      <c r="M4" s="22">
        <v>0.14000000000000001</v>
      </c>
      <c r="R4" s="43"/>
      <c r="S4" s="10">
        <v>32</v>
      </c>
      <c r="T4" s="21">
        <v>1</v>
      </c>
      <c r="U4" s="22">
        <v>0.14000000000000001</v>
      </c>
      <c r="V4"/>
      <c r="W4" s="43"/>
      <c r="X4" s="10">
        <v>38</v>
      </c>
      <c r="Y4" s="21">
        <v>1</v>
      </c>
      <c r="Z4" s="21">
        <v>7.9157311999999994E-2</v>
      </c>
    </row>
    <row r="5" spans="1:26" x14ac:dyDescent="0.35">
      <c r="A5" s="43"/>
      <c r="B5" s="10">
        <v>36</v>
      </c>
      <c r="C5" s="17">
        <v>123471</v>
      </c>
      <c r="D5" s="17">
        <v>141</v>
      </c>
      <c r="E5" s="17">
        <v>9523</v>
      </c>
      <c r="F5" s="18">
        <v>0.92741202499999997</v>
      </c>
      <c r="G5" s="17">
        <v>124220</v>
      </c>
      <c r="H5" s="17">
        <v>396</v>
      </c>
      <c r="I5" s="17">
        <v>8774</v>
      </c>
      <c r="J5" s="18">
        <v>0.93125421695779298</v>
      </c>
      <c r="K5" s="23">
        <f t="shared" si="0"/>
        <v>3.8421919577930064E-3</v>
      </c>
      <c r="L5" s="21">
        <v>1</v>
      </c>
      <c r="M5" s="22">
        <v>0.1</v>
      </c>
      <c r="R5" s="43"/>
      <c r="S5" s="10">
        <v>36</v>
      </c>
      <c r="T5" s="21">
        <v>1</v>
      </c>
      <c r="U5" s="22">
        <v>0.1</v>
      </c>
      <c r="V5"/>
      <c r="W5" s="43"/>
      <c r="X5" s="10">
        <v>41</v>
      </c>
      <c r="Y5" s="21">
        <v>1</v>
      </c>
      <c r="Z5" s="21">
        <v>0.108524282</v>
      </c>
    </row>
    <row r="6" spans="1:26" x14ac:dyDescent="0.35">
      <c r="A6" s="43"/>
      <c r="B6" s="10">
        <v>37</v>
      </c>
      <c r="C6" s="17">
        <v>96678</v>
      </c>
      <c r="D6" s="17">
        <v>3086</v>
      </c>
      <c r="E6" s="17">
        <v>766</v>
      </c>
      <c r="F6" s="18">
        <v>0.96168308000000002</v>
      </c>
      <c r="G6" s="17">
        <v>97235</v>
      </c>
      <c r="H6" s="17">
        <v>2614</v>
      </c>
      <c r="I6" s="17">
        <v>209</v>
      </c>
      <c r="J6" s="18">
        <v>0.9717863639089328</v>
      </c>
      <c r="K6" s="23">
        <f t="shared" si="0"/>
        <v>1.0103283908932781E-2</v>
      </c>
      <c r="L6" s="21">
        <v>1</v>
      </c>
      <c r="M6" s="22">
        <v>0.08</v>
      </c>
      <c r="R6" s="43"/>
      <c r="S6" s="10">
        <v>37</v>
      </c>
      <c r="T6" s="21">
        <v>1</v>
      </c>
      <c r="U6" s="22">
        <v>0.08</v>
      </c>
      <c r="V6"/>
      <c r="W6" s="43"/>
      <c r="X6" s="10">
        <v>46</v>
      </c>
      <c r="Y6" s="21">
        <v>1</v>
      </c>
      <c r="Z6" s="21">
        <v>9.5259444999999998E-2</v>
      </c>
    </row>
    <row r="7" spans="1:26" x14ac:dyDescent="0.35">
      <c r="A7" s="43"/>
      <c r="B7" s="10">
        <v>40</v>
      </c>
      <c r="C7" s="17">
        <v>70663</v>
      </c>
      <c r="D7" s="17">
        <v>0</v>
      </c>
      <c r="E7" s="17">
        <v>44586</v>
      </c>
      <c r="F7" s="18">
        <v>0.61313330300000002</v>
      </c>
      <c r="G7" s="17">
        <v>71375</v>
      </c>
      <c r="H7" s="17">
        <v>0</v>
      </c>
      <c r="I7" s="17">
        <v>43874</v>
      </c>
      <c r="J7" s="18">
        <v>0.61931123046620795</v>
      </c>
      <c r="K7" s="23">
        <f t="shared" si="0"/>
        <v>6.1779274662079331E-3</v>
      </c>
      <c r="L7" s="21">
        <v>1</v>
      </c>
      <c r="M7" s="22">
        <v>0.06</v>
      </c>
      <c r="R7" s="43"/>
      <c r="S7" s="10">
        <v>40</v>
      </c>
      <c r="T7" s="21">
        <v>1</v>
      </c>
      <c r="U7" s="22">
        <v>0.06</v>
      </c>
      <c r="V7"/>
      <c r="W7" s="43"/>
      <c r="X7" s="10">
        <v>51</v>
      </c>
      <c r="Y7" s="21">
        <v>1</v>
      </c>
      <c r="Z7" s="21">
        <v>9.2972806000000005E-2</v>
      </c>
    </row>
    <row r="8" spans="1:26" x14ac:dyDescent="0.35">
      <c r="A8" s="43"/>
      <c r="B8" s="10">
        <v>42</v>
      </c>
      <c r="C8" s="17">
        <v>118791</v>
      </c>
      <c r="D8" s="17">
        <v>6332</v>
      </c>
      <c r="E8" s="17">
        <v>2667</v>
      </c>
      <c r="F8" s="18">
        <v>0.92957977899999999</v>
      </c>
      <c r="G8" s="17">
        <v>121387</v>
      </c>
      <c r="H8" s="17">
        <v>4876</v>
      </c>
      <c r="I8" s="17">
        <v>71</v>
      </c>
      <c r="J8" s="18">
        <v>0.96084189529342856</v>
      </c>
      <c r="K8" s="23">
        <f t="shared" si="0"/>
        <v>3.1262116293428566E-2</v>
      </c>
      <c r="L8" s="21">
        <v>1</v>
      </c>
      <c r="M8" s="22">
        <v>0.11</v>
      </c>
      <c r="R8" s="43"/>
      <c r="S8" s="10">
        <v>42</v>
      </c>
      <c r="T8" s="21">
        <v>1</v>
      </c>
      <c r="U8" s="22">
        <v>0.11</v>
      </c>
      <c r="V8"/>
      <c r="W8" s="43"/>
      <c r="X8" s="10">
        <v>58</v>
      </c>
      <c r="Y8" s="21">
        <v>1</v>
      </c>
      <c r="Z8" s="21">
        <v>7.7760706999999998E-2</v>
      </c>
    </row>
    <row r="9" spans="1:26" x14ac:dyDescent="0.35">
      <c r="A9" s="43"/>
      <c r="B9" s="10">
        <v>49</v>
      </c>
      <c r="C9" s="17">
        <v>122244</v>
      </c>
      <c r="D9" s="17">
        <v>6641</v>
      </c>
      <c r="E9" s="17">
        <v>345</v>
      </c>
      <c r="F9" s="18">
        <v>0.94594134500000004</v>
      </c>
      <c r="G9" s="17">
        <v>122568</v>
      </c>
      <c r="H9" s="17">
        <v>6405</v>
      </c>
      <c r="I9" s="17">
        <v>21</v>
      </c>
      <c r="J9" s="18">
        <v>0.95018372947578955</v>
      </c>
      <c r="K9" s="23">
        <f t="shared" si="0"/>
        <v>4.2423844757895068E-3</v>
      </c>
      <c r="L9" s="21">
        <v>1</v>
      </c>
      <c r="M9" s="22">
        <v>0.11</v>
      </c>
      <c r="R9" s="43"/>
      <c r="S9" s="10">
        <v>49</v>
      </c>
      <c r="T9" s="21">
        <v>1</v>
      </c>
      <c r="U9" s="22">
        <v>0.11</v>
      </c>
      <c r="V9"/>
      <c r="W9" s="43"/>
      <c r="X9" s="10">
        <v>76</v>
      </c>
      <c r="Y9" s="21">
        <v>1</v>
      </c>
      <c r="Z9" s="21">
        <v>0.110739386</v>
      </c>
    </row>
    <row r="10" spans="1:26" x14ac:dyDescent="0.35">
      <c r="A10" s="43"/>
      <c r="B10" s="10">
        <v>57</v>
      </c>
      <c r="C10" s="17">
        <v>80559</v>
      </c>
      <c r="D10" s="17">
        <v>1056</v>
      </c>
      <c r="E10" s="17">
        <v>4601</v>
      </c>
      <c r="F10" s="18">
        <v>0.93438572900000005</v>
      </c>
      <c r="G10" s="17">
        <v>81918</v>
      </c>
      <c r="H10" s="17">
        <v>52</v>
      </c>
      <c r="I10" s="17">
        <v>3242</v>
      </c>
      <c r="J10" s="18">
        <v>0.96134347275031684</v>
      </c>
      <c r="K10" s="23">
        <f t="shared" si="0"/>
        <v>2.6957743750316787E-2</v>
      </c>
      <c r="L10" s="21">
        <v>1</v>
      </c>
      <c r="M10" s="22">
        <v>7.0000000000000007E-2</v>
      </c>
      <c r="R10" s="43"/>
      <c r="S10" s="10">
        <v>57</v>
      </c>
      <c r="T10" s="21">
        <v>1</v>
      </c>
      <c r="U10" s="22">
        <v>7.0000000000000007E-2</v>
      </c>
      <c r="V10"/>
      <c r="W10" s="43"/>
      <c r="X10" s="10">
        <v>89</v>
      </c>
      <c r="Y10" s="21">
        <v>1</v>
      </c>
      <c r="Z10" s="21">
        <v>8.2798966000000002E-2</v>
      </c>
    </row>
    <row r="11" spans="1:26" x14ac:dyDescent="0.35">
      <c r="A11" s="43"/>
      <c r="B11" s="10">
        <v>60</v>
      </c>
      <c r="C11" s="17">
        <v>116066</v>
      </c>
      <c r="D11" s="17">
        <v>17112</v>
      </c>
      <c r="E11" s="17">
        <v>0</v>
      </c>
      <c r="F11" s="18">
        <v>0.87151031000000001</v>
      </c>
      <c r="G11" s="17">
        <v>116066</v>
      </c>
      <c r="H11" s="17">
        <v>17419</v>
      </c>
      <c r="I11" s="17">
        <v>0</v>
      </c>
      <c r="J11" s="18">
        <v>0.86950593699666634</v>
      </c>
      <c r="K11" s="23">
        <f t="shared" si="0"/>
        <v>-2.0043730033336704E-3</v>
      </c>
      <c r="L11" s="21">
        <v>1</v>
      </c>
      <c r="M11" s="22">
        <v>0.11</v>
      </c>
      <c r="R11" s="43"/>
      <c r="S11" s="10">
        <v>60</v>
      </c>
      <c r="T11" s="21">
        <v>1</v>
      </c>
      <c r="U11" s="22">
        <v>0.11</v>
      </c>
      <c r="V11"/>
      <c r="W11" s="43"/>
      <c r="X11" s="10">
        <v>90</v>
      </c>
      <c r="Y11" s="21">
        <v>1</v>
      </c>
      <c r="Z11" s="21">
        <v>8.6945526999999995E-2</v>
      </c>
    </row>
    <row r="12" spans="1:26" x14ac:dyDescent="0.35">
      <c r="A12" s="43"/>
      <c r="B12" s="10">
        <v>63</v>
      </c>
      <c r="C12" s="17">
        <v>153809</v>
      </c>
      <c r="D12" s="17">
        <v>8973</v>
      </c>
      <c r="E12" s="17">
        <v>399</v>
      </c>
      <c r="F12" s="18">
        <v>0.94256684300000004</v>
      </c>
      <c r="G12" s="17">
        <v>154208</v>
      </c>
      <c r="H12" s="17">
        <v>9059</v>
      </c>
      <c r="I12" s="17">
        <v>0</v>
      </c>
      <c r="J12" s="18">
        <v>0.94451420066516811</v>
      </c>
      <c r="K12" s="23">
        <f t="shared" si="0"/>
        <v>1.9473576651680702E-3</v>
      </c>
      <c r="L12" s="21">
        <v>1</v>
      </c>
      <c r="M12" s="22">
        <v>0.14000000000000001</v>
      </c>
      <c r="R12" s="43"/>
      <c r="S12" s="10">
        <v>63</v>
      </c>
      <c r="T12" s="21">
        <v>1</v>
      </c>
      <c r="U12" s="22">
        <v>0.14000000000000001</v>
      </c>
      <c r="V12"/>
      <c r="W12" s="43"/>
      <c r="X12" s="10">
        <v>92</v>
      </c>
      <c r="Y12" s="21">
        <v>1</v>
      </c>
      <c r="Z12" s="21">
        <v>7.9858525999999999E-2</v>
      </c>
    </row>
    <row r="13" spans="1:26" x14ac:dyDescent="0.35">
      <c r="A13" s="43"/>
      <c r="B13" s="10">
        <v>64</v>
      </c>
      <c r="C13" s="17">
        <v>123478</v>
      </c>
      <c r="D13" s="17">
        <v>3642</v>
      </c>
      <c r="E13" s="17">
        <v>813</v>
      </c>
      <c r="F13" s="18">
        <v>0.96517708499999999</v>
      </c>
      <c r="G13" s="17">
        <v>123206</v>
      </c>
      <c r="H13" s="17">
        <v>4077</v>
      </c>
      <c r="I13" s="17">
        <v>1085</v>
      </c>
      <c r="J13" s="18">
        <v>0.95978748597781383</v>
      </c>
      <c r="K13" s="23">
        <f t="shared" si="0"/>
        <v>-5.3895990221861645E-3</v>
      </c>
      <c r="L13" s="21">
        <v>1</v>
      </c>
      <c r="M13" s="22">
        <v>0.11</v>
      </c>
      <c r="R13" s="43"/>
      <c r="S13" s="10">
        <v>64</v>
      </c>
      <c r="T13" s="21">
        <v>1</v>
      </c>
      <c r="U13" s="22">
        <v>0.11</v>
      </c>
      <c r="V13"/>
      <c r="Z13"/>
    </row>
    <row r="14" spans="1:26" x14ac:dyDescent="0.35">
      <c r="A14" s="43"/>
      <c r="B14" s="10">
        <v>66</v>
      </c>
      <c r="C14" s="17">
        <v>92491</v>
      </c>
      <c r="D14" s="17">
        <v>89</v>
      </c>
      <c r="E14" s="17">
        <v>9849</v>
      </c>
      <c r="F14" s="18">
        <v>0.90297669599999997</v>
      </c>
      <c r="G14" s="17">
        <v>93691</v>
      </c>
      <c r="H14" s="17">
        <v>0</v>
      </c>
      <c r="I14" s="17">
        <v>8649</v>
      </c>
      <c r="J14" s="18">
        <v>0.91548759038499117</v>
      </c>
      <c r="K14" s="23">
        <f t="shared" si="0"/>
        <v>1.25108943849912E-2</v>
      </c>
      <c r="L14" s="21">
        <v>1</v>
      </c>
      <c r="M14" s="22">
        <v>0.08</v>
      </c>
      <c r="R14" s="43"/>
      <c r="S14" s="10">
        <v>66</v>
      </c>
      <c r="T14" s="21">
        <v>1</v>
      </c>
      <c r="U14" s="22">
        <v>0.08</v>
      </c>
      <c r="V14"/>
      <c r="Z14"/>
    </row>
    <row r="15" spans="1:26" x14ac:dyDescent="0.35">
      <c r="A15" s="43"/>
      <c r="B15" s="10">
        <v>68</v>
      </c>
      <c r="C15" s="17">
        <v>161092</v>
      </c>
      <c r="D15" s="17">
        <v>9079</v>
      </c>
      <c r="E15" s="17">
        <v>7</v>
      </c>
      <c r="F15" s="18">
        <v>0.94660884499999998</v>
      </c>
      <c r="G15" s="17">
        <v>161099</v>
      </c>
      <c r="H15" s="17">
        <v>9224</v>
      </c>
      <c r="I15" s="17">
        <v>0</v>
      </c>
      <c r="J15" s="18">
        <v>0.94584407273239668</v>
      </c>
      <c r="K15" s="23">
        <f t="shared" si="0"/>
        <v>-7.6477226760329753E-4</v>
      </c>
      <c r="L15" s="21">
        <v>1</v>
      </c>
      <c r="M15" s="22">
        <v>0.14000000000000001</v>
      </c>
      <c r="R15" s="43"/>
      <c r="S15" s="10">
        <v>68</v>
      </c>
      <c r="T15" s="21">
        <v>1</v>
      </c>
      <c r="U15" s="22">
        <v>0.14000000000000001</v>
      </c>
      <c r="V15"/>
      <c r="Z15"/>
    </row>
    <row r="16" spans="1:26" x14ac:dyDescent="0.35">
      <c r="A16" s="43"/>
      <c r="B16" s="10">
        <v>69</v>
      </c>
      <c r="C16" s="17">
        <v>159724</v>
      </c>
      <c r="D16" s="17">
        <v>7647</v>
      </c>
      <c r="E16" s="17">
        <v>22</v>
      </c>
      <c r="F16" s="18">
        <v>0.95418565899999996</v>
      </c>
      <c r="G16" s="17">
        <v>159736</v>
      </c>
      <c r="H16" s="17">
        <v>7796</v>
      </c>
      <c r="I16" s="17">
        <v>10</v>
      </c>
      <c r="J16" s="18">
        <v>0.95340869752062174</v>
      </c>
      <c r="K16" s="23">
        <f t="shared" si="0"/>
        <v>-7.7696147937822424E-4</v>
      </c>
      <c r="L16" s="21">
        <v>1</v>
      </c>
      <c r="M16" s="22">
        <v>0.14000000000000001</v>
      </c>
      <c r="R16" s="43"/>
      <c r="S16" s="10">
        <v>69</v>
      </c>
      <c r="T16" s="21">
        <v>1</v>
      </c>
      <c r="U16" s="22">
        <v>0.14000000000000001</v>
      </c>
      <c r="V16"/>
      <c r="Z16"/>
    </row>
    <row r="17" spans="1:26" x14ac:dyDescent="0.35">
      <c r="A17" s="43"/>
      <c r="B17" s="10">
        <v>80</v>
      </c>
      <c r="C17" s="17">
        <v>132014</v>
      </c>
      <c r="D17" s="17">
        <v>9155</v>
      </c>
      <c r="E17" s="17">
        <v>136</v>
      </c>
      <c r="F17" s="18">
        <v>0.93424861100000001</v>
      </c>
      <c r="G17" s="17">
        <v>132150</v>
      </c>
      <c r="H17" s="17">
        <v>9166</v>
      </c>
      <c r="I17" s="17">
        <v>0</v>
      </c>
      <c r="J17" s="18">
        <v>0.93513827167482799</v>
      </c>
      <c r="K17" s="23">
        <f t="shared" si="0"/>
        <v>8.8966067482798561E-4</v>
      </c>
      <c r="L17" s="21">
        <v>1</v>
      </c>
      <c r="M17" s="22">
        <v>0.12</v>
      </c>
      <c r="R17" s="43"/>
      <c r="S17" s="10">
        <v>80</v>
      </c>
      <c r="T17" s="21">
        <v>1</v>
      </c>
      <c r="U17" s="22">
        <v>0.12</v>
      </c>
      <c r="V17"/>
      <c r="Z17"/>
    </row>
    <row r="18" spans="1:26" x14ac:dyDescent="0.35">
      <c r="A18" s="43"/>
      <c r="B18" s="10">
        <v>81</v>
      </c>
      <c r="C18" s="17">
        <v>93252</v>
      </c>
      <c r="D18" s="17">
        <v>377</v>
      </c>
      <c r="E18" s="17">
        <v>4775</v>
      </c>
      <c r="F18" s="18">
        <v>0.94764440500000002</v>
      </c>
      <c r="G18" s="17">
        <v>93844</v>
      </c>
      <c r="H18" s="17">
        <v>5</v>
      </c>
      <c r="I18" s="17">
        <v>4183</v>
      </c>
      <c r="J18" s="18">
        <v>0.95727925575322348</v>
      </c>
      <c r="K18" s="23">
        <f t="shared" si="0"/>
        <v>9.6348507532234562E-3</v>
      </c>
      <c r="L18" s="21">
        <v>1</v>
      </c>
      <c r="M18" s="22">
        <v>0.08</v>
      </c>
      <c r="R18" s="43"/>
      <c r="S18" s="10">
        <v>81</v>
      </c>
      <c r="T18" s="21">
        <v>1</v>
      </c>
      <c r="U18" s="22">
        <v>0.08</v>
      </c>
      <c r="V18"/>
      <c r="Z18"/>
    </row>
    <row r="19" spans="1:26" x14ac:dyDescent="0.35">
      <c r="A19" s="43"/>
      <c r="B19" s="10">
        <v>84</v>
      </c>
      <c r="C19" s="17">
        <v>107504</v>
      </c>
      <c r="D19" s="17">
        <v>2945</v>
      </c>
      <c r="E19" s="17">
        <v>3016</v>
      </c>
      <c r="F19" s="18">
        <v>0.94746397599999999</v>
      </c>
      <c r="G19" s="17">
        <v>108583</v>
      </c>
      <c r="H19" s="17">
        <v>2116</v>
      </c>
      <c r="I19" s="17">
        <v>1937</v>
      </c>
      <c r="J19" s="18">
        <v>0.96401683298412588</v>
      </c>
      <c r="K19" s="23">
        <f t="shared" si="0"/>
        <v>1.6552856984125897E-2</v>
      </c>
      <c r="L19" s="21">
        <v>1</v>
      </c>
      <c r="M19" s="22">
        <v>0.09</v>
      </c>
      <c r="R19" s="43"/>
      <c r="S19" s="10">
        <v>84</v>
      </c>
      <c r="T19" s="21">
        <v>1</v>
      </c>
      <c r="U19" s="22">
        <v>0.09</v>
      </c>
      <c r="V19"/>
      <c r="Z19"/>
    </row>
    <row r="20" spans="1:26" x14ac:dyDescent="0.35">
      <c r="A20" s="43"/>
      <c r="B20" s="10">
        <v>88</v>
      </c>
      <c r="C20" s="17">
        <v>80763</v>
      </c>
      <c r="D20" s="17">
        <v>0</v>
      </c>
      <c r="E20" s="17">
        <v>13492</v>
      </c>
      <c r="F20" s="18">
        <v>0.85685639999999996</v>
      </c>
      <c r="G20" s="17">
        <v>81144</v>
      </c>
      <c r="H20" s="17">
        <v>0</v>
      </c>
      <c r="I20" s="17">
        <v>13111</v>
      </c>
      <c r="J20" s="18">
        <v>0.86089862606758261</v>
      </c>
      <c r="K20" s="23">
        <f t="shared" si="0"/>
        <v>4.0422260675826438E-3</v>
      </c>
      <c r="L20" s="21">
        <v>1</v>
      </c>
      <c r="M20" s="22">
        <v>7.0000000000000007E-2</v>
      </c>
      <c r="R20" s="43"/>
      <c r="S20" s="10">
        <v>88</v>
      </c>
      <c r="T20" s="21">
        <v>1</v>
      </c>
      <c r="U20" s="22">
        <v>7.0000000000000007E-2</v>
      </c>
      <c r="V20"/>
      <c r="Z20"/>
    </row>
    <row r="21" spans="1:26" x14ac:dyDescent="0.35">
      <c r="A21" s="43"/>
      <c r="B21" s="10">
        <v>94</v>
      </c>
      <c r="C21" s="17">
        <v>85088</v>
      </c>
      <c r="D21" s="17">
        <v>1828</v>
      </c>
      <c r="E21" s="17">
        <v>1969</v>
      </c>
      <c r="F21" s="18">
        <v>0.957281881</v>
      </c>
      <c r="G21" s="17">
        <v>85876</v>
      </c>
      <c r="H21" s="17">
        <v>1325</v>
      </c>
      <c r="I21" s="17">
        <v>1181</v>
      </c>
      <c r="J21" s="18">
        <v>0.97164581023285279</v>
      </c>
      <c r="K21" s="23">
        <f t="shared" si="0"/>
        <v>1.436392923285279E-2</v>
      </c>
      <c r="L21" s="21">
        <v>1</v>
      </c>
      <c r="M21" s="22">
        <v>7.0000000000000007E-2</v>
      </c>
      <c r="R21" s="43"/>
      <c r="S21" s="10">
        <v>94</v>
      </c>
      <c r="T21" s="21">
        <v>1</v>
      </c>
      <c r="U21" s="22">
        <v>7.0000000000000007E-2</v>
      </c>
      <c r="V21"/>
      <c r="Z21"/>
    </row>
    <row r="22" spans="1:26" x14ac:dyDescent="0.35">
      <c r="A22" s="43"/>
      <c r="B22" s="10">
        <v>98</v>
      </c>
      <c r="C22" s="17">
        <v>115905</v>
      </c>
      <c r="D22" s="17">
        <v>74</v>
      </c>
      <c r="E22" s="17">
        <v>19649</v>
      </c>
      <c r="F22" s="18">
        <v>0.85458017500000005</v>
      </c>
      <c r="G22" s="17">
        <v>118979</v>
      </c>
      <c r="H22" s="17">
        <v>142</v>
      </c>
      <c r="I22" s="17">
        <v>16575</v>
      </c>
      <c r="J22" s="18">
        <v>0.87680550642612898</v>
      </c>
      <c r="K22" s="23">
        <f t="shared" si="0"/>
        <v>2.2225331426128925E-2</v>
      </c>
      <c r="L22" s="21">
        <v>1</v>
      </c>
      <c r="M22" s="22">
        <v>0.1</v>
      </c>
      <c r="R22" s="43"/>
      <c r="S22" s="10">
        <v>98</v>
      </c>
      <c r="T22" s="21">
        <v>1</v>
      </c>
      <c r="U22" s="22">
        <v>0.1</v>
      </c>
      <c r="V22"/>
      <c r="Z22"/>
    </row>
    <row r="23" spans="1:26" x14ac:dyDescent="0.35">
      <c r="A23" s="43" t="s">
        <v>17</v>
      </c>
      <c r="B23" s="43"/>
      <c r="C23" s="11">
        <f t="shared" ref="C23:M23" si="1">MAX(C3:C22)</f>
        <v>165804</v>
      </c>
      <c r="D23" s="11">
        <f t="shared" si="1"/>
        <v>32326</v>
      </c>
      <c r="E23" s="11">
        <f t="shared" si="1"/>
        <v>44586</v>
      </c>
      <c r="F23" s="19">
        <f t="shared" si="1"/>
        <v>0.96517708499999999</v>
      </c>
      <c r="G23" s="11">
        <f t="shared" si="1"/>
        <v>164045</v>
      </c>
      <c r="H23" s="11">
        <f t="shared" si="1"/>
        <v>32623</v>
      </c>
      <c r="I23" s="11">
        <f t="shared" si="1"/>
        <v>43874</v>
      </c>
      <c r="J23" s="19">
        <f t="shared" si="1"/>
        <v>0.9717863639089328</v>
      </c>
      <c r="K23" s="19">
        <f t="shared" si="1"/>
        <v>3.1262116293428566E-2</v>
      </c>
      <c r="L23" s="24">
        <f t="shared" si="1"/>
        <v>1</v>
      </c>
      <c r="M23" s="32">
        <f t="shared" si="1"/>
        <v>0.14000000000000001</v>
      </c>
      <c r="N23" s="34"/>
      <c r="Z23"/>
    </row>
    <row r="24" spans="1:26" x14ac:dyDescent="0.35">
      <c r="A24" s="43" t="s">
        <v>26</v>
      </c>
      <c r="B24" s="43"/>
      <c r="C24" s="11">
        <f t="shared" ref="C24:M24" si="2">MEDIAN(C3:C22)</f>
        <v>115985.5</v>
      </c>
      <c r="D24" s="11">
        <f t="shared" si="2"/>
        <v>3364</v>
      </c>
      <c r="E24" s="11">
        <f t="shared" si="2"/>
        <v>1826</v>
      </c>
      <c r="F24" s="19">
        <f t="shared" si="2"/>
        <v>0.93847628599999999</v>
      </c>
      <c r="G24" s="11">
        <f t="shared" si="2"/>
        <v>117522.5</v>
      </c>
      <c r="H24" s="11">
        <f t="shared" si="2"/>
        <v>3345.5</v>
      </c>
      <c r="I24" s="11">
        <f t="shared" si="2"/>
        <v>1133</v>
      </c>
      <c r="J24" s="19">
        <f t="shared" si="2"/>
        <v>0.9451791366987824</v>
      </c>
      <c r="K24" s="19">
        <f t="shared" si="2"/>
        <v>4.1423052716860753E-3</v>
      </c>
      <c r="L24" s="19">
        <f t="shared" si="2"/>
        <v>1</v>
      </c>
      <c r="M24" s="33">
        <f t="shared" si="2"/>
        <v>0.10500000000000001</v>
      </c>
      <c r="N24" s="34"/>
      <c r="Z24"/>
    </row>
    <row r="25" spans="1:26" x14ac:dyDescent="0.35">
      <c r="A25" s="43" t="s">
        <v>18</v>
      </c>
      <c r="B25" s="43"/>
      <c r="C25" s="11">
        <f t="shared" ref="C25:M25" si="3">MIN(C3:C22)</f>
        <v>70663</v>
      </c>
      <c r="D25" s="11">
        <f t="shared" si="3"/>
        <v>0</v>
      </c>
      <c r="E25" s="11">
        <f t="shared" si="3"/>
        <v>0</v>
      </c>
      <c r="F25" s="19">
        <f t="shared" si="3"/>
        <v>0.61313330300000002</v>
      </c>
      <c r="G25" s="11">
        <f t="shared" si="3"/>
        <v>71375</v>
      </c>
      <c r="H25" s="11">
        <f t="shared" si="3"/>
        <v>0</v>
      </c>
      <c r="I25" s="11">
        <f t="shared" si="3"/>
        <v>0</v>
      </c>
      <c r="J25" s="19">
        <f t="shared" si="3"/>
        <v>0.61931123046620795</v>
      </c>
      <c r="K25" s="19">
        <f t="shared" si="3"/>
        <v>-2.5389191352541807E-2</v>
      </c>
      <c r="L25" s="19">
        <f t="shared" si="3"/>
        <v>1</v>
      </c>
      <c r="M25" s="33">
        <f t="shared" si="3"/>
        <v>0.06</v>
      </c>
      <c r="N25" s="34"/>
      <c r="Z25"/>
    </row>
    <row r="26" spans="1:26" x14ac:dyDescent="0.35">
      <c r="A26" s="43" t="s">
        <v>19</v>
      </c>
      <c r="B26" s="43"/>
      <c r="C26" s="11">
        <f t="shared" ref="C26:M26" si="4">AVERAGE(C3:C22)</f>
        <v>114786.6</v>
      </c>
      <c r="D26" s="11">
        <f t="shared" si="4"/>
        <v>5781</v>
      </c>
      <c r="E26" s="11">
        <f t="shared" si="4"/>
        <v>5914.9</v>
      </c>
      <c r="F26" s="19">
        <f t="shared" si="4"/>
        <v>0.90512960769999995</v>
      </c>
      <c r="G26" s="11">
        <f t="shared" si="4"/>
        <v>115383.3</v>
      </c>
      <c r="H26" s="11">
        <f t="shared" si="4"/>
        <v>5760.85</v>
      </c>
      <c r="I26" s="11">
        <f t="shared" si="4"/>
        <v>5318.2</v>
      </c>
      <c r="J26" s="19">
        <f t="shared" si="4"/>
        <v>0.91156477960672111</v>
      </c>
      <c r="K26" s="19">
        <f t="shared" si="4"/>
        <v>6.4351719067209491E-3</v>
      </c>
      <c r="L26" s="19">
        <f t="shared" si="4"/>
        <v>1</v>
      </c>
      <c r="M26" s="33">
        <f t="shared" si="4"/>
        <v>0.10150000000000003</v>
      </c>
      <c r="N26" s="34"/>
      <c r="Z26"/>
    </row>
    <row r="27" spans="1:26" x14ac:dyDescent="0.35">
      <c r="A27" s="43" t="s">
        <v>20</v>
      </c>
      <c r="B27" s="43"/>
      <c r="C27" s="11">
        <f t="shared" ref="C27:M27" si="5">STDEV(C3:C22)</f>
        <v>28701.374447924951</v>
      </c>
      <c r="D27" s="11">
        <f t="shared" si="5"/>
        <v>7681.4839232506301</v>
      </c>
      <c r="E27" s="11">
        <f t="shared" si="5"/>
        <v>10544.221544973043</v>
      </c>
      <c r="F27" s="19">
        <f t="shared" si="5"/>
        <v>8.6428948308814244E-2</v>
      </c>
      <c r="G27" s="11">
        <f t="shared" si="5"/>
        <v>28308.858779169252</v>
      </c>
      <c r="H27" s="11">
        <f t="shared" si="5"/>
        <v>7858.2838107311954</v>
      </c>
      <c r="I27" s="11">
        <f t="shared" si="5"/>
        <v>10269.80425478397</v>
      </c>
      <c r="J27" s="19">
        <f t="shared" si="5"/>
        <v>8.7165536391793891E-2</v>
      </c>
      <c r="K27" s="19">
        <f t="shared" si="5"/>
        <v>1.2513601062296639E-2</v>
      </c>
      <c r="L27" s="19">
        <f t="shared" si="5"/>
        <v>0</v>
      </c>
      <c r="M27" s="33">
        <f t="shared" si="5"/>
        <v>2.6011131220468171E-2</v>
      </c>
      <c r="N27" s="34"/>
      <c r="Z27"/>
    </row>
    <row r="28" spans="1:26" x14ac:dyDescent="0.35">
      <c r="Z28"/>
    </row>
    <row r="29" spans="1:26" x14ac:dyDescent="0.35">
      <c r="Z29"/>
    </row>
    <row r="30" spans="1:26" x14ac:dyDescent="0.35">
      <c r="A30" s="40" t="s">
        <v>0</v>
      </c>
      <c r="B30" s="40"/>
      <c r="C30" s="46" t="s">
        <v>34</v>
      </c>
      <c r="D30" s="46"/>
      <c r="E30" s="46"/>
      <c r="F30" s="46"/>
      <c r="H30" s="47" t="s">
        <v>39</v>
      </c>
      <c r="I30" s="46" t="s">
        <v>40</v>
      </c>
      <c r="J30" s="46"/>
      <c r="K30" s="46"/>
      <c r="L30" s="46"/>
      <c r="M30" s="46" t="s">
        <v>41</v>
      </c>
      <c r="N30" s="46"/>
      <c r="O30" s="46"/>
      <c r="P30" s="46"/>
      <c r="Q30" s="48" t="s">
        <v>42</v>
      </c>
      <c r="R30" s="49"/>
      <c r="S30" s="49"/>
      <c r="T30" s="50"/>
      <c r="Z30"/>
    </row>
    <row r="31" spans="1:26" x14ac:dyDescent="0.35">
      <c r="A31" s="40"/>
      <c r="B31" s="40"/>
      <c r="C31" s="15" t="s">
        <v>30</v>
      </c>
      <c r="D31" s="15" t="s">
        <v>31</v>
      </c>
      <c r="E31" s="15" t="s">
        <v>32</v>
      </c>
      <c r="F31" s="16" t="s">
        <v>33</v>
      </c>
      <c r="H31" s="47"/>
      <c r="I31" s="15" t="s">
        <v>30</v>
      </c>
      <c r="J31" s="15" t="s">
        <v>31</v>
      </c>
      <c r="K31" s="15" t="s">
        <v>32</v>
      </c>
      <c r="L31" s="16" t="s">
        <v>33</v>
      </c>
      <c r="M31" s="15" t="s">
        <v>30</v>
      </c>
      <c r="N31" s="15" t="s">
        <v>31</v>
      </c>
      <c r="O31" s="15" t="s">
        <v>32</v>
      </c>
      <c r="P31" s="16" t="s">
        <v>33</v>
      </c>
      <c r="Q31" s="15" t="s">
        <v>30</v>
      </c>
      <c r="R31" s="15" t="s">
        <v>31</v>
      </c>
      <c r="S31" s="15" t="s">
        <v>32</v>
      </c>
      <c r="T31" s="16" t="s">
        <v>33</v>
      </c>
      <c r="Z31"/>
    </row>
    <row r="32" spans="1:26" x14ac:dyDescent="0.35">
      <c r="A32" s="43" t="s">
        <v>15</v>
      </c>
      <c r="B32" s="10">
        <v>17</v>
      </c>
      <c r="C32" s="17">
        <v>96336</v>
      </c>
      <c r="D32" s="17">
        <v>32326</v>
      </c>
      <c r="E32" s="17">
        <v>0</v>
      </c>
      <c r="F32" s="18">
        <v>0.74875254499999999</v>
      </c>
      <c r="H32" s="17">
        <v>17</v>
      </c>
      <c r="I32" s="17">
        <v>96336</v>
      </c>
      <c r="J32" s="17">
        <v>41712</v>
      </c>
      <c r="K32" s="17">
        <v>0</v>
      </c>
      <c r="L32" s="31">
        <v>0.69784422800000001</v>
      </c>
      <c r="M32" s="17">
        <v>96336</v>
      </c>
      <c r="N32" s="17">
        <v>48457</v>
      </c>
      <c r="O32" s="17">
        <v>0</v>
      </c>
      <c r="P32" s="31">
        <v>0.66533603100000005</v>
      </c>
      <c r="Q32" s="17">
        <v>96336</v>
      </c>
      <c r="R32" s="17">
        <v>32623</v>
      </c>
      <c r="S32" s="17">
        <v>0</v>
      </c>
      <c r="T32" s="31">
        <v>0.74702812500000004</v>
      </c>
      <c r="Z32"/>
    </row>
    <row r="33" spans="1:20" x14ac:dyDescent="0.35">
      <c r="A33" s="43"/>
      <c r="B33" s="10">
        <v>32</v>
      </c>
      <c r="C33" s="17">
        <v>165804</v>
      </c>
      <c r="D33" s="17">
        <v>5117</v>
      </c>
      <c r="E33" s="17">
        <v>1683</v>
      </c>
      <c r="F33" s="18">
        <v>0.96060346200000002</v>
      </c>
      <c r="H33" s="17">
        <v>40</v>
      </c>
      <c r="I33" s="17">
        <v>75385</v>
      </c>
      <c r="J33" s="17">
        <v>0</v>
      </c>
      <c r="K33" s="17">
        <v>39864</v>
      </c>
      <c r="L33" s="31">
        <v>0.65410545899999994</v>
      </c>
      <c r="M33" s="17">
        <v>75945</v>
      </c>
      <c r="N33" s="17">
        <v>0</v>
      </c>
      <c r="O33" s="17">
        <v>39304</v>
      </c>
      <c r="P33" s="31">
        <v>0.65896450299999998</v>
      </c>
      <c r="Q33" s="17">
        <v>71270</v>
      </c>
      <c r="R33" s="17">
        <v>0</v>
      </c>
      <c r="S33" s="17">
        <v>43979</v>
      </c>
      <c r="T33" s="31">
        <v>0.61840015999999998</v>
      </c>
    </row>
    <row r="34" spans="1:20" x14ac:dyDescent="0.35">
      <c r="A34" s="43"/>
      <c r="B34" s="10">
        <v>36</v>
      </c>
      <c r="C34" s="17">
        <v>123471</v>
      </c>
      <c r="D34" s="17">
        <v>141</v>
      </c>
      <c r="E34" s="17">
        <v>9523</v>
      </c>
      <c r="F34" s="18">
        <v>0.92741202499999997</v>
      </c>
      <c r="H34" s="30"/>
      <c r="I34" s="25"/>
      <c r="J34" s="25"/>
      <c r="K34" s="25"/>
      <c r="L34" s="35"/>
    </row>
    <row r="35" spans="1:20" x14ac:dyDescent="0.35">
      <c r="A35" s="43"/>
      <c r="B35" s="10">
        <v>37</v>
      </c>
      <c r="C35" s="17">
        <v>96678</v>
      </c>
      <c r="D35" s="17">
        <v>3086</v>
      </c>
      <c r="E35" s="17">
        <v>766</v>
      </c>
      <c r="F35" s="18">
        <v>0.96168308000000002</v>
      </c>
      <c r="I35" s="25"/>
      <c r="J35" s="25"/>
      <c r="K35" s="25"/>
      <c r="L35" s="35"/>
    </row>
    <row r="36" spans="1:20" x14ac:dyDescent="0.35">
      <c r="A36" s="43"/>
      <c r="B36" s="10">
        <v>40</v>
      </c>
      <c r="C36" s="17">
        <v>70663</v>
      </c>
      <c r="D36" s="17">
        <v>0</v>
      </c>
      <c r="E36" s="17">
        <v>44586</v>
      </c>
      <c r="F36" s="18">
        <v>0.61313330300000002</v>
      </c>
    </row>
    <row r="37" spans="1:20" x14ac:dyDescent="0.35">
      <c r="A37" s="43"/>
      <c r="B37" s="10">
        <v>42</v>
      </c>
      <c r="C37" s="17">
        <v>118791</v>
      </c>
      <c r="D37" s="17">
        <v>6332</v>
      </c>
      <c r="E37" s="17">
        <v>2667</v>
      </c>
      <c r="F37" s="18">
        <v>0.92957977899999999</v>
      </c>
      <c r="H37" s="40" t="s">
        <v>0</v>
      </c>
      <c r="I37" s="40"/>
      <c r="J37" s="46" t="s">
        <v>34</v>
      </c>
      <c r="K37" s="46"/>
      <c r="L37" s="46"/>
      <c r="M37" s="46"/>
      <c r="N37" s="46" t="s">
        <v>35</v>
      </c>
      <c r="O37" s="46"/>
      <c r="P37" s="46"/>
      <c r="Q37" s="46"/>
    </row>
    <row r="38" spans="1:20" x14ac:dyDescent="0.35">
      <c r="A38" s="43"/>
      <c r="B38" s="10">
        <v>49</v>
      </c>
      <c r="C38" s="17">
        <v>122244</v>
      </c>
      <c r="D38" s="17">
        <v>6641</v>
      </c>
      <c r="E38" s="17">
        <v>345</v>
      </c>
      <c r="F38" s="18">
        <v>0.94594134500000004</v>
      </c>
      <c r="H38" s="40"/>
      <c r="I38" s="40"/>
      <c r="J38" s="15" t="s">
        <v>30</v>
      </c>
      <c r="K38" s="15" t="s">
        <v>31</v>
      </c>
      <c r="L38" s="15" t="s">
        <v>32</v>
      </c>
      <c r="M38" s="16" t="s">
        <v>33</v>
      </c>
      <c r="N38" s="15" t="s">
        <v>30</v>
      </c>
      <c r="O38" s="15" t="s">
        <v>31</v>
      </c>
      <c r="P38" s="15" t="s">
        <v>32</v>
      </c>
      <c r="Q38" s="16" t="s">
        <v>33</v>
      </c>
    </row>
    <row r="39" spans="1:20" x14ac:dyDescent="0.35">
      <c r="A39" s="43"/>
      <c r="B39" s="10">
        <v>57</v>
      </c>
      <c r="C39" s="17">
        <v>80559</v>
      </c>
      <c r="D39" s="17">
        <v>1056</v>
      </c>
      <c r="E39" s="17">
        <v>4601</v>
      </c>
      <c r="F39" s="18">
        <v>0.93438572900000005</v>
      </c>
      <c r="H39" s="43" t="s">
        <v>16</v>
      </c>
      <c r="I39" s="10">
        <v>33</v>
      </c>
      <c r="J39" s="17">
        <v>149981</v>
      </c>
      <c r="K39" s="17">
        <v>12863</v>
      </c>
      <c r="L39" s="17">
        <v>383</v>
      </c>
      <c r="M39" s="18">
        <v>0.91884920999999997</v>
      </c>
      <c r="N39" s="17">
        <v>149754</v>
      </c>
      <c r="O39" s="17">
        <v>13972</v>
      </c>
      <c r="P39" s="17">
        <v>610</v>
      </c>
      <c r="Q39" s="18">
        <v>0.91126715999999996</v>
      </c>
    </row>
    <row r="40" spans="1:20" x14ac:dyDescent="0.35">
      <c r="A40" s="43"/>
      <c r="B40" s="10">
        <v>60</v>
      </c>
      <c r="C40" s="17">
        <v>116066</v>
      </c>
      <c r="D40" s="17">
        <v>17112</v>
      </c>
      <c r="E40" s="17">
        <v>0</v>
      </c>
      <c r="F40" s="18">
        <v>0.87151031000000001</v>
      </c>
      <c r="H40" s="43"/>
      <c r="I40" s="10">
        <v>38</v>
      </c>
      <c r="J40" s="17">
        <v>93176</v>
      </c>
      <c r="K40" s="17">
        <v>1905</v>
      </c>
      <c r="L40" s="17">
        <v>965</v>
      </c>
      <c r="M40" s="18">
        <v>0.97011848499999997</v>
      </c>
      <c r="N40" s="17">
        <v>93465</v>
      </c>
      <c r="O40" s="17">
        <v>1698</v>
      </c>
      <c r="P40" s="17">
        <v>676</v>
      </c>
      <c r="Q40" s="18">
        <v>0.975229291</v>
      </c>
    </row>
    <row r="41" spans="1:20" x14ac:dyDescent="0.35">
      <c r="A41" s="43"/>
      <c r="B41" s="10">
        <v>63</v>
      </c>
      <c r="C41" s="17">
        <v>153809</v>
      </c>
      <c r="D41" s="17">
        <v>8973</v>
      </c>
      <c r="E41" s="17">
        <v>399</v>
      </c>
      <c r="F41" s="18">
        <v>0.94256684300000004</v>
      </c>
      <c r="H41" s="43"/>
      <c r="I41" s="10">
        <v>41</v>
      </c>
      <c r="J41" s="17">
        <v>124614</v>
      </c>
      <c r="K41" s="17">
        <v>5496</v>
      </c>
      <c r="L41" s="17">
        <v>1767</v>
      </c>
      <c r="M41" s="18">
        <v>0.94492595400000001</v>
      </c>
      <c r="N41" s="17">
        <v>125796</v>
      </c>
      <c r="O41" s="17">
        <v>4672</v>
      </c>
      <c r="P41" s="17">
        <v>585</v>
      </c>
      <c r="Q41" s="18">
        <v>0.95988645800000005</v>
      </c>
    </row>
    <row r="42" spans="1:20" x14ac:dyDescent="0.35">
      <c r="A42" s="43"/>
      <c r="B42" s="10">
        <v>64</v>
      </c>
      <c r="C42" s="17">
        <v>123478</v>
      </c>
      <c r="D42" s="17">
        <v>3642</v>
      </c>
      <c r="E42" s="17">
        <v>813</v>
      </c>
      <c r="F42" s="18">
        <v>0.96517708499999999</v>
      </c>
      <c r="H42" s="43"/>
      <c r="I42" s="10">
        <v>46</v>
      </c>
      <c r="J42" s="17">
        <v>97335</v>
      </c>
      <c r="K42" s="17">
        <v>16430</v>
      </c>
      <c r="L42" s="17">
        <v>4</v>
      </c>
      <c r="M42" s="18">
        <v>0.85554940300000004</v>
      </c>
      <c r="N42" s="17">
        <v>97339</v>
      </c>
      <c r="O42" s="17">
        <v>17182</v>
      </c>
      <c r="P42" s="17">
        <v>0</v>
      </c>
      <c r="Q42" s="18">
        <v>0.84996638199999996</v>
      </c>
    </row>
    <row r="43" spans="1:20" x14ac:dyDescent="0.35">
      <c r="A43" s="43"/>
      <c r="B43" s="10">
        <v>66</v>
      </c>
      <c r="C43" s="17">
        <v>92491</v>
      </c>
      <c r="D43" s="17">
        <v>89</v>
      </c>
      <c r="E43" s="17">
        <v>9849</v>
      </c>
      <c r="F43" s="18">
        <v>0.90297669599999997</v>
      </c>
      <c r="H43" s="43"/>
      <c r="I43" s="10">
        <v>51</v>
      </c>
      <c r="J43" s="17">
        <v>88337</v>
      </c>
      <c r="K43" s="17">
        <v>23200</v>
      </c>
      <c r="L43" s="17">
        <v>264</v>
      </c>
      <c r="M43" s="18">
        <v>0.79012710100000005</v>
      </c>
      <c r="N43" s="17">
        <v>88601</v>
      </c>
      <c r="O43" s="17">
        <v>23171</v>
      </c>
      <c r="P43" s="17">
        <v>0</v>
      </c>
      <c r="Q43" s="18">
        <v>0.79269405599999998</v>
      </c>
    </row>
    <row r="44" spans="1:20" x14ac:dyDescent="0.35">
      <c r="A44" s="43"/>
      <c r="B44" s="10">
        <v>68</v>
      </c>
      <c r="C44" s="17">
        <v>161092</v>
      </c>
      <c r="D44" s="17">
        <v>9079</v>
      </c>
      <c r="E44" s="17">
        <v>7</v>
      </c>
      <c r="F44" s="18">
        <v>0.94660884499999998</v>
      </c>
      <c r="H44" s="43"/>
      <c r="I44" s="10">
        <v>58</v>
      </c>
      <c r="J44" s="17">
        <v>91752</v>
      </c>
      <c r="K44" s="17">
        <v>1575</v>
      </c>
      <c r="L44" s="17">
        <v>1453</v>
      </c>
      <c r="M44" s="18">
        <v>0.96805233199999996</v>
      </c>
      <c r="N44" s="17">
        <v>92899</v>
      </c>
      <c r="O44" s="17">
        <v>585</v>
      </c>
      <c r="P44" s="17">
        <v>306</v>
      </c>
      <c r="Q44" s="18">
        <v>0.99050005299999999</v>
      </c>
    </row>
    <row r="45" spans="1:20" x14ac:dyDescent="0.35">
      <c r="A45" s="43"/>
      <c r="B45" s="10">
        <v>69</v>
      </c>
      <c r="C45" s="17">
        <v>159724</v>
      </c>
      <c r="D45" s="17">
        <v>7647</v>
      </c>
      <c r="E45" s="17">
        <v>22</v>
      </c>
      <c r="F45" s="18">
        <v>0.95418565899999996</v>
      </c>
      <c r="H45" s="43"/>
      <c r="I45" s="10">
        <v>76</v>
      </c>
      <c r="J45" s="17">
        <v>122597</v>
      </c>
      <c r="K45" s="17">
        <v>9853</v>
      </c>
      <c r="L45" s="17">
        <v>409</v>
      </c>
      <c r="M45" s="18">
        <v>0.92276021900000005</v>
      </c>
      <c r="N45" s="17">
        <v>123006</v>
      </c>
      <c r="O45" s="17">
        <v>10125</v>
      </c>
      <c r="P45" s="17">
        <v>0</v>
      </c>
      <c r="Q45" s="18">
        <v>0.92394708999999997</v>
      </c>
    </row>
    <row r="46" spans="1:20" x14ac:dyDescent="0.35">
      <c r="A46" s="43"/>
      <c r="B46" s="10">
        <v>80</v>
      </c>
      <c r="C46" s="17">
        <v>132014</v>
      </c>
      <c r="D46" s="17">
        <v>9155</v>
      </c>
      <c r="E46" s="17">
        <v>136</v>
      </c>
      <c r="F46" s="18">
        <v>0.93424861100000001</v>
      </c>
      <c r="H46" s="43"/>
      <c r="I46" s="10">
        <v>89</v>
      </c>
      <c r="J46" s="17">
        <v>99082</v>
      </c>
      <c r="K46" s="17">
        <v>334</v>
      </c>
      <c r="L46" s="17">
        <v>3738</v>
      </c>
      <c r="M46" s="18">
        <v>0.96052504000000005</v>
      </c>
      <c r="N46" s="17">
        <v>99385</v>
      </c>
      <c r="O46" s="17">
        <v>156</v>
      </c>
      <c r="P46" s="17">
        <v>3435</v>
      </c>
      <c r="Q46" s="18">
        <v>0.96512779699999995</v>
      </c>
    </row>
    <row r="47" spans="1:20" x14ac:dyDescent="0.35">
      <c r="A47" s="43"/>
      <c r="B47" s="10">
        <v>81</v>
      </c>
      <c r="C47" s="17">
        <v>93252</v>
      </c>
      <c r="D47" s="17">
        <v>377</v>
      </c>
      <c r="E47" s="17">
        <v>4775</v>
      </c>
      <c r="F47" s="18">
        <v>0.94764440500000002</v>
      </c>
      <c r="H47" s="43"/>
      <c r="I47" s="10">
        <v>90</v>
      </c>
      <c r="J47" s="17">
        <v>103311</v>
      </c>
      <c r="K47" s="17">
        <v>1150</v>
      </c>
      <c r="L47" s="17">
        <v>3076</v>
      </c>
      <c r="M47" s="18">
        <v>0.96070189800000005</v>
      </c>
      <c r="N47" s="17">
        <v>103834</v>
      </c>
      <c r="O47" s="17">
        <v>692</v>
      </c>
      <c r="P47" s="17">
        <v>2553</v>
      </c>
      <c r="Q47" s="18">
        <v>0.96969527200000005</v>
      </c>
    </row>
    <row r="48" spans="1:20" x14ac:dyDescent="0.35">
      <c r="A48" s="43"/>
      <c r="B48" s="10">
        <v>84</v>
      </c>
      <c r="C48" s="17">
        <v>107504</v>
      </c>
      <c r="D48" s="17">
        <v>2945</v>
      </c>
      <c r="E48" s="17">
        <v>3016</v>
      </c>
      <c r="F48" s="18">
        <v>0.94746397599999999</v>
      </c>
      <c r="H48" s="43"/>
      <c r="I48" s="10">
        <v>92</v>
      </c>
      <c r="J48" s="17">
        <v>95075</v>
      </c>
      <c r="K48" s="17">
        <v>0</v>
      </c>
      <c r="L48" s="17">
        <v>11833</v>
      </c>
      <c r="M48" s="18">
        <v>0.889316047</v>
      </c>
      <c r="N48" s="17">
        <v>96006</v>
      </c>
      <c r="O48" s="17">
        <v>0</v>
      </c>
      <c r="P48" s="17">
        <v>10902</v>
      </c>
      <c r="Q48" s="18">
        <v>0.89802446999999996</v>
      </c>
    </row>
    <row r="49" spans="1:17" x14ac:dyDescent="0.35">
      <c r="A49" s="43"/>
      <c r="B49" s="10">
        <v>88</v>
      </c>
      <c r="C49" s="17">
        <v>80763</v>
      </c>
      <c r="D49" s="17">
        <v>0</v>
      </c>
      <c r="E49" s="17">
        <v>13492</v>
      </c>
      <c r="F49" s="18">
        <v>0.85685639999999996</v>
      </c>
      <c r="H49" s="43" t="s">
        <v>17</v>
      </c>
      <c r="I49" s="43"/>
      <c r="J49" s="11">
        <f>MAX(J39:J48)</f>
        <v>149981</v>
      </c>
      <c r="K49" s="11">
        <f t="shared" ref="K49:Q49" si="6">MAX(K39:K48)</f>
        <v>23200</v>
      </c>
      <c r="L49" s="11">
        <f t="shared" si="6"/>
        <v>11833</v>
      </c>
      <c r="M49" s="19">
        <f t="shared" si="6"/>
        <v>0.97011848499999997</v>
      </c>
      <c r="N49" s="11">
        <f t="shared" si="6"/>
        <v>149754</v>
      </c>
      <c r="O49" s="11">
        <f t="shared" si="6"/>
        <v>23171</v>
      </c>
      <c r="P49" s="11">
        <f t="shared" si="6"/>
        <v>10902</v>
      </c>
      <c r="Q49" s="19">
        <f t="shared" si="6"/>
        <v>0.99050005299999999</v>
      </c>
    </row>
    <row r="50" spans="1:17" x14ac:dyDescent="0.35">
      <c r="A50" s="43"/>
      <c r="B50" s="10">
        <v>94</v>
      </c>
      <c r="C50" s="17">
        <v>85088</v>
      </c>
      <c r="D50" s="17">
        <v>1828</v>
      </c>
      <c r="E50" s="17">
        <v>1969</v>
      </c>
      <c r="F50" s="18">
        <v>0.957281881</v>
      </c>
      <c r="H50" s="43" t="s">
        <v>26</v>
      </c>
      <c r="I50" s="43"/>
      <c r="J50" s="11">
        <f>MEDIAN(J39:J48)</f>
        <v>98208.5</v>
      </c>
      <c r="K50" s="11">
        <f t="shared" ref="K50:Q50" si="7">MEDIAN(K39:K48)</f>
        <v>3700.5</v>
      </c>
      <c r="L50" s="11">
        <f t="shared" si="7"/>
        <v>1209</v>
      </c>
      <c r="M50" s="19">
        <f t="shared" si="7"/>
        <v>0.93384308650000003</v>
      </c>
      <c r="N50" s="11">
        <f t="shared" si="7"/>
        <v>98362</v>
      </c>
      <c r="O50" s="11">
        <f t="shared" si="7"/>
        <v>3185</v>
      </c>
      <c r="P50" s="11">
        <f t="shared" si="7"/>
        <v>597.5</v>
      </c>
      <c r="Q50" s="19">
        <f t="shared" si="7"/>
        <v>0.94191677400000007</v>
      </c>
    </row>
    <row r="51" spans="1:17" x14ac:dyDescent="0.35">
      <c r="A51" s="43"/>
      <c r="B51" s="10">
        <v>98</v>
      </c>
      <c r="C51" s="17">
        <v>115905</v>
      </c>
      <c r="D51" s="17">
        <v>74</v>
      </c>
      <c r="E51" s="17">
        <v>19649</v>
      </c>
      <c r="F51" s="18">
        <v>0.85458017500000005</v>
      </c>
      <c r="H51" s="43" t="s">
        <v>18</v>
      </c>
      <c r="I51" s="43"/>
      <c r="J51" s="11">
        <f>MIN(J39:J48)</f>
        <v>88337</v>
      </c>
      <c r="K51" s="11">
        <f t="shared" ref="K51:Q51" si="8">MIN(K39:K48)</f>
        <v>0</v>
      </c>
      <c r="L51" s="11">
        <f t="shared" si="8"/>
        <v>4</v>
      </c>
      <c r="M51" s="19">
        <f t="shared" si="8"/>
        <v>0.79012710100000005</v>
      </c>
      <c r="N51" s="11">
        <f t="shared" si="8"/>
        <v>88601</v>
      </c>
      <c r="O51" s="11">
        <f t="shared" si="8"/>
        <v>0</v>
      </c>
      <c r="P51" s="11">
        <f t="shared" si="8"/>
        <v>0</v>
      </c>
      <c r="Q51" s="19">
        <f t="shared" si="8"/>
        <v>0.79269405599999998</v>
      </c>
    </row>
    <row r="52" spans="1:17" x14ac:dyDescent="0.35">
      <c r="A52" s="43" t="s">
        <v>17</v>
      </c>
      <c r="B52" s="43"/>
      <c r="C52" s="11">
        <f>MAX(C32:C51)</f>
        <v>165804</v>
      </c>
      <c r="D52" s="11">
        <f>MAX(D32:D51)</f>
        <v>32326</v>
      </c>
      <c r="E52" s="11">
        <f>MAX(E32:E51)</f>
        <v>44586</v>
      </c>
      <c r="F52" s="19">
        <f>MAX(F32:F51)</f>
        <v>0.96517708499999999</v>
      </c>
      <c r="H52" s="43" t="s">
        <v>19</v>
      </c>
      <c r="I52" s="43"/>
      <c r="J52" s="11">
        <f>AVERAGE(J39:J48)</f>
        <v>106526</v>
      </c>
      <c r="K52" s="11">
        <f t="shared" ref="K52:Q52" si="9">AVERAGE(K39:K48)</f>
        <v>7280.6</v>
      </c>
      <c r="L52" s="11">
        <f t="shared" si="9"/>
        <v>2389.1999999999998</v>
      </c>
      <c r="M52" s="19">
        <f t="shared" si="9"/>
        <v>0.91809256890000002</v>
      </c>
      <c r="N52" s="11">
        <f t="shared" si="9"/>
        <v>107008.5</v>
      </c>
      <c r="O52" s="11">
        <f t="shared" si="9"/>
        <v>7225.3</v>
      </c>
      <c r="P52" s="11">
        <f t="shared" si="9"/>
        <v>1906.7</v>
      </c>
      <c r="Q52" s="19">
        <f t="shared" si="9"/>
        <v>0.92363380289999986</v>
      </c>
    </row>
    <row r="53" spans="1:17" x14ac:dyDescent="0.35">
      <c r="A53" s="43" t="s">
        <v>26</v>
      </c>
      <c r="B53" s="43"/>
      <c r="C53" s="11">
        <f>MEDIAN(C32:C51)</f>
        <v>115985.5</v>
      </c>
      <c r="D53" s="11">
        <f>MEDIAN(D32:D51)</f>
        <v>3364</v>
      </c>
      <c r="E53" s="11">
        <f>MEDIAN(E32:E51)</f>
        <v>1826</v>
      </c>
      <c r="F53" s="19">
        <f>MEDIAN(F32:F51)</f>
        <v>0.93847628599999999</v>
      </c>
      <c r="H53" s="43" t="s">
        <v>20</v>
      </c>
      <c r="I53" s="43"/>
      <c r="J53" s="11">
        <f>_xlfn.STDEV.P(J39:J48)</f>
        <v>18661.383523201061</v>
      </c>
      <c r="K53" s="11">
        <f t="shared" ref="K53:Q53" si="10">_xlfn.STDEV.P(K39:K48)</f>
        <v>7605.2720950666844</v>
      </c>
      <c r="L53" s="11">
        <f t="shared" si="10"/>
        <v>3360.3563441992278</v>
      </c>
      <c r="M53" s="19">
        <f t="shared" si="10"/>
        <v>5.5385946062619498E-2</v>
      </c>
      <c r="N53" s="11">
        <f t="shared" si="10"/>
        <v>18547.66241470876</v>
      </c>
      <c r="O53" s="11">
        <f t="shared" si="10"/>
        <v>7958.3628096487282</v>
      </c>
      <c r="P53" s="11">
        <f t="shared" si="10"/>
        <v>3195.0043208108495</v>
      </c>
      <c r="Q53" s="19">
        <f t="shared" si="10"/>
        <v>5.9725900106933211E-2</v>
      </c>
    </row>
    <row r="54" spans="1:17" x14ac:dyDescent="0.35">
      <c r="A54" s="43" t="s">
        <v>18</v>
      </c>
      <c r="B54" s="43"/>
      <c r="C54" s="11">
        <f>MIN(C32:C51)</f>
        <v>70663</v>
      </c>
      <c r="D54" s="11">
        <f>MIN(D32:D51)</f>
        <v>0</v>
      </c>
      <c r="E54" s="11">
        <f>MIN(E32:E51)</f>
        <v>0</v>
      </c>
      <c r="F54" s="19">
        <f>MIN(F32:F51)</f>
        <v>0.61313330300000002</v>
      </c>
    </row>
    <row r="55" spans="1:17" x14ac:dyDescent="0.35">
      <c r="A55" s="43" t="s">
        <v>19</v>
      </c>
      <c r="B55" s="43"/>
      <c r="C55" s="11">
        <f>AVERAGE(C32:C51)</f>
        <v>114786.6</v>
      </c>
      <c r="D55" s="11">
        <f>AVERAGE(D32:D51)</f>
        <v>5781</v>
      </c>
      <c r="E55" s="11">
        <f>AVERAGE(E32:E51)</f>
        <v>5914.9</v>
      </c>
      <c r="F55" s="19">
        <f>AVERAGE(F32:F51)</f>
        <v>0.90512960769999995</v>
      </c>
    </row>
    <row r="56" spans="1:17" x14ac:dyDescent="0.35">
      <c r="A56" s="43" t="s">
        <v>20</v>
      </c>
      <c r="B56" s="43"/>
      <c r="C56" s="11">
        <f>STDEV(C32:C51)</f>
        <v>28701.374447924951</v>
      </c>
      <c r="D56" s="11">
        <f>STDEV(D32:D51)</f>
        <v>7681.4839232506301</v>
      </c>
      <c r="E56" s="11">
        <f>STDEV(E32:E51)</f>
        <v>10544.221544973043</v>
      </c>
      <c r="F56" s="19">
        <f>STDEV(F32:F51)</f>
        <v>8.6428948308814244E-2</v>
      </c>
    </row>
    <row r="58" spans="1:17" x14ac:dyDescent="0.35">
      <c r="A58" s="40" t="s">
        <v>0</v>
      </c>
      <c r="B58" s="40"/>
      <c r="C58" s="46" t="s">
        <v>35</v>
      </c>
      <c r="D58" s="46"/>
      <c r="E58" s="46"/>
      <c r="F58" s="46"/>
    </row>
    <row r="59" spans="1:17" x14ac:dyDescent="0.35">
      <c r="A59" s="40"/>
      <c r="B59" s="40"/>
      <c r="C59" s="15" t="s">
        <v>30</v>
      </c>
      <c r="D59" s="15" t="s">
        <v>31</v>
      </c>
      <c r="E59" s="15" t="s">
        <v>32</v>
      </c>
      <c r="F59" s="16" t="s">
        <v>33</v>
      </c>
    </row>
    <row r="60" spans="1:17" x14ac:dyDescent="0.35">
      <c r="A60" s="43" t="s">
        <v>15</v>
      </c>
      <c r="B60" s="10">
        <v>17</v>
      </c>
      <c r="C60" s="17">
        <v>96336</v>
      </c>
      <c r="D60" s="17">
        <v>32623</v>
      </c>
      <c r="E60" s="17">
        <v>0</v>
      </c>
      <c r="F60" s="18">
        <v>0.74702812521809259</v>
      </c>
    </row>
    <row r="61" spans="1:17" x14ac:dyDescent="0.35">
      <c r="A61" s="43"/>
      <c r="B61" s="10">
        <v>32</v>
      </c>
      <c r="C61" s="17">
        <v>164045</v>
      </c>
      <c r="D61" s="17">
        <v>7922</v>
      </c>
      <c r="E61" s="17">
        <v>3442</v>
      </c>
      <c r="F61" s="18">
        <v>0.93521427064745821</v>
      </c>
    </row>
    <row r="62" spans="1:17" x14ac:dyDescent="0.35">
      <c r="A62" s="43"/>
      <c r="B62" s="10">
        <v>36</v>
      </c>
      <c r="C62" s="17">
        <v>124220</v>
      </c>
      <c r="D62" s="17">
        <v>396</v>
      </c>
      <c r="E62" s="17">
        <v>8774</v>
      </c>
      <c r="F62" s="18">
        <v>0.93125421695779298</v>
      </c>
    </row>
    <row r="63" spans="1:17" x14ac:dyDescent="0.35">
      <c r="A63" s="43"/>
      <c r="B63" s="10">
        <v>37</v>
      </c>
      <c r="C63" s="17">
        <v>97235</v>
      </c>
      <c r="D63" s="17">
        <v>2614</v>
      </c>
      <c r="E63" s="17">
        <v>209</v>
      </c>
      <c r="F63" s="18">
        <v>0.9717863639089328</v>
      </c>
    </row>
    <row r="64" spans="1:17" x14ac:dyDescent="0.35">
      <c r="A64" s="43"/>
      <c r="B64" s="10">
        <v>40</v>
      </c>
      <c r="C64" s="17">
        <v>71375</v>
      </c>
      <c r="D64" s="17">
        <v>0</v>
      </c>
      <c r="E64" s="17">
        <v>43874</v>
      </c>
      <c r="F64" s="18">
        <v>0.61931123046620795</v>
      </c>
    </row>
    <row r="65" spans="1:6" x14ac:dyDescent="0.35">
      <c r="A65" s="43"/>
      <c r="B65" s="10">
        <v>42</v>
      </c>
      <c r="C65" s="17">
        <v>121387</v>
      </c>
      <c r="D65" s="17">
        <v>4876</v>
      </c>
      <c r="E65" s="17">
        <v>71</v>
      </c>
      <c r="F65" s="18">
        <v>0.96084189529342856</v>
      </c>
    </row>
    <row r="66" spans="1:6" x14ac:dyDescent="0.35">
      <c r="A66" s="43"/>
      <c r="B66" s="10">
        <v>49</v>
      </c>
      <c r="C66" s="17">
        <v>122568</v>
      </c>
      <c r="D66" s="17">
        <v>6405</v>
      </c>
      <c r="E66" s="17">
        <v>21</v>
      </c>
      <c r="F66" s="18">
        <v>0.95018372947578955</v>
      </c>
    </row>
    <row r="67" spans="1:6" x14ac:dyDescent="0.35">
      <c r="A67" s="43"/>
      <c r="B67" s="10">
        <v>57</v>
      </c>
      <c r="C67" s="17">
        <v>81918</v>
      </c>
      <c r="D67" s="17">
        <v>52</v>
      </c>
      <c r="E67" s="17">
        <v>3242</v>
      </c>
      <c r="F67" s="18">
        <v>0.96134347275031684</v>
      </c>
    </row>
    <row r="68" spans="1:6" x14ac:dyDescent="0.35">
      <c r="A68" s="43"/>
      <c r="B68" s="10">
        <v>60</v>
      </c>
      <c r="C68" s="17">
        <v>116066</v>
      </c>
      <c r="D68" s="17">
        <v>17419</v>
      </c>
      <c r="E68" s="17">
        <v>0</v>
      </c>
      <c r="F68" s="18">
        <v>0.86950593699666634</v>
      </c>
    </row>
    <row r="69" spans="1:6" x14ac:dyDescent="0.35">
      <c r="A69" s="43"/>
      <c r="B69" s="10">
        <v>63</v>
      </c>
      <c r="C69" s="17">
        <v>154208</v>
      </c>
      <c r="D69" s="17">
        <v>9059</v>
      </c>
      <c r="E69" s="17">
        <v>0</v>
      </c>
      <c r="F69" s="18">
        <v>0.94451420066516811</v>
      </c>
    </row>
    <row r="70" spans="1:6" x14ac:dyDescent="0.35">
      <c r="A70" s="43"/>
      <c r="B70" s="10">
        <v>64</v>
      </c>
      <c r="C70" s="17">
        <v>123206</v>
      </c>
      <c r="D70" s="17">
        <v>4077</v>
      </c>
      <c r="E70" s="17">
        <v>1085</v>
      </c>
      <c r="F70" s="18">
        <v>0.95978748597781383</v>
      </c>
    </row>
    <row r="71" spans="1:6" x14ac:dyDescent="0.35">
      <c r="A71" s="43"/>
      <c r="B71" s="10">
        <v>66</v>
      </c>
      <c r="C71" s="17">
        <v>93691</v>
      </c>
      <c r="D71" s="17">
        <v>0</v>
      </c>
      <c r="E71" s="17">
        <v>8649</v>
      </c>
      <c r="F71" s="18">
        <v>0.91548759038499117</v>
      </c>
    </row>
    <row r="72" spans="1:6" x14ac:dyDescent="0.35">
      <c r="A72" s="43"/>
      <c r="B72" s="10">
        <v>68</v>
      </c>
      <c r="C72" s="17">
        <v>161099</v>
      </c>
      <c r="D72" s="17">
        <v>9224</v>
      </c>
      <c r="E72" s="17">
        <v>0</v>
      </c>
      <c r="F72" s="18">
        <v>0.94584407273239668</v>
      </c>
    </row>
    <row r="73" spans="1:6" x14ac:dyDescent="0.35">
      <c r="A73" s="43"/>
      <c r="B73" s="10">
        <v>69</v>
      </c>
      <c r="C73" s="17">
        <v>159736</v>
      </c>
      <c r="D73" s="17">
        <v>7796</v>
      </c>
      <c r="E73" s="17">
        <v>10</v>
      </c>
      <c r="F73" s="18">
        <v>0.95340869752062174</v>
      </c>
    </row>
    <row r="74" spans="1:6" x14ac:dyDescent="0.35">
      <c r="A74" s="43"/>
      <c r="B74" s="10">
        <v>80</v>
      </c>
      <c r="C74" s="17">
        <v>132150</v>
      </c>
      <c r="D74" s="17">
        <v>9166</v>
      </c>
      <c r="E74" s="17">
        <v>0</v>
      </c>
      <c r="F74" s="18">
        <v>0.93513827167482799</v>
      </c>
    </row>
    <row r="75" spans="1:6" x14ac:dyDescent="0.35">
      <c r="A75" s="43"/>
      <c r="B75" s="10">
        <v>81</v>
      </c>
      <c r="C75" s="17">
        <v>93844</v>
      </c>
      <c r="D75" s="17">
        <v>5</v>
      </c>
      <c r="E75" s="17">
        <v>4183</v>
      </c>
      <c r="F75" s="18">
        <v>0.95727925575322348</v>
      </c>
    </row>
    <row r="76" spans="1:6" x14ac:dyDescent="0.35">
      <c r="A76" s="43"/>
      <c r="B76" s="10">
        <v>84</v>
      </c>
      <c r="C76" s="17">
        <v>108583</v>
      </c>
      <c r="D76" s="17">
        <v>2116</v>
      </c>
      <c r="E76" s="17">
        <v>1937</v>
      </c>
      <c r="F76" s="18">
        <v>0.96401683298412588</v>
      </c>
    </row>
    <row r="77" spans="1:6" x14ac:dyDescent="0.35">
      <c r="A77" s="43"/>
      <c r="B77" s="10">
        <v>88</v>
      </c>
      <c r="C77" s="17">
        <v>81144</v>
      </c>
      <c r="D77" s="17">
        <v>0</v>
      </c>
      <c r="E77" s="17">
        <v>13111</v>
      </c>
      <c r="F77" s="18">
        <v>0.86089862606758261</v>
      </c>
    </row>
    <row r="78" spans="1:6" x14ac:dyDescent="0.35">
      <c r="A78" s="43"/>
      <c r="B78" s="10">
        <v>94</v>
      </c>
      <c r="C78" s="17">
        <v>85876</v>
      </c>
      <c r="D78" s="17">
        <v>1325</v>
      </c>
      <c r="E78" s="17">
        <v>1181</v>
      </c>
      <c r="F78" s="18">
        <v>0.97164581023285279</v>
      </c>
    </row>
    <row r="79" spans="1:6" x14ac:dyDescent="0.35">
      <c r="A79" s="43"/>
      <c r="B79" s="10">
        <v>98</v>
      </c>
      <c r="C79" s="17">
        <v>118979</v>
      </c>
      <c r="D79" s="17">
        <v>142</v>
      </c>
      <c r="E79" s="17">
        <v>16575</v>
      </c>
      <c r="F79" s="18">
        <v>0.87680550642612898</v>
      </c>
    </row>
    <row r="80" spans="1:6" x14ac:dyDescent="0.35">
      <c r="A80" s="43" t="s">
        <v>17</v>
      </c>
      <c r="B80" s="43"/>
      <c r="C80" s="11">
        <f>MAX(C60:C79)</f>
        <v>164045</v>
      </c>
      <c r="D80" s="11">
        <f>MAX(D60:D79)</f>
        <v>32623</v>
      </c>
      <c r="E80" s="11">
        <f>MAX(E60:E79)</f>
        <v>43874</v>
      </c>
      <c r="F80" s="19">
        <f>MAX(F60:F79)</f>
        <v>0.9717863639089328</v>
      </c>
    </row>
    <row r="81" spans="1:6" x14ac:dyDescent="0.35">
      <c r="A81" s="43" t="s">
        <v>26</v>
      </c>
      <c r="B81" s="43"/>
      <c r="C81" s="11">
        <f>MEDIAN(C60:C79)</f>
        <v>117522.5</v>
      </c>
      <c r="D81" s="11">
        <f>MEDIAN(D60:D79)</f>
        <v>3345.5</v>
      </c>
      <c r="E81" s="11">
        <f>MEDIAN(E60:E79)</f>
        <v>1133</v>
      </c>
      <c r="F81" s="19">
        <f>MEDIAN(F60:F79)</f>
        <v>0.9451791366987824</v>
      </c>
    </row>
    <row r="82" spans="1:6" x14ac:dyDescent="0.35">
      <c r="A82" s="43" t="s">
        <v>18</v>
      </c>
      <c r="B82" s="43"/>
      <c r="C82" s="11">
        <f>MIN(C60:C79)</f>
        <v>71375</v>
      </c>
      <c r="D82" s="11">
        <f>MIN(D60:D79)</f>
        <v>0</v>
      </c>
      <c r="E82" s="11">
        <f>MIN(E60:E79)</f>
        <v>0</v>
      </c>
      <c r="F82" s="19">
        <f>MIN(F60:F79)</f>
        <v>0.61931123046620795</v>
      </c>
    </row>
    <row r="83" spans="1:6" x14ac:dyDescent="0.35">
      <c r="A83" s="43" t="s">
        <v>19</v>
      </c>
      <c r="B83" s="43"/>
      <c r="C83" s="11">
        <f>AVERAGE(C60:C79)</f>
        <v>115383.3</v>
      </c>
      <c r="D83" s="11">
        <f>AVERAGE(D60:D79)</f>
        <v>5760.85</v>
      </c>
      <c r="E83" s="11">
        <f>AVERAGE(E60:E79)</f>
        <v>5318.2</v>
      </c>
      <c r="F83" s="19">
        <f>AVERAGE(F60:F79)</f>
        <v>0.91156477960672111</v>
      </c>
    </row>
    <row r="84" spans="1:6" x14ac:dyDescent="0.35">
      <c r="A84" s="43" t="s">
        <v>20</v>
      </c>
      <c r="B84" s="43"/>
      <c r="C84" s="11">
        <f>STDEV(C60:C79)</f>
        <v>28308.858779169252</v>
      </c>
      <c r="D84" s="11">
        <f>STDEV(D60:D79)</f>
        <v>7858.2838107311954</v>
      </c>
      <c r="E84" s="11">
        <f>STDEV(E60:E79)</f>
        <v>10269.80425478397</v>
      </c>
      <c r="F84" s="19">
        <f>STDEV(F60:F79)</f>
        <v>8.7165536391793891E-2</v>
      </c>
    </row>
  </sheetData>
  <mergeCells count="46">
    <mergeCell ref="H52:I52"/>
    <mergeCell ref="H49:I49"/>
    <mergeCell ref="A52:B52"/>
    <mergeCell ref="K1:K2"/>
    <mergeCell ref="A3:A22"/>
    <mergeCell ref="A30:B31"/>
    <mergeCell ref="C30:F30"/>
    <mergeCell ref="A32:A51"/>
    <mergeCell ref="H51:I51"/>
    <mergeCell ref="A84:B84"/>
    <mergeCell ref="C58:F58"/>
    <mergeCell ref="A58:B59"/>
    <mergeCell ref="A60:A79"/>
    <mergeCell ref="T1:U1"/>
    <mergeCell ref="R1:S2"/>
    <mergeCell ref="R3:R22"/>
    <mergeCell ref="H50:I50"/>
    <mergeCell ref="I30:L30"/>
    <mergeCell ref="M30:P30"/>
    <mergeCell ref="A27:B27"/>
    <mergeCell ref="L1:M1"/>
    <mergeCell ref="A24:B24"/>
    <mergeCell ref="A23:B23"/>
    <mergeCell ref="A1:B2"/>
    <mergeCell ref="A25:B25"/>
    <mergeCell ref="A80:B80"/>
    <mergeCell ref="A81:B81"/>
    <mergeCell ref="A82:B82"/>
    <mergeCell ref="A83:B83"/>
    <mergeCell ref="A56:B56"/>
    <mergeCell ref="A53:B53"/>
    <mergeCell ref="A54:B54"/>
    <mergeCell ref="A55:B55"/>
    <mergeCell ref="H53:I53"/>
    <mergeCell ref="Y1:Z1"/>
    <mergeCell ref="W1:X2"/>
    <mergeCell ref="W3:W12"/>
    <mergeCell ref="H39:H48"/>
    <mergeCell ref="H37:I38"/>
    <mergeCell ref="J37:M37"/>
    <mergeCell ref="N37:Q37"/>
    <mergeCell ref="H30:H31"/>
    <mergeCell ref="Q30:T30"/>
    <mergeCell ref="A26:B26"/>
    <mergeCell ref="C1:F1"/>
    <mergeCell ref="G1:J1"/>
  </mergeCells>
  <conditionalFormatting sqref="F3:F22">
    <cfRule type="colorScale" priority="16">
      <colorScale>
        <cfvo type="min"/>
        <cfvo type="max"/>
        <color rgb="FFF8696B"/>
        <color rgb="FFFCFCFF"/>
      </colorScale>
    </cfRule>
  </conditionalFormatting>
  <conditionalFormatting sqref="F32:F51">
    <cfRule type="cellIs" dxfId="4" priority="7" operator="lessThan">
      <formula>0.9</formula>
    </cfRule>
  </conditionalFormatting>
  <conditionalFormatting sqref="F60:F79">
    <cfRule type="cellIs" dxfId="3" priority="5" operator="lessThan">
      <formula>0.9</formula>
    </cfRule>
  </conditionalFormatting>
  <conditionalFormatting sqref="J3:J22">
    <cfRule type="colorScale" priority="17">
      <colorScale>
        <cfvo type="min"/>
        <cfvo type="max"/>
        <color rgb="FFF8696B"/>
        <color rgb="FFFCFCFF"/>
      </colorScale>
    </cfRule>
  </conditionalFormatting>
  <conditionalFormatting sqref="M39:M48">
    <cfRule type="cellIs" dxfId="2" priority="2" operator="lessThan">
      <formula>0.9</formula>
    </cfRule>
  </conditionalFormatting>
  <conditionalFormatting sqref="P32:P33 T32:T33 L32:L35">
    <cfRule type="cellIs" dxfId="1" priority="13" operator="lessThan">
      <formula>0.9</formula>
    </cfRule>
  </conditionalFormatting>
  <conditionalFormatting sqref="Q39:Q48">
    <cfRule type="cellIs" dxfId="0" priority="1" operator="lessThan">
      <formula>0.9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Eksplorasi_BoundingBox</vt:lpstr>
      <vt:lpstr>Eksplorasi_Histogram</vt:lpstr>
      <vt:lpstr>F-Score OC</vt:lpstr>
      <vt:lpstr>F-Score 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Wida Helia</cp:lastModifiedBy>
  <cp:revision/>
  <dcterms:created xsi:type="dcterms:W3CDTF">2024-05-21T11:14:57Z</dcterms:created>
  <dcterms:modified xsi:type="dcterms:W3CDTF">2024-06-05T15:58:21Z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2024-05-25T07:03:54Z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12be678f-33b7-4c60-9563-032e3622ff14</vt:lpwstr>
  </property>
  <property fmtid="{D5CDD505-2E9C-101B-9397-08002B2CF9AE}" pid="8" name="MSIP_Label_38b525e5-f3da-4501-8f1e-526b6769fc56_ContentBits">
    <vt:lpwstr>0</vt:lpwstr>
  </property>
</Properties>
</file>