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5" yWindow="465" windowWidth="15600" windowHeight="9240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/>
  <c r="E25"/>
  <c r="E23"/>
  <c r="I20" i="1"/>
  <c r="I12"/>
  <c r="I13"/>
  <c r="I14"/>
  <c r="I15"/>
  <c r="I16"/>
  <c r="I17"/>
  <c r="I18"/>
  <c r="I19"/>
  <c r="I11"/>
  <c r="H20"/>
  <c r="H19"/>
  <c r="H18"/>
  <c r="H17"/>
  <c r="H16"/>
  <c r="H15"/>
  <c r="H14"/>
  <c r="H13"/>
  <c r="H12"/>
  <c r="H11"/>
  <c r="G12"/>
  <c r="G13"/>
  <c r="G14"/>
  <c r="G15"/>
  <c r="G16"/>
  <c r="G17"/>
  <c r="G18"/>
  <c r="G19"/>
  <c r="G20"/>
  <c r="G11"/>
  <c r="F20"/>
  <c r="F19"/>
  <c r="F18"/>
  <c r="F17"/>
  <c r="F16"/>
  <c r="F15"/>
  <c r="F14"/>
  <c r="F13"/>
  <c r="F12"/>
  <c r="F11"/>
  <c r="E20"/>
  <c r="E19"/>
  <c r="E18"/>
  <c r="E17"/>
  <c r="E16"/>
  <c r="E15"/>
  <c r="E14"/>
  <c r="E13"/>
  <c r="E12"/>
  <c r="E11"/>
  <c r="D20"/>
  <c r="D19"/>
  <c r="D18"/>
  <c r="D17"/>
  <c r="D16"/>
  <c r="D15"/>
  <c r="D14"/>
  <c r="D13"/>
  <c r="D12"/>
  <c r="D11"/>
  <c r="F20" i="2" l="1"/>
  <c r="F21"/>
  <c r="F22"/>
  <c r="F23"/>
  <c r="F24"/>
  <c r="E24"/>
  <c r="E22"/>
  <c r="E21"/>
  <c r="H8"/>
  <c r="H9"/>
  <c r="H10"/>
  <c r="H11"/>
  <c r="H12"/>
  <c r="H13"/>
  <c r="H14"/>
  <c r="H15"/>
  <c r="H16"/>
  <c r="H17"/>
  <c r="H18"/>
  <c r="H19"/>
  <c r="H7"/>
  <c r="D8"/>
  <c r="D9"/>
  <c r="D10"/>
  <c r="D11"/>
  <c r="D12"/>
  <c r="D13"/>
  <c r="D14"/>
  <c r="D15"/>
  <c r="D16"/>
  <c r="D17"/>
  <c r="D18"/>
  <c r="D19"/>
  <c r="D7"/>
  <c r="E20"/>
</calcChain>
</file>

<file path=xl/sharedStrings.xml><?xml version="1.0" encoding="utf-8"?>
<sst xmlns="http://schemas.openxmlformats.org/spreadsheetml/2006/main" count="85" uniqueCount="61">
  <si>
    <t>GAJI POKOK</t>
  </si>
  <si>
    <t>NAMA</t>
  </si>
  <si>
    <t>GOLONGAN</t>
  </si>
  <si>
    <t>NO</t>
  </si>
  <si>
    <t xml:space="preserve">TUNJANGAN </t>
  </si>
  <si>
    <t>TRANSPORT</t>
  </si>
  <si>
    <t>TOTAL GAJI</t>
  </si>
  <si>
    <t>PAJAK</t>
  </si>
  <si>
    <t>GAJI BERSIH</t>
  </si>
  <si>
    <t>JENIS OBJEK WISATA</t>
  </si>
  <si>
    <t>TURIS ANAK</t>
  </si>
  <si>
    <t>TURIS DEWASA</t>
  </si>
  <si>
    <t>JML TURIS ANAK DAN DEWASA</t>
  </si>
  <si>
    <t>BIAYA MASUK</t>
  </si>
  <si>
    <t>ASAL TURIS</t>
  </si>
  <si>
    <t>TOTAL BIAYA</t>
  </si>
  <si>
    <t>DATA TURIS DOMESTIK DI WILAYAH JAWA TAHUN 2019</t>
  </si>
  <si>
    <t>GEMBIRALOKA ZOO</t>
  </si>
  <si>
    <t>TAMAN LALU LINTAS</t>
  </si>
  <si>
    <t>MUSEUM KAA</t>
  </si>
  <si>
    <t>MUSEUM POS INDONESIA</t>
  </si>
  <si>
    <t>MUSEUM SRI BADUNG</t>
  </si>
  <si>
    <t>SAUNG ANGKLUNG UDJO</t>
  </si>
  <si>
    <t>WISATA DAARUT TAUHID</t>
  </si>
  <si>
    <t>MUESUM GEOLOGI</t>
  </si>
  <si>
    <t>KARANG SETRA</t>
  </si>
  <si>
    <t>WATERPARK SULAIAMAN</t>
  </si>
  <si>
    <t>WATERBOOM SILIWANGI</t>
  </si>
  <si>
    <t>CIAWITALI</t>
  </si>
  <si>
    <t xml:space="preserve">RUMAH SOSIS </t>
  </si>
  <si>
    <t>JAKARTA</t>
  </si>
  <si>
    <t>MADIUN</t>
  </si>
  <si>
    <t>BANDUNG</t>
  </si>
  <si>
    <t>CIMAHI</t>
  </si>
  <si>
    <t>KEDIRI</t>
  </si>
  <si>
    <t>SURABAYA</t>
  </si>
  <si>
    <t>JAKARATA</t>
  </si>
  <si>
    <t>JUMLAH</t>
  </si>
  <si>
    <t>JUMLAH TERBESAR</t>
  </si>
  <si>
    <t>JUMLAH TERKECIL</t>
  </si>
  <si>
    <t>MEDIAN</t>
  </si>
  <si>
    <t>RATA-RATA</t>
  </si>
  <si>
    <t>BANYAK OBYEK WISATA</t>
  </si>
  <si>
    <t>JUMLAH TURIS ASAL KEDIRI</t>
  </si>
  <si>
    <t>AHMAD</t>
  </si>
  <si>
    <t>DEWI</t>
  </si>
  <si>
    <t>ARVAN</t>
  </si>
  <si>
    <t>HENDRA</t>
  </si>
  <si>
    <t>SANDI</t>
  </si>
  <si>
    <t>QUINTA</t>
  </si>
  <si>
    <t>RIZQI</t>
  </si>
  <si>
    <t>AKMAL</t>
  </si>
  <si>
    <t>EDUARD</t>
  </si>
  <si>
    <t>HABIBI</t>
  </si>
  <si>
    <t>I</t>
  </si>
  <si>
    <t>II</t>
  </si>
  <si>
    <t>III</t>
  </si>
  <si>
    <t>IV</t>
  </si>
  <si>
    <t>TOTAL</t>
  </si>
  <si>
    <t>TABEL GAJI</t>
  </si>
  <si>
    <t>TUNJANGAN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</si>
</sst>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3" fontId="0" fillId="0" borderId="0" xfId="0" applyNumberFormat="1"/>
    <xf numFmtId="9" fontId="0" fillId="0" borderId="0" xfId="0" applyNumberFormat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topLeftCell="A9" zoomScale="73" zoomScaleNormal="73" workbookViewId="0">
      <selection activeCell="E27" sqref="E27"/>
    </sheetView>
  </sheetViews>
  <sheetFormatPr defaultColWidth="11" defaultRowHeight="15.75"/>
  <cols>
    <col min="1" max="1" width="11" customWidth="1"/>
    <col min="2" max="2" width="13.5" customWidth="1"/>
    <col min="3" max="3" width="10.125" customWidth="1"/>
    <col min="5" max="5" width="16.125" customWidth="1"/>
    <col min="6" max="6" width="11.5" customWidth="1"/>
    <col min="7" max="7" width="13.125" customWidth="1"/>
  </cols>
  <sheetData>
    <row r="2" spans="1:8">
      <c r="A2" s="11" t="s">
        <v>16</v>
      </c>
      <c r="B2" s="11"/>
      <c r="C2" s="11"/>
      <c r="D2" s="11"/>
      <c r="E2" s="11"/>
      <c r="F2" s="11"/>
      <c r="G2" s="11"/>
      <c r="H2" s="11"/>
    </row>
    <row r="4" spans="1:8">
      <c r="A4" s="12" t="s">
        <v>9</v>
      </c>
      <c r="B4" s="12"/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</row>
    <row r="5" spans="1:8">
      <c r="A5" s="12"/>
      <c r="B5" s="12"/>
      <c r="C5" s="10"/>
      <c r="D5" s="10"/>
      <c r="E5" s="10"/>
      <c r="F5" s="10"/>
      <c r="G5" s="10"/>
      <c r="H5" s="10"/>
    </row>
    <row r="6" spans="1:8">
      <c r="A6" s="12"/>
      <c r="B6" s="12"/>
      <c r="C6" s="10"/>
      <c r="D6" s="10"/>
      <c r="E6" s="10"/>
      <c r="F6" s="10"/>
      <c r="G6" s="10"/>
      <c r="H6" s="10"/>
    </row>
    <row r="7" spans="1:8">
      <c r="A7" s="9" t="s">
        <v>17</v>
      </c>
      <c r="B7" s="9"/>
      <c r="C7" s="2">
        <v>8903</v>
      </c>
      <c r="D7" s="2">
        <f>E7-C7</f>
        <v>1097</v>
      </c>
      <c r="E7" s="2">
        <v>10000</v>
      </c>
      <c r="F7" s="4">
        <v>250000</v>
      </c>
      <c r="G7" s="2" t="s">
        <v>30</v>
      </c>
      <c r="H7" s="2">
        <f>F7*D7</f>
        <v>274250000</v>
      </c>
    </row>
    <row r="8" spans="1:8">
      <c r="A8" s="9" t="s">
        <v>18</v>
      </c>
      <c r="B8" s="9"/>
      <c r="C8" s="2">
        <v>50343</v>
      </c>
      <c r="D8" s="2">
        <f t="shared" ref="D8:D19" si="0">E8-C8</f>
        <v>2657</v>
      </c>
      <c r="E8" s="2">
        <v>53000</v>
      </c>
      <c r="F8" s="4">
        <v>50000</v>
      </c>
      <c r="G8" s="2" t="s">
        <v>31</v>
      </c>
      <c r="H8" s="2">
        <f t="shared" ref="H8:H19" si="1">F8*D8</f>
        <v>132850000</v>
      </c>
    </row>
    <row r="9" spans="1:8">
      <c r="A9" s="9" t="s">
        <v>19</v>
      </c>
      <c r="B9" s="9"/>
      <c r="C9" s="2">
        <v>73482</v>
      </c>
      <c r="D9" s="2">
        <f t="shared" si="0"/>
        <v>8882</v>
      </c>
      <c r="E9" s="2">
        <v>82364</v>
      </c>
      <c r="F9" s="4">
        <v>30000</v>
      </c>
      <c r="G9" s="2" t="s">
        <v>32</v>
      </c>
      <c r="H9" s="2">
        <f t="shared" si="1"/>
        <v>266460000</v>
      </c>
    </row>
    <row r="10" spans="1:8">
      <c r="A10" s="9" t="s">
        <v>20</v>
      </c>
      <c r="B10" s="9"/>
      <c r="C10" s="2">
        <v>20388</v>
      </c>
      <c r="D10" s="2">
        <f t="shared" si="0"/>
        <v>2855</v>
      </c>
      <c r="E10" s="2">
        <v>23243</v>
      </c>
      <c r="F10" s="4">
        <v>12000</v>
      </c>
      <c r="G10" s="2" t="s">
        <v>33</v>
      </c>
      <c r="H10" s="2">
        <f t="shared" si="1"/>
        <v>34260000</v>
      </c>
    </row>
    <row r="11" spans="1:8">
      <c r="A11" s="8" t="s">
        <v>21</v>
      </c>
      <c r="B11" s="8"/>
      <c r="C11" s="2">
        <v>13797</v>
      </c>
      <c r="D11" s="2">
        <f t="shared" si="0"/>
        <v>1237</v>
      </c>
      <c r="E11" s="2">
        <v>15034</v>
      </c>
      <c r="F11" s="4">
        <v>10000</v>
      </c>
      <c r="G11" s="2" t="s">
        <v>34</v>
      </c>
      <c r="H11" s="2">
        <f t="shared" si="1"/>
        <v>12370000</v>
      </c>
    </row>
    <row r="12" spans="1:8">
      <c r="A12" s="8" t="s">
        <v>22</v>
      </c>
      <c r="B12" s="8"/>
      <c r="C12" s="2">
        <v>72994</v>
      </c>
      <c r="D12" s="2">
        <f t="shared" si="0"/>
        <v>1388</v>
      </c>
      <c r="E12" s="2">
        <v>74382</v>
      </c>
      <c r="F12" s="4">
        <v>46000</v>
      </c>
      <c r="G12" s="2" t="s">
        <v>32</v>
      </c>
      <c r="H12" s="2">
        <f t="shared" si="1"/>
        <v>63848000</v>
      </c>
    </row>
    <row r="13" spans="1:8">
      <c r="A13" s="8" t="s">
        <v>23</v>
      </c>
      <c r="B13" s="8"/>
      <c r="C13" s="2">
        <v>61038</v>
      </c>
      <c r="D13" s="2">
        <f t="shared" si="0"/>
        <v>1201</v>
      </c>
      <c r="E13" s="2">
        <v>62239</v>
      </c>
      <c r="F13" s="4">
        <v>55000</v>
      </c>
      <c r="G13" s="2" t="s">
        <v>34</v>
      </c>
      <c r="H13" s="2">
        <f t="shared" si="1"/>
        <v>66055000</v>
      </c>
    </row>
    <row r="14" spans="1:8">
      <c r="A14" s="8" t="s">
        <v>24</v>
      </c>
      <c r="B14" s="8"/>
      <c r="C14" s="2">
        <v>11039</v>
      </c>
      <c r="D14" s="2">
        <f t="shared" si="0"/>
        <v>1795</v>
      </c>
      <c r="E14" s="2">
        <v>12834</v>
      </c>
      <c r="F14" s="4">
        <v>25000</v>
      </c>
      <c r="G14" s="2" t="s">
        <v>35</v>
      </c>
      <c r="H14" s="2">
        <f t="shared" si="1"/>
        <v>44875000</v>
      </c>
    </row>
    <row r="15" spans="1:8">
      <c r="A15" s="8" t="s">
        <v>25</v>
      </c>
      <c r="B15" s="8"/>
      <c r="C15" s="2">
        <v>43000</v>
      </c>
      <c r="D15" s="2">
        <f t="shared" si="0"/>
        <v>431</v>
      </c>
      <c r="E15" s="2">
        <v>43431</v>
      </c>
      <c r="F15" s="4">
        <v>40000</v>
      </c>
      <c r="G15" s="2" t="s">
        <v>31</v>
      </c>
      <c r="H15" s="2">
        <f t="shared" si="1"/>
        <v>17240000</v>
      </c>
    </row>
    <row r="16" spans="1:8">
      <c r="A16" s="8" t="s">
        <v>26</v>
      </c>
      <c r="B16" s="8"/>
      <c r="C16" s="2">
        <v>12230</v>
      </c>
      <c r="D16" s="2">
        <f t="shared" si="0"/>
        <v>5118</v>
      </c>
      <c r="E16" s="2">
        <v>17348</v>
      </c>
      <c r="F16" s="4">
        <v>75000</v>
      </c>
      <c r="G16" s="2" t="s">
        <v>31</v>
      </c>
      <c r="H16" s="2">
        <f t="shared" si="1"/>
        <v>383850000</v>
      </c>
    </row>
    <row r="17" spans="1:8">
      <c r="A17" s="8" t="s">
        <v>27</v>
      </c>
      <c r="B17" s="8"/>
      <c r="C17" s="2">
        <v>92302</v>
      </c>
      <c r="D17" s="2">
        <f t="shared" si="0"/>
        <v>1176</v>
      </c>
      <c r="E17" s="2">
        <v>93478</v>
      </c>
      <c r="F17" s="4">
        <v>100000</v>
      </c>
      <c r="G17" s="2" t="s">
        <v>34</v>
      </c>
      <c r="H17" s="2">
        <f t="shared" si="1"/>
        <v>117600000</v>
      </c>
    </row>
    <row r="18" spans="1:8">
      <c r="A18" s="8" t="s">
        <v>28</v>
      </c>
      <c r="B18" s="8"/>
      <c r="C18" s="2">
        <v>42091</v>
      </c>
      <c r="D18" s="2">
        <f t="shared" si="0"/>
        <v>1728</v>
      </c>
      <c r="E18" s="2">
        <v>43819</v>
      </c>
      <c r="F18" s="4">
        <v>70000</v>
      </c>
      <c r="G18" s="2" t="s">
        <v>34</v>
      </c>
      <c r="H18" s="2">
        <f t="shared" si="1"/>
        <v>120960000</v>
      </c>
    </row>
    <row r="19" spans="1:8">
      <c r="A19" s="8" t="s">
        <v>29</v>
      </c>
      <c r="B19" s="8"/>
      <c r="C19" s="2">
        <v>28908</v>
      </c>
      <c r="D19" s="2">
        <f t="shared" si="0"/>
        <v>926</v>
      </c>
      <c r="E19" s="2">
        <v>29834</v>
      </c>
      <c r="F19" s="4">
        <v>20000</v>
      </c>
      <c r="G19" s="2" t="s">
        <v>36</v>
      </c>
      <c r="H19" s="2">
        <f t="shared" si="1"/>
        <v>18520000</v>
      </c>
    </row>
    <row r="20" spans="1:8">
      <c r="A20" s="7" t="s">
        <v>37</v>
      </c>
      <c r="B20" s="7"/>
      <c r="C20" s="7"/>
      <c r="D20" s="7"/>
      <c r="E20" s="2">
        <f>SUM(E7:E19)</f>
        <v>561006</v>
      </c>
      <c r="F20" s="2">
        <f>SUM(F7:F19)</f>
        <v>783000</v>
      </c>
    </row>
    <row r="21" spans="1:8">
      <c r="A21" s="7" t="s">
        <v>38</v>
      </c>
      <c r="B21" s="7"/>
      <c r="C21" s="7"/>
      <c r="D21" s="7"/>
      <c r="E21" s="2">
        <f>MAX(E7:E19)</f>
        <v>93478</v>
      </c>
      <c r="F21" s="2">
        <f>MAX(F7:F19)</f>
        <v>250000</v>
      </c>
    </row>
    <row r="22" spans="1:8">
      <c r="A22" s="7" t="s">
        <v>39</v>
      </c>
      <c r="B22" s="7"/>
      <c r="C22" s="7"/>
      <c r="D22" s="7"/>
      <c r="E22" s="1">
        <f>MIN(E7:E19)</f>
        <v>10000</v>
      </c>
      <c r="F22" s="1">
        <f>MIN(F7:F19)</f>
        <v>10000</v>
      </c>
    </row>
    <row r="23" spans="1:8">
      <c r="A23" s="7" t="s">
        <v>40</v>
      </c>
      <c r="B23" s="7"/>
      <c r="C23" s="7"/>
      <c r="D23" s="7"/>
      <c r="E23" s="2">
        <f>MEDIAN(E7:E19)</f>
        <v>43431</v>
      </c>
      <c r="F23" s="2">
        <f>MEDIAN(F7:F19)</f>
        <v>46000</v>
      </c>
    </row>
    <row r="24" spans="1:8">
      <c r="A24" s="7" t="s">
        <v>41</v>
      </c>
      <c r="B24" s="7"/>
      <c r="C24" s="7"/>
      <c r="D24" s="7"/>
      <c r="E24" s="2">
        <f>AVERAGE(E7:E19)</f>
        <v>43154.307692307695</v>
      </c>
      <c r="F24" s="2">
        <f>AVERAGE(F7:F19)</f>
        <v>60230.769230769234</v>
      </c>
    </row>
    <row r="25" spans="1:8">
      <c r="A25" s="7" t="s">
        <v>42</v>
      </c>
      <c r="B25" s="7"/>
      <c r="C25" s="7"/>
      <c r="D25" s="7"/>
      <c r="E25" s="3">
        <f>COUNTA(A7:B19)</f>
        <v>13</v>
      </c>
    </row>
    <row r="26" spans="1:8">
      <c r="A26" s="7" t="s">
        <v>43</v>
      </c>
      <c r="B26" s="7"/>
      <c r="C26" s="7"/>
      <c r="D26" s="7"/>
      <c r="E26" s="3">
        <f>SUMIF(G7:G19,"KEDIRI",E7:E19)</f>
        <v>214570</v>
      </c>
    </row>
  </sheetData>
  <mergeCells count="28">
    <mergeCell ref="A8:B8"/>
    <mergeCell ref="C4:C6"/>
    <mergeCell ref="D4:D6"/>
    <mergeCell ref="E4:E6"/>
    <mergeCell ref="A4:B6"/>
    <mergeCell ref="F4:F6"/>
    <mergeCell ref="G4:G6"/>
    <mergeCell ref="H4:H6"/>
    <mergeCell ref="A2:H2"/>
    <mergeCell ref="A7:B7"/>
    <mergeCell ref="A18:B18"/>
    <mergeCell ref="A19:B1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4:D24"/>
    <mergeCell ref="A25:D25"/>
    <mergeCell ref="A26:D26"/>
    <mergeCell ref="A20:D20"/>
    <mergeCell ref="A21:D21"/>
    <mergeCell ref="A22:D22"/>
    <mergeCell ref="A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9:I28"/>
  <sheetViews>
    <sheetView topLeftCell="C16" zoomScale="82" zoomScaleNormal="82" workbookViewId="0">
      <selection activeCell="G15" sqref="G15"/>
    </sheetView>
  </sheetViews>
  <sheetFormatPr defaultColWidth="11" defaultRowHeight="15.75"/>
  <cols>
    <col min="2" max="2" width="21.125" customWidth="1"/>
    <col min="3" max="3" width="16.125" customWidth="1"/>
    <col min="4" max="4" width="13.375" customWidth="1"/>
    <col min="5" max="6" width="15" customWidth="1"/>
    <col min="7" max="7" width="13" customWidth="1"/>
  </cols>
  <sheetData>
    <row r="9" spans="1:9">
      <c r="A9" s="12" t="s">
        <v>3</v>
      </c>
      <c r="B9" s="12" t="s">
        <v>1</v>
      </c>
      <c r="C9" s="12" t="s">
        <v>2</v>
      </c>
      <c r="D9" s="13" t="s">
        <v>0</v>
      </c>
      <c r="E9" s="13"/>
      <c r="F9" s="13"/>
      <c r="G9" s="12" t="s">
        <v>6</v>
      </c>
      <c r="H9" s="12" t="s">
        <v>7</v>
      </c>
      <c r="I9" s="12" t="s">
        <v>8</v>
      </c>
    </row>
    <row r="10" spans="1:9">
      <c r="A10" s="12"/>
      <c r="B10" s="12"/>
      <c r="C10" s="12"/>
      <c r="D10" s="1" t="s">
        <v>0</v>
      </c>
      <c r="E10" s="1" t="s">
        <v>4</v>
      </c>
      <c r="F10" s="1" t="s">
        <v>5</v>
      </c>
      <c r="G10" s="12"/>
      <c r="H10" s="12"/>
      <c r="I10" s="12"/>
    </row>
    <row r="11" spans="1:9">
      <c r="A11" s="2">
        <v>1</v>
      </c>
      <c r="B11" s="3" t="s">
        <v>44</v>
      </c>
      <c r="C11" s="3" t="s">
        <v>54</v>
      </c>
      <c r="D11" s="3">
        <f>VLOOKUP(C11,A24:D28,2,FALSE)</f>
        <v>2500000</v>
      </c>
      <c r="E11" s="3">
        <f>VLOOKUP(C11,A24:D28,3,FALSE)</f>
        <v>500000</v>
      </c>
      <c r="F11" s="3">
        <f>VLOOKUP(C11,A24:D28,4,FALSE)</f>
        <v>200000</v>
      </c>
      <c r="G11" s="3">
        <f>SUM(D11:F11)</f>
        <v>3200000</v>
      </c>
      <c r="H11" s="3">
        <f>IF(C11="I",G11*F25,IF(C11="II",G11*G25,IF(C11="III",G11*H25,IF(C11="IV",G11*I25,"NUL"))))</f>
        <v>0</v>
      </c>
      <c r="I11" s="3">
        <f>G11-H11</f>
        <v>3200000</v>
      </c>
    </row>
    <row r="12" spans="1:9">
      <c r="A12" s="2">
        <v>2</v>
      </c>
      <c r="B12" s="3" t="s">
        <v>45</v>
      </c>
      <c r="C12" s="3" t="s">
        <v>55</v>
      </c>
      <c r="D12" s="3">
        <f>VLOOKUP(C12,A24:D28,2,FALSE)</f>
        <v>3500000</v>
      </c>
      <c r="E12" s="3">
        <f>VLOOKUP(C12,A24:D28,3,FALSE)</f>
        <v>700000</v>
      </c>
      <c r="F12" s="3">
        <f>VLOOKUP(C12,A24:D28,4,FALSE)</f>
        <v>300000</v>
      </c>
      <c r="G12" s="3">
        <f t="shared" ref="G12:G20" si="0">SUM(D12:F12)</f>
        <v>4500000</v>
      </c>
      <c r="H12" s="3">
        <f>IF(C12="I",G12*F25,IF(C12="II",G12*G25,IF(C12="III",G12*H25,IF(C12="IV",G12*I25,"NUL"))))</f>
        <v>0</v>
      </c>
      <c r="I12" s="3">
        <f t="shared" ref="I12:I19" si="1">G12-H12</f>
        <v>4500000</v>
      </c>
    </row>
    <row r="13" spans="1:9">
      <c r="A13" s="2">
        <v>3</v>
      </c>
      <c r="B13" s="3" t="s">
        <v>46</v>
      </c>
      <c r="C13" s="3" t="s">
        <v>56</v>
      </c>
      <c r="D13" s="3">
        <f>VLOOKUP(C13,A24:D28,2,FALSE)</f>
        <v>6000000</v>
      </c>
      <c r="E13" s="3">
        <f>VLOOKUP(C13,A24:D28,3,FALSE)</f>
        <v>1200000</v>
      </c>
      <c r="F13" s="3">
        <f>VLOOKUP(C13,A24:D28,4,FALSE)</f>
        <v>400000</v>
      </c>
      <c r="G13" s="3">
        <f t="shared" si="0"/>
        <v>7600000</v>
      </c>
      <c r="H13" s="3">
        <f>IF(C13="I",G13*F25,IF(C13="II",G13*G25,IF(C13="III",G13*H25,IF(C13="IV",G13*I25,"NUL"))))</f>
        <v>380000</v>
      </c>
      <c r="I13" s="3">
        <f t="shared" si="1"/>
        <v>7220000</v>
      </c>
    </row>
    <row r="14" spans="1:9">
      <c r="A14" s="2">
        <v>4</v>
      </c>
      <c r="B14" s="3" t="s">
        <v>47</v>
      </c>
      <c r="C14" s="3" t="s">
        <v>57</v>
      </c>
      <c r="D14" s="3">
        <f>VLOOKUP(C14,A24:D28,2,FALSE)</f>
        <v>8000000</v>
      </c>
      <c r="E14" s="3">
        <f>VLOOKUP(C14,A24:D28,3,FALSE)</f>
        <v>1600000</v>
      </c>
      <c r="F14" s="3">
        <f>VLOOKUP(C14,A24:D28,4,FALSE)</f>
        <v>500000</v>
      </c>
      <c r="G14" s="3">
        <f t="shared" si="0"/>
        <v>10100000</v>
      </c>
      <c r="H14" s="3">
        <f>IF(C14="I",G14*F25,IF(C14="II",G14*G25,IF(C14="III",G14*H25,IF(C14="IV",G14*I25,"NUL"))))</f>
        <v>1010000</v>
      </c>
      <c r="I14" s="3">
        <f t="shared" si="1"/>
        <v>9090000</v>
      </c>
    </row>
    <row r="15" spans="1:9">
      <c r="A15" s="2">
        <v>5</v>
      </c>
      <c r="B15" s="3" t="s">
        <v>48</v>
      </c>
      <c r="C15" s="3" t="s">
        <v>54</v>
      </c>
      <c r="D15" s="3">
        <f>VLOOKUP(C15,A24:D28,2,FALSE)</f>
        <v>2500000</v>
      </c>
      <c r="E15" s="3">
        <f>VLOOKUP(C15,A24:D28,3,FALSE)</f>
        <v>500000</v>
      </c>
      <c r="F15" s="3">
        <f>VLOOKUP(C15,A24:D28,4,FALSE)</f>
        <v>200000</v>
      </c>
      <c r="G15" s="3">
        <f t="shared" si="0"/>
        <v>3200000</v>
      </c>
      <c r="H15" s="3">
        <f>IF(C15="I",G15*F25,IF(C15="II",G15*G25,IF(C15="III",G15*H25,IF(C15="IV",G15*I25,"NUL"))))</f>
        <v>0</v>
      </c>
      <c r="I15" s="3">
        <f t="shared" si="1"/>
        <v>3200000</v>
      </c>
    </row>
    <row r="16" spans="1:9">
      <c r="A16" s="2">
        <v>6</v>
      </c>
      <c r="B16" s="3" t="s">
        <v>49</v>
      </c>
      <c r="C16" s="3" t="s">
        <v>55</v>
      </c>
      <c r="D16" s="3">
        <f>VLOOKUP(C16,A24:D28,2,FALSE)</f>
        <v>3500000</v>
      </c>
      <c r="E16" s="3">
        <f>VLOOKUP(C16,A24:D28,3,FALSE)</f>
        <v>700000</v>
      </c>
      <c r="F16" s="3">
        <f>VLOOKUP(C16,A24:D28,4,FALSE)</f>
        <v>300000</v>
      </c>
      <c r="G16" s="3">
        <f t="shared" si="0"/>
        <v>4500000</v>
      </c>
      <c r="H16" s="3">
        <f>IF(C16="I",G16*F25,IF(C16="II",G16*G25,IF(C16="III",G16*H25,IF(C16="IV",G16*I25,"NUL"))))</f>
        <v>0</v>
      </c>
      <c r="I16" s="3">
        <f t="shared" si="1"/>
        <v>4500000</v>
      </c>
    </row>
    <row r="17" spans="1:9">
      <c r="A17" s="2">
        <v>7</v>
      </c>
      <c r="B17" s="3" t="s">
        <v>50</v>
      </c>
      <c r="C17" s="3" t="s">
        <v>56</v>
      </c>
      <c r="D17" s="3">
        <f>VLOOKUP(C17,A24:D28,2,FALSE)</f>
        <v>6000000</v>
      </c>
      <c r="E17" s="3">
        <f>VLOOKUP(C17,A24:D28,3,FALSE)</f>
        <v>1200000</v>
      </c>
      <c r="F17" s="3">
        <f>VLOOKUP(C17,A24:D28,4,FALSE)</f>
        <v>400000</v>
      </c>
      <c r="G17" s="3">
        <f t="shared" si="0"/>
        <v>7600000</v>
      </c>
      <c r="H17" s="3">
        <f>IF(C17="I",G17*F25,IF(C17="II",G17*G25,IF(C17="III",G17*H25,IF(C17="IV",G17*I25,"NUL"))))</f>
        <v>380000</v>
      </c>
      <c r="I17" s="3">
        <f t="shared" si="1"/>
        <v>7220000</v>
      </c>
    </row>
    <row r="18" spans="1:9">
      <c r="A18" s="2">
        <v>8</v>
      </c>
      <c r="B18" s="3" t="s">
        <v>51</v>
      </c>
      <c r="C18" s="3" t="s">
        <v>57</v>
      </c>
      <c r="D18" s="3">
        <f>VLOOKUP(C18,A24:D28,2,FALSE)</f>
        <v>8000000</v>
      </c>
      <c r="E18" s="3">
        <f>VLOOKUP(C18,A24:D28,3,FALSE)</f>
        <v>1600000</v>
      </c>
      <c r="F18" s="3">
        <f>VLOOKUP(C18,A24:D28,4,FALSE)</f>
        <v>500000</v>
      </c>
      <c r="G18" s="3">
        <f t="shared" si="0"/>
        <v>10100000</v>
      </c>
      <c r="H18" s="3">
        <f>IF(C18="I",G18*F25,IF(C18="II",G18*G25,IF(C18="III",G18*H25,IF(C18="IV",G18*I25,"NUL"))))</f>
        <v>1010000</v>
      </c>
      <c r="I18" s="3">
        <f t="shared" si="1"/>
        <v>9090000</v>
      </c>
    </row>
    <row r="19" spans="1:9">
      <c r="A19" s="2">
        <v>9</v>
      </c>
      <c r="B19" s="3" t="s">
        <v>52</v>
      </c>
      <c r="C19" s="3" t="s">
        <v>56</v>
      </c>
      <c r="D19" s="3">
        <f>VLOOKUP(C19,A24:D28,2,FALSE)</f>
        <v>6000000</v>
      </c>
      <c r="E19" s="3">
        <f>VLOOKUP(C19,A24:D28,3,FALSE)</f>
        <v>1200000</v>
      </c>
      <c r="F19" s="3">
        <f>VLOOKUP(C19,A24:D28,4,FALSE)</f>
        <v>400000</v>
      </c>
      <c r="G19" s="3">
        <f t="shared" si="0"/>
        <v>7600000</v>
      </c>
      <c r="H19" s="3">
        <f>IF(C19="I",G19*F25,IF(C19="II",G19*G25,IF(C19="III",G19*H25,IF(C19="IV",G19*I25,"NUL"))))</f>
        <v>380000</v>
      </c>
      <c r="I19" s="3">
        <f t="shared" si="1"/>
        <v>7220000</v>
      </c>
    </row>
    <row r="20" spans="1:9">
      <c r="A20" s="2">
        <v>10</v>
      </c>
      <c r="B20" s="3" t="s">
        <v>53</v>
      </c>
      <c r="C20" s="3" t="s">
        <v>56</v>
      </c>
      <c r="D20" s="3">
        <f>VLOOKUP(C20,A24:D28,2,FALSE)</f>
        <v>6000000</v>
      </c>
      <c r="E20" s="3">
        <f>VLOOKUP(C20,A24:D28,3,FALSE)</f>
        <v>1200000</v>
      </c>
      <c r="F20" s="3">
        <f>VLOOKUP(C20,A24:D28,4,FALSE)</f>
        <v>400000</v>
      </c>
      <c r="G20" s="3">
        <f t="shared" si="0"/>
        <v>7600000</v>
      </c>
      <c r="H20" s="3">
        <f>IF(C20="I",G20*F25,IF(C20="II",G20*G25,IF(C20="III",G20*H25,IF(C20="IV",G20*I25,"NUL"))))</f>
        <v>380000</v>
      </c>
      <c r="I20" s="3">
        <f>G20-H20</f>
        <v>7220000</v>
      </c>
    </row>
    <row r="21" spans="1:9">
      <c r="A21" s="13" t="s">
        <v>58</v>
      </c>
      <c r="B21" s="13"/>
      <c r="C21" s="13"/>
      <c r="D21" s="3"/>
      <c r="E21" s="3"/>
      <c r="F21" s="3"/>
      <c r="G21" s="3"/>
      <c r="H21" s="3"/>
      <c r="I21" s="3"/>
    </row>
    <row r="23" spans="1:9">
      <c r="A23" s="14" t="s">
        <v>59</v>
      </c>
      <c r="B23" s="14"/>
    </row>
    <row r="24" spans="1:9">
      <c r="A24" t="s">
        <v>2</v>
      </c>
      <c r="B24" t="s">
        <v>0</v>
      </c>
      <c r="C24" t="s">
        <v>60</v>
      </c>
      <c r="D24" t="s">
        <v>5</v>
      </c>
      <c r="F24" t="s">
        <v>54</v>
      </c>
      <c r="G24" t="s">
        <v>55</v>
      </c>
      <c r="H24" t="s">
        <v>56</v>
      </c>
      <c r="I24" t="s">
        <v>57</v>
      </c>
    </row>
    <row r="25" spans="1:9">
      <c r="A25" t="s">
        <v>54</v>
      </c>
      <c r="B25" s="5">
        <v>2500000</v>
      </c>
      <c r="C25" s="5">
        <v>500000</v>
      </c>
      <c r="D25" s="5">
        <v>200000</v>
      </c>
      <c r="F25" s="6">
        <v>0</v>
      </c>
      <c r="G25" s="6">
        <v>0</v>
      </c>
      <c r="H25" s="6">
        <v>0.05</v>
      </c>
      <c r="I25" s="6">
        <v>0.1</v>
      </c>
    </row>
    <row r="26" spans="1:9">
      <c r="A26" t="s">
        <v>55</v>
      </c>
      <c r="B26" s="5">
        <v>3500000</v>
      </c>
      <c r="C26" s="5">
        <v>700000</v>
      </c>
      <c r="D26" s="5">
        <v>300000</v>
      </c>
    </row>
    <row r="27" spans="1:9">
      <c r="A27" t="s">
        <v>56</v>
      </c>
      <c r="B27" s="5">
        <v>6000000</v>
      </c>
      <c r="C27" s="5">
        <v>1200000</v>
      </c>
      <c r="D27" s="5">
        <v>400000</v>
      </c>
    </row>
    <row r="28" spans="1:9">
      <c r="A28" t="s">
        <v>57</v>
      </c>
      <c r="B28" s="5">
        <v>8000000</v>
      </c>
      <c r="C28" s="5">
        <v>1600000</v>
      </c>
      <c r="D28" s="5">
        <v>500000</v>
      </c>
    </row>
  </sheetData>
  <mergeCells count="9">
    <mergeCell ref="A21:C21"/>
    <mergeCell ref="A23:B23"/>
    <mergeCell ref="I9:I10"/>
    <mergeCell ref="A9:A10"/>
    <mergeCell ref="B9:B10"/>
    <mergeCell ref="C9:C10"/>
    <mergeCell ref="D9:F9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samsung</cp:lastModifiedBy>
  <dcterms:created xsi:type="dcterms:W3CDTF">2022-03-07T03:53:42Z</dcterms:created>
  <dcterms:modified xsi:type="dcterms:W3CDTF">2022-03-24T12:07:07Z</dcterms:modified>
</cp:coreProperties>
</file>