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threadedComments/threadedComment3.xml" ContentType="application/vnd.ms-excel.threaded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bankmandiri1-my.sharepoint.com/personal/ervi_zulvima_bankmandiri_co_id/Documents/"/>
    </mc:Choice>
  </mc:AlternateContent>
  <xr:revisionPtr revIDLastSave="0" documentId="8_{E17F7C03-FF46-4B14-9CBB-60CD47893790}" xr6:coauthVersionLast="47" xr6:coauthVersionMax="47" xr10:uidLastSave="{00000000-0000-0000-0000-000000000000}"/>
  <bookViews>
    <workbookView xWindow="0" yWindow="660" windowWidth="29340" windowHeight="16740" firstSheet="9" activeTab="9" xr2:uid="{00000000-000D-0000-FFFF-FFFF00000000}"/>
  </bookViews>
  <sheets>
    <sheet name="Contoh" sheetId="1" state="hidden" r:id="rId1"/>
    <sheet name="Ambil Kartu di Cabang-LivinUAT" sheetId="9" state="hidden" r:id="rId2"/>
    <sheet name="All Tables" sheetId="28" r:id="rId3"/>
    <sheet name="B2 Titip Emas (V)" sheetId="26" r:id="rId4"/>
    <sheet name="B2 Livin Food Payment" sheetId="13" r:id="rId5"/>
    <sheet name="B5 Ambil Emas" sheetId="19" r:id="rId6"/>
    <sheet name="B4 Buka Tabungan Emas" sheetId="21" r:id="rId7"/>
    <sheet name="B2 KAD LTV100%" sheetId="20" r:id="rId8"/>
    <sheet name="B5 ATM Emas" sheetId="25" r:id="rId9"/>
    <sheet name="B5 Deposito Special Rate" sheetId="14" r:id="rId10"/>
    <sheet name="B4 Cicil Emas" sheetId="15" r:id="rId11"/>
    <sheet name="B4 Enhancement KSM Emas (G2G)" sheetId="24" r:id="rId12"/>
    <sheet name="KAD Renewal" sheetId="3" state="hidden" r:id="rId13"/>
    <sheet name="KAD Pelunasan Dipercepat" sheetId="4" state="hidden" r:id="rId14"/>
    <sheet name="NTB - Non eKTP Fisik" sheetId="5" state="hidden" r:id="rId15"/>
    <sheet name="Diskon QR Payment" sheetId="7" state="hidden" r:id="rId16"/>
    <sheet name="B4 Beli Emas" sheetId="22" r:id="rId17"/>
    <sheet name="B4 Jual Emas" sheetId="23" r:id="rId18"/>
    <sheet name="B5 Widget Biller" sheetId="18" r:id="rId19"/>
    <sheet name="Sheet1" sheetId="27" r:id="rId20"/>
    <sheet name="B4 Multiguna Emas" sheetId="17"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28" l="1"/>
  <c r="B46" i="28"/>
  <c r="B45" i="28"/>
  <c r="B44" i="28"/>
  <c r="B40" i="28" l="1"/>
  <c r="B41" i="28"/>
  <c r="B25" i="28"/>
  <c r="B35" i="28"/>
  <c r="B34" i="28"/>
  <c r="B37" i="28"/>
  <c r="B36" i="28"/>
  <c r="B33" i="28"/>
  <c r="B32" i="28"/>
  <c r="B11" i="28"/>
  <c r="B31" i="28"/>
  <c r="B30" i="28"/>
  <c r="B12" i="28"/>
  <c r="B29" i="28"/>
  <c r="B26" i="28"/>
  <c r="B27" i="28"/>
  <c r="B28" i="28"/>
  <c r="B24" i="28"/>
  <c r="B23" i="28"/>
  <c r="B22" i="28"/>
  <c r="B21" i="28"/>
  <c r="B20" i="28"/>
  <c r="B19" i="28"/>
  <c r="B18" i="28"/>
  <c r="B3" i="28"/>
  <c r="B4" i="28"/>
  <c r="B5" i="28"/>
  <c r="B6" i="28"/>
  <c r="B7" i="28"/>
  <c r="B8" i="28"/>
  <c r="B9" i="28"/>
  <c r="B10" i="28"/>
  <c r="B38" i="28"/>
  <c r="B39" i="28"/>
  <c r="B13" i="28"/>
  <c r="B14" i="28"/>
  <c r="B15" i="28"/>
  <c r="B16" i="28"/>
  <c r="B17" i="28"/>
  <c r="D213" i="24"/>
  <c r="E213" i="24"/>
  <c r="F213" i="24"/>
  <c r="C213" i="24"/>
  <c r="E221" i="24"/>
  <c r="D221" i="24"/>
  <c r="C221" i="24"/>
  <c r="G103" i="24"/>
  <c r="O40" i="24"/>
  <c r="N40" i="24"/>
  <c r="O39" i="24"/>
  <c r="N39" i="24"/>
  <c r="O38" i="24"/>
  <c r="N38" i="24"/>
  <c r="M38" i="24"/>
  <c r="L38" i="24"/>
  <c r="K38" i="24"/>
  <c r="J38" i="24"/>
  <c r="I38" i="24"/>
  <c r="H38" i="24"/>
  <c r="G38" i="24"/>
  <c r="F38" i="24"/>
  <c r="E38" i="24"/>
  <c r="D38" i="24"/>
  <c r="C38" i="24"/>
  <c r="O31" i="24"/>
  <c r="N31" i="24"/>
  <c r="O30" i="24"/>
  <c r="N30" i="24"/>
  <c r="O29" i="24"/>
  <c r="N29" i="24"/>
  <c r="M29" i="24"/>
  <c r="L29" i="24"/>
  <c r="K29" i="24"/>
  <c r="J29" i="24"/>
  <c r="I29" i="24"/>
  <c r="H29" i="24"/>
  <c r="G29" i="24"/>
  <c r="F29" i="24"/>
  <c r="E29" i="24"/>
  <c r="D29" i="24"/>
  <c r="C29" i="24"/>
  <c r="O22" i="24"/>
  <c r="N22" i="24"/>
  <c r="O21" i="24"/>
  <c r="N21" i="24"/>
  <c r="O20" i="24"/>
  <c r="N20" i="24"/>
  <c r="M20" i="24"/>
  <c r="L20" i="24"/>
  <c r="K20" i="24"/>
  <c r="J20" i="24"/>
  <c r="I20" i="24"/>
  <c r="H20" i="24"/>
  <c r="G20" i="24"/>
  <c r="F20" i="24"/>
  <c r="E20" i="24"/>
  <c r="D20" i="24"/>
  <c r="C20" i="24"/>
  <c r="O13" i="24"/>
  <c r="N13" i="24"/>
  <c r="O12" i="24"/>
  <c r="N12" i="24"/>
  <c r="O11" i="24"/>
  <c r="N11" i="24"/>
  <c r="M11" i="24"/>
  <c r="L11" i="24"/>
  <c r="K11" i="24"/>
  <c r="J11" i="24"/>
  <c r="I11" i="24"/>
  <c r="H11" i="24"/>
  <c r="G11" i="24"/>
  <c r="F11" i="24"/>
  <c r="E11" i="24"/>
  <c r="D11" i="24"/>
  <c r="C11" i="24"/>
  <c r="H95" i="24"/>
  <c r="G147" i="24"/>
  <c r="H147" i="24"/>
  <c r="G155" i="24"/>
  <c r="H155" i="24"/>
  <c r="G163" i="24"/>
  <c r="H163" i="24"/>
  <c r="G172" i="24"/>
  <c r="H172" i="24"/>
  <c r="G182" i="24"/>
  <c r="H182" i="24"/>
  <c r="D23" i="19"/>
  <c r="E23" i="19"/>
  <c r="F23" i="19"/>
  <c r="G23" i="19"/>
  <c r="H23" i="19"/>
  <c r="I23" i="19"/>
  <c r="J23" i="19"/>
  <c r="K23" i="19"/>
  <c r="D55" i="19"/>
  <c r="E55" i="19"/>
  <c r="F55" i="19"/>
  <c r="C55" i="19"/>
  <c r="D46" i="19"/>
  <c r="E46" i="19"/>
  <c r="F46" i="19"/>
  <c r="C46" i="19"/>
  <c r="C29" i="15"/>
  <c r="C38" i="15"/>
  <c r="O40" i="15"/>
  <c r="N40" i="15"/>
  <c r="O39" i="15"/>
  <c r="N39" i="15"/>
  <c r="O38" i="15"/>
  <c r="N38" i="15"/>
  <c r="M38" i="15"/>
  <c r="L38" i="15"/>
  <c r="J38" i="15"/>
  <c r="I38" i="15"/>
  <c r="H38" i="15"/>
  <c r="K38" i="15"/>
  <c r="G38" i="15"/>
  <c r="F38" i="15"/>
  <c r="E38" i="15"/>
  <c r="D38" i="15"/>
  <c r="O31" i="15"/>
  <c r="N31" i="15"/>
  <c r="O30" i="15"/>
  <c r="N30" i="15"/>
  <c r="O29" i="15"/>
  <c r="N29" i="15"/>
  <c r="M29" i="15"/>
  <c r="L29" i="15"/>
  <c r="J29" i="15"/>
  <c r="I29" i="15"/>
  <c r="H29" i="15"/>
  <c r="K29" i="15"/>
  <c r="G29" i="15"/>
  <c r="F29" i="15"/>
  <c r="E29" i="15"/>
  <c r="D29" i="15"/>
  <c r="O22" i="15"/>
  <c r="N22" i="15"/>
  <c r="O21" i="15"/>
  <c r="N21" i="15"/>
  <c r="O20" i="15"/>
  <c r="N20" i="15"/>
  <c r="M20" i="15"/>
  <c r="L20" i="15"/>
  <c r="J20" i="15"/>
  <c r="I20" i="15"/>
  <c r="H20" i="15"/>
  <c r="K20" i="15"/>
  <c r="G20" i="15"/>
  <c r="F20" i="15"/>
  <c r="E20" i="15"/>
  <c r="D20" i="15"/>
  <c r="C20" i="15"/>
  <c r="O13" i="15"/>
  <c r="N13" i="15"/>
  <c r="O12" i="15"/>
  <c r="N12" i="15"/>
  <c r="O11" i="15"/>
  <c r="N11" i="15"/>
  <c r="M11" i="15"/>
  <c r="L11" i="15"/>
  <c r="J11" i="15"/>
  <c r="I11" i="15"/>
  <c r="H11" i="15"/>
  <c r="G11" i="15"/>
  <c r="F11" i="15"/>
  <c r="E11" i="15"/>
  <c r="D11" i="15"/>
  <c r="C11" i="15"/>
  <c r="I13" i="19"/>
  <c r="D14" i="19"/>
  <c r="I12" i="19"/>
  <c r="H166" i="14"/>
  <c r="H157" i="14"/>
  <c r="H143" i="14"/>
  <c r="H14" i="19"/>
  <c r="G14" i="19"/>
  <c r="F14" i="19"/>
  <c r="E14" i="19"/>
  <c r="C14" i="19"/>
  <c r="C23" i="19"/>
  <c r="J158" i="14"/>
  <c r="I158" i="14"/>
  <c r="J170" i="14"/>
  <c r="I170" i="14"/>
  <c r="J169" i="14"/>
  <c r="I169" i="14"/>
  <c r="J168" i="14"/>
  <c r="I168" i="14"/>
  <c r="J167" i="14"/>
  <c r="I167" i="14"/>
  <c r="J166" i="14"/>
  <c r="I166" i="14"/>
  <c r="J159" i="14"/>
  <c r="J160" i="14"/>
  <c r="J161" i="14"/>
  <c r="J145" i="14"/>
  <c r="J146" i="14"/>
  <c r="J147" i="14"/>
  <c r="J148" i="14"/>
  <c r="J149" i="14"/>
  <c r="J150" i="14"/>
  <c r="J151" i="14"/>
  <c r="J152" i="14"/>
  <c r="J144" i="14"/>
  <c r="I144" i="14"/>
  <c r="I159" i="14"/>
  <c r="I160" i="14"/>
  <c r="I161" i="14"/>
  <c r="I157" i="14"/>
  <c r="I145" i="14"/>
  <c r="I146" i="14"/>
  <c r="I147" i="14"/>
  <c r="I148" i="14"/>
  <c r="I149" i="14"/>
  <c r="I150" i="14"/>
  <c r="I151" i="14"/>
  <c r="I152" i="14"/>
  <c r="F21" i="14"/>
  <c r="C21" i="14"/>
  <c r="H134" i="14"/>
  <c r="I134" i="14" s="1"/>
  <c r="H133" i="14"/>
  <c r="I133" i="14" s="1"/>
  <c r="H106" i="19"/>
  <c r="H105" i="19"/>
  <c r="H104" i="19"/>
  <c r="H103" i="19"/>
  <c r="H102" i="19"/>
  <c r="H101" i="19"/>
  <c r="H93" i="19"/>
  <c r="H92" i="19"/>
  <c r="H91" i="19"/>
  <c r="H90" i="19"/>
  <c r="H89" i="19"/>
  <c r="H88" i="19"/>
  <c r="F150" i="15"/>
  <c r="F149" i="15"/>
  <c r="P34" i="14"/>
  <c r="Q34" i="14"/>
  <c r="O34" i="14"/>
  <c r="G97" i="17"/>
  <c r="G96" i="17"/>
  <c r="G95" i="17"/>
  <c r="G94" i="17"/>
  <c r="I88" i="17"/>
  <c r="H88" i="17"/>
  <c r="G88" i="17"/>
  <c r="F88" i="17" a="1"/>
  <c r="F88" i="17" s="1"/>
  <c r="E88" i="17" a="1"/>
  <c r="E88" i="17" s="1"/>
  <c r="I87" i="17"/>
  <c r="H87" i="17"/>
  <c r="G87" i="17"/>
  <c r="F87" i="17" a="1"/>
  <c r="F87" i="17" s="1"/>
  <c r="E87" i="17" a="1"/>
  <c r="E87" i="17" s="1"/>
  <c r="F77" i="17"/>
  <c r="F76" i="17"/>
  <c r="Q34" i="17"/>
  <c r="P34" i="17"/>
  <c r="O34" i="17"/>
  <c r="Q33" i="17"/>
  <c r="P33" i="17"/>
  <c r="O33" i="17"/>
  <c r="Q26" i="17"/>
  <c r="P26" i="17"/>
  <c r="O26" i="17"/>
  <c r="Q25" i="17"/>
  <c r="P25" i="17"/>
  <c r="O25" i="17"/>
  <c r="Q18" i="17"/>
  <c r="P18" i="17"/>
  <c r="O18" i="17"/>
  <c r="Q17" i="17"/>
  <c r="P17" i="17"/>
  <c r="O17" i="17"/>
  <c r="Q10" i="17"/>
  <c r="P10" i="17"/>
  <c r="O10" i="17"/>
  <c r="Q9" i="17"/>
  <c r="P9" i="17"/>
  <c r="O9" i="17"/>
  <c r="D5" i="7"/>
  <c r="F11" i="7"/>
  <c r="G6" i="7"/>
  <c r="G5" i="7"/>
  <c r="I14" i="19" l="1"/>
  <c r="J157" i="14"/>
  <c r="J143" i="14"/>
  <c r="I14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BENA BIANDA</author>
  </authors>
  <commentList>
    <comment ref="B32" authorId="0" shapeId="0" xr:uid="{7226F30C-4C79-46F6-AC50-7BC7E81B0ECC}">
      <text>
        <r>
          <rPr>
            <sz val="11"/>
            <color theme="1"/>
            <rFont val="Calibri"/>
            <family val="2"/>
            <scheme val="minor"/>
          </rPr>
          <t>BENA BIANDA:
Maks 18rb sehari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tc={4BA5968D-6D23-4F9D-828A-4F33785C936F}</author>
    <author>tc={4C75BD32-A8A7-49B2-9BD8-2DB7CBBA8609}</author>
  </authors>
  <commentList>
    <comment ref="C7" authorId="0" shapeId="0" xr:uid="{4BA5968D-6D23-4F9D-828A-4F33785C936F}">
      <text>
        <t>[Threaded comment]
Your version of Excel allows you to read this threaded comment; however, any edits to it will get removed if the file is opened in a newer version of Excel. Learn more: https://go.microsoft.com/fwlink/?linkid=870924
Comment:
    Kindly help mas @LUTHFI HIDAYAT
Terinfo dari Mas @FASHALLI GIOVI BILHAQ
Ketentuan Mengenai Status: 
- Status Berhasil menggunakan Querry: (SELECT DISTINCT(CIF) FROM BULLION.CUSTODY_APPLICATION WHERE IS_DELETED = 0
-Status gagal mengambil dari data kibana pada url /bullion/v1/custodies/confirmation dengan status bukan 200
Adapun berikut mengenai ketentuan dari Summary Prebooknya
- Mengambil data uniq dari CIFnya di Data Table atau Hit Api 
Terima Kasih
CC @MUTHIA ZAHRA NURFATIHA @Dannior Rangga Pratama @SYPA INDOMAN OCTAVIA</t>
      </text>
    </comment>
    <comment ref="C14" authorId="1" shapeId="0" xr:uid="{4C75BD32-A8A7-49B2-9BD8-2DB7CBBA8609}">
      <text>
        <t>[Threaded comment]
Your version of Excel allows you to read this threaded comment; however, any edits to it will get removed if the file is opened in a newer version of Excel. Learn more: https://go.microsoft.com/fwlink/?linkid=870924
Comment:
    Kindly help mas @LUTHFI HIDAYAT
Terinfo dari Mas @FASHALLI GIOVI BILHAQ
Ketentuan Mengenai Status: 
- Status Berhasil menggunakan Querry: (SELECT DISTINCT(CIF) FROM BULLION.CUSTODY_APPLICATION WHERE IS_DELETED = 0
-Status gagal mengambil dari data kibana pada url /bullion/v1/custodies/confirmation dengan status bukan 200
Adapun berikut mengenai ketentuan dari Summary Prebooknya
- Mengambil data Frekuensi di Data Table atau Hit Api 
Terima Kasih
CC @MUTHIA ZAHRA NURFATIHA @Dannior Rangga Pratama @SYPA INDOMAN OCTAVIA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tc={13B8A2B7-9ABE-4228-B091-4FD8C2AD1FCD}</author>
    <author>tc={903D4CBA-1931-4215-9C8B-95FFCD1E9ECC}</author>
    <author>tc={747FAD6E-E201-4E6D-A6EE-6C529B9BF0E3}</author>
    <author>tc={9A17D757-80C3-4E63-90CD-A2716982F9BE}</author>
    <author>tc={2DF2A3BB-1D37-4BF0-8FDC-251FD0A31C62}</author>
    <author>tc={98E22152-104B-4325-8560-72DFA5907088}</author>
    <author>tc={45D37797-13D4-4AC6-A17F-0D1D145614EE}</author>
    <author>tc={FF97469A-5A26-4AD8-8278-D8D3E5EBD86A}</author>
  </authors>
  <commentList>
    <comment ref="H19" authorId="0" shapeId="0" xr:uid="{13B8A2B7-9ABE-4228-B091-4FD8C2AD1FCD}">
      <text>
        <t xml:space="preserve">[Threaded comment]
Your version of Excel allows you to read this threaded comment; however, any edits to it will get removed if the file is opened in a newer version of Excel. Learn more: https://go.microsoft.com/fwlink/?linkid=870924
Comment:
    kepingna &gt;100 gram ada ga?
</t>
      </text>
    </comment>
    <comment ref="B43" authorId="1" shapeId="0" xr:uid="{903D4CBA-1931-4215-9C8B-95FFCD1E9ECC}">
      <text>
        <t>[Threaded comment]
Your version of Excel allows you to read this threaded comment; however, any edits to it will get removed if the file is opened in a newer version of Excel. Learn more: https://go.microsoft.com/fwlink/?linkid=870924
Comment:
    Kondisinya sukses bayar tapi belum ambil atau belum expired mas @ARI ANUGRAH ARIFIN</t>
      </text>
    </comment>
    <comment ref="B44" authorId="2" shapeId="0" xr:uid="{747FAD6E-E201-4E6D-A6EE-6C529B9BF0E3}">
      <text>
        <t>[Threaded comment]
Your version of Excel allows you to read this threaded comment; however, any edits to it will get removed if the file is opened in a newer version of Excel. Learn more: https://go.microsoft.com/fwlink/?linkid=870924
Comment:
Kondisinya sukses bayar dan berhasil ambil (verifikasi akhir) @ARI ANUGRAH ARIFIN</t>
      </text>
    </comment>
    <comment ref="B45" authorId="3" shapeId="0" xr:uid="{9A17D757-80C3-4E63-90CD-A2716982F9BE}">
      <text>
        <t>[Threaded comment]
Your version of Excel allows you to read this threaded comment; however, any edits to it will get removed if the file is opened in a newer version of Excel. Learn more: https://go.microsoft.com/fwlink/?linkid=870924
Comment:
    Kondisinya sukses bayar dan melewati batas maksimal hari pengambilan @ARI ANUGRAH ARIFIN</t>
      </text>
    </comment>
    <comment ref="B52" authorId="4" shapeId="0" xr:uid="{2DF2A3BB-1D37-4BF0-8FDC-251FD0A31C62}">
      <text>
        <t>[Threaded comment]
Your version of Excel allows you to read this threaded comment; however, any edits to it will get removed if the file is opened in a newer version of Excel. Learn more: https://go.microsoft.com/fwlink/?linkid=870924
Comment:
    Tidak bisa di track
Reply:
    Kecuali eci bisa notif sesuatu</t>
      </text>
    </comment>
    <comment ref="E64" authorId="5" shapeId="0" xr:uid="{98E22152-104B-4325-8560-72DFA5907088}">
      <text>
        <t>[Threaded comment]
Your version of Excel allows you to read this threaded comment; however, any edits to it will get removed if the file is opened in a newer version of Excel. Learn more: https://go.microsoft.com/fwlink/?linkid=870924
Comment:
    Tidak bisa diambil</t>
      </text>
    </comment>
    <comment ref="L64" authorId="6" shapeId="0" xr:uid="{45D37797-13D4-4AC6-A17F-0D1D145614EE}">
      <text>
        <t xml:space="preserve">[Threaded comment]
Your version of Excel allows you to read this threaded comment; however, any edits to it will get removed if the file is opened in a newer version of Excel. Learn more: https://go.microsoft.com/fwlink/?linkid=870924
Comment:
    tambah region &amp; area
</t>
      </text>
    </comment>
    <comment ref="G68" authorId="7" shapeId="0" xr:uid="{FF97469A-5A26-4AD8-8278-D8D3E5EBD86A}">
      <text>
        <t>[Threaded comment]
Your version of Excel allows you to read this threaded comment; however, any edits to it will get removed if the file is opened in a newer version of Excel. Learn more: https://go.microsoft.com/fwlink/?linkid=870924
Comment:
    Kondisinya sukses bayar dan melewati batas maksimal hari pengambilan @ARI ANUGRAH ARIFIN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BTARI ALIYA TSABITAH</author>
  </authors>
  <commentList>
    <comment ref="J143" authorId="0" shapeId="0" xr:uid="{3E1F1D72-D05D-4E6B-AD8C-7B2335F8F75E}">
      <text>
        <r>
          <rPr>
            <sz val="11"/>
            <color theme="1"/>
            <rFont val="Calibri"/>
            <family val="2"/>
            <scheme val="minor"/>
          </rPr>
          <t>BTARI ALIYA TSABITAH:
Alert Naura jika Pemakaian &gt; 100%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tc={2894C648-F95F-4D2C-BBA8-BC1E5C90BDC0}</author>
    <author>tc={D7734568-BBA1-4AAD-94E9-94CEC1816872}</author>
    <author>tc={A0644E38-FA0E-4B34-B439-904DC10C5759}</author>
    <author>tc={AAD7F856-7027-4B2B-8211-D4DD079A8A8C}</author>
    <author>tc={0E4874FB-3A85-42E5-9BB9-AD3C11471109}</author>
  </authors>
  <commentList>
    <comment ref="L146" authorId="0" shapeId="0" xr:uid="{2894C648-F95F-4D2C-BBA8-BC1E5C90BDC0}">
      <text>
        <t xml:space="preserve">[Threaded comment]
Your version of Excel allows you to read this threaded comment; however, any edits to it will get removed if the file is opened in a newer version of Excel. Learn more: https://go.microsoft.com/fwlink/?linkid=870924
Comment:
    tambah region &amp; area
</t>
      </text>
    </comment>
    <comment ref="L154" authorId="1" shapeId="0" xr:uid="{D7734568-BBA1-4AAD-94E9-94CEC1816872}">
      <text>
        <t xml:space="preserve">[Threaded comment]
Your version of Excel allows you to read this threaded comment; however, any edits to it will get removed if the file is opened in a newer version of Excel. Learn more: https://go.microsoft.com/fwlink/?linkid=870924
Comment:
    tambah region &amp; area
</t>
      </text>
    </comment>
    <comment ref="L162" authorId="2" shapeId="0" xr:uid="{A0644E38-FA0E-4B34-B439-904DC10C5759}">
      <text>
        <t xml:space="preserve">[Threaded comment]
Your version of Excel allows you to read this threaded comment; however, any edits to it will get removed if the file is opened in a newer version of Excel. Learn more: https://go.microsoft.com/fwlink/?linkid=870924
Comment:
    tambah region &amp; area
</t>
      </text>
    </comment>
    <comment ref="L171" authorId="3" shapeId="0" xr:uid="{AAD7F856-7027-4B2B-8211-D4DD079A8A8C}">
      <text>
        <t xml:space="preserve">[Threaded comment]
Your version of Excel allows you to read this threaded comment; however, any edits to it will get removed if the file is opened in a newer version of Excel. Learn more: https://go.microsoft.com/fwlink/?linkid=870924
Comment:
    tambah region &amp; area
</t>
      </text>
    </comment>
    <comment ref="L181" authorId="4" shapeId="0" xr:uid="{0E4874FB-3A85-42E5-9BB9-AD3C11471109}">
      <text>
        <t xml:space="preserve">[Threaded comment]
Your version of Excel allows you to read this threaded comment; however, any edits to it will get removed if the file is opened in a newer version of Excel. Learn more: https://go.microsoft.com/fwlink/?linkid=870924
Comment:
    tambah region &amp; area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BENA BIANDA</author>
  </authors>
  <commentList>
    <comment ref="J8" authorId="0" shapeId="0" xr:uid="{686B6CAE-67A8-4B3B-9A94-D71375261F60}">
      <text>
        <r>
          <rPr>
            <sz val="11"/>
            <color theme="1"/>
            <rFont val="Calibri"/>
            <family val="2"/>
            <scheme val="minor"/>
          </rPr>
          <t>BENA BIANDA:
akan diupdate ketika ada flow terbaru</t>
        </r>
      </text>
    </comment>
    <comment ref="D54" authorId="0" shapeId="0" xr:uid="{6E04C2D7-B8C6-416A-B3A9-86E9366EEDDB}">
      <text>
        <r>
          <rPr>
            <sz val="11"/>
            <color theme="1"/>
            <rFont val="Calibri"/>
            <family val="2"/>
            <scheme val="minor"/>
          </rPr>
          <t>BENA BIANDA:
Single : Bayar 1 tagihan saja
Bulk : Bayar beberapa tagihan sekaligus</t>
        </r>
      </text>
    </comment>
    <comment ref="D63" authorId="0" shapeId="0" xr:uid="{F30F1BB5-C690-4930-B2C9-D2E6458C6A68}">
      <text>
        <r>
          <rPr>
            <sz val="11"/>
            <color theme="1"/>
            <rFont val="Calibri"/>
            <family val="2"/>
            <scheme val="minor"/>
          </rPr>
          <t>BENA BIANDA:
Single : Bayar 1 tagihan saja
Bulk : Bayar beberapa tagihan sekaligus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<sst xmlns="http://schemas.openxmlformats.org/spreadsheetml/2006/main" count="3883" uniqueCount="1408">
  <si>
    <t>Filter Tanggal</t>
  </si>
  <si>
    <t>2026 Feb 1 - 2026 Feb 3</t>
  </si>
  <si>
    <t>SLA 3 BULAN</t>
  </si>
  <si>
    <t>Format Tanggal</t>
  </si>
  <si>
    <t>yyyy-mm-dd - yyyy-mm-dd</t>
  </si>
  <si>
    <t>Fitur</t>
  </si>
  <si>
    <t>Menu</t>
  </si>
  <si>
    <t>Buka Rekening Giro</t>
  </si>
  <si>
    <t>Jumlah total user Livin' (CIF) membuka rekening giro (product code: GIR-IDR-OL)</t>
  </si>
  <si>
    <t>Jumlah user Livin' (CIF) SUKSES membuka rekening giro (product code: GIR-IDR-OL)</t>
  </si>
  <si>
    <t>Jumlah user Livin' (CIF) SUKSES membuka rekening giro DENGAN SETORAN SUKSES (product code: GIR-IDR-OL)</t>
  </si>
  <si>
    <t>Jumlah user Livin' (CIF) GAGAL membuka rekening giro (product code: GIR-IDR-OL)</t>
  </si>
  <si>
    <t>Frekuensi total membuka rekening giro (product code: GIR-IDR-OL)</t>
  </si>
  <si>
    <t>Frekuensi SUKSES membuka rekening giro (product code: GIR-IDR-OL)</t>
  </si>
  <si>
    <t>Frekuensi SUKSES membuka rekening giro DENGAN SETORAN SUKSES (product code: GIR-IDR-OL)</t>
  </si>
  <si>
    <t>Frekuensi GAGAL membuka rekening giro (product code: GIR-IDR-OL)</t>
  </si>
  <si>
    <t>Table DB</t>
  </si>
  <si>
    <t>SECONDARY_ACCOUNT.SECONDARY_ACCOUNT_OPENING_TRX</t>
  </si>
  <si>
    <t>Query</t>
  </si>
  <si>
    <r>
      <rPr>
        <sz val="11"/>
        <color rgb="FF000000"/>
        <rFont val="Calibri"/>
        <family val="2"/>
        <scheme val="minor"/>
      </rPr>
      <t xml:space="preserve">SELECT
  (SELECT TO_CHAR(SYSDATE, 'YYYY-MM-DD')
    FROM dual
  ) AS tanggal,
  /* 1. Jumlah total user Livin' (CIF) membuka rekening giro (product code: GIR-IDR-OL) */
  (SELECT COUNT(DISTINCT CIF) 
    FROM SECONDARY_ACCOUNT.SECONDARY_ACCOUNT_OPENING_TRX 
    WHERE PRODUCT_CODE = 'GIR-IDR-OL' AND TRUNC(CREATED_TIME) = TRUNC(SYSDATE)
  ) AS jumlah_user_burek_giro_idr,
  /* 2. Jumlah user Livin' (CIF) SUKSES membuka rekening giro (product code: GIR-IDR-OL) */
  (SELECT COUNT(DISTINCT CIF)  
    FROM SECONDARY_ACCOUNT.SECONDARY_ACCOUNT_OPENING_TRX 
    WHERE PRODUCT_CODE = 'GIR-IDR-OL' AND ACCOUNT_CREATION_STATUS = 'SUCCESS' AND TRUNC(CREATED_TIME) = TRUNC(SYSDATE)
  ) AS jumlah_user_sukses_burek_giro_idr,
 </t>
    </r>
    <r>
      <rPr>
        <sz val="11"/>
        <color rgb="FFFFC000"/>
        <rFont val="Calibri"/>
        <family val="2"/>
        <scheme val="minor"/>
      </rPr>
      <t xml:space="preserve"> /* 3. Jumlah user Livin' (CIF) SUKSES membuka rekening giro DENGAN SETORAN SUKSES (product code: GIR-IDR-OL) */
  (SELECT COUNT(DISTINCT CIF)
    FROM SECONDARY_ACCOUNT.SECONDARY_ACCOUNT_OPENING_TRX 
    WHERE PRODUCT_CODE = 'GIR-IDR-OL' AND TRANSFER_STATUS = 'SUCCESS' AND TRUNC(CREATED_TIME) = TRUNC(SYSDATE)
  ) AS jumlah_user_sukses_burek_giro_idr_dengan_setor,  
</t>
    </r>
    <r>
      <rPr>
        <sz val="11"/>
        <color rgb="FF000000"/>
        <rFont val="Calibri"/>
        <family val="2"/>
        <scheme val="minor"/>
      </rPr>
      <t xml:space="preserve">    
  /* 4. Jumlah user Livin' (CIF) GAGAL membuka rekening giro (product code: GIR-IDR-OL) */
  (SELECT COUNT(DISTINCT CIF) 
    FROM SECONDARY_ACCOUNT.SECONDARY_ACCOUNT_OPENING_TRX 
    WHERE PRODUCT_CODE = 'GIR-IDR-OL' AND ACCOUNT_CREATION_STATUS = 'FAILED' AND TRUNC(CREATED_TIME) = TRUNC(SYSDATE)
  ) AS jumlah_user_gagal_burek_giro_idr,
  /* 5. Frekuensi total membuka rekening giro (product code: GIR-IDR-OL) */
  (SELECT COUNT(*) 
    FROM SECONDARY_ACCOUNT.SECONDARY_ACCOUNT_OPENING_TRX 
    WHERE PRODUCT_CODE = 'GIR-IDR-OL' AND TRUNC(CREATED_TIME) = TRUNC(SYSDATE)
  ) AS total_burek_giro_idr,
  /* 6. Frekuensi SUKSES membuka rekening giro (product code: GIR-IDR-OL) */
  (SELECT COUNT(*)  
    FROM SECONDARY_ACCOUNT.SECONDARY_ACCOUNT_OPENING_TRX 
    WHERE PRODUCT_CODE = 'GIR-IDR-OL' AND ACCOUNT_CREATION_STATUS = 'SUCCESS' AND TRUNC(CREATED_TIME) = TRUNC(SYSDATE)
  ) AS total_sukses_burek_giro_idr,
 </t>
    </r>
    <r>
      <rPr>
        <sz val="11"/>
        <color rgb="FFFFC000"/>
        <rFont val="Calibri"/>
        <family val="2"/>
        <scheme val="minor"/>
      </rPr>
      <t xml:space="preserve"> /* 7. Frekuensi SUKSES membuka rekening giro DENGAN SETORAN SUKSES (product code: GIR-IDR-OL) */
  (SELECT COUNT(*)
    FROM SECONDARY_ACCOUNT.SECONDARY_ACCOUNT_OPENING_TRX 
    WHERE PRODUCT_CODE = 'GIR-IDR-OL' AND TRANSFER_STATUS = 'SUCCESS' AND TRUNC(CREATED_TIME) = TRUNC(SYSDATE)
  ) AS total_sukses_burek_giro_idr_dengan_setor,  
</t>
    </r>
    <r>
      <rPr>
        <sz val="11"/>
        <color rgb="FF000000"/>
        <rFont val="Calibri"/>
        <family val="2"/>
        <scheme val="minor"/>
      </rPr>
      <t xml:space="preserve">  
    /* 8. Frekuensi GAGAL membuka rekening giro (product code: GIR-IDR-OL) */
  (SELECT COUNT(*) 
    FROM SECONDARY_ACCOUNT.SECONDARY_ACCOUNT_OPENING_TRX 
    WHERE PRODUCT_CODE = 'GIR-IDR-OL' AND ACCOUNT_CREATION_STATUS = 'FAILED' AND TRUNC(CREATED_TIME) = TRUNC(SYSDATE)
  ) AS total_gagal_burek_giro_idr
FROM dual;</t>
    </r>
  </si>
  <si>
    <t>DASHBOARD #1</t>
  </si>
  <si>
    <t>schema.table</t>
  </si>
  <si>
    <t xml:space="preserve">Tanggal </t>
  </si>
  <si>
    <t>Pengajuan Kartu Debit Visa Gold</t>
  </si>
  <si>
    <t>Pengajuan Kartu Debit Visa Platinum</t>
  </si>
  <si>
    <t>Pengajuan Kartu Debit GPN Gold</t>
  </si>
  <si>
    <t>Pengajuan Kartu Debit GPN Platinum</t>
  </si>
  <si>
    <t>Pengajuan Semua Kartu</t>
  </si>
  <si>
    <t>Berhasil</t>
  </si>
  <si>
    <t>Gagal</t>
  </si>
  <si>
    <t>Jumlah CIF</t>
  </si>
  <si>
    <t>Jumlah Frekuensi (Kartu)</t>
  </si>
  <si>
    <t>YYYY-MM-DD</t>
  </si>
  <si>
    <t>reservation.branch_card_request</t>
  </si>
  <si>
    <t>SELECT
    TO_CHAR(TRUNC(bcr.created_time), 'DD-MM-YYYY') AS tanggal,
    /* Visa Gold - Berhasil */
    COUNT(DISTINCT CASE
        WHEN bcr.new_product_name = 'Visa Gold'
         AND bcr.request_status = 'SUBMITTED'
        THEN bcr.cif
    END) AS visa_gold_berhasil_jumlah_cif,
    COUNT(CASE
        WHEN bcr.new_product_name = 'Visa Gold'
         AND bcr.request_status = 'SUBMITTED'
        THEN 1
    END) AS visa_gold_berhasil_jumlah_frekuensi,
    /* Visa Gold - Gagal */
    COUNT(DISTINCT CASE
        WHEN bcr.new_product_name = 'Visa Gold'
         AND bcr.request_status = 'FAILED'
        THEN bcr.cif
    END) AS visa_gold_gagal_jumlah_cif,
    COUNT(CASE
        WHEN bcr.new_product_name = 'Visa Gold'
         AND bcr.request_status = 'FAILED'
        THEN 1
    END) AS visa_gold_gagal_jumlah_frekuensi,
    /* Visa Platinum - Berhasil */
    COUNT(DISTINCT CASE
        WHEN bcr.new_product_name = 'Visa Platinum'
         AND bcr.request_status = 'SUBMITTED'
        THEN bcr.cif
    END) AS visa_platinum_berhasil_jumlah_cif,
    COUNT(CASE
        WHEN bcr.new_product_name = 'Visa Platinum'
         AND bcr.request_status = 'SUBMITTED'
        THEN 1
    END) AS visa_platinum_berhasil_jumlah_frekuensi,
    /* Visa Platinum - Gagal */
    COUNT(DISTINCT CASE
        WHEN bcr.new_product_name = 'Visa Platinum'
         AND bcr.request_status = 'FAILED'
        THEN bcr.cif
    END) AS visa_platinum_gagal_jumlah_cif,
    COUNT(CASE
        WHEN bcr.new_product_name = 'Visa Platinum'
         AND bcr.request_status = 'FAILED'
        THEN 1
    END) AS visa_platinum_gagal_jumlah_frekuensi,
    /* GPN Gold - Berhasil */
    COUNT(DISTINCT CASE
        WHEN bcr.new_product_name = 'GPN Gold'
         AND bcr.request_status = 'SUBMITTED'
        THEN bcr.cif
    END) AS gpn_gold_berhasil_jumlah_cif,
    COUNT(CASE
        WHEN bcr.new_product_name = 'GPN Gold'
         AND bcr.request_status = 'SUBMITTED'
        THEN 1
    END) AS gpn_gold_berhasil_jumlah_frekuensi,
    /* GPN Gold - Gagal */
    COUNT(DISTINCT CASE
        WHEN bcr.new_product_name = 'GPN Gold'
         AND bcr.request_status = 'FAILED'
        THEN bcr.cif
    END) AS gpn_gold_gagal_jumlah_cif,
    COUNT(CASE
        WHEN bcr.new_product_name = 'GPN Gold'
         AND bcr.request_status = 'FAILED'
        THEN 1
    END) AS gpn_gold_gagal_jumlah_frekuensi,
    /* GPN Platinum - Berhasil */
    COUNT(DISTINCT CASE
        WHEN bcr.new_product_name = 'GPN Platinum'
         AND bcr.request_status = 'SUBMITTED'
        THEN bcr.cif
    END) AS gpn_platinum_berhasil_jumlah_cif,
    COUNT(CASE
        WHEN bcr.new_product_name = 'GPN Platinum'
         AND bcr.request_status = 'SUBMITTED'
        THEN 1
    END) AS gpn_platinum_berhasil_jumlah_frekuensi,
    /* GPN Platinum - Gagal */
    COUNT(DISTINCT CASE
        WHEN bcr.new_product_name = 'GPN Platinum'
         AND bcr.request_status = 'FAILED'
        THEN bcr.cif
    END) AS gpn_platinum_gagal_jumlah_cif,
    COUNT(CASE
        WHEN bcr.new_product_name = 'GPN Platinum'
         AND bcr.request_status = 'FAILED'
        THEN 1
    END) AS gpn_platinum_gagal_jumlah_frekuensi,
    /* Semua Kartu - Berhasil */
    COUNT(DISTINCT CASE
        WHEN bcr.request_status = 'SUBMITTED'
        THEN bcr.cif
    END) AS semua_kartu_berhasil_jumlah_cif,
    COUNT(CASE
        WHEN bcr.request_status = 'SUBMITTED'
        THEN 1
    END) AS semua_kartu_berhasil_jumlah_frekuensi,
    /* Semua Kartu - Gagal */
    COUNT(DISTINCT CASE
        WHEN bcr.request_status = 'FAILED'
        THEN bcr.cif
    END) AS semua_kartu_gagal_jumlah_cif,
    COUNT(CASE
        WHEN bcr.request_status = 'FAILED'
        THEN 1
    END) AS semua_kartu_gagal_jumlah_frekuensi
FROM reservation.branch_card_request bcr
WHERE bcr.request_status IN ('SUBMITTED', 'FAILED')
  AND bcr.new_product_name IN (
      'Visa Gold',
      'Visa Platinum',
      'GPN Gold',
      'GPN Platinum'
  )
  AND bcr.created_time &gt;= TRUNC(SYSDATE)
  AND bcr.created_time &lt;  TRUNC(SYSDATE) + 1
GROUP BY TRUNC(bcr.created_time)
ORDER BY TRUNC(bcr.created_time);</t>
  </si>
  <si>
    <t>Linkage Kartu Debit Visa Gold</t>
  </si>
  <si>
    <t>Linkage Kartu Debit Visa Platinum</t>
  </si>
  <si>
    <t>Linkage Kartu Debit GPN Gold</t>
  </si>
  <si>
    <t>Linkage Kartu Debit GPN Platinum</t>
  </si>
  <si>
    <t>Linkage Semua Kartu</t>
  </si>
  <si>
    <t>SELECT
    TO_CHAR(TRUNC(bcr.created_time), 'DD-MM-YYYY') AS tanggal,
    /* Visa Gold - Berhasil */
    COUNT(DISTINCT CASE
        WHEN bcr.new_product_name = 'Visa Gold'
         AND bcr.request_status = 'SUCCESS'
        THEN bcr.cif
    END) AS visa_gold_berhasil_jumlah_cif,
    COUNT(CASE
        WHEN bcr.new_product_name = 'Visa Gold'
         AND bcr.request_status = 'SUCCESS'
        THEN 1
    END) AS visa_gold_berhasil_jumlah_frekuensi,
    /* Visa Gold - Gagal */
    COUNT(DISTINCT CASE
        WHEN bcr.new_product_name = 'Visa Gold'
         AND bcr.request_status IN ('FAILED', 'REJECTED')
        THEN bcr.cif
    END) AS visa_gold_gagal_jumlah_cif,
    COUNT(CASE
        WHEN bcr.new_product_name = 'Visa Gold'
         AND bcr.request_status IN ('FAILED', 'REJECTED')
        THEN 1
    END) AS visa_gold_gagal_jumlah_frekuensi,
    /* Visa Platinum - Berhasil */
    COUNT(DISTINCT CASE
        WHEN bcr.new_product_name = 'Visa Platinum'
         AND bcr.request_status = 'SUCCESS'
        THEN bcr.cif
    END) AS visa_platinum_berhasil_jumlah_cif,
    COUNT(CASE
        WHEN bcr.new_product_name = 'Visa Platinum'
         AND bcr.request_status = 'SUCCESS'
        THEN 1
    END) AS visa_platinum_berhasil_jumlah_frekuensi,
    /* Visa Platinum - Gagal */
    COUNT(DISTINCT CASE
        WHEN bcr.new_product_name = 'Visa Platinum'
         AND bcr.request_status IN ('FAILED', 'REJECTED')
        THEN bcr.cif
    END) AS visa_platinum_gagal_jumlah_cif,
    COUNT(CASE
        WHEN bcr.new_product_name = 'Visa Platinum'
         AND bcr.request_status IN ('FAILED', 'REJECTED')
        THEN 1
    END) AS visa_platinum_gagal_jumlah_frekuensi,
    /* GPN Gold - Berhasil */
    COUNT(DISTINCT CASE
        WHEN bcr.new_product_name = 'GPN Gold'
         AND bcr.request_status = 'SUCCESS'
        THEN bcr.cif
    END) AS gpn_gold_berhasil_jumlah_cif,
    COUNT(CASE
        WHEN bcr.new_product_name = 'GPN Gold'
         AND bcr.request_status = 'SUCCESS'
        THEN 1
    END) AS gpn_gold_berhasil_jumlah_frekuensi,
    /* GPN Gold - Gagal */
    COUNT(DISTINCT CASE
        WHEN bcr.new_product_name = 'GPN Gold'
         AND bcr.request_status IN ('FAILED', 'REJECTED')
        THEN bcr.cif
    END) AS gpn_gold_gagal_jumlah_cif,
    COUNT(CASE
        WHEN bcr.new_product_name = 'GPN Gold'
         AND bcr.request_status IN ('FAILED', 'REJECTED')
        THEN 1
    END) AS gpn_gold_gagal_jumlah_frekuensi,
    /* GPN Platinum - Berhasil */
    COUNT(DISTINCT CASE
        WHEN bcr.new_product_name = 'GPN Platinum'
         AND bcr.request_status = 'SUCCESS'
        THEN bcr.cif
    END) AS gpn_platinum_berhasil_jumlah_cif,
    COUNT(CASE
        WHEN bcr.new_product_name = 'GPN Platinum'
         AND bcr.request_status = 'SUCCESS'
        THEN 1
    END) AS gpn_platinum_berhasil_jumlah_frekuensi,
    /* GPN Platinum - Gagal */
    COUNT(DISTINCT CASE
        WHEN bcr.new_product_name = 'GPN Platinum'
         AND bcr.request_status IN ('FAILED', 'REJECTED')
        THEN bcr.cif
    END) AS gpn_platinum_gagal_jumlah_cif,
    COUNT(CASE
        WHEN bcr.new_product_name = 'GPN Platinum'
         AND bcr.request_status IN ('FAILED', 'REJECTED')
        THEN 1
    END) AS gpn_platinum_gagal_jumlah_frekuensi,
    /* Semua Kartu - Berhasil */
    COUNT(DISTINCT CASE
        WHEN bcr.request_status = 'SUCCESS'
        THEN bcr.cif
    END) AS semua_kartu_berhasil_jumlah_cif,
    COUNT(CASE
        WHEN bcr.request_status = 'SUCCESS'
        THEN 1
    END) AS semua_kartu_berhasil_jumlah_frekuensi,
    /* Semua Kartu - Gagal */
    COUNT(DISTINCT CASE
        WHEN bcr.request_status IN ('FAILED', 'REJECTED')
        THEN bcr.cif
    END) AS semua_kartu_gagal_jumlah_cif,
    COUNT(CASE
        WHEN bcr.request_status IN ('FAILED', 'REJECTED')
        THEN 1
    END) AS semua_kartu_gagal_jumlah_frekuensi
FROM reservation.branch_card_request bcr
WHERE bcr.request_status IN ('FAILED', 'SUCCESS', 'REJECTED')
  AND bcr.new_product_name IN (
      'Visa Gold',
      'Visa Platinum',
      'GPN Gold',
      'GPN Platinum'
  )
  AND bcr.created_time &gt;= TRUNC(SYSDATE)
  AND bcr.created_time &lt;  TRUNC(SYSDATE) + 1
GROUP BY TRUNC(bcr.created_time)
ORDER BY TRUNC(bcr.created_time);</t>
  </si>
  <si>
    <t>Aktivasi Kartu Debit Visa Gold</t>
  </si>
  <si>
    <t>Aktivasi Kartu Debit Visa Platinum</t>
  </si>
  <si>
    <t>Aktivasi Kartu Debit GPN Gold</t>
  </si>
  <si>
    <t>Aktivasi Kartu Debit GPN Platinum</t>
  </si>
  <si>
    <t>Aktivasi Semua Kartu</t>
  </si>
  <si>
    <t>DDL tidak bisa menyediakan query karena compl, core dalam 1 dashboard</t>
  </si>
  <si>
    <t>DASHBOARD #2</t>
  </si>
  <si>
    <t>CIF</t>
  </si>
  <si>
    <t>Nama</t>
  </si>
  <si>
    <t xml:space="preserve">Card </t>
  </si>
  <si>
    <t>Account</t>
  </si>
  <si>
    <t>Cabang</t>
  </si>
  <si>
    <t>Pengajuan di Livin</t>
  </si>
  <si>
    <t>Linkage di NBDS</t>
  </si>
  <si>
    <t>Aktivasi di Livin</t>
  </si>
  <si>
    <t>Reject Reason</t>
  </si>
  <si>
    <t>Livia Madira</t>
  </si>
  <si>
    <t>416182828929</t>
  </si>
  <si>
    <t>138292982292</t>
  </si>
  <si>
    <t>Cabang Kyai Tapa</t>
  </si>
  <si>
    <t>Success</t>
  </si>
  <si>
    <t>Failed</t>
  </si>
  <si>
    <t>Permintaan Nasabah</t>
  </si>
  <si>
    <t>microservice</t>
  </si>
  <si>
    <t>table name</t>
  </si>
  <si>
    <t>new/ eksisting</t>
  </si>
  <si>
    <t>DB</t>
  </si>
  <si>
    <t>proyeksi rows / bulan</t>
  </si>
  <si>
    <t>service_name</t>
  </si>
  <si>
    <t>GRANT CISO</t>
  </si>
  <si>
    <t>kkoolom tambahan</t>
  </si>
  <si>
    <t>tabel bda</t>
  </si>
  <si>
    <t>Deposito Special Rate</t>
  </si>
  <si>
    <t>DEPOSIT.DEPOSITO_SPECIAL_ELIGIBLE_USER_A</t>
  </si>
  <si>
    <t>NEW</t>
  </si>
  <si>
    <t>LIVIN</t>
  </si>
  <si>
    <t>EVCMLRPT</t>
  </si>
  <si>
    <t>DONE</t>
  </si>
  <si>
    <t>prod_bm_bda_pst.everest_deposit_deposito_special_eligible_user_a</t>
  </si>
  <si>
    <t>DEPOSIT.DEPOSIT_SPECIAL_PROGRAM</t>
  </si>
  <si>
    <t>prod_bm_bda_pst.everest_deposit_deposito_special_program</t>
  </si>
  <si>
    <t>DEPOSIT.DEPOSIT_TENOR</t>
  </si>
  <si>
    <t>tabel not exist</t>
  </si>
  <si>
    <t>DEPOSIT.DEPOSITO_SPECIAL_CHECKPOINT</t>
  </si>
  <si>
    <t>prod_bm_bda_pst.everest_deposit_deposito_special_checkpoint</t>
  </si>
  <si>
    <t>DEPOSIT.DEPOSITO_SPECIAL_TENOR_RATE</t>
  </si>
  <si>
    <t>prod_bm_bda_pst.everest_deposit_deposito_special_tenor_rate</t>
  </si>
  <si>
    <t>DEPOSIT.DEPOSITO_SPECIAL_TENOR_RATE_CHECKPOINT</t>
  </si>
  <si>
    <t>prod_bm_bda_pst.everest_deposit_deposito_special_tenor_rate_checkpoint</t>
  </si>
  <si>
    <t>DEPOSIT.DEPOSITO_TRX</t>
  </si>
  <si>
    <t>EXISTING</t>
  </si>
  <si>
    <t>tidak ada penambahan kolom</t>
  </si>
  <si>
    <t>LIVIN FOOD</t>
  </si>
  <si>
    <t xml:space="preserve">PAYMENT_ECOSYSTEM.PAYMENT_TRX		</t>
  </si>
  <si>
    <t>-LIVIN_POINT DECIMAL (15,0)
-LIVIN_POINT_CONVERSION DECIMAL (21,2)
-LIVIN_POINT_RATE DECIMAL (21,2)
-XLS_TRX_ID STRING
-XLS_MID STRING
-XLS_TID STRING
-UBP_REMARK STRING
-TOTAL_AMOUNT DECIMAL (21,2)
-ORIGIN_TOTAL_AMOUNT DECIMAL (21,2)
-SESSION_ID STRING
-DEVICE_ID STRING
-DEVICE_TYPE STRING
-DEVICE_PLATFORM_OS STRING
-FEATURE_CODE STRING
-REFUND_TRANSACTION_TIME TIMESTAMP
-MERCHANT_CODE STRING
-CC_AUTH_CODE STRING
-CC_REFUND_AUTH_CODE STRING</t>
  </si>
  <si>
    <t>BUKA TABUNGAN EMAS</t>
  </si>
  <si>
    <t>BULLION.ACCOUNT_APPLICATION</t>
  </si>
  <si>
    <t>prod_bm_bda_pst.everest_bullion_account_application</t>
  </si>
  <si>
    <t>CICIL EMAS</t>
  </si>
  <si>
    <t>BULLION.INSTALLMENT_APPLICATION</t>
  </si>
  <si>
    <t>prod_bm_bda_pst.everest_bullion_installment_application</t>
  </si>
  <si>
    <t>BPSUSR.ACC2ACC_TRAN</t>
  </si>
  <si>
    <t>BPS</t>
  </si>
  <si>
    <t>prod_bm_bda_pst.BPS_BPSUSR_ACC2ACC_TRAN</t>
  </si>
  <si>
    <t>BPSUSR.GL2ACC_TRAN</t>
  </si>
  <si>
    <t>prod_bm_bda_pst.BPS_BPSUSR_GL2ACC_TRAN</t>
  </si>
  <si>
    <t>BPSUSR.ICS_MULTIMID_TRAN</t>
  </si>
  <si>
    <t>prod_bm_bda_pst.BPS_BPSUSR_ICS_MULTIMID_TRAN</t>
  </si>
  <si>
    <t>LM_VA_PAYMENT.VA_TRANSACTION</t>
  </si>
  <si>
    <t>LIVIN MERCHANT</t>
  </si>
  <si>
    <t>prod_bm_bda_pst.LM_VA_PAYMENT_VA_TRANSACTION</t>
  </si>
  <si>
    <t>LM_ONLINE_STORE.ORDERS</t>
  </si>
  <si>
    <t>prod_bm_bda_pst.LM_ONLINE_STORE_ORDERS</t>
  </si>
  <si>
    <t>Titip Emas</t>
  </si>
  <si>
    <t>bullion.custody_application</t>
  </si>
  <si>
    <t>bullion.custody_account</t>
  </si>
  <si>
    <t>loan.gold_loan_account</t>
  </si>
  <si>
    <t>-GOLD_ACCOUNT_NUMBER STRING
-PICKUP_BRANCH_NOTIFIED DECIMAL(1,0)
-BULLION_ID STRING
-HOLD_ID STRING
-RELEASE_ORDER_REF STRING</t>
  </si>
  <si>
    <t>KAD LTV100%</t>
  </si>
  <si>
    <t>loan.DEPOSITO_LOAN_ACCOUNT_LIST</t>
  </si>
  <si>
    <t>loan.DEPOSITO_LOAN_APPLICATION</t>
  </si>
  <si>
    <t>-CATEGORY_CONTENT STRING
-FEE_THRESHOLD DECIMAL (22,2)
-FR_LOANER_THRESHOLD DECIMAL (22,2)
-FR_SPOUSE_THRESHOLD DECIMAL (22,2)
-ADMIN_FEE DECIMAL (12,2)
-PROVISION_VALUE DECIMAL (26,6)
-FEE_FLAG STRING
-MIN_LOAN_AMOUNT DECIMAL (22,2)
-MULTIPLIER_LOAN_AMOUNT DECIMAL (10,0)
-MAX_TENURE DECIMAL (3,0)
-MAX_LTV DECIMAL (9,6)
-IS_NEED_SPOUSE_INFO DECIMAL (1,0)
-IS_NEED_OCR_SPOUSE DECIMAL (1,0)
-INTEREST_RATE DECIMAL (9,6)
-MAX_LIMIT DECIMAL (22,2)
-IS_NEED_FR_SPOUSE DECIMAL (1,0)
-IS_NEED_FR_LOANER DECIMAL (1,0)
-IS_NEED_LOANER_DUKCAPIL_VERIF DECIMAL (1,0)
-IS_SHOW_AGREEMENT_ACCEPTED DECIMAL (1,0)
-FACILITY_TYPE STRING
-FACILITY_CODE STRING
-SPARE_FIELD_1 STRING
-SPARE_FIELD_2 STRING
-SPARE_FIELD_3 STRING
-SPARE_FIELD_4 STRING
-SPARE_FIELD_5 STRING
-SPARE_FIELD_6 STRING
-SPARE_FIELD_7 STRING
-SPARE_FIELD_8 STRING
-SPARE_FIELD_9 STRING
-SPARE_FIELD_10 STRING
-IS_NEED_SPOUSE_DUKCAPIL_VERIF DECIMAL (1,0)
-ADMIN_VALUE DECIMAL (26,6)
-INTEREST_RATE_THRESHOLD DECIMAL (22,2)
-INTEREST_RATE_FLAG STRING
-ADMIN_FEE_FLAG STRING
-PROVISION_FEE_FLAG STRING
-HOLD_SINK_FUND DECIMAL (22,2)
-SPOUSE_NATIONALITY STRING
-LTV_PERCENTAGE DECIMAL (9,6)
-HOLD_ACCOUNT STRING
-HOLD_SEQ STRING
-HOLD_TYPE_OF_ENTRY STRING
-REFERENCE_NUMBER STRING
-HOLD_BY_BRANCH STRING</t>
  </si>
  <si>
    <t>loan.USER_LOAN</t>
  </si>
  <si>
    <t>loan.DEPOSITO_EARLY_SETTLEMENT_TRX</t>
  </si>
  <si>
    <t>Ambil Emas</t>
  </si>
  <si>
    <t>BULLION_TRANSACTION.GOLD_BRANCH_WITHDRAWAL_APPLICATION</t>
  </si>
  <si>
    <t>BULLION_TRANSACTION.WITHDRAWAL_HISTORY_ASSET</t>
  </si>
  <si>
    <t>BULLION_TRANSACTION.gold_branch_region_sla_mapping</t>
  </si>
  <si>
    <t>BULLION_TRANSACTION.WITHDRAWAL_HISTORY</t>
  </si>
  <si>
    <t>BULLION.INSTALLMENT_APPLICATION_OFFER</t>
  </si>
  <si>
    <t>prod_bm_bda_pst.everest_bullion_installment_application_offer</t>
  </si>
  <si>
    <t>BULLION.APPLICATION_MILESTONE</t>
  </si>
  <si>
    <t>prod_bm_bda_pst.everest_bullion_application_milestone</t>
  </si>
  <si>
    <t>ATM Emas</t>
  </si>
  <si>
    <t>BLN_SAVING.SAVING_GOLD_TRX_HISTORY</t>
  </si>
  <si>
    <t>BULLCORE</t>
  </si>
  <si>
    <t>alternative</t>
  </si>
  <si>
    <t>prod_bm_bda_pst.bln_saving_snap_saving_gold_trx_history</t>
  </si>
  <si>
    <t>BLN_SAVING.SAVING_GOLD_TRX_HISTORY_ATM</t>
  </si>
  <si>
    <t>prod_bm_bda_pst.bln_saving_snap_saving_gold_trx_history_atm</t>
  </si>
  <si>
    <t>Enhancement KSM Emas (G2G)</t>
  </si>
  <si>
    <t>BULLION.SAVING_APPLICATION</t>
  </si>
  <si>
    <t>prod_bm_bda_pst.everest_bullion_saving_application</t>
  </si>
  <si>
    <t>BULLION.FACE_VERIFICATION</t>
  </si>
  <si>
    <t>prod_bm_bda_pst.everest_bullion_face_verification</t>
  </si>
  <si>
    <t>Widget Biller</t>
  </si>
  <si>
    <t>payment.payment_trx</t>
  </si>
  <si>
    <t>payment.default_biller_a</t>
  </si>
  <si>
    <t xml:space="preserve">payment_ecosystem.gl_account </t>
  </si>
  <si>
    <t>EVDBRPT</t>
  </si>
  <si>
    <t xml:space="preserve">prod_bm_bda_pst.everest_payment_ecosystem_gl_account </t>
  </si>
  <si>
    <t>payment_ecosystem.gl_transaction</t>
  </si>
  <si>
    <t>prod_bm_bda_pst.everest_payment_ecosystem_gl_transaction</t>
  </si>
  <si>
    <t>UBPV2.BILL_REMINDER_DATA</t>
  </si>
  <si>
    <t>UBP</t>
  </si>
  <si>
    <t>UBPV2.BILL_REMINDER_HISTORY</t>
  </si>
  <si>
    <t>PAYMENT_ECOSYSTEM</t>
  </si>
  <si>
    <t>payment_ecosystem.merchant_event_mapping</t>
  </si>
  <si>
    <t>TRAVOY</t>
  </si>
  <si>
    <t>SAMS</t>
  </si>
  <si>
    <t>sams.public.sams_channel_log</t>
  </si>
  <si>
    <t>sams.public.va_journal vj</t>
  </si>
  <si>
    <t>TITIP EMAS</t>
  </si>
  <si>
    <t>PO: Sypa; SM: Aisyah; AD: Fashalli</t>
  </si>
  <si>
    <t>Dashboard Titip Emas</t>
  </si>
  <si>
    <t>1. Summary Prebook (CIF)</t>
  </si>
  <si>
    <t>Tanggal Pengajuan</t>
  </si>
  <si>
    <t>Berhasil prebook</t>
  </si>
  <si>
    <t>Gagal prebook</t>
  </si>
  <si>
    <t>(Tidak disimpan di table livin)</t>
  </si>
  <si>
    <t>Schema.table Livin (Core/Comple)</t>
  </si>
  <si>
    <t>bullion.custody_application (Comple)</t>
  </si>
  <si>
    <t>Query Livin</t>
  </si>
  <si>
    <t>SELECT
    TRUNC(ca.CREATED_TIME) AS CREATED_DATE,
    COUNT(DISTINCT ca.CIF) AS TOTAL_CIF
FROM BULLION.CUSTODY_APPLICATION ca
WHERE ca.CREATED_TIME &gt;= TO_DATE('09/01/2026 00:00:00', 'MM/DD/YYYY HH24:MI:SS')
  AND ca.CREATED_TIME &lt;  TO_DATE('09/08/2026 00:00:00', 'MM/DD/YYYY HH24:MI:SS')
GROUP BY TRUNC(ca.CREATED_TIME)
ORDER BY CREATED_DATE ASC;</t>
  </si>
  <si>
    <t>2. Summary Prebook (Frekuensi)</t>
  </si>
  <si>
    <t>SELECT
    TRUNC(ca.CREATED_TIME) AS CREATED_DATE,
    COUNT(DISTINCT ca.LOAN_ACCOUNT_NUMBER) AS TOTAL_LOAN_ACCOUNT
FROM BULLION.CUSTODY_APPLICATION ca
WHERE ca.CREATED_TIME &gt;= TO_DATE('09/01/2026 00:00:00', 'MM/DD/YYYY HH24:MI:SS')
  AND ca.CREATED_TIME &lt;  TO_DATE('09/08/2026 00:00:00', 'MM/DD/YYYY HH24:MI:SS')
GROUP BY TRUNC(ca.CREATED_TIME)
ORDER BY CREATED_DATE ASC;</t>
  </si>
  <si>
    <t>3. Summary Titip (CIF)</t>
  </si>
  <si>
    <t>Berhasil titip emas</t>
  </si>
  <si>
    <t>Gagal titip emas</t>
  </si>
  <si>
    <t>Per saat ini, mekanismenya adalah retry sampai berhasil. Tdk set flag gagal</t>
  </si>
  <si>
    <t>SELECT
    TRUNC(ca.CREATED_TIME) AS TANGGAL_BERHASIL,
    COUNT(DISTINCT ca.CIF) AS BERHASIL_TITIP_EMAS
FROM BULLION.CUSTODY_ACCOUNT ca
WHERE ca.CREATED_TIME &gt;= TO_DATE('09/01/2026 00:00:00', 'MM/DD/YYYY HH24:MI:SS')
  AND ca.CREATED_TIME &lt;  TO_DATE('09/08/2026 00:00:00', 'MM/DD/YYYY HH24:MI:SS')
GROUP BY TRUNC(ca.CREATED_TIME)
ORDER BY TANGGAL_BERHASIL ASC;</t>
  </si>
  <si>
    <t>4. Summary Titip (Frekuensi)</t>
  </si>
  <si>
    <t>SELECT
    TRUNC(ca.CREATED_TIME) AS TANGGAL_BERHASIL,
    COUNT(*) AS BERHASIL_TITIP_EMAS
FROM BULLION.CUSTODY_ACCOUNT ca
WHERE ca.CREATED_TIME &gt;= TO_DATE('09/01/2026 00:00:00', 'MM/DD/YYYY HH24:MI:SS')
  AND ca.CREATED_TIME &lt;  TO_DATE('09/08/2026 00:00:00', 'MM/DD/YYYY HH24:MI:SS')
GROUP BY TRUNC(ca.CREATED_TIME)
ORDER BY TANGGAL_BERHASIL ASC;</t>
  </si>
  <si>
    <t>5. Titip Emas Gramasi</t>
  </si>
  <si>
    <t>Menggunakan satuan gramasi</t>
  </si>
  <si>
    <t>Berhasil titip emas (gr)</t>
  </si>
  <si>
    <t>Gagal titip emas (gr)</t>
  </si>
  <si>
    <t>loan.gold_loan_account join bullion.custody_account</t>
  </si>
  <si>
    <t>SELECT
    TRUNC(ca.CREATED_TIME) AS TANGGAL_PENGAJUAN,
    SUM(gla.GOLD_TOTAL_WEIGHT) AS BERHASIL_TITIP_EMAS_GR
FROM LOAN.GOLD_LOAN_ACCOUNT gla
JOIN BULLION.CUSTODY_ACCOUNT ca
    ON ca.LOAN_ACCOUNT_NUMBER = gla.LOAN_ACCOUNT_NUMBER
WHERE ca.CREATED_TIME &gt;= TO_DATE('09/01/2026 00:00:00', 'MM/DD/YYYY HH24:MI:SS')
  AND ca.CREATED_TIME &lt;  TO_DATE('09/08/2026 00:00:00', 'MM/DD/YYYY HH24:MI:SS')
GROUP BY TRUNC(ca.CREATED_TIME)
ORDER BY TANGGAL_PENGAJUAN ASC;</t>
  </si>
  <si>
    <t>6. xxx</t>
  </si>
  <si>
    <t>Summary</t>
  </si>
  <si>
    <t>Jumlah pelunasan ksm</t>
  </si>
  <si>
    <t>jumlah req prebook</t>
  </si>
  <si>
    <t>Pendebitan Biaya Saat Pertama buat Rekening</t>
  </si>
  <si>
    <t>Jumlah rek terbentuk</t>
  </si>
  <si>
    <t>Note alert:</t>
  </si>
  <si>
    <t xml:space="preserve">1. Terbentuk lebih dari 1 Custody ID pada 1 request pembentukan rekening titip 
2. 1 Custody ID digunakan lebih dari 1 penitipan emas
3. </t>
  </si>
  <si>
    <r>
      <rPr>
        <sz val="11"/>
        <color rgb="FF000000"/>
        <rFont val="Calibri"/>
        <family val="2"/>
        <scheme val="minor"/>
      </rPr>
      <t xml:space="preserve">A. Perbandingan jumlah KSM Emas yang:
1. Prebook versus
2. Prebook yang Lunas versus 
3. Rekening Penitipan Emas Terbentuk dari Prebook versus
4. Biaya Pendebitan
</t>
    </r>
    <r>
      <rPr>
        <b/>
        <sz val="11"/>
        <color rgb="FF000000"/>
        <rFont val="Calibri"/>
        <family val="2"/>
        <scheme val="minor"/>
      </rPr>
      <t xml:space="preserve">B. Dashboard List User yang Gagal Titip Emas (CIF)
</t>
    </r>
    <r>
      <rPr>
        <sz val="11"/>
        <color rgb="FFFF0000"/>
        <rFont val="Calibri"/>
        <family val="2"/>
        <scheme val="minor"/>
      </rPr>
      <t>C</t>
    </r>
    <r>
      <rPr>
        <b/>
        <sz val="11"/>
        <color rgb="FFFF0000"/>
        <rFont val="Calibri"/>
        <family val="2"/>
        <scheme val="minor"/>
      </rPr>
      <t xml:space="preserve">. Dashboard Alert jika ada maping Custody Id ke CIF rekening penitipan yang tidak 1 to 1
</t>
    </r>
    <r>
      <rPr>
        <b/>
        <sz val="11"/>
        <color rgb="FF000000"/>
        <rFont val="Calibri"/>
        <family val="2"/>
        <scheme val="minor"/>
      </rPr>
      <t xml:space="preserve">
</t>
    </r>
  </si>
  <si>
    <t>Jika ada yang alert, data baru muncul</t>
  </si>
  <si>
    <t>Tanggal pengajuan</t>
  </si>
  <si>
    <t>Uniq value (CIF)</t>
  </si>
  <si>
    <t>Keterangan eror</t>
  </si>
  <si>
    <r>
      <t xml:space="preserve">Summary Prebook Titip Emas </t>
    </r>
    <r>
      <rPr>
        <sz val="9"/>
        <color rgb="FF000000"/>
        <rFont val="Aptos"/>
      </rPr>
      <t>​</t>
    </r>
  </si>
  <si>
    <t>Tanggal​</t>
  </si>
  <si>
    <t>Sukses​</t>
  </si>
  <si>
    <t>Gagal Teknis​</t>
  </si>
  <si>
    <t>16-9-2026</t>
  </si>
  <si>
    <t>Summary Titip Emas yang Sukses/Gagal dibentuk pada suatu tanggal</t>
  </si>
  <si>
    <t>Gagal Bisnis (Pendebitan Biaya Titip)​</t>
  </si>
  <si>
    <t>Error Bisnis</t>
  </si>
  <si>
    <t>1. Gagal Pendebitan Biaya saat Pembuatan Rekening Titip Emas
2. Kredit belum lunas tetapi proses Titip Emas sudah terbentuk
3. Debit biaya berhasil tetapi Rekening Penitipan gagal terbentuk</t>
  </si>
  <si>
    <t>17-9-2026</t>
  </si>
  <si>
    <r>
      <t xml:space="preserve">Summary Titip Emas yang Sukses/Gagal dibentuk pada suatu tanggal </t>
    </r>
    <r>
      <rPr>
        <sz val="9"/>
        <color rgb="FF000000"/>
        <rFont val="Aptos"/>
      </rPr>
      <t>​</t>
    </r>
  </si>
  <si>
    <t>Gagal Bisnis (Pendebitan Biaya Titip) Detil CIF​</t>
  </si>
  <si>
    <t>19005446642
19005446643</t>
  </si>
  <si>
    <t/>
  </si>
  <si>
    <t>Dashboard Monitoring Payment Livin' Food (Sisi Livin)</t>
  </si>
  <si>
    <t>Beta 1</t>
  </si>
  <si>
    <t>02 Okt 2026 – 07 Okt 2026</t>
  </si>
  <si>
    <t>tambahan:</t>
  </si>
  <si>
    <t>tabel payment VIP</t>
  </si>
  <si>
    <t>tambahan angka summary khusus hit per CIF</t>
  </si>
  <si>
    <t>1. Dashboard Budget GL Poin</t>
  </si>
  <si>
    <r>
      <rPr>
        <b/>
        <sz val="10"/>
        <color rgb="FFFFFFFF"/>
        <rFont val="Calibri"/>
        <family val="2"/>
      </rPr>
      <t>No GL</t>
    </r>
    <r>
      <rPr>
        <sz val="10"/>
        <color rgb="FF000000"/>
        <rFont val="Calibri"/>
        <family val="2"/>
      </rPr>
      <t>​</t>
    </r>
  </si>
  <si>
    <r>
      <rPr>
        <b/>
        <sz val="10"/>
        <color rgb="FFFFFFFF"/>
        <rFont val="Calibri"/>
        <family val="2"/>
      </rPr>
      <t>Total Budget</t>
    </r>
    <r>
      <rPr>
        <sz val="10"/>
        <color rgb="FF000000"/>
        <rFont val="Calibri"/>
        <family val="2"/>
      </rPr>
      <t>​</t>
    </r>
  </si>
  <si>
    <r>
      <rPr>
        <b/>
        <sz val="10"/>
        <color rgb="FFFFFFFF"/>
        <rFont val="Calibri"/>
        <family val="2"/>
      </rPr>
      <t>Usage Accumulation</t>
    </r>
    <r>
      <rPr>
        <sz val="10"/>
        <color rgb="FF000000"/>
        <rFont val="Calibri"/>
        <family val="2"/>
      </rPr>
      <t>​</t>
    </r>
  </si>
  <si>
    <r>
      <rPr>
        <b/>
        <sz val="10"/>
        <color rgb="FFFFFFFF"/>
        <rFont val="Calibri"/>
        <family val="2"/>
      </rPr>
      <t>Start Date </t>
    </r>
    <r>
      <rPr>
        <sz val="10"/>
        <color rgb="FF000000"/>
        <rFont val="Calibri"/>
        <family val="2"/>
      </rPr>
      <t>​</t>
    </r>
  </si>
  <si>
    <r>
      <rPr>
        <b/>
        <sz val="10"/>
        <color rgb="FFFFFFFF"/>
        <rFont val="Calibri"/>
        <family val="2"/>
      </rPr>
      <t>End Date</t>
    </r>
    <r>
      <rPr>
        <sz val="10"/>
        <color rgb="FF000000"/>
        <rFont val="Calibri"/>
        <family val="2"/>
      </rPr>
      <t>​</t>
    </r>
  </si>
  <si>
    <r>
      <t>5301160503</t>
    </r>
    <r>
      <rPr>
        <sz val="9"/>
        <color rgb="FF000000"/>
        <rFont val="Calibri"/>
        <family val="2"/>
        <scheme val="minor"/>
      </rPr>
      <t>​</t>
    </r>
  </si>
  <si>
    <t>2.500.000.000​</t>
  </si>
  <si>
    <t>2.000.000​</t>
  </si>
  <si>
    <t>1  Agustus 2026​</t>
  </si>
  <si>
    <t>4 Agustus 2026​</t>
  </si>
  <si>
    <t xml:space="preserve">PAYMENT_ECOSYSTEM.PAYMENT_TRX	</t>
  </si>
  <si>
    <t>payment_ecosystem.gl_account</t>
  </si>
  <si>
    <t xml:space="preserve">PAYMENT_ECOSYSTEM.PAYMENT_TRX				</t>
  </si>
  <si>
    <t>WITH gl_active AS 
(SELECT qga.gl_account_id, qga.gl_number, qga.start_date, qga.end_date, qga.amount AS allocated_budget, 
qga.threshold AS threshold_percentage, (qga.amount * qga.threshold) / 100 AS threshold_amount
FROM payment_ecosystem.gl_account qga
WHERE qga.is_deleted = 0 AND TRUNC(SYSDATE) BETWEEN TRUNC(qga.start_date) AND TRUNC(qga.end_date)
AND GL_ACCOUNT_ID = '31b2f90d-30ea-4838-a032-33fc6f69ed98'
ORDER BY qga.updated_time DESC
FETCH FIRST 1 ROW ONLY)
SELECT m.gl_number AS "No GL",  
    m.allocated_budget AS "Total Budget​", 
    m.used_budget AS "Usage Accumulation​", 
    m.start_date AS "Start Date ", 
    m.end_date AS "End Date​"
FROM (
SELECT ga.*,
    NVL((
        SELECT SUM(gt.redeem_amount)
        FROM payment_ecosystem.gl_transaction gt
        WHERE gt.gl_account_id = ga.gl_account_id
         ), 0) AS used_budget
FROM gl_active ga
) m;</t>
  </si>
  <si>
    <r>
      <t>Tanggal</t>
    </r>
    <r>
      <rPr>
        <sz val="10"/>
        <color rgb="FF000000"/>
        <rFont val="Calibri"/>
        <family val="2"/>
      </rPr>
      <t>​</t>
    </r>
  </si>
  <si>
    <r>
      <t>Total Budget</t>
    </r>
    <r>
      <rPr>
        <sz val="10"/>
        <color rgb="FF000000"/>
        <rFont val="Calibri"/>
        <family val="2"/>
      </rPr>
      <t>​</t>
    </r>
  </si>
  <si>
    <r>
      <t>Usage</t>
    </r>
    <r>
      <rPr>
        <sz val="10"/>
        <color rgb="FF000000"/>
        <rFont val="Calibri"/>
        <family val="2"/>
      </rPr>
      <t>​</t>
    </r>
  </si>
  <si>
    <r>
      <t>Sisa Budget</t>
    </r>
    <r>
      <rPr>
        <sz val="10"/>
        <color rgb="FF000000"/>
        <rFont val="Calibri"/>
        <family val="2"/>
      </rPr>
      <t>​</t>
    </r>
  </si>
  <si>
    <r>
      <rPr>
        <b/>
        <sz val="10"/>
        <color rgb="FFFFFFFF"/>
        <rFont val="Calibri"/>
        <family val="2"/>
      </rPr>
      <t>Sisa Budget (Percentage)</t>
    </r>
    <r>
      <rPr>
        <sz val="10"/>
        <color rgb="FF000000"/>
        <rFont val="Calibri"/>
        <family val="2"/>
      </rPr>
      <t>​</t>
    </r>
  </si>
  <si>
    <t>3 Agustus 2026​</t>
  </si>
  <si>
    <r>
      <t>500.000.000</t>
    </r>
    <r>
      <rPr>
        <sz val="9"/>
        <color rgb="FF000000"/>
        <rFont val="Calibri"/>
        <family val="2"/>
      </rPr>
      <t>​</t>
    </r>
  </si>
  <si>
    <t>2.000.000.000​</t>
  </si>
  <si>
    <t>80%​</t>
  </si>
  <si>
    <r>
      <t>2.500.000.000</t>
    </r>
    <r>
      <rPr>
        <sz val="9"/>
        <color rgb="FF000000"/>
        <rFont val="Calibri"/>
        <family val="2"/>
      </rPr>
      <t>​</t>
    </r>
  </si>
  <si>
    <r>
      <t>700.000.000</t>
    </r>
    <r>
      <rPr>
        <sz val="9"/>
        <color rgb="FF000000"/>
        <rFont val="Calibri"/>
        <family val="2"/>
      </rPr>
      <t>​</t>
    </r>
  </si>
  <si>
    <r>
      <t>2.000.000.000</t>
    </r>
    <r>
      <rPr>
        <sz val="9"/>
        <color rgb="FF000000"/>
        <rFont val="Calibri"/>
        <family val="2"/>
      </rPr>
      <t>​</t>
    </r>
  </si>
  <si>
    <t>72%​</t>
  </si>
  <si>
    <t>5 Agustus 2026​</t>
  </si>
  <si>
    <t>20%​</t>
  </si>
  <si>
    <t xml:space="preserve">Note -&gt; </t>
  </si>
  <si>
    <t xml:space="preserve">1. Tambahan alert dibuat parameter/ bukan ambil dari settingan Livin </t>
  </si>
  <si>
    <t>PAYMENT_ECOSYSTEM.PAYMENT_TRX</t>
  </si>
  <si>
    <t>2. Alert dashboard &amp; naura dipasang ketika sisa 40% (warning) dan =&lt;20% (critical)</t>
  </si>
  <si>
    <t>WITH gl_active AS (
    SELECT 
        qga.gl_account_id, 
        qga.gl_number, 
        TRUNC(qga.start_date) start_date, 
        TRUNC(qga.end_date) end_date, 
        qga.amount AS allocated_budget
    FROM payment_ecosystem.gl_account qga
    WHERE qga.is_deleted = 0 
      AND TRUNC(SYSDATE) BETWEEN TRUNC(qga.start_date) AND TRUNC(qga.end_date)
      AND qga.gl_account_id = '31b2f90d-30ea-4838-a032-33fc6f69ed98'
),
-- akumulasi sampai hari ini
total_usage AS (
    SELECT 
        gt.gl_account_id,
        SUM(gt.redeem_amount) AS total_amount
    FROM payment_ecosystem.gl_transaction gt
    WHERE gt.created_time &lt; TRUNC(SYSDATE) + 1
    GROUP BY gt.gl_account_id
),
-- hanya hari ini
total_redeem AS (
    SELECT 
        gt.gl_account_id,
        SUM(gt.redeem_amount) AS total_amount
    FROM payment_ecosystem.gl_transaction gt
    WHERE gt.created_time &gt;= TRUNC(SYSDATE)
      AND gt.created_time &lt; TRUNC(SYSDATE) + 1
    GROUP BY gt.gl_account_id
)
SELECT 
    TRUNC(SYSDATE) AS "Tanggal",
    ga.allocated_budget AS "Total Budget",
    NVL(tr.total_amount, 0) AS "Usage",                
    NVL(tu.total_amount, 0) AS "Usage Accumulation",   
    ga.allocated_budget - NVL(tu.total_amount, 0) AS "Sisa Budget",
    ROUND(
    (ga.allocated_budget - NVL(tu.total_amount, 0)) 
    / ga.allocated_budget * 100, 
    2
) AS "Sisa Budget (Percentage)"
FROM gl_active ga
LEFT JOIN total_usage tu 
    ON ga.gl_account_id = tu.gl_account_id
LEFT JOIN total_redeem tr 
    ON ga.gl_account_id = tr.gl_account_id;</t>
  </si>
  <si>
    <r>
      <rPr>
        <b/>
        <sz val="12"/>
        <color rgb="FF000000"/>
        <rFont val="Arial"/>
        <family val="2"/>
      </rPr>
      <t>2. Dashboard Pembayaran Livin'</t>
    </r>
    <r>
      <rPr>
        <sz val="12"/>
        <color rgb="FF000000"/>
        <rFont val="Arial"/>
        <family val="2"/>
      </rPr>
      <t>​</t>
    </r>
  </si>
  <si>
    <t> </t>
  </si>
  <si>
    <t>Note-&gt;</t>
  </si>
  <si>
    <t>1. Tambahan transaksi unique CIF</t>
  </si>
  <si>
    <t>2. Pemasangan Naura jika ada gagal status pembayaran, next action pengecekan by ASP Payment (Dimas Kamurapi)</t>
  </si>
  <si>
    <t>apakah akan masih ada / tidak ? tbc daniel PO</t>
  </si>
  <si>
    <t>SELECT
    COUNT(distinct(from_cif)) AS "Unique User",
    COUNT(*) AS "Total Transaksi",
    SUM(CASE 
        WHEN status in ('SUCCESS', 'REFUND_VOID_SUCCESS', 'REFUND_SUCCESS') THEN 1 
        ELSE 0 
    END) AS "Transaksi Sukses",
    SUM(CASE 
        WHEN status = 'FAILED' THEN 1 
        ELSE 0 
    END) AS "Transaksi Gagal",
    SUM(CASE 
        WHEN status not in ('SUCCESS', 'REFUND_VOID_SUCCESS', 'REFUND_SUCCESS', 'FAILED') THEN 1 
        ELSE 0 
    END) AS "Transaksi Lainnya",
    SUM(CASE 
        WHEN status = 'SUCCESS' THEN amount 
        ELSE 0 
    END) AS "Nominal Transaksi Sukses",
    SUM(CASE 
        WHEN status = 'FAILED' THEN amount 
        ELSE 0 
    END) AS "Nominal Transaksi Gagal",
    SUM(CASE 
        WHEN status not in ('SUCCESS', 'REFUND_VOID_SUCCESS', 'REFUND_SUCCESS', 'FAILED') THEN amount 
        ELSE 0 
    END) AS "Nominal Transaksi Lainnya"
FROM PAYMENT_ECOSYSTEM.PAYMENT_TRX
WHERE feature_code = 'livinfood-pwa' 
AND created_time &gt;= TRUNC(SYSDATE)
AND created_time &lt; TRUNC(SYSDATE) + 1
AND from_cif not in ('1001955884',
'1000000393',
'1000962640',
'1001185672',
'1002487948',
'1000142159',
'1000014265',
'1001851742',
'1003108267',
'1000047198',
'1001073495',
'1000185331',
'1003087492',
'1000058327',
'1000836263',
'1000184807',
'1001425853',
'1002251627',
'1004327949',
'1001079975',
'1002575357',
'1000207079',
'1002312176',
'1000010047',
'1001260139',
'1000928181',
'1000197132',
'1000184818',
'1004025681',
'1001158309',
'1001525843',
'1003378232',
'1000840762',
'1000184815',
'1001028109',
'1006372324',
'2000458809',
'2000547023',
'2000301069',
'2000714156',
'2000005979',
'2000170287',
'2000407908',
'2000317503',
'3000032905',
'4000100798',
'4000036460',
'4000345279',
'4001116132',
'4000100866',
'4000100771',
'4000268202',
'4001194930',
'20000634660',
'4000596205',
'4001607003',
'4000052979',
'4000764284',
'5000130931',
'5000582803',
'5001564552',
'5000979379',
'5000090703',
'5000520091',
'5000085498',
'5001095425',
'5001275338',
'5001202308',
'5000858791',
'6000042138',
'6000883522',
'6000016094',
'6000069970',
'6001396515',
'6000265629',
'6000001710',
'6000039445',
'6000039485',
'7000257454',
'7000085502',
'7000101613',
'8000834290',
'8000893758',
'8000429698',
'8000082012',
'8000024120',
'8000810043',
'8000956446',
'8000627671',
'8000418872',
'9000243156',
'9000411062',
'9000017889',
'9000951857',
'9001037641',
'9000829393',
'9000400377',
'9000822864',
'9001142565',
'10000283150',
'10000068887',
'10000312102',
'10000146468',
'10000859037',
'11000034474',
'11000709773',
'11000317909',
'11000720771',
'12000799850',
'12000348733',
'12000396528',
'13002407654',
'13002118249',
'13001014779',
'13000168895',
'13000427842',
'13003354304',
'13000093096',
'13002115406',
'13000082829',
'13001010344',
'13000239133',
'13002155063',
'13000948692',
'13003324253',
'14000521244',
'14000031801',
'14000602273',
'14000261473',
'14000432746',
'14000031828',
'14001574828',
'14000498704',
'14001795802',
'14000019899',
'14000375429',
'14000604872',
'16000261709',
'16000238415',
'16000279060',
'18002062485',
'18000732178',
'18000943708',
'18000121011',
'18000600124',
'18000210800',
'18000121039',
'18001299862',
'18001146735',
'13000893964',
'19003396494',
'19001213644',
'19000000592',
'19000069236',
'19006825927',
'19001674901',
'19000754076',
'20000137882',
'20002057196',
'20000076866',
'20000007571',
'20000350837',
'20000116749',
'21000015419',
'21000505260',
'22000021258',
'22000051600',
'22000037606',
'23000234576',
'23000508024',
'25000302326',
'25000152427',
'25000834428',
'25001888078',
'25000696311',
'25001117413',
'25000087028',
'25000698126',
'25000391063',
'25000171945',
'26000013737');</t>
  </si>
  <si>
    <t xml:space="preserve">Note : </t>
  </si>
  <si>
    <r>
      <rPr>
        <sz val="11"/>
        <color rgb="FF000000"/>
        <rFont val="Calibri"/>
        <family val="2"/>
        <scheme val="minor"/>
      </rPr>
      <t xml:space="preserve">1. Pencairan berhasil: </t>
    </r>
    <r>
      <rPr>
        <b/>
        <sz val="11"/>
        <color rgb="FF000000"/>
        <rFont val="Calibri"/>
        <family val="2"/>
        <scheme val="minor"/>
      </rPr>
      <t>count status pencairan</t>
    </r>
    <r>
      <rPr>
        <sz val="11"/>
        <color rgb="FF000000"/>
        <rFont val="Calibri"/>
        <family val="2"/>
        <scheme val="minor"/>
      </rPr>
      <t xml:space="preserve"> sudah cair
2. Pencairan on going: </t>
    </r>
    <r>
      <rPr>
        <b/>
        <sz val="11"/>
        <color rgb="FF000000"/>
        <rFont val="Calibri"/>
        <family val="2"/>
        <scheme val="minor"/>
      </rPr>
      <t>count status pencairan</t>
    </r>
    <r>
      <rPr>
        <sz val="11"/>
        <color rgb="FF000000"/>
        <rFont val="Calibri"/>
        <family val="2"/>
        <scheme val="minor"/>
      </rPr>
      <t xml:space="preserve"> ongoing
3. Transksi Berhasil: </t>
    </r>
    <r>
      <rPr>
        <b/>
        <sz val="11"/>
        <color rgb="FF000000"/>
        <rFont val="Calibri"/>
        <family val="2"/>
        <scheme val="minor"/>
      </rPr>
      <t>count status pencairan</t>
    </r>
    <r>
      <rPr>
        <sz val="11"/>
        <color rgb="FF000000"/>
        <rFont val="Calibri"/>
        <family val="2"/>
        <scheme val="minor"/>
      </rPr>
      <t xml:space="preserve"> status refund
4. Nominal </t>
    </r>
    <r>
      <rPr>
        <b/>
        <sz val="11"/>
        <color rgb="FF000000"/>
        <rFont val="Calibri"/>
        <family val="2"/>
        <scheme val="minor"/>
      </rPr>
      <t xml:space="preserve">pencairan berhasil: matching nominal transaksi vs status pencairan </t>
    </r>
    <r>
      <rPr>
        <sz val="11"/>
        <color rgb="FF000000"/>
        <rFont val="Calibri"/>
        <family val="2"/>
        <scheme val="minor"/>
      </rPr>
      <t xml:space="preserve">yang status pencairan berhasil
</t>
    </r>
    <r>
      <rPr>
        <b/>
        <sz val="11"/>
        <color rgb="FF000000"/>
        <rFont val="Calibri"/>
        <family val="2"/>
        <scheme val="minor"/>
      </rPr>
      <t xml:space="preserve">5. Nominal Transaksi pencairan ongoing: matching nominal transaksi vs status pencairan </t>
    </r>
    <r>
      <rPr>
        <sz val="11"/>
        <color rgb="FF000000"/>
        <rFont val="Calibri"/>
        <family val="2"/>
        <scheme val="minor"/>
      </rPr>
      <t>yang status ongoing</t>
    </r>
    <r>
      <rPr>
        <b/>
        <sz val="11"/>
        <color rgb="FF000000"/>
        <rFont val="Calibri"/>
        <family val="2"/>
        <scheme val="minor"/>
      </rPr>
      <t xml:space="preserve"> 
6. Nominal transaksi refund:</t>
    </r>
    <r>
      <rPr>
        <sz val="11"/>
        <color rgb="FF000000"/>
        <rFont val="Calibri"/>
        <family val="2"/>
        <scheme val="minor"/>
      </rPr>
      <t xml:space="preserve"> </t>
    </r>
    <r>
      <rPr>
        <b/>
        <sz val="11"/>
        <color rgb="FF000000"/>
        <rFont val="Calibri"/>
        <family val="2"/>
        <scheme val="minor"/>
      </rPr>
      <t>matching nominal transaksi</t>
    </r>
    <r>
      <rPr>
        <sz val="11"/>
        <color rgb="FF000000"/>
        <rFont val="Calibri"/>
        <family val="2"/>
        <scheme val="minor"/>
      </rPr>
      <t xml:space="preserve"> vs </t>
    </r>
    <r>
      <rPr>
        <b/>
        <sz val="11"/>
        <color rgb="FF000000"/>
        <rFont val="Calibri"/>
        <family val="2"/>
        <scheme val="minor"/>
      </rPr>
      <t xml:space="preserve">status pencairan </t>
    </r>
    <r>
      <rPr>
        <sz val="11"/>
        <color rgb="FF000000"/>
        <rFont val="Calibri"/>
        <family val="2"/>
        <scheme val="minor"/>
      </rPr>
      <t>yang status refund</t>
    </r>
  </si>
  <si>
    <r>
      <rPr>
        <b/>
        <sz val="10"/>
        <color rgb="FFFFFFFF"/>
        <rFont val="Calibri"/>
        <family val="2"/>
      </rPr>
      <t>No VA</t>
    </r>
    <r>
      <rPr>
        <sz val="10"/>
        <color rgb="FF000000"/>
        <rFont val="Calibri"/>
        <family val="2"/>
      </rPr>
      <t>​</t>
    </r>
  </si>
  <si>
    <r>
      <t>Nama nasabah</t>
    </r>
    <r>
      <rPr>
        <sz val="10"/>
        <color rgb="FF000000"/>
        <rFont val="Calibri"/>
        <family val="2"/>
      </rPr>
      <t>​</t>
    </r>
  </si>
  <si>
    <r>
      <t>Waktu Transaksi</t>
    </r>
    <r>
      <rPr>
        <sz val="10"/>
        <color rgb="FF000000"/>
        <rFont val="Calibri"/>
        <family val="2"/>
      </rPr>
      <t>​</t>
    </r>
  </si>
  <si>
    <t>Outlet ID [DB LM]</t>
  </si>
  <si>
    <r>
      <rPr>
        <b/>
        <sz val="10"/>
        <color rgb="FFFFFFFF"/>
        <rFont val="Calibri"/>
        <family val="2"/>
      </rPr>
      <t>Nama Outlet</t>
    </r>
    <r>
      <rPr>
        <sz val="10"/>
        <color rgb="FF000000"/>
        <rFont val="Calibri"/>
        <family val="2"/>
      </rPr>
      <t>​</t>
    </r>
  </si>
  <si>
    <r>
      <rPr>
        <b/>
        <sz val="10"/>
        <color rgb="FFFFFFFF"/>
        <rFont val="Calibri"/>
        <family val="2"/>
      </rPr>
      <t>Nominal Transaksi</t>
    </r>
    <r>
      <rPr>
        <sz val="10"/>
        <color rgb="FF000000"/>
        <rFont val="Calibri"/>
        <family val="2"/>
      </rPr>
      <t>​</t>
    </r>
  </si>
  <si>
    <r>
      <rPr>
        <b/>
        <sz val="10"/>
        <color rgb="FFFFFFFF"/>
        <rFont val="Calibri"/>
        <family val="2"/>
      </rPr>
      <t>Debet CASA</t>
    </r>
    <r>
      <rPr>
        <sz val="10"/>
        <color rgb="FF000000"/>
        <rFont val="Calibri"/>
        <family val="2"/>
      </rPr>
      <t>​</t>
    </r>
  </si>
  <si>
    <r>
      <rPr>
        <b/>
        <sz val="10"/>
        <color rgb="FFFFFFFF"/>
        <rFont val="Calibri"/>
        <family val="2"/>
      </rPr>
      <t>Debet limit CC</t>
    </r>
    <r>
      <rPr>
        <sz val="10"/>
        <color rgb="FF000000"/>
        <rFont val="Calibri"/>
        <family val="2"/>
      </rPr>
      <t>​</t>
    </r>
  </si>
  <si>
    <r>
      <rPr>
        <b/>
        <sz val="10"/>
        <color rgb="FFFFFFFF"/>
        <rFont val="Calibri"/>
        <family val="2"/>
      </rPr>
      <t xml:space="preserve">Debet Livin poin </t>
    </r>
    <r>
      <rPr>
        <sz val="10"/>
        <color rgb="FF000000"/>
        <rFont val="Calibri"/>
        <family val="2"/>
      </rPr>
      <t>​</t>
    </r>
  </si>
  <si>
    <r>
      <rPr>
        <b/>
        <sz val="10"/>
        <color rgb="FFFFFFFF"/>
        <rFont val="Calibri"/>
        <family val="2"/>
      </rPr>
      <t>Status pembayaran</t>
    </r>
    <r>
      <rPr>
        <sz val="10"/>
        <color rgb="FF000000"/>
        <rFont val="Calibri"/>
        <family val="2"/>
      </rPr>
      <t>​</t>
    </r>
  </si>
  <si>
    <t>Status Pencairan [DB LM]</t>
  </si>
  <si>
    <t>8881800807171234567​</t>
  </si>
  <si>
    <r>
      <t>A*</t>
    </r>
    <r>
      <rPr>
        <sz val="9"/>
        <color rgb="FF000000"/>
        <rFont val="Calibri"/>
        <family val="2"/>
      </rPr>
      <t>​</t>
    </r>
  </si>
  <si>
    <t>09 Juli 2026​</t>
  </si>
  <si>
    <r>
      <t>GID-100277</t>
    </r>
    <r>
      <rPr>
        <sz val="9"/>
        <color rgb="FF000000"/>
        <rFont val="Calibri"/>
        <family val="2"/>
      </rPr>
      <t>​</t>
    </r>
  </si>
  <si>
    <t>Kopi ABC​</t>
  </si>
  <si>
    <t>Rp 100.000​</t>
  </si>
  <si>
    <t>-​</t>
  </si>
  <si>
    <r>
      <t>Gagal</t>
    </r>
    <r>
      <rPr>
        <sz val="9"/>
        <color rgb="FF000000"/>
        <rFont val="Calibri"/>
        <family val="2"/>
      </rPr>
      <t>​</t>
    </r>
  </si>
  <si>
    <r>
      <t>-</t>
    </r>
    <r>
      <rPr>
        <sz val="9"/>
        <color rgb="FF000000"/>
        <rFont val="Calibri"/>
        <family val="2"/>
      </rPr>
      <t>​</t>
    </r>
  </si>
  <si>
    <r>
      <t>15:00:00</t>
    </r>
    <r>
      <rPr>
        <sz val="9"/>
        <color rgb="FF000000"/>
        <rFont val="Calibri"/>
        <family val="2"/>
      </rPr>
      <t>​</t>
    </r>
  </si>
  <si>
    <t>8881800807171234568​</t>
  </si>
  <si>
    <t>B*​</t>
  </si>
  <si>
    <t>GID-100278​</t>
  </si>
  <si>
    <t>Kopi CDE​</t>
  </si>
  <si>
    <t>Rp 50.000​</t>
  </si>
  <si>
    <t>15:05:00​</t>
  </si>
  <si>
    <t>8881800807171234569​</t>
  </si>
  <si>
    <t>C*​</t>
  </si>
  <si>
    <t>GID-100279​</t>
  </si>
  <si>
    <t>Kopi EFG​</t>
  </si>
  <si>
    <t>Rp 70.000​</t>
  </si>
  <si>
    <r>
      <t xml:space="preserve">Berhasil </t>
    </r>
    <r>
      <rPr>
        <sz val="9"/>
        <color rgb="FF000000"/>
        <rFont val="Calibri"/>
        <family val="2"/>
      </rPr>
      <t>​</t>
    </r>
  </si>
  <si>
    <r>
      <t>Sudah cair</t>
    </r>
    <r>
      <rPr>
        <sz val="9"/>
        <color rgb="FF000000"/>
        <rFont val="Calibri"/>
        <family val="2"/>
      </rPr>
      <t>​</t>
    </r>
  </si>
  <si>
    <t>18:00:00​</t>
  </si>
  <si>
    <r>
      <t>8881800807171234560</t>
    </r>
    <r>
      <rPr>
        <sz val="9"/>
        <color rgb="FF000000"/>
        <rFont val="Calibri"/>
        <family val="2"/>
      </rPr>
      <t>​</t>
    </r>
  </si>
  <si>
    <r>
      <t>D*</t>
    </r>
    <r>
      <rPr>
        <sz val="9"/>
        <color rgb="FF000000"/>
        <rFont val="Calibri"/>
        <family val="2"/>
      </rPr>
      <t>​</t>
    </r>
  </si>
  <si>
    <r>
      <t>GID-100230</t>
    </r>
    <r>
      <rPr>
        <sz val="9"/>
        <color rgb="FF000000"/>
        <rFont val="Calibri"/>
        <family val="2"/>
      </rPr>
      <t>​</t>
    </r>
  </si>
  <si>
    <t>Kopi HIJ​</t>
  </si>
  <si>
    <t>Rp 75.000​</t>
  </si>
  <si>
    <t>Rp 25.000 (1.000 poin)​</t>
  </si>
  <si>
    <r>
      <t>Menunggu penyelesaian</t>
    </r>
    <r>
      <rPr>
        <sz val="9"/>
        <color rgb="FF000000"/>
        <rFont val="Calibri"/>
        <family val="2"/>
      </rPr>
      <t>​</t>
    </r>
  </si>
  <si>
    <r>
      <t>18:10:00</t>
    </r>
    <r>
      <rPr>
        <sz val="9"/>
        <color rgb="FF000000"/>
        <rFont val="Calibri"/>
        <family val="2"/>
      </rPr>
      <t>​</t>
    </r>
  </si>
  <si>
    <t xml:space="preserve">PAYMENT_ECOSYSTEM.PAYMENT_TRX					</t>
  </si>
  <si>
    <t>SELECT 
    trx.BILL_KEY_1 AS "No VA",
    trx.FROM_ACCOUNT_NAME AS "Nama Nasabah",
    trx.CREATED_TIME AS "Waktu Transaksi",
    MAX(CASE 
        WHEN jt.label IN ('Nama Mitra', 'Nama Merchant', 'Mitra Name', 'Merchant Name') 
        THEN jt.outletName
    END) AS "Nama Outlet",
    (trx.AMOUNT + trx.CUSTOMER_CHARGES_AMOUNT) AS "Nominal Transaksi",
    CASE 
        WHEN trx.FROM_ACCOUNT_TYPE = 'S' THEN trx.TOTAL_AMOUNT
        ELSE 0
    END AS "Debet CASA",
    CASE 
        WHEN trx.FROM_ACCOUNT_TYPE = 'C' THEN trx.TOTAL_AMOUNT
        ELSE 0
    END AS "Debet limit CC",
    (trx.LIVIN_POINT_CONVERSION) AS "Debet Livin Poin",
    trx.STATUS AS "Status pembayaran"
FROM PAYMENT_ECOSYSTEM.PAYMENT_TRX trx
LEFT JOIN JSON_TABLE(
    trx.BILL_INFO,
    '$[*]'
    COLUMNS (
        label VARCHAR2(100) PATH '$.label',
        outletName VARCHAR2(200) PATH '$.value'
    )
) jt
ON 1 = 1
WHERE trx.feature_code = 'livinfood-pwa'
AND created_time &gt;= TRUNC(SYSDATE)
AND created_time &lt; TRUNC(SYSDATE) + 1
AND trx.from_cif NOT IN ('1001955884',
'1000000393',
'1000962640',
'1001185672',
'1002487948',
'1000142159',
'1000014265',
'1001851742',
'1003108267',
'1000047198',
'1001073495',
'1000185331',
'1003087492',
'1000058327',
'1000836263',
'1000184807',
'1001425853',
'1002251627',
'1004327949',
'1001079975',
'1002575357',
'1000207079',
'1002312176',
'1000010047',
'1001260139',
'1000928181',
'1000197132',
'1000184818',
'1004025681',
'1001158309',
'1001525843',
'1003378232',
'1000840762',
'1000184815',
'1001028109',
'1006372324',
'2000458809',
'2000547023',
'2000301069',
'2000714156',
'2000005979',
'2000170287',
'2000407908',
'2000317503',
'3000032905',
'4000100798',
'4000036460',
'4000345279',
'4001116132',
'4000100866',
'4000100771',
'4000268202',
'4001194930',
'20000634660',
'4000596205',
'4001607003',
'4000052979',
'4000764284',
'5000130931',
'5000582803',
'5001564552',
'5000979379',
'5000090703',
'5000520091',
'5000085498',
'5001095425',
'5001275338',
'5001202308',
'5000858791',
'6000042138',
'6000883522',
'6000016094',
'6000069970',
'6001396515',
'6000265629',
'6000001710',
'6000039445',
'6000039485',
'7000257454',
'7000085502',
'7000101613',
'8000834290',
'8000893758',
'8000429698',
'8000082012',
'8000024120',
'8000810043',
'8000956446',
'8000627671',
'8000418872',
'9000243156',
'9000411062',
'9000017889',
'9000951857',
'9001037641',
'9000829393',
'9000400377',
'9000822864',
'9001142565',
'10000283150',
'10000068887',
'10000312102',
'10000146468',
'10000859037',
'11000034474',
'11000709773',
'11000317909',
'11000720771',
'12000799850',
'12000348733',
'12000396528',
'13002407654',
'13002118249',
'13001014779',
'13000168895',
'13000427842',
'13003354304',
'13000093096',
'13002115406',
'13000082829',
'13001010344',
'13000239133',
'13002155063',
'13000948692',
'13003324253',
'14000521244',
'14000031801',
'14000602273',
'14000261473',
'14000432746',
'14000031828',
'14001574828',
'14000498704',
'14001795802',
'14000019899',
'14000375429',
'14000604872',
'16000261709',
'16000238415',
'16000279060',
'18002062485',
'18000732178',
'18000943708',
'18000121011',
'18000600124',
'18000210800',
'18000121039',
'18001299862',
'18001146735',
'13000893964',
'19003396494',
'19001213644',
'19000000592',
'19000069236',
'19006825927',
'19001674901',
'19000754076',
'20000137882',
'20002057196',
'20000076866',
'20000007571',
'20000350837',
'20000116749',
'21000015419',
'21000505260',
'22000021258',
'22000051600',
'22000037606',
'23000234576',
'23000508024',
'25000302326',
'25000152427',
'25000834428',
'25001888078',
'25000696311',
'25001117413',
'25000087028',
'25000698126',
'25000391063',
'25000171945',
'26000013737')
GROUP BY 
    trx.BILL_KEY_1,
    trx.FROM_ACCOUNT_NAME,
    trx.CREATED_TIME,
    trx.AMOUNT,
    trx.CUSTOMER_CHARGES_AMOUNT,
    trx.FROM_ACCOUNT_TYPE,
    trx.TOTAL_AMOUNT,
    trx.LIVIN_POINT_CONVERSION,
    trx.STATUS;</t>
  </si>
  <si>
    <t>Schema.table Livin Merchant (Core/Comple)</t>
  </si>
  <si>
    <t>Query Livin Merchant (Field nmr VA, outlet id, status pencairan)</t>
  </si>
  <si>
    <t>SELECT VIRTUAL_ACCOUNT_NO AS NO_VA, GROUP_ID AS OUTLET_ID, STATUS AS STATUS_PENCAIRAN
FROM LM_VA_PAYMENT.VA_TRANSACTION vt 
WHERE vt.CREATED_TIME &gt;= TRUNC(SYSDATE) AND vt.CREATED_TIME &lt; TRUNC(SYSDATE) + 1 ;</t>
  </si>
  <si>
    <r>
      <rPr>
        <b/>
        <sz val="11"/>
        <color rgb="FF000000"/>
        <rFont val="Calibri"/>
        <family val="2"/>
        <scheme val="minor"/>
      </rPr>
      <t xml:space="preserve">Note:
</t>
    </r>
    <r>
      <rPr>
        <sz val="11"/>
        <color rgb="FF000000"/>
        <rFont val="Calibri"/>
        <family val="2"/>
        <scheme val="minor"/>
      </rPr>
      <t xml:space="preserve">Matching key menggunakan </t>
    </r>
    <r>
      <rPr>
        <b/>
        <sz val="11"/>
        <color rgb="FF000000"/>
        <rFont val="Calibri"/>
        <family val="2"/>
        <scheme val="minor"/>
      </rPr>
      <t>Nomor VA</t>
    </r>
  </si>
  <si>
    <t>LM tanggal 7 migrasi</t>
  </si>
  <si>
    <r>
      <rPr>
        <b/>
        <sz val="14"/>
        <color rgb="FF000000"/>
        <rFont val="Calibri"/>
        <family val="2"/>
      </rPr>
      <t>3. Dashboard Refund</t>
    </r>
    <r>
      <rPr>
        <sz val="14"/>
        <color rgb="FF000000"/>
        <rFont val="Calibri"/>
        <family val="2"/>
      </rPr>
      <t>​</t>
    </r>
  </si>
  <si>
    <t>SELECT
    COUNT(distinct(from_cif)) AS "Unique User",
    COUNT(*) AS "Total Transaksi",
    COUNT(
        CASE 
            WHEN status IN ('REFUND_VOID_SUCCESS', 'REFUND_SUCCESS', 'REFUND_VOID_FAILED', 'REFUND_FAILED') 
            THEN 1 
        END
    ) AS "Total Refund",
    SUM(CASE 
        WHEN status in ('REFUND_VOID_SUCCESS', 'REFUND_SUCCESS') THEN 1 
        ELSE 0 
    END) AS "Refund Sukses",
    SUM(CASE 
        WHEN status IN ('REFUND_VOID_FAILED', 'REFUND_FAILED') THEN 1 
        ELSE 0 
    END) AS "Refund Gagal",
    SUM(CASE 
        WHEN status in ('REFUND_VOID_SUCCESS', 'REFUND_SUCCESS') THEN amount 
        ELSE 0 
    END) AS "Nominal Refund Sukses",
    SUM(CASE 
        WHEN status in ('REFUND_VOID_FAILED', 'REFUND_FAILED') THEN amount 
        ELSE 0 
    END) AS "Nominal Refund Gagal"
FROM PAYMENT_ECOSYSTEM.PAYMENT_TRX
WHERE feature_code = 'livinfood-pwa'
AND created_time &gt;= TRUNC(SYSDATE)
AND created_time &lt; TRUNC(SYSDATE) + 1;</t>
  </si>
  <si>
    <t>a. Tarikan Livin 30 mnt sekali</t>
  </si>
  <si>
    <t>b. Tarikan by BPS 1x sehari (Setiap jam 18.10 wib)</t>
  </si>
  <si>
    <r>
      <t>No VA</t>
    </r>
    <r>
      <rPr>
        <sz val="9"/>
        <color rgb="FF000000"/>
        <rFont val="Calibri"/>
        <family val="2"/>
      </rPr>
      <t>​</t>
    </r>
  </si>
  <si>
    <r>
      <t>Tanggal Transaksi</t>
    </r>
    <r>
      <rPr>
        <sz val="9"/>
        <color rgb="FF000000"/>
        <rFont val="Calibri"/>
        <family val="2"/>
      </rPr>
      <t>​</t>
    </r>
  </si>
  <si>
    <r>
      <t>Outlet ID [DB LM]</t>
    </r>
    <r>
      <rPr>
        <sz val="9"/>
        <color rgb="FF000000"/>
        <rFont val="Calibri"/>
        <family val="2"/>
      </rPr>
      <t>​</t>
    </r>
  </si>
  <si>
    <r>
      <t>Nama Outlet</t>
    </r>
    <r>
      <rPr>
        <sz val="9"/>
        <color rgb="FF000000"/>
        <rFont val="Calibri"/>
        <family val="2"/>
      </rPr>
      <t>​</t>
    </r>
  </si>
  <si>
    <r>
      <rPr>
        <b/>
        <sz val="9"/>
        <color rgb="FFFFFFFF"/>
        <rFont val="Calibri"/>
        <family val="2"/>
      </rPr>
      <t>Waktu Refund</t>
    </r>
    <r>
      <rPr>
        <sz val="9"/>
        <color rgb="FF000000"/>
        <rFont val="Calibri"/>
        <family val="2"/>
      </rPr>
      <t>​</t>
    </r>
  </si>
  <si>
    <r>
      <t>Nominal Refund</t>
    </r>
    <r>
      <rPr>
        <sz val="9"/>
        <color rgb="FF000000"/>
        <rFont val="Calibri"/>
        <family val="2"/>
      </rPr>
      <t>​</t>
    </r>
  </si>
  <si>
    <r>
      <rPr>
        <b/>
        <sz val="9"/>
        <color rgb="FFFFFFFF"/>
        <rFont val="Calibri"/>
        <family val="2"/>
      </rPr>
      <t>Reverse CASA</t>
    </r>
    <r>
      <rPr>
        <sz val="9"/>
        <color rgb="FF000000"/>
        <rFont val="Calibri"/>
        <family val="2"/>
      </rPr>
      <t>​</t>
    </r>
  </si>
  <si>
    <r>
      <rPr>
        <b/>
        <sz val="9"/>
        <color rgb="FFFFFFFF"/>
        <rFont val="Calibri"/>
        <family val="2"/>
      </rPr>
      <t>Reverse limit CC</t>
    </r>
    <r>
      <rPr>
        <sz val="9"/>
        <color rgb="FF000000"/>
        <rFont val="Calibri"/>
        <family val="2"/>
      </rPr>
      <t>​</t>
    </r>
  </si>
  <si>
    <r>
      <rPr>
        <b/>
        <sz val="9"/>
        <color rgb="FFFFFFFF"/>
        <rFont val="Calibri"/>
        <family val="2"/>
      </rPr>
      <t>Reverse Livin poin</t>
    </r>
    <r>
      <rPr>
        <sz val="9"/>
        <color rgb="FF000000"/>
        <rFont val="Calibri"/>
        <family val="2"/>
      </rPr>
      <t>​</t>
    </r>
  </si>
  <si>
    <r>
      <rPr>
        <b/>
        <sz val="9"/>
        <color rgb="FFFFFFFF"/>
        <rFont val="Calibri"/>
        <family val="2"/>
      </rPr>
      <t>Status Pesanan [DB LM]</t>
    </r>
    <r>
      <rPr>
        <sz val="9"/>
        <color rgb="FF000000"/>
        <rFont val="Calibri"/>
        <family val="2"/>
      </rPr>
      <t>​</t>
    </r>
  </si>
  <si>
    <r>
      <rPr>
        <b/>
        <sz val="9"/>
        <color rgb="FFFFFFFF"/>
        <rFont val="Calibri"/>
        <family val="2"/>
      </rPr>
      <t>Reason trigger refund [DB LM]</t>
    </r>
    <r>
      <rPr>
        <sz val="9"/>
        <color rgb="FF000000"/>
        <rFont val="Calibri"/>
        <family val="2"/>
      </rPr>
      <t>​</t>
    </r>
  </si>
  <si>
    <r>
      <rPr>
        <b/>
        <sz val="9"/>
        <color rgb="FFFFFFFF"/>
        <rFont val="Calibri"/>
        <family val="2"/>
      </rPr>
      <t>Refund By</t>
    </r>
    <r>
      <rPr>
        <sz val="9"/>
        <color rgb="FF000000"/>
        <rFont val="Calibri"/>
        <family val="2"/>
      </rPr>
      <t>​</t>
    </r>
  </si>
  <si>
    <r>
      <rPr>
        <b/>
        <sz val="9"/>
        <color rgb="FFFFFFFF"/>
        <rFont val="Calibri"/>
        <family val="2"/>
      </rPr>
      <t>Status Refund [BPS &amp; Livin]</t>
    </r>
    <r>
      <rPr>
        <sz val="9"/>
        <color rgb="FF000000"/>
        <rFont val="Calibri"/>
        <family val="2"/>
      </rPr>
      <t>​</t>
    </r>
  </si>
  <si>
    <r>
      <t>8881800807171234568</t>
    </r>
    <r>
      <rPr>
        <sz val="8.5"/>
        <color rgb="FF000000"/>
        <rFont val="Calibri"/>
        <family val="2"/>
      </rPr>
      <t>​</t>
    </r>
  </si>
  <si>
    <r>
      <t>09 Jul 2026</t>
    </r>
    <r>
      <rPr>
        <sz val="8.5"/>
        <color rgb="FF000000"/>
        <rFont val="Calibri"/>
        <family val="2"/>
      </rPr>
      <t>​</t>
    </r>
  </si>
  <si>
    <r>
      <t>GID-100278</t>
    </r>
    <r>
      <rPr>
        <sz val="8.5"/>
        <color rgb="FF000000"/>
        <rFont val="Calibri"/>
        <family val="2"/>
      </rPr>
      <t>​</t>
    </r>
  </si>
  <si>
    <r>
      <t>Kopi CD</t>
    </r>
    <r>
      <rPr>
        <sz val="8.5"/>
        <color rgb="FF000000"/>
        <rFont val="Calibri"/>
        <family val="2"/>
      </rPr>
      <t>​</t>
    </r>
  </si>
  <si>
    <r>
      <t>Rp 150.000</t>
    </r>
    <r>
      <rPr>
        <sz val="8.5"/>
        <color rgb="FF000000"/>
        <rFont val="Calibri"/>
        <family val="2"/>
      </rPr>
      <t>​</t>
    </r>
  </si>
  <si>
    <r>
      <t>Rp 100.000</t>
    </r>
    <r>
      <rPr>
        <sz val="8.5"/>
        <color rgb="FF000000"/>
        <rFont val="Calibri"/>
        <family val="2"/>
      </rPr>
      <t>​</t>
    </r>
  </si>
  <si>
    <r>
      <t>—</t>
    </r>
    <r>
      <rPr>
        <sz val="8.5"/>
        <color rgb="FF000000"/>
        <rFont val="Calibri"/>
        <family val="2"/>
      </rPr>
      <t>​</t>
    </r>
  </si>
  <si>
    <r>
      <t>Rp 50.000 (2.000 poin)</t>
    </r>
    <r>
      <rPr>
        <sz val="8.5"/>
        <color rgb="FF000000"/>
        <rFont val="Calibri"/>
        <family val="2"/>
      </rPr>
      <t>​</t>
    </r>
  </si>
  <si>
    <t>​</t>
  </si>
  <si>
    <r>
      <t>Merchant melewati batas SLA konfirmasi</t>
    </r>
    <r>
      <rPr>
        <sz val="8"/>
        <color rgb="FF000000"/>
        <rFont val="Calibri"/>
        <family val="2"/>
      </rPr>
      <t>​</t>
    </r>
  </si>
  <si>
    <r>
      <t>API</t>
    </r>
    <r>
      <rPr>
        <sz val="10"/>
        <color rgb="FF000000"/>
        <rFont val="Calibri"/>
        <family val="2"/>
      </rPr>
      <t>​</t>
    </r>
  </si>
  <si>
    <r>
      <t>Gagal</t>
    </r>
    <r>
      <rPr>
        <sz val="8.5"/>
        <color rgb="FF000000"/>
        <rFont val="Calibri"/>
        <family val="2"/>
      </rPr>
      <t>​</t>
    </r>
  </si>
  <si>
    <r>
      <t>15:25:00</t>
    </r>
    <r>
      <rPr>
        <sz val="8.5"/>
        <color rgb="FF000000"/>
        <rFont val="Calibri"/>
        <family val="2"/>
      </rPr>
      <t>​</t>
    </r>
  </si>
  <si>
    <r>
      <t>15:25:05</t>
    </r>
    <r>
      <rPr>
        <sz val="8.5"/>
        <color rgb="FF000000"/>
        <rFont val="Calibri"/>
        <family val="2"/>
      </rPr>
      <t>​</t>
    </r>
  </si>
  <si>
    <t>PIC monitoring: ECO, CCG</t>
  </si>
  <si>
    <r>
      <t>8881800807171234571</t>
    </r>
    <r>
      <rPr>
        <sz val="8.5"/>
        <color rgb="FF000000"/>
        <rFont val="Calibri"/>
        <family val="2"/>
      </rPr>
      <t>​</t>
    </r>
  </si>
  <si>
    <r>
      <t>GID-100231</t>
    </r>
    <r>
      <rPr>
        <sz val="8.5"/>
        <color rgb="FF000000"/>
        <rFont val="Calibri"/>
        <family val="2"/>
      </rPr>
      <t>​</t>
    </r>
  </si>
  <si>
    <r>
      <t>Kopi JK</t>
    </r>
    <r>
      <rPr>
        <sz val="8.5"/>
        <color rgb="FF000000"/>
        <rFont val="Calibri"/>
        <family val="2"/>
      </rPr>
      <t>​</t>
    </r>
  </si>
  <si>
    <r>
      <t>Rp 200.000</t>
    </r>
    <r>
      <rPr>
        <sz val="8.5"/>
        <color rgb="FF000000"/>
        <rFont val="Calibri"/>
        <family val="2"/>
      </rPr>
      <t>​</t>
    </r>
  </si>
  <si>
    <r>
      <t>Merchant tidak konfirmasi</t>
    </r>
    <r>
      <rPr>
        <sz val="8"/>
        <color rgb="FF000000"/>
        <rFont val="Calibri"/>
        <family val="2"/>
      </rPr>
      <t>​</t>
    </r>
  </si>
  <si>
    <r>
      <t>15:35:00</t>
    </r>
    <r>
      <rPr>
        <sz val="8.5"/>
        <color rgb="FF000000"/>
        <rFont val="Calibri"/>
        <family val="2"/>
      </rPr>
      <t>​</t>
    </r>
  </si>
  <si>
    <r>
      <t>15:35:05</t>
    </r>
    <r>
      <rPr>
        <sz val="8.5"/>
        <color rgb="FF000000"/>
        <rFont val="Calibri"/>
        <family val="2"/>
      </rPr>
      <t>​</t>
    </r>
  </si>
  <si>
    <r>
      <t>GID-100277</t>
    </r>
    <r>
      <rPr>
        <sz val="8.5"/>
        <color rgb="FF000000"/>
        <rFont val="Calibri"/>
        <family val="2"/>
      </rPr>
      <t>​</t>
    </r>
  </si>
  <si>
    <r>
      <t>Kopi AB</t>
    </r>
    <r>
      <rPr>
        <sz val="8.5"/>
        <color rgb="FF000000"/>
        <rFont val="Calibri"/>
        <family val="2"/>
      </rPr>
      <t>​</t>
    </r>
  </si>
  <si>
    <r>
      <t>Berhasil</t>
    </r>
    <r>
      <rPr>
        <sz val="8.5"/>
        <color rgb="FF000000"/>
        <rFont val="Calibri"/>
        <family val="2"/>
      </rPr>
      <t>​</t>
    </r>
  </si>
  <si>
    <r>
      <t>15:15:00</t>
    </r>
    <r>
      <rPr>
        <sz val="8.5"/>
        <color rgb="FF000000"/>
        <rFont val="Calibri"/>
        <family val="2"/>
      </rPr>
      <t>​</t>
    </r>
  </si>
  <si>
    <r>
      <t>15:15:05</t>
    </r>
    <r>
      <rPr>
        <sz val="8.5"/>
        <color rgb="FF000000"/>
        <rFont val="Calibri"/>
        <family val="2"/>
      </rPr>
      <t>​</t>
    </r>
  </si>
  <si>
    <r>
      <t>8881800807171234569</t>
    </r>
    <r>
      <rPr>
        <sz val="8.5"/>
        <color rgb="FF000000"/>
        <rFont val="Calibri"/>
        <family val="2"/>
      </rPr>
      <t>​</t>
    </r>
  </si>
  <si>
    <r>
      <t>GID-100279</t>
    </r>
    <r>
      <rPr>
        <sz val="8.5"/>
        <color rgb="FF000000"/>
        <rFont val="Calibri"/>
        <family val="2"/>
      </rPr>
      <t>​</t>
    </r>
  </si>
  <si>
    <r>
      <t>Kopi EF</t>
    </r>
    <r>
      <rPr>
        <sz val="8.5"/>
        <color rgb="FF000000"/>
        <rFont val="Calibri"/>
        <family val="2"/>
      </rPr>
      <t>​</t>
    </r>
  </si>
  <si>
    <r>
      <t>Rp 70.000</t>
    </r>
    <r>
      <rPr>
        <sz val="8.5"/>
        <color rgb="FF000000"/>
        <rFont val="Calibri"/>
        <family val="2"/>
      </rPr>
      <t>​</t>
    </r>
  </si>
  <si>
    <r>
      <t>Tidak dapat driver</t>
    </r>
    <r>
      <rPr>
        <sz val="8"/>
        <color rgb="FF000000"/>
        <rFont val="Calibri"/>
        <family val="2"/>
      </rPr>
      <t>​</t>
    </r>
  </si>
  <si>
    <r>
      <t>15:20:00</t>
    </r>
    <r>
      <rPr>
        <sz val="8.5"/>
        <color rgb="FF000000"/>
        <rFont val="Calibri"/>
        <family val="2"/>
      </rPr>
      <t>​</t>
    </r>
  </si>
  <si>
    <r>
      <t>15:20:05</t>
    </r>
    <r>
      <rPr>
        <sz val="8.5"/>
        <color rgb="FF000000"/>
        <rFont val="Calibri"/>
        <family val="2"/>
      </rPr>
      <t>​</t>
    </r>
  </si>
  <si>
    <r>
      <t>8881800807171234570</t>
    </r>
    <r>
      <rPr>
        <sz val="8.5"/>
        <color rgb="FF000000"/>
        <rFont val="Calibri"/>
        <family val="2"/>
      </rPr>
      <t>​</t>
    </r>
  </si>
  <si>
    <r>
      <t>GID-100230</t>
    </r>
    <r>
      <rPr>
        <sz val="8.5"/>
        <color rgb="FF000000"/>
        <rFont val="Calibri"/>
        <family val="2"/>
      </rPr>
      <t>​</t>
    </r>
  </si>
  <si>
    <r>
      <t>Kopi GH</t>
    </r>
    <r>
      <rPr>
        <sz val="8.5"/>
        <color rgb="FF000000"/>
        <rFont val="Calibri"/>
        <family val="2"/>
      </rPr>
      <t>​</t>
    </r>
  </si>
  <si>
    <r>
      <t>10 Jul 2026</t>
    </r>
    <r>
      <rPr>
        <sz val="8.5"/>
        <color rgb="FF000000"/>
        <rFont val="Calibri"/>
        <family val="2"/>
      </rPr>
      <t>​</t>
    </r>
  </si>
  <si>
    <r>
      <t>Rp 120.000</t>
    </r>
    <r>
      <rPr>
        <sz val="8.5"/>
        <color rgb="FF000000"/>
        <rFont val="Calibri"/>
        <family val="2"/>
      </rPr>
      <t>​</t>
    </r>
  </si>
  <si>
    <r>
      <t>Rp 95.000</t>
    </r>
    <r>
      <rPr>
        <sz val="8.5"/>
        <color rgb="FF000000"/>
        <rFont val="Calibri"/>
        <family val="2"/>
      </rPr>
      <t>​</t>
    </r>
  </si>
  <si>
    <r>
      <t>Rp 25.000 (1.000 poin)</t>
    </r>
    <r>
      <rPr>
        <sz val="8.5"/>
        <color rgb="FF000000"/>
        <rFont val="Calibri"/>
        <family val="2"/>
      </rPr>
      <t>​</t>
    </r>
  </si>
  <si>
    <r>
      <t>BPS</t>
    </r>
    <r>
      <rPr>
        <sz val="10"/>
        <color rgb="FF000000"/>
        <rFont val="Calibri"/>
        <family val="2"/>
      </rPr>
      <t>​</t>
    </r>
  </si>
  <si>
    <r>
      <t>8881800807171234572</t>
    </r>
    <r>
      <rPr>
        <sz val="8.5"/>
        <color rgb="FF000000"/>
        <rFont val="Calibri"/>
        <family val="2"/>
      </rPr>
      <t>​</t>
    </r>
  </si>
  <si>
    <r>
      <t>GID-100232</t>
    </r>
    <r>
      <rPr>
        <sz val="8.5"/>
        <color rgb="FF000000"/>
        <rFont val="Calibri"/>
        <family val="2"/>
      </rPr>
      <t>​</t>
    </r>
  </si>
  <si>
    <r>
      <t>Kopi LM</t>
    </r>
    <r>
      <rPr>
        <sz val="8.5"/>
        <color rgb="FF000000"/>
        <rFont val="Calibri"/>
        <family val="2"/>
      </rPr>
      <t>​</t>
    </r>
  </si>
  <si>
    <r>
      <t>Rp 80.000</t>
    </r>
    <r>
      <rPr>
        <sz val="8.5"/>
        <color rgb="FF000000"/>
        <rFont val="Calibri"/>
        <family val="2"/>
      </rPr>
      <t>​</t>
    </r>
  </si>
  <si>
    <r>
      <t>15:30:00</t>
    </r>
    <r>
      <rPr>
        <sz val="8.5"/>
        <color rgb="FF000000"/>
        <rFont val="Calibri"/>
        <family val="2"/>
      </rPr>
      <t>​</t>
    </r>
  </si>
  <si>
    <r>
      <t>15:30:05</t>
    </r>
    <r>
      <rPr>
        <sz val="8.5"/>
        <color rgb="FF000000"/>
        <rFont val="Calibri"/>
        <family val="2"/>
      </rPr>
      <t>​</t>
    </r>
  </si>
  <si>
    <t>SELECT 
    trx.BILL_KEY_1 AS "No VA",
    trx.CREATED_TIME AS "Tanggal Transaksi",
    MAX(CASE 
        WHEN jt.label IN ('Nama Mitra', 'Nama Merchant', 'Mitra Name', 'Merchant Name') 
        THEN jt.outletName
    END) AS "Nama Outlet",
    trx.REFUND_TRANSACTION_TIME AS "Waktu Refund",
    (trx.AMOUNT + trx.CUSTOMER_CHARGES_AMOUNT) AS "Nominal Refund",
    CASE 
        WHEN trx.FROM_ACCOUNT_TYPE = 'S' THEN trx.TOTAL_AMOUNT
        ELSE 0
    END AS "Reverse CASA​",
    CASE 
        WHEN trx.FROM_ACCOUNT_TYPE = 'C' THEN trx.TOTAL_AMOUNT
        ELSE 0
    END AS "Reverse limit CC",
    (trx.LIVIN_POINT_CONVERSION) AS "Reverse Livin Poin",
    CASE 
        WHEN trx.STATUS IN ('REFUND_SUCCESS', 'REFUND_VOID_SUCCESS') 
            THEN 'Success'
        WHEN trx.STATUS IN ('REFUND_FAILED', 'REFUND_VOID_FAILED') 
            THEN 'Failed'
        ELSE NULL
    END AS "Status Refund"
FROM PAYMENT_ECOSYSTEM.PAYMENT_TRX trx
LEFT JOIN JSON_TABLE(
    trx.BILL_INFO,
    '$[*]'
    COLUMNS (
        label VARCHAR2(100) PATH '$.label',
        outletName VARCHAR2(200) PATH '$.value'
    )
) jt
ON 1 = 1
WHERE trx.feature_code = 'livinfood-pwa'
AND trx.status in ('REFUND_SUCCESS', 'REFUND_VOID_SUCCESS', 'REFUND_FAILED', 'REFUND_VOID_FAILED')
AND trx.created_time &gt;= TRUNC(SYSDATE)
AND trx.created_time &lt; TRUNC(SYSDATE) + 1
GROUP BY 
    trx.BILL_KEY_1,
    trx.CREATED_TIME,
    trx.REFUND_TRANSACTION_TIME,
    trx.AMOUNT,
    trx.CUSTOMER_CHARGES_AMOUNT,
    trx.FROM_ACCOUNT_TYPE,
    trx.TOTAL_AMOUNT,
    trx.LIVIN_POINT_CONVERSION,
    trx.STATUS;</t>
  </si>
  <si>
    <t>LM_ONLINE_STORE.ORDERS
LM_VA_PAYMENT.VA_TRANSACTION</t>
  </si>
  <si>
    <t>Query Livin Merchant (nmr VA, outlet id, status pesanan, reason trigger refund)</t>
  </si>
  <si>
    <t xml:space="preserve">SELECT vt.VIRTUAL_ACCOUNT_NO AS NO_VA, vt.GROUP_ID AS OUTLET_ID , o.PROGRESS_STATUS AS STATUS_PESANAN, o.REASON AS REASON_TRIGGER_REFUND FROM LM_ONLINE_STORE.ORDERS o 
JOIN LM_VA_PAYMENT.VA_TRANSACTION vt ON o.ORDER_ID = vt.ORDER_ID 
WHERE o.CREATED_TIME &gt;= TRUNC(SYSDATE) AND o.CREATED_TIME &lt; TRUNC(SYSDATE) + 1;	</t>
  </si>
  <si>
    <t>Schema.table BPS (Core/Comple)</t>
  </si>
  <si>
    <t>Database : BPS
BPSUSR.ACC2ACC_TRAN
BPSUSR.GL2ACC_TRAN
BPSUSR.ICS_MULTIMID_TRAN</t>
  </si>
  <si>
    <t>Query BPS (nmr VA, status refund)</t>
  </si>
  <si>
    <t>SELECT
    t.NOMINAL,
    t.NO_VA,
    t.POSTING_DATE,
    t.STATUS
FROM (
    SELECT
        NOMINAL,
        REGEXP_SUBSTR(KETERANGAN, '[0-9]{19}$') AS NO_VA,
        POSTING_DATE,
        STATUS
    FROM BPSUSR.GL2ACC_TRAN
    WHERE CHANNEL_ID = '1044'
      AND ID_BPS_STATUS = '64'
      AND POSTING_DATE &gt;= TRUNC(SYSDATE)
      AND POSTING_DATE &lt; TRUNC(SYSDATE) + 1
      AND JENIS_REK = 'CASA'
      AND REGEXP_LIKE(KETERANGAN, '[0-9]{19}$')
    UNION ALL
    SELECT
        NOMINAL,
        REGEXP_SUBSTR(KETERANGAN, '[0-9]{19}$') AS NO_VA,
        POSTING_DATE,
        STATUS
    FROM BPSUSR.ICS_MULTIMID_TRAN
    WHERE CHANNEL_ID = '1044'
      AND ID_BPS_STATUS = '73'
      AND TC = '130'
      AND POSTING_DATE &gt;= TRUNC(SYSDATE)
      AND POSTING_DATE &lt; TRUNC(SYSDATE) + 1
      AND REGEXP_LIKE(KETERANGAN, '[0-9]{19}$')
) t;</t>
  </si>
  <si>
    <t>BPS tanggal 11 migrasi</t>
  </si>
  <si>
    <r>
      <rPr>
        <b/>
        <sz val="11"/>
        <color rgb="FF000000"/>
        <rFont val="Calibri"/>
        <family val="2"/>
        <scheme val="minor"/>
      </rPr>
      <t xml:space="preserve">note: 
</t>
    </r>
    <r>
      <rPr>
        <sz val="11"/>
        <color rgb="FF000000"/>
        <rFont val="Calibri"/>
        <family val="2"/>
        <scheme val="minor"/>
      </rPr>
      <t xml:space="preserve">1. Penarikan data dr db LM pakai flag feature.code - </t>
    </r>
    <r>
      <rPr>
        <b/>
        <sz val="11"/>
        <color rgb="FF000000"/>
        <rFont val="Calibri"/>
        <family val="2"/>
        <scheme val="minor"/>
      </rPr>
      <t>need to check</t>
    </r>
    <r>
      <rPr>
        <sz val="11"/>
        <color rgb="FF000000"/>
        <rFont val="Calibri"/>
        <family val="2"/>
        <scheme val="minor"/>
      </rPr>
      <t xml:space="preserve"> ke DDL LM (Syafiq)
-&gt; bisa ambil data di </t>
    </r>
    <r>
      <rPr>
        <b/>
        <sz val="11"/>
        <color rgb="FF000000"/>
        <rFont val="Calibri"/>
        <family val="2"/>
        <scheme val="minor"/>
      </rPr>
      <t>va_transaction</t>
    </r>
    <r>
      <rPr>
        <sz val="11"/>
        <color rgb="FF000000"/>
        <rFont val="Calibri"/>
        <family val="2"/>
        <scheme val="minor"/>
      </rPr>
      <t xml:space="preserve"> (tabel khusus transaksi Livin Food)
2. tabel monitoring pembayaran Livin &amp; pencairan merchant </t>
    </r>
    <r>
      <rPr>
        <b/>
        <sz val="11"/>
        <color rgb="FF000000"/>
        <rFont val="Calibri"/>
        <family val="2"/>
        <scheme val="minor"/>
      </rPr>
      <t>dipisah</t>
    </r>
  </si>
  <si>
    <r>
      <rPr>
        <b/>
        <sz val="11"/>
        <color rgb="FF000000"/>
        <rFont val="Calibri"/>
        <family val="2"/>
        <scheme val="minor"/>
      </rPr>
      <t xml:space="preserve">Note General:
</t>
    </r>
    <r>
      <rPr>
        <sz val="11"/>
        <color rgb="FF000000"/>
        <rFont val="Calibri"/>
        <family val="2"/>
        <scheme val="minor"/>
      </rPr>
      <t xml:space="preserve">1. Apakah ada monitoring rekon utk bayar jasa ke shipper (Handy SME) - </t>
    </r>
    <r>
      <rPr>
        <b/>
        <sz val="11"/>
        <color rgb="FF000000"/>
        <rFont val="Calibri"/>
        <family val="2"/>
        <scheme val="minor"/>
      </rPr>
      <t>tbc Assyifa</t>
    </r>
  </si>
  <si>
    <t>4. Dashboard SLA</t>
  </si>
  <si>
    <t>tolong diput</t>
  </si>
  <si>
    <t>4. Dashboard Compare Harga Livin Food vs Grabfood vs Gofood</t>
  </si>
  <si>
    <t>Link Web Terpisah</t>
  </si>
  <si>
    <t>Dashboard SSBI</t>
  </si>
  <si>
    <r>
      <t>Merchant Livin</t>
    </r>
    <r>
      <rPr>
        <sz val="9"/>
        <color rgb="FF000000"/>
        <rFont val="Calibri"/>
        <family val="2"/>
      </rPr>
      <t>​</t>
    </r>
  </si>
  <si>
    <r>
      <t>Merchant GoFood</t>
    </r>
    <r>
      <rPr>
        <sz val="9"/>
        <color rgb="FF000000"/>
        <rFont val="Calibri"/>
        <family val="2"/>
      </rPr>
      <t>​</t>
    </r>
  </si>
  <si>
    <r>
      <t>Merchant Grab</t>
    </r>
    <r>
      <rPr>
        <sz val="9"/>
        <color rgb="FF000000"/>
        <rFont val="Calibri"/>
        <family val="2"/>
      </rPr>
      <t>​</t>
    </r>
  </si>
  <si>
    <r>
      <t>Menu Livin</t>
    </r>
    <r>
      <rPr>
        <sz val="9"/>
        <color rgb="FF000000"/>
        <rFont val="Calibri"/>
        <family val="2"/>
      </rPr>
      <t>​</t>
    </r>
  </si>
  <si>
    <r>
      <t>Menu GoFood</t>
    </r>
    <r>
      <rPr>
        <sz val="9"/>
        <color rgb="FF000000"/>
        <rFont val="Calibri"/>
        <family val="2"/>
      </rPr>
      <t>​</t>
    </r>
  </si>
  <si>
    <r>
      <t>Match GoFood (%)</t>
    </r>
    <r>
      <rPr>
        <sz val="9"/>
        <color rgb="FF000000"/>
        <rFont val="Calibri"/>
        <family val="2"/>
      </rPr>
      <t>​</t>
    </r>
  </si>
  <si>
    <r>
      <t>Menu Grab</t>
    </r>
    <r>
      <rPr>
        <sz val="9"/>
        <color rgb="FF000000"/>
        <rFont val="Calibri"/>
        <family val="2"/>
      </rPr>
      <t>​</t>
    </r>
  </si>
  <si>
    <r>
      <t>Match Grab (%)</t>
    </r>
    <r>
      <rPr>
        <sz val="9"/>
        <color rgb="FF000000"/>
        <rFont val="Calibri"/>
        <family val="2"/>
      </rPr>
      <t>​</t>
    </r>
  </si>
  <si>
    <r>
      <t>Harga Livin</t>
    </r>
    <r>
      <rPr>
        <sz val="9"/>
        <color rgb="FF000000"/>
        <rFont val="Calibri"/>
        <family val="2"/>
      </rPr>
      <t>​</t>
    </r>
  </si>
  <si>
    <r>
      <t>Harga GoFood</t>
    </r>
    <r>
      <rPr>
        <sz val="9"/>
        <color rgb="FF000000"/>
        <rFont val="Calibri"/>
        <family val="2"/>
      </rPr>
      <t>​</t>
    </r>
  </si>
  <si>
    <r>
      <t>Selisih GoFood</t>
    </r>
    <r>
      <rPr>
        <sz val="9"/>
        <color rgb="FF000000"/>
        <rFont val="Calibri"/>
        <family val="2"/>
      </rPr>
      <t>​</t>
    </r>
  </si>
  <si>
    <r>
      <t>Harga Grab Food</t>
    </r>
    <r>
      <rPr>
        <sz val="9"/>
        <color rgb="FF000000"/>
        <rFont val="Calibri"/>
        <family val="2"/>
      </rPr>
      <t>​</t>
    </r>
  </si>
  <si>
    <r>
      <t>Selisih Grab Food</t>
    </r>
    <r>
      <rPr>
        <sz val="9"/>
        <color rgb="FF000000"/>
        <rFont val="Calibri"/>
        <family val="2"/>
      </rPr>
      <t>​</t>
    </r>
  </si>
  <si>
    <t>Capital Bakery &amp; Cake - Jatiwaringin​</t>
  </si>
  <si>
    <t>Capital Bakery &amp; Cake, Jatiwaringin​</t>
  </si>
  <si>
    <t>—​</t>
  </si>
  <si>
    <t>Strawberry Cheesecake 20x20cm​</t>
  </si>
  <si>
    <t>Strawberry Cheesecake 10 X 20cm​</t>
  </si>
  <si>
    <t>93.3%​</t>
  </si>
  <si>
    <t>Rp 470,000​</t>
  </si>
  <si>
    <t>Rp 287,000​</t>
  </si>
  <si>
    <r>
      <t>Menu tidak sama</t>
    </r>
    <r>
      <rPr>
        <sz val="8.5"/>
        <color rgb="FF000000"/>
        <rFont val="Calibri"/>
        <family val="2"/>
      </rPr>
      <t>​</t>
    </r>
  </si>
  <si>
    <t>Blueberry Cheesecake 20x20cm​</t>
  </si>
  <si>
    <t>Blueberry Cheesecake 10 X 20cm​</t>
  </si>
  <si>
    <t>93.1%​</t>
  </si>
  <si>
    <t>Joni Steak Gajah Mada​</t>
  </si>
  <si>
    <t>Joni Steak, Gajah Mada​</t>
  </si>
  <si>
    <t>Extra Cheese​</t>
  </si>
  <si>
    <t>100.0%​</t>
  </si>
  <si>
    <t>Rp 15,000​</t>
  </si>
  <si>
    <t>Rp 15,180​</t>
  </si>
  <si>
    <r>
      <t>- Rp 180</t>
    </r>
    <r>
      <rPr>
        <sz val="8.5"/>
        <color rgb="FF000000"/>
        <rFont val="Calibri"/>
        <family val="2"/>
      </rPr>
      <t>​</t>
    </r>
  </si>
  <si>
    <t>Nasi Putih​</t>
  </si>
  <si>
    <t>Rp 15,700​</t>
  </si>
  <si>
    <r>
      <t>+Rp 520</t>
    </r>
    <r>
      <rPr>
        <sz val="8.5"/>
        <color rgb="FF000000"/>
        <rFont val="Calibri"/>
        <family val="2"/>
      </rPr>
      <t>​</t>
    </r>
  </si>
  <si>
    <t xml:space="preserve">Tambahan </t>
  </si>
  <si>
    <r>
      <rPr>
        <b/>
        <sz val="12"/>
        <color rgb="FF000000"/>
        <rFont val="Arial"/>
        <family val="2"/>
      </rPr>
      <t>4. Dashboard Pembayaran Livin' Khusus VIP</t>
    </r>
    <r>
      <rPr>
        <sz val="12"/>
        <color rgb="FF000000"/>
        <rFont val="Arial"/>
        <family val="2"/>
      </rPr>
      <t>​</t>
    </r>
  </si>
  <si>
    <t>Web Berbeda</t>
  </si>
  <si>
    <t>Note</t>
  </si>
  <si>
    <t xml:space="preserve">1. Alert Naura ketika status pembayaran gagal </t>
  </si>
  <si>
    <t>SELECT
    COUNT(distinct(from_cif)) AS "Unique User",
    COUNT(*) AS "Total Transaksi",
    SUM(CASE 
        WHEN status in ('SUCCESS', 'REFUND_VOID_SUCCESS', 'REFUND_SUCCESS') THEN 1 
        ELSE 0 
    END) AS "Transaksi Sukses",
    SUM(CASE 
        WHEN status = 'FAILED' THEN 1 
        ELSE 0 
    END) AS "Transaksi Gagal",
    SUM(CASE 
        WHEN status not in ('SUCCESS', 'REFUND_VOID_SUCCESS', 'REFUND_SUCCESS', 'FAILED') THEN 1 
        ELSE 0 
    END) AS "Transaksi Lainnya",
    SUM(CASE 
        WHEN status = 'SUCCESS' THEN amount 
        ELSE 0 
    END) AS "Nominal Transaksi Sukses",
    SUM(CASE 
        WHEN status = 'FAILED' THEN amount 
        ELSE 0 
    END) AS "Nominal Transaksi Gagal",
    SUM(CASE 
        WHEN status not in ('SUCCESS', 'REFUND_VOID_SUCCESS', 'REFUND_SUCCESS', 'FAILED') THEN amount 
        ELSE 0 
    END) AS "Nominal Transaksi Lainnya"
FROM PAYMENT_ECOSYSTEM.PAYMENT_TRX
WHERE feature_code = 'livinfood-pwa'
AND created_time &gt;= TRUNC(SYSDATE)
AND created_time &lt; TRUNC(SYSDATE) + 1
AND from_cif in ('1001955884',
'1000000393',
'1000962640',
'1001185672',
'1002487948',
'1000142159',
'1000014265',
'1001851742',
'1003108267',
'1000047198',
'1001073495',
'1000185331',
'1003087492',
'1000058327',
'1000836263',
'1000184807',
'1001425853',
'1002251627',
'1004327949',
'1001079975',
'1002575357',
'1000207079',
'1002312176',
'1000010047',
'1001260139',
'1000928181',
'1000197132',
'1000184818',
'1004025681',
'1001158309',
'1001525843',
'1003378232',
'1000840762',
'1000184815',
'1001028109',
'1006372324',
'2000458809',
'2000547023',
'2000301069',
'2000714156',
'2000005979',
'2000170287',
'2000407908',
'2000317503',
'3000032905',
'4000100798',
'4000036460',
'4000345279',
'4001116132',
'4000100866',
'4000100771',
'4000268202',
'4001194930',
'20000634660',
'4000596205',
'4001607003',
'4000052979',
'4000764284',
'5000130931',
'5000582803',
'5001564552',
'5000979379',
'5000090703',
'5000520091',
'5000085498',
'5001095425',
'5001275338',
'5001202308',
'5000858791',
'6000042138',
'6000883522',
'6000016094',
'6000069970',
'6001396515',
'6000265629',
'6000001710',
'6000039445',
'6000039485',
'7000257454',
'7000085502',
'7000101613',
'8000834290',
'8000893758',
'8000429698',
'8000082012',
'8000024120',
'8000810043',
'8000956446',
'8000627671',
'8000418872',
'9000243156',
'9000411062',
'9000017889',
'9000951857',
'9001037641',
'9000829393',
'9000400377',
'9000822864',
'9001142565',
'10000283150',
'10000068887',
'10000312102',
'10000146468',
'10000859037',
'11000034474',
'11000709773',
'11000317909',
'11000720771',
'12000799850',
'12000348733',
'12000396528',
'13002407654',
'13002118249',
'13001014779',
'13000168895',
'13000427842',
'13003354304',
'13000093096',
'13002115406',
'13000082829',
'13001010344',
'13000239133',
'13002155063',
'13000948692',
'13003324253',
'14000521244',
'14000031801',
'14000602273',
'14000261473',
'14000432746',
'14000031828',
'14001574828',
'14000498704',
'14001795802',
'14000019899',
'14000375429',
'14000604872',
'16000261709',
'16000238415',
'16000279060',
'18002062485',
'18000732178',
'18000943708',
'18000121011',
'18000600124',
'18000210800',
'18000121039',
'18001299862',
'18001146735',
'13000893964',
'19003396494',
'19001213644',
'19000000592',
'19000069236',
'19006825927',
'19001674901',
'19000754076',
'20000137882',
'20002057196',
'20000076866',
'20000007571',
'20000350837',
'20000116749',
'21000015419',
'21000505260',
'22000021258',
'22000051600',
'22000037606',
'23000234576',
'23000508024',
'25000302326',
'25000152427',
'25000834428',
'25001888078',
'25000696311',
'25001117413',
'25000087028',
'25000698126',
'25000391063',
'25000171945',
'26000013737');</t>
  </si>
  <si>
    <t>SELECT 
    trx.BILL_KEY_1 AS "No VA",
    trx.FROM_ACCOUNT_NAME AS "Nama Nasabah",
    trx.CREATED_TIME AS "Waktu Transaksi",
    MAX(CASE 
        WHEN jt.label IN ('Nama Mitra', 'Nama Merchant', 'Mitra Name', 'Merchant Name') 
        THEN jt.outletName
    END) AS "Nama Outlet",
    (trx.AMOUNT + trx.CUSTOMER_CHARGES_AMOUNT) AS "Nominal Transaksi",
    CASE 
        WHEN trx.FROM_ACCOUNT_TYPE = 'S' THEN trx.TOTAL_AMOUNT
        ELSE 0
    END AS "Debet CASA",
    CASE 
        WHEN trx.FROM_ACCOUNT_TYPE = 'C' THEN trx.TOTAL_AMOUNT
        ELSE 0
    END AS "Debet limit CC",
    (trx.LIVIN_POINT_CONVERSION) AS "Debet Livin Poin",
    trx.STATUS AS "Status pembayaran"
FROM PAYMENT_ECOSYSTEM.PAYMENT_TRX trx
LEFT JOIN JSON_TABLE(
    trx.BILL_INFO,
    '$[*]'
    COLUMNS (
        label VARCHAR2(100) PATH '$.label',
        outletName VARCHAR2(200) PATH '$.value'
    )
) jt
ON 1 = 1
WHERE trx.feature_code = 'livinfood-pwa'
AND created_time &gt;= TRUNC(SYSDATE)
AND created_time &lt; TRUNC(SYSDATE) + 1
AND trx.from_cif  IN ('1001955884',
'1000000393',
'1000962640',
'1001185672',
'1002487948',
'1000142159',
'1000014265',
'1001851742',
'1003108267',
'1000047198',
'1001073495',
'1000185331',
'1003087492',
'1000058327',
'1000836263',
'1000184807',
'1001425853',
'1002251627',
'1004327949',
'1001079975',
'1002575357',
'1000207079',
'1002312176',
'1000010047',
'1001260139',
'1000928181',
'1000197132',
'1000184818',
'1004025681',
'1001158309',
'1001525843',
'1003378232',
'1000840762',
'1000184815',
'1001028109',
'1006372324',
'2000458809',
'2000547023',
'2000301069',
'2000714156',
'2000005979',
'2000170287',
'2000407908',
'2000317503',
'3000032905',
'4000100798',
'4000036460',
'4000345279',
'4001116132',
'4000100866',
'4000100771',
'4000268202',
'4001194930',
'20000634660',
'4000596205',
'4001607003',
'4000052979',
'4000764284',
'5000130931',
'5000582803',
'5001564552',
'5000979379',
'5000090703',
'5000520091',
'5000085498',
'5001095425',
'5001275338',
'5001202308',
'5000858791',
'6000042138',
'6000883522',
'6000016094',
'6000069970',
'6001396515',
'6000265629',
'6000001710',
'6000039445',
'6000039485',
'7000257454',
'7000085502',
'7000101613',
'8000834290',
'8000893758',
'8000429698',
'8000082012',
'8000024120',
'8000810043',
'8000956446',
'8000627671',
'8000418872',
'9000243156',
'9000411062',
'9000017889',
'9000951857',
'9001037641',
'9000829393',
'9000400377',
'9000822864',
'9001142565',
'10000283150',
'10000068887',
'10000312102',
'10000146468',
'10000859037',
'11000034474',
'11000709773',
'11000317909',
'11000720771',
'12000799850',
'12000348733',
'12000396528',
'13002407654',
'13002118249',
'13001014779',
'13000168895',
'13000427842',
'13003354304',
'13000093096',
'13002115406',
'13000082829',
'13001010344',
'13000239133',
'13002155063',
'13000948692',
'13003324253',
'14000521244',
'14000031801',
'14000602273',
'14000261473',
'14000432746',
'14000031828',
'14001574828',
'14000498704',
'14001795802',
'14000019899',
'14000375429',
'14000604872',
'16000261709',
'16000238415',
'16000279060',
'18002062485',
'18000732178',
'18000943708',
'18000121011',
'18000600124',
'18000210800',
'18000121039',
'18001299862',
'18001146735',
'13000893964',
'19003396494',
'19001213644',
'19000000592',
'19000069236',
'19006825927',
'19001674901',
'19000754076',
'20000137882',
'20002057196',
'20000076866',
'20000007571',
'20000350837',
'20000116749',
'21000015419',
'21000505260',
'22000021258',
'22000051600',
'22000037606',
'23000234576',
'23000508024',
'25000302326',
'25000152427',
'25000834428',
'25001888078',
'25000696311',
'25001117413',
'25000087028',
'25000698126',
'25000391063',
'25000171945',
'26000013737')
GROUP BY 
    trx.BILL_KEY_1,
    trx.FROM_ACCOUNT_NAME,
    trx.CREATED_TIME,
    trx.AMOUNT,
    trx.CUSTOMER_CHARGES_AMOUNT,
    trx.FROM_ACCOUNT_TYPE,
    trx.TOTAL_AMOUNT,
    trx.LIVIN_POINT_CONVERSION,
    trx.STATUS;</t>
  </si>
  <si>
    <t>SELECT vt.VIRTUAL_ACCOUNT_NO, vt.GROUP_ID AS OUTLET_ID, vt.STATUS AS STATUS_PENCAIRAN
FROM LM_VA_PAYMENT.VA_TRANSACTION vt
WHERE vt.CREATED_TIME &gt;= TRUNC(SYSDATE) AND vt.CREATED_TIME &lt; TRUNC(SYSDATE) + 1 ;</t>
  </si>
  <si>
    <t>Dashboard Ambil Emas</t>
  </si>
  <si>
    <t>Legend</t>
  </si>
  <si>
    <t>Tanggal Submit</t>
  </si>
  <si>
    <t>Tanggal ketika nasabah mengajukan/ Tanggal Pembayaran</t>
  </si>
  <si>
    <t>Tanggal Reservasi</t>
  </si>
  <si>
    <t>Tanggal pengambilan yang dipilih oleh nasabah</t>
  </si>
  <si>
    <t>Dashboard Summary Pengajuan Ambil Emas</t>
  </si>
  <si>
    <t>Start Date</t>
  </si>
  <si>
    <t>End Date</t>
  </si>
  <si>
    <t>(tanggal submit)</t>
  </si>
  <si>
    <t>Jumlah Pengajuan Per Sumber</t>
  </si>
  <si>
    <t>Sumber</t>
  </si>
  <si>
    <t xml:space="preserve">Sukses  </t>
  </si>
  <si>
    <t>Success Rate 
(frek sukses / (frek sukses+gagal+timeout)</t>
  </si>
  <si>
    <t>Frekuensi</t>
  </si>
  <si>
    <t>Total Gramasi</t>
  </si>
  <si>
    <t>Titip</t>
  </si>
  <si>
    <t>Simpanan</t>
  </si>
  <si>
    <t>Total</t>
  </si>
  <si>
    <t>Schema.table (core/comple)</t>
  </si>
  <si>
    <t>comp</t>
  </si>
  <si>
    <t>SELECT
    NVL(sumber, 'Total') AS sumber,
    COUNT(DISTINCT CASE WHEN status_withdrawal = 'SUBMITTED' THEN cif END) AS cif_sukses,
    COUNT(CASE WHEN status_withdrawal = 'SUBMITTED' THEN application_id END) AS frekuensi_sukses,
    SUM(CASE WHEN status_withdrawal = 'SUBMITTED' THEN TO_NUMBER(TRIM(total_gold_gram), '999999999999999999D999999999999999999', 'NLS_NUMERIC_CHARACTERS=''.,''') ELSE 0 END) AS total_gramasi_sukses,
    COUNT(DISTINCT CASE WHEN status_withdrawal = 'SUBMIT_FAILED' THEN cif END) AS cif_gagal,
    COUNT(CASE WHEN status_withdrawal = 'SUBMIT_FAILED' THEN application_id END) AS frekuensi_gagal,
    SUM(CASE WHEN status_withdrawal = 'SUBMIT_FAILED' THEN TO_NUMBER(TRIM(total_gold_gram), '999999999999999999D999999999999999999', 'NLS_NUMERIC_CHARACTERS=''.,''') ELSE 0 END) AS total_gramasi_gagal,
    ROUND(
        COUNT(CASE WHEN status_withdrawal = 'SUBMITTED' THEN application_id END)
        /
        NULLIF(
            COUNT(CASE WHEN status_withdrawal IN ('SUBMITTED', 'SUBMIT_FAILED') THEN application_id END),
            0
        ) * 100,
        2
    ) AS success_rate
FROM (
    SELECT
        CASE
            WHEN custody_order_id IS NOT NULL THEN 'Titip'
            ELSE 'Simpanan'
        END AS sumber,
        cif,
        application_id,
        total_gold_gram,
        status_withdrawal
    FROM BULLION_TRANSACTION.GOLD_BRANCH_WITHDRAWAL_APPLICATION
    WHERE is_deleted = 0
    AND status_withdrawal IN ('SUBMITTED', 'SUBMIT_FAILED')
    AND created_time &gt;= TO_DATE(:start_date, 'YYYY-MM-DD')
    AND created_time &lt; TO_DATE(:end_date, 'YYYY-MM-DD') + 1
)
GROUP BY ROLLUP(sumber)
ORDER BY CASE WHEN sumber IS NULL THEN 1 ELSE 0 END, sumber;</t>
  </si>
  <si>
    <t>Jumlah pengajuan per merek</t>
  </si>
  <si>
    <t>Merk</t>
  </si>
  <si>
    <t>1 gram (keping)</t>
  </si>
  <si>
    <t>2 gram (keping)</t>
  </si>
  <si>
    <t>5 gram (keping)</t>
  </si>
  <si>
    <t>10 gram (keping)</t>
  </si>
  <si>
    <t>50 gram (keping)</t>
  </si>
  <si>
    <t>100 gram (keping)</t>
  </si>
  <si>
    <t>250 gramm (keping)</t>
  </si>
  <si>
    <t>500 gram (keping)</t>
  </si>
  <si>
    <t>1000 gram (keping)</t>
  </si>
  <si>
    <t>Mandiri</t>
  </si>
  <si>
    <t>Antam</t>
  </si>
  <si>
    <t>Hartadinata</t>
  </si>
  <si>
    <t>Comp</t>
  </si>
  <si>
    <t>SELECT
    NVL(gold_product_name, 'Total') AS merk,
    SUM(CASE WHEN gold_weight = 1 THEN 1 ELSE 0 END) AS "1 gram (keping)",
    SUM(CASE WHEN gold_weight = 2 THEN 1 ELSE 0 END) AS "2 gram (keping)",
    SUM(CASE WHEN gold_weight = 5 THEN 1 ELSE 0 END) AS "5 gram (keping)",
    SUM(CASE WHEN gold_weight = 10 THEN 1 ELSE 0 END) AS "10 gram (keping)",
    SUM(CASE WHEN gold_weight = 50 THEN 1 ELSE 0 END) AS "50 gram (keping)",
    SUM(CASE WHEN gold_weight = 100 THEN 1 ELSE 0 END) AS "100 gram (keping)",
    SUM(CASE WHEN gold_weight = 250 THEN 1 ELSE 0 END) AS "250 gram (keping)",
    SUM(CASE WHEN gold_weight = 500 THEN 1 ELSE 0 END) AS "500 gram (keping)",
    SUM(CASE WHEN gold_weight = 1000 THEN 1 ELSE 0 END) AS "1000 gram (keping)"
FROM BULLION_TRANSACTION.WITHDRAWAL_HISTORY_ASSET
WHERE STATUS IN ('SUBMITTED')
AND created_time &gt;= TO_DATE(:start_date, 'YYYY-MM-DD')
AND created_time &lt; TO_DATE(:end_date, 'YYYY-MM-DD') + 1
AND  is_deleted = 0
GROUP BY ROLLUP(gold_product_name);</t>
  </si>
  <si>
    <t>Dashboard Summary Reservasi Cabang</t>
  </si>
  <si>
    <t>(tanggal reservasi)</t>
  </si>
  <si>
    <t>Jumlah Reservasi Ambil per Region</t>
  </si>
  <si>
    <t>Reg 1</t>
  </si>
  <si>
    <t>Reg 2</t>
  </si>
  <si>
    <t>Reg 3</t>
  </si>
  <si>
    <t>Reg 4</t>
  </si>
  <si>
    <t>Reg 5</t>
  </si>
  <si>
    <t>Reg 6</t>
  </si>
  <si>
    <t>Reg 7</t>
  </si>
  <si>
    <t>Reg 8</t>
  </si>
  <si>
    <t>Reg 9</t>
  </si>
  <si>
    <t>Reg 10</t>
  </si>
  <si>
    <t>Reg 11</t>
  </si>
  <si>
    <t>Reg 12</t>
  </si>
  <si>
    <t>03-08-2026</t>
  </si>
  <si>
    <t>02-08-2026</t>
  </si>
  <si>
    <t>SELECT
    TO_CHAR(a.selected_withdrawal_date_time, 'DD-MM-YYYY') AS tanggal_reservasi,
    COUNT(DISTINCT CASE WHEN s.region_code = 'R1' THEN a.application_id END) AS reg_1,
    COUNT(DISTINCT CASE WHEN s.region_code = 'R2' THEN a.application_id END) AS reg_2,
    COUNT(DISTINCT CASE WHEN s.region_code = 'R3' THEN a.application_id END) AS reg_3,
    COUNT(DISTINCT CASE WHEN s.region_code = 'R4' THEN a.application_id END) AS reg_4,
    COUNT(DISTINCT CASE WHEN s.region_code = 'R5' THEN a.application_id END) AS reg_5,
    COUNT(DISTINCT CASE WHEN s.region_code = 'R6' THEN a.application_id END) AS reg_6,
    COUNT(DISTINCT CASE WHEN s.region_code = 'R7' THEN a.application_id END) AS reg_7,
    COUNT(DISTINCT CASE WHEN s.region_code = 'R8' THEN a.application_id END) AS reg_8,
    COUNT(DISTINCT CASE WHEN s.region_code = 'R9' THEN a.application_id END) AS reg_9,
    COUNT(DISTINCT CASE WHEN s.region_code = 'R10' THEN a.application_id END) AS reg_10,
    COUNT(DISTINCT CASE WHEN s.region_code = 'R11' THEN a.application_id END) AS reg_11,
    COUNT(DISTINCT CASE WHEN s.region_code = 'R12' THEN a.application_id END) AS reg_12
FROM BULLION_TRANSACTION.gold_branch_withdrawal_application a
JOIN BULLION_TRANSACTION.gold_branch_region_sla_mapping s
    ON a.branch_code = s.branch_code
    AND s.is_deleted = 0
WHERE a.is_deleted = 0
AND a.STATUS_WITHDRAWAL = 'SUBMITTED'
AND a.selected_withdrawal_date_time &gt;= TO_DATE(:start_date, 'YYYY-MM-DD')
AND a.selected_withdrawal_date_time &lt; TO_DATE(:end_date, 'YYYY-MM-DD') + 1
GROUP BY TRUNC(a.selected_withdrawal_date_time)
ORDER BY TRUNC(a.selected_withdrawal_date_time) DESC;</t>
  </si>
  <si>
    <t>Dashboard Summary Pengambilan Emas</t>
  </si>
  <si>
    <t>Summary Berdasarkan Status Pengambilan</t>
  </si>
  <si>
    <t>Status Pengambilan</t>
  </si>
  <si>
    <t xml:space="preserve">CIF </t>
  </si>
  <si>
    <t>Jumlah Transaksi</t>
  </si>
  <si>
    <t>Total Keping</t>
  </si>
  <si>
    <t>Belum Diambil</t>
  </si>
  <si>
    <t>Konversi Menjadi Titip</t>
  </si>
  <si>
    <t>SELECT
    NVL(status_pengambilan, 'Total') AS status_pengambilan,
    COUNT(DISTINCT cif) AS cif,
    COUNT(application_id) AS jumlah_transaksi,
    SUM(TO_NUMBER(TRIM(total_count_gold_piece), '999999999999999999')) AS total_keping,
    SUM(TO_NUMBER(TRIM(total_gold_gram), '999999999999999999D999999999999999999', 'NLS_NUMERIC_CHARACTERS=''.,''')) AS total_gramasi
FROM (
    SELECT
        CASE
            WHEN STATUS_WITHDRAWAL in ('SUBMITTED', 'APPROVED', 'NEW_RESERVATION', 'SUCCESS_VERIF_BY_BRANCH') THEN 'Belum Diambil'
            WHEN STATUS_WITHDRAWAL = 'COMPLETED' THEN 'Berhasil'
            WHEN STATUS_WITHDRAWAL = 'EXPIRED' THEN 'Konversi Menjadi Titip'
        END AS status_pengambilan,
        CIF,
        APPLICATION_ID,
        TOTAL_COUNT_GOLD_PIECE,
        TOTAL_GOLD_GRAM
    FROM BULLION_TRANSACTION.GOLD_BRANCH_WITHDRAWAL_APPLICATION
    WHERE STATUS_WITHDRAWAL IN ('SUBMITTED', 'APPROVED', 'NEW_RESERVATION', 'SUCCESS_VERIF_BY_BRANCH', 'COMPLETED', 'EXPIRED')
    AND IS_DELETED = 0
    AND created_time &gt;= TO_DATE(:start_date, 'YYYY-MM-DD')
    AND created_time &lt; TO_DATE(:end_date, 'YYYY-MM-DD') + 1
)
GROUP BY ROLLUP(status_pengambilan)
ORDER BY CASE WHEN status_pengambilan IS NULL THEN 1 ELSE 0 END, status_pengambilan;</t>
  </si>
  <si>
    <t>Summary Berdasarkan Status Emas</t>
  </si>
  <si>
    <t>Status Emas</t>
  </si>
  <si>
    <t>Sedang Disiapkan</t>
  </si>
  <si>
    <t>Ready di Cabang</t>
  </si>
  <si>
    <t>Diambil Nasabah</t>
  </si>
  <si>
    <t>SELECT
    NVL(status_emas, 'Total') AS status_emas,
    COUNT(DISTINCT cif) AS cif,
    COUNT(application_id) AS jumlah_transaksi,
    SUM(TO_NUMBER(TRIM(total_count_gold_piece), '999999999999999999')) AS total_keping,
    SUM(TO_NUMBER(TRIM(total_gold_gram), '999999999999999999D999999999999999999', 'NLS_NUMERIC_CHARACTERS=''.,''')) AS total_gramasi
FROM (
    SELECT
        CASE
            WHEN STATUS_WITHDRAWAL = 'SUBMITTED' THEN 'Sedang Disiapkan'
            WHEN STATUS_WITHDRAWAL IN ('APPROVED', 'EXPIRED', 'NEW_RESERVATION', 'SUCCESS_VERIF_BY_BRANCH') THEN 'Ready di Cabang'
            WHEN STATUS_WITHDRAWAL = 'COMPLETED' THEN 'Diambil Nasabah'
        END AS status_emas,
        CIF,
        APPLICATION_ID,
        TOTAL_COUNT_GOLD_PIECE,
        TOTAL_GOLD_GRAM
    FROM BULLION_TRANSACTION.GOLD_BRANCH_WITHDRAWAL_APPLICATION
    WHERE STATUS_WITHDRAWAL IN ('SUBMITTED', 'APPROVED', 'NEW_RESERVATION', 'SUCCESS_VERIF_BY_BRANCH', 'COMPLETED', 'EXPIRED')
    AND IS_DELETED = 0
    AND created_time &gt;= TO_DATE(:start_date, 'YYYY-MM-DD')
    AND created_time &lt; TO_DATE(:end_date, 'YYYY-MM-DD') + 1
)
GROUP BY ROLLUP(status_emas)
ORDER BY CASE
    WHEN status_emas = 'Sedang Disiapkan' THEN 1
    WHEN status_emas = 'Ready di Cabang' THEN 2
    WHEN status_emas = 'Diambil Nasabah' THEN 3
    WHEN status_emas IS NULL THEN 4
END;</t>
  </si>
  <si>
    <t>Dashboard Pengambilan</t>
  </si>
  <si>
    <t>Search</t>
  </si>
  <si>
    <t>Nomor Aplikasi (KSM) / Custody ID (Titip) / No Pengambilan (Simpanan) / Nama</t>
  </si>
  <si>
    <t>Data Pengambilan Emas</t>
  </si>
  <si>
    <t>Nomor Aplikasi (KSM) / Custody ID (Titip) / No Pengambilan (Simpanan)</t>
  </si>
  <si>
    <t>Jumlah Gramasi</t>
  </si>
  <si>
    <t>Jumlah Keping</t>
  </si>
  <si>
    <t>Merek</t>
  </si>
  <si>
    <t>Region</t>
  </si>
  <si>
    <t>Nama Cabang Pengambilan</t>
  </si>
  <si>
    <t>19-8-2026</t>
  </si>
  <si>
    <t>LA13042614110022</t>
  </si>
  <si>
    <t>Mandiri, Antam</t>
  </si>
  <si>
    <t>R1</t>
  </si>
  <si>
    <t>Jakarta Kota</t>
  </si>
  <si>
    <t>16-8-2026</t>
  </si>
  <si>
    <t>1002883773118</t>
  </si>
  <si>
    <t>R2</t>
  </si>
  <si>
    <t>Thamrin</t>
  </si>
  <si>
    <t>01-08-2026</t>
  </si>
  <si>
    <t>15-8-2026</t>
  </si>
  <si>
    <t>KSM010226123</t>
  </si>
  <si>
    <t>R3</t>
  </si>
  <si>
    <t>Sudirman</t>
  </si>
  <si>
    <t>SELECT
    TO_CHAR(a.created_time, 'DD-MM-YYYY') AS tanggal_pengajuan,
    TO_CHAR(a.selected_withdrawal_date_time, 'DD-MM-YYYY') AS tanggal_reservasi,
    CASE
        WHEN a.custody_order_id IS NOT NULL THEN a.custody_order_id
        ELSE a.order_id
    END AS "Nomor Aplikasi (KSM) / Custody ID (Titip) / No Pengambilan (Simpanan)",
    a.cif,
    a.gold_account_name AS nama_nasabah,
    CASE
        WHEN a.status_withdrawal = 'SUBMITTED' THEN 'Sedang Disiapkan'
        WHEN a.status_withdrawal IN ('APPROVED', 'EXPIRED', 'NEW_RESERVATION', 'SUCCESS_VERIF_BY_BRANCH') THEN 'Ready di Cabang'
        WHEN a.status_withdrawal = 'COMPLETED' THEN 'Diambil Nasabah'
    END AS status_emas,
    CASE
        WHEN a.status_withdrawal IN ('SUBMITTED', 'APPROVED', 'NEW_RESERVATION', 'SUCCESS_VERIF_BY_BRANCH') THEN 'Belum Diambil'
        WHEN a.status_withdrawal = 'COMPLETED' THEN 'Berhasil'
        WHEN a.status_withdrawal = 'EXPIRED' THEN 'Konversi Menjadi Titip'
    END AS status_pengambilan,
    a.total_gold_gram AS jumlah_gramasi,
    a.total_count_gold_piece AS jumlah_keping,
    asset.merek,
    region.region_code AS region,
    a.branch_name AS nama_cabang_pengambilan
FROM BULLION_TRANSACTION.GOLD_BRANCH_WITHDRAWAL_APPLICATION a
LEFT JOIN (
    SELECT
        h.order_id,
        LISTAGG(DISTINCT ha.gold_product_name, ', ') WITHIN GROUP (ORDER BY ha.gold_product_name) AS merek
    FROM BULLION_TRANSACTION.WITHDRAWAL_HISTORY h
    JOIN BULLION_TRANSACTION.WITHDRAWAL_HISTORY_ASSET ha
        ON h.withdrawal_history_id = ha.withdrawal_history_id
        AND ha.is_deleted = 0
    GROUP BY h.order_id
) asset
    ON a.order_id = asset.order_id
LEFT JOIN (
    SELECT DISTINCT
        branch_code,
        region_code
    FROM BULLION_TRANSACTION.GOLD_BRANCH_REGION_SLA_MAPPING
    WHERE is_deleted = 0
) region
    ON a.branch_code = region.branch_code
WHERE a.is_deleted = 0
AND a.status_withdrawal IN ('SUBMITTED', 'APPROVED', 'NEW_RESERVATION', 'SUCCESS_VERIF_BY_BRANCH', 'COMPLETED', 'EXPIRED')
AND a.created_time &gt;= TO_DATE(:start_date, 'YYYY-MM-DD')
AND a.created_time &lt; TO_DATE(:end_date, 'YYYY-MM-DD') + 1
AND (
    :search IS NULL
    OR a.application_id LIKE '%' || :search || '%'
    OR a.custody_order_id LIKE '%' || :search || '%'
    OR a.order_id LIKE '%' || :search || '%'
    OR UPPER(a.gold_account_name) LIKE '%' || UPPER(:search) || '%'
)
ORDER BY a.created_time DESC;</t>
  </si>
  <si>
    <t>Obsolete - Do not Code</t>
  </si>
  <si>
    <t>Dashboard Pengiriman/SLA by CTO &amp; APD</t>
  </si>
  <si>
    <t>Nama Nasabah</t>
  </si>
  <si>
    <t>Tanggal Pengiriman</t>
  </si>
  <si>
    <t>Tanggal Diterima di Cabang</t>
  </si>
  <si>
    <t>SLA</t>
  </si>
  <si>
    <t>SELECT
    TO_CHAR(a.created_time, 'YYYY-MM-DD') AS tanggal_pengajuan,
    TO_CHAR(a.selected_withdrawal_date_time, 'YYYY-MM-DD') AS tanggal_reservasi,
    a.order_id AS "Nomor Aplikasi (KSM) / Custody ID (Titip) / No Pengambilan (Simpanan)",
    a.cif,
    a.sof_account_name AS nama_nasabah,
    CASE
        WHEN a.status_withdrawal = 'SUBMITTED' THEN 'Sedang Disiapkan'
        WHEN a.status_withdrawal IN ('APPROVED', 'NEW_RESERVATION', 'SUCCESS_VERIF_BY_BRANCH') THEN 'Ready di Cabang'
        WHEN a.status_withdrawal = 'COMPLETED' THEN 'Diambil Nasabah'
    END AS status_emas,
    a.total_gold_gram AS jumlah_gramasi,
    a.total_count_gold_piece AS jumlah_keping,
    asset.merek,
    a.branch_sla_days AS "SLA"
FROM BULLION_TRANSACTION.GOLD_BRANCH_WITHDRAWAL_APPLICATION a
LEFT JOIN (
    SELECT
        h.order_id,
        LISTAGG(DISTINCT ha.gold_product_name, ', ')
            WITHIN GROUP (ORDER BY ha.gold_product_name) AS merek
    FROM BULLION_TRANSACTION.WITHDRAWAL_HISTORY h
    JOIN BULLION_TRANSACTION.WITHDRAWAL_HISTORY_ASSET ha
        ON h.withdrawal_history_id = ha.withdrawal_history_id
        AND ha.is_deleted = 0
    GROUP BY h.order_id
) asset
    ON a.order_id = asset.order_id
LEFT JOIN (
    SELECT DISTINCT
        branch_code,
        region_code
    FROM BULLION_TRANSACTION.GOLD_BRANCH_REGION_SLA_MAPPING
    WHERE is_deleted = 0
) region
    ON a.branch_code = region.branch_code
WHERE a.is_deleted = 0
AND a.status_withdrawal IN ('SUBMITTED', 'APPROVED', 'NEW_RESERVATION', 'SUCCESS_VERIF_BY_BRANCH', 'COMPLETED', 'EXPIRED')
AND a.created_time &gt;= TO_DATE('2026-09-01', 'YYYY-MM-DD')
AND a.created_time &lt; TO_DATE('2026-10-01', 'YYYY-MM-DD') + 1
AND a.ORDER_ID = 'LA14092618140184'
ORDER BY a.created_time DESC;</t>
  </si>
  <si>
    <t>Dashboard Summary Sukses Notif Stock In Ambil Emas Ke Cabang</t>
  </si>
  <si>
    <t>Success Rate</t>
  </si>
  <si>
    <t>Dashboard Summary Sukses Notif Stock Out Ambil Emas Ke Cabang</t>
  </si>
  <si>
    <t>Tanggal</t>
  </si>
  <si>
    <t>KSM</t>
  </si>
  <si>
    <t>Monitoring Buka Tabungan Emas</t>
  </si>
  <si>
    <t>Pembukaan Tabungan Emas</t>
  </si>
  <si>
    <t>Sukses Burek</t>
  </si>
  <si>
    <t>Sukses Burek + Sukses Setor</t>
  </si>
  <si>
    <t>Sukses Burek + Gagal Setor</t>
  </si>
  <si>
    <t>Sukses Burek + Time Out Setor</t>
  </si>
  <si>
    <t>Gagal Burek</t>
  </si>
  <si>
    <t>Timeout Burek</t>
  </si>
  <si>
    <t>Total CIF Unik</t>
  </si>
  <si>
    <t>Total Rek</t>
  </si>
  <si>
    <t>Total Rupiah</t>
  </si>
  <si>
    <t>Total Hit</t>
  </si>
  <si>
    <t>SELECT
    /* =========================
       SUKSES BUREK
       ========================= */
    COUNT(DISTINCT CASE
        WHEN STATUS &lt;&gt; 'FAILED'
        THEN FROM_CIF
    END) AS SUKSES_BUREK_CIF_UNIQ,
    COUNT(CASE
        WHEN STATUS &lt;&gt; 'FAILED'
        THEN 1
    END) AS SUKSES_BUREK_TOTAL_REK, 
    /* =========================
       SUKSES BUREK + SUKSES SETOR
       ========================= */
    COUNT(DISTINCT CASE
        WHEN STATUS = 'SUCCESS'
        THEN FROM_CIF
    END) AS SUKSES_SETOR_CIF_UNIQ,
    COUNT(CASE
        WHEN STATUS = 'SUCCESS'
        THEN 1
    END) AS SUKSES_SETOR_TOTAL_REK,
    SUM(CASE
        WHEN STATUS = 'SUCCESS'
        THEN TOTAL_WEIGHT
        ELSE 0
    END) AS SUKSES_SETOR_TOTAL_GRAMASI,
    SUM(CASE
        WHEN STATUS = 'SUCCESS'
        THEN TOTAL_AMOUNT
        ELSE 0
    END) AS SUKSES_SETOR_TOTAL_RUPIAH,
    /* =========================
       SUKSES BUREK + GAGAL SETOR
       ========================= */
    COUNT(DISTINCT CASE
        WHEN STATUS = 'ACCOUNT-OPENING-SUCCESS-DEPOSIT-FAILED'
        THEN FROM_CIF
    END) AS GAGAL_SETOR_CIF_UNIQ,
    COUNT(CASE
        WHEN STATUS = 'ACCOUNT-OPENING-SUCCESS-DEPOSIT-FAILED'
        THEN 1
    END) AS GAGAL_SETOR_TOTAL_REK,
    /* =========================
       SUKSES BUREK + TIMEOUT SETOR
       ========================= */
    COUNT(DISTINCT CASE
        WHEN STATUS = 'ACCOUNT-OPENING-SUCCESS-DEPOSIT-TIMEOUT'
        THEN FROM_CIF
    END) AS TIMEOUT_SETOR_CIF_UNIQ,
    COUNT(CASE
        WHEN STATUS = 'ACCOUNT-OPENING-SUCCESS-DEPOSIT-TIMEOUT'
        THEN 1
    END) AS TIMEOUT_SETOR_TOTAL_REK,
    /* =========================
       GAGAL BUREK
       ========================= */
    COUNT(DISTINCT CASE
        WHEN STATUS = 'FAILED'
        THEN FROM_CIF
    END) AS GAGAL_BUREK_CIF_UNIQ,
    COUNT(CASE
        WHEN STATUS = 'FAILED'
        THEN 1
    END) AS GAGAL_BUREK_TOTAL_HIT,
    /* =========================
       TIMEOUT BUREK
       ========================= */
    COUNT(DISTINCT CASE
        WHEN STATUS IN (
            'ACCOUNT-OPENING-SUCCESS-DEPOSIT-TIMEOUT',
            'TIMEOUT'
        )
        THEN FROM_CIF
    END) AS TIMEOUT_BUREK_CIF_UNIQ,
    COUNT(CASE
        WHEN STATUS IN (
            'ACCOUNT-OPENING-SUCCESS-DEPOSIT-TIMEOUT',
            'TIMEOUT'
        )
        THEN 1
    END) AS TIMEOUT_BUREK_TOTAL_HIT
FROM BULLION.ACCOUNT_APPLICATION
WHERE CREATED_TIME &gt;= TO_DATE(
          '14-09-2026 00:00:00',
          'DD-MM-YYYY HH24:MI:SS'
      )
AND CREATED_TIME &lt; TO_DATE(
          '15-09-2026 00:00:00',
          'DD-MM-YYYY HH24:MI:SS'
      );</t>
  </si>
  <si>
    <t>SELECT count(DISTINCT (aa.FROM_CIF)) FROM BULLION.ACCOUNT_APPLICATION aa WHERE aa.STATUS !='FAILED' AND aa.CREATED_TIME BETWEEN to_date('14-09-2026 00:00:00','dd-mm-yyyy hh24:mi:ss') AND to_date ('14-09-2026 23:59:59','dd-mm-yyyy hh24:mi:ss')</t>
  </si>
  <si>
    <t>SELECT count(1) FROM BULLION.ACCOUNT_APPLICATION aa WHERE aa.STATUS !='FAILED' aa.CREATED_TIME BETWEEN to_date('14-09-2026 00:00:00','dd-mm-yyyy hh24:mi:ss') AND to_date ('14-09-2026 23:59:59','dd-mm-yyyy hh24:mi:ss')</t>
  </si>
  <si>
    <t>SELECT count(DISTINCT (FROM_CIF)) FROM BULLION.ACCOUNT_APPLICATION aa WHERE aa.STATUS ='SUCCESS' AND aa.CREATED_TIME BETWEEN to_date('14-09-2026 00:00:00','dd-mm-yyyy hh24:mi:ss') AND to_date ('14-09-2026 23:59:59','dd-mm-yyyy hh24:mi:ss')</t>
  </si>
  <si>
    <t>SELECT count(FROM_CIF),sum(TOTAL_WEIGHT),sum(TOTAL_AMOUNT) FROM BULLION.ACCOUNT_APPLICATION aa 
WHERE aa.STATUS ='SUCCESS' AND aa.CREATED_TIME BETWEEN to_date('14-09-2026 00:00:00','dd-mm-yyyy hh24:mi:ss') 
AND to_date ('14-09-2026 23:59:59','dd-mm-yyyy hh24:mi:ss')</t>
  </si>
  <si>
    <t>SELECT count(DISTINCT(FROM_CIF)) FROM BULLION.ACCOUNT_APPLICATION aa WHERE aa.STATUS ='ACCOUNT-OPENING-SUCCESS-DEPOSIT-FAILED' AND aa.CREATED_TIME BETWEEN to_date('14-09-2026 00:00:00','dd-mm-yyyy hh24:mi:ss') AND to_date ('14-09-2026 23:59:59','dd-mm-yyyy hh24:mi:ss')</t>
  </si>
  <si>
    <t>SELECT count((FROM_CIF)) FROM BULLION.ACCOUNT_APPLICATION aa WHERE aa.STATUS ='ACCOUNT-OPENING-SUCCESS-DEPOSIT-FAILED' AND aa.CREATED_TIME BETWEEN to_date('14-09-2026 00:00:00','dd-mm-yyyy hh24:mi:ss') AND to_date ('14-09-2026 23:59:59','dd-mm-yyyy hh24:mi:ss')</t>
  </si>
  <si>
    <t>SELECT count(DISTINCT(FROM_CIF)) FROM BULLION.ACCOUNT_APPLICATION aa 
WHERE aa.STATUS IN ('ACCOUNT-OPENING-SUCCESS-DEPOSIT-TIMEOUT')
AND aa.CREATED_TIME 
BETWEEN to_date('14-09-2026 00:00:00','dd-mm-yyyy hh24:mi:ss') AND to_date ('14-09-2026 23:59:59','dd-mm-yyyy hh24:mi:ss');</t>
  </si>
  <si>
    <t>SELECT count((FROM_CIF)) FROM BULLION.ACCOUNT_APPLICATION aa WHERE aa.STATUS ='ACCOUNT-OPENING-SUCCESS-DEPOSIT-TIMEOUT' AND aa.CREATED_TIME BETWEEN to_date('14-09-2026 00:00:00','dd-mm-yyyy hh24:mi:ss') AND to_date ('14-09-2026 23:59:59','dd-mm-yyyy hh24:mi:ss')</t>
  </si>
  <si>
    <t>SELECT count(DISTINCT (FROM_CIF)) FROM BULLION.ACCOUNT_APPLICATION aa WHERE aa.STATUS ='FAILED' AND aa.CREATED_TIME BETWEEN to_date('14-09-2026 00:00:00','dd-mm-yyyy hh24:mi:ss') AND to_date ('14-09-2026 23:59:59','dd-mm-yyyy hh24:mi:ss')</t>
  </si>
  <si>
    <t>SELECT count((FROM_CIF)) FROM BULLION.ACCOUNT_APPLICATION aa WHERE aa.STATUS ='FAILED' AND aa.CREATED_TIME BETWEEN to_date('14-09-2026 00:00:00','dd-mm-yyyy hh24:mi:ss') AND to_date ('14-09-2026 23:59:59','dd-mm-yyyy hh24:mi:ss')</t>
  </si>
  <si>
    <t>SELECT count(DISTINCT(FROM_CIF)) FROM BULLION.ACCOUNT_APPLICATION aa 
WHERE aa.STATUS IN ('ACCOUNT-OPENING-SUCCESS-DEPOSIT-TIMEOUT', 'TIMEOUT')
AND aa.CREATED_TIME 
BETWEEN to_date('14-09-2026 00:00:00','dd-mm-yyyy hh24:mi:ss') AND to_date ('14-09-2026 23:59:59','dd-mm-yyyy hh24:mi:ss');</t>
  </si>
  <si>
    <t>SELECT count(FROM_CIF) FROM BULLION.ACCOUNT_APPLICATION aa 
WHERE aa.STATUS IN ('ACCOUNT-OPENING-SUCCESS-DEPOSIT-TIMEOUT', 'TIMEOUT')
AND aa.CREATED_TIME 
BETWEEN to_date('14-09-2026 00:00:00','dd-mm-yyyy hh24:mi:ss') AND to_date ('14-09-2026 23:59:59','dd-mm-yyyy hh24:mi:ss');</t>
  </si>
  <si>
    <t>SUKSES Burek</t>
  </si>
  <si>
    <t xml:space="preserve">Total Rek </t>
  </si>
  <si>
    <r>
      <t>SELECT</t>
    </r>
    <r>
      <rPr>
        <sz val="10"/>
        <color theme="0"/>
        <rFont val="Courier New"/>
        <family val="1"/>
      </rPr>
      <t xml:space="preserve"> </t>
    </r>
    <r>
      <rPr>
        <b/>
        <sz val="10"/>
        <color theme="0"/>
        <rFont val="Courier New"/>
        <family val="1"/>
      </rPr>
      <t>count</t>
    </r>
    <r>
      <rPr>
        <sz val="10"/>
        <color theme="0"/>
        <rFont val="Courier New"/>
        <family val="1"/>
      </rPr>
      <t xml:space="preserve">(1) </t>
    </r>
    <r>
      <rPr>
        <b/>
        <sz val="10"/>
        <color theme="0"/>
        <rFont val="Courier New"/>
        <family val="1"/>
      </rPr>
      <t>FROM</t>
    </r>
    <r>
      <rPr>
        <sz val="10"/>
        <color theme="0"/>
        <rFont val="Courier New"/>
        <family val="1"/>
      </rPr>
      <t xml:space="preserve"> BULLION.ACCOUNT_APPLICATION aa </t>
    </r>
    <r>
      <rPr>
        <b/>
        <sz val="10"/>
        <color theme="0"/>
        <rFont val="Courier New"/>
        <family val="1"/>
      </rPr>
      <t>WHERE</t>
    </r>
    <r>
      <rPr>
        <sz val="10"/>
        <color theme="0"/>
        <rFont val="Courier New"/>
        <family val="1"/>
      </rPr>
      <t xml:space="preserve"> aa.STATUS !='FAILED' aa.CREATED_TIME </t>
    </r>
    <r>
      <rPr>
        <b/>
        <sz val="10"/>
        <color theme="0"/>
        <rFont val="Courier New"/>
        <family val="1"/>
      </rPr>
      <t>BETWEEN</t>
    </r>
    <r>
      <rPr>
        <sz val="10"/>
        <color theme="0"/>
        <rFont val="Courier New"/>
        <family val="1"/>
      </rPr>
      <t xml:space="preserve"> </t>
    </r>
    <r>
      <rPr>
        <b/>
        <sz val="10"/>
        <color theme="0"/>
        <rFont val="Courier New"/>
        <family val="1"/>
      </rPr>
      <t>to_date</t>
    </r>
    <r>
      <rPr>
        <sz val="10"/>
        <color theme="0"/>
        <rFont val="Courier New"/>
        <family val="1"/>
      </rPr>
      <t xml:space="preserve">('14-09-2026 00:00:00','dd-mm-yyyy hh24:mi:ss') </t>
    </r>
    <r>
      <rPr>
        <b/>
        <sz val="10"/>
        <color theme="0"/>
        <rFont val="Courier New"/>
        <family val="1"/>
      </rPr>
      <t>AND</t>
    </r>
    <r>
      <rPr>
        <sz val="10"/>
        <color theme="0"/>
        <rFont val="Courier New"/>
        <family val="1"/>
      </rPr>
      <t xml:space="preserve"> </t>
    </r>
    <r>
      <rPr>
        <b/>
        <sz val="10"/>
        <color theme="0"/>
        <rFont val="Courier New"/>
        <family val="1"/>
      </rPr>
      <t>to_date</t>
    </r>
    <r>
      <rPr>
        <sz val="10"/>
        <color theme="0"/>
        <rFont val="Courier New"/>
        <family val="1"/>
      </rPr>
      <t xml:space="preserve"> ('14-09-2026 23:59:59','dd-mm-yyyy hh24:mi:ss')</t>
    </r>
  </si>
  <si>
    <t xml:space="preserve">Uniq cif </t>
  </si>
  <si>
    <r>
      <t>SELECT</t>
    </r>
    <r>
      <rPr>
        <sz val="10"/>
        <color theme="0"/>
        <rFont val="Courier New"/>
        <family val="1"/>
      </rPr>
      <t xml:space="preserve"> </t>
    </r>
    <r>
      <rPr>
        <b/>
        <sz val="10"/>
        <color theme="0"/>
        <rFont val="Courier New"/>
        <family val="1"/>
      </rPr>
      <t>count</t>
    </r>
    <r>
      <rPr>
        <sz val="10"/>
        <color theme="0"/>
        <rFont val="Courier New"/>
        <family val="1"/>
      </rPr>
      <t>(</t>
    </r>
    <r>
      <rPr>
        <b/>
        <sz val="10"/>
        <color theme="0"/>
        <rFont val="Courier New"/>
        <family val="1"/>
      </rPr>
      <t>DISTINCT</t>
    </r>
    <r>
      <rPr>
        <sz val="10"/>
        <color theme="0"/>
        <rFont val="Courier New"/>
        <family val="1"/>
      </rPr>
      <t xml:space="preserve"> (aa.FROM_CIF)) </t>
    </r>
    <r>
      <rPr>
        <b/>
        <sz val="10"/>
        <color theme="0"/>
        <rFont val="Courier New"/>
        <family val="1"/>
      </rPr>
      <t>FROM</t>
    </r>
    <r>
      <rPr>
        <sz val="10"/>
        <color theme="0"/>
        <rFont val="Courier New"/>
        <family val="1"/>
      </rPr>
      <t xml:space="preserve"> BULLION.ACCOUNT_APPLICATION aa </t>
    </r>
    <r>
      <rPr>
        <b/>
        <sz val="10"/>
        <color theme="0"/>
        <rFont val="Courier New"/>
        <family val="1"/>
      </rPr>
      <t>WHERE</t>
    </r>
    <r>
      <rPr>
        <sz val="10"/>
        <color theme="0"/>
        <rFont val="Courier New"/>
        <family val="1"/>
      </rPr>
      <t xml:space="preserve"> aa.STATUS !='FAILED' </t>
    </r>
    <r>
      <rPr>
        <b/>
        <sz val="10"/>
        <color theme="0"/>
        <rFont val="Courier New"/>
        <family val="1"/>
      </rPr>
      <t>AND</t>
    </r>
    <r>
      <rPr>
        <sz val="10"/>
        <color theme="0"/>
        <rFont val="Courier New"/>
        <family val="1"/>
      </rPr>
      <t xml:space="preserve"> aa.CREATED_TIME </t>
    </r>
    <r>
      <rPr>
        <b/>
        <sz val="10"/>
        <color theme="0"/>
        <rFont val="Courier New"/>
        <family val="1"/>
      </rPr>
      <t>BETWEEN</t>
    </r>
    <r>
      <rPr>
        <sz val="10"/>
        <color theme="0"/>
        <rFont val="Courier New"/>
        <family val="1"/>
      </rPr>
      <t xml:space="preserve"> </t>
    </r>
    <r>
      <rPr>
        <b/>
        <sz val="10"/>
        <color theme="0"/>
        <rFont val="Courier New"/>
        <family val="1"/>
      </rPr>
      <t>to_date</t>
    </r>
    <r>
      <rPr>
        <sz val="10"/>
        <color theme="0"/>
        <rFont val="Courier New"/>
        <family val="1"/>
      </rPr>
      <t xml:space="preserve">('14-09-2026 00:00:00','dd-mm-yyyy hh24:mi:ss') </t>
    </r>
    <r>
      <rPr>
        <b/>
        <sz val="10"/>
        <color theme="0"/>
        <rFont val="Courier New"/>
        <family val="1"/>
      </rPr>
      <t>AND</t>
    </r>
    <r>
      <rPr>
        <sz val="10"/>
        <color theme="0"/>
        <rFont val="Courier New"/>
        <family val="1"/>
      </rPr>
      <t xml:space="preserve"> </t>
    </r>
    <r>
      <rPr>
        <b/>
        <sz val="10"/>
        <color theme="0"/>
        <rFont val="Courier New"/>
        <family val="1"/>
      </rPr>
      <t>to_date</t>
    </r>
    <r>
      <rPr>
        <sz val="10"/>
        <color theme="0"/>
        <rFont val="Courier New"/>
        <family val="1"/>
      </rPr>
      <t xml:space="preserve"> ('14-09-2026 23:59:59','dd-mm-yyyy hh24:mi:ss')</t>
    </r>
  </si>
  <si>
    <r>
      <t>SELECT</t>
    </r>
    <r>
      <rPr>
        <sz val="10"/>
        <color theme="0"/>
        <rFont val="Courier New"/>
        <family val="1"/>
      </rPr>
      <t xml:space="preserve"> </t>
    </r>
    <r>
      <rPr>
        <b/>
        <sz val="10"/>
        <color theme="0"/>
        <rFont val="Courier New"/>
        <family val="1"/>
      </rPr>
      <t>count</t>
    </r>
    <r>
      <rPr>
        <sz val="10"/>
        <color theme="0"/>
        <rFont val="Courier New"/>
        <family val="1"/>
      </rPr>
      <t>(</t>
    </r>
    <r>
      <rPr>
        <b/>
        <sz val="10"/>
        <color theme="0"/>
        <rFont val="Courier New"/>
        <family val="1"/>
      </rPr>
      <t>DISTINCT</t>
    </r>
    <r>
      <rPr>
        <sz val="10"/>
        <color theme="0"/>
        <rFont val="Courier New"/>
        <family val="1"/>
      </rPr>
      <t xml:space="preserve"> (FROM_CIF)) </t>
    </r>
    <r>
      <rPr>
        <b/>
        <sz val="10"/>
        <color theme="0"/>
        <rFont val="Courier New"/>
        <family val="1"/>
      </rPr>
      <t>FROM</t>
    </r>
    <r>
      <rPr>
        <sz val="10"/>
        <color theme="0"/>
        <rFont val="Courier New"/>
        <family val="1"/>
      </rPr>
      <t xml:space="preserve"> BULLION.ACCOUNT_APPLICATION aa </t>
    </r>
    <r>
      <rPr>
        <b/>
        <sz val="10"/>
        <color theme="0"/>
        <rFont val="Courier New"/>
        <family val="1"/>
      </rPr>
      <t>WHERE</t>
    </r>
    <r>
      <rPr>
        <sz val="10"/>
        <color theme="0"/>
        <rFont val="Courier New"/>
        <family val="1"/>
      </rPr>
      <t xml:space="preserve"> aa.STATUS ='SUCCESS' </t>
    </r>
    <r>
      <rPr>
        <b/>
        <sz val="10"/>
        <color theme="0"/>
        <rFont val="Courier New"/>
        <family val="1"/>
      </rPr>
      <t>AND</t>
    </r>
    <r>
      <rPr>
        <sz val="10"/>
        <color theme="0"/>
        <rFont val="Courier New"/>
        <family val="1"/>
      </rPr>
      <t xml:space="preserve"> aa.CREATED_TIME </t>
    </r>
    <r>
      <rPr>
        <b/>
        <sz val="10"/>
        <color theme="0"/>
        <rFont val="Courier New"/>
        <family val="1"/>
      </rPr>
      <t>BETWEEN</t>
    </r>
    <r>
      <rPr>
        <sz val="10"/>
        <color theme="0"/>
        <rFont val="Courier New"/>
        <family val="1"/>
      </rPr>
      <t xml:space="preserve"> </t>
    </r>
    <r>
      <rPr>
        <b/>
        <sz val="10"/>
        <color theme="0"/>
        <rFont val="Courier New"/>
        <family val="1"/>
      </rPr>
      <t>to_date</t>
    </r>
    <r>
      <rPr>
        <sz val="10"/>
        <color theme="0"/>
        <rFont val="Courier New"/>
        <family val="1"/>
      </rPr>
      <t xml:space="preserve">('14-09-2026 00:00:00','dd-mm-yyyy hh24:mi:ss') </t>
    </r>
    <r>
      <rPr>
        <b/>
        <sz val="10"/>
        <color theme="0"/>
        <rFont val="Courier New"/>
        <family val="1"/>
      </rPr>
      <t>AND</t>
    </r>
    <r>
      <rPr>
        <sz val="10"/>
        <color theme="0"/>
        <rFont val="Courier New"/>
        <family val="1"/>
      </rPr>
      <t xml:space="preserve"> </t>
    </r>
    <r>
      <rPr>
        <b/>
        <sz val="10"/>
        <color theme="0"/>
        <rFont val="Courier New"/>
        <family val="1"/>
      </rPr>
      <t>to_date</t>
    </r>
    <r>
      <rPr>
        <sz val="10"/>
        <color theme="0"/>
        <rFont val="Courier New"/>
        <family val="1"/>
      </rPr>
      <t xml:space="preserve"> ('14-09-2026 23:59:59','dd-mm-yyyy hh24:mi:ss')</t>
    </r>
  </si>
  <si>
    <r>
      <t>SELECT</t>
    </r>
    <r>
      <rPr>
        <sz val="10"/>
        <color theme="0"/>
        <rFont val="Courier New"/>
        <family val="1"/>
      </rPr>
      <t xml:space="preserve"> </t>
    </r>
    <r>
      <rPr>
        <b/>
        <sz val="10"/>
        <color theme="0"/>
        <rFont val="Courier New"/>
        <family val="1"/>
      </rPr>
      <t>count</t>
    </r>
    <r>
      <rPr>
        <sz val="10"/>
        <color theme="0"/>
        <rFont val="Courier New"/>
        <family val="1"/>
      </rPr>
      <t xml:space="preserve">(FROM_CIF) </t>
    </r>
    <r>
      <rPr>
        <b/>
        <sz val="10"/>
        <color theme="0"/>
        <rFont val="Courier New"/>
        <family val="1"/>
      </rPr>
      <t>FROM</t>
    </r>
    <r>
      <rPr>
        <sz val="10"/>
        <color theme="0"/>
        <rFont val="Courier New"/>
        <family val="1"/>
      </rPr>
      <t xml:space="preserve"> BULLION.ACCOUNT_APPLICATION aa </t>
    </r>
    <r>
      <rPr>
        <b/>
        <sz val="10"/>
        <color theme="0"/>
        <rFont val="Courier New"/>
        <family val="1"/>
      </rPr>
      <t>WHERE</t>
    </r>
    <r>
      <rPr>
        <sz val="10"/>
        <color theme="0"/>
        <rFont val="Courier New"/>
        <family val="1"/>
      </rPr>
      <t xml:space="preserve"> aa.STATUS ='SUCCESS' </t>
    </r>
    <r>
      <rPr>
        <b/>
        <sz val="10"/>
        <color theme="0"/>
        <rFont val="Courier New"/>
        <family val="1"/>
      </rPr>
      <t>AND</t>
    </r>
    <r>
      <rPr>
        <sz val="10"/>
        <color theme="0"/>
        <rFont val="Courier New"/>
        <family val="1"/>
      </rPr>
      <t xml:space="preserve"> aa.CREATED_TIME </t>
    </r>
    <r>
      <rPr>
        <b/>
        <sz val="10"/>
        <color theme="0"/>
        <rFont val="Courier New"/>
        <family val="1"/>
      </rPr>
      <t>BETWEEN</t>
    </r>
    <r>
      <rPr>
        <sz val="10"/>
        <color theme="0"/>
        <rFont val="Courier New"/>
        <family val="1"/>
      </rPr>
      <t xml:space="preserve"> </t>
    </r>
    <r>
      <rPr>
        <b/>
        <sz val="10"/>
        <color theme="0"/>
        <rFont val="Courier New"/>
        <family val="1"/>
      </rPr>
      <t>to_date</t>
    </r>
    <r>
      <rPr>
        <sz val="10"/>
        <color theme="0"/>
        <rFont val="Courier New"/>
        <family val="1"/>
      </rPr>
      <t xml:space="preserve">('14-09-2026 00:00:00','dd-mm-yyyy hh24:mi:ss') </t>
    </r>
    <r>
      <rPr>
        <b/>
        <sz val="10"/>
        <color theme="0"/>
        <rFont val="Courier New"/>
        <family val="1"/>
      </rPr>
      <t>AND</t>
    </r>
    <r>
      <rPr>
        <sz val="10"/>
        <color theme="0"/>
        <rFont val="Courier New"/>
        <family val="1"/>
      </rPr>
      <t xml:space="preserve"> </t>
    </r>
    <r>
      <rPr>
        <b/>
        <sz val="10"/>
        <color theme="0"/>
        <rFont val="Courier New"/>
        <family val="1"/>
      </rPr>
      <t>to_date</t>
    </r>
    <r>
      <rPr>
        <sz val="10"/>
        <color theme="0"/>
        <rFont val="Courier New"/>
        <family val="1"/>
      </rPr>
      <t xml:space="preserve"> ('14-09-2026 23:59:59','dd-mm-yyyy hh24:mi:ss')</t>
    </r>
  </si>
  <si>
    <r>
      <t>SELECT</t>
    </r>
    <r>
      <rPr>
        <sz val="10"/>
        <color theme="0"/>
        <rFont val="Courier New"/>
        <family val="1"/>
      </rPr>
      <t xml:space="preserve"> </t>
    </r>
    <r>
      <rPr>
        <b/>
        <sz val="10"/>
        <color theme="0"/>
        <rFont val="Courier New"/>
        <family val="1"/>
      </rPr>
      <t>sum</t>
    </r>
    <r>
      <rPr>
        <sz val="10"/>
        <color theme="0"/>
        <rFont val="Courier New"/>
        <family val="1"/>
      </rPr>
      <t xml:space="preserve">(TOTAL_WEIGHT) </t>
    </r>
    <r>
      <rPr>
        <b/>
        <sz val="10"/>
        <color theme="0"/>
        <rFont val="Courier New"/>
        <family val="1"/>
      </rPr>
      <t>FROM</t>
    </r>
    <r>
      <rPr>
        <sz val="10"/>
        <color theme="0"/>
        <rFont val="Courier New"/>
        <family val="1"/>
      </rPr>
      <t xml:space="preserve"> BULLION.ACCOUNT_APPLICATION aa </t>
    </r>
    <r>
      <rPr>
        <b/>
        <sz val="10"/>
        <color theme="0"/>
        <rFont val="Courier New"/>
        <family val="1"/>
      </rPr>
      <t>WHERE</t>
    </r>
    <r>
      <rPr>
        <sz val="10"/>
        <color theme="0"/>
        <rFont val="Courier New"/>
        <family val="1"/>
      </rPr>
      <t xml:space="preserve"> aa.STATUS ='SUCCESS' </t>
    </r>
    <r>
      <rPr>
        <b/>
        <sz val="10"/>
        <color theme="0"/>
        <rFont val="Courier New"/>
        <family val="1"/>
      </rPr>
      <t>AND</t>
    </r>
    <r>
      <rPr>
        <sz val="10"/>
        <color theme="0"/>
        <rFont val="Courier New"/>
        <family val="1"/>
      </rPr>
      <t xml:space="preserve"> aa.CREATED_TIME </t>
    </r>
    <r>
      <rPr>
        <b/>
        <sz val="10"/>
        <color theme="0"/>
        <rFont val="Courier New"/>
        <family val="1"/>
      </rPr>
      <t>BETWEEN</t>
    </r>
    <r>
      <rPr>
        <sz val="10"/>
        <color theme="0"/>
        <rFont val="Courier New"/>
        <family val="1"/>
      </rPr>
      <t xml:space="preserve"> </t>
    </r>
    <r>
      <rPr>
        <b/>
        <sz val="10"/>
        <color theme="0"/>
        <rFont val="Courier New"/>
        <family val="1"/>
      </rPr>
      <t>to_date</t>
    </r>
    <r>
      <rPr>
        <sz val="10"/>
        <color theme="0"/>
        <rFont val="Courier New"/>
        <family val="1"/>
      </rPr>
      <t xml:space="preserve">('14-09-2026 00:00:00','dd-mm-yyyy hh24:mi:ss') </t>
    </r>
    <r>
      <rPr>
        <b/>
        <sz val="10"/>
        <color theme="0"/>
        <rFont val="Courier New"/>
        <family val="1"/>
      </rPr>
      <t>AND</t>
    </r>
    <r>
      <rPr>
        <sz val="10"/>
        <color theme="0"/>
        <rFont val="Courier New"/>
        <family val="1"/>
      </rPr>
      <t xml:space="preserve"> </t>
    </r>
    <r>
      <rPr>
        <b/>
        <sz val="10"/>
        <color theme="0"/>
        <rFont val="Courier New"/>
        <family val="1"/>
      </rPr>
      <t>to_date</t>
    </r>
    <r>
      <rPr>
        <sz val="10"/>
        <color theme="0"/>
        <rFont val="Courier New"/>
        <family val="1"/>
      </rPr>
      <t xml:space="preserve"> ('14-09-2026 23:59:59','dd-mm-yyyy hh24:mi:ss')</t>
    </r>
  </si>
  <si>
    <r>
      <t>SELECT</t>
    </r>
    <r>
      <rPr>
        <sz val="10"/>
        <color theme="0"/>
        <rFont val="Courier New"/>
        <family val="1"/>
      </rPr>
      <t xml:space="preserve"> </t>
    </r>
    <r>
      <rPr>
        <b/>
        <sz val="10"/>
        <color theme="0"/>
        <rFont val="Courier New"/>
        <family val="1"/>
      </rPr>
      <t>sum</t>
    </r>
    <r>
      <rPr>
        <sz val="10"/>
        <color theme="0"/>
        <rFont val="Courier New"/>
        <family val="1"/>
      </rPr>
      <t xml:space="preserve">(TOTAL_AMOUNT) </t>
    </r>
    <r>
      <rPr>
        <b/>
        <sz val="10"/>
        <color theme="0"/>
        <rFont val="Courier New"/>
        <family val="1"/>
      </rPr>
      <t>FROM</t>
    </r>
    <r>
      <rPr>
        <sz val="10"/>
        <color theme="0"/>
        <rFont val="Courier New"/>
        <family val="1"/>
      </rPr>
      <t xml:space="preserve"> BULLION.ACCOUNT_APPLICATION aa </t>
    </r>
    <r>
      <rPr>
        <b/>
        <sz val="10"/>
        <color theme="0"/>
        <rFont val="Courier New"/>
        <family val="1"/>
      </rPr>
      <t>WHERE</t>
    </r>
    <r>
      <rPr>
        <sz val="10"/>
        <color theme="0"/>
        <rFont val="Courier New"/>
        <family val="1"/>
      </rPr>
      <t xml:space="preserve"> aa.STATUS ='SUCCESS' </t>
    </r>
    <r>
      <rPr>
        <b/>
        <sz val="10"/>
        <color theme="0"/>
        <rFont val="Courier New"/>
        <family val="1"/>
      </rPr>
      <t>AND</t>
    </r>
    <r>
      <rPr>
        <sz val="10"/>
        <color theme="0"/>
        <rFont val="Courier New"/>
        <family val="1"/>
      </rPr>
      <t xml:space="preserve"> aa.CREATED_TIME </t>
    </r>
    <r>
      <rPr>
        <b/>
        <sz val="10"/>
        <color theme="0"/>
        <rFont val="Courier New"/>
        <family val="1"/>
      </rPr>
      <t>BETWEEN</t>
    </r>
    <r>
      <rPr>
        <sz val="10"/>
        <color theme="0"/>
        <rFont val="Courier New"/>
        <family val="1"/>
      </rPr>
      <t xml:space="preserve"> </t>
    </r>
    <r>
      <rPr>
        <b/>
        <sz val="10"/>
        <color theme="0"/>
        <rFont val="Courier New"/>
        <family val="1"/>
      </rPr>
      <t>to_date</t>
    </r>
    <r>
      <rPr>
        <sz val="10"/>
        <color theme="0"/>
        <rFont val="Courier New"/>
        <family val="1"/>
      </rPr>
      <t xml:space="preserve">('14-09-2026 00:00:00','dd-mm-yyyy hh24:mi:ss') </t>
    </r>
    <r>
      <rPr>
        <b/>
        <sz val="10"/>
        <color theme="0"/>
        <rFont val="Courier New"/>
        <family val="1"/>
      </rPr>
      <t>AND</t>
    </r>
    <r>
      <rPr>
        <sz val="10"/>
        <color theme="0"/>
        <rFont val="Courier New"/>
        <family val="1"/>
      </rPr>
      <t xml:space="preserve"> </t>
    </r>
    <r>
      <rPr>
        <b/>
        <sz val="10"/>
        <color theme="0"/>
        <rFont val="Courier New"/>
        <family val="1"/>
      </rPr>
      <t>to_date</t>
    </r>
    <r>
      <rPr>
        <sz val="10"/>
        <color theme="0"/>
        <rFont val="Courier New"/>
        <family val="1"/>
      </rPr>
      <t xml:space="preserve"> ('14-09-2026 23:59:59','dd-mm-yyyy hh24:mi:ss')</t>
    </r>
  </si>
  <si>
    <t>total rek gramasi dan rupiah</t>
  </si>
  <si>
    <r>
      <t>SELECT</t>
    </r>
    <r>
      <rPr>
        <sz val="10"/>
        <color theme="0"/>
        <rFont val="Courier New"/>
        <family val="1"/>
      </rPr>
      <t xml:space="preserve"> </t>
    </r>
    <r>
      <rPr>
        <b/>
        <sz val="10"/>
        <color theme="0"/>
        <rFont val="Courier New"/>
        <family val="1"/>
      </rPr>
      <t>count</t>
    </r>
    <r>
      <rPr>
        <sz val="10"/>
        <color theme="0"/>
        <rFont val="Courier New"/>
        <family val="1"/>
      </rPr>
      <t>(FROM_CIF),</t>
    </r>
    <r>
      <rPr>
        <b/>
        <sz val="10"/>
        <color theme="0"/>
        <rFont val="Courier New"/>
        <family val="1"/>
      </rPr>
      <t>sum</t>
    </r>
    <r>
      <rPr>
        <sz val="10"/>
        <color theme="0"/>
        <rFont val="Courier New"/>
        <family val="1"/>
      </rPr>
      <t>(TOTAL_WEIGHT),</t>
    </r>
    <r>
      <rPr>
        <b/>
        <sz val="10"/>
        <color theme="0"/>
        <rFont val="Courier New"/>
        <family val="1"/>
      </rPr>
      <t>sum</t>
    </r>
    <r>
      <rPr>
        <sz val="10"/>
        <color theme="0"/>
        <rFont val="Courier New"/>
        <family val="1"/>
      </rPr>
      <t xml:space="preserve">(TOTAL_AMOUNT) </t>
    </r>
    <r>
      <rPr>
        <b/>
        <sz val="10"/>
        <color theme="0"/>
        <rFont val="Courier New"/>
        <family val="1"/>
      </rPr>
      <t>FROM</t>
    </r>
    <r>
      <rPr>
        <sz val="10"/>
        <color theme="0"/>
        <rFont val="Courier New"/>
        <family val="1"/>
      </rPr>
      <t xml:space="preserve"> BULLION.ACCOUNT_APPLICATION aa</t>
    </r>
  </si>
  <si>
    <r>
      <t>WHERE</t>
    </r>
    <r>
      <rPr>
        <sz val="10"/>
        <color theme="0"/>
        <rFont val="Courier New"/>
        <family val="1"/>
      </rPr>
      <t xml:space="preserve"> aa.STATUS ='SUCCESS' </t>
    </r>
    <r>
      <rPr>
        <b/>
        <sz val="10"/>
        <color theme="0"/>
        <rFont val="Courier New"/>
        <family val="1"/>
      </rPr>
      <t>AND</t>
    </r>
    <r>
      <rPr>
        <sz val="10"/>
        <color theme="0"/>
        <rFont val="Courier New"/>
        <family val="1"/>
      </rPr>
      <t xml:space="preserve"> aa.CREATED_TIME </t>
    </r>
    <r>
      <rPr>
        <b/>
        <sz val="10"/>
        <color theme="0"/>
        <rFont val="Courier New"/>
        <family val="1"/>
      </rPr>
      <t>BETWEEN</t>
    </r>
    <r>
      <rPr>
        <sz val="10"/>
        <color theme="0"/>
        <rFont val="Courier New"/>
        <family val="1"/>
      </rPr>
      <t xml:space="preserve"> </t>
    </r>
    <r>
      <rPr>
        <b/>
        <sz val="10"/>
        <color theme="0"/>
        <rFont val="Courier New"/>
        <family val="1"/>
      </rPr>
      <t>to_date</t>
    </r>
    <r>
      <rPr>
        <sz val="10"/>
        <color theme="0"/>
        <rFont val="Courier New"/>
        <family val="1"/>
      </rPr>
      <t>('14-09-2026 00:00:00','dd-mm-yyyy hh24:mi:ss')</t>
    </r>
  </si>
  <si>
    <r>
      <t>AND</t>
    </r>
    <r>
      <rPr>
        <sz val="10"/>
        <color theme="0"/>
        <rFont val="Courier New"/>
        <family val="1"/>
      </rPr>
      <t xml:space="preserve"> </t>
    </r>
    <r>
      <rPr>
        <b/>
        <sz val="10"/>
        <color theme="0"/>
        <rFont val="Courier New"/>
        <family val="1"/>
      </rPr>
      <t>to_date</t>
    </r>
    <r>
      <rPr>
        <sz val="10"/>
        <color theme="0"/>
        <rFont val="Courier New"/>
        <family val="1"/>
      </rPr>
      <t xml:space="preserve"> ('14-09-2026 23:59:59','dd-mm-yyyy hh24:mi:ss')</t>
    </r>
  </si>
  <si>
    <r>
      <t>SELECT</t>
    </r>
    <r>
      <rPr>
        <sz val="10"/>
        <color theme="0"/>
        <rFont val="Courier New"/>
        <family val="1"/>
      </rPr>
      <t xml:space="preserve"> </t>
    </r>
    <r>
      <rPr>
        <b/>
        <sz val="10"/>
        <color theme="0"/>
        <rFont val="Courier New"/>
        <family val="1"/>
      </rPr>
      <t>count</t>
    </r>
    <r>
      <rPr>
        <sz val="10"/>
        <color theme="0"/>
        <rFont val="Courier New"/>
        <family val="1"/>
      </rPr>
      <t>(</t>
    </r>
    <r>
      <rPr>
        <b/>
        <sz val="10"/>
        <color theme="0"/>
        <rFont val="Courier New"/>
        <family val="1"/>
      </rPr>
      <t>DISTINCT</t>
    </r>
    <r>
      <rPr>
        <sz val="10"/>
        <color theme="0"/>
        <rFont val="Courier New"/>
        <family val="1"/>
      </rPr>
      <t xml:space="preserve">(FROM_CIF)) </t>
    </r>
    <r>
      <rPr>
        <b/>
        <sz val="10"/>
        <color theme="0"/>
        <rFont val="Courier New"/>
        <family val="1"/>
      </rPr>
      <t>FROM</t>
    </r>
    <r>
      <rPr>
        <sz val="10"/>
        <color theme="0"/>
        <rFont val="Courier New"/>
        <family val="1"/>
      </rPr>
      <t xml:space="preserve"> BULLION.ACCOUNT_APPLICATION aa </t>
    </r>
    <r>
      <rPr>
        <b/>
        <sz val="10"/>
        <color theme="0"/>
        <rFont val="Courier New"/>
        <family val="1"/>
      </rPr>
      <t>WHERE</t>
    </r>
    <r>
      <rPr>
        <sz val="10"/>
        <color theme="0"/>
        <rFont val="Courier New"/>
        <family val="1"/>
      </rPr>
      <t xml:space="preserve"> aa.STATUS ='ACCOUNT-OPENING-SUCCESS-DEPOSIT-FAILED' </t>
    </r>
    <r>
      <rPr>
        <b/>
        <sz val="10"/>
        <color theme="0"/>
        <rFont val="Courier New"/>
        <family val="1"/>
      </rPr>
      <t>AND</t>
    </r>
    <r>
      <rPr>
        <sz val="10"/>
        <color theme="0"/>
        <rFont val="Courier New"/>
        <family val="1"/>
      </rPr>
      <t xml:space="preserve"> aa.CREATED_TIME </t>
    </r>
    <r>
      <rPr>
        <b/>
        <sz val="10"/>
        <color theme="0"/>
        <rFont val="Courier New"/>
        <family val="1"/>
      </rPr>
      <t>BETWEEN</t>
    </r>
    <r>
      <rPr>
        <sz val="10"/>
        <color theme="0"/>
        <rFont val="Courier New"/>
        <family val="1"/>
      </rPr>
      <t xml:space="preserve"> </t>
    </r>
    <r>
      <rPr>
        <b/>
        <sz val="10"/>
        <color theme="0"/>
        <rFont val="Courier New"/>
        <family val="1"/>
      </rPr>
      <t>to_date</t>
    </r>
    <r>
      <rPr>
        <sz val="10"/>
        <color theme="0"/>
        <rFont val="Courier New"/>
        <family val="1"/>
      </rPr>
      <t xml:space="preserve">('14-09-2026 00:00:00','dd-mm-yyyy hh24:mi:ss') </t>
    </r>
    <r>
      <rPr>
        <b/>
        <sz val="10"/>
        <color theme="0"/>
        <rFont val="Courier New"/>
        <family val="1"/>
      </rPr>
      <t>AND</t>
    </r>
    <r>
      <rPr>
        <sz val="10"/>
        <color theme="0"/>
        <rFont val="Courier New"/>
        <family val="1"/>
      </rPr>
      <t xml:space="preserve"> </t>
    </r>
    <r>
      <rPr>
        <b/>
        <sz val="10"/>
        <color theme="0"/>
        <rFont val="Courier New"/>
        <family val="1"/>
      </rPr>
      <t>to_date</t>
    </r>
    <r>
      <rPr>
        <sz val="10"/>
        <color theme="0"/>
        <rFont val="Courier New"/>
        <family val="1"/>
      </rPr>
      <t xml:space="preserve"> ('14-09-2026 23:59:59','dd-mm-yyyy hh24:mi:ss')</t>
    </r>
  </si>
  <si>
    <r>
      <t>SELECT</t>
    </r>
    <r>
      <rPr>
        <sz val="10"/>
        <color theme="0"/>
        <rFont val="Courier New"/>
        <family val="1"/>
      </rPr>
      <t xml:space="preserve"> </t>
    </r>
    <r>
      <rPr>
        <b/>
        <sz val="10"/>
        <color theme="0"/>
        <rFont val="Courier New"/>
        <family val="1"/>
      </rPr>
      <t>count</t>
    </r>
    <r>
      <rPr>
        <sz val="10"/>
        <color theme="0"/>
        <rFont val="Courier New"/>
        <family val="1"/>
      </rPr>
      <t xml:space="preserve">((FROM_CIF)) </t>
    </r>
    <r>
      <rPr>
        <b/>
        <sz val="10"/>
        <color theme="0"/>
        <rFont val="Courier New"/>
        <family val="1"/>
      </rPr>
      <t>FROM</t>
    </r>
    <r>
      <rPr>
        <sz val="10"/>
        <color theme="0"/>
        <rFont val="Courier New"/>
        <family val="1"/>
      </rPr>
      <t xml:space="preserve"> BULLION.ACCOUNT_APPLICATION aa </t>
    </r>
    <r>
      <rPr>
        <b/>
        <sz val="10"/>
        <color theme="0"/>
        <rFont val="Courier New"/>
        <family val="1"/>
      </rPr>
      <t>WHERE</t>
    </r>
    <r>
      <rPr>
        <sz val="10"/>
        <color theme="0"/>
        <rFont val="Courier New"/>
        <family val="1"/>
      </rPr>
      <t xml:space="preserve"> aa.STATUS ='ACCOUNT-OPENING-SUCCESS-DEPOSIT-FAILED' </t>
    </r>
    <r>
      <rPr>
        <b/>
        <sz val="10"/>
        <color theme="0"/>
        <rFont val="Courier New"/>
        <family val="1"/>
      </rPr>
      <t>AND</t>
    </r>
    <r>
      <rPr>
        <sz val="10"/>
        <color theme="0"/>
        <rFont val="Courier New"/>
        <family val="1"/>
      </rPr>
      <t xml:space="preserve"> aa.CREATED_TIME </t>
    </r>
    <r>
      <rPr>
        <b/>
        <sz val="10"/>
        <color theme="0"/>
        <rFont val="Courier New"/>
        <family val="1"/>
      </rPr>
      <t>BETWEEN</t>
    </r>
    <r>
      <rPr>
        <sz val="10"/>
        <color theme="0"/>
        <rFont val="Courier New"/>
        <family val="1"/>
      </rPr>
      <t xml:space="preserve"> </t>
    </r>
    <r>
      <rPr>
        <b/>
        <sz val="10"/>
        <color theme="0"/>
        <rFont val="Courier New"/>
        <family val="1"/>
      </rPr>
      <t>to_date</t>
    </r>
    <r>
      <rPr>
        <sz val="10"/>
        <color theme="0"/>
        <rFont val="Courier New"/>
        <family val="1"/>
      </rPr>
      <t xml:space="preserve">('14-09-2026 00:00:00','dd-mm-yyyy hh24:mi:ss') </t>
    </r>
    <r>
      <rPr>
        <b/>
        <sz val="10"/>
        <color theme="0"/>
        <rFont val="Courier New"/>
        <family val="1"/>
      </rPr>
      <t>AND</t>
    </r>
    <r>
      <rPr>
        <sz val="10"/>
        <color theme="0"/>
        <rFont val="Courier New"/>
        <family val="1"/>
      </rPr>
      <t xml:space="preserve"> </t>
    </r>
    <r>
      <rPr>
        <b/>
        <sz val="10"/>
        <color theme="0"/>
        <rFont val="Courier New"/>
        <family val="1"/>
      </rPr>
      <t>to_date</t>
    </r>
    <r>
      <rPr>
        <sz val="10"/>
        <color theme="0"/>
        <rFont val="Courier New"/>
        <family val="1"/>
      </rPr>
      <t xml:space="preserve"> ('14-09-2026 23:59:59','dd-mm-yyyy hh24:mi:ss')</t>
    </r>
  </si>
  <si>
    <r>
      <t>SELECT</t>
    </r>
    <r>
      <rPr>
        <sz val="10"/>
        <color theme="0"/>
        <rFont val="Courier New"/>
        <family val="1"/>
      </rPr>
      <t xml:space="preserve"> </t>
    </r>
    <r>
      <rPr>
        <b/>
        <sz val="10"/>
        <color theme="0"/>
        <rFont val="Courier New"/>
        <family val="1"/>
      </rPr>
      <t>count</t>
    </r>
    <r>
      <rPr>
        <sz val="10"/>
        <color theme="0"/>
        <rFont val="Courier New"/>
        <family val="1"/>
      </rPr>
      <t>(</t>
    </r>
    <r>
      <rPr>
        <b/>
        <sz val="10"/>
        <color theme="0"/>
        <rFont val="Courier New"/>
        <family val="1"/>
      </rPr>
      <t>DISTINCT</t>
    </r>
    <r>
      <rPr>
        <sz val="10"/>
        <color theme="0"/>
        <rFont val="Courier New"/>
        <family val="1"/>
      </rPr>
      <t xml:space="preserve"> (FROM_CIF)) </t>
    </r>
    <r>
      <rPr>
        <b/>
        <sz val="10"/>
        <color theme="0"/>
        <rFont val="Courier New"/>
        <family val="1"/>
      </rPr>
      <t>FROM</t>
    </r>
    <r>
      <rPr>
        <sz val="10"/>
        <color theme="0"/>
        <rFont val="Courier New"/>
        <family val="1"/>
      </rPr>
      <t xml:space="preserve"> BULLION.ACCOUNT_APPLICATION aa </t>
    </r>
    <r>
      <rPr>
        <b/>
        <sz val="10"/>
        <color theme="0"/>
        <rFont val="Courier New"/>
        <family val="1"/>
      </rPr>
      <t>WHERE</t>
    </r>
    <r>
      <rPr>
        <sz val="10"/>
        <color theme="0"/>
        <rFont val="Courier New"/>
        <family val="1"/>
      </rPr>
      <t xml:space="preserve"> aa.STATUS ='FAILED' </t>
    </r>
    <r>
      <rPr>
        <b/>
        <sz val="10"/>
        <color theme="0"/>
        <rFont val="Courier New"/>
        <family val="1"/>
      </rPr>
      <t>AND</t>
    </r>
    <r>
      <rPr>
        <sz val="10"/>
        <color theme="0"/>
        <rFont val="Courier New"/>
        <family val="1"/>
      </rPr>
      <t xml:space="preserve"> aa.CREATED_TIME </t>
    </r>
    <r>
      <rPr>
        <b/>
        <sz val="10"/>
        <color theme="0"/>
        <rFont val="Courier New"/>
        <family val="1"/>
      </rPr>
      <t>BETWEEN</t>
    </r>
    <r>
      <rPr>
        <sz val="10"/>
        <color theme="0"/>
        <rFont val="Courier New"/>
        <family val="1"/>
      </rPr>
      <t xml:space="preserve"> </t>
    </r>
    <r>
      <rPr>
        <b/>
        <sz val="10"/>
        <color theme="0"/>
        <rFont val="Courier New"/>
        <family val="1"/>
      </rPr>
      <t>to_date</t>
    </r>
    <r>
      <rPr>
        <sz val="10"/>
        <color theme="0"/>
        <rFont val="Courier New"/>
        <family val="1"/>
      </rPr>
      <t xml:space="preserve">('14-09-2026 00:00:00','dd-mm-yyyy hh24:mi:ss') </t>
    </r>
    <r>
      <rPr>
        <b/>
        <sz val="10"/>
        <color theme="0"/>
        <rFont val="Courier New"/>
        <family val="1"/>
      </rPr>
      <t>AND</t>
    </r>
    <r>
      <rPr>
        <sz val="10"/>
        <color theme="0"/>
        <rFont val="Courier New"/>
        <family val="1"/>
      </rPr>
      <t xml:space="preserve"> </t>
    </r>
    <r>
      <rPr>
        <b/>
        <sz val="10"/>
        <color theme="0"/>
        <rFont val="Courier New"/>
        <family val="1"/>
      </rPr>
      <t>to_date</t>
    </r>
    <r>
      <rPr>
        <sz val="10"/>
        <color theme="0"/>
        <rFont val="Courier New"/>
        <family val="1"/>
      </rPr>
      <t xml:space="preserve"> ('14-09-2026 23:59:59','dd-mm-yyyy hh24:mi:ss')</t>
    </r>
  </si>
  <si>
    <r>
      <t>SELECT</t>
    </r>
    <r>
      <rPr>
        <sz val="10"/>
        <color theme="0"/>
        <rFont val="Courier New"/>
        <family val="1"/>
      </rPr>
      <t xml:space="preserve"> </t>
    </r>
    <r>
      <rPr>
        <b/>
        <sz val="10"/>
        <color theme="0"/>
        <rFont val="Courier New"/>
        <family val="1"/>
      </rPr>
      <t>count</t>
    </r>
    <r>
      <rPr>
        <sz val="10"/>
        <color theme="0"/>
        <rFont val="Courier New"/>
        <family val="1"/>
      </rPr>
      <t xml:space="preserve">((FROM_CIF)) </t>
    </r>
    <r>
      <rPr>
        <b/>
        <sz val="10"/>
        <color theme="0"/>
        <rFont val="Courier New"/>
        <family val="1"/>
      </rPr>
      <t>FROM</t>
    </r>
    <r>
      <rPr>
        <sz val="10"/>
        <color theme="0"/>
        <rFont val="Courier New"/>
        <family val="1"/>
      </rPr>
      <t xml:space="preserve"> BULLION.ACCOUNT_APPLICATION aa </t>
    </r>
    <r>
      <rPr>
        <b/>
        <sz val="10"/>
        <color theme="0"/>
        <rFont val="Courier New"/>
        <family val="1"/>
      </rPr>
      <t>WHERE</t>
    </r>
    <r>
      <rPr>
        <sz val="10"/>
        <color theme="0"/>
        <rFont val="Courier New"/>
        <family val="1"/>
      </rPr>
      <t xml:space="preserve"> aa.STATUS ='FAILED' </t>
    </r>
    <r>
      <rPr>
        <b/>
        <sz val="10"/>
        <color theme="0"/>
        <rFont val="Courier New"/>
        <family val="1"/>
      </rPr>
      <t>AND</t>
    </r>
    <r>
      <rPr>
        <sz val="10"/>
        <color theme="0"/>
        <rFont val="Courier New"/>
        <family val="1"/>
      </rPr>
      <t xml:space="preserve"> aa.CREATED_TIME </t>
    </r>
    <r>
      <rPr>
        <b/>
        <sz val="10"/>
        <color theme="0"/>
        <rFont val="Courier New"/>
        <family val="1"/>
      </rPr>
      <t>BETWEEN</t>
    </r>
    <r>
      <rPr>
        <sz val="10"/>
        <color theme="0"/>
        <rFont val="Courier New"/>
        <family val="1"/>
      </rPr>
      <t xml:space="preserve"> </t>
    </r>
    <r>
      <rPr>
        <b/>
        <sz val="10"/>
        <color theme="0"/>
        <rFont val="Courier New"/>
        <family val="1"/>
      </rPr>
      <t>to_date</t>
    </r>
    <r>
      <rPr>
        <sz val="10"/>
        <color theme="0"/>
        <rFont val="Courier New"/>
        <family val="1"/>
      </rPr>
      <t xml:space="preserve">('14-09-2026 00:00:00','dd-mm-yyyy hh24:mi:ss') </t>
    </r>
    <r>
      <rPr>
        <b/>
        <sz val="10"/>
        <color theme="0"/>
        <rFont val="Courier New"/>
        <family val="1"/>
      </rPr>
      <t>AND</t>
    </r>
    <r>
      <rPr>
        <sz val="10"/>
        <color theme="0"/>
        <rFont val="Courier New"/>
        <family val="1"/>
      </rPr>
      <t xml:space="preserve"> </t>
    </r>
    <r>
      <rPr>
        <b/>
        <sz val="10"/>
        <color theme="0"/>
        <rFont val="Courier New"/>
        <family val="1"/>
      </rPr>
      <t>to_date</t>
    </r>
    <r>
      <rPr>
        <sz val="10"/>
        <color theme="0"/>
        <rFont val="Courier New"/>
        <family val="1"/>
      </rPr>
      <t xml:space="preserve"> ('14-09-2026 23:59:59','dd-mm-yyyy hh24:mi:ss')</t>
    </r>
  </si>
  <si>
    <t>DASHBOARD MONITORING KAD LTV 100%</t>
  </si>
  <si>
    <t>Landing Page manual disbursement</t>
  </si>
  <si>
    <t>PIC ASP LOS</t>
  </si>
  <si>
    <t>Email gagal Hold</t>
  </si>
  <si>
    <t>Jika gagal Hold, akan email RCO. Ada proses manual di RCO.</t>
  </si>
  <si>
    <r>
      <rPr>
        <sz val="11"/>
        <color rgb="FF000000"/>
        <rFont val="Calibri"/>
        <family val="2"/>
        <scheme val="minor"/>
      </rPr>
      <t xml:space="preserve">Jika ada unhold gagal, akan ada alert ke </t>
    </r>
    <r>
      <rPr>
        <b/>
        <sz val="11"/>
        <color rgb="FF000000"/>
        <rFont val="Calibri"/>
        <family val="2"/>
        <scheme val="minor"/>
      </rPr>
      <t>Landing Page manual disbursement</t>
    </r>
    <r>
      <rPr>
        <sz val="11"/>
        <color rgb="FF000000"/>
        <rFont val="Calibri"/>
        <family val="2"/>
        <scheme val="minor"/>
      </rPr>
      <t xml:space="preserve"> di ASP LOS utk manual unhold (flow existing).</t>
    </r>
  </si>
  <si>
    <t>1. LTV 100% dan Sinking Fund</t>
  </si>
  <si>
    <r>
      <rPr>
        <sz val="11"/>
        <color rgb="FF000000"/>
        <rFont val="Calibri"/>
        <family val="2"/>
        <scheme val="minor"/>
      </rPr>
      <t>KEY untuk matching data: SEQUENCE, LOAN ACCOUNT</t>
    </r>
    <r>
      <rPr>
        <strike/>
        <sz val="11"/>
        <color rgb="FF000000"/>
        <rFont val="Calibri"/>
        <family val="2"/>
        <scheme val="minor"/>
      </rPr>
      <t>, Tipe rekening, tipe blokir</t>
    </r>
  </si>
  <si>
    <r>
      <rPr>
        <sz val="11"/>
        <color rgb="FF000000"/>
        <rFont val="Calibri"/>
        <family val="2"/>
        <scheme val="minor"/>
      </rPr>
      <t xml:space="preserve">&gt;Kodtran 2210
&gt;table DDSTOP, field RCID,isinya dg status:
-Flag A= hold sukses
-Flag D= hold release
&gt;KEY query ke ddstop: SEQUENCE, LOAN ACCOUNT, Tipe rekening, tipe blokir (tipe blokir: </t>
    </r>
    <r>
      <rPr>
        <b/>
        <sz val="11"/>
        <color rgb="FF000000"/>
        <rFont val="Calibri"/>
        <family val="2"/>
        <scheme val="minor"/>
      </rPr>
      <t>KS</t>
    </r>
    <r>
      <rPr>
        <sz val="11"/>
        <color rgb="FF000000"/>
        <rFont val="Calibri"/>
        <family val="2"/>
        <scheme val="minor"/>
      </rPr>
      <t>)
RECID Record ID = status hold nya (A/D); 
SEQ3 Sequence = LOS ada kirim callback ke Livin
CKTYPE Type of Entry = tipe blokir = KS
CKAMT Check Amount = minimal hols sinkingfund
STPREM Stop/Hold Remark = diisi LOAN_ACCOUNT pinjaman (fasilitas KASB) dengan PADDING 0 (ZERO) DI DEPAN SEHINGGA LENGTH NYA MAX 19 DIGIT</t>
    </r>
  </si>
  <si>
    <t>Note: Alert status failed &amp; jadi merah
Kodtran 2210</t>
  </si>
  <si>
    <t>Tanggal Pengajuan [Livin]</t>
  </si>
  <si>
    <t>Nama [Livin]</t>
  </si>
  <si>
    <t>Nomor Rekening KAD [Livin]</t>
  </si>
  <si>
    <t>Nomor Deposito yang diagunkan [Livin]</t>
  </si>
  <si>
    <t>Persentase LTV [Livin]</t>
  </si>
  <si>
    <t>Saldo Sinking Fund [Livin]</t>
  </si>
  <si>
    <t>Status Hold Sinking Fund [Core]</t>
  </si>
  <si>
    <t>2026-08-27 09:20:31</t>
  </si>
  <si>
    <t>Tio Hutabarat</t>
  </si>
  <si>
    <t>1030100776321</t>
  </si>
  <si>
    <t>1030201223291</t>
  </si>
  <si>
    <t>-</t>
  </si>
  <si>
    <t>2026-08-26 11:12:20</t>
  </si>
  <si>
    <t>Juni Mandira</t>
  </si>
  <si>
    <t>1080102761130</t>
  </si>
  <si>
    <t>1080208712512</t>
  </si>
  <si>
    <t>99,5%</t>
  </si>
  <si>
    <t>2026-08-26 18:43:39</t>
  </si>
  <si>
    <t>Livin Ananda</t>
  </si>
  <si>
    <t>1030100878332</t>
  </si>
  <si>
    <t>1030205321281</t>
  </si>
  <si>
    <t>99,4%</t>
  </si>
  <si>
    <t>2026-08-26 19:40:39</t>
  </si>
  <si>
    <t>Pipin Hakim</t>
  </si>
  <si>
    <t>1670100993211</t>
  </si>
  <si>
    <t>1670205447131</t>
  </si>
  <si>
    <t>99,2%</t>
  </si>
  <si>
    <t>loan.DEPOSITO_LOAN_ACCOUNT_LIST; loan.DEPOSITO_LOAN_APPLICATION</t>
  </si>
  <si>
    <t>SELECT
	dla.CREATED_TIME AS "Tanggal Pengajuan",
	dla.FULLNAME AS "Nama",
	dla.LOAN_ACCOUNT_NUMBER AS "Nomor Rekening KAD",
	dlal.DEPOSITO_ACCOUNT_NUMBER AS "Nomor Deposito yang Diagunkan",
	ROUND(dla.LTV_PERCENTAGE * 100, 2) AS "Persentase LTV",
	dla.HOLD_SINK_FUND AS "Saldo Sinking Fund",
    dla.HOLD_SEQ AS "Sequence"
FROM loan.DEPOSITO_LOAN_ACCOUNT_LIST dlal
JOIN loan.DEPOSITO_LOAN_APPLICATION dla ON dlal.APPLICATION_ID = dla.APPLICATION_ID
WHERE dla.STATUS = 'COMPLETED'
and TRUNC(SYSDATE) = TRUNC(dla.CREATED_TIME);</t>
  </si>
  <si>
    <t>Schema.table Host (Core/Comple)</t>
  </si>
  <si>
    <t>Query Host</t>
  </si>
  <si>
    <t>select curdate(),recid AS Status_Hold_Singking_Fund,acctno,actype,seq3 AS Sequence_Number,cktype,stprem AS Nomor_Rekening_KAD,ckamt,
DATE(SUBSTR(CHAR(dtpl),1,4) || '-01-01')
+ (INTEGER(SUBSTR(CHAR(dtpl),5,3)) - 1) DAYS AS TGL
from bmdatprbk.ddstop where cktype = 'KS' and DATE(SUBSTR(CHAR(dtpl),1,4) || '-01-01')
+ (INTEGER(SUBSTR(CHAR(a.dtpl),5,3)) - 1) DAYS  = curdate();</t>
  </si>
  <si>
    <t>Note: matching key dengan seq number &amp; kad account loan</t>
  </si>
  <si>
    <t>2. Status Sinking Fund Gagal Hold Selama Masa Kredit</t>
  </si>
  <si>
    <t>Hanya memunculkan yang Gagal Hold</t>
  </si>
  <si>
    <t>Nomor Rekening CASA</t>
  </si>
  <si>
    <t>Nomor Rekening KAD</t>
  </si>
  <si>
    <t>Status Hold Sinking Fund [xxx]</t>
  </si>
  <si>
    <t>Gagal Hold</t>
  </si>
  <si>
    <t>SELECT
	dla.CREATED_TIME AS "Tanggal Pengajuan",
	dla.FULLNAME AS "Nama",
	dla.LOAN_ACCOUNT_NUMBER AS "Nomor Rekening KAD",
	dla.HOLD_ACCOUNT AS "Nomor Rekening CASA",
	dla.HOLD_SINK_FUND AS "Saldo Sinking Fund",
    dla.HOLD_SEQ AS "Sequence"
FROM loan.DEPOSITO_LOAN_APPLICATION dla
WHERE dla.STATUS = 'COMPLETED'
and TRUNC(SYSDATE) = TRUNC(dla.CREATED_TIME);</t>
  </si>
  <si>
    <t>key matching: sequence &amp; nomor rek KAD</t>
  </si>
  <si>
    <t>Butuh data dev</t>
  </si>
  <si>
    <t>Provide dari Mas Heru</t>
  </si>
  <si>
    <t>Data hold gagal</t>
  </si>
  <si>
    <t>Data unhold berhasil</t>
  </si>
  <si>
    <t>Data unhold gagal</t>
  </si>
  <si>
    <t>Data pembayaran ke -3 berhasil tetapi hold singking fund gagal</t>
  </si>
  <si>
    <t>tbc discuss w/ Theresia</t>
  </si>
  <si>
    <t>3. Status Sinking Fund Gagal Unhold Saat penutupan kredit</t>
  </si>
  <si>
    <t>Hanya memunculkan yang Gagal unhold</t>
  </si>
  <si>
    <t>Reason tutup pinjaman</t>
  </si>
  <si>
    <t>Status Unhold Sinking Fund [xxx]</t>
  </si>
  <si>
    <t>1234567890123</t>
  </si>
  <si>
    <t>Gagal bayar</t>
  </si>
  <si>
    <t>Gagal Unhold</t>
  </si>
  <si>
    <t>Pelunasan dipercepat</t>
  </si>
  <si>
    <t>Tabel Livin Core/Comple</t>
  </si>
  <si>
    <t>loan.DEPOSITO_LOAN_APPLICATION, loan.USER_LOAN, loan.DEPOSITO_EARLY_SETTLEMENT_TRX</t>
  </si>
  <si>
    <t>SELECT
	dla.CREATED_TIME AS "Tanggal Pengajuan",
	dla.FULLNAME AS "Nama",
    dla.HOLD_ACCOUNT AS "Nomor Rekening CASA",
	dla.LOAN_ACCOUNT_NUMBER AS "Nomor Rekening KAD",
    CASE 
        WHEN trx.LOAN_ACCOUNT_NUMBER is not null AND trx.TRANSACTION_STATUS = 'SUCCESS'
            THEN 'Pelunasan Dipercepat'
        ELSE '-'
    END AS "Reason Tutup Pinjaman",
	dla.HOLD_SINK_FUND AS "Saldo Sinking Fund",
    dla.HOLD_SEQ AS "Sequence"
FROM loan.DEPOSITO_LOAN_APPLICATION dla
LEFT JOIN loan.USER_LOAN ul ON dla.loan_account_number = ul.loan_account_number
LEFT JOIN loan.DEPOSITO_EARLY_SETTLEMENT_TRX trx ON dla.LOAN_ACCOUNT_NUMBER = trx.LOAN_ACCOUNT_NUMBER
WHERE dla.STATUS = 'COMPLETED';
AND ul.STATUS = 2;</t>
  </si>
  <si>
    <t>APD Host</t>
  </si>
  <si>
    <t>Uci</t>
  </si>
  <si>
    <t>ASP Host</t>
  </si>
  <si>
    <t>Candra</t>
  </si>
  <si>
    <t>User Los</t>
  </si>
  <si>
    <t>Theresia</t>
  </si>
  <si>
    <t>User Livin</t>
  </si>
  <si>
    <t>Juniar/Tio/Ima</t>
  </si>
  <si>
    <t>PM</t>
  </si>
  <si>
    <t>APD Los</t>
  </si>
  <si>
    <t>Heru</t>
  </si>
  <si>
    <t>Asp Los</t>
  </si>
  <si>
    <t>Optional</t>
  </si>
  <si>
    <t>Monitoring ATM Emas</t>
  </si>
  <si>
    <t>IT BP: Puspo</t>
  </si>
  <si>
    <t>Source: Bullion core</t>
  </si>
  <si>
    <t>Dashboard Summary ATM Emas</t>
  </si>
  <si>
    <t>Summary​</t>
  </si>
  <si>
    <r>
      <t>Sukses</t>
    </r>
    <r>
      <rPr>
        <sz val="9"/>
        <color rgb="FF000000"/>
        <rFont val="Arial"/>
        <family val="2"/>
      </rPr>
      <t>​</t>
    </r>
  </si>
  <si>
    <r>
      <t>Gagal</t>
    </r>
    <r>
      <rPr>
        <sz val="9"/>
        <color rgb="FF000000"/>
        <rFont val="Arial"/>
        <family val="2"/>
      </rPr>
      <t>​</t>
    </r>
  </si>
  <si>
    <t>Total CIF/Bullion ID​</t>
  </si>
  <si>
    <t>Total Frek​</t>
  </si>
  <si>
    <t>Total Gramasi Emas​</t>
  </si>
  <si>
    <t>Total Gramasi Antam​</t>
  </si>
  <si>
    <t>Total Gramasi Hartadinata​</t>
  </si>
  <si>
    <t>Total BIaya Cetak​</t>
  </si>
  <si>
    <t>Total CIF​</t>
  </si>
  <si>
    <t>100​</t>
  </si>
  <si>
    <t>150​</t>
  </si>
  <si>
    <t>200​</t>
  </si>
  <si>
    <t>Rp5.000.000​</t>
  </si>
  <si>
    <t>5​</t>
  </si>
  <si>
    <t>2​</t>
  </si>
  <si>
    <t>10​</t>
  </si>
  <si>
    <t>Schema.Table</t>
  </si>
  <si>
    <t>SELECT
    TRUNC(sgth.created_Date) AS TRANSACTION_DATE,
    /* =====================================================
       SUCCESS
       ===================================================== */
    COUNT(DISTINCT CASE
        WHEN sgth.STATUS = 'SUCCESS'
        THEN sgth.BULLION_CIF
    END) AS SUCCESS_BULLION_CIF,
    COUNT(CASE
        WHEN sgth.STATUS = 'SUCCESS'
        THEN sgth.ID
    END) AS SUCCESS_TRANSACTION,
    SUM(CASE
        WHEN sgth.STATUS = 'SUCCESS'
        THEN sgth.TOTAL_GRAM
        ELSE 0
    END) AS SUCCESS_TOTAL_GRAM,
    SUM(CASE
        WHEN sgth.STATUS = 'SUCCESS'
         AND sgth.PROVIDER_CODE = 'LMANTAM'
        THEN sgth.TOTAL_GRAM
        ELSE 0
    END) AS SUCCESS_PROVIDER_ANTAM_GRAM,
    SUM(CASE
        WHEN sgth.STATUS = 'SUCCESS'
         AND sgth.PROVIDER_CODE = 'LMHRTDNT'
        THEN sgth.TOTAL_GRAM
        ELSE 0
    END) AS SUCCESS_PROVIDER_HARTA_GRAM,
    /* =====================================================
       PENDING
       ===================================================== */
    COUNT(DISTINCT CASE
        WHEN sgth.STATUS = 'PENDING'
        THEN sgth.BULLION_CIF
    END) AS FAILED_BULLION_CIF,
    COUNT(CASE
        WHEN sgth.STATUS = 'PENDING'
        THEN sgth.ID
    END) AS FAILED_TRANSACTION,
    SUM(CASE
        WHEN sgth.STATUS = 'PENDING'
        THEN sgth.TOTAL_GRAM
        ELSE 0
    END) AS FAILED_TOTAL_GRAM,
    SUM(CASE
        WHEN sgth.STATUS = 'PENDING'
         AND sgth.PROVIDER_CODE = 'LMANTAM'
        THEN sgth.TOTAL_GRAM
        ELSE 0
    END) AS FAILED_PROVIDER_ANTAM_GRAM,
    SUM(CASE
        WHEN sgth.STATUS = 'PENDING'
         AND sgth.PROVIDER_CODE = 'LMHRTDNT'
        THEN sgth.TOTAL_GRAM
        ELSE 0
    END) AS FAILED_PROVIDER_HARTA_GRAM
FROM BLN_SAVING.SAVING_GOLD_TRX_HISTORY sgth
WHERE EVENT ='WITHDRAW_ATM' 
AND (sgth.CREATED_DATE &gt;= TO_DATE('2026-09-17', 'YYYY-MM-DD') -- startDate
  AND sgth.CREATED_DATE &lt; TO_DATE('2026-09-18', 'YYYY-MM-DD')) -- endDate
GROUP BY TRUNC(sgth.CREATED_DATE)
ORDER BY TRUNC(sgth.CREATED_DATE) ;</t>
  </si>
  <si>
    <t>Total CIF</t>
  </si>
  <si>
    <t>Total Frek</t>
  </si>
  <si>
    <t>Total Berat Emas</t>
  </si>
  <si>
    <t>Total Berat Mandiri</t>
  </si>
  <si>
    <t>Total Berat Antam</t>
  </si>
  <si>
    <t>Total Berat Hartadinata</t>
  </si>
  <si>
    <t>Total Berat Galeri24</t>
  </si>
  <si>
    <t>Dashboard Detail ATM Emas</t>
  </si>
  <si>
    <t>Nama Nasabah/CIF/Bullion ID</t>
  </si>
  <si>
    <t>Nama ATM</t>
  </si>
  <si>
    <t>No Rek Emas</t>
  </si>
  <si>
    <t>No Rek Cetak</t>
  </si>
  <si>
    <t>Keping Emas</t>
  </si>
  <si>
    <t>Biaya Cetak</t>
  </si>
  <si>
    <t>Status</t>
  </si>
  <si>
    <t>Keping Emas Dikembalikan</t>
  </si>
  <si>
    <t>Total Berat Emas Dikembalikan</t>
  </si>
  <si>
    <t>Abdul</t>
  </si>
  <si>
    <t>ATM Tower Gade</t>
  </si>
  <si>
    <t>Antam 5 gram x 1
Hartadinata 2 gram x 2</t>
  </si>
  <si>
    <t>Reni</t>
  </si>
  <si>
    <t>ATM Region X</t>
  </si>
  <si>
    <t>Hartadinata 2 gram x 1</t>
  </si>
  <si>
    <t>Tidak Diambil Seluruhnya</t>
  </si>
  <si>
    <t>Andri</t>
  </si>
  <si>
    <t>Antam 10 gram x 3</t>
  </si>
  <si>
    <t>Tidak Diambil Sebagian</t>
  </si>
  <si>
    <t>Antam 10 gram x 1</t>
  </si>
  <si>
    <t>Gagal Timeout</t>
  </si>
  <si>
    <t>Gagal Stok Habis</t>
  </si>
  <si>
    <t>CIF/Bullion ID ​</t>
  </si>
  <si>
    <t>Lokasi ATM​</t>
  </si>
  <si>
    <t>No Rekening Emas​</t>
  </si>
  <si>
    <t>No Rekening CASA​</t>
  </si>
  <si>
    <t>Status​</t>
  </si>
  <si>
    <t>Reversal​</t>
  </si>
  <si>
    <t>12345​</t>
  </si>
  <si>
    <t>Tower Gade​</t>
  </si>
  <si>
    <t>86247930​</t>
  </si>
  <si>
    <t>987344​</t>
  </si>
  <si>
    <t>Rp200.000​</t>
  </si>
  <si>
    <t>Berhasil​</t>
  </si>
  <si>
    <t>66789​</t>
  </si>
  <si>
    <t>Gandaria City​</t>
  </si>
  <si>
    <t>24678930​</t>
  </si>
  <si>
    <t>266543​</t>
  </si>
  <si>
    <t>Rp150.000​</t>
  </si>
  <si>
    <t>Gagal​</t>
  </si>
  <si>
    <t>10112​</t>
  </si>
  <si>
    <t>Menara Mandiri​</t>
  </si>
  <si>
    <t>48793540​</t>
  </si>
  <si>
    <t>687325​</t>
  </si>
  <si>
    <t>SELECT
    withdraw.CREATED_DATE AS "DATE",
    withdraw.BULLION_CIF,
    withdraw_atm.LOCATION,
    withdraw.GOLD_ACCOUNT_NUMBER,
    withdraw.TOTAL_GRAM,
    CASE
        WHEN withdraw.STATUS = 'SUCCESS'
         AND withdraw.PROVIDER_CODE = 'LMANTAM'
        THEN withdraw.TOTAL_GRAM
        ELSE 0
    END AS ANTAM_GRAM,
    CASE
        WHEN withdraw.STATUS = 'SUCCESS'
         AND withdraw.PROVIDER_CODE = 'LMHRTDNT'
        THEN withdraw.TOTAL_GRAM
        ELSE 0
    END AS HARTA_GRAM,
    withdraw.STATUS,
    /* Count reversal for each orderRef */
    (
        SELECT COUNT(*)
        FROM BLN_SAVING.SAVING_GOLD_TRX_HISTORY reversal
        WHERE reversal.ORDER_REF = withdraw.ORDER_REF
          AND reversal.EVENT = 'WITHDRAW_ATM_REVERSAL'
    ) AS COUNT_REVERSAL
FROM BLN_SAVING.SAVING_GOLD_TRX_HISTORY withdraw
JOIN BLN_SAVING.SAVING_GOLD_TRX_HISTORY_ATM withdraw_atm
    ON withdraw.ID = withdraw_atm.SAVING_GOLD_TRX_HISTORY_ID
WHERE withdraw.EVENT = 'WITHDRAW_ATM' 
AND (withdraw.CREATED_DATE &gt;= TO_DATE('2026-09-17', 'YYYY-MM-DD')
  AND withdraw.CREATED_DATE &lt; TO_DATE('2026-09-18', 'YYYY-MM-DD'));</t>
  </si>
  <si>
    <t>Dashboard 1</t>
  </si>
  <si>
    <t>SELECT</t>
  </si>
  <si>
    <t>    TRUNC(sgth.created_Date) AS TRANSACTION_DATE,</t>
  </si>
  <si>
    <t>    /* =====================================================</t>
  </si>
  <si>
    <t>       SUCCESS</t>
  </si>
  <si>
    <t>       ===================================================== */</t>
  </si>
  <si>
    <t>    COUNT(DISTINCT CASE</t>
  </si>
  <si>
    <t>        WHEN sgth.STATUS = 'SUCCESS'</t>
  </si>
  <si>
    <t>        THEN sgth.BULLION_CIF</t>
  </si>
  <si>
    <t>    END) AS "Sukses - Total CIF/Bullion ID",</t>
  </si>
  <si>
    <t>    COUNT(CASE</t>
  </si>
  <si>
    <t>        THEN sgth.ID</t>
  </si>
  <si>
    <t>    END) AS "Sukses - Total Frek",</t>
  </si>
  <si>
    <t>    SUM(CASE</t>
  </si>
  <si>
    <t>        THEN sgth.TOTAL_GRAM</t>
  </si>
  <si>
    <t>        ELSE 0</t>
  </si>
  <si>
    <t>    END) AS "Sukses - Total Gramasi Emas",</t>
  </si>
  <si>
    <t>         AND sgth.PROVIDER_CODE = 'LMANTAM'</t>
  </si>
  <si>
    <t>         AND sgth.PROVIDER_CODE = 'LMHRTDNT'</t>
  </si>
  <si>
    <t>    END) AS "Sukses - Total Gramasi Hartadinata",</t>
  </si>
  <si>
    <t>       PENDING</t>
  </si>
  <si>
    <t>        WHEN sgth.STATUS = 'PENDING'</t>
  </si>
  <si>
    <t>    END) AS "Gagal - Total CIF",</t>
  </si>
  <si>
    <t>    END) AS "Gagal - Total Frek",</t>
  </si>
  <si>
    <t>    END) AS "Gagal - Total Gramasi Emas",</t>
  </si>
  <si>
    <t>    END) AS "Gagal - Total Gramasi Antam",</t>
  </si>
  <si>
    <t>    END) AS "Gagal - Total Gramasi Hartadinata"</t>
  </si>
  <si>
    <t>FROM BLN_SAVING.SAVING_GOLD_TRX_HISTORY sgth</t>
  </si>
  <si>
    <t>WHERE EVENT ='WITHDRAW_ATM' </t>
  </si>
  <si>
    <t>AND (sgth.CREATED_DATE &gt;= TO_DATE('2026-09-17', 'YYYY-MM-DD')</t>
  </si>
  <si>
    <t>  AND sgth.CREATED_DATE &lt; TO_DATE('2026-09-18', 'YYYY-MM-DD'))</t>
  </si>
  <si>
    <t>GROUP BY TRUNC(sgth.CREATED_DATE)</t>
  </si>
  <si>
    <t>ORDER BY TRUNC(sgth.CREATED_DATE) ;</t>
  </si>
  <si>
    <t>Dashboard 2</t>
  </si>
  <si>
    <t>    withdraw.CREATED_DATE AS "Tanggal",</t>
  </si>
  <si>
    <t>    withdraw.BULLION_CIF AS "CIF/Bullion ID",</t>
  </si>
  <si>
    <t>    atm_inventory.ASS_INV_NAME AS "Lokasi ATM",</t>
  </si>
  <si>
    <t>    withdraw.GOLD_ACCOUNT_NUMBER AS "No Rekening Emas",</t>
  </si>
  <si>
    <t>    withdraw.TOTAL_GRAM AS "Total Gramasi Emas",</t>
  </si>
  <si>
    <t>    CASE</t>
  </si>
  <si>
    <t>        WHEN withdraw.STATUS = 'SUCCESS'</t>
  </si>
  <si>
    <t>         AND withdraw.PROVIDER_CODE = 'LMANTAM'</t>
  </si>
  <si>
    <t>        THEN withdraw.TOTAL_GRAM</t>
  </si>
  <si>
    <t>    END AS "Total Gramasi Antam",</t>
  </si>
  <si>
    <t>         AND withdraw.PROVIDER_CODE = 'LMHRTDNT'</t>
  </si>
  <si>
    <t>    END AS "Total Gramasi Hartadinata",</t>
  </si>
  <si>
    <t>    withdraw.STATUS AS "Status",</t>
  </si>
  <si>
    <t>    /* Count reversal for each orderRef */</t>
  </si>
  <si>
    <t>    (</t>
  </si>
  <si>
    <t>        SELECT COUNT(*)</t>
  </si>
  <si>
    <t>        FROM BLN_SAVING.SAVING_GOLD_TRX_HISTORY reversal</t>
  </si>
  <si>
    <t>        WHERE reversal.ORDER_REF = withdraw.ORDER_REF</t>
  </si>
  <si>
    <t>          AND reversal.EVENT = 'WITHDRAW_ATM_REVERSAL'</t>
  </si>
  <si>
    <t>    ) AS "Reversal"</t>
  </si>
  <si>
    <t>FROM BLN_SAVING.SAVING_GOLD_TRX_HISTORY withdraw</t>
  </si>
  <si>
    <t>JOIN BLN_SAVING.SAVING_GOLD_TRX_HISTORY_ATM withdraw_atm</t>
  </si>
  <si>
    <t>    ON withdraw.ID = withdraw_atm.SAVING_GOLD_TRX_HISTORY_ID</t>
  </si>
  <si>
    <t>LEFT JOIN BLN_COMMON.CMN_ASSET_INVENTORY_MASTER atm_inventory</t>
  </si>
  <si>
    <t>    ON withdraw_atm.ATM_CODE = atm_inventory.ASS_INV_CODE</t>
  </si>
  <si>
    <t>WHERE withdraw.EVENT = 'WITHDRAW_ATM'</t>
  </si>
  <si>
    <t>  AND withdraw.CREATED_DATE &gt;= TO_DATE('2026-09-17', 'YYYY-MM-DD')</t>
  </si>
  <si>
    <t>  AND withdraw.CREATED_DATE &lt; TO_DATE('2026-09-18', 'YYYY-MM-DD');</t>
  </si>
  <si>
    <t>Dashboard Monitoring Deposito Special Rate</t>
  </si>
  <si>
    <t>SM: Ahsani Taqwiem</t>
  </si>
  <si>
    <t>A. Dashboard Summary DSR by Date</t>
  </si>
  <si>
    <t>1. Dashboard Summary Pembukaan Deposito Special Rate (CIF)</t>
  </si>
  <si>
    <t>2. Dashboard Summary Pembukaan Deposito Special Rate (CIF)</t>
  </si>
  <si>
    <t>Tanggal Pembukaan</t>
  </si>
  <si>
    <t>IDR</t>
  </si>
  <si>
    <t>USD</t>
  </si>
  <si>
    <t>Status Pembukaan</t>
  </si>
  <si>
    <t>Total : 36</t>
  </si>
  <si>
    <t>Total : 5</t>
  </si>
  <si>
    <t>Currency</t>
  </si>
  <si>
    <t>Sukses</t>
  </si>
  <si>
    <t>Pending</t>
  </si>
  <si>
    <t>SUM IDR</t>
  </si>
  <si>
    <t xml:space="preserve">Schema.table Livin (Comple) : </t>
  </si>
  <si>
    <t>DEPOSIT.DEPOSIT_TRX</t>
  </si>
  <si>
    <t>SUM USD</t>
  </si>
  <si>
    <t xml:space="preserve">Query Livin </t>
  </si>
  <si>
    <t>// GET TOTAL BY CURRENCY_CODE
SELECT 
    dt.CURRENCY_CODE,
    COUNT(*) AS TOTAL
FROM DEPOSIT.DEPOSIT_TRX dt
WHERE dt.CIF  = 11000809674
GROUP BY
dt.CURRENCY_CODE 
ORDER BY TOTAL DESC
// GET TOTAL EACH STATUS
SELECT
    x.CURRENCY_CODE,
    x.STATUS,
    COUNT(*) AS TOTAL
FROM (
    SELECT
        dt.CURRENCY_CODE,
        dt.STATUS
    FROM DEPOSIT.DEPOSIT_TRX dt
    WHERE dt.CIF = 11000809674
) x
GROUP BY
    x.CURRENCY_CODE,
    x.STATUS
ORDER BY
    x.CURRENCY_CODE,
    TOTAL DESC
// GET TOTAL FOR EACH STATUS ON EACH DATE
SELECT 
x.TANGGAL_PEMBUKAAN,
    x.CURRENCY_CODE,
    x.STATUS,
    COUNT(*) AS TOTAL
FROM (
    SELECT
        TRUNC(dt.ISSUE_DATE) AS TANGGAL_PEMBUKAAN,
        dt.CURRENCY_CODE,
        dt.STATUS
    FROM DEPOSIT.DEPOSIT_TRX dt
    WHERE dt.CIF = 11000809674
) x
GROUP BY
    x.TANGGAL_PEMBUKAAN,
    x.CURRENCY_CODE,
    x.STATUS
ORDER BY
    x.TANGGAL_PEMBUKAAN,
    x.CURRENCY_CODE,
    TOTAL DESC</t>
  </si>
  <si>
    <t>*note:
- key field cif</t>
  </si>
  <si>
    <t>2. Dashboard Summary Pembukaan Deposito Special Rate (Frekuensi)</t>
  </si>
  <si>
    <t>Total Frekuensi</t>
  </si>
  <si>
    <t>Schema.table Livin (Comple)</t>
  </si>
  <si>
    <t>// GET TOTAL BY CURRENCY_CODE
SELECT 
    dt.CURRENCY_CODE,
    COUNT(*) AS TOTAL
FROM DEPOSIT.DEPOSIT_TRX dt
GROUP BY
dt.CURRENCY_CODE 
ORDER BY TOTAL DESC
// GET TOTAL EACH STATUS
SELECT
    x.CURRENCY_CODE,
    x.STATUS,
    COUNT(*) AS TOTAL
FROM (
    SELECT
        dt.CURRENCY_CODE,
        dt.STATUS
    FROM DEPOSIT.DEPOSIT_TRX dt
) x
GROUP BY
    x.CURRENCY_CODE,
    x.STATUS
ORDER BY
    x.CURRENCY_CODE,
    TOTAL DESC
// GET TOTAL FOR EACH STATUS ON EACH DATE
SELECT 
x.TANGGAL_PEMBUKAAN,
    x.CURRENCY_CODE,
    x.STATUS,
    COUNT(*) AS TOTAL
FROM (
    SELECT
        TRUNC(dt.ISSUE_DATE) AS TANGGAL_PEMBUKAAN,
        dt.CURRENCY_CODE,
        dt.STATUS
    FROM DEPOSIT.DEPOSIT_TRX dt
) x
GROUP BY
    x.TANGGAL_PEMBUKAAN,
    x.CURRENCY_CODE,
    x.STATUS
ORDER BY
    x.TANGGAL_PEMBUKAAN,
    x.CURRENCY_CODE,
    TOTAL DESC</t>
  </si>
  <si>
    <t>3. Dashboard Summary Pembukaan Deposito Special Rate (Sales Volume)</t>
  </si>
  <si>
    <t>3. Dashboard Summary Pembukaan Deposito Special Rate (Frekuensi)</t>
  </si>
  <si>
    <t>Total Volume</t>
  </si>
  <si>
    <t xml:space="preserve">// GET SUM EACH STATUS
SELECT
    x.CURRENCY_CODE,
    x.STATUS,
    SUM(x.ORIGINAL_AMOUNT) AS TOTAL
FROM (
    SELECT
        dt.CURRENCY_CODE,
        dt.STATUS,
        dt.ORIGINAL_AMOUNT
    FROM DEPOSIT.DEPOSIT_TRX dt
) x
GROUP BY
    x.CURRENCY_CODE,
    x.STATUS
ORDER BY
    x.CURRENCY_CODE,
    TOTAL DESC
// GET TOTAL FOR EACH STATUS ON EACH DATE
SELECT 
x.TANGGAL_PEMBUKAAN,
    x.CURRENCY_CODE,
    x.STATUS,
    SUM(x.ORIGINAL_AMOUNT) AS TOTAL
FROM (
    SELECT
        TRUNC(dt.ISSUE_DATE) AS TANGGAL_PEMBUKAAN,
        dt.CURRENCY_CODE,
        dt.STATUS,
        dt.ORIGINAL_AMOUNT
    FROM DEPOSIT.DEPOSIT_TRX dt
) x
GROUP BY
    x.TANGGAL_PEMBUKAAN,
    x.CURRENCY_CODE,
    x.STATUS
ORDER BY
    x.TANGGAL_PEMBUKAAN,
    x.CURRENCY_CODE,
    TOTAL DESC"			</t>
  </si>
  <si>
    <t>4. Dashboard Total Pembukaan Deposito Special Rate - Based on Tenor (Frekuensi) - Default all status, filter by status</t>
  </si>
  <si>
    <t>1 Bulan</t>
  </si>
  <si>
    <t>3 Bulan</t>
  </si>
  <si>
    <t>6 Bulan</t>
  </si>
  <si>
    <t>12 Bulan</t>
  </si>
  <si>
    <t>24 Bulan</t>
  </si>
  <si>
    <t>DEPOSIT.DEPOSIT_TRX, DEPOSIT.DEPOSITO_SPECIAL_ELIGIBLE_USER_A, DEPOSIT.DEPOSITO_SPECIAL_PROGRAM</t>
  </si>
  <si>
    <t>Filter Tenor</t>
  </si>
  <si>
    <t>All</t>
  </si>
  <si>
    <t>LOV: 1 bulan, 3 bulan, 6 bulan, 12 bulan, 24 bulan</t>
  </si>
  <si>
    <t>SELECT
    dsp.PROGRAM_ID,
    dsp.TITLE AS PROGRAM_NAME,
    COUNT(CASE
        WHEN dt.CURRENCY_CODE = 'IDR' AND dt.TENURE = 1
        THEN 1
    END) AS "1 Bulan IDR",
    COUNT(CASE
        WHEN dt.CURRENCY_CODE = 'IDR' AND dt.TENURE = 3
        THEN 1
    END) AS "3 Bulan IDR",
    COUNT(CASE
        WHEN dt.CURRENCY_CODE = 'IDR' AND dt.TENURE = 6
        THEN 1
    END) AS "6 Bulan IDR",
    COUNT(CASE
        WHEN dt.CURRENCY_CODE = 'IDR' AND dt.TENURE = 12
        THEN 1
    END) AS "12 Bulan IDR",
    COUNT(CASE
        WHEN dt.CURRENCY_CODE = 'IDR' AND dt.TENURE = 24
        THEN 1
    END) AS "24 Bulan IDR",
    COUNT(CASE
        WHEN dt.CURRENCY_CODE = 'USD' AND dt.TENURE = 1
        THEN 1
    END) AS "1 Bulan USD",
    COUNT(CASE
        WHEN dt.CURRENCY_CODE = 'USD' AND dt.TENURE = 3
        THEN 1
    END) AS "3 Bulan USD",
    COUNT(CASE
        WHEN dt.CURRENCY_CODE = 'USD' AND dt.TENURE = 6
        THEN 1
    END) AS "6 Bulan USD",
    COUNT(CASE
        WHEN dt.CURRENCY_CODE = 'USD' AND dt.TENURE = 12
        THEN 1
    END) AS "12 Bulan USD",
    COUNT(CASE
        WHEN dt.CURRENCY_CODE = 'USD' AND dt.TENURE = 24
        THEN 1
    END) AS "24 Bulan USD"
FROM DEPOSIT.DEPOSIT_TRX dt
JOIN DEPOSIT.DEPOSITO_SPECIAL_ELIGIBLE_USER_A dseua
    ON dseua.CIF = dt.CIF
JOIN DEPOSIT.DEPOSITO_SPECIAL_PROGRAM dsp
    ON dsp.PROGRAM_ID = dseua.PROGRAM_ID
GROUP BY
    dsp.PROGRAM_ID,
    dsp.TITLE
ORDER BY
    dsp.PROGRAM_ID;</t>
  </si>
  <si>
    <t>5. Dashboard Total Pembukaan Deposito Special Rate - Based on Tenor (CIF) - Default all status, filter by status</t>
  </si>
  <si>
    <t>SELECT
    dsp.PROGRAM_ID,
    dsp.TITLE AS PROGRAM_NAME,
    COUNT(CASE
        WHEN dt.CURRENCY_CODE = 'IDR' AND dt.TENURE = 1
        THEN 1
    END) AS "1 Bulan IDR",
    COUNT(CASE
        WHEN dt.CURRENCY_CODE = 'IDR' AND dt.TENURE = 3
        THEN 1
    END) AS "3 Bulan IDR",
    COUNT(CASE
        WHEN dt.CURRENCY_CODE = 'IDR' AND dt.TENURE = 6
        THEN 1
    END) AS "6 Bulan IDR",
    COUNT(CASE
        WHEN dt.CURRENCY_CODE = 'IDR' AND dt.TENURE = 12
        THEN 1
    END) AS "12 Bulan IDR",
    COUNT(CASE
        WHEN dt.CURRENCY_CODE = 'IDR' AND dt.TENURE = 24
        THEN 1
    END) AS "24 Bulan IDR",
    COUNT(CASE
        WHEN dt.CURRENCY_CODE = 'USD' AND dt.TENURE = 1
        THEN 1
    END) AS "1 Bulan USD",
    COUNT(CASE
        WHEN dt.CURRENCY_CODE = 'USD' AND dt.TENURE = 3
        THEN 1
    END) AS "3 Bulan USD",
    COUNT(CASE
        WHEN dt.CURRENCY_CODE = 'USD' AND dt.TENURE = 6
        THEN 1
    END) AS "6 Bulan USD",
    COUNT(CASE
        WHEN dt.CURRENCY_CODE = 'USD' AND dt.TENURE = 12
        THEN 1
    END) AS "12 Bulan USD",
    COUNT(CASE
        WHEN dt.CURRENCY_CODE = 'USD' AND dt.TENURE = 24
        THEN 1
    END) AS "24 Bulan USD"
FROM DEPOSIT.DEPOSIT_TRX dt
JOIN DEPOSIT.DEPOSITO_SPECIAL_ELIGIBLE_USER_A dseua
    ON dseua.CIF = dt.CIF
JOIN DEPOSIT.DEPOSITO_SPECIAL_PROGRAM dsp
    ON dsp.PROGRAM_ID = dseua.PROGRAM_ID
WHERE dt.CIF = '30000148095'
GROUP BY
    dsp.PROGRAM_ID,
    dsp.TITLE
ORDER BY
    dsp.PROGRAM_ID;</t>
  </si>
  <si>
    <t>6. Dashboard Total Pembukaan Deposito Special Rate - Based on Tenor (Sales Volume) - Default all status, filter by status</t>
  </si>
  <si>
    <t xml:space="preserve"> Rp                              1,200,000,000.00 </t>
  </si>
  <si>
    <t>SELECT
    dsp.PROGRAM_ID,
    dsp.TITLE AS PROGRAM_NAME,
    SUM(CASE
        WHEN dt.CURRENCY_CODE = 'IDR' AND dt.TENURE = 1
        THEN dt.ORIGINAL_AMOUNT
        ELSE 0
    END) AS "1 Bulan IDR",
    SUM(CASE
        WHEN dt.CURRENCY_CODE = 'IDR' AND dt.TENURE = 3
        THEN dt.ORIGINAL_AMOUNT
        ELSE 0
    END) AS "3 Bulan IDR",
    SUM(CASE
        WHEN dt.CURRENCY_CODE = 'IDR' AND dt.TENURE = 6
        THEN dt.ORIGINAL_AMOUNT
        ELSE 0
    END) AS "6 Bulan IDR",
    SUM(CASE
        WHEN dt.CURRENCY_CODE = 'IDR' AND dt.TENURE = 12
        THEN dt.ORIGINAL_AMOUNT
        ELSE 0
    END) AS "12 Bulan IDR",
    SUM(CASE
        WHEN dt.CURRENCY_CODE = 'IDR' AND dt.TENURE = 24
        THEN dt.ORIGINAL_AMOUNT
        ELSE 0
    END) AS "24 Bulan IDR",
    SUM(CASE
        WHEN dt.CURRENCY_CODE = 'USD' AND dt.TENURE = 1
        THEN dt.ORIGINAL_AMOUNT
        ELSE 0
    END) AS "1 Bulan USD",
    SUM(CASE
        WHEN dt.CURRENCY_CODE = 'USD' AND dt.TENURE = 3
        THEN dt.ORIGINAL_AMOUNT
        ELSE 0
    END) AS "3 Bulan USD",
    SUM(CASE
        WHEN dt.CURRENCY_CODE = 'USD' AND dt.TENURE = 6
        THEN dt.ORIGINAL_AMOUNT
        ELSE 0
    END) AS "6 Bulan USD",
    SUM(CASE
        WHEN dt.CURRENCY_CODE = 'USD' AND dt.TENURE = 12
        THEN dt.ORIGINAL_AMOUNT
        ELSE 0
    END) AS "12 Bulan USD",
    SUM(CASE
        WHEN dt.CURRENCY_CODE = 'USD' AND dt.TENURE = 24
        THEN dt.ORIGINAL_AMOUNT
        ELSE 0
    END) AS "24 Bulan USD"
FROM DEPOSIT.DEPOSIT_TRX dt
JOIN DEPOSIT.DEPOSITO_SPECIAL_ELIGIBLE_USER_A dseua
    ON dseua.CIF = dt.CIF
JOIN DEPOSIT.DEPOSITO_SPECIAL_PROGRAM dsp
    ON dsp.PROGRAM_ID = dseua.PROGRAM_ID
GROUP BY
    dsp.PROGRAM_ID,
    dsp.TITLE
ORDER BY
    dsp.PROGRAM_ID;</t>
  </si>
  <si>
    <t>7.  Dashboard List Pembukaan Deposito Special Rate (Detail Sukses)</t>
  </si>
  <si>
    <t>Detail Pembukaan</t>
  </si>
  <si>
    <t>Nomor Rekening</t>
  </si>
  <si>
    <t>Nominal Penempatan</t>
  </si>
  <si>
    <t>Tenor</t>
  </si>
  <si>
    <t>Suku Bunga</t>
  </si>
  <si>
    <t>3 bulan</t>
  </si>
  <si>
    <t>1 bulan</t>
  </si>
  <si>
    <t>6 bulan</t>
  </si>
  <si>
    <t>DEPOSIT.DEPOSITO_SPECIAL_ELIGIBLE_USER_A,DEPOSIT.DEPOSIT_SPECIAL_PROGRAM, DEPOSIT.DEPOSITO_SPECIAL_CHECKPOINT ,DEPOSIT.DEPOSIT_TENOR,DEPOSIT.DEPOSITO_SPECIAL_TENOR_RATE,DEPOSIT.DEPOSITO_SPECIAL_TENOR_RATE_CHECKPOINT,DEPOSIT.DEPOSITO_TRX</t>
  </si>
  <si>
    <t>SELECT
    dt.ISSUE_DATE,
    dseua.CIF,
    da.ACCOUNT_NUMBER,
    dt.ORIGINAL_AMOUNT,
    dt.TENURE,
    dstrc.RATE
FROM DEPOSIT.DEPOSITO_SPECIAL_ELIGIBLE_USER_A dseua
JOIN DEPOSIT.DEPOSITO_SPECIAL_PROGRAM dsp
    ON dsp.PROGRAM_ID = dseua.PROGRAM_ID
JOIN DEPOSIT.DEPOSITO_SPECIAL_CHECKPOINT dsc
    ON dsc.PROGRAM_ID = dseua.PROGRAM_ID
JOIN DEPOSIT.DEPOSITO_SPECIAL_TENOR dst
    ON dst.TENOR_ID = dsc.TENOR_ID
JOIN DEPOSIT.DEPOSITO_SPECIAL_TENOR_RATE dstr
    ON dstr.TENOR_ID = dst.TENOR_ID
JOIN DEPOSIT.DEPOSITO_SPECIAL_TENOR_RATE_CHECKPOINT dstrc
    ON dstrc.TENOR_RATE_ID = dstr.TENOR_RATE_ID
JOIN DEPOSIT.DEPOSIT_TRX dt
    ON dt.CIF = dseua.CIF
JOIN DEPOSIT.DEPOSIT_ACCOUNT da
    ON da.CIF = dt.CIF
WHERE dt.STATUS = 'SUCCESS'
ORDER BY
    dseua.CIF,
    dt.ISSUE_DATE;</t>
  </si>
  <si>
    <t>B. Dashboard Summary DSR by Program</t>
  </si>
  <si>
    <t>1. Dashboard Summary Pembukaan Deposito Special Rate CIF</t>
  </si>
  <si>
    <t>Program ID</t>
  </si>
  <si>
    <t>Program Name</t>
  </si>
  <si>
    <t>PO001</t>
  </si>
  <si>
    <t>Program A</t>
  </si>
  <si>
    <t>PO002</t>
  </si>
  <si>
    <t>Program B</t>
  </si>
  <si>
    <t>SELECT
    x.STATUS,
    COUNT(*) AS TOTAL
FROM (
    SELECT
        dt.STATUS
    FROM DEPOSIT.DEPOSIT_TRX dt
    WHERE dt.CIF = '30000038433'
) x
GROUP BY
    x.STATUS
ORDER BY
    TOTAL DESC</t>
  </si>
  <si>
    <t>2. Dashboard Summary Pembukaan Deposito Special Rate Frekuensi</t>
  </si>
  <si>
    <t>SELECT 
x.TANGGAL_PEMBUKAAN,
    x.STATUS,
    COUNT(*) AS TOTAL
FROM (
    SELECT
        TRUNC(dt.ISSUE_DATE) AS TANGGAL_PEMBUKAAN,
        dt.STATUS
    FROM DEPOSIT.DEPOSIT_TRX dt
) x
GROUP BY
    x.TANGGAL_PEMBUKAAN,
    x.STATUS
ORDER BY
    x.TANGGAL_PEMBUKAAN,
    TOTAL DESC</t>
  </si>
  <si>
    <t>3. Dashboard Summary Pembukaan Deposito Special Rate Sales Volume</t>
  </si>
  <si>
    <t xml:space="preserve">SELECT 
x.TANGGAL_PEMBUKAAN,
    x.STATUS,
    SUM(x.ORIGINAL_AMOUNT) AS TOTAL
FROM (
    SELECT
        TRUNC(dt.ISSUE_DATE) AS TANGGAL_PEMBUKAAN,
        dt.STATUS,
        dt.ORIGINAL_AMOUNT
    FROM DEPOSIT.DEPOSIT_TRX dt
) x
GROUP BY
    x.TANGGAL_PEMBUKAAN,
    x.STATUS
ORDER BY
    x.TANGGAL_PEMBUKAAN,
    TOTAL DESC"			</t>
  </si>
  <si>
    <t>SELECT
    dsp.PROGRAM_ID,
    dsp.TITLE AS PROGRAM_NAME,
    COUNT(CASE WHEN dt.TENURE = 1  THEN 1 END) AS "1 Bulan",
    COUNT(CASE WHEN dt.TENURE = 3  THEN 1 END) AS "3 Bulan",
    COUNT(CASE WHEN dt.TENURE = 6  THEN 1 END) AS "6 Bulan",
    COUNT(CASE WHEN dt.TENURE = 12 THEN 1 END) AS "12 Bulan",
    COUNT(CASE WHEN dt.TENURE = 24 THEN 1 END) AS "24 Bulan"
FROM DEPOSIT.DEPOSIT_TRX dt
JOIN DEPOSIT.DEPOSITO_SPECIAL_ELIGIBLE_USER_A dseua
    ON dseua.CIF = dt.CIF
JOIN DEPOSIT.DEPOSITO_SPECIAL_PROGRAM dsp
    ON dsp.PROGRAM_ID = dseua.PROGRAM_ID
GROUP BY
    dsp.PROGRAM_ID,
    dsp.TITLE
ORDER BY
    dsp.PROGRAM_ID;</t>
  </si>
  <si>
    <t>5. Dashboard Total Pembukaan Deposito Special Rate (Success) - Based on Tenor (CIF) - Default all status, filter by status</t>
  </si>
  <si>
    <t>SELECT
    dsp.PROGRAM_ID,
    dsp.TITLE AS PROGRAM_NAME,
    COUNT(CASE WHEN dt.TENURE = 1  THEN 1 END) AS "1 Bulan",
    COUNT(CASE WHEN dt.TENURE = 3  THEN 1 END) AS "3 Bulan",
    COUNT(CASE WHEN dt.TENURE = 6  THEN 1 END) AS "6 Bulan",
    COUNT(CASE WHEN dt.TENURE = 12 THEN 1 END) AS "12 Bulan",
    COUNT(CASE WHEN dt.TENURE = 24 THEN 1 END) AS "24 Bulan"
FROM DEPOSIT.DEPOSIT_TRX dt
JOIN DEPOSIT.DEPOSITO_SPECIAL_ELIGIBLE_USER_A dseua
    ON dseua.CIF = dt.CIF
JOIN DEPOSIT.DEPOSITO_SPECIAL_PROGRAM dsp
    ON dsp.PROGRAM_ID = dseua.PROGRAM_ID
WHERE dt.CIF = '30000148095'
GROUP BY
    dsp.PROGRAM_ID,
    dsp.TITLE
ORDER BY
    dsp.PROGRAM_ID;</t>
  </si>
  <si>
    <t>6. Dashboard Total Pembukaan Deposito Special Rate (Success) - Based on Tenor (Sales Volume) - Default all status, filter by status</t>
  </si>
  <si>
    <t>SELECT
    dsp.PROGRAM_ID,
    dsp.TITLE AS PROGRAM_NAME,
    SUM(CASE WHEN dt.TENURE = 1  THEN dt.ORIGINAL_AMOUNT ELSE 0 END) AS "1 Bulan",
    SUM(CASE WHEN dt.TENURE = 3  THEN dt.ORIGINAL_AMOUNT ELSE 0 END) AS "3 Bulan",
    SUM(CASE WHEN dt.TENURE = 6  THEN dt.ORIGINAL_AMOUNT ELSE 0 END) AS "6 Bulan",
    SUM(CASE WHEN dt.TENURE = 12 THEN dt.ORIGINAL_AMOUNT ELSE 0 END) AS "12 Bulan",
    SUM(CASE WHEN dt.TENURE = 24 THEN dt.ORIGINAL_AMOUNT ELSE 0 END) AS "24 Bulan"
FROM DEPOSIT.DEPOSIT_TRX dt
JOIN DEPOSIT.DEPOSITO_SPECIAL_ELIGIBLE_USER_A dseua
    ON dseua.CIF = dt.CIF
JOIN DEPOSIT.DEPOSITO_SPECIAL_PROGRAM dsp
    ON dsp.PROGRAM_ID = dseua.PROGRAM_ID
GROUP BY
    dsp.PROGRAM_ID,
    dsp.TITLE
ORDER BY
    dsp.PROGRAM_ID;</t>
  </si>
  <si>
    <t>C. Dashboard Pemakaian Kuota</t>
  </si>
  <si>
    <t>1. Kuota</t>
  </si>
  <si>
    <t>Program ID (a)</t>
  </si>
  <si>
    <t>Program Name (b)</t>
  </si>
  <si>
    <t>Start Date Program (c)</t>
  </si>
  <si>
    <t>End Date Program (d)</t>
  </si>
  <si>
    <t>Plafon (e)</t>
  </si>
  <si>
    <t>Kuota Terpakai (f = e - g)</t>
  </si>
  <si>
    <t>Sisa Kuota (g)</t>
  </si>
  <si>
    <t>Persentase Sisa Kuota (h = g/e)</t>
  </si>
  <si>
    <t>SERVER UAT1_COM : DEPOSIT.DEPOSITO_SPECIAL_PROGRAM dsp, SERVER UAT1_CORE :</t>
  </si>
  <si>
    <t>SELECT
    dsp.PROGRAM_ID,
    dsp.TITLE,
    dsp.PLAFON,
    dsp.START_DATE,
    dsp.END_DATE,
    dsp.QUOTA_SCHEMA 
FROM DEPOSIT.DEPOSITO_SPECIAL_PROGRAM dsp
ORDER BY
    dsp.PROGRAM_ID</t>
  </si>
  <si>
    <t>2. Kuota Per Program</t>
  </si>
  <si>
    <t>Filter Program</t>
  </si>
  <si>
    <t>Default = show semua program</t>
  </si>
  <si>
    <t>Plafon (c)</t>
  </si>
  <si>
    <t>Tenor (d)</t>
  </si>
  <si>
    <t>Kuota Tenor (e)</t>
  </si>
  <si>
    <t>Suku Bunga (f)</t>
  </si>
  <si>
    <t>Total Nominal Penempatan (g)</t>
  </si>
  <si>
    <t>Pemakaian Kuota Tenor (h = g/e)</t>
  </si>
  <si>
    <t>Pemakaian Kuota Plafon (f = g/c)</t>
  </si>
  <si>
    <t>Alert Naura jika Total Pemakaian Kuota Plafon &gt; 100%</t>
  </si>
  <si>
    <t>SELECT
    dseua.PROGRAM_ID,
    dsp.TITLE,
    dsp.PLAFON,
    dst.TENOR_MONTH,
    dstrc.RATE,
    dsc.QUOTA_MAX,
    dseua.CIF,
    SUM(
        CASE
            WHEN dt.STATUS = 'SUCCESS'
            THEN dt.ORIGINAL_AMOUNT
            ELSE 0
        END
    ) AS TOTAL_NOMINAL_PLACEMENT,
    SUM(
        CASE
            WHEN dt.STATUS = 'SUCCESS'
            THEN dt.ORIGINAL_AMOUNT
            ELSE 0
        END
    ) / dsc.QUOTA_MAX AS TENOR_USAGE,
    SUM(
        CASE
            WHEN dt.STATUS = 'SUCCESS'
            THEN dt.ORIGINAL_AMOUNT
            ELSE 0
        END
    ) / dsp.PLAFON AS PLAFON_USAGE
FROM DEPOSIT.DEPOSITO_SPECIAL_ELIGIBLE_USER_A dseua
JOIN DEPOSIT.DEPOSITO_SPECIAL_PROGRAM dsp
    ON dsp.PROGRAM_ID = dseua.PROGRAM_ID
JOIN DEPOSIT.DEPOSITO_SPECIAL_CHECKPOINT dsc
    ON dsc.PROGRAM_ID = dseua.PROGRAM_ID
JOIN DEPOSIT.DEPOSITO_SPECIAL_TENOR dst
    ON dst.TENOR_ID = dsc.TENOR_ID
JOIN DEPOSIT.DEPOSITO_SPECIAL_TENOR_RATE dstr
    ON dstr.TENOR_ID = dst.TENOR_ID
JOIN DEPOSIT.DEPOSITO_SPECIAL_TENOR_RATE_CHECKPOINT dstrc
    ON dstrc.TENOR_RATE_ID = dstr.TENOR_RATE_ID
JOIN DEPOSIT.DEPOSIT_TRX dt
    ON dt.CIF = dseua.CIF
WHERE dsp.PROGRAM_ID = 'PO001'
GROUP BY
    dseua.PROGRAM_ID,
    dsp.TITLE,
    dsp.PLAFON,
    dst.TENOR_MONTH,
    dstrc.RATE,
    dsc.QUOTA_MAX,
    dseua.CIF
ORDER BY dseua.CIF;</t>
  </si>
  <si>
    <t>SELECT
    dseua.PROGRAM_ID,
    dsp.TITLE,
    dsp.PLAFON,
    dst.TENOR_MONTH,
    dstrc.RATE,
    dsc.QUOTA_MAX,
    dseua.CIF,
    SUM(
        CASE
            WHEN dt.STATUS = 'SUCCESS'
            THEN dt.ORIGINAL_AMOUNT
            ELSE 0
        END
    ) AS TOTAL_NOMINAL_PLACEMENT,
    SUM(
        CASE
            WHEN dt.STATUS = 'SUCCESS'
            THEN dt.ORIGINAL_AMOUNT
            ELSE 0
        END
    ) / dsc.QUOTA_MAX AS TENOR_USAGE,
    SUM(
        CASE
            WHEN dt.STATUS = 'SUCCESS'
            THEN dt.ORIGINAL_AMOUNT
            ELSE 0
        END
    ) / dsp.PLAFON AS PLAFON_USAGE
FROM DEPOSIT.DEPOSITO_SPECIAL_ELIGIBLE_USER_A dseua
JOIN DEPOSIT.DEPOSITO_SPECIAL_PROGRAM dsp
    ON dsp.PROGRAM_ID = dseua.PROGRAM_ID
JOIN DEPOSIT.DEPOSITO_SPECIAL_CHECKPOINT dsc
    ON dsc.PROGRAM_ID = dseua.PROGRAM_ID
JOIN DEPOSIT.DEPOSITO_SPECIAL_TENOR dst
    ON dst.TENOR_ID = dsc.TENOR_ID
JOIN DEPOSIT.DEPOSITO_SPECIAL_TENOR_RATE dstr
    ON dstr.TENOR_ID = dst.TENOR_ID
JOIN DEPOSIT.DEPOSITO_SPECIAL_TENOR_RATE_CHECKPOINT dstrc
    ON dstrc.TENOR_RATE_ID = dstr.TENOR_RATE_ID
JOIN DEPOSIT.DEPOSIT_TRX dt
    ON dt.CIF = dseua.CIF
WHERE dsp.PROGRAM_ID = 'PO002'
GROUP BY
    dseua.PROGRAM_ID,
    dsp.TITLE,
    dsp.PLAFON,
    dst.TENOR_MONTH,
    dstrc.RATE,
    dsc.QUOTA_MAX,
    dseua.CIF
ORDER BY dseua.CIF;</t>
  </si>
  <si>
    <t>Dashboard KSM Emas Bullion</t>
  </si>
  <si>
    <t>1. Dashboard Summary Pengajuan KSM Emas Bullion (Livin)</t>
  </si>
  <si>
    <t>1.1 Dashboard Summary Pengajuan KSM Emas</t>
  </si>
  <si>
    <t>SUBMITTED</t>
  </si>
  <si>
    <t>FAILED_DUKCAPIL_MARITAL
FAILED_DUKCAPIL_SPOUSE_MARITAL
FAILED_GENERAL</t>
  </si>
  <si>
    <t>OFFERED</t>
  </si>
  <si>
    <t>CANCELLED</t>
  </si>
  <si>
    <t>REJECTED</t>
  </si>
  <si>
    <t>SIGNED</t>
  </si>
  <si>
    <t>CANCELLED_USER</t>
  </si>
  <si>
    <t>EXPIRED</t>
  </si>
  <si>
    <t>FAILED_DOCUMENTUM
FAILED_SIGN_PK</t>
  </si>
  <si>
    <t>CANCELLED (sudah pernah signed, tapi cancelled)</t>
  </si>
  <si>
    <t>DISBURSED</t>
  </si>
  <si>
    <t>FAILED, CANCELLED, REJECTED, EXPIRED</t>
  </si>
  <si>
    <t>STATUS</t>
  </si>
  <si>
    <t>MILESTONE_CODE</t>
  </si>
  <si>
    <t>Dashboard Summary Pengajuan KSM Emas Bullion (CIF)</t>
  </si>
  <si>
    <t>APPROVED</t>
  </si>
  <si>
    <t>CREATED BY CALLBACK LOS</t>
  </si>
  <si>
    <t>M1 - Onboarding &amp; Submission</t>
  </si>
  <si>
    <t>M2 - Whitelist &amp; Approval LOS</t>
  </si>
  <si>
    <t>M3 - Offer &amp; Signing</t>
  </si>
  <si>
    <t>M4 - Disbursement</t>
  </si>
  <si>
    <t>Total Pengajuan hingga Pencairan</t>
  </si>
  <si>
    <t>Sukses = Berhasil submit
SUBMITTED</t>
  </si>
  <si>
    <t>Gagal = data beda didukcapil/timeout</t>
  </si>
  <si>
    <t>Approved = Pengajuan yang dapat offering</t>
  </si>
  <si>
    <t xml:space="preserve">Cancelled </t>
  </si>
  <si>
    <t>Rejected</t>
  </si>
  <si>
    <t xml:space="preserve">Reject by User </t>
  </si>
  <si>
    <t>Expired</t>
  </si>
  <si>
    <t>Cancelled</t>
  </si>
  <si>
    <t>CREATED BY USER REJECT</t>
  </si>
  <si>
    <t>COUNTER_OFFERED</t>
  </si>
  <si>
    <t>DLMTJ07</t>
  </si>
  <si>
    <t>CREATED BY SYSTEM</t>
  </si>
  <si>
    <t>BULLION.INSTALLMENT_APPLICATION, BULLION.INSTALLMENT_APPLICATION_OFFER, BULLION.APPLICATION_MILESTONE</t>
  </si>
  <si>
    <t>FAILED</t>
  </si>
  <si>
    <t>FAILED_DOCUMENTUM</t>
  </si>
  <si>
    <t>CREATED BY EXECUTION AGREEMENT</t>
  </si>
  <si>
    <t>WITH BASE_DATA AS (
    SELECT
        ia.CIF,
        ia.APPLICATION_ID,
        ia.STATUS,
        ia.CREATED_TIME,
        am.MILESTONE_CODE
    FROM bullion.INSTALLMENT_APPLICATION ia
    LEFT JOIN bullion.APPLICATION_MILESTONE am
        ON am.APPLICATION_ID = ia.APPLICATION_ID
    WHERE ia.CREATED_TIME &gt;= TIMESTAMP '2001-09-14 00:00:00'
      AND ia.CREATED_TIME &lt;  TIMESTAMP '2027-09-15 00:00:00'
),
CIF_MILESTONE AS (
    SELECT DISTINCT
        CIF,
        STATUS,
        MILESTONE_CODE
    FROM BASE_DATA
)
SELECT
    (
        SELECT COUNT(DISTINCT CIF)
        FROM BASE_DATA
        WHERE STATUS = 'SUBMITTED'
    ) AS M1_TOTAL_SUKSES_SUBMIT,
    (
        SELECT COUNT(*)
        FROM CIF_MILESTONE
        WHERE STATUS = 'FAILED'
          AND MILESTONE_CODE IN (
              'FAILED_GENERAL',
              'FAILED_DUKCAPIL_SPOUSE_MARITAL',
              'FAILED_DUKCAPIL_MARITAL'
          )
    ) AS M1_TOTAL_GAGAL_SUBMIT,
    (
        SELECT COUNT(DISTINCT CIF)
        FROM BASE_DATA
        WHERE STATUS = 'OFFERED'
    ) AS M2_TOTAL_DAPAT_OFFER,
    (
        SELECT COUNT(*)
        FROM CIF_MILESTONE
        WHERE STATUS = 'CANCELLED'
          AND MILESTONE_CODE = 'CANCELLED'
    ) AS M2_TOTAL_CANCEL_BY_LOS,
    (
        SELECT COUNT(DISTINCT CIF)
        FROM BASE_DATA
        WHERE STATUS = 'REJECTED'
    ) AS M2_TOTAL_REJECTED_BY_LOS,
    (
        SELECT COUNT(DISTINCT CIF)
        FROM BASE_DATA
        WHERE STATUS = 'SIGNED'
    ) AS M3_TOTAL_SIGNED_BY_USER,
    (
        SELECT COUNT(*)
        FROM CIF_MILESTONE
        WHERE STATUS = 'CANCELLED'
          AND MILESTONE_CODE = 'CANCELLED_USER'
    ) AS M3_TOTAL_CANCEL_BY_USER,
    (
        SELECT COUNT(DISTINCT CIF)
        FROM BASE_DATA
        WHERE STATUS = 'EXPIRED'
    ) AS M3_TOTAL_EXPIRED,
    (
        SELECT COUNT(*)
        FROM CIF_MILESTONE
        WHERE STATUS = 'FAILED'
          AND MILESTONE_CODE IN (
              'FAILED_DOCUMENTUM',
              'FAILED_SIGN_PK'
          )
    ) AS M3_TOTAL_FAILED_SIGN_PK,
    (
        SELECT COUNT(DISTINCT CIF)
        FROM BASE_DATA
        WHERE STATUS = 'CANCELLED'
          AND MILESTONE_CODE = 'SIGNED'
    ) AS M4_TOTAL_CANCELLED_BUT_ALREADY_SIGN,
    (
        SELECT COUNT(DISTINCT CIF)
        FROM BASE_DATA
        WHERE STATUS = 'DISBURSED'
    ) AS M4_TOTAL_SUKSES_DISBURSED,
    /* TOTAL UNSUCCESSFUL */
    (
        SELECT COUNT(DISTINCT CIF)
        FROM BASE_DATA
        WHERE STATUS IN (
            'FAILED',
            'CANCELLED',
            'REJECTED',
            'EXPIRED'
        )
    ) AS TOTAL_UNSUCCESSFUL
FROM DUAL;</t>
  </si>
  <si>
    <t>FAILED_DP</t>
  </si>
  <si>
    <t>FAILED_DUKCAPIL_MARITAL</t>
  </si>
  <si>
    <t>CREATED BY EXECUTION SUBMIT</t>
  </si>
  <si>
    <t>Dashboard Summary Pengajuan KSM Emas Bullion (Frekuensi)</t>
  </si>
  <si>
    <t>FAILED_DUKCAPIL_SPOUSE_MARITAL</t>
  </si>
  <si>
    <t>FAILED_GENERAL</t>
  </si>
  <si>
    <t>Approved</t>
  </si>
  <si>
    <t>In Progress</t>
  </si>
  <si>
    <t>FAILED_SIGN_PK</t>
  </si>
  <si>
    <t>CREATED BY CONSUMER AGREEMENT</t>
  </si>
  <si>
    <t>IN_PROGRESS</t>
  </si>
  <si>
    <t>REJECT_FACE_VERIF</t>
  </si>
  <si>
    <t>CREATED BY FACE VERIF</t>
  </si>
  <si>
    <t>REJECT_LOS_GENERAL</t>
  </si>
  <si>
    <t>CREATED BY USER</t>
  </si>
  <si>
    <t>Dashboard Summary Pengajuan KSM Emas Bullion (Sales Volume)</t>
  </si>
  <si>
    <t>Dashboard Summary Pengajuan KSM Emas Bullion (Gramasi)</t>
  </si>
  <si>
    <t>1.2 Dashboard Summary Pembelian, Pelunasan, dan Kendala KSM Emas Bullion</t>
  </si>
  <si>
    <t>Dashboard Pembelian Emas - Gagal Pendebetan DP</t>
  </si>
  <si>
    <t>Nama Debitur</t>
  </si>
  <si>
    <t>Nomor Aplikasi</t>
  </si>
  <si>
    <t>Sales Volume</t>
  </si>
  <si>
    <t>Gramasi Emas</t>
  </si>
  <si>
    <t>Pesan Gagal</t>
  </si>
  <si>
    <t>Tanggal Gagal</t>
  </si>
  <si>
    <t>Jam Gagal</t>
  </si>
  <si>
    <t>Axel Sandra</t>
  </si>
  <si>
    <t>Rudi Rana</t>
  </si>
  <si>
    <t>KSM010226456</t>
  </si>
  <si>
    <t>Dashboard Pembelian Emas - Berhasil Disburse</t>
  </si>
  <si>
    <t>Dashboard Pelunasan Emas - Berhasil Pelunasan</t>
  </si>
  <si>
    <t>Dashboard Konversi Tabungan Emas - Gagal Check Customer Exist</t>
  </si>
  <si>
    <t>Dashboard Konversi Tabungan Emas - Gagal Create BullionID</t>
  </si>
  <si>
    <t>Dashboard Konversi Tabungan Emas - Gagal Create Rekening Tabungan Emas</t>
  </si>
  <si>
    <t>Dashboard Konversi Tabungan Emas - Gagal Credit-Hold Gramasi</t>
  </si>
  <si>
    <t>2. Dashboard Verifikasi Data Nasabah / CCG (LOS) - Join Table Livin dan LOS based on Application ID</t>
  </si>
  <si>
    <t>1 Feb 2026 – 29 Feb 2026</t>
  </si>
  <si>
    <t>Distribusi Waktu Verifikasi Data Nasabah (CCG)</t>
  </si>
  <si>
    <t>Kurang dari 5 Menit</t>
  </si>
  <si>
    <t>5 - 10 Menit</t>
  </si>
  <si>
    <t>10 - 15 Menit</t>
  </si>
  <si>
    <t>15 - 20 Menit</t>
  </si>
  <si>
    <t>20 - 30 Menit</t>
  </si>
  <si>
    <t>Di atas 30 Menit</t>
  </si>
  <si>
    <t>bullion.installment_application
//column los_application_id</t>
  </si>
  <si>
    <t>Schema.table LOS</t>
  </si>
  <si>
    <t>DC (SBY)
10.204.79.32
10.204.79.33
DRC (ACT)
10.254.79.32
10.254.79.33
ksmdb.corp.bankmandiri.co.id</t>
  </si>
  <si>
    <t>pegadata.pr_index_mdr_los_work_dukcapilverif</t>
  </si>
  <si>
    <t>Query LOS</t>
  </si>
  <si>
    <t>Tanggal Pengajuan (Livin)</t>
  </si>
  <si>
    <t>Nomor Aplikasi (Livin)</t>
  </si>
  <si>
    <t>Nama Debitur (Livin)</t>
  </si>
  <si>
    <t>Jam Pengajuan</t>
  </si>
  <si>
    <t>Elapsed Time Verifikasi CCG</t>
  </si>
  <si>
    <t>Status Verifikasi CCG</t>
  </si>
  <si>
    <t>00 jam 02 menit 10 detik</t>
  </si>
  <si>
    <t>00 jam 32 menit 45 detik</t>
  </si>
  <si>
    <t>Waiting</t>
  </si>
  <si>
    <t>3. Dashboard Persetujuan Nasabah (Livin)</t>
  </si>
  <si>
    <t>Filter Tanggal (contoh)</t>
  </si>
  <si>
    <t>Nominal Pengajuan</t>
  </si>
  <si>
    <t>Status Penawaran</t>
  </si>
  <si>
    <t>Offering</t>
  </si>
  <si>
    <t>Accepted</t>
  </si>
  <si>
    <t>Siti Marlina</t>
  </si>
  <si>
    <t>4. Dashboard SLA Pengajuan sampai Pencairan (LOS) - Join Table Livin dan LOS based on Application ID</t>
  </si>
  <si>
    <t>A. Berhasil Pengajuan (Waktu)</t>
  </si>
  <si>
    <t>B. Verifikasi SLIK (Waktu)</t>
  </si>
  <si>
    <t>Durasi A→B</t>
  </si>
  <si>
    <t>C. Verifikasi Data Nasabah / CCG (Waktu)</t>
  </si>
  <si>
    <t>Durasi A→C</t>
  </si>
  <si>
    <t>D. Penawaran (Waktu)</t>
  </si>
  <si>
    <t>Durasi A→D</t>
  </si>
  <si>
    <t>E. Terima Penawaran (Waktu)</t>
  </si>
  <si>
    <t>Durasi D→E</t>
  </si>
  <si>
    <t>G. Berhasil Cair / Disbursement (Waktu)</t>
  </si>
  <si>
    <t>Durasi E→G</t>
  </si>
  <si>
    <t>00 jam 02 menit 15 detik</t>
  </si>
  <si>
    <t>00 jam 03 menit 27 detik</t>
  </si>
  <si>
    <t>00 jam 08 menit 05 detik</t>
  </si>
  <si>
    <t>00 jam 25 menit 40 detik</t>
  </si>
  <si>
    <t>00 jam 19 menit 28 detik</t>
  </si>
  <si>
    <t>00 jam 03 menit 12 detik</t>
  </si>
  <si>
    <t>pegadata.pr_index_mdr_los_work_bullion</t>
  </si>
  <si>
    <t>5. Dashboard Pelunasan &amp; Rilis Saldo Tabungan (LOS) - Join Table Livin dan LOS based on Application ID</t>
  </si>
  <si>
    <t>CIF (Livin)</t>
  </si>
  <si>
    <t>Nama Debitur (LOS)</t>
  </si>
  <si>
    <t>Nomor Aplikasi (LOS)</t>
  </si>
  <si>
    <t>Nominal Pelunasan (Rp) (LOS)</t>
  </si>
  <si>
    <t>Gramasi Emas Dibuka Blokir (LOS)</t>
  </si>
  <si>
    <t>Tanggal Pelunasan (Livin)</t>
  </si>
  <si>
    <t>Status Buka Blokir (Bullion Core)</t>
  </si>
  <si>
    <t>Gagal Buka Blokir [Core Banking]</t>
  </si>
  <si>
    <t>Schema.table Bullion Core</t>
  </si>
  <si>
    <t>Query Bullion Core</t>
  </si>
  <si>
    <t>Dashboard Enhancement KSM Emas</t>
  </si>
  <si>
    <t>Titip, Konversi, Pengajuan, Pengambilan jadi 1 web monioring yang sama</t>
  </si>
  <si>
    <t>1. Dashboard Summary Pengajuan KSM Emas</t>
  </si>
  <si>
    <t>Dashboard Summary Pengajuan KSM Emas (CIF)</t>
  </si>
  <si>
    <t>Dashboard Summary Pengajuan KSM Emas (Frekuensi)</t>
  </si>
  <si>
    <t>Dashboard Summary Pengajuan KSM Emas (Sales Volume)</t>
  </si>
  <si>
    <t>Dashboard Summary Pengajuan KSM Emas (Gramasi)</t>
  </si>
  <si>
    <t>1.2 Dashboard Summary Pembelian, Settlement, Pelunasan, dan Pengambilan KSM Emas</t>
  </si>
  <si>
    <t>Dashboard Pembelian Emas - Gagal Pendebetan DP [Livin']</t>
  </si>
  <si>
    <t>Dashboard Pembelian Emas - Gagal Submit Order ke Partner (VA) [Livin']</t>
  </si>
  <si>
    <t>Dashboard Pembelian Emas - Berhasil Disburse [Livin']</t>
  </si>
  <si>
    <t>Partner</t>
  </si>
  <si>
    <t>Harta</t>
  </si>
  <si>
    <t>Dashboard Settlement ke Partner - Rekon Settlement ke Partner</t>
  </si>
  <si>
    <t>Tanggal Pencairan</t>
  </si>
  <si>
    <t>Total Pencairan</t>
  </si>
  <si>
    <t>Total Bayar Partner</t>
  </si>
  <si>
    <t>Gap</t>
  </si>
  <si>
    <t>Rp248,722,954</t>
  </si>
  <si>
    <t>0</t>
  </si>
  <si>
    <t>Antram</t>
  </si>
  <si>
    <t>Rp36,794,258</t>
  </si>
  <si>
    <t>Dashboard Pelunasan Emas - Berhasil Pelunasan [Livin']</t>
  </si>
  <si>
    <t>Pengambilan Emas - Pengambilan Emas [Livin']</t>
  </si>
  <si>
    <t>2. Dashboard Summary Konversi ke Tabungan Emas</t>
  </si>
  <si>
    <t>2.1 Dashboard Summary Konversi Tabungan Emas</t>
  </si>
  <si>
    <t>Dashboard Summary Berhasil Prebook Konversi ke Tabungan Emas</t>
  </si>
  <si>
    <t>Tanggal Prebooking</t>
  </si>
  <si>
    <t>Nomor Pinjaman</t>
  </si>
  <si>
    <t>Partner Penyedia</t>
  </si>
  <si>
    <t>Tanggal Jatuh Tempo</t>
  </si>
  <si>
    <t xml:space="preserve">BULLION.SAVING_APPLICATION , LOAN.USER_LOAN , NOTIFICATION_CHANNEL.NOTIFICATION_USER_PROFILE </t>
  </si>
  <si>
    <t>SELECT
    TO_CHAR(sa.CREATED_TIME, 'DD-MM-YYYY') AS TANGGAL_PREBOOK,
    TO_CHAR(sa.CREATED_TIME, 'HH24:MI') AS JAM_PREBOOK,
    sa.CIF,
    nup.FULLNAME,
    sa.LOAN_ACCOUNT_NUMBER AS NOMOR_PINJAMAN,
    sa.GOLD_TOTAL_WEIGHT AS JUMLAH_GRAMASI,
    sa.SUKHA_MERCHANT_NAME AS PARTNER,
    ul.MATURITY_DATE AS JATUH_TEMPO
FROM BULLION.SAVING_APPLICATION sa
JOIN LOAN.USER_LOAN ul
    ON ul.LOAN_ACCOUNT_NUMBER = sa.LOAN_ACCOUNT_NUMBER
JOIN NOTIFICATION_CHANNEL.NOTIFICATION_USER_PROFILE nup
    ON sa.CIF = nup.CIF
WHERE sa.LOAN_ACCOUNT_NUMBER = '700100745046'
  AND sa.IS_DELETED = 0
  AND sa.STATUS = 'PREBOOK'
  AND sa.CREATED_TIME &gt;= DATE '2026-09-15'
  AND sa.CREATED_TIME &lt; DATE '2026-09-17';</t>
  </si>
  <si>
    <t>Dashboard Summary Berhasil Konversi ke Tabungan Emas</t>
  </si>
  <si>
    <t>Tanggal Konversi</t>
  </si>
  <si>
    <t>Jam Konversi</t>
  </si>
  <si>
    <t>Merek Emas</t>
  </si>
  <si>
    <t>Nomor Rekening Tab</t>
  </si>
  <si>
    <t>Tanggal Pelunasan</t>
  </si>
  <si>
    <t>456789876543</t>
  </si>
  <si>
    <t>854345678120</t>
  </si>
  <si>
    <t>loan.gold_loan_account (comp)</t>
  </si>
  <si>
    <t>2.2 Dashboard Summary Kendala Konversi ke Tabungan Emas</t>
  </si>
  <si>
    <t>Apa next step jika gagal??</t>
  </si>
  <si>
    <t>Dashboard Konversi Tabungan Emas - Gagal Credit Gramasi</t>
  </si>
  <si>
    <t>3. Dashboard Summary Pengambilan Emas</t>
  </si>
  <si>
    <t>3.1 Dashboard Summary Pengambilan Emas</t>
  </si>
  <si>
    <t>Apa ini reporting??</t>
  </si>
  <si>
    <t>Dashboard Summary Emas Sedang Dipersiapkan</t>
  </si>
  <si>
    <t>Jam Reservasi</t>
  </si>
  <si>
    <t>Area</t>
  </si>
  <si>
    <t>Cabang Pengambilan</t>
  </si>
  <si>
    <t>Region III / Jakarta 1</t>
  </si>
  <si>
    <t>Area Jakarta Kota</t>
  </si>
  <si>
    <t>Pengiriman</t>
  </si>
  <si>
    <t>Region IV / Jakarta 2</t>
  </si>
  <si>
    <t>Area Jakarta Thamrin</t>
  </si>
  <si>
    <t>Central Vault</t>
  </si>
  <si>
    <t>Dashboard Summary Emas Siap Diambil</t>
  </si>
  <si>
    <t>Jam</t>
  </si>
  <si>
    <t>Dashboard Summary Reservasi Pengambilan Emas</t>
  </si>
  <si>
    <t>Belum diambil</t>
  </si>
  <si>
    <t>Region V / Jakarta 3</t>
  </si>
  <si>
    <t>Area Jakarta Sudirman</t>
  </si>
  <si>
    <t>Dashboard Summary Berhasil Pengambilan Emas</t>
  </si>
  <si>
    <t>3.2 Dashboard Summary Kendala Pengambilan Emas</t>
  </si>
  <si>
    <t>Dashboard Konversi Tabungan Emas - ECI gagal callback stock in ke Livin</t>
  </si>
  <si>
    <t>Error Message</t>
  </si>
  <si>
    <t>4. Dashboard Summary Posisi KSM Emas Setelah Lunas</t>
  </si>
  <si>
    <t>4.1 Dashboard Summary KSM Emas Setelah Lunas</t>
  </si>
  <si>
    <t>Dashboard Summary Posisi KSM Emas Setelah Lunas</t>
  </si>
  <si>
    <t>Total KSM Emas Berjalan</t>
  </si>
  <si>
    <t>Total KSM Emas Lunas</t>
  </si>
  <si>
    <t>Total Berhasil Prebook Titip</t>
  </si>
  <si>
    <t>Total Berhasil Titip Emas</t>
  </si>
  <si>
    <t>Total Berhasil Prebook Tabungan</t>
  </si>
  <si>
    <t>Total Berhasil Tab Emas</t>
  </si>
  <si>
    <t>Total Ambil Emas Dicabang</t>
  </si>
  <si>
    <t>7000</t>
  </si>
  <si>
    <t>250</t>
  </si>
  <si>
    <t>Dashboard Summary Monitoring Kendala  Konversi Tabungan Emas</t>
  </si>
  <si>
    <t>Tanggal Pengajuan Prebook</t>
  </si>
  <si>
    <t>Keterangan Error</t>
  </si>
  <si>
    <t>Apa ada unique value Lain??</t>
  </si>
  <si>
    <t>Batas dibuat (Konfirm Dannior)</t>
  </si>
  <si>
    <t>Dashboard Summary Prebook Konversi Tabungan Emas</t>
  </si>
  <si>
    <t xml:space="preserve">Gagal Bisnis </t>
  </si>
  <si>
    <t>Gagal Teknis</t>
  </si>
  <si>
    <t>Timeout</t>
  </si>
  <si>
    <t>1. Gagal saat melakukan FR saat flow Prebook Simpan</t>
  </si>
  <si>
    <t>13</t>
  </si>
  <si>
    <t>untuk prebook, Gagal teknis dan timeout tidak dicatat secara database</t>
  </si>
  <si>
    <t>17-902026</t>
  </si>
  <si>
    <t>5</t>
  </si>
  <si>
    <t>BULLION.SAVING_APPLICATION , BULLION.FACE_VERIFICATION  (COMP)</t>
  </si>
  <si>
    <t>SELECT 
    NVL(TO_CHAR(TRUNC(sa.CREATED_TIME), 'DD-MM-YYYY'), 'TOTAL') AS TANGGAL,
    COUNT(CASE WHEN sa.STATUS = 'PREBOOK' THEN 1 END) AS SUKSES,
    COUNT(CASE WHEN sa.STATUS = 'FR_INIT' AND fv.FR_STATUS = 'FAILED' THEN 1 END) AS GAGAL_BISNIS
FROM BULLION.SAVING_APPLICATION sa
JOIN BULLION.FACE_VERIFICATION fv ON sa.SAVING_APPLICATION_ID = fv.APPLICATION_ID
WHERE sa.CREATED_TIME &gt;= TO_DATE('16-09-2026', 'DD-MM-YYYY')
  AND sa.CREATED_TIME &lt;  TO_DATE('18-09-2026', 'DD-MM-YYYY')
  AND sa.IS_DELETED = 0
GROUP BY ROLLUP(TRUNC(sa.CREATED_TIME))
ORDER BY GROUPING(TRUNC(sa.CREATED_TIME)) DESC, TRUNC(sa.CREATED_TIME);</t>
  </si>
  <si>
    <t>Dashboard Summary Sukses/Gagal Konversi Tabungan Emas</t>
  </si>
  <si>
    <t>12</t>
  </si>
  <si>
    <t>10</t>
  </si>
  <si>
    <t>bullion.saving_application (comp)</t>
  </si>
  <si>
    <t>SELECT 
    NVL(TO_CHAR(TRUNC(sa.CREATED_TIME), 'DD-MM-YYYY'), 'TOTAL') AS TANGGAL,
    COUNT(CASE WHEN sa.STATUS = 'SUCCESS' THEN 1 END) AS SUKSES,
    COUNT(CASE WHEN sa.STATUS = 'FAILED' THEN 1 END) AS GAGAL
FROM BULLION.SAVING_APPLICATION sa
WHERE sa.CREATED_TIME &gt;= TO_DATE('16-09-2026', 'DD-MM-YYYY')
  AND sa.CREATED_TIME &lt;  TO_DATE('18-09-2026', 'DD-MM-YYYY')
  AND sa.IS_DELETED = 0
GROUP BY ROLLUP(TRUNC(sa.CREATED_TIME))
ORDER BY GROUPING(TRUNC(sa.CREATED_TIME)) DESC, TRUNC(sa.CREATED_TIME);</t>
  </si>
  <si>
    <t>loan.gold_loan_account, bullion.custody_application, bullion.custody_account, bullion.saving_application (COMP)</t>
  </si>
  <si>
    <t>SELECT 
    COUNT(DISTINCT CASE WHEN gla.PAID_OFF_NOTIFIED = 0 THEN gla.LOAN_ACCOUNT_NUMBER END) AS TOTAL_KSM_EMAS_BERJALAN,
    COUNT(DISTINCT CASE WHEN gla.PAID_OFF_NOTIFIED = 1 THEN gla.LOAN_ACCOUNT_NUMBER END) AS TOTAL_KSM_EMAS_LUNAS,
    COUNT(DISTINCT CASE WHEN EXISTS (
        SELECT 1 FROM BULLION.CUSTODY_APPLICATION ca 
        WHERE ca.LOAN_ACCOUNT_NUMBER = gla.LOAN_ACCOUNT_NUMBER AND ca.STATUS = 'PREBOOK'
    ) THEN gla.LOAN_ACCOUNT_NUMBER END) AS BERHASIL_PREBOOK_TITIP,
    COUNT(DISTINCT CASE WHEN EXISTS (
        SELECT 1 FROM BULLION.CUSTODY_APPLICATION ca 
        WHERE ca.LOAN_ACCOUNT_NUMBER = gla.LOAN_ACCOUNT_NUMBER 
        AND (ca.STATUS = 'SUCCESS' OR (ca.STATUS = 'PREBOOK' AND EXISTS (
            SELECT 1 FROM BULLION.CUSTODY_ACCOUNT ca2 WHERE ca2.LOAN_ACCOUNT_NUMBER = ca.LOAN_ACCOUNT_NUMBER
        )))
    ) THEN gla.LOAN_ACCOUNT_NUMBER END) AS BERHASIL_TITIP_EMAS,
    COUNT(DISTINCT CASE WHEN EXISTS (
        SELECT 1 FROM BULLION.SAVING_APPLICATION sa 
        WHERE sa.LOAN_ACCOUNT_NUMBER = gla.LOAN_ACCOUNT_NUMBER AND sa.STATUS = 'PREBOOK'
    ) THEN gla.LOAN_ACCOUNT_NUMBER END) AS BERHASIL_PREBOOK_TABUNGAN,
    COUNT(DISTINCT CASE WHEN EXISTS (
        SELECT 1 FROM BULLION.SAVING_APPLICATION sa 
        WHERE sa.LOAN_ACCOUNT_NUMBER = gla.LOAN_ACCOUNT_NUMBER AND sa.STATUS = 'SUCCESS'
    ) THEN gla.LOAN_ACCOUNT_NUMBER END) AS BERHASIL_TAB_EMAS,
    COUNT(DISTINCT CASE WHEN gla.PAID_OFF_NOTIFIED = 1
        AND NOT EXISTS (
            SELECT 1 FROM BULLION.CUSTODY_APPLICATION ca 
            WHERE ca.LOAN_ACCOUNT_NUMBER = gla.LOAN_ACCOUNT_NUMBER AND ca.STATUS IN ('PREBOOK', 'SUCCESS')
        )
        AND NOT EXISTS (
            SELECT 1 FROM BULLION.SAVING_APPLICATION sa 
            WHERE sa.LOAN_ACCOUNT_NUMBER = gla.LOAN_ACCOUNT_NUMBER AND sa.STATUS IN ('PREBOOK', 'SUCCESS')
        )
    THEN gla.LOAN_ACCOUNT_NUMBER END) AS AMBIL_EMAS_DI_CABANG
FROM LOAN.GOLD_LOAN_ACCOUNT gla;</t>
  </si>
  <si>
    <t>table db</t>
  </si>
  <si>
    <t>query</t>
  </si>
  <si>
    <t>KAD Renewal</t>
  </si>
  <si>
    <t>Jumlah total user Livin' (CIF) Pengajuan KAD Renewal</t>
  </si>
  <si>
    <t>Jumlah user Livin' (CIF) SUKSES Pengajuan KAD Renewal</t>
  </si>
  <si>
    <t>Jumlah user Livin' (CIF) SUKSES Pengajuan KAD Renewal dengan sukses sign PK</t>
  </si>
  <si>
    <t>Jumlah user Livin' (CIF) GAGAL Pengajuan KAD Renewal</t>
  </si>
  <si>
    <t>Frekuensi total Pengajuan KAD Renewal</t>
  </si>
  <si>
    <t>Frekuensi SUKSES Pengajuan KAD Renewal</t>
  </si>
  <si>
    <t>Frekuensi GAGAL Pengajuan KAD Renewal</t>
  </si>
  <si>
    <t>Schema.Table DB</t>
  </si>
  <si>
    <t>loan.deposito_loan_application</t>
  </si>
  <si>
    <t>select * from loan.deposito_loan_application where is_renewal=1;</t>
  </si>
  <si>
    <t>select * from loan.deposito_loan_application where is_renewal=1 and status='SIGNED';</t>
  </si>
  <si>
    <t>select * from loan.deposito_loan_application where is_renewal=1 and status='REJECTED';</t>
  </si>
  <si>
    <t>Dashboard SLA Pengajuan Renewal</t>
  </si>
  <si>
    <t>No</t>
  </si>
  <si>
    <t>Cif Whitelist</t>
  </si>
  <si>
    <t>A. Obboard Livin ke PEGA</t>
  </si>
  <si>
    <t>B. Approval DE</t>
  </si>
  <si>
    <t>Lama proses (A--&gt; B)</t>
  </si>
  <si>
    <t>C. Perpanjangan-MIlestone Livin</t>
  </si>
  <si>
    <t>Lama Proses (B-C)</t>
  </si>
  <si>
    <t>Lama Proses (A-C)</t>
  </si>
  <si>
    <t>Nominal KAD</t>
  </si>
  <si>
    <t>Jenis Deposito</t>
  </si>
  <si>
    <t>No Rekening Deposito Fisik</t>
  </si>
  <si>
    <t>Keterangan</t>
  </si>
  <si>
    <t>Jam Livin kirim pengajuan ke PEGA</t>
  </si>
  <si>
    <t>Jam PEGA callback Approval</t>
  </si>
  <si>
    <t>Jam Livin jalankan Notif pencairan</t>
  </si>
  <si>
    <t>Jika waktu melebihi batas yang ditentukan akan berwarna merah</t>
  </si>
  <si>
    <t>Livia Mandira</t>
  </si>
  <si>
    <t>08:26:03</t>
  </si>
  <si>
    <t>08:57:03</t>
  </si>
  <si>
    <t>00:31:00</t>
  </si>
  <si>
    <t>00:26:00</t>
  </si>
  <si>
    <t>01:00:00</t>
  </si>
  <si>
    <t>Deposito Livin</t>
  </si>
  <si>
    <t>Adi</t>
  </si>
  <si>
    <t>08:37:03</t>
  </si>
  <si>
    <t>00:11:00</t>
  </si>
  <si>
    <t>00:06:00</t>
  </si>
  <si>
    <t>00:30:00</t>
  </si>
  <si>
    <t>Deposito Bilyet Fisik</t>
  </si>
  <si>
    <t>193889837391</t>
  </si>
  <si>
    <t>Bunga</t>
  </si>
  <si>
    <t>08:26:04</t>
  </si>
  <si>
    <t>Cantika</t>
  </si>
  <si>
    <t>08:26:05</t>
  </si>
  <si>
    <t>loan.deposito_loan_application
loan.deposito_loan_application_status
loan.deposito_loan_account_list</t>
  </si>
  <si>
    <t>select TO_CHAR(dla.created_time, 'YYYY-MM-DD') as Tanggal, dla.cif as "CIF Whitelist", dla.fullname as "Nama Debitur",
to_char(prog.created_time, 'HH24:MI:SS') as "A. Obboard Livin ke PEGA",
to_char(app.created_time, 'HH24:MI:SS') as "B. Approval DE",
to_char((app.created_time-prog.created_time), 'HH24:MI:SS') as "Lama proses (A--&gt; B)",
to_char(com.created_time, 'HH24:MI:SS') as "C. Perpanjangan-MIlestone Livin",
to_char((com.created_time-app.created_time), 'HH24:MI:SS') as "Lama proses (B-C)",
to_char((com.created_time-prog.created_time), 'HH24:MI:SS') as "Lama proses (A-C)",
dla.loan_amount as "Nominal KAD",
CASE WHEN dlal.bilyet_number is null then 'Deposito Livin'
ELSE 'Deposito Bilyet Fisik'
end as "Jenis Deposito",
CASE WHEN dlal.bilyet_number is null then dlal.deposito_account_number
ELSE null
end as "No Rekening Deposito Fisik"
from loan.deposito_loan_application dla 
join loan.deposito_loan_application_status prog on dla.application_id=prog.deposito_loan_application_id and prog.milestone_code='I'
left join loan.deposito_loan_application_status app on dla.application_id=app.deposito_loan_application_id and app.milestone_code='A'
left join loan.deposito_loan_application_status com on dla.application_id=com.deposito_loan_application_id and com.milestone_code='C'
join loan.deposito_loan_account_list dlal on dla.application_id=dlal.application_id
where dla.is_renewal=1;</t>
  </si>
  <si>
    <t>Dashboard Detail pengajuan renewal</t>
  </si>
  <si>
    <t>Info Pengajuan</t>
  </si>
  <si>
    <t>Info Debitur</t>
  </si>
  <si>
    <t>Livin</t>
  </si>
  <si>
    <t>eMAS</t>
  </si>
  <si>
    <t>ID Pengajuan</t>
  </si>
  <si>
    <t>Submit Pengajuan di Livin</t>
  </si>
  <si>
    <t>Pengecekan Data Debitur dan atau Pasangan di BO Pega dengan Dukcapil</t>
  </si>
  <si>
    <t>Pengecekan Kredit Skor</t>
  </si>
  <si>
    <t>Reject reason (description)</t>
  </si>
  <si>
    <t>Deposito Hold</t>
  </si>
  <si>
    <t>Generate PK, SUPK, SPPK dan Akta Gadai</t>
  </si>
  <si>
    <t xml:space="preserve">Sign PK </t>
  </si>
  <si>
    <t>Pengajuan berhasil dibentuk</t>
  </si>
  <si>
    <t>Livin mengirimkan notifikasi status approval ke nasabah</t>
  </si>
  <si>
    <t>23 Oktober 2025</t>
  </si>
  <si>
    <t>SMExxxx</t>
  </si>
  <si>
    <t>Passed</t>
  </si>
  <si>
    <t>24 Oktober 2025</t>
  </si>
  <si>
    <t>Noah Peterpen</t>
  </si>
  <si>
    <t>25 Oktober 2025</t>
  </si>
  <si>
    <t>Livina Avanza</t>
  </si>
  <si>
    <t>select 
TO_CHAR(dla.created_time, 'DD Mon YYYY') as "Tanggal Pengajuan",
dla.sme_case_id as "ID Pengajuan",
dla.fullname as "Nama Debitur"
from loan.deposito_loan_application dla
where dla.is_renewal=1;</t>
  </si>
  <si>
    <t>Dashboard Total pengajuan pelunasan dipercepat</t>
  </si>
  <si>
    <t>Total lunas berhasil</t>
  </si>
  <si>
    <t>Total Gagal</t>
  </si>
  <si>
    <t>Emas</t>
  </si>
  <si>
    <t>SELECT
  (SELECT TO_CHAR(SYSDATE, 'YYYY-MM-DD')
    FROM dual
  ) AS tanggal,
  (SELECT TO_CHAR(SYSDATE, 'DD')
    FROM dual
  ) AS tanggal_pengajuan,
  (SELECT COUNT(*) 
    FROM LOAN.DEPOSITO_EARLY_SETTLEMENT_TRX
    WHERE TRANSACTION_STATUS = 'SUCCESS' AND TRUNC(CREATED_TIME) = TRUNC(SYSDATE)
  ) AS total_lunas_berhasil,
  (SELECT COUNT(*) 
    FROM LOAN.DEPOSITO_EARLY_SETTLEMENT_TRX
    WHERE TRANSACTION_STATUS = 'FAILED' AND TRUNC(CREATED_TIME) = TRUNC(SYSDATE)
  ) AS total_gagal
FROM dual;</t>
  </si>
  <si>
    <t>Dashboard Detail pengajuan pelunasan dipercepat</t>
  </si>
  <si>
    <t>A. Total tagihan di gather Livin</t>
  </si>
  <si>
    <t>B. Total tagihan Balikan eMAS</t>
  </si>
  <si>
    <t>Norek Deposito yang diagunkan</t>
  </si>
  <si>
    <t>Status pengajuan Sukses/Gagal</t>
  </si>
  <si>
    <t>Unlink Deposito</t>
  </si>
  <si>
    <t>Livia</t>
  </si>
  <si>
    <t>Rp. 50.000.000</t>
  </si>
  <si>
    <t>1234567890112, 1235467777775</t>
  </si>
  <si>
    <t>Bisa lebih dari 1 Deposito</t>
  </si>
  <si>
    <t>Rp. 52.000.000</t>
  </si>
  <si>
    <t>Jika Total A &amp; B Berbeda maka dikasih warna merah</t>
  </si>
  <si>
    <t>SELECT TRUNC(SYSDATE) AS tanggal_hari_ini,
       trx.TOTAL_SETTLEMENT AS total_tagihan,
       list.DEPOSITO_ACCOUNT_NUMBER AS norek_deposito, trx.TRANSACTION_STATUS AS status_pengajuan
FROM LOAN.DEPOSITO_EARLY_SETTLEMENT_TRX trx
JOIN LOAN.DEPOSITO_LOAN_APPLICATION app
    ON trx.LOAN_ACCOUNT_NUMBER = app.LOAN_ACCOUNT_NUMBER
JOIN LOAN.DEPOSITO_LOAN_ACCOUNT_LIST list
    ON list.APPLICATION_ID = app.APPLICATION_ID
WHERE TRUNC(trx.CREATED_TIME) = TRUNC(SYSDATE);</t>
  </si>
  <si>
    <t>Entry Point Pembukaan Rekening</t>
  </si>
  <si>
    <t>Jumlah pembukaan rekening berhasil</t>
  </si>
  <si>
    <t>jumlah pembukaan rekening gagal</t>
  </si>
  <si>
    <t>Negara Pembuka Rekening</t>
  </si>
  <si>
    <t>Negara</t>
  </si>
  <si>
    <t>Jumlah</t>
  </si>
  <si>
    <t>Upload Galery</t>
  </si>
  <si>
    <t>Indonesia</t>
  </si>
  <si>
    <t>Capture KTP</t>
  </si>
  <si>
    <t>Malaysia</t>
  </si>
  <si>
    <t>Passport</t>
  </si>
  <si>
    <t>singapura</t>
  </si>
  <si>
    <t>provisioning.user_registration
provisioning.account_application</t>
  </si>
  <si>
    <t>Query Perhitungan Jumlah Pembukaan Rekening
select  
    ur.entry_point_pembukaan_rekening,
    count(case when aa.status = 'CREATED' then 1 end) as jumlah_pembukaan_rekening_berhasil,
    count(case when aa.status in ('SERVER_ERROR', 'REJECTED') then 1 end) as jumlah_pembukaan_rekening_gagal
from
    provisioning.account_application aa
join
    (select
        user_registration_id,
        (case 
            when is_diaspora = 1 then 'Upload Galery'
            when id_type = 'K' and (is_diaspora = 0 or is_diaspora is null) then 'Capture KTP'
            when id_type = 'P' then 'Passport'
        end) as entry_point_pembukaan_rekening
    from
        provisioning.user_registration
    where
        created_time between to_date('2026-02-01', 'yyyy-MM-dd') and to_date('2026-02-03', 'yyyy-MM-dd')) ur
on
    aa.user_registration_id = ur.user_registration_id
group by
    ur.entry_point_pembukaan_rekening
having
    ur.entry_point_pembukaan_rekening is not null;</t>
  </si>
  <si>
    <t>Program MM Food</t>
  </si>
  <si>
    <t>Eligibility</t>
  </si>
  <si>
    <t>Total eligibility</t>
  </si>
  <si>
    <t>Quota Perday</t>
  </si>
  <si>
    <t>Total SV Transaksi</t>
  </si>
  <si>
    <t>SV Diskon</t>
  </si>
  <si>
    <t xml:space="preserve">Saving </t>
  </si>
  <si>
    <t>cc</t>
  </si>
  <si>
    <t>Account number</t>
  </si>
  <si>
    <t>SV Transaction</t>
  </si>
  <si>
    <t>SV Discount</t>
  </si>
  <si>
    <t>MID</t>
  </si>
  <si>
    <t>Merchant name</t>
  </si>
  <si>
    <t>Soto Cak Di</t>
  </si>
  <si>
    <t>Dashboard Monitoring Beli Emas</t>
  </si>
  <si>
    <t>SM</t>
  </si>
  <si>
    <t>Yenni</t>
  </si>
  <si>
    <t>Beli Emas - Semua Merek</t>
  </si>
  <si>
    <t>Time Out</t>
  </si>
  <si>
    <t>Total CIF Unik Unik</t>
  </si>
  <si>
    <t>Frek</t>
  </si>
  <si>
    <t>Beli Emas - Mandiri</t>
  </si>
  <si>
    <t>Date</t>
  </si>
  <si>
    <t>...</t>
  </si>
  <si>
    <t>Beli Emas - Pegadaian</t>
  </si>
  <si>
    <t>Beli Emas - Hartadinata</t>
  </si>
  <si>
    <t xml:space="preserve"> </t>
  </si>
  <si>
    <t>Beli Emas - Antam</t>
  </si>
  <si>
    <t>Dashboard Jual Emas</t>
  </si>
  <si>
    <t>Jual Emas - Semua Merek</t>
  </si>
  <si>
    <t>Pajak</t>
  </si>
  <si>
    <t>Jual Emas - Mandiri</t>
  </si>
  <si>
    <t>Jual Emas - Pegadaian</t>
  </si>
  <si>
    <t>Jual Emas - Antam</t>
  </si>
  <si>
    <t>Jual Emas - Hartadinata</t>
  </si>
  <si>
    <t>Dashboard Widget Biller Homescreen</t>
  </si>
  <si>
    <t>Download</t>
  </si>
  <si>
    <t>Filter</t>
  </si>
  <si>
    <t>HIT BULK PAYMENT</t>
  </si>
  <si>
    <t>by bulk id</t>
  </si>
  <si>
    <t>dari trx</t>
  </si>
  <si>
    <t>dari trx - stage</t>
  </si>
  <si>
    <t>stage : kebaca ketika udah di confirmation overlay</t>
  </si>
  <si>
    <t>Overall Hit Bulk Payment</t>
  </si>
  <si>
    <t>Hit Bulk Payment Berhasil Diproses</t>
  </si>
  <si>
    <t>Hit Bulk Payment Gagal</t>
  </si>
  <si>
    <t>Total Tagihan</t>
  </si>
  <si>
    <t>xxx</t>
  </si>
  <si>
    <t>SELECT 
    COUNT(DISTINCT reference_transaction_id) AS total_bulk,
    SUM(NVL(amount, 0)) AS total_tagihan
FROM payment.payment_trx
WHERE reference_transaction_id IS NOT NULL
  AND created_time &gt;= TO_DATE('2026-09-01', 'YYYY-MM-DD')
  AND created_time &lt;  TO_DATE('2026-09-10', 'YYYY-MM-DD');</t>
  </si>
  <si>
    <t>SELECT 
    TRUNC(s.created_time) AS tanggal,
    COUNT(DISTINCT t.reference_transaction_id) AS total_bulk_berhasil,
    COUNT(s.transaction_id) AS total_bulk_transaksi
FROM payment.payment_stage s
JOIN payment.payment_trx t 
  ON s.transaction_id = t.transaction_id
WHERE t.reference_transaction_id IS NOT NULL
  AND s.created_time &gt;= TO_DATE('2026-09-01', 'YYYY-MM-DD')
  AND s.created_time &lt;  TO_DATE('2026-09-10', 'YYYY-MM-DD')
GROUP BY TRUNC(s.created_time)
ORDER BY tanggal DESC;</t>
  </si>
  <si>
    <t>SELECT 
    TRUNC(s.created_time) AS tanggal,
    COUNT(DISTINCT s.reference_transaction_id) AS total_bulk_gagal,
    SUM(NVL(s.amount, 0)) AS total_tagihan
FROM payment.payment_stage s
LEFT JOIN payment.payment_trx t 
       ON s.transaction_id = t.transaction_id
WHERE s.reference_transaction_id IS NOT NULL
  AND t.transaction_id IS NULL
  AND s.created_time &gt;= TO_DATE('2026-09-01', 'YYYY-MM-DD')
  AND s.created_time &lt;  TO_DATE('2026-09-10', 'YYYY-MM-DD')
GROUP BY TRUNC(s.created_time)
ORDER BY tanggal DESC;</t>
  </si>
  <si>
    <t>Timeout : Based on status, di Nasabah muncul screen pending suspend</t>
  </si>
  <si>
    <t>Frekuensi Bulk Payment</t>
  </si>
  <si>
    <t>SELECT 
    TRUNC(s.created_time) AS tanggal,
    COUNT(DISTINCT s.reference_transaction_id) AS total_batch,
    SUM(NVL(s.amount, 0)) AS total_tagihan,
    COUNT(DISTINCT CASE WHEN t.transaction_id IS NOT NULL THEN s.reference_transaction_id END) AS batch_berhasil,
    SUM(CASE WHEN t.transaction_id IS NOT NULL THEN NVL(s.amount, 0) ELSE 0 END) AS tagihan_berhasil,
    COUNT(DISTINCT CASE WHEN t.transaction_id IS NULL THEN s.reference_transaction_id END) AS batch_gagal,
    SUM(CASE WHEN t.transaction_id IS NULL THEN NVL(s.amount, 0) ELSE 0 END) AS tagihan_gagal
FROM payment.payment_stage s
LEFT JOIN payment.payment_trx t 
       ON s.transaction_id = t.transaction_id
WHERE s.reference_transaction_id IS NOT NULL
  AND s.created_time &gt;= TO_DATE('2026-09-01', 'YYYY-MM-DD')
  AND s.created_time &lt;  TO_DATE('2026-09-10', 'YYYY-MM-DD')
GROUP BY TRUNC(s.created_time)
ORDER BY tanggal DESC;</t>
  </si>
  <si>
    <t>..</t>
  </si>
  <si>
    <t>TOTAL</t>
  </si>
  <si>
    <t>User Bulk Payment</t>
  </si>
  <si>
    <t>TRANSAKSI TOP UP</t>
  </si>
  <si>
    <t>Coba cek eksisting</t>
  </si>
  <si>
    <t>Q: Ini gabungan all entry point ya?</t>
  </si>
  <si>
    <t>Top Up Biller</t>
  </si>
  <si>
    <t>Frek Sukses</t>
  </si>
  <si>
    <t xml:space="preserve">Frek Gagal </t>
  </si>
  <si>
    <t>Frek Timeout</t>
  </si>
  <si>
    <t>SV Sukses</t>
  </si>
  <si>
    <t>SV Gagal</t>
  </si>
  <si>
    <t>SV Timeout</t>
  </si>
  <si>
    <t>SELECT 
    TRUNC(transaction_time) AS tanggal,
    SUM(CASE WHEN LOWER(status) = 'success' THEN 1 ELSE 0 END) AS total_sukses,
    SUM(CASE WHEN LOWER(status) = 'failed' THEN 1 ELSE 0 END) AS total_gagal,
    SUM(CASE WHEN LOWER(status) = 'timeout' THEN 1 ELSE 0 END) AS total_timeout,
    SUM(CASE WHEN LOWER(status) = 'success' THEN NVL(amount, 0) ELSE 0 END) AS volume_sukses,
    SUM(CASE WHEN LOWER(status) = 'failed'  THEN NVL(amount, 0) ELSE 0 END) AS volume_gagal,
    SUM(CASE WHEN LOWER(status) = 'timeout' THEN NVL(amount, 0) ELSE 0 END) AS volume_timeout
FROM payment.topup_trx
WHERE transaction_time &gt;= DATE '2026-09-01' 
  AND transaction_time &lt;  DATE '2026-09-10'
GROUP BY TRUNC(transaction_time)
ORDER BY tanggal ASC;</t>
  </si>
  <si>
    <t>TRANSAKSI PAYMENT</t>
  </si>
  <si>
    <t>Ini Frek Pov nasabah atau Pov jumlah tagihan yg dibayar</t>
  </si>
  <si>
    <t>Overall Payment</t>
  </si>
  <si>
    <t>Single Payment</t>
  </si>
  <si>
    <t>Bulk Payment</t>
  </si>
  <si>
    <t>SELECT 
    TRUNC(transaction_time) AS tanggal,
    SUM(CASE WHEN LOWER(status) = 'success' THEN 1 ELSE 0 END) AS total_sukses,
    SUM(CASE WHEN LOWER(status) = 'failed' THEN 1 ELSE 0 END) AS total_gagal,
    SUM(CASE WHEN LOWER(status) = 'timeout' THEN 1 ELSE 0 END) AS total_timeout,
    SUM(CASE WHEN LOWER(status) = 'success' THEN NVL(amount, 0) ELSE 0 END) AS volume_sukses,
    SUM(CASE WHEN LOWER(status) = 'failed'  THEN NVL(amount, 0) ELSE 0 END) AS volume_gagal,
    SUM(CASE WHEN LOWER(status) = 'timeout' THEN NVL(amount, 0) ELSE 0 END) AS volume_timeout
FROM payment.payment_trx
WHERE transaction_time &gt;= DATE '2026-09-01' 
  AND transaction_time &lt;  DATE '2026-09-10'
GROUP BY TRUNC(transaction_time)
ORDER BY tanggal ASC;</t>
  </si>
  <si>
    <t>SELECT 
    TRUNC(transaction_time) AS tanggal,
    SUM(CASE WHEN LOWER(status) = 'success' THEN 1 ELSE 0 END) AS total_sukses,
    SUM(CASE WHEN LOWER(status) = 'failed' THEN 1 ELSE 0 END) AS total_gagal,
    SUM(CASE WHEN LOWER(status) = 'timeout' THEN 1 ELSE 0 END) AS total_timeout,
    SUM(CASE WHEN LOWER(status) = 'success' THEN NVL(amount, 0) ELSE 0 END) AS volume_sukses,
    SUM(CASE WHEN LOWER(status) = 'failed'  THEN NVL(amount, 0) ELSE 0 END) AS volume_gagal,
    SUM(CASE WHEN LOWER(status) = 'timeout' THEN NVL(amount, 0) ELSE 0 END) AS volume_timeout
FROM payment.payment_trx
WHERE transaction_time &gt;= DATE '2026-09-01' 
  AND transaction_time &lt;  DATE '2026-09-10'
  AND reference_transaction_id is null
GROUP BY TRUNC(transaction_time)
ORDER BY tanggal ASC;</t>
  </si>
  <si>
    <t>SELECT 
    TRUNC(transaction_time) AS tanggal,
    SUM(CASE WHEN LOWER(status) = 'success' THEN 1 ELSE 0 END) AS total_sukses,
    SUM(CASE WHEN LOWER(status) = 'failed' THEN 1 ELSE 0 END) AS total_gagal,
    SUM(CASE WHEN LOWER(status) = 'timeout' THEN 1 ELSE 0 END) AS total_timeout,
    SUM(CASE WHEN LOWER(status) = 'success' THEN NVL(amount, 0) ELSE 0 END) AS volume_sukses,
    SUM(CASE WHEN LOWER(status) = 'failed'  THEN NVL(amount, 0) ELSE 0 END) AS volume_gagal,
    SUM(CASE WHEN LOWER(status) = 'timeout' THEN NVL(amount, 0) ELSE 0 END) AS volume_timeout
FROM payment.payment_trx
WHERE transaction_time &gt;= DATE '2026-09-01' 
  AND transaction_time &lt;  DATE '2026-09-10'
  AND reference_transaction_id is not null
GROUP BY TRUNC(transaction_time)
ORDER BY tanggal ASC;</t>
  </si>
  <si>
    <t>TRANSAKSI PAYMENT PER BILLER (Query In Prog)</t>
  </si>
  <si>
    <t>Biller Code</t>
  </si>
  <si>
    <t>Biller Name</t>
  </si>
  <si>
    <t>Tipe (Single/Bulk)</t>
  </si>
  <si>
    <t>SELECT 
    TRUNC(a.transaction_time) AS tanggal,
    'PAYMENT' AS tipe_transaksi,
    b.biller_name,
    SUM(CASE WHEN a.reference_transaction_id IS NOT NULL THEN 1 ELSE 0 END) AS total_trx_bulk,
    SUM(CASE WHEN a.reference_transaction_id IS NULL THEN 1 ELSE 0 END)     AS total_trx_non_bulk,
    SUM(CASE WHEN LOWER(a.status) = 'success' THEN 1 ELSE 0 END) AS total_sukses,
    SUM(CASE WHEN LOWER(a.status) = 'failed'  THEN 1 ELSE 0 END) AS total_gagal,
    SUM(CASE WHEN LOWER(a.status) = 'timeout' THEN 1 ELSE 0 END) AS total_timeout,
    COUNT(*) AS total_transaksi,
    SUM(CASE WHEN LOWER(a.status) = 'success' THEN NVL(a.amount, 0) ELSE 0 END) AS volume_sukses,
    SUM(CASE WHEN LOWER(a.status) = 'failed'  THEN NVL(a.amount, 0) ELSE 0 END) AS volume_gagal,
    SUM(CASE WHEN LOWER(a.status) = 'timeout' THEN NVL(a.amount, 0) ELSE 0 END) AS volume_timeout,
    NVL(SUM(a.amount), 0) AS total_volume
FROM payment.payment_trx a
JOIN payment.default_biller_a b 
  ON a.biller_code = b.biller_code
WHERE a.transaction_time &gt;= DATE '2026-09-01' 
  AND a.transaction_time &lt;  DATE '2026-09-10'
GROUP BY 
    TRUNC(a.transaction_time), 
    b.biller_name 
ORDER BY 
    tanggal ASC, 
    b.biller_name ASC;</t>
  </si>
  <si>
    <t>TRANSAKSI PAYMENT PER NASABAH (Query Not Yet)</t>
  </si>
  <si>
    <t>Timestamp</t>
  </si>
  <si>
    <t xml:space="preserve">No Rekening/CIF
/Nama </t>
  </si>
  <si>
    <t>Bulk ID</t>
  </si>
  <si>
    <t>Biller (Nama Biller)</t>
  </si>
  <si>
    <t>No VA (Billkey 1)</t>
  </si>
  <si>
    <t>Amount</t>
  </si>
  <si>
    <t>Status Transaksi (selain berhasil)</t>
  </si>
  <si>
    <t>Be** ****da</t>
  </si>
  <si>
    <t>Bulk</t>
  </si>
  <si>
    <t>001</t>
  </si>
  <si>
    <t>Tokopedia</t>
  </si>
  <si>
    <t>887085236050552</t>
  </si>
  <si>
    <t>85.000</t>
  </si>
  <si>
    <t>PLN</t>
  </si>
  <si>
    <t>100.000</t>
  </si>
  <si>
    <t>Indihome</t>
  </si>
  <si>
    <t>75.000</t>
  </si>
  <si>
    <t>Id</t>
  </si>
  <si>
    <t>Start time</t>
  </si>
  <si>
    <t>Rilis/Beta</t>
  </si>
  <si>
    <t>PO</t>
  </si>
  <si>
    <t>SM/AD</t>
  </si>
  <si>
    <t>PIC SME Aplikasi</t>
  </si>
  <si>
    <t>Judul Monitoring</t>
  </si>
  <si>
    <t>Mockup1</t>
  </si>
  <si>
    <t>Link Monitoring</t>
  </si>
  <si>
    <t>X</t>
  </si>
  <si>
    <t>R27/Beta 2</t>
  </si>
  <si>
    <t>Titip emas</t>
  </si>
  <si>
    <t>Sypa</t>
  </si>
  <si>
    <t>Prebullion</t>
  </si>
  <si>
    <t>KAD/KASB</t>
  </si>
  <si>
    <t>Dashboard Multiguna Emas</t>
  </si>
  <si>
    <t>1. DASHBOARD SUMMARY PER MILESTONE</t>
  </si>
  <si>
    <t>Dashboard Summary Pengajuan Multiguna Emas (CIF)</t>
  </si>
  <si>
    <t>Dashboard Summary Pengajuan Multiguna Emas (Frekuensi)</t>
  </si>
  <si>
    <t>Dashboard Summary Pengajuan Multiguna Emas (Sales Volume)</t>
  </si>
  <si>
    <t>Dashboard Summary Pengajuan Multiguna Emas (Gramasi)</t>
  </si>
  <si>
    <t>2. DASHBOARD VERIFIKASI DATA NASABAH / CCG</t>
  </si>
  <si>
    <t>MGE010226123</t>
  </si>
  <si>
    <t>MGE010226456</t>
  </si>
  <si>
    <t>3. DASHBOARD PERSETUJUAN NASABAH</t>
  </si>
  <si>
    <t>MGE310126789</t>
  </si>
  <si>
    <t>4. DASHBOARD SLA PENGAJUAN SAMPAI PENCAIRAN</t>
  </si>
  <si>
    <t>F. Sign PK (Waktu)</t>
  </si>
  <si>
    <t>5. DASHBOARD PELUNASAN &amp; BUKA BLOKIR TABUNGAN EMAS</t>
  </si>
  <si>
    <t>Nominal Pelunasan (Rp)</t>
  </si>
  <si>
    <t>Gramasi Emas Dibuka Blokir</t>
  </si>
  <si>
    <t>Status Buka Blokir</t>
  </si>
  <si>
    <t>6. DETAIL AGUNAN (KOLATERAL MULTI-TABUNGAN &amp; MULTI-BRAND)</t>
  </si>
  <si>
    <t>Catatan: sumber Tabungan Emas Core Banking, granularitas PER BARIS kolateral (No. Rekening x Jenis Emas) — bukan flat 1 nilai per aplikasi. 1 aplikasi bisa menjaminkan emas dari &gt;1 Tabungan Emas dan &gt;1 jenis emas sekaligus.</t>
  </si>
  <si>
    <t>Ringkasan Kolateral per Aplikasi</t>
  </si>
  <si>
    <t>Jml. Tabungan Emas Sumber</t>
  </si>
  <si>
    <t>Jml. Jenis Emas</t>
  </si>
  <si>
    <t>Jml. Baris Kolateral</t>
  </si>
  <si>
    <t>Total Gramasi Diblokir</t>
  </si>
  <si>
    <t>Total Nilai Agunan (Rp)</t>
  </si>
  <si>
    <t>Detail Kolateral per Baris</t>
  </si>
  <si>
    <t>No. Rekening Tabungan Emas</t>
  </si>
  <si>
    <t>Jenis Emas</t>
  </si>
  <si>
    <t>Harga Buyback / Gram (Snapshot)</t>
  </si>
  <si>
    <t>Gramasi Diblokir (Baris)</t>
  </si>
  <si>
    <t>Nilai Agunan (Baris)</t>
  </si>
  <si>
    <t>Status Blokir (Baris)</t>
  </si>
  <si>
    <t>324872334594 (Tab. Emas A)</t>
  </si>
  <si>
    <t>Penuh</t>
  </si>
  <si>
    <t>Galeri24</t>
  </si>
  <si>
    <t>Sebagian</t>
  </si>
  <si>
    <t>324872338811 (Tab. Emas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</si>
</sst>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yyyy\-mm\-dd;@"/>
    <numFmt numFmtId="165" formatCode="mm/dd/yy;@"/>
    <numFmt numFmtId="166" formatCode="_(* #,##0_);_(* \(#,##0\);_(* &quot;-&quot;??_);_(@_)"/>
    <numFmt numFmtId="167" formatCode="\R\p#,##0;\(\R\p#,##0\);\-"/>
    <numFmt numFmtId="168" formatCode="#,##0.00###"/>
    <numFmt numFmtId="169" formatCode="#,##0;\(#,##0\);\-"/>
    <numFmt numFmtId="170" formatCode="_([$USD]\ * #,##0_);_([$USD]\ * \(#,##0\);_([$USD]\ * &quot;-&quot;_);_(@_)"/>
    <numFmt numFmtId="171" formatCode="_-[$Rp-421]* #,##0.00_-;\-[$Rp-421]* #,##0.00_-;_-[$Rp-421]* &quot;-&quot;??_-;_-@_-"/>
    <numFmt numFmtId="172" formatCode="_-* #,##0.00_-;\-* #,##0.00_-;_-* &quot;-&quot;??_-;_-@_-"/>
    <numFmt numFmtId="173" formatCode="_-[$Rp-421]* #,##0_-;\-[$Rp-421]* #,##0_-;_-[$Rp-421]* &quot;-&quot;_-;_-@_-"/>
    <numFmt numFmtId="174" formatCode="[$USD]\ #,##0.00"/>
  </numFmts>
  <fonts count="90">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1"/>
      <color rgb="FFFFC000"/>
      <name val="Calibri"/>
      <family val="2"/>
      <scheme val="minor"/>
    </font>
    <font>
      <b/>
      <sz val="12"/>
      <color theme="1"/>
      <name val="Calibri"/>
      <family val="2"/>
      <scheme val="minor"/>
    </font>
    <font>
      <sz val="11"/>
      <color rgb="FF242424"/>
      <name val="Aptos Narrow"/>
      <family val="2"/>
    </font>
    <font>
      <b/>
      <sz val="12"/>
      <color theme="1"/>
      <name val="Century Gothic"/>
      <family val="1"/>
    </font>
    <font>
      <b/>
      <sz val="11"/>
      <color theme="1"/>
      <name val="Aptos Narrow"/>
      <family val="2"/>
    </font>
    <font>
      <b/>
      <i/>
      <sz val="10"/>
      <color theme="1"/>
      <name val="Century Gothic"/>
      <family val="1"/>
    </font>
    <font>
      <b/>
      <i/>
      <sz val="9"/>
      <color theme="1"/>
      <name val="Century Gothic"/>
      <family val="1"/>
    </font>
    <font>
      <sz val="12"/>
      <color theme="1"/>
      <name val="Century Gothic"/>
      <family val="1"/>
    </font>
    <font>
      <sz val="11"/>
      <color theme="1"/>
      <name val="Aptos Narrow"/>
      <family val="2"/>
    </font>
    <font>
      <sz val="11"/>
      <color rgb="FF000000"/>
      <name val="Aptos Narrow"/>
      <family val="2"/>
    </font>
    <font>
      <sz val="11"/>
      <color rgb="FF000000"/>
      <name val="Calibri"/>
      <family val="2"/>
    </font>
    <font>
      <b/>
      <sz val="11"/>
      <color theme="3" tint="9.9978637043366805E-2"/>
      <name val="Aptos Narrow"/>
      <family val="2"/>
    </font>
    <font>
      <sz val="10"/>
      <color rgb="FF000000"/>
      <name val="Calibri"/>
      <family val="2"/>
    </font>
    <font>
      <b/>
      <sz val="10"/>
      <color rgb="FFFFFFFF"/>
      <name val="Calibri"/>
      <family val="2"/>
    </font>
    <font>
      <sz val="9"/>
      <color rgb="FF000000"/>
      <name val="Calibri"/>
      <family val="2"/>
    </font>
    <font>
      <sz val="9"/>
      <color rgb="FF111827"/>
      <name val="Calibri"/>
      <family val="2"/>
    </font>
    <font>
      <b/>
      <sz val="12"/>
      <color rgb="FF000000"/>
      <name val="Arial"/>
      <family val="2"/>
    </font>
    <font>
      <b/>
      <sz val="11"/>
      <color rgb="FF000000"/>
      <name val="Calibri"/>
      <family val="2"/>
      <scheme val="minor"/>
    </font>
    <font>
      <sz val="13.5"/>
      <color rgb="FF000000"/>
      <name val="Times New Roman"/>
      <family val="1"/>
    </font>
    <font>
      <b/>
      <sz val="14"/>
      <color rgb="FF000000"/>
      <name val="Calibri"/>
      <family val="2"/>
    </font>
    <font>
      <b/>
      <sz val="9"/>
      <color rgb="FFFFFFFF"/>
      <name val="Calibri"/>
      <family val="2"/>
    </font>
    <font>
      <sz val="8.5"/>
      <color rgb="FF000000"/>
      <name val="Calibri"/>
      <family val="2"/>
    </font>
    <font>
      <sz val="8.5"/>
      <color rgb="FF111827"/>
      <name val="Calibri"/>
      <family val="2"/>
    </font>
    <font>
      <sz val="8.5"/>
      <color rgb="FF1A1A1A"/>
      <name val="Calibri"/>
      <family val="2"/>
    </font>
    <font>
      <sz val="8.5"/>
      <color rgb="FF8B93A1"/>
      <name val="Calibri"/>
      <family val="2"/>
    </font>
    <font>
      <sz val="8"/>
      <color rgb="FF000000"/>
      <name val="Calibri"/>
      <family val="2"/>
    </font>
    <font>
      <b/>
      <sz val="8"/>
      <color rgb="FF9A5B00"/>
      <name val="Calibri"/>
      <family val="2"/>
    </font>
    <font>
      <b/>
      <sz val="8.5"/>
      <color rgb="FF000000"/>
      <name val="Calibri"/>
      <family val="2"/>
    </font>
    <font>
      <b/>
      <sz val="8"/>
      <color rgb="FFB3261E"/>
      <name val="Calibri"/>
      <family val="2"/>
    </font>
    <font>
      <b/>
      <sz val="8"/>
      <color rgb="FF1D4ED8"/>
      <name val="Calibri"/>
      <family val="2"/>
    </font>
    <font>
      <b/>
      <sz val="10"/>
      <color theme="1"/>
      <name val="Calibri"/>
      <family val="2"/>
      <scheme val="minor"/>
    </font>
    <font>
      <b/>
      <sz val="11"/>
      <color rgb="FFFFFFFF"/>
      <name val="Calibri"/>
      <family val="2"/>
      <scheme val="minor"/>
    </font>
    <font>
      <sz val="11"/>
      <color rgb="FF0000FF"/>
      <name val="Calibri"/>
      <family val="2"/>
      <scheme val="minor"/>
    </font>
    <font>
      <i/>
      <sz val="9"/>
      <color rgb="FF595959"/>
      <name val="Calibri"/>
      <family val="2"/>
      <scheme val="minor"/>
    </font>
    <font>
      <b/>
      <sz val="11"/>
      <color rgb="FFFFFFFF"/>
      <name val="Aptos Narrow"/>
      <family val="2"/>
    </font>
    <font>
      <b/>
      <sz val="11"/>
      <color rgb="FF000000"/>
      <name val="Calibri"/>
      <family val="2"/>
    </font>
    <font>
      <i/>
      <sz val="11"/>
      <color theme="1"/>
      <name val="Calibri"/>
      <family val="2"/>
      <scheme val="minor"/>
    </font>
    <font>
      <sz val="11"/>
      <color theme="0"/>
      <name val="Calibri"/>
      <family val="2"/>
      <scheme val="minor"/>
    </font>
    <font>
      <sz val="11"/>
      <color theme="1"/>
      <name val="Calibri"/>
      <family val="2"/>
      <scheme val="minor"/>
    </font>
    <font>
      <b/>
      <sz val="14"/>
      <color theme="1"/>
      <name val="Calibri"/>
      <family val="2"/>
      <scheme val="minor"/>
    </font>
    <font>
      <b/>
      <sz val="11"/>
      <color theme="0"/>
      <name val="Calibri"/>
      <family val="2"/>
      <scheme val="minor"/>
    </font>
    <font>
      <u/>
      <sz val="11"/>
      <color theme="10"/>
      <name val="Calibri"/>
      <family val="2"/>
      <scheme val="minor"/>
    </font>
    <font>
      <b/>
      <sz val="11"/>
      <color rgb="FF000000"/>
      <name val="Arial"/>
      <family val="2"/>
    </font>
    <font>
      <sz val="12"/>
      <color rgb="FF000000"/>
      <name val="Arial"/>
      <family val="2"/>
    </font>
    <font>
      <sz val="9"/>
      <color rgb="FF000000"/>
      <name val="Calibri"/>
      <family val="2"/>
      <scheme val="minor"/>
    </font>
    <font>
      <sz val="9"/>
      <color rgb="FF242424"/>
      <name val="Calibri"/>
      <family val="2"/>
      <scheme val="minor"/>
    </font>
    <font>
      <b/>
      <sz val="9"/>
      <color rgb="FF000000"/>
      <name val="Calibri"/>
      <family val="2"/>
    </font>
    <font>
      <sz val="8.5"/>
      <color rgb="FF00B050"/>
      <name val="Calibri"/>
      <family val="2"/>
    </font>
    <font>
      <sz val="8.5"/>
      <color rgb="FFFF0000"/>
      <name val="Calibri"/>
      <family val="2"/>
    </font>
    <font>
      <i/>
      <sz val="9"/>
      <color theme="0"/>
      <name val="Calibri"/>
      <family val="2"/>
      <scheme val="minor"/>
    </font>
    <font>
      <i/>
      <u/>
      <sz val="11"/>
      <color theme="1"/>
      <name val="Calibri"/>
      <family val="2"/>
      <scheme val="minor"/>
    </font>
    <font>
      <sz val="14"/>
      <color rgb="FF000000"/>
      <name val="Calibri"/>
      <family val="2"/>
    </font>
    <font>
      <u/>
      <sz val="24"/>
      <color theme="10"/>
      <name val="Calibri"/>
      <family val="2"/>
      <scheme val="minor"/>
    </font>
    <font>
      <i/>
      <sz val="11"/>
      <color rgb="FF000000"/>
      <name val="Calibri"/>
      <family val="2"/>
      <scheme val="minor"/>
    </font>
    <font>
      <b/>
      <sz val="16"/>
      <color theme="1"/>
      <name val="Calibri"/>
      <family val="2"/>
      <scheme val="minor"/>
    </font>
    <font>
      <b/>
      <sz val="18"/>
      <color theme="1"/>
      <name val="Calibri"/>
      <family val="2"/>
      <scheme val="minor"/>
    </font>
    <font>
      <b/>
      <sz val="6"/>
      <color rgb="FFFFFFFF"/>
      <name val="Arial"/>
      <family val="2"/>
    </font>
    <font>
      <sz val="7"/>
      <color rgb="FF000000"/>
      <name val="Arial"/>
      <family val="2"/>
    </font>
    <font>
      <sz val="7"/>
      <color rgb="FF111827"/>
      <name val="Arial"/>
      <family val="2"/>
    </font>
    <font>
      <b/>
      <sz val="11"/>
      <color rgb="FFFF0000"/>
      <name val="Calibri"/>
      <family val="2"/>
      <scheme val="minor"/>
    </font>
    <font>
      <b/>
      <sz val="11"/>
      <color theme="1"/>
      <name val="Google Sans Text"/>
      <family val="2"/>
      <charset val="1"/>
    </font>
    <font>
      <sz val="11"/>
      <color theme="1"/>
      <name val="Google Sans Text"/>
      <family val="2"/>
      <charset val="1"/>
    </font>
    <font>
      <b/>
      <sz val="11"/>
      <color theme="1"/>
      <name val="Aptos Narrow"/>
    </font>
    <font>
      <sz val="11"/>
      <color theme="1"/>
      <name val="Aptos Narrow"/>
    </font>
    <font>
      <b/>
      <sz val="24"/>
      <color theme="1"/>
      <name val="Calibri"/>
      <family val="2"/>
      <scheme val="minor"/>
    </font>
    <font>
      <sz val="11"/>
      <color rgb="FFFF0000"/>
      <name val="Calibri"/>
      <family val="2"/>
      <scheme val="minor"/>
    </font>
    <font>
      <b/>
      <sz val="9"/>
      <color rgb="FFFFFFFF"/>
      <name val="Arial"/>
      <family val="2"/>
    </font>
    <font>
      <sz val="9"/>
      <color rgb="FF000000"/>
      <name val="Arial"/>
      <family val="2"/>
    </font>
    <font>
      <b/>
      <sz val="9"/>
      <color rgb="FF000000"/>
      <name val="Arial"/>
      <family val="2"/>
    </font>
    <font>
      <b/>
      <sz val="11"/>
      <color rgb="FFFFFFFF"/>
      <name val="Calibri"/>
      <family val="2"/>
    </font>
    <font>
      <sz val="11"/>
      <color rgb="FF172B4D"/>
      <name val="-Apple-System"/>
      <charset val="1"/>
    </font>
    <font>
      <b/>
      <sz val="26"/>
      <color theme="1"/>
      <name val="Calibri"/>
      <family val="2"/>
      <scheme val="minor"/>
    </font>
    <font>
      <sz val="11"/>
      <color theme="1"/>
      <name val="Google Sans Text"/>
      <charset val="1"/>
    </font>
    <font>
      <b/>
      <sz val="11"/>
      <color rgb="FFFFFFFF"/>
      <name val="Aptos Narrow"/>
    </font>
    <font>
      <sz val="10"/>
      <color theme="0"/>
      <name val="Courier New"/>
      <family val="1"/>
    </font>
    <font>
      <b/>
      <sz val="10"/>
      <color theme="0"/>
      <name val="Courier New"/>
      <family val="1"/>
    </font>
    <font>
      <strike/>
      <sz val="11"/>
      <color rgb="FF000000"/>
      <name val="Calibri"/>
      <family val="2"/>
      <scheme val="minor"/>
    </font>
    <font>
      <sz val="9"/>
      <color rgb="FF000000"/>
      <name val="Aptos"/>
    </font>
    <font>
      <sz val="9"/>
      <color rgb="FFFFFFFF"/>
      <name val="Aptos"/>
    </font>
    <font>
      <sz val="9"/>
      <color theme="0"/>
      <name val="Aptos"/>
    </font>
    <font>
      <sz val="11"/>
      <color rgb="FF242424"/>
      <name val="Aptos Narrow"/>
    </font>
    <font>
      <sz val="9"/>
      <color rgb="FF000000"/>
      <name val="Roboto"/>
      <charset val="1"/>
    </font>
    <font>
      <b/>
      <sz val="11"/>
      <color rgb="FFFF0000"/>
      <name val="Calibri"/>
      <family val="2"/>
    </font>
    <font>
      <b/>
      <sz val="11"/>
      <color rgb="FF00B050"/>
      <name val="Calibri"/>
      <family val="2"/>
    </font>
    <font>
      <sz val="11"/>
      <color rgb="FF000000"/>
      <name val="Aptos Narrow"/>
      <charset val="1"/>
    </font>
  </fonts>
  <fills count="5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C00000"/>
        <bgColor indexed="64"/>
      </patternFill>
    </fill>
    <fill>
      <patternFill patternType="solid">
        <fgColor theme="5" tint="0.79998168889431442"/>
        <bgColor indexed="64"/>
      </patternFill>
    </fill>
    <fill>
      <patternFill patternType="solid">
        <fgColor rgb="FFFF0000"/>
        <bgColor indexed="64"/>
      </patternFill>
    </fill>
    <fill>
      <patternFill patternType="solid">
        <fgColor theme="2"/>
        <bgColor indexed="64"/>
      </patternFill>
    </fill>
    <fill>
      <patternFill patternType="solid">
        <fgColor theme="0" tint="-4.9989318521683403E-2"/>
        <bgColor indexed="64"/>
      </patternFill>
    </fill>
    <fill>
      <patternFill patternType="solid">
        <fgColor rgb="FF0F2A46"/>
        <bgColor indexed="64"/>
      </patternFill>
    </fill>
    <fill>
      <patternFill patternType="solid">
        <fgColor rgb="FFFFFFFF"/>
        <bgColor indexed="64"/>
      </patternFill>
    </fill>
    <fill>
      <patternFill patternType="solid">
        <fgColor rgb="FFED7D31"/>
        <bgColor indexed="64"/>
      </patternFill>
    </fill>
    <fill>
      <patternFill patternType="solid">
        <fgColor rgb="FFF4F8FA"/>
        <bgColor indexed="64"/>
      </patternFill>
    </fill>
    <fill>
      <patternFill patternType="solid">
        <fgColor theme="7" tint="0.79998168889431442"/>
        <bgColor indexed="64"/>
      </patternFill>
    </fill>
    <fill>
      <patternFill patternType="solid">
        <fgColor rgb="FF17204F"/>
        <bgColor indexed="64"/>
      </patternFill>
    </fill>
    <fill>
      <patternFill patternType="solid">
        <fgColor rgb="FFFDF1DC"/>
        <bgColor indexed="64"/>
      </patternFill>
    </fill>
    <fill>
      <patternFill patternType="solid">
        <fgColor rgb="FFFBE8E6"/>
        <bgColor indexed="64"/>
      </patternFill>
    </fill>
    <fill>
      <patternFill patternType="solid">
        <fgColor rgb="FFE7EDFC"/>
        <bgColor indexed="64"/>
      </patternFill>
    </fill>
    <fill>
      <patternFill patternType="solid">
        <fgColor rgb="FF548235"/>
        <bgColor indexed="64"/>
      </patternFill>
    </fill>
    <fill>
      <patternFill patternType="solid">
        <fgColor rgb="FFBDD7EE"/>
        <bgColor indexed="64"/>
      </patternFill>
    </fill>
    <fill>
      <patternFill patternType="solid">
        <fgColor rgb="FF2E5395"/>
        <bgColor indexed="64"/>
      </patternFill>
    </fill>
    <fill>
      <patternFill patternType="solid">
        <fgColor rgb="FF8EA9DB"/>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203764"/>
        <bgColor indexed="64"/>
      </patternFill>
    </fill>
    <fill>
      <patternFill patternType="solid">
        <fgColor rgb="FFB4C6E7"/>
        <bgColor indexed="64"/>
      </patternFill>
    </fill>
    <fill>
      <patternFill patternType="solid">
        <fgColor rgb="FF203864"/>
        <bgColor indexed="64"/>
      </patternFill>
    </fill>
    <fill>
      <patternFill patternType="solid">
        <fgColor rgb="FFE2F0D9"/>
        <bgColor indexed="64"/>
      </patternFill>
    </fill>
    <fill>
      <patternFill patternType="solid">
        <fgColor rgb="FFFBE5D6"/>
        <bgColor indexed="64"/>
      </patternFill>
    </fill>
    <fill>
      <patternFill patternType="solid">
        <fgColor theme="7" tint="0.59999389629810485"/>
        <bgColor indexed="64"/>
      </patternFill>
    </fill>
    <fill>
      <patternFill patternType="solid">
        <fgColor theme="8"/>
        <bgColor indexed="64"/>
      </patternFill>
    </fill>
    <fill>
      <patternFill patternType="solid">
        <fgColor theme="8" tint="0.59999389629810485"/>
        <bgColor indexed="65"/>
      </patternFill>
    </fill>
    <fill>
      <patternFill patternType="solid">
        <fgColor theme="5"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4"/>
        <bgColor theme="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92D050"/>
        <bgColor indexed="64"/>
      </patternFill>
    </fill>
    <fill>
      <patternFill patternType="solid">
        <fgColor theme="4" tint="0.79998168889431442"/>
        <bgColor indexed="65"/>
      </patternFill>
    </fill>
    <fill>
      <patternFill patternType="solid">
        <fgColor rgb="FF156082"/>
        <bgColor indexed="64"/>
      </patternFill>
    </fill>
    <fill>
      <patternFill patternType="solid">
        <fgColor rgb="FFC1E5F5"/>
        <bgColor indexed="64"/>
      </patternFill>
    </fill>
    <fill>
      <patternFill patternType="solid">
        <fgColor theme="0"/>
        <bgColor indexed="64"/>
      </patternFill>
    </fill>
    <fill>
      <patternFill patternType="solid">
        <fgColor theme="1" tint="0.499984740745262"/>
        <bgColor indexed="64"/>
      </patternFill>
    </fill>
    <fill>
      <patternFill patternType="solid">
        <fgColor rgb="FFD9E1F2"/>
        <bgColor indexed="64"/>
      </patternFill>
    </fill>
    <fill>
      <patternFill patternType="solid">
        <fgColor rgb="FF002060"/>
        <bgColor indexed="64"/>
      </patternFill>
    </fill>
    <fill>
      <patternFill patternType="solid">
        <fgColor rgb="FF96DCF8"/>
        <bgColor indexed="64"/>
      </patternFill>
    </fill>
    <fill>
      <patternFill patternType="solid">
        <fgColor rgb="FF0F9ED5"/>
        <bgColor indexed="64"/>
      </patternFill>
    </fill>
    <fill>
      <patternFill patternType="solid">
        <fgColor rgb="FF00B0F0"/>
        <bgColor indexed="64"/>
      </patternFill>
    </fill>
    <fill>
      <patternFill patternType="solid">
        <fgColor theme="1"/>
        <bgColor indexed="64"/>
      </patternFill>
    </fill>
    <fill>
      <patternFill patternType="solid">
        <fgColor theme="8" tint="-0.249977111117893"/>
        <bgColor indexed="64"/>
      </patternFill>
    </fill>
  </fills>
  <borders count="109">
    <border>
      <left/>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ck">
        <color theme="4"/>
      </bottom>
      <diagonal/>
    </border>
    <border>
      <left style="thin">
        <color rgb="FF000000"/>
      </left>
      <right style="thin">
        <color rgb="FFE2E8EE"/>
      </right>
      <top style="thin">
        <color rgb="FF000000"/>
      </top>
      <bottom style="thin">
        <color rgb="FFE2E8EE"/>
      </bottom>
      <diagonal/>
    </border>
    <border>
      <left style="thin">
        <color rgb="FFE2E8EE"/>
      </left>
      <right style="thin">
        <color rgb="FFE2E8EE"/>
      </right>
      <top style="thin">
        <color rgb="FF000000"/>
      </top>
      <bottom style="thin">
        <color rgb="FFE2E8EE"/>
      </bottom>
      <diagonal/>
    </border>
    <border>
      <left style="thin">
        <color rgb="FFE2E8EE"/>
      </left>
      <right style="thin">
        <color rgb="FF000000"/>
      </right>
      <top style="thin">
        <color rgb="FF000000"/>
      </top>
      <bottom style="thin">
        <color rgb="FFE2E8EE"/>
      </bottom>
      <diagonal/>
    </border>
    <border>
      <left style="thin">
        <color rgb="FF000000"/>
      </left>
      <right style="thin">
        <color rgb="FFE2E8EE"/>
      </right>
      <top style="thin">
        <color rgb="FFE2E8EE"/>
      </top>
      <bottom style="thin">
        <color rgb="FF000000"/>
      </bottom>
      <diagonal/>
    </border>
    <border>
      <left style="thin">
        <color rgb="FFE2E8EE"/>
      </left>
      <right style="thin">
        <color rgb="FFE2E8EE"/>
      </right>
      <top style="thin">
        <color rgb="FFE2E8EE"/>
      </top>
      <bottom style="thin">
        <color rgb="FF000000"/>
      </bottom>
      <diagonal/>
    </border>
    <border>
      <left style="thin">
        <color rgb="FFE2E8EE"/>
      </left>
      <right style="thin">
        <color rgb="FF000000"/>
      </right>
      <top style="thin">
        <color rgb="FFE2E8EE"/>
      </top>
      <bottom style="thin">
        <color rgb="FF000000"/>
      </bottom>
      <diagonal/>
    </border>
    <border>
      <left style="thin">
        <color rgb="FF000000"/>
      </left>
      <right style="thin">
        <color rgb="FFE2E8EE"/>
      </right>
      <top style="thin">
        <color rgb="FFE2E8EE"/>
      </top>
      <bottom style="thin">
        <color rgb="FFE2E8EE"/>
      </bottom>
      <diagonal/>
    </border>
    <border>
      <left style="thin">
        <color rgb="FFE2E8EE"/>
      </left>
      <right style="thin">
        <color rgb="FFE2E8EE"/>
      </right>
      <top style="thin">
        <color rgb="FFE2E8EE"/>
      </top>
      <bottom style="thin">
        <color rgb="FFE2E8EE"/>
      </bottom>
      <diagonal/>
    </border>
    <border>
      <left style="thin">
        <color rgb="FFE2E8EE"/>
      </left>
      <right style="thin">
        <color rgb="FF000000"/>
      </right>
      <top style="thin">
        <color rgb="FFE2E8EE"/>
      </top>
      <bottom style="thin">
        <color rgb="FFE2E8EE"/>
      </bottom>
      <diagonal/>
    </border>
    <border>
      <left style="thin">
        <color rgb="FF000000"/>
      </left>
      <right style="thin">
        <color rgb="FFE2E8EE"/>
      </right>
      <top style="thin">
        <color rgb="FFE2E8EE"/>
      </top>
      <bottom/>
      <diagonal/>
    </border>
    <border>
      <left style="thin">
        <color rgb="FFE2E8EE"/>
      </left>
      <right style="thin">
        <color rgb="FFE2E8EE"/>
      </right>
      <top style="thin">
        <color rgb="FFE2E8EE"/>
      </top>
      <bottom/>
      <diagonal/>
    </border>
    <border>
      <left style="thin">
        <color rgb="FFE2E8EE"/>
      </left>
      <right style="thin">
        <color rgb="FF000000"/>
      </right>
      <top style="thin">
        <color rgb="FFE2E8EE"/>
      </top>
      <bottom/>
      <diagonal/>
    </border>
    <border>
      <left style="thin">
        <color rgb="FF000000"/>
      </left>
      <right style="thin">
        <color rgb="FFE2E8EE"/>
      </right>
      <top/>
      <bottom style="thin">
        <color rgb="FFE2E8EE"/>
      </bottom>
      <diagonal/>
    </border>
    <border>
      <left style="thin">
        <color rgb="FFE2E8EE"/>
      </left>
      <right style="thin">
        <color rgb="FFE2E8EE"/>
      </right>
      <top/>
      <bottom style="thin">
        <color rgb="FFE2E8EE"/>
      </bottom>
      <diagonal/>
    </border>
    <border>
      <left style="thin">
        <color rgb="FFE2E8EE"/>
      </left>
      <right style="thin">
        <color rgb="FF000000"/>
      </right>
      <top/>
      <bottom style="thin">
        <color rgb="FFE2E8EE"/>
      </bottom>
      <diagonal/>
    </border>
    <border>
      <left style="thin">
        <color rgb="FF000000"/>
      </left>
      <right style="thin">
        <color rgb="FFE2E8EE"/>
      </right>
      <top/>
      <bottom style="thin">
        <color rgb="FF000000"/>
      </bottom>
      <diagonal/>
    </border>
    <border>
      <left style="thin">
        <color rgb="FFE2E8EE"/>
      </left>
      <right style="thin">
        <color rgb="FFE2E8EE"/>
      </right>
      <top/>
      <bottom style="thin">
        <color rgb="FF000000"/>
      </bottom>
      <diagonal/>
    </border>
    <border>
      <left style="thin">
        <color rgb="FFE2E8EE"/>
      </left>
      <right style="thin">
        <color rgb="FF000000"/>
      </right>
      <top/>
      <bottom style="thin">
        <color rgb="FF000000"/>
      </bottom>
      <diagonal/>
    </border>
    <border>
      <left style="thin">
        <color rgb="FF000000"/>
      </left>
      <right/>
      <top/>
      <bottom/>
      <diagonal/>
    </border>
    <border>
      <left style="thin">
        <color rgb="FF000000"/>
      </left>
      <right style="thin">
        <color rgb="FFD9DEE6"/>
      </right>
      <top style="thin">
        <color rgb="FF000000"/>
      </top>
      <bottom style="thin">
        <color rgb="FFD9DEE6"/>
      </bottom>
      <diagonal/>
    </border>
    <border>
      <left style="thin">
        <color rgb="FFD9DEE6"/>
      </left>
      <right style="thin">
        <color rgb="FFD9DEE6"/>
      </right>
      <top style="thin">
        <color rgb="FF000000"/>
      </top>
      <bottom style="thin">
        <color rgb="FFD9DEE6"/>
      </bottom>
      <diagonal/>
    </border>
    <border>
      <left style="thin">
        <color rgb="FFD9DEE6"/>
      </left>
      <right style="thin">
        <color rgb="FF000000"/>
      </right>
      <top style="thin">
        <color rgb="FF000000"/>
      </top>
      <bottom style="thin">
        <color rgb="FFD9DEE6"/>
      </bottom>
      <diagonal/>
    </border>
    <border>
      <left style="thin">
        <color rgb="FF000000"/>
      </left>
      <right style="thin">
        <color rgb="FFE2E8EE"/>
      </right>
      <top style="thin">
        <color rgb="FFD9DEE6"/>
      </top>
      <bottom/>
      <diagonal/>
    </border>
    <border>
      <left style="thin">
        <color rgb="FFE2E8EE"/>
      </left>
      <right style="thin">
        <color rgb="FFD9DEE6"/>
      </right>
      <top style="thin">
        <color rgb="FFD9DEE6"/>
      </top>
      <bottom/>
      <diagonal/>
    </border>
    <border>
      <left style="thin">
        <color rgb="FFD9DEE6"/>
      </left>
      <right style="thin">
        <color rgb="FFE2E8EE"/>
      </right>
      <top style="thin">
        <color rgb="FFD9DEE6"/>
      </top>
      <bottom/>
      <diagonal/>
    </border>
    <border>
      <left style="thin">
        <color rgb="FFE2E8EE"/>
      </left>
      <right style="thin">
        <color rgb="FFE2E8EE"/>
      </right>
      <top style="thin">
        <color rgb="FFD9DEE6"/>
      </top>
      <bottom/>
      <diagonal/>
    </border>
    <border>
      <left style="thin">
        <color rgb="FFD9DEE6"/>
      </left>
      <right style="thin">
        <color rgb="FFD9DEE6"/>
      </right>
      <top style="thin">
        <color rgb="FFD9DEE6"/>
      </top>
      <bottom/>
      <diagonal/>
    </border>
    <border>
      <left style="thin">
        <color rgb="FFD9DEE6"/>
      </left>
      <right style="thin">
        <color rgb="FF000000"/>
      </right>
      <top style="thin">
        <color rgb="FFD9DEE6"/>
      </top>
      <bottom/>
      <diagonal/>
    </border>
    <border>
      <left style="thin">
        <color rgb="FFE2E8EE"/>
      </left>
      <right style="thin">
        <color rgb="FFD9DEE6"/>
      </right>
      <top/>
      <bottom style="thin">
        <color rgb="FFD9DEE6"/>
      </bottom>
      <diagonal/>
    </border>
    <border>
      <left style="thin">
        <color rgb="FFD9DEE6"/>
      </left>
      <right style="thin">
        <color rgb="FFE2E8EE"/>
      </right>
      <top/>
      <bottom style="thin">
        <color rgb="FFE2E8EE"/>
      </bottom>
      <diagonal/>
    </border>
    <border>
      <left style="thin">
        <color rgb="FFD9DEE6"/>
      </left>
      <right style="thin">
        <color rgb="FFD9DEE6"/>
      </right>
      <top/>
      <bottom style="thin">
        <color rgb="FFD9DEE6"/>
      </bottom>
      <diagonal/>
    </border>
    <border>
      <left style="thin">
        <color rgb="FFD9DEE6"/>
      </left>
      <right style="thin">
        <color rgb="FF000000"/>
      </right>
      <top/>
      <bottom style="thin">
        <color rgb="FFD9DEE6"/>
      </bottom>
      <diagonal/>
    </border>
    <border>
      <left style="thin">
        <color rgb="FF000000"/>
      </left>
      <right style="thin">
        <color rgb="FFD9DEE6"/>
      </right>
      <top style="thin">
        <color rgb="FFE2E8EE"/>
      </top>
      <bottom/>
      <diagonal/>
    </border>
    <border>
      <left style="thin">
        <color rgb="FFD9DEE6"/>
      </left>
      <right style="thin">
        <color rgb="FFE2E8EE"/>
      </right>
      <top style="thin">
        <color rgb="FFE2E8EE"/>
      </top>
      <bottom/>
      <diagonal/>
    </border>
    <border>
      <left style="thin">
        <color rgb="FF000000"/>
      </left>
      <right style="thin">
        <color rgb="FFD9DEE6"/>
      </right>
      <top/>
      <bottom style="thin">
        <color rgb="FFD9DEE6"/>
      </bottom>
      <diagonal/>
    </border>
    <border>
      <left style="thin">
        <color rgb="FF000000"/>
      </left>
      <right style="thin">
        <color rgb="FFD9DEE6"/>
      </right>
      <top/>
      <bottom style="thin">
        <color rgb="FF000000"/>
      </bottom>
      <diagonal/>
    </border>
    <border>
      <left style="thin">
        <color rgb="FFD9DEE6"/>
      </left>
      <right style="thin">
        <color rgb="FFD9DEE6"/>
      </right>
      <top/>
      <bottom style="thin">
        <color rgb="FF000000"/>
      </bottom>
      <diagonal/>
    </border>
    <border>
      <left style="thin">
        <color rgb="FFD9DEE6"/>
      </left>
      <right style="thin">
        <color rgb="FFE2E8EE"/>
      </right>
      <top/>
      <bottom style="thin">
        <color rgb="FF000000"/>
      </bottom>
      <diagonal/>
    </border>
    <border>
      <left style="thin">
        <color rgb="FFE2E8EE"/>
      </left>
      <right style="thin">
        <color rgb="FFD9DEE6"/>
      </right>
      <top/>
      <bottom style="thin">
        <color rgb="FF000000"/>
      </bottom>
      <diagonal/>
    </border>
    <border>
      <left style="thin">
        <color rgb="FFD9DEE6"/>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E7E6E6"/>
      </right>
      <top style="thin">
        <color rgb="FF000000"/>
      </top>
      <bottom style="thin">
        <color rgb="FFE7E6E6"/>
      </bottom>
      <diagonal/>
    </border>
    <border>
      <left style="thin">
        <color rgb="FFE7E6E6"/>
      </left>
      <right style="thin">
        <color rgb="FFE7E6E6"/>
      </right>
      <top style="thin">
        <color rgb="FF000000"/>
      </top>
      <bottom style="thin">
        <color rgb="FFE7E6E6"/>
      </bottom>
      <diagonal/>
    </border>
    <border>
      <left style="thin">
        <color rgb="FFE7E6E6"/>
      </left>
      <right style="thin">
        <color rgb="FF000000"/>
      </right>
      <top style="thin">
        <color rgb="FF000000"/>
      </top>
      <bottom style="thin">
        <color rgb="FFE7E6E6"/>
      </bottom>
      <diagonal/>
    </border>
    <border>
      <left style="thin">
        <color rgb="FF000000"/>
      </left>
      <right style="thin">
        <color rgb="FFE7E6E6"/>
      </right>
      <top style="thin">
        <color rgb="FFE7E6E6"/>
      </top>
      <bottom/>
      <diagonal/>
    </border>
    <border>
      <left style="thin">
        <color rgb="FFE7E6E6"/>
      </left>
      <right style="thin">
        <color rgb="FFE7E6E6"/>
      </right>
      <top style="thin">
        <color rgb="FFE7E6E6"/>
      </top>
      <bottom/>
      <diagonal/>
    </border>
    <border>
      <left style="thin">
        <color rgb="FFE7E6E6"/>
      </left>
      <right style="thin">
        <color rgb="FF000000"/>
      </right>
      <top style="thin">
        <color rgb="FFE7E6E6"/>
      </top>
      <bottom/>
      <diagonal/>
    </border>
    <border>
      <left style="thin">
        <color rgb="FF000000"/>
      </left>
      <right style="thin">
        <color rgb="FFE7E6E6"/>
      </right>
      <top style="thin">
        <color rgb="FFE7E6E6"/>
      </top>
      <bottom style="thin">
        <color rgb="FF000000"/>
      </bottom>
      <diagonal/>
    </border>
    <border>
      <left style="thin">
        <color rgb="FFE7E6E6"/>
      </left>
      <right style="thin">
        <color rgb="FFE7E6E6"/>
      </right>
      <top style="thin">
        <color rgb="FFE7E6E6"/>
      </top>
      <bottom style="thin">
        <color rgb="FF000000"/>
      </bottom>
      <diagonal/>
    </border>
    <border>
      <left style="thin">
        <color rgb="FFE7E6E6"/>
      </left>
      <right style="thin">
        <color rgb="FF000000"/>
      </right>
      <top style="thin">
        <color rgb="FFE7E6E6"/>
      </top>
      <bottom style="thin">
        <color rgb="FF000000"/>
      </bottom>
      <diagonal/>
    </border>
    <border>
      <left/>
      <right style="thin">
        <color rgb="FF000000"/>
      </right>
      <top style="thin">
        <color rgb="FF000000"/>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rgb="FF000000"/>
      </left>
      <right style="medium">
        <color rgb="FFC00000"/>
      </right>
      <top style="medium">
        <color rgb="FFC00000"/>
      </top>
      <bottom style="thin">
        <color rgb="FF000000"/>
      </bottom>
      <diagonal/>
    </border>
    <border>
      <left style="thin">
        <color rgb="FF000000"/>
      </left>
      <right style="medium">
        <color rgb="FFC00000"/>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thin">
        <color rgb="FF000000"/>
      </left>
      <right style="medium">
        <color rgb="FFC00000"/>
      </right>
      <top/>
      <bottom style="thin">
        <color rgb="FF000000"/>
      </bottom>
      <diagonal/>
    </border>
    <border>
      <left style="thin">
        <color rgb="FF203764"/>
      </left>
      <right style="thin">
        <color rgb="FF203764"/>
      </right>
      <top style="thin">
        <color rgb="FF203764"/>
      </top>
      <bottom style="thin">
        <color rgb="FF203764"/>
      </bottom>
      <diagonal/>
    </border>
    <border>
      <left style="thin">
        <color rgb="FF000000"/>
      </left>
      <right/>
      <top style="thin">
        <color rgb="FF000000"/>
      </top>
      <bottom style="thin">
        <color rgb="FF156082"/>
      </bottom>
      <diagonal/>
    </border>
    <border>
      <left/>
      <right/>
      <top style="thin">
        <color rgb="FF000000"/>
      </top>
      <bottom style="thin">
        <color rgb="FF156082"/>
      </bottom>
      <diagonal/>
    </border>
    <border>
      <left/>
      <right style="thin">
        <color rgb="FF156082"/>
      </right>
      <top style="thin">
        <color rgb="FF000000"/>
      </top>
      <bottom style="thin">
        <color rgb="FF156082"/>
      </bottom>
      <diagonal/>
    </border>
    <border>
      <left style="thin">
        <color rgb="FF156082"/>
      </left>
      <right style="thin">
        <color rgb="FF156082"/>
      </right>
      <top style="thin">
        <color rgb="FF000000"/>
      </top>
      <bottom style="thin">
        <color rgb="FF156082"/>
      </bottom>
      <diagonal/>
    </border>
    <border>
      <left style="thin">
        <color rgb="FF156082"/>
      </left>
      <right style="thin">
        <color rgb="FF000000"/>
      </right>
      <top style="thin">
        <color rgb="FF000000"/>
      </top>
      <bottom style="thin">
        <color rgb="FF156082"/>
      </bottom>
      <diagonal/>
    </border>
    <border>
      <left style="thin">
        <color rgb="FF000000"/>
      </left>
      <right style="thin">
        <color rgb="FF156082"/>
      </right>
      <top style="thin">
        <color rgb="FF156082"/>
      </top>
      <bottom style="thin">
        <color rgb="FF156082"/>
      </bottom>
      <diagonal/>
    </border>
    <border>
      <left style="thin">
        <color rgb="FF156082"/>
      </left>
      <right style="thin">
        <color rgb="FF156082"/>
      </right>
      <top style="thin">
        <color rgb="FF156082"/>
      </top>
      <bottom style="thin">
        <color rgb="FF156082"/>
      </bottom>
      <diagonal/>
    </border>
    <border>
      <left style="thin">
        <color rgb="FF156082"/>
      </left>
      <right style="thin">
        <color rgb="FF000000"/>
      </right>
      <top style="thin">
        <color rgb="FF156082"/>
      </top>
      <bottom style="thin">
        <color rgb="FF156082"/>
      </bottom>
      <diagonal/>
    </border>
    <border>
      <left/>
      <right style="thin">
        <color rgb="FF000000"/>
      </right>
      <top style="thin">
        <color rgb="FF000000"/>
      </top>
      <bottom style="thin">
        <color rgb="FF156082"/>
      </bottom>
      <diagonal/>
    </border>
    <border>
      <left style="thin">
        <color rgb="FF000000"/>
      </left>
      <right/>
      <top style="thin">
        <color rgb="FF156082"/>
      </top>
      <bottom style="thin">
        <color rgb="FF156082"/>
      </bottom>
      <diagonal/>
    </border>
    <border>
      <left/>
      <right/>
      <top style="thin">
        <color rgb="FF156082"/>
      </top>
      <bottom style="thin">
        <color rgb="FF156082"/>
      </bottom>
      <diagonal/>
    </border>
    <border>
      <left/>
      <right style="thin">
        <color rgb="FF156082"/>
      </right>
      <top style="thin">
        <color rgb="FF156082"/>
      </top>
      <bottom style="thin">
        <color rgb="FF156082"/>
      </bottom>
      <diagonal/>
    </border>
    <border>
      <left style="thin">
        <color rgb="FF156082"/>
      </left>
      <right/>
      <top style="thin">
        <color rgb="FF156082"/>
      </top>
      <bottom style="thin">
        <color rgb="FF156082"/>
      </bottom>
      <diagonal/>
    </border>
    <border>
      <left/>
      <right style="thin">
        <color rgb="FF000000"/>
      </right>
      <top style="thin">
        <color rgb="FF156082"/>
      </top>
      <bottom style="thin">
        <color rgb="FF156082"/>
      </bottom>
      <diagonal/>
    </border>
    <border>
      <left style="thin">
        <color rgb="FF000000"/>
      </left>
      <right style="thin">
        <color rgb="FF156082"/>
      </right>
      <top style="thin">
        <color rgb="FF156082"/>
      </top>
      <bottom/>
      <diagonal/>
    </border>
    <border>
      <left style="thin">
        <color rgb="FF156082"/>
      </left>
      <right style="thin">
        <color rgb="FF156082"/>
      </right>
      <top style="thin">
        <color rgb="FF156082"/>
      </top>
      <bottom/>
      <diagonal/>
    </border>
    <border>
      <left style="thin">
        <color rgb="FF156082"/>
      </left>
      <right style="thin">
        <color rgb="FF000000"/>
      </right>
      <top style="thin">
        <color rgb="FF156082"/>
      </top>
      <bottom/>
      <diagonal/>
    </border>
    <border>
      <left style="thin">
        <color rgb="FF000000"/>
      </left>
      <right/>
      <top style="thin">
        <color rgb="FF000000"/>
      </top>
      <bottom style="thin">
        <color rgb="FF0F9ED5"/>
      </bottom>
      <diagonal/>
    </border>
    <border>
      <left/>
      <right style="thin">
        <color rgb="FF000000"/>
      </right>
      <top style="thin">
        <color rgb="FF000000"/>
      </top>
      <bottom style="thin">
        <color rgb="FF0F9ED5"/>
      </bottom>
      <diagonal/>
    </border>
    <border>
      <left style="thin">
        <color rgb="FF000000"/>
      </left>
      <right style="thin">
        <color rgb="FF0F9ED5"/>
      </right>
      <top style="thin">
        <color rgb="FF0F9ED5"/>
      </top>
      <bottom style="thin">
        <color rgb="FF000000"/>
      </bottom>
      <diagonal/>
    </border>
    <border>
      <left style="thin">
        <color rgb="FF0F9ED5"/>
      </left>
      <right style="thin">
        <color rgb="FF000000"/>
      </right>
      <top style="thin">
        <color rgb="FFFFFFFF"/>
      </top>
      <bottom/>
      <diagonal/>
    </border>
    <border>
      <left style="thin">
        <color rgb="FF000000"/>
      </left>
      <right style="thin">
        <color rgb="FF0F9ED5"/>
      </right>
      <top/>
      <bottom/>
      <diagonal/>
    </border>
    <border>
      <left style="thin">
        <color rgb="FF0F9ED5"/>
      </left>
      <right style="thin">
        <color rgb="FF0F9ED5"/>
      </right>
      <top/>
      <bottom/>
      <diagonal/>
    </border>
    <border>
      <left style="thin">
        <color rgb="FF0F9ED5"/>
      </left>
      <right style="thin">
        <color rgb="FF000000"/>
      </right>
      <top/>
      <bottom/>
      <diagonal/>
    </border>
    <border>
      <left/>
      <right/>
      <top style="thin">
        <color rgb="FF000000"/>
      </top>
      <bottom style="thin">
        <color rgb="FF0F9ED5"/>
      </bottom>
      <diagonal/>
    </border>
    <border>
      <left style="thin">
        <color rgb="FF000000"/>
      </left>
      <right style="thin">
        <color rgb="FF0F9ED5"/>
      </right>
      <top style="thin">
        <color rgb="FF0F9ED5"/>
      </top>
      <bottom style="thin">
        <color rgb="FF0F9ED5"/>
      </bottom>
      <diagonal/>
    </border>
    <border>
      <left style="thin">
        <color rgb="FF0F9ED5"/>
      </left>
      <right style="thin">
        <color rgb="FF0F9ED5"/>
      </right>
      <top style="thin">
        <color rgb="FF0F9ED5"/>
      </top>
      <bottom style="thin">
        <color rgb="FF0F9ED5"/>
      </bottom>
      <diagonal/>
    </border>
    <border>
      <left style="thin">
        <color rgb="FF0F9ED5"/>
      </left>
      <right style="thin">
        <color rgb="FF000000"/>
      </right>
      <top style="thin">
        <color rgb="FF0F9ED5"/>
      </top>
      <bottom style="thin">
        <color rgb="FF0F9ED5"/>
      </bottom>
      <diagonal/>
    </border>
    <border>
      <left/>
      <right/>
      <top style="thin">
        <color theme="1"/>
      </top>
      <bottom/>
      <diagonal/>
    </border>
    <border>
      <left/>
      <right style="thin">
        <color theme="1"/>
      </right>
      <top style="thin">
        <color theme="1"/>
      </top>
      <bottom/>
      <diagonal/>
    </border>
  </borders>
  <cellStyleXfs count="5">
    <xf numFmtId="0" fontId="0" fillId="0" borderId="0"/>
    <xf numFmtId="172" fontId="43" fillId="0" borderId="0" applyFont="0" applyFill="0" applyBorder="0" applyAlignment="0" applyProtection="0"/>
    <xf numFmtId="0" fontId="2" fillId="34" borderId="0" applyNumberFormat="0" applyBorder="0" applyAlignment="0" applyProtection="0"/>
    <xf numFmtId="0" fontId="46" fillId="0" borderId="0" applyNumberFormat="0" applyFill="0" applyBorder="0" applyAlignment="0" applyProtection="0"/>
    <xf numFmtId="0" fontId="1" fillId="42" borderId="0" applyNumberFormat="0" applyBorder="0" applyAlignment="0" applyProtection="0"/>
  </cellStyleXfs>
  <cellXfs count="910">
    <xf numFmtId="0" fontId="0" fillId="0" borderId="0" xfId="0"/>
    <xf numFmtId="0" fontId="3" fillId="0" borderId="0" xfId="0" applyFont="1" applyAlignment="1">
      <alignment horizontal="center" vertical="center"/>
    </xf>
    <xf numFmtId="0" fontId="0" fillId="0" borderId="0" xfId="0" applyAlignment="1">
      <alignment horizontal="center" vertical="center"/>
    </xf>
    <xf numFmtId="0" fontId="3" fillId="0" borderId="5" xfId="0" applyFont="1" applyBorder="1" applyAlignment="1">
      <alignment horizontal="center" vertical="center" wrapText="1"/>
    </xf>
    <xf numFmtId="0" fontId="3" fillId="3" borderId="5" xfId="0" applyFont="1" applyFill="1"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3" fillId="2" borderId="0" xfId="0" applyFont="1" applyFill="1" applyAlignment="1">
      <alignment vertical="center"/>
    </xf>
    <xf numFmtId="164" fontId="3" fillId="0" borderId="0" xfId="0" applyNumberFormat="1" applyFont="1" applyAlignment="1">
      <alignment horizontal="left" vertical="center"/>
    </xf>
    <xf numFmtId="0" fontId="3" fillId="0" borderId="0" xfId="0" applyFont="1" applyAlignment="1">
      <alignment vertical="center"/>
    </xf>
    <xf numFmtId="0" fontId="0" fillId="0" borderId="0" xfId="0" applyAlignment="1">
      <alignment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0" xfId="0" applyFont="1"/>
    <xf numFmtId="165" fontId="0" fillId="0" borderId="0" xfId="0" applyNumberFormat="1"/>
    <xf numFmtId="165" fontId="0" fillId="0" borderId="0" xfId="0" applyNumberFormat="1" applyAlignment="1">
      <alignment horizontal="center" vertical="center"/>
    </xf>
    <xf numFmtId="0" fontId="8" fillId="5" borderId="3"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9" fillId="0" borderId="0" xfId="0" applyFont="1"/>
    <xf numFmtId="0" fontId="10" fillId="5" borderId="3"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0" borderId="3" xfId="0" applyFont="1" applyBorder="1" applyAlignment="1">
      <alignment vertical="top"/>
    </xf>
    <xf numFmtId="164" fontId="12" fillId="0" borderId="3" xfId="0" applyNumberFormat="1" applyFont="1" applyBorder="1" applyAlignment="1">
      <alignment vertical="top"/>
    </xf>
    <xf numFmtId="49" fontId="12" fillId="0" borderId="3" xfId="0" applyNumberFormat="1" applyFont="1" applyBorder="1" applyAlignment="1">
      <alignment vertical="top"/>
    </xf>
    <xf numFmtId="49" fontId="12" fillId="6" borderId="2" xfId="0" applyNumberFormat="1" applyFont="1" applyFill="1" applyBorder="1" applyAlignment="1">
      <alignment vertical="top"/>
    </xf>
    <xf numFmtId="0" fontId="0" fillId="0" borderId="3" xfId="0" applyBorder="1"/>
    <xf numFmtId="49" fontId="12" fillId="6" borderId="3" xfId="0" applyNumberFormat="1" applyFont="1" applyFill="1" applyBorder="1" applyAlignment="1">
      <alignment vertical="top"/>
    </xf>
    <xf numFmtId="0" fontId="0" fillId="0" borderId="2" xfId="0" applyBorder="1"/>
    <xf numFmtId="49" fontId="12" fillId="0" borderId="2" xfId="0" applyNumberFormat="1" applyFont="1" applyBorder="1" applyAlignment="1">
      <alignment vertical="top"/>
    </xf>
    <xf numFmtId="0" fontId="12" fillId="0" borderId="2" xfId="0" applyFont="1" applyBorder="1" applyAlignment="1">
      <alignment vertical="top"/>
    </xf>
    <xf numFmtId="0" fontId="0" fillId="0" borderId="9" xfId="0" applyBorder="1" applyAlignment="1">
      <alignment horizontal="center" vertical="top"/>
    </xf>
    <xf numFmtId="0" fontId="0" fillId="0" borderId="2" xfId="0" applyBorder="1" applyAlignment="1">
      <alignment horizontal="center" vertical="top"/>
    </xf>
    <xf numFmtId="21" fontId="12" fillId="0" borderId="3" xfId="0" applyNumberFormat="1" applyFont="1" applyBorder="1" applyAlignment="1">
      <alignment horizontal="left" vertical="top"/>
    </xf>
    <xf numFmtId="0" fontId="0" fillId="0" borderId="3" xfId="0" applyBorder="1" applyAlignment="1">
      <alignment horizontal="center" vertical="top"/>
    </xf>
    <xf numFmtId="0" fontId="0" fillId="0" borderId="3" xfId="0" quotePrefix="1" applyBorder="1"/>
    <xf numFmtId="0" fontId="0" fillId="3" borderId="0" xfId="0" applyFill="1"/>
    <xf numFmtId="0" fontId="14" fillId="0" borderId="12" xfId="0" applyFont="1" applyBorder="1" applyAlignment="1">
      <alignment horizontal="center" vertical="center" wrapText="1"/>
    </xf>
    <xf numFmtId="0" fontId="13" fillId="0" borderId="12" xfId="0" applyFont="1" applyBorder="1" applyAlignment="1">
      <alignment horizontal="center" vertical="center" wrapText="1"/>
    </xf>
    <xf numFmtId="0" fontId="0" fillId="0" borderId="12" xfId="0" applyBorder="1" applyAlignment="1">
      <alignment horizontal="center" vertical="center" wrapText="1"/>
    </xf>
    <xf numFmtId="0" fontId="13" fillId="0" borderId="13" xfId="0" applyFont="1" applyBorder="1" applyAlignment="1">
      <alignment horizontal="center" vertical="center" wrapText="1"/>
    </xf>
    <xf numFmtId="0" fontId="13" fillId="0" borderId="8" xfId="0" applyFont="1" applyBorder="1" applyAlignment="1">
      <alignment horizontal="center" vertical="center" wrapText="1"/>
    </xf>
    <xf numFmtId="0" fontId="3" fillId="3" borderId="0" xfId="0" applyFont="1" applyFill="1"/>
    <xf numFmtId="0" fontId="3" fillId="0" borderId="0" xfId="0" applyFont="1"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left" vertical="center"/>
    </xf>
    <xf numFmtId="165" fontId="0" fillId="0" borderId="3" xfId="0" applyNumberFormat="1" applyBorder="1" applyAlignment="1">
      <alignment horizontal="center" vertical="center" wrapText="1"/>
    </xf>
    <xf numFmtId="0" fontId="0" fillId="0" borderId="3" xfId="0" applyBorder="1" applyAlignment="1">
      <alignment horizontal="center" vertical="center" wrapText="1"/>
    </xf>
    <xf numFmtId="0" fontId="7" fillId="0" borderId="3" xfId="0" applyFont="1" applyBorder="1" applyAlignment="1">
      <alignment horizontal="center" vertical="center"/>
    </xf>
    <xf numFmtId="0" fontId="0" fillId="0" borderId="3" xfId="0" applyBorder="1" applyAlignment="1">
      <alignment horizontal="center" vertical="center"/>
    </xf>
    <xf numFmtId="0" fontId="0" fillId="0" borderId="3" xfId="0" quotePrefix="1" applyBorder="1" applyAlignment="1">
      <alignment horizontal="center" vertical="center"/>
    </xf>
    <xf numFmtId="0" fontId="13" fillId="3" borderId="11" xfId="0" applyFont="1" applyFill="1" applyBorder="1" applyAlignment="1">
      <alignment vertical="top"/>
    </xf>
    <xf numFmtId="0" fontId="0" fillId="0" borderId="0" xfId="0" applyAlignment="1">
      <alignment horizontal="center"/>
    </xf>
    <xf numFmtId="0" fontId="0" fillId="7" borderId="3" xfId="0" applyFill="1" applyBorder="1"/>
    <xf numFmtId="0" fontId="0" fillId="7" borderId="3" xfId="0" applyFill="1" applyBorder="1" applyAlignment="1">
      <alignment vertical="top" wrapText="1"/>
    </xf>
    <xf numFmtId="0" fontId="0" fillId="7" borderId="3" xfId="0" applyFill="1" applyBorder="1" applyAlignment="1">
      <alignment vertical="top"/>
    </xf>
    <xf numFmtId="14" fontId="0" fillId="0" borderId="3" xfId="0" applyNumberFormat="1" applyBorder="1"/>
    <xf numFmtId="0" fontId="16" fillId="5" borderId="10" xfId="0" applyFont="1" applyFill="1" applyBorder="1" applyAlignment="1">
      <alignment horizontal="center" vertical="top"/>
    </xf>
    <xf numFmtId="0" fontId="9" fillId="3" borderId="11" xfId="0" applyFont="1" applyFill="1" applyBorder="1" applyAlignment="1">
      <alignment vertical="top"/>
    </xf>
    <xf numFmtId="0" fontId="9" fillId="5" borderId="3" xfId="0" applyFont="1" applyFill="1" applyBorder="1" applyAlignment="1">
      <alignment horizontal="center" vertical="top"/>
    </xf>
    <xf numFmtId="0" fontId="0" fillId="8" borderId="3" xfId="0" applyFill="1" applyBorder="1"/>
    <xf numFmtId="14" fontId="0" fillId="0" borderId="7" xfId="0" applyNumberFormat="1" applyBorder="1"/>
    <xf numFmtId="0" fontId="0" fillId="7" borderId="8" xfId="0" applyFill="1" applyBorder="1"/>
    <xf numFmtId="0" fontId="0" fillId="7" borderId="2" xfId="0" applyFill="1" applyBorder="1" applyAlignment="1">
      <alignment vertical="top"/>
    </xf>
    <xf numFmtId="0" fontId="0" fillId="8" borderId="2" xfId="0" applyFill="1" applyBorder="1"/>
    <xf numFmtId="1" fontId="0" fillId="0" borderId="3" xfId="0" applyNumberFormat="1" applyBorder="1"/>
    <xf numFmtId="14" fontId="0" fillId="8" borderId="7" xfId="0" applyNumberFormat="1" applyFill="1" applyBorder="1"/>
    <xf numFmtId="1" fontId="0" fillId="8" borderId="3" xfId="0" applyNumberFormat="1" applyFill="1" applyBorder="1"/>
    <xf numFmtId="165" fontId="0" fillId="0" borderId="3" xfId="0" applyNumberFormat="1" applyBorder="1" applyAlignment="1">
      <alignment horizontal="left"/>
    </xf>
    <xf numFmtId="0" fontId="0" fillId="0" borderId="9" xfId="0" applyBorder="1" applyAlignment="1">
      <alignment horizontal="center" vertical="center" wrapText="1"/>
    </xf>
    <xf numFmtId="0" fontId="0" fillId="0" borderId="3" xfId="0" applyBorder="1" applyAlignment="1">
      <alignment horizontal="left"/>
    </xf>
    <xf numFmtId="0" fontId="0" fillId="0" borderId="2" xfId="0" applyBorder="1" applyAlignment="1">
      <alignment horizontal="center" vertical="center"/>
    </xf>
    <xf numFmtId="0" fontId="7" fillId="0" borderId="0" xfId="0" applyFont="1" applyAlignment="1">
      <alignment horizontal="center" vertical="center"/>
    </xf>
    <xf numFmtId="166" fontId="0" fillId="0" borderId="0" xfId="0" applyNumberFormat="1"/>
    <xf numFmtId="0" fontId="3" fillId="0" borderId="3" xfId="0" applyFont="1" applyBorder="1"/>
    <xf numFmtId="166" fontId="0" fillId="0" borderId="3" xfId="0" applyNumberFormat="1" applyBorder="1"/>
    <xf numFmtId="2" fontId="0" fillId="0" borderId="0" xfId="0" applyNumberFormat="1" applyAlignment="1">
      <alignment vertical="top"/>
    </xf>
    <xf numFmtId="0" fontId="0" fillId="3" borderId="0" xfId="0" applyFill="1" applyAlignment="1">
      <alignment horizontal="center"/>
    </xf>
    <xf numFmtId="0" fontId="7" fillId="0" borderId="7" xfId="0" applyFont="1" applyBorder="1" applyAlignment="1">
      <alignment horizontal="center" vertical="center"/>
    </xf>
    <xf numFmtId="0" fontId="0" fillId="0" borderId="7" xfId="0" applyBorder="1" applyAlignment="1">
      <alignment horizontal="center" vertical="center"/>
    </xf>
    <xf numFmtId="0" fontId="0" fillId="0" borderId="0" xfId="0" applyAlignment="1">
      <alignment horizontal="left" vertical="center" wrapText="1"/>
    </xf>
    <xf numFmtId="0" fontId="0" fillId="0" borderId="6" xfId="0" applyBorder="1" applyAlignment="1">
      <alignment vertical="center" wrapText="1"/>
    </xf>
    <xf numFmtId="0" fontId="0" fillId="0" borderId="0" xfId="0" applyAlignment="1">
      <alignment vertical="center" wrapText="1"/>
    </xf>
    <xf numFmtId="0" fontId="0" fillId="0" borderId="3" xfId="0" applyBorder="1" applyAlignment="1">
      <alignment vertical="center" wrapText="1"/>
    </xf>
    <xf numFmtId="0" fontId="3" fillId="0" borderId="8" xfId="0" applyFont="1" applyBorder="1"/>
    <xf numFmtId="0" fontId="0" fillId="0" borderId="8" xfId="0" applyBorder="1"/>
    <xf numFmtId="166" fontId="0" fillId="0" borderId="8" xfId="0" applyNumberFormat="1" applyBorder="1"/>
    <xf numFmtId="0" fontId="3" fillId="9" borderId="3" xfId="0" applyFont="1" applyFill="1" applyBorder="1"/>
    <xf numFmtId="0" fontId="3" fillId="9" borderId="0" xfId="0" applyFont="1" applyFill="1"/>
    <xf numFmtId="0" fontId="3" fillId="9" borderId="0" xfId="0" applyFont="1" applyFill="1" applyAlignment="1">
      <alignment horizontal="center"/>
    </xf>
    <xf numFmtId="14" fontId="3" fillId="0" borderId="6" xfId="0" applyNumberFormat="1" applyFont="1" applyBorder="1" applyAlignment="1">
      <alignment horizontal="center"/>
    </xf>
    <xf numFmtId="0" fontId="3" fillId="0" borderId="0" xfId="0" applyFont="1" applyAlignment="1">
      <alignment vertical="top"/>
    </xf>
    <xf numFmtId="0" fontId="3" fillId="10" borderId="0" xfId="0" applyFont="1" applyFill="1"/>
    <xf numFmtId="0" fontId="18" fillId="11" borderId="18" xfId="0" applyFont="1" applyFill="1" applyBorder="1"/>
    <xf numFmtId="0" fontId="18" fillId="11" borderId="19" xfId="0" applyFont="1" applyFill="1" applyBorder="1"/>
    <xf numFmtId="0" fontId="18" fillId="11" borderId="20" xfId="0" applyFont="1" applyFill="1" applyBorder="1"/>
    <xf numFmtId="0" fontId="19" fillId="12" borderId="22" xfId="0" applyFont="1" applyFill="1" applyBorder="1"/>
    <xf numFmtId="0" fontId="19" fillId="12" borderId="23" xfId="0" applyFont="1" applyFill="1" applyBorder="1"/>
    <xf numFmtId="0" fontId="19" fillId="12" borderId="24" xfId="0" applyFont="1" applyFill="1" applyBorder="1"/>
    <xf numFmtId="0" fontId="19" fillId="12" borderId="25" xfId="0" applyFont="1" applyFill="1" applyBorder="1"/>
    <xf numFmtId="0" fontId="19" fillId="12" borderId="26" xfId="0" applyFont="1" applyFill="1" applyBorder="1"/>
    <xf numFmtId="0" fontId="19" fillId="12" borderId="21" xfId="0" applyFont="1" applyFill="1" applyBorder="1"/>
    <xf numFmtId="0" fontId="19" fillId="12" borderId="27" xfId="0" applyFont="1" applyFill="1" applyBorder="1"/>
    <xf numFmtId="0" fontId="19" fillId="12" borderId="28" xfId="0" applyFont="1" applyFill="1" applyBorder="1"/>
    <xf numFmtId="0" fontId="20" fillId="12" borderId="28" xfId="0" applyFont="1" applyFill="1" applyBorder="1"/>
    <xf numFmtId="0" fontId="19" fillId="12" borderId="28" xfId="0" quotePrefix="1" applyFont="1" applyFill="1" applyBorder="1"/>
    <xf numFmtId="0" fontId="19" fillId="13" borderId="28" xfId="0" applyFont="1" applyFill="1" applyBorder="1"/>
    <xf numFmtId="0" fontId="19" fillId="0" borderId="29" xfId="0" applyFont="1" applyBorder="1"/>
    <xf numFmtId="0" fontId="19" fillId="0" borderId="29" xfId="0" quotePrefix="1" applyFont="1" applyBorder="1"/>
    <xf numFmtId="0" fontId="0" fillId="12" borderId="30" xfId="0" applyFill="1" applyBorder="1"/>
    <xf numFmtId="0" fontId="0" fillId="12" borderId="31" xfId="0" applyFill="1" applyBorder="1"/>
    <xf numFmtId="0" fontId="19" fillId="12" borderId="31" xfId="0" applyFont="1" applyFill="1" applyBorder="1"/>
    <xf numFmtId="0" fontId="0" fillId="13" borderId="31" xfId="0" applyFill="1" applyBorder="1"/>
    <xf numFmtId="0" fontId="0" fillId="0" borderId="32" xfId="0" applyBorder="1"/>
    <xf numFmtId="0" fontId="19" fillId="14" borderId="27" xfId="0" applyFont="1" applyFill="1" applyBorder="1"/>
    <xf numFmtId="0" fontId="19" fillId="14" borderId="28" xfId="0" applyFont="1" applyFill="1" applyBorder="1"/>
    <xf numFmtId="0" fontId="19" fillId="14" borderId="28" xfId="0" quotePrefix="1" applyFont="1" applyFill="1" applyBorder="1"/>
    <xf numFmtId="0" fontId="0" fillId="14" borderId="30" xfId="0" applyFill="1" applyBorder="1"/>
    <xf numFmtId="0" fontId="0" fillId="14" borderId="31" xfId="0" applyFill="1" applyBorder="1"/>
    <xf numFmtId="0" fontId="19" fillId="0" borderId="27" xfId="0" applyFont="1" applyBorder="1"/>
    <xf numFmtId="0" fontId="19" fillId="0" borderId="28" xfId="0" applyFont="1" applyBorder="1"/>
    <xf numFmtId="0" fontId="19" fillId="0" borderId="28" xfId="0" quotePrefix="1" applyFont="1" applyBorder="1"/>
    <xf numFmtId="0" fontId="0" fillId="0" borderId="30" xfId="0" applyBorder="1"/>
    <xf numFmtId="0" fontId="0" fillId="0" borderId="31" xfId="0" applyBorder="1"/>
    <xf numFmtId="0" fontId="19" fillId="0" borderId="31" xfId="0" applyFont="1" applyBorder="1"/>
    <xf numFmtId="0" fontId="20" fillId="0" borderId="28" xfId="0" applyFont="1" applyBorder="1"/>
    <xf numFmtId="0" fontId="0" fillId="0" borderId="33" xfId="0" applyBorder="1"/>
    <xf numFmtId="0" fontId="0" fillId="0" borderId="34" xfId="0" applyBorder="1"/>
    <xf numFmtId="0" fontId="19" fillId="0" borderId="34" xfId="0" applyFont="1" applyBorder="1"/>
    <xf numFmtId="0" fontId="0" fillId="0" borderId="35" xfId="0" applyBorder="1"/>
    <xf numFmtId="0" fontId="21" fillId="0" borderId="0" xfId="0" applyFont="1"/>
    <xf numFmtId="0" fontId="4" fillId="0" borderId="0" xfId="0" applyFont="1" applyAlignment="1">
      <alignment wrapText="1"/>
    </xf>
    <xf numFmtId="0" fontId="4" fillId="0" borderId="0" xfId="0" applyFont="1"/>
    <xf numFmtId="0" fontId="0" fillId="0" borderId="0" xfId="0" quotePrefix="1"/>
    <xf numFmtId="0" fontId="22" fillId="3" borderId="0" xfId="0" applyFont="1" applyFill="1" applyAlignment="1">
      <alignment wrapText="1"/>
    </xf>
    <xf numFmtId="0" fontId="3" fillId="10" borderId="3" xfId="0" applyFont="1" applyFill="1" applyBorder="1" applyAlignment="1">
      <alignment wrapText="1"/>
    </xf>
    <xf numFmtId="0" fontId="3" fillId="4" borderId="3" xfId="0" applyFont="1" applyFill="1" applyBorder="1" applyAlignment="1">
      <alignment wrapText="1"/>
    </xf>
    <xf numFmtId="0" fontId="3" fillId="15" borderId="3" xfId="0" applyFont="1" applyFill="1" applyBorder="1" applyAlignment="1">
      <alignment wrapText="1"/>
    </xf>
    <xf numFmtId="0" fontId="23" fillId="0" borderId="0" xfId="0" applyFont="1"/>
    <xf numFmtId="0" fontId="3" fillId="10" borderId="2" xfId="0" applyFont="1" applyFill="1" applyBorder="1" applyAlignment="1">
      <alignment wrapText="1"/>
    </xf>
    <xf numFmtId="0" fontId="24" fillId="0" borderId="0" xfId="0" applyFont="1"/>
    <xf numFmtId="0" fontId="25" fillId="16" borderId="37" xfId="0" applyFont="1" applyFill="1" applyBorder="1"/>
    <xf numFmtId="0" fontId="25" fillId="16" borderId="38" xfId="0" applyFont="1" applyFill="1" applyBorder="1"/>
    <xf numFmtId="0" fontId="26" fillId="0" borderId="40" xfId="0" applyFont="1" applyBorder="1"/>
    <xf numFmtId="0" fontId="26" fillId="0" borderId="41" xfId="0" applyFont="1" applyBorder="1"/>
    <xf numFmtId="0" fontId="27" fillId="0" borderId="42" xfId="0" applyFont="1" applyBorder="1"/>
    <xf numFmtId="0" fontId="26" fillId="0" borderId="43" xfId="0" applyFont="1" applyBorder="1"/>
    <xf numFmtId="0" fontId="28" fillId="0" borderId="44" xfId="0" applyFont="1" applyBorder="1"/>
    <xf numFmtId="0" fontId="29" fillId="0" borderId="44" xfId="0" applyFont="1" applyBorder="1"/>
    <xf numFmtId="0" fontId="26" fillId="0" borderId="44" xfId="0" applyFont="1" applyBorder="1"/>
    <xf numFmtId="0" fontId="31" fillId="17" borderId="44" xfId="0" applyFont="1" applyFill="1" applyBorder="1"/>
    <xf numFmtId="0" fontId="17" fillId="0" borderId="44" xfId="0" applyFont="1" applyBorder="1"/>
    <xf numFmtId="0" fontId="32" fillId="8" borderId="45" xfId="0" applyFont="1" applyFill="1" applyBorder="1"/>
    <xf numFmtId="0" fontId="26" fillId="0" borderId="46" xfId="0" applyFont="1" applyBorder="1"/>
    <xf numFmtId="0" fontId="0" fillId="0" borderId="47" xfId="0" applyBorder="1"/>
    <xf numFmtId="0" fontId="0" fillId="0" borderId="48" xfId="0" applyBorder="1"/>
    <xf numFmtId="0" fontId="0" fillId="17" borderId="48" xfId="0" applyFill="1" applyBorder="1"/>
    <xf numFmtId="0" fontId="0" fillId="8" borderId="49" xfId="0" applyFill="1" applyBorder="1"/>
    <xf numFmtId="0" fontId="26" fillId="0" borderId="50" xfId="0" applyFont="1" applyBorder="1"/>
    <xf numFmtId="0" fontId="27" fillId="0" borderId="51" xfId="0" applyFont="1" applyBorder="1"/>
    <xf numFmtId="0" fontId="26" fillId="0" borderId="28" xfId="0" applyFont="1" applyBorder="1"/>
    <xf numFmtId="0" fontId="33" fillId="18" borderId="44" xfId="0" applyFont="1" applyFill="1" applyBorder="1"/>
    <xf numFmtId="0" fontId="0" fillId="0" borderId="52" xfId="0" applyBorder="1"/>
    <xf numFmtId="0" fontId="26" fillId="0" borderId="48" xfId="0" applyFont="1" applyBorder="1"/>
    <xf numFmtId="0" fontId="0" fillId="18" borderId="48" xfId="0" applyFill="1" applyBorder="1"/>
    <xf numFmtId="0" fontId="32" fillId="0" borderId="45" xfId="0" applyFont="1" applyBorder="1"/>
    <xf numFmtId="0" fontId="0" fillId="0" borderId="49" xfId="0" applyBorder="1"/>
    <xf numFmtId="0" fontId="26" fillId="0" borderId="27" xfId="0" applyFont="1" applyBorder="1"/>
    <xf numFmtId="0" fontId="34" fillId="19" borderId="44" xfId="0" applyFont="1" applyFill="1" applyBorder="1"/>
    <xf numFmtId="0" fontId="0" fillId="19" borderId="48" xfId="0" applyFill="1" applyBorder="1"/>
    <xf numFmtId="0" fontId="0" fillId="0" borderId="53" xfId="0" applyBorder="1"/>
    <xf numFmtId="0" fontId="26" fillId="0" borderId="54" xfId="0" applyFont="1" applyBorder="1"/>
    <xf numFmtId="0" fontId="0" fillId="0" borderId="55" xfId="0" applyBorder="1"/>
    <xf numFmtId="0" fontId="26" fillId="0" borderId="56" xfId="0" applyFont="1" applyBorder="1"/>
    <xf numFmtId="0" fontId="0" fillId="0" borderId="54" xfId="0" applyBorder="1"/>
    <xf numFmtId="0" fontId="0" fillId="17" borderId="54" xfId="0" applyFill="1" applyBorder="1"/>
    <xf numFmtId="0" fontId="0" fillId="0" borderId="57" xfId="0" applyBorder="1"/>
    <xf numFmtId="0" fontId="35" fillId="10" borderId="3" xfId="0" applyFont="1" applyFill="1" applyBorder="1" applyAlignment="1">
      <alignment wrapText="1"/>
    </xf>
    <xf numFmtId="0" fontId="35" fillId="4" borderId="3" xfId="0" applyFont="1" applyFill="1" applyBorder="1" applyAlignment="1">
      <alignment wrapText="1"/>
    </xf>
    <xf numFmtId="0" fontId="0" fillId="0" borderId="0" xfId="0" applyAlignment="1">
      <alignment horizontal="center" wrapText="1"/>
    </xf>
    <xf numFmtId="0" fontId="36" fillId="20" borderId="0" xfId="0" applyFont="1" applyFill="1"/>
    <xf numFmtId="0" fontId="0" fillId="20" borderId="0" xfId="0" applyFill="1"/>
    <xf numFmtId="0" fontId="37" fillId="3" borderId="0" xfId="0" applyFont="1" applyFill="1"/>
    <xf numFmtId="0" fontId="38" fillId="0" borderId="0" xfId="0" applyFont="1"/>
    <xf numFmtId="0" fontId="36" fillId="22" borderId="3" xfId="0" applyFont="1" applyFill="1" applyBorder="1"/>
    <xf numFmtId="0" fontId="36" fillId="22" borderId="3" xfId="0" applyFont="1" applyFill="1" applyBorder="1" applyAlignment="1">
      <alignment horizontal="center"/>
    </xf>
    <xf numFmtId="0" fontId="0" fillId="23" borderId="3" xfId="0" applyFill="1" applyBorder="1"/>
    <xf numFmtId="0" fontId="36" fillId="23" borderId="3" xfId="0" applyFont="1" applyFill="1" applyBorder="1" applyAlignment="1">
      <alignment horizontal="center"/>
    </xf>
    <xf numFmtId="14" fontId="37" fillId="0" borderId="3" xfId="0" applyNumberFormat="1" applyFont="1" applyBorder="1"/>
    <xf numFmtId="0" fontId="37" fillId="0" borderId="3" xfId="0" applyFont="1" applyBorder="1"/>
    <xf numFmtId="167" fontId="37" fillId="0" borderId="3" xfId="0" applyNumberFormat="1" applyFont="1" applyBorder="1"/>
    <xf numFmtId="167" fontId="0" fillId="0" borderId="3" xfId="0" applyNumberFormat="1" applyBorder="1"/>
    <xf numFmtId="168" fontId="37" fillId="0" borderId="3" xfId="0" applyNumberFormat="1" applyFont="1" applyBorder="1"/>
    <xf numFmtId="168" fontId="0" fillId="0" borderId="3" xfId="0" applyNumberFormat="1" applyBorder="1"/>
    <xf numFmtId="169" fontId="37" fillId="0" borderId="3" xfId="0" applyNumberFormat="1" applyFont="1" applyBorder="1" applyAlignment="1">
      <alignment horizontal="center"/>
    </xf>
    <xf numFmtId="21" fontId="37" fillId="0" borderId="3" xfId="0" applyNumberFormat="1" applyFont="1" applyBorder="1"/>
    <xf numFmtId="0" fontId="0" fillId="21" borderId="0" xfId="0" applyFill="1"/>
    <xf numFmtId="0" fontId="36" fillId="22" borderId="0" xfId="0" applyFont="1" applyFill="1"/>
    <xf numFmtId="0" fontId="37" fillId="0" borderId="0" xfId="0" applyFont="1"/>
    <xf numFmtId="168" fontId="0" fillId="0" borderId="0" xfId="0" applyNumberFormat="1"/>
    <xf numFmtId="167" fontId="0" fillId="0" borderId="0" xfId="0" applyNumberFormat="1"/>
    <xf numFmtId="0" fontId="0" fillId="0" borderId="3" xfId="0" applyBorder="1" applyAlignment="1">
      <alignment horizontal="right"/>
    </xf>
    <xf numFmtId="0" fontId="13" fillId="0" borderId="3" xfId="0" applyFont="1" applyBorder="1"/>
    <xf numFmtId="0" fontId="0" fillId="23" borderId="9" xfId="0" applyFill="1" applyBorder="1"/>
    <xf numFmtId="0" fontId="39" fillId="23" borderId="9" xfId="0" applyFont="1" applyFill="1" applyBorder="1" applyAlignment="1">
      <alignment horizontal="center"/>
    </xf>
    <xf numFmtId="0" fontId="36" fillId="23" borderId="9" xfId="0" applyFont="1" applyFill="1" applyBorder="1" applyAlignment="1">
      <alignment horizontal="center"/>
    </xf>
    <xf numFmtId="0" fontId="36" fillId="23" borderId="16" xfId="0" applyFont="1" applyFill="1" applyBorder="1" applyAlignment="1">
      <alignment horizontal="center"/>
    </xf>
    <xf numFmtId="10" fontId="0" fillId="0" borderId="3" xfId="0" applyNumberFormat="1" applyBorder="1" applyAlignment="1">
      <alignment horizontal="right"/>
    </xf>
    <xf numFmtId="0" fontId="0" fillId="0" borderId="8" xfId="0" applyBorder="1" applyAlignment="1">
      <alignment horizontal="right"/>
    </xf>
    <xf numFmtId="10" fontId="0" fillId="0" borderId="8" xfId="0" applyNumberFormat="1" applyBorder="1" applyAlignment="1">
      <alignment horizontal="right"/>
    </xf>
    <xf numFmtId="10" fontId="0" fillId="0" borderId="3" xfId="0" applyNumberFormat="1" applyBorder="1"/>
    <xf numFmtId="0" fontId="40" fillId="0" borderId="0" xfId="0" quotePrefix="1" applyFont="1"/>
    <xf numFmtId="0" fontId="3" fillId="0" borderId="0" xfId="0" quotePrefix="1" applyFont="1"/>
    <xf numFmtId="0" fontId="39" fillId="23" borderId="3" xfId="0" applyFont="1" applyFill="1" applyBorder="1" applyAlignment="1">
      <alignment horizontal="center"/>
    </xf>
    <xf numFmtId="0" fontId="39" fillId="23" borderId="8" xfId="0" applyFont="1" applyFill="1" applyBorder="1" applyAlignment="1">
      <alignment horizontal="center"/>
    </xf>
    <xf numFmtId="167" fontId="13" fillId="0" borderId="8" xfId="0" applyNumberFormat="1" applyFont="1" applyBorder="1"/>
    <xf numFmtId="0" fontId="36" fillId="22" borderId="58" xfId="0" applyFont="1" applyFill="1" applyBorder="1" applyAlignment="1">
      <alignment horizontal="center"/>
    </xf>
    <xf numFmtId="0" fontId="41" fillId="0" borderId="0" xfId="0" applyFont="1"/>
    <xf numFmtId="170" fontId="13" fillId="0" borderId="8" xfId="0" applyNumberFormat="1" applyFont="1" applyBorder="1"/>
    <xf numFmtId="0" fontId="42" fillId="24" borderId="0" xfId="0" applyFont="1" applyFill="1" applyAlignment="1">
      <alignment horizontal="center"/>
    </xf>
    <xf numFmtId="0" fontId="9" fillId="21" borderId="6" xfId="0" applyFont="1" applyFill="1" applyBorder="1" applyAlignment="1">
      <alignment horizontal="center"/>
    </xf>
    <xf numFmtId="0" fontId="3" fillId="0" borderId="2" xfId="0" applyFont="1" applyBorder="1"/>
    <xf numFmtId="0" fontId="0" fillId="0" borderId="3" xfId="0" applyBorder="1" applyAlignment="1">
      <alignment horizontal="center"/>
    </xf>
    <xf numFmtId="0" fontId="3" fillId="21" borderId="0" xfId="0" applyFont="1" applyFill="1"/>
    <xf numFmtId="0" fontId="0" fillId="0" borderId="8" xfId="0" applyBorder="1" applyAlignment="1">
      <alignment horizontal="center"/>
    </xf>
    <xf numFmtId="0" fontId="9" fillId="21" borderId="2" xfId="0" applyFont="1" applyFill="1" applyBorder="1" applyAlignment="1">
      <alignment horizontal="left" vertical="center"/>
    </xf>
    <xf numFmtId="0" fontId="9" fillId="21" borderId="2" xfId="0" applyFont="1" applyFill="1" applyBorder="1" applyAlignment="1">
      <alignment horizontal="left"/>
    </xf>
    <xf numFmtId="0" fontId="39" fillId="23" borderId="0" xfId="0" applyFont="1" applyFill="1" applyAlignment="1">
      <alignment horizontal="center"/>
    </xf>
    <xf numFmtId="0" fontId="13" fillId="0" borderId="0" xfId="0" applyFont="1"/>
    <xf numFmtId="0" fontId="3" fillId="2" borderId="3" xfId="0" applyFont="1" applyFill="1" applyBorder="1"/>
    <xf numFmtId="0" fontId="3" fillId="32" borderId="3" xfId="0" applyFont="1" applyFill="1" applyBorder="1"/>
    <xf numFmtId="14" fontId="37" fillId="0" borderId="3" xfId="0" applyNumberFormat="1" applyFont="1" applyBorder="1" applyAlignment="1">
      <alignment horizontal="center"/>
    </xf>
    <xf numFmtId="0" fontId="37" fillId="0" borderId="3" xfId="0" applyFont="1" applyBorder="1" applyAlignment="1">
      <alignment horizontal="center"/>
    </xf>
    <xf numFmtId="168" fontId="37" fillId="0" borderId="3" xfId="0" applyNumberFormat="1" applyFont="1" applyBorder="1" applyAlignment="1">
      <alignment horizontal="center"/>
    </xf>
    <xf numFmtId="21" fontId="37" fillId="0" borderId="3" xfId="0" applyNumberFormat="1" applyFont="1" applyBorder="1" applyAlignment="1">
      <alignment horizontal="center"/>
    </xf>
    <xf numFmtId="0" fontId="37" fillId="0" borderId="0" xfId="0" applyFont="1" applyAlignment="1">
      <alignment horizontal="center"/>
    </xf>
    <xf numFmtId="168" fontId="37" fillId="0" borderId="0" xfId="0" applyNumberFormat="1" applyFont="1" applyAlignment="1">
      <alignment horizontal="center"/>
    </xf>
    <xf numFmtId="0" fontId="0" fillId="0" borderId="68" xfId="0" applyBorder="1" applyAlignment="1">
      <alignment horizontal="center"/>
    </xf>
    <xf numFmtId="0" fontId="3" fillId="2" borderId="0" xfId="0" applyFont="1" applyFill="1"/>
    <xf numFmtId="14" fontId="0" fillId="0" borderId="0" xfId="0" applyNumberFormat="1"/>
    <xf numFmtId="0" fontId="3" fillId="2" borderId="3" xfId="0" applyFont="1" applyFill="1" applyBorder="1" applyAlignment="1">
      <alignment horizontal="center" vertical="center"/>
    </xf>
    <xf numFmtId="14" fontId="0" fillId="2" borderId="3" xfId="0" applyNumberFormat="1" applyFill="1" applyBorder="1"/>
    <xf numFmtId="14" fontId="3" fillId="2" borderId="3" xfId="0" applyNumberFormat="1" applyFont="1" applyFill="1" applyBorder="1"/>
    <xf numFmtId="0" fontId="0" fillId="0" borderId="7" xfId="0" applyBorder="1"/>
    <xf numFmtId="14" fontId="0" fillId="3" borderId="0" xfId="0" applyNumberFormat="1" applyFill="1"/>
    <xf numFmtId="0" fontId="46" fillId="0" borderId="0" xfId="3" applyFill="1" applyAlignment="1">
      <alignment horizontal="left"/>
    </xf>
    <xf numFmtId="0" fontId="6" fillId="0" borderId="0" xfId="0" applyFont="1" applyAlignment="1">
      <alignment horizontal="center"/>
    </xf>
    <xf numFmtId="0" fontId="47" fillId="0" borderId="0" xfId="0" applyFont="1"/>
    <xf numFmtId="0" fontId="42" fillId="24" borderId="0" xfId="0" applyFont="1" applyFill="1" applyAlignment="1">
      <alignment horizontal="left"/>
    </xf>
    <xf numFmtId="0" fontId="0" fillId="0" borderId="0" xfId="0" applyAlignment="1">
      <alignment vertical="top"/>
    </xf>
    <xf numFmtId="0" fontId="46" fillId="0" borderId="3" xfId="3" applyFill="1" applyBorder="1" applyAlignment="1">
      <alignment horizontal="left"/>
    </xf>
    <xf numFmtId="0" fontId="42" fillId="0" borderId="3" xfId="0" applyFont="1" applyBorder="1" applyAlignment="1">
      <alignment horizontal="center"/>
    </xf>
    <xf numFmtId="0" fontId="7" fillId="12" borderId="0" xfId="0" applyFont="1" applyFill="1"/>
    <xf numFmtId="0" fontId="19" fillId="12" borderId="0" xfId="0" applyFont="1" applyFill="1"/>
    <xf numFmtId="0" fontId="49" fillId="12" borderId="22" xfId="0" applyFont="1" applyFill="1" applyBorder="1"/>
    <xf numFmtId="0" fontId="49" fillId="12" borderId="23" xfId="0" applyFont="1" applyFill="1" applyBorder="1"/>
    <xf numFmtId="0" fontId="50" fillId="12" borderId="21" xfId="0" applyFont="1" applyFill="1" applyBorder="1"/>
    <xf numFmtId="0" fontId="51" fillId="30" borderId="60" xfId="0" applyFont="1" applyFill="1" applyBorder="1" applyAlignment="1">
      <alignment wrapText="1"/>
    </xf>
    <xf numFmtId="0" fontId="51" fillId="31" borderId="60" xfId="0" applyFont="1" applyFill="1" applyBorder="1" applyAlignment="1">
      <alignment wrapText="1"/>
    </xf>
    <xf numFmtId="0" fontId="51" fillId="31" borderId="61" xfId="0" applyFont="1" applyFill="1" applyBorder="1" applyAlignment="1">
      <alignment wrapText="1"/>
    </xf>
    <xf numFmtId="0" fontId="52" fillId="0" borderId="63" xfId="0" quotePrefix="1" applyFont="1" applyBorder="1" applyAlignment="1">
      <alignment wrapText="1"/>
    </xf>
    <xf numFmtId="0" fontId="53" fillId="0" borderId="66" xfId="0" quotePrefix="1" applyFont="1" applyBorder="1" applyAlignment="1">
      <alignment wrapText="1"/>
    </xf>
    <xf numFmtId="0" fontId="54" fillId="0" borderId="0" xfId="0" applyFont="1"/>
    <xf numFmtId="0" fontId="42" fillId="0" borderId="0" xfId="0" applyFont="1"/>
    <xf numFmtId="0" fontId="36" fillId="22" borderId="2" xfId="0" applyFont="1" applyFill="1" applyBorder="1" applyAlignment="1">
      <alignment horizontal="center"/>
    </xf>
    <xf numFmtId="0" fontId="3" fillId="23" borderId="3" xfId="0" applyFont="1" applyFill="1" applyBorder="1" applyAlignment="1">
      <alignment horizontal="center"/>
    </xf>
    <xf numFmtId="2" fontId="37" fillId="0" borderId="3" xfId="0" applyNumberFormat="1" applyFont="1" applyBorder="1" applyAlignment="1">
      <alignment horizontal="center"/>
    </xf>
    <xf numFmtId="0" fontId="3" fillId="2" borderId="2" xfId="0" applyFont="1" applyFill="1" applyBorder="1"/>
    <xf numFmtId="0" fontId="4" fillId="28" borderId="3" xfId="0" applyFont="1" applyFill="1" applyBorder="1" applyAlignment="1">
      <alignment horizontal="center" vertical="center"/>
    </xf>
    <xf numFmtId="0" fontId="4" fillId="28" borderId="3" xfId="0" applyFont="1" applyFill="1" applyBorder="1" applyAlignment="1">
      <alignment horizontal="center" vertical="center" wrapText="1"/>
    </xf>
    <xf numFmtId="0" fontId="4" fillId="28" borderId="2" xfId="0" applyFont="1" applyFill="1" applyBorder="1" applyAlignment="1">
      <alignment horizontal="center" vertical="center"/>
    </xf>
    <xf numFmtId="0" fontId="4" fillId="28" borderId="7" xfId="0" applyFont="1" applyFill="1" applyBorder="1" applyAlignment="1">
      <alignment horizontal="center" vertical="center"/>
    </xf>
    <xf numFmtId="0" fontId="4" fillId="0" borderId="3" xfId="0" applyFont="1" applyBorder="1" applyAlignment="1">
      <alignment horizontal="center"/>
    </xf>
    <xf numFmtId="0" fontId="0" fillId="28" borderId="3" xfId="0" applyFill="1" applyBorder="1" applyAlignment="1">
      <alignment horizontal="center" vertical="center"/>
    </xf>
    <xf numFmtId="0" fontId="3" fillId="36" borderId="3" xfId="0" applyFont="1" applyFill="1" applyBorder="1" applyAlignment="1">
      <alignment horizontal="center"/>
    </xf>
    <xf numFmtId="0" fontId="36" fillId="22" borderId="9" xfId="0" applyFont="1" applyFill="1" applyBorder="1" applyAlignment="1">
      <alignment horizontal="center"/>
    </xf>
    <xf numFmtId="167" fontId="37" fillId="0" borderId="2" xfId="0" applyNumberFormat="1" applyFont="1" applyBorder="1" applyAlignment="1">
      <alignment horizontal="center"/>
    </xf>
    <xf numFmtId="0" fontId="3" fillId="0" borderId="0" xfId="0" applyFont="1" applyAlignment="1">
      <alignment horizontal="left"/>
    </xf>
    <xf numFmtId="2" fontId="3" fillId="36" borderId="3" xfId="0" applyNumberFormat="1" applyFont="1" applyFill="1" applyBorder="1" applyAlignment="1">
      <alignment horizontal="center"/>
    </xf>
    <xf numFmtId="9" fontId="0" fillId="0" borderId="3" xfId="0" applyNumberFormat="1" applyBorder="1"/>
    <xf numFmtId="0" fontId="45" fillId="0" borderId="0" xfId="0" applyFont="1"/>
    <xf numFmtId="14" fontId="42" fillId="0" borderId="0" xfId="0" applyNumberFormat="1" applyFont="1"/>
    <xf numFmtId="0" fontId="45" fillId="0" borderId="0" xfId="0" applyFont="1" applyAlignment="1">
      <alignment horizontal="center" vertical="center"/>
    </xf>
    <xf numFmtId="10" fontId="42" fillId="0" borderId="0" xfId="0" applyNumberFormat="1" applyFont="1"/>
    <xf numFmtId="0" fontId="3" fillId="36" borderId="2" xfId="0" applyFont="1" applyFill="1" applyBorder="1" applyAlignment="1">
      <alignment horizontal="center"/>
    </xf>
    <xf numFmtId="0" fontId="0" fillId="0" borderId="2" xfId="0" applyBorder="1" applyAlignment="1">
      <alignment horizontal="center"/>
    </xf>
    <xf numFmtId="0" fontId="44" fillId="37" borderId="0" xfId="0" applyFont="1" applyFill="1"/>
    <xf numFmtId="0" fontId="0" fillId="37" borderId="0" xfId="0" applyFill="1"/>
    <xf numFmtId="0" fontId="55" fillId="37" borderId="0" xfId="0" applyFont="1" applyFill="1"/>
    <xf numFmtId="14" fontId="37" fillId="0" borderId="0" xfId="0" applyNumberFormat="1" applyFont="1" applyAlignment="1">
      <alignment horizontal="center"/>
    </xf>
    <xf numFmtId="0" fontId="58" fillId="0" borderId="0" xfId="3" applyFont="1" applyFill="1" applyAlignment="1">
      <alignment horizontal="left"/>
    </xf>
    <xf numFmtId="0" fontId="3" fillId="2" borderId="3" xfId="0" applyFont="1" applyFill="1" applyBorder="1" applyAlignment="1">
      <alignment horizontal="left" vertical="center"/>
    </xf>
    <xf numFmtId="14" fontId="0" fillId="0" borderId="3" xfId="0" applyNumberFormat="1" applyBorder="1" applyAlignment="1">
      <alignment horizontal="left" vertical="center" wrapText="1"/>
    </xf>
    <xf numFmtId="49" fontId="0" fillId="0" borderId="3" xfId="0" applyNumberFormat="1" applyBorder="1"/>
    <xf numFmtId="9" fontId="0" fillId="0" borderId="3" xfId="0" applyNumberFormat="1" applyBorder="1" applyAlignment="1">
      <alignment horizontal="right"/>
    </xf>
    <xf numFmtId="43" fontId="0" fillId="0" borderId="3" xfId="0" applyNumberFormat="1" applyBorder="1"/>
    <xf numFmtId="0" fontId="60" fillId="0" borderId="0" xfId="0" applyFont="1" applyAlignment="1">
      <alignment vertical="center"/>
    </xf>
    <xf numFmtId="0" fontId="0" fillId="0" borderId="0" xfId="0" applyAlignment="1">
      <alignment vertical="center"/>
    </xf>
    <xf numFmtId="0" fontId="3" fillId="3" borderId="0" xfId="0" applyFont="1" applyFill="1" applyAlignment="1">
      <alignment vertical="center"/>
    </xf>
    <xf numFmtId="15" fontId="0" fillId="0" borderId="0" xfId="0" applyNumberFormat="1" applyAlignment="1">
      <alignment vertical="center"/>
    </xf>
    <xf numFmtId="0" fontId="3" fillId="3" borderId="3" xfId="0" applyFont="1" applyFill="1" applyBorder="1" applyAlignment="1">
      <alignment vertical="center"/>
    </xf>
    <xf numFmtId="15" fontId="0" fillId="0" borderId="3" xfId="0" applyNumberFormat="1" applyBorder="1" applyAlignment="1">
      <alignment vertical="center"/>
    </xf>
    <xf numFmtId="0" fontId="0" fillId="0" borderId="3" xfId="0" applyBorder="1" applyAlignment="1">
      <alignment vertical="center"/>
    </xf>
    <xf numFmtId="0" fontId="3" fillId="0" borderId="3" xfId="0" applyFont="1" applyBorder="1" applyAlignment="1">
      <alignment vertical="center"/>
    </xf>
    <xf numFmtId="0" fontId="59" fillId="0" borderId="0" xfId="0" applyFont="1" applyAlignment="1">
      <alignment vertical="center"/>
    </xf>
    <xf numFmtId="15" fontId="0" fillId="0" borderId="2" xfId="0" applyNumberFormat="1" applyBorder="1" applyAlignment="1">
      <alignment vertical="center"/>
    </xf>
    <xf numFmtId="0" fontId="0" fillId="0" borderId="2" xfId="0" applyBorder="1" applyAlignment="1">
      <alignment vertical="center"/>
    </xf>
    <xf numFmtId="0" fontId="3" fillId="0" borderId="2" xfId="0" applyFont="1" applyBorder="1" applyAlignment="1">
      <alignment vertical="center"/>
    </xf>
    <xf numFmtId="0" fontId="3" fillId="3" borderId="3" xfId="0" applyFont="1" applyFill="1" applyBorder="1" applyAlignment="1">
      <alignment horizontal="center" vertical="center"/>
    </xf>
    <xf numFmtId="0" fontId="3" fillId="3" borderId="3" xfId="0" applyFont="1" applyFill="1" applyBorder="1" applyAlignment="1">
      <alignment horizontal="center" vertical="center" wrapText="1"/>
    </xf>
    <xf numFmtId="0" fontId="45" fillId="38" borderId="69" xfId="0" applyFont="1" applyFill="1" applyBorder="1" applyAlignment="1">
      <alignment horizontal="center" vertical="center"/>
    </xf>
    <xf numFmtId="0" fontId="45" fillId="38" borderId="70" xfId="0" applyFont="1" applyFill="1" applyBorder="1" applyAlignment="1">
      <alignment horizontal="center" vertical="center"/>
    </xf>
    <xf numFmtId="0" fontId="45" fillId="38" borderId="71" xfId="0" applyFont="1" applyFill="1" applyBorder="1" applyAlignment="1">
      <alignment horizontal="center" vertical="center"/>
    </xf>
    <xf numFmtId="0" fontId="0" fillId="0" borderId="16" xfId="0" applyBorder="1" applyAlignment="1">
      <alignment horizontal="center"/>
    </xf>
    <xf numFmtId="0" fontId="0" fillId="25" borderId="3" xfId="0" applyFill="1" applyBorder="1" applyAlignment="1">
      <alignment horizontal="center"/>
    </xf>
    <xf numFmtId="0" fontId="0" fillId="25" borderId="7" xfId="0" applyFill="1" applyBorder="1" applyAlignment="1">
      <alignment horizontal="center"/>
    </xf>
    <xf numFmtId="0" fontId="0" fillId="28" borderId="3" xfId="0" applyFill="1" applyBorder="1" applyAlignment="1">
      <alignment horizontal="center"/>
    </xf>
    <xf numFmtId="14" fontId="0" fillId="0" borderId="3" xfId="0" applyNumberFormat="1" applyBorder="1" applyAlignment="1">
      <alignment horizontal="left"/>
    </xf>
    <xf numFmtId="0" fontId="0" fillId="28" borderId="16" xfId="0" applyFill="1" applyBorder="1" applyAlignment="1">
      <alignment horizontal="center"/>
    </xf>
    <xf numFmtId="0" fontId="0" fillId="0" borderId="5" xfId="0" applyBorder="1" applyAlignment="1">
      <alignment horizontal="center"/>
    </xf>
    <xf numFmtId="0" fontId="0" fillId="0" borderId="9" xfId="0" applyBorder="1" applyAlignment="1">
      <alignment horizontal="center"/>
    </xf>
    <xf numFmtId="14" fontId="0" fillId="0" borderId="8" xfId="0" applyNumberFormat="1" applyBorder="1" applyAlignment="1">
      <alignment horizontal="left"/>
    </xf>
    <xf numFmtId="14" fontId="0" fillId="0" borderId="9" xfId="0" applyNumberFormat="1" applyBorder="1" applyAlignment="1">
      <alignment horizontal="left"/>
    </xf>
    <xf numFmtId="0" fontId="3" fillId="28" borderId="3" xfId="0" applyFont="1" applyFill="1" applyBorder="1" applyAlignment="1">
      <alignment horizontal="center"/>
    </xf>
    <xf numFmtId="0" fontId="3" fillId="28" borderId="16" xfId="0" applyFont="1" applyFill="1" applyBorder="1" applyAlignment="1">
      <alignment horizontal="center"/>
    </xf>
    <xf numFmtId="0" fontId="42" fillId="26" borderId="3" xfId="0" applyFont="1" applyFill="1" applyBorder="1" applyAlignment="1">
      <alignment horizontal="center"/>
    </xf>
    <xf numFmtId="0" fontId="3" fillId="28" borderId="9" xfId="0" applyFont="1" applyFill="1" applyBorder="1" applyAlignment="1">
      <alignment horizontal="center"/>
    </xf>
    <xf numFmtId="0" fontId="45" fillId="22" borderId="3" xfId="0" applyFont="1" applyFill="1" applyBorder="1" applyAlignment="1">
      <alignment horizontal="center"/>
    </xf>
    <xf numFmtId="0" fontId="45" fillId="22" borderId="68" xfId="0" applyFont="1" applyFill="1" applyBorder="1" applyAlignment="1">
      <alignment horizontal="center"/>
    </xf>
    <xf numFmtId="171" fontId="0" fillId="28" borderId="68" xfId="0" applyNumberFormat="1" applyFill="1" applyBorder="1" applyAlignment="1">
      <alignment horizontal="center"/>
    </xf>
    <xf numFmtId="171" fontId="0" fillId="28" borderId="8" xfId="0" applyNumberFormat="1" applyFill="1" applyBorder="1" applyAlignment="1">
      <alignment horizontal="center"/>
    </xf>
    <xf numFmtId="170" fontId="13" fillId="28" borderId="8" xfId="0" applyNumberFormat="1" applyFont="1" applyFill="1" applyBorder="1" applyAlignment="1">
      <alignment horizontal="center"/>
    </xf>
    <xf numFmtId="171" fontId="0" fillId="0" borderId="68" xfId="0" applyNumberFormat="1" applyBorder="1" applyAlignment="1">
      <alignment horizontal="center"/>
    </xf>
    <xf numFmtId="0" fontId="42" fillId="26" borderId="9" xfId="0" applyFont="1" applyFill="1" applyBorder="1" applyAlignment="1">
      <alignment horizontal="center"/>
    </xf>
    <xf numFmtId="10" fontId="0" fillId="0" borderId="3" xfId="0" applyNumberFormat="1" applyBorder="1" applyAlignment="1">
      <alignment horizontal="center" vertical="center"/>
    </xf>
    <xf numFmtId="0" fontId="45" fillId="22" borderId="3" xfId="0" applyFont="1" applyFill="1" applyBorder="1" applyAlignment="1">
      <alignment horizontal="center" vertical="center"/>
    </xf>
    <xf numFmtId="10" fontId="0" fillId="39" borderId="3" xfId="0" applyNumberFormat="1" applyFill="1" applyBorder="1" applyAlignment="1">
      <alignment horizontal="center" vertical="center"/>
    </xf>
    <xf numFmtId="0" fontId="0" fillId="40" borderId="3" xfId="0" applyFill="1" applyBorder="1" applyAlignment="1">
      <alignment horizontal="center" vertical="center"/>
    </xf>
    <xf numFmtId="10" fontId="0" fillId="40" borderId="3" xfId="0" applyNumberFormat="1" applyFill="1" applyBorder="1" applyAlignment="1">
      <alignment horizontal="center" vertical="center"/>
    </xf>
    <xf numFmtId="0" fontId="45" fillId="22" borderId="2" xfId="0" applyFont="1" applyFill="1" applyBorder="1" applyAlignment="1">
      <alignment horizontal="center" vertical="center"/>
    </xf>
    <xf numFmtId="0" fontId="45" fillId="22" borderId="72" xfId="0" applyFont="1" applyFill="1" applyBorder="1" applyAlignment="1">
      <alignment horizontal="center" vertical="center"/>
    </xf>
    <xf numFmtId="10" fontId="0" fillId="39" borderId="73" xfId="0" applyNumberFormat="1" applyFill="1" applyBorder="1" applyAlignment="1">
      <alignment horizontal="center" vertical="center"/>
    </xf>
    <xf numFmtId="10" fontId="0" fillId="40" borderId="73" xfId="0" applyNumberFormat="1" applyFill="1" applyBorder="1" applyAlignment="1">
      <alignment horizontal="center" vertical="center"/>
    </xf>
    <xf numFmtId="14" fontId="0" fillId="0" borderId="9" xfId="0" applyNumberFormat="1" applyBorder="1" applyAlignment="1">
      <alignment horizontal="center" vertical="center"/>
    </xf>
    <xf numFmtId="14" fontId="0" fillId="0" borderId="9" xfId="0" applyNumberFormat="1" applyBorder="1" applyAlignment="1">
      <alignment horizontal="left" vertical="center"/>
    </xf>
    <xf numFmtId="0" fontId="3" fillId="28" borderId="0" xfId="0" applyFont="1" applyFill="1"/>
    <xf numFmtId="0" fontId="0" fillId="28" borderId="0" xfId="0" applyFill="1"/>
    <xf numFmtId="167" fontId="0" fillId="39" borderId="3" xfId="0" applyNumberFormat="1" applyFill="1" applyBorder="1" applyAlignment="1">
      <alignment horizontal="center" vertical="center"/>
    </xf>
    <xf numFmtId="167" fontId="0" fillId="39" borderId="2" xfId="0" applyNumberFormat="1" applyFill="1" applyBorder="1" applyAlignment="1">
      <alignment horizontal="center" vertical="center"/>
    </xf>
    <xf numFmtId="167" fontId="0" fillId="40" borderId="3" xfId="0" applyNumberFormat="1" applyFill="1" applyBorder="1" applyAlignment="1">
      <alignment horizontal="center" vertical="center"/>
    </xf>
    <xf numFmtId="167" fontId="0" fillId="40" borderId="2" xfId="0" applyNumberFormat="1" applyFill="1" applyBorder="1" applyAlignment="1">
      <alignment horizontal="center" vertical="center"/>
    </xf>
    <xf numFmtId="10" fontId="45" fillId="22" borderId="77" xfId="0" applyNumberFormat="1" applyFont="1" applyFill="1" applyBorder="1" applyAlignment="1">
      <alignment horizontal="center" vertical="center"/>
    </xf>
    <xf numFmtId="0" fontId="45" fillId="22" borderId="3" xfId="0" quotePrefix="1" applyFont="1" applyFill="1" applyBorder="1" applyAlignment="1">
      <alignment horizontal="center" vertical="center"/>
    </xf>
    <xf numFmtId="0" fontId="0" fillId="0" borderId="74" xfId="0" applyBorder="1"/>
    <xf numFmtId="0" fontId="0" fillId="0" borderId="74" xfId="0" applyBorder="1" applyAlignment="1">
      <alignment horizontal="center" vertical="center"/>
    </xf>
    <xf numFmtId="0" fontId="0" fillId="39" borderId="7" xfId="0" applyFill="1" applyBorder="1" applyAlignment="1">
      <alignment horizontal="center" vertical="center"/>
    </xf>
    <xf numFmtId="0" fontId="45" fillId="22" borderId="7" xfId="0" quotePrefix="1" applyFont="1" applyFill="1" applyBorder="1" applyAlignment="1">
      <alignment horizontal="center" vertical="center"/>
    </xf>
    <xf numFmtId="0" fontId="45" fillId="22" borderId="74" xfId="0" quotePrefix="1" applyFont="1" applyFill="1" applyBorder="1" applyAlignment="1">
      <alignment horizontal="center"/>
    </xf>
    <xf numFmtId="0" fontId="45" fillId="22" borderId="76" xfId="0" quotePrefix="1" applyFont="1" applyFill="1" applyBorder="1" applyAlignment="1">
      <alignment horizontal="center"/>
    </xf>
    <xf numFmtId="0" fontId="45" fillId="22" borderId="74" xfId="0" applyFont="1" applyFill="1" applyBorder="1" applyAlignment="1">
      <alignment horizontal="center"/>
    </xf>
    <xf numFmtId="0" fontId="42" fillId="22" borderId="75" xfId="0" quotePrefix="1" applyFont="1" applyFill="1" applyBorder="1" applyAlignment="1">
      <alignment horizontal="center"/>
    </xf>
    <xf numFmtId="0" fontId="0" fillId="28" borderId="74" xfId="0" applyFill="1" applyBorder="1"/>
    <xf numFmtId="0" fontId="0" fillId="39" borderId="74" xfId="0" applyFill="1" applyBorder="1" applyAlignment="1">
      <alignment horizontal="center" vertical="center"/>
    </xf>
    <xf numFmtId="0" fontId="0" fillId="39" borderId="76" xfId="0" applyFill="1" applyBorder="1" applyAlignment="1">
      <alignment horizontal="center" vertical="center"/>
    </xf>
    <xf numFmtId="0" fontId="0" fillId="40" borderId="74" xfId="0" applyFill="1" applyBorder="1" applyAlignment="1">
      <alignment horizontal="center" vertical="center"/>
    </xf>
    <xf numFmtId="0" fontId="0" fillId="40" borderId="76" xfId="0" applyFill="1" applyBorder="1" applyAlignment="1">
      <alignment horizontal="center" vertical="center"/>
    </xf>
    <xf numFmtId="0" fontId="0" fillId="41" borderId="74" xfId="0" applyFill="1" applyBorder="1" applyAlignment="1">
      <alignment horizontal="center" vertical="center"/>
    </xf>
    <xf numFmtId="0" fontId="0" fillId="41" borderId="76" xfId="0" applyFill="1" applyBorder="1" applyAlignment="1">
      <alignment horizontal="center" vertical="center"/>
    </xf>
    <xf numFmtId="0" fontId="0" fillId="41" borderId="3" xfId="0" applyFill="1" applyBorder="1" applyAlignment="1">
      <alignment horizontal="center" vertical="center"/>
    </xf>
    <xf numFmtId="10" fontId="0" fillId="41" borderId="3" xfId="0" applyNumberFormat="1" applyFill="1" applyBorder="1" applyAlignment="1">
      <alignment horizontal="center" vertical="center"/>
    </xf>
    <xf numFmtId="10" fontId="0" fillId="41" borderId="73" xfId="0" applyNumberFormat="1" applyFill="1" applyBorder="1" applyAlignment="1">
      <alignment horizontal="center" vertical="center"/>
    </xf>
    <xf numFmtId="10" fontId="0" fillId="0" borderId="0" xfId="0" applyNumberFormat="1" applyAlignment="1">
      <alignment horizontal="center" vertical="center"/>
    </xf>
    <xf numFmtId="167" fontId="0" fillId="0" borderId="0" xfId="0" applyNumberFormat="1" applyAlignment="1">
      <alignment horizontal="center" vertical="center"/>
    </xf>
    <xf numFmtId="0" fontId="3" fillId="2" borderId="8" xfId="0" applyFont="1" applyFill="1" applyBorder="1"/>
    <xf numFmtId="0" fontId="0" fillId="0" borderId="3" xfId="0" applyBorder="1" applyAlignment="1">
      <alignment wrapText="1"/>
    </xf>
    <xf numFmtId="0" fontId="3" fillId="2" borderId="3" xfId="0" applyFont="1" applyFill="1" applyBorder="1" applyAlignment="1">
      <alignment vertical="center"/>
    </xf>
    <xf numFmtId="14" fontId="0" fillId="0" borderId="3" xfId="0" applyNumberFormat="1" applyBorder="1" applyAlignment="1">
      <alignment vertical="center"/>
    </xf>
    <xf numFmtId="0" fontId="3" fillId="2" borderId="2" xfId="0" applyFont="1" applyFill="1" applyBorder="1" applyAlignment="1">
      <alignment vertical="center"/>
    </xf>
    <xf numFmtId="0" fontId="64" fillId="0" borderId="0" xfId="0" applyFont="1" applyAlignment="1">
      <alignment vertical="center"/>
    </xf>
    <xf numFmtId="0" fontId="0" fillId="0" borderId="8" xfId="0" applyBorder="1" applyAlignment="1">
      <alignment horizontal="center" vertical="center"/>
    </xf>
    <xf numFmtId="0" fontId="15" fillId="0" borderId="3" xfId="0" applyFont="1" applyBorder="1" applyAlignment="1">
      <alignment horizontal="center" vertical="center"/>
    </xf>
    <xf numFmtId="0" fontId="66" fillId="0" borderId="3" xfId="0" applyFont="1" applyBorder="1" applyAlignment="1">
      <alignment horizontal="center"/>
    </xf>
    <xf numFmtId="0" fontId="66" fillId="0" borderId="3" xfId="0" applyFont="1" applyBorder="1" applyAlignment="1">
      <alignment horizontal="center" vertical="center"/>
    </xf>
    <xf numFmtId="167" fontId="45" fillId="22" borderId="2" xfId="0" applyNumberFormat="1" applyFont="1" applyFill="1" applyBorder="1" applyAlignment="1">
      <alignment horizontal="center" vertical="center"/>
    </xf>
    <xf numFmtId="14" fontId="0" fillId="0" borderId="6" xfId="0" applyNumberFormat="1" applyBorder="1"/>
    <xf numFmtId="0" fontId="3" fillId="2" borderId="6" xfId="0" applyFont="1" applyFill="1" applyBorder="1"/>
    <xf numFmtId="174" fontId="45" fillId="22" borderId="2" xfId="0" applyNumberFormat="1" applyFont="1" applyFill="1" applyBorder="1" applyAlignment="1">
      <alignment horizontal="center" vertical="center"/>
    </xf>
    <xf numFmtId="0" fontId="66" fillId="0" borderId="2" xfId="0" applyFont="1" applyBorder="1" applyAlignment="1">
      <alignment horizontal="left"/>
    </xf>
    <xf numFmtId="0" fontId="66" fillId="0" borderId="7" xfId="0" applyFont="1" applyBorder="1" applyAlignment="1">
      <alignment horizontal="center"/>
    </xf>
    <xf numFmtId="0" fontId="66" fillId="0" borderId="2" xfId="0" applyFont="1" applyBorder="1" applyAlignment="1">
      <alignment horizontal="left" vertical="center"/>
    </xf>
    <xf numFmtId="0" fontId="66" fillId="0" borderId="7" xfId="0" applyFont="1" applyBorder="1" applyAlignment="1">
      <alignment horizontal="center" vertical="center"/>
    </xf>
    <xf numFmtId="0" fontId="45" fillId="22" borderId="16" xfId="0" applyFont="1" applyFill="1" applyBorder="1" applyAlignment="1">
      <alignment horizontal="center"/>
    </xf>
    <xf numFmtId="0" fontId="45" fillId="22" borderId="9" xfId="0" applyFont="1" applyFill="1" applyBorder="1" applyAlignment="1">
      <alignment horizontal="center"/>
    </xf>
    <xf numFmtId="0" fontId="67" fillId="0" borderId="0" xfId="0" applyFont="1" applyAlignment="1">
      <alignment horizontal="left" vertical="center"/>
    </xf>
    <xf numFmtId="0" fontId="0" fillId="0" borderId="1" xfId="0" applyBorder="1" applyAlignment="1">
      <alignment horizontal="center"/>
    </xf>
    <xf numFmtId="0" fontId="67" fillId="21" borderId="3" xfId="0" applyFont="1" applyFill="1" applyBorder="1" applyAlignment="1">
      <alignment horizontal="left" vertical="center"/>
    </xf>
    <xf numFmtId="0" fontId="45" fillId="0" borderId="0" xfId="0" applyFont="1" applyAlignment="1">
      <alignment horizontal="center"/>
    </xf>
    <xf numFmtId="170" fontId="0" fillId="0" borderId="0" xfId="0" applyNumberFormat="1" applyAlignment="1">
      <alignment horizontal="center"/>
    </xf>
    <xf numFmtId="170" fontId="68" fillId="0" borderId="0" xfId="0" applyNumberFormat="1" applyFont="1" applyAlignment="1">
      <alignment horizontal="center"/>
    </xf>
    <xf numFmtId="171" fontId="0" fillId="0" borderId="15" xfId="0" applyNumberFormat="1" applyBorder="1" applyAlignment="1">
      <alignment horizontal="center"/>
    </xf>
    <xf numFmtId="0" fontId="45" fillId="22" borderId="9" xfId="0" applyFont="1" applyFill="1" applyBorder="1" applyAlignment="1">
      <alignment horizontal="center" vertical="center"/>
    </xf>
    <xf numFmtId="0" fontId="45" fillId="22" borderId="58" xfId="0" applyFont="1" applyFill="1" applyBorder="1" applyAlignment="1">
      <alignment horizontal="center" vertical="center"/>
    </xf>
    <xf numFmtId="171" fontId="0" fillId="0" borderId="1" xfId="0" applyNumberFormat="1" applyBorder="1" applyAlignment="1">
      <alignment horizontal="center"/>
    </xf>
    <xf numFmtId="171" fontId="0" fillId="0" borderId="3" xfId="0" applyNumberFormat="1" applyBorder="1" applyAlignment="1">
      <alignment horizontal="center"/>
    </xf>
    <xf numFmtId="0" fontId="45" fillId="22" borderId="36" xfId="0" applyFont="1" applyFill="1" applyBorder="1" applyAlignment="1">
      <alignment horizontal="center"/>
    </xf>
    <xf numFmtId="171" fontId="0" fillId="0" borderId="9" xfId="0" applyNumberFormat="1" applyBorder="1" applyAlignment="1">
      <alignment horizontal="center"/>
    </xf>
    <xf numFmtId="170" fontId="13" fillId="0" borderId="75" xfId="0" applyNumberFormat="1" applyFont="1" applyBorder="1" applyAlignment="1">
      <alignment horizontal="center"/>
    </xf>
    <xf numFmtId="0" fontId="3" fillId="44" borderId="3" xfId="0" applyFont="1" applyFill="1" applyBorder="1" applyAlignment="1">
      <alignment horizontal="center"/>
    </xf>
    <xf numFmtId="0" fontId="0" fillId="44" borderId="3" xfId="0" applyFill="1" applyBorder="1" applyAlignment="1">
      <alignment horizontal="center"/>
    </xf>
    <xf numFmtId="0" fontId="0" fillId="44" borderId="2" xfId="0" applyFill="1" applyBorder="1" applyAlignment="1">
      <alignment horizontal="center"/>
    </xf>
    <xf numFmtId="0" fontId="3" fillId="44" borderId="3" xfId="0" applyFont="1" applyFill="1" applyBorder="1"/>
    <xf numFmtId="0" fontId="3" fillId="44" borderId="8" xfId="0" applyFont="1" applyFill="1" applyBorder="1" applyAlignment="1">
      <alignment horizontal="center" vertical="center"/>
    </xf>
    <xf numFmtId="0" fontId="3" fillId="44" borderId="8" xfId="0" applyFont="1" applyFill="1" applyBorder="1" applyAlignment="1">
      <alignment horizontal="center"/>
    </xf>
    <xf numFmtId="0" fontId="3" fillId="44" borderId="68" xfId="0" applyFont="1" applyFill="1" applyBorder="1" applyAlignment="1">
      <alignment horizontal="center"/>
    </xf>
    <xf numFmtId="0" fontId="65" fillId="44" borderId="2" xfId="0" applyFont="1" applyFill="1" applyBorder="1" applyAlignment="1">
      <alignment horizontal="center" vertical="center"/>
    </xf>
    <xf numFmtId="0" fontId="65" fillId="44" borderId="7" xfId="0" applyFont="1" applyFill="1" applyBorder="1" applyAlignment="1">
      <alignment horizontal="center" vertical="center"/>
    </xf>
    <xf numFmtId="0" fontId="65" fillId="44" borderId="3" xfId="0" applyFont="1" applyFill="1" applyBorder="1" applyAlignment="1">
      <alignment horizontal="center" vertical="center"/>
    </xf>
    <xf numFmtId="0" fontId="65" fillId="44" borderId="2" xfId="0" applyFont="1" applyFill="1" applyBorder="1" applyAlignment="1">
      <alignment horizontal="center"/>
    </xf>
    <xf numFmtId="0" fontId="65" fillId="44" borderId="7" xfId="0" applyFont="1" applyFill="1" applyBorder="1" applyAlignment="1">
      <alignment horizontal="center"/>
    </xf>
    <xf numFmtId="0" fontId="65" fillId="44" borderId="3" xfId="0" applyFont="1" applyFill="1" applyBorder="1" applyAlignment="1">
      <alignment horizontal="center"/>
    </xf>
    <xf numFmtId="0" fontId="22" fillId="44" borderId="3" xfId="0" applyFont="1" applyFill="1" applyBorder="1" applyAlignment="1">
      <alignment horizontal="center" vertical="center"/>
    </xf>
    <xf numFmtId="0" fontId="22" fillId="44" borderId="3" xfId="0" applyFont="1" applyFill="1" applyBorder="1" applyAlignment="1">
      <alignment horizontal="center" vertical="center" wrapText="1"/>
    </xf>
    <xf numFmtId="0" fontId="3" fillId="10" borderId="2" xfId="0" applyFont="1" applyFill="1" applyBorder="1"/>
    <xf numFmtId="21" fontId="37" fillId="0" borderId="0" xfId="0" applyNumberFormat="1" applyFont="1" applyAlignment="1">
      <alignment horizontal="center"/>
    </xf>
    <xf numFmtId="2" fontId="37" fillId="0" borderId="0" xfId="0" applyNumberFormat="1" applyFont="1" applyAlignment="1">
      <alignment horizontal="center"/>
    </xf>
    <xf numFmtId="0" fontId="0" fillId="44" borderId="78" xfId="0" applyFill="1" applyBorder="1" applyAlignment="1">
      <alignment horizontal="center"/>
    </xf>
    <xf numFmtId="0" fontId="0" fillId="0" borderId="78" xfId="0" applyBorder="1" applyAlignment="1">
      <alignment horizontal="center"/>
    </xf>
    <xf numFmtId="9" fontId="0" fillId="0" borderId="78" xfId="0" applyNumberFormat="1" applyBorder="1"/>
    <xf numFmtId="0" fontId="66" fillId="0" borderId="2" xfId="0" applyFont="1" applyBorder="1" applyAlignment="1">
      <alignment horizontal="center" vertical="center"/>
    </xf>
    <xf numFmtId="0" fontId="4" fillId="0" borderId="78" xfId="0" applyFont="1" applyBorder="1" applyAlignment="1">
      <alignment horizontal="center"/>
    </xf>
    <xf numFmtId="0" fontId="4" fillId="0" borderId="2" xfId="0" applyFont="1" applyBorder="1" applyAlignment="1">
      <alignment horizontal="center"/>
    </xf>
    <xf numFmtId="0" fontId="22" fillId="44" borderId="8" xfId="0" applyFont="1" applyFill="1" applyBorder="1" applyAlignment="1">
      <alignment horizontal="center" vertical="center"/>
    </xf>
    <xf numFmtId="168" fontId="37" fillId="0" borderId="2" xfId="0" applyNumberFormat="1" applyFont="1" applyBorder="1" applyAlignment="1">
      <alignment horizontal="center"/>
    </xf>
    <xf numFmtId="0" fontId="36" fillId="22" borderId="8" xfId="0" applyFont="1" applyFill="1" applyBorder="1" applyAlignment="1">
      <alignment horizontal="center"/>
    </xf>
    <xf numFmtId="0" fontId="0" fillId="0" borderId="0" xfId="0" applyAlignment="1">
      <alignment horizontal="left" vertical="center"/>
    </xf>
    <xf numFmtId="0" fontId="3" fillId="23" borderId="3" xfId="0" applyFont="1" applyFill="1" applyBorder="1" applyAlignment="1">
      <alignment vertical="center"/>
    </xf>
    <xf numFmtId="0" fontId="37" fillId="0" borderId="3" xfId="0" applyFont="1" applyBorder="1" applyAlignment="1">
      <alignment vertical="center"/>
    </xf>
    <xf numFmtId="173" fontId="3" fillId="23" borderId="3" xfId="0" applyNumberFormat="1" applyFont="1" applyFill="1" applyBorder="1" applyAlignment="1">
      <alignment vertical="center"/>
    </xf>
    <xf numFmtId="167" fontId="37" fillId="0" borderId="3" xfId="0" applyNumberFormat="1" applyFont="1" applyBorder="1" applyAlignment="1">
      <alignment vertical="center"/>
    </xf>
    <xf numFmtId="168" fontId="37" fillId="0" borderId="3" xfId="0" applyNumberFormat="1" applyFont="1" applyBorder="1" applyAlignment="1">
      <alignment vertical="center"/>
    </xf>
    <xf numFmtId="0" fontId="0" fillId="23" borderId="3" xfId="0" applyFill="1" applyBorder="1" applyAlignment="1">
      <alignment vertical="center"/>
    </xf>
    <xf numFmtId="0" fontId="3" fillId="32" borderId="58" xfId="0" applyFont="1" applyFill="1" applyBorder="1"/>
    <xf numFmtId="0" fontId="3" fillId="32" borderId="14" xfId="0" applyFont="1" applyFill="1" applyBorder="1"/>
    <xf numFmtId="0" fontId="3" fillId="3" borderId="2" xfId="0" applyFont="1" applyFill="1" applyBorder="1" applyAlignment="1">
      <alignment vertical="center"/>
    </xf>
    <xf numFmtId="0" fontId="3" fillId="3" borderId="7" xfId="0" applyFont="1" applyFill="1" applyBorder="1" applyAlignment="1">
      <alignment vertical="center"/>
    </xf>
    <xf numFmtId="0" fontId="0" fillId="0" borderId="7" xfId="0" applyBorder="1" applyAlignment="1">
      <alignment vertical="center"/>
    </xf>
    <xf numFmtId="0" fontId="0" fillId="0" borderId="3" xfId="0" quotePrefix="1" applyBorder="1" applyAlignment="1">
      <alignment vertical="center"/>
    </xf>
    <xf numFmtId="0" fontId="71" fillId="43" borderId="82" xfId="0" applyFont="1" applyFill="1" applyBorder="1"/>
    <xf numFmtId="0" fontId="71" fillId="43" borderId="83" xfId="0" applyFont="1" applyFill="1" applyBorder="1"/>
    <xf numFmtId="0" fontId="72" fillId="44" borderId="84" xfId="0" applyFont="1" applyFill="1" applyBorder="1"/>
    <xf numFmtId="0" fontId="72" fillId="44" borderId="85" xfId="0" applyFont="1" applyFill="1" applyBorder="1"/>
    <xf numFmtId="0" fontId="72" fillId="44" borderId="82" xfId="0" applyFont="1" applyFill="1" applyBorder="1"/>
    <xf numFmtId="0" fontId="72" fillId="44" borderId="86" xfId="0" applyFont="1" applyFill="1" applyBorder="1"/>
    <xf numFmtId="0" fontId="72" fillId="0" borderId="84" xfId="0" applyFont="1" applyBorder="1"/>
    <xf numFmtId="0" fontId="72" fillId="0" borderId="85" xfId="0" applyFont="1" applyBorder="1"/>
    <xf numFmtId="0" fontId="72" fillId="0" borderId="85" xfId="0" quotePrefix="1" applyFont="1" applyBorder="1"/>
    <xf numFmtId="0" fontId="72" fillId="0" borderId="86" xfId="0" applyFont="1" applyBorder="1"/>
    <xf numFmtId="0" fontId="72" fillId="0" borderId="86" xfId="0" quotePrefix="1" applyFont="1" applyBorder="1"/>
    <xf numFmtId="0" fontId="3" fillId="3" borderId="2" xfId="0" applyFont="1" applyFill="1" applyBorder="1" applyAlignment="1">
      <alignment horizontal="center" vertical="center"/>
    </xf>
    <xf numFmtId="0" fontId="41" fillId="0" borderId="0" xfId="0" applyFont="1" applyAlignment="1">
      <alignment vertical="center"/>
    </xf>
    <xf numFmtId="0" fontId="0" fillId="0" borderId="9" xfId="0" applyBorder="1" applyAlignment="1">
      <alignment horizontal="center" vertical="center"/>
    </xf>
    <xf numFmtId="0" fontId="0" fillId="5" borderId="0" xfId="0" applyFill="1" applyAlignment="1">
      <alignment horizontal="center"/>
    </xf>
    <xf numFmtId="0" fontId="0" fillId="7" borderId="3" xfId="0" applyFill="1" applyBorder="1" applyAlignment="1">
      <alignment horizontal="left" vertical="center"/>
    </xf>
    <xf numFmtId="0" fontId="0" fillId="7" borderId="3" xfId="0" applyFill="1" applyBorder="1" applyAlignment="1">
      <alignment horizontal="left" vertical="center" wrapText="1"/>
    </xf>
    <xf numFmtId="49" fontId="0" fillId="0" borderId="8" xfId="0" applyNumberFormat="1" applyBorder="1"/>
    <xf numFmtId="0" fontId="0" fillId="0" borderId="1" xfId="0" applyBorder="1"/>
    <xf numFmtId="0" fontId="0" fillId="0" borderId="8" xfId="0" quotePrefix="1" applyBorder="1"/>
    <xf numFmtId="43" fontId="0" fillId="0" borderId="8" xfId="0" applyNumberFormat="1" applyBorder="1"/>
    <xf numFmtId="0" fontId="0" fillId="8" borderId="8" xfId="0" applyFill="1" applyBorder="1"/>
    <xf numFmtId="0" fontId="75" fillId="0" borderId="0" xfId="0" applyFont="1"/>
    <xf numFmtId="0" fontId="3" fillId="0" borderId="1" xfId="0" applyFont="1" applyBorder="1"/>
    <xf numFmtId="0" fontId="3" fillId="8" borderId="0" xfId="0" applyFont="1" applyFill="1"/>
    <xf numFmtId="0" fontId="0" fillId="8" borderId="0" xfId="0" applyFill="1"/>
    <xf numFmtId="0" fontId="3" fillId="2" borderId="0" xfId="0" applyFont="1" applyFill="1" applyAlignment="1">
      <alignment vertical="top"/>
    </xf>
    <xf numFmtId="0" fontId="3" fillId="2" borderId="3" xfId="0" applyFont="1" applyFill="1" applyBorder="1" applyAlignment="1">
      <alignment horizontal="center" vertical="top"/>
    </xf>
    <xf numFmtId="0" fontId="0" fillId="0" borderId="3" xfId="0" applyBorder="1" applyAlignment="1">
      <alignment vertical="top" wrapText="1"/>
    </xf>
    <xf numFmtId="0" fontId="4" fillId="0" borderId="3" xfId="0" applyFont="1" applyBorder="1" applyAlignment="1">
      <alignment horizontal="center" vertical="center"/>
    </xf>
    <xf numFmtId="0" fontId="77" fillId="0" borderId="2" xfId="0" applyFont="1" applyBorder="1" applyAlignment="1">
      <alignment horizontal="center" vertical="center"/>
    </xf>
    <xf numFmtId="14" fontId="0" fillId="0" borderId="68" xfId="0" applyNumberFormat="1" applyBorder="1"/>
    <xf numFmtId="14" fontId="0" fillId="0" borderId="8" xfId="0" applyNumberFormat="1" applyBorder="1"/>
    <xf numFmtId="167" fontId="0" fillId="0" borderId="8" xfId="0" applyNumberFormat="1" applyBorder="1"/>
    <xf numFmtId="167" fontId="68" fillId="0" borderId="8" xfId="0" applyNumberFormat="1" applyFont="1" applyBorder="1"/>
    <xf numFmtId="170" fontId="0" fillId="0" borderId="8" xfId="0" applyNumberFormat="1" applyBorder="1"/>
    <xf numFmtId="170" fontId="68" fillId="0" borderId="8" xfId="0" applyNumberFormat="1" applyFont="1" applyBorder="1"/>
    <xf numFmtId="0" fontId="78" fillId="23" borderId="3" xfId="0" applyFont="1" applyFill="1" applyBorder="1" applyAlignment="1">
      <alignment horizontal="center"/>
    </xf>
    <xf numFmtId="170" fontId="0" fillId="28" borderId="68" xfId="0" applyNumberFormat="1" applyFill="1" applyBorder="1" applyAlignment="1">
      <alignment horizontal="center"/>
    </xf>
    <xf numFmtId="170" fontId="0" fillId="28" borderId="8" xfId="0" applyNumberFormat="1" applyFill="1" applyBorder="1" applyAlignment="1">
      <alignment horizontal="center"/>
    </xf>
    <xf numFmtId="170" fontId="68" fillId="28" borderId="8" xfId="0" applyNumberFormat="1" applyFont="1" applyFill="1" applyBorder="1" applyAlignment="1">
      <alignment horizontal="center"/>
    </xf>
    <xf numFmtId="170" fontId="0" fillId="0" borderId="75" xfId="0" applyNumberFormat="1" applyBorder="1" applyAlignment="1">
      <alignment horizontal="center"/>
    </xf>
    <xf numFmtId="170" fontId="68" fillId="0" borderId="75" xfId="0" applyNumberFormat="1" applyFont="1" applyBorder="1" applyAlignment="1">
      <alignment horizontal="center"/>
    </xf>
    <xf numFmtId="0" fontId="45" fillId="26" borderId="3" xfId="0" applyFont="1" applyFill="1" applyBorder="1" applyAlignment="1">
      <alignment horizontal="center" vertical="center"/>
    </xf>
    <xf numFmtId="0" fontId="42" fillId="26" borderId="2" xfId="0" applyFont="1" applyFill="1" applyBorder="1" applyAlignment="1">
      <alignment horizontal="center"/>
    </xf>
    <xf numFmtId="0" fontId="42" fillId="26" borderId="5" xfId="0" applyFont="1" applyFill="1" applyBorder="1" applyAlignment="1">
      <alignment horizontal="center"/>
    </xf>
    <xf numFmtId="0" fontId="42" fillId="0" borderId="0" xfId="0" applyFont="1" applyAlignment="1">
      <alignment horizontal="center"/>
    </xf>
    <xf numFmtId="0" fontId="0" fillId="0" borderId="3" xfId="0" applyBorder="1" applyAlignment="1">
      <alignment horizontal="center" vertical="top" wrapText="1"/>
    </xf>
    <xf numFmtId="0" fontId="42" fillId="45" borderId="0" xfId="0" applyFont="1" applyFill="1"/>
    <xf numFmtId="0" fontId="42" fillId="45" borderId="0" xfId="0" applyFont="1" applyFill="1" applyAlignment="1">
      <alignment vertical="top"/>
    </xf>
    <xf numFmtId="0" fontId="80" fillId="45" borderId="0" xfId="0" applyFont="1" applyFill="1" applyAlignment="1">
      <alignment vertical="top" wrapText="1"/>
    </xf>
    <xf numFmtId="0" fontId="45" fillId="45" borderId="3" xfId="0" applyFont="1" applyFill="1" applyBorder="1" applyAlignment="1">
      <alignment horizontal="center" vertical="center"/>
    </xf>
    <xf numFmtId="0" fontId="42" fillId="45" borderId="0" xfId="0" applyFont="1" applyFill="1" applyAlignment="1">
      <alignment vertical="center"/>
    </xf>
    <xf numFmtId="0" fontId="80" fillId="45" borderId="0" xfId="0" applyFont="1" applyFill="1"/>
    <xf numFmtId="0" fontId="80" fillId="45" borderId="0" xfId="0" applyFont="1" applyFill="1" applyAlignment="1">
      <alignment wrapText="1"/>
    </xf>
    <xf numFmtId="0" fontId="3" fillId="23" borderId="3" xfId="0" applyFont="1" applyFill="1" applyBorder="1" applyAlignment="1">
      <alignment vertical="center" wrapText="1"/>
    </xf>
    <xf numFmtId="0" fontId="38" fillId="0" borderId="0" xfId="0" applyFont="1" applyAlignment="1">
      <alignment horizontal="center" vertical="center" wrapText="1"/>
    </xf>
    <xf numFmtId="0" fontId="0" fillId="0" borderId="0" xfId="0" applyAlignment="1">
      <alignment horizontal="left"/>
    </xf>
    <xf numFmtId="0" fontId="45" fillId="46" borderId="0" xfId="0" applyFont="1" applyFill="1" applyAlignment="1">
      <alignment horizontal="center" vertical="center"/>
    </xf>
    <xf numFmtId="14" fontId="0" fillId="0" borderId="0" xfId="0" applyNumberFormat="1" applyAlignment="1">
      <alignment vertical="center"/>
    </xf>
    <xf numFmtId="0" fontId="36" fillId="22" borderId="2" xfId="0" applyFont="1" applyFill="1" applyBorder="1" applyAlignment="1">
      <alignment vertical="center"/>
    </xf>
    <xf numFmtId="0" fontId="75" fillId="0" borderId="0" xfId="0" applyFont="1" applyAlignment="1">
      <alignment vertical="center"/>
    </xf>
    <xf numFmtId="0" fontId="36" fillId="0" borderId="0" xfId="0" applyFont="1" applyAlignment="1">
      <alignment vertical="center"/>
    </xf>
    <xf numFmtId="0" fontId="0" fillId="3" borderId="0" xfId="0" applyFill="1" applyAlignment="1">
      <alignment vertical="center"/>
    </xf>
    <xf numFmtId="0" fontId="0" fillId="3" borderId="0" xfId="0" applyFill="1" applyAlignment="1">
      <alignment vertical="center" wrapText="1"/>
    </xf>
    <xf numFmtId="14" fontId="37" fillId="0" borderId="3" xfId="0" applyNumberFormat="1" applyFont="1" applyBorder="1" applyAlignment="1">
      <alignment vertical="center"/>
    </xf>
    <xf numFmtId="0" fontId="36" fillId="22" borderId="3" xfId="0" applyFont="1" applyFill="1" applyBorder="1" applyAlignment="1">
      <alignment vertical="center"/>
    </xf>
    <xf numFmtId="167" fontId="0" fillId="0" borderId="3" xfId="0" applyNumberFormat="1" applyBorder="1" applyAlignment="1">
      <alignment vertical="center"/>
    </xf>
    <xf numFmtId="168" fontId="0" fillId="0" borderId="3" xfId="0" applyNumberFormat="1" applyBorder="1" applyAlignment="1">
      <alignment vertical="center"/>
    </xf>
    <xf numFmtId="0" fontId="36" fillId="22" borderId="9" xfId="0" applyFont="1" applyFill="1" applyBorder="1" applyAlignment="1">
      <alignment vertical="center"/>
    </xf>
    <xf numFmtId="0" fontId="36" fillId="22" borderId="58" xfId="0" applyFont="1" applyFill="1" applyBorder="1" applyAlignment="1">
      <alignment vertical="center"/>
    </xf>
    <xf numFmtId="167" fontId="37" fillId="0" borderId="2" xfId="0" applyNumberFormat="1" applyFont="1" applyBorder="1" applyAlignment="1">
      <alignment vertical="center"/>
    </xf>
    <xf numFmtId="21" fontId="37" fillId="0" borderId="3" xfId="0" applyNumberFormat="1" applyFont="1" applyBorder="1" applyAlignment="1">
      <alignment vertical="center"/>
    </xf>
    <xf numFmtId="0" fontId="37" fillId="3" borderId="0" xfId="0" applyFont="1" applyFill="1" applyAlignment="1">
      <alignment vertical="center"/>
    </xf>
    <xf numFmtId="169" fontId="37" fillId="0" borderId="3" xfId="0" applyNumberFormat="1" applyFont="1" applyBorder="1" applyAlignment="1">
      <alignment vertical="center"/>
    </xf>
    <xf numFmtId="0" fontId="37" fillId="0" borderId="0" xfId="0" applyFont="1" applyAlignment="1">
      <alignment vertical="center"/>
    </xf>
    <xf numFmtId="168" fontId="0" fillId="0" borderId="0" xfId="0" applyNumberFormat="1" applyAlignment="1">
      <alignment vertical="center"/>
    </xf>
    <xf numFmtId="167" fontId="0" fillId="0" borderId="0" xfId="0" applyNumberFormat="1" applyAlignment="1">
      <alignment vertical="center"/>
    </xf>
    <xf numFmtId="167" fontId="37" fillId="0" borderId="0" xfId="0" applyNumberFormat="1" applyFont="1" applyAlignment="1">
      <alignment vertical="center"/>
    </xf>
    <xf numFmtId="168" fontId="37" fillId="0" borderId="0" xfId="0" applyNumberFormat="1" applyFont="1" applyAlignment="1">
      <alignment vertical="center"/>
    </xf>
    <xf numFmtId="0" fontId="61" fillId="0" borderId="0" xfId="0" applyFont="1"/>
    <xf numFmtId="0" fontId="62" fillId="0" borderId="0" xfId="0" applyFont="1"/>
    <xf numFmtId="0" fontId="63" fillId="0" borderId="0" xfId="0" applyFont="1"/>
    <xf numFmtId="0" fontId="62" fillId="0" borderId="0" xfId="0" quotePrefix="1" applyFont="1"/>
    <xf numFmtId="0" fontId="0" fillId="5" borderId="0" xfId="0" applyFill="1" applyAlignment="1">
      <alignment horizontal="center" wrapText="1"/>
    </xf>
    <xf numFmtId="0" fontId="4" fillId="8" borderId="0" xfId="0" applyFont="1" applyFill="1" applyAlignment="1">
      <alignment vertical="center"/>
    </xf>
    <xf numFmtId="0" fontId="3" fillId="47" borderId="0" xfId="0" applyFont="1" applyFill="1"/>
    <xf numFmtId="0" fontId="4" fillId="15" borderId="0" xfId="0" applyFont="1" applyFill="1" applyAlignment="1">
      <alignment wrapText="1"/>
    </xf>
    <xf numFmtId="0" fontId="3" fillId="0" borderId="58" xfId="0" applyFont="1" applyBorder="1"/>
    <xf numFmtId="0" fontId="0" fillId="0" borderId="7" xfId="0" applyBorder="1" applyAlignment="1">
      <alignment vertical="top"/>
    </xf>
    <xf numFmtId="0" fontId="3" fillId="9" borderId="2" xfId="0" applyFont="1" applyFill="1" applyBorder="1"/>
    <xf numFmtId="0" fontId="0" fillId="5" borderId="3" xfId="0" applyFill="1" applyBorder="1" applyAlignment="1">
      <alignment horizontal="center" wrapText="1"/>
    </xf>
    <xf numFmtId="14" fontId="37" fillId="0" borderId="3" xfId="0" quotePrefix="1" applyNumberFormat="1" applyFont="1" applyBorder="1" applyAlignment="1">
      <alignment horizontal="center"/>
    </xf>
    <xf numFmtId="0" fontId="42" fillId="27" borderId="0" xfId="0" applyFont="1" applyFill="1"/>
    <xf numFmtId="0" fontId="3" fillId="45" borderId="0" xfId="0" applyFont="1" applyFill="1"/>
    <xf numFmtId="0" fontId="0" fillId="45" borderId="0" xfId="0" applyFill="1" applyAlignment="1">
      <alignment horizontal="left" wrapText="1"/>
    </xf>
    <xf numFmtId="0" fontId="3" fillId="23" borderId="2" xfId="0" applyFont="1" applyFill="1" applyBorder="1" applyAlignment="1">
      <alignment vertical="center"/>
    </xf>
    <xf numFmtId="173" fontId="3" fillId="23" borderId="2" xfId="0" applyNumberFormat="1" applyFont="1" applyFill="1" applyBorder="1" applyAlignment="1">
      <alignment vertical="center"/>
    </xf>
    <xf numFmtId="167" fontId="0" fillId="0" borderId="2" xfId="0" applyNumberFormat="1" applyBorder="1" applyAlignment="1">
      <alignment vertical="center"/>
    </xf>
    <xf numFmtId="0" fontId="60" fillId="32" borderId="0" xfId="0" applyFont="1" applyFill="1"/>
    <xf numFmtId="0" fontId="60" fillId="32" borderId="36" xfId="0" applyFont="1" applyFill="1" applyBorder="1"/>
    <xf numFmtId="0" fontId="60" fillId="0" borderId="0" xfId="0" applyFont="1"/>
    <xf numFmtId="49" fontId="0" fillId="0" borderId="0" xfId="0" applyNumberFormat="1"/>
    <xf numFmtId="0" fontId="0" fillId="0" borderId="7" xfId="0" applyBorder="1" applyAlignment="1">
      <alignment horizontal="center"/>
    </xf>
    <xf numFmtId="0" fontId="0" fillId="0" borderId="7" xfId="0" quotePrefix="1" applyBorder="1" applyAlignment="1">
      <alignment horizontal="center"/>
    </xf>
    <xf numFmtId="0" fontId="4" fillId="0" borderId="7" xfId="0" applyFont="1" applyBorder="1" applyAlignment="1">
      <alignment horizontal="center"/>
    </xf>
    <xf numFmtId="14" fontId="4" fillId="0" borderId="3" xfId="0" applyNumberFormat="1" applyFont="1" applyBorder="1" applyAlignment="1">
      <alignment horizontal="center" vertical="center"/>
    </xf>
    <xf numFmtId="49" fontId="0" fillId="0" borderId="3" xfId="0" applyNumberFormat="1" applyBorder="1" applyAlignment="1">
      <alignment horizontal="center" vertical="center"/>
    </xf>
    <xf numFmtId="0" fontId="15" fillId="0" borderId="7" xfId="0" applyFont="1" applyBorder="1" applyAlignment="1">
      <alignment horizontal="center" vertical="center"/>
    </xf>
    <xf numFmtId="0" fontId="72" fillId="0" borderId="93" xfId="0" applyFont="1" applyBorder="1"/>
    <xf numFmtId="0" fontId="72" fillId="0" borderId="94" xfId="0" applyFont="1" applyBorder="1"/>
    <xf numFmtId="0" fontId="72" fillId="0" borderId="95" xfId="0" applyFont="1" applyBorder="1"/>
    <xf numFmtId="0" fontId="72" fillId="0" borderId="94" xfId="0" quotePrefix="1" applyFont="1" applyBorder="1"/>
    <xf numFmtId="0" fontId="72" fillId="0" borderId="95" xfId="0" quotePrefix="1" applyFont="1" applyBorder="1"/>
    <xf numFmtId="0" fontId="42" fillId="48" borderId="0" xfId="0" applyFont="1" applyFill="1"/>
    <xf numFmtId="0" fontId="6" fillId="0" borderId="0" xfId="0"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72" fillId="0" borderId="0" xfId="0" applyFont="1" applyAlignment="1">
      <alignment horizontal="center" vertical="center" wrapText="1"/>
    </xf>
    <xf numFmtId="0" fontId="72" fillId="49" borderId="98" xfId="0" applyFont="1" applyFill="1" applyBorder="1" applyAlignment="1">
      <alignment horizontal="center" vertical="center" wrapText="1"/>
    </xf>
    <xf numFmtId="0" fontId="72" fillId="49" borderId="99" xfId="0" applyFont="1" applyFill="1" applyBorder="1" applyAlignment="1">
      <alignment horizontal="center" vertical="center" wrapText="1"/>
    </xf>
    <xf numFmtId="0" fontId="72" fillId="49" borderId="100" xfId="0" applyFont="1" applyFill="1" applyBorder="1" applyAlignment="1">
      <alignment horizontal="center" vertical="center" wrapText="1"/>
    </xf>
    <xf numFmtId="0" fontId="72" fillId="49" borderId="101" xfId="0" applyFont="1" applyFill="1" applyBorder="1" applyAlignment="1">
      <alignment horizontal="center" vertical="center" wrapText="1"/>
    </xf>
    <xf numFmtId="0" fontId="72" fillId="49" borderId="102" xfId="0" applyFont="1" applyFill="1" applyBorder="1" applyAlignment="1">
      <alignment horizontal="center" vertical="center" wrapText="1"/>
    </xf>
    <xf numFmtId="0" fontId="83" fillId="0" borderId="0" xfId="0" applyFont="1" applyAlignment="1">
      <alignment vertical="center"/>
    </xf>
    <xf numFmtId="0" fontId="83" fillId="50" borderId="96" xfId="0" applyFont="1" applyFill="1" applyBorder="1" applyAlignment="1">
      <alignment wrapText="1"/>
    </xf>
    <xf numFmtId="0" fontId="83" fillId="50" borderId="97" xfId="0" applyFont="1" applyFill="1" applyBorder="1" applyAlignment="1">
      <alignment wrapText="1"/>
    </xf>
    <xf numFmtId="0" fontId="72" fillId="49" borderId="104" xfId="0" applyFont="1" applyFill="1" applyBorder="1" applyAlignment="1">
      <alignment horizontal="center" vertical="center" wrapText="1"/>
    </xf>
    <xf numFmtId="0" fontId="72" fillId="49" borderId="105" xfId="0" applyFont="1" applyFill="1" applyBorder="1" applyAlignment="1">
      <alignment horizontal="center" vertical="center" wrapText="1"/>
    </xf>
    <xf numFmtId="0" fontId="72" fillId="49" borderId="106" xfId="0" applyFont="1" applyFill="1" applyBorder="1" applyAlignment="1">
      <alignment horizontal="center" vertical="center" wrapText="1"/>
    </xf>
    <xf numFmtId="0" fontId="0" fillId="0" borderId="9" xfId="0" applyBorder="1" applyAlignment="1">
      <alignment horizontal="center" wrapText="1"/>
    </xf>
    <xf numFmtId="0" fontId="59" fillId="0" borderId="0" xfId="0" applyFont="1"/>
    <xf numFmtId="14" fontId="37" fillId="52" borderId="3" xfId="0" applyNumberFormat="1" applyFont="1" applyFill="1" applyBorder="1" applyAlignment="1">
      <alignment horizontal="center"/>
    </xf>
    <xf numFmtId="21" fontId="37" fillId="52" borderId="3" xfId="0" applyNumberFormat="1" applyFont="1" applyFill="1" applyBorder="1" applyAlignment="1">
      <alignment horizontal="center"/>
    </xf>
    <xf numFmtId="0" fontId="37" fillId="52" borderId="3" xfId="0" applyFont="1" applyFill="1" applyBorder="1" applyAlignment="1">
      <alignment horizontal="center"/>
    </xf>
    <xf numFmtId="1" fontId="37" fillId="52" borderId="3" xfId="0" applyNumberFormat="1" applyFont="1" applyFill="1" applyBorder="1" applyAlignment="1">
      <alignment horizontal="center"/>
    </xf>
    <xf numFmtId="2" fontId="37" fillId="52" borderId="3" xfId="0" applyNumberFormat="1" applyFont="1" applyFill="1" applyBorder="1" applyAlignment="1">
      <alignment horizontal="center"/>
    </xf>
    <xf numFmtId="168" fontId="37" fillId="52" borderId="3" xfId="0" applyNumberFormat="1" applyFont="1" applyFill="1" applyBorder="1" applyAlignment="1">
      <alignment horizontal="center"/>
    </xf>
    <xf numFmtId="168" fontId="37" fillId="52" borderId="2" xfId="0" applyNumberFormat="1" applyFont="1" applyFill="1" applyBorder="1" applyAlignment="1">
      <alignment horizontal="center"/>
    </xf>
    <xf numFmtId="14" fontId="37" fillId="52" borderId="3" xfId="0" quotePrefix="1" applyNumberFormat="1" applyFont="1" applyFill="1" applyBorder="1" applyAlignment="1">
      <alignment horizontal="center"/>
    </xf>
    <xf numFmtId="21" fontId="37" fillId="52" borderId="3" xfId="0" quotePrefix="1" applyNumberFormat="1" applyFont="1" applyFill="1" applyBorder="1" applyAlignment="1">
      <alignment horizontal="center"/>
    </xf>
    <xf numFmtId="0" fontId="3" fillId="35" borderId="0" xfId="0" applyFont="1" applyFill="1" applyAlignment="1">
      <alignment horizontal="left"/>
    </xf>
    <xf numFmtId="14" fontId="37" fillId="0" borderId="0" xfId="0" applyNumberFormat="1" applyFont="1" applyAlignment="1">
      <alignment horizontal="center" wrapText="1"/>
    </xf>
    <xf numFmtId="167" fontId="37" fillId="52" borderId="2" xfId="0" applyNumberFormat="1" applyFont="1" applyFill="1" applyBorder="1" applyAlignment="1">
      <alignment horizontal="center"/>
    </xf>
    <xf numFmtId="0" fontId="0" fillId="52" borderId="0" xfId="0" applyFill="1"/>
    <xf numFmtId="0" fontId="3" fillId="52" borderId="0" xfId="0" applyFont="1" applyFill="1"/>
    <xf numFmtId="0" fontId="36" fillId="52" borderId="3" xfId="0" applyFont="1" applyFill="1" applyBorder="1" applyAlignment="1">
      <alignment horizontal="center"/>
    </xf>
    <xf numFmtId="0" fontId="36" fillId="52" borderId="2" xfId="0" applyFont="1" applyFill="1" applyBorder="1" applyAlignment="1">
      <alignment horizontal="center"/>
    </xf>
    <xf numFmtId="167" fontId="37" fillId="52" borderId="2" xfId="0" quotePrefix="1" applyNumberFormat="1" applyFont="1" applyFill="1" applyBorder="1" applyAlignment="1">
      <alignment horizontal="center"/>
    </xf>
    <xf numFmtId="0" fontId="42" fillId="52" borderId="0" xfId="0" applyFont="1" applyFill="1"/>
    <xf numFmtId="0" fontId="36" fillId="53" borderId="3" xfId="0" applyFont="1" applyFill="1" applyBorder="1" applyAlignment="1">
      <alignment horizontal="center"/>
    </xf>
    <xf numFmtId="1" fontId="36" fillId="53" borderId="3" xfId="0" applyNumberFormat="1" applyFont="1" applyFill="1" applyBorder="1" applyAlignment="1">
      <alignment horizontal="center"/>
    </xf>
    <xf numFmtId="21" fontId="0" fillId="0" borderId="3" xfId="0" quotePrefix="1" applyNumberFormat="1" applyBorder="1" applyAlignment="1">
      <alignment horizontal="center"/>
    </xf>
    <xf numFmtId="0" fontId="64" fillId="22" borderId="3" xfId="0" applyFont="1" applyFill="1" applyBorder="1" applyAlignment="1">
      <alignment horizontal="center"/>
    </xf>
    <xf numFmtId="0" fontId="64" fillId="53" borderId="3" xfId="0" applyFont="1" applyFill="1" applyBorder="1" applyAlignment="1">
      <alignment horizontal="center"/>
    </xf>
    <xf numFmtId="0" fontId="70" fillId="0" borderId="3" xfId="0" applyFont="1" applyBorder="1" applyAlignment="1">
      <alignment horizontal="center"/>
    </xf>
    <xf numFmtId="0" fontId="49" fillId="12" borderId="0" xfId="0" applyFont="1" applyFill="1"/>
    <xf numFmtId="0" fontId="4" fillId="0" borderId="0" xfId="0" applyFont="1" applyAlignment="1">
      <alignment vertical="top" wrapText="1"/>
    </xf>
    <xf numFmtId="0" fontId="4" fillId="3" borderId="0" xfId="0" applyFont="1" applyFill="1"/>
    <xf numFmtId="0" fontId="25" fillId="16" borderId="39" xfId="0" applyFont="1" applyFill="1" applyBorder="1"/>
    <xf numFmtId="0" fontId="15" fillId="0" borderId="0" xfId="0" applyFont="1"/>
    <xf numFmtId="0" fontId="25" fillId="29" borderId="59" xfId="0" applyFont="1" applyFill="1" applyBorder="1" applyAlignment="1">
      <alignment wrapText="1"/>
    </xf>
    <xf numFmtId="0" fontId="25" fillId="29" borderId="60" xfId="0" applyFont="1" applyFill="1" applyBorder="1" applyAlignment="1">
      <alignment wrapText="1"/>
    </xf>
    <xf numFmtId="0" fontId="26" fillId="0" borderId="62" xfId="0" applyFont="1" applyBorder="1" applyAlignment="1">
      <alignment wrapText="1"/>
    </xf>
    <xf numFmtId="0" fontId="26" fillId="0" borderId="63" xfId="0" applyFont="1" applyBorder="1" applyAlignment="1">
      <alignment wrapText="1"/>
    </xf>
    <xf numFmtId="0" fontId="26" fillId="0" borderId="63" xfId="0" applyFont="1" applyBorder="1"/>
    <xf numFmtId="0" fontId="32" fillId="0" borderId="63" xfId="0" applyFont="1" applyBorder="1" applyAlignment="1">
      <alignment wrapText="1"/>
    </xf>
    <xf numFmtId="0" fontId="26" fillId="0" borderId="64" xfId="0" applyFont="1" applyBorder="1" applyAlignment="1">
      <alignment wrapText="1"/>
    </xf>
    <xf numFmtId="0" fontId="26" fillId="0" borderId="65" xfId="0" applyFont="1" applyBorder="1" applyAlignment="1">
      <alignment wrapText="1"/>
    </xf>
    <xf numFmtId="0" fontId="26" fillId="0" borderId="66" xfId="0" applyFont="1" applyBorder="1" applyAlignment="1">
      <alignment wrapText="1"/>
    </xf>
    <xf numFmtId="0" fontId="26" fillId="0" borderId="66" xfId="0" applyFont="1" applyBorder="1"/>
    <xf numFmtId="0" fontId="26" fillId="0" borderId="67" xfId="0" applyFont="1" applyBorder="1" applyAlignment="1">
      <alignment wrapText="1"/>
    </xf>
    <xf numFmtId="0" fontId="4" fillId="3" borderId="0" xfId="0" applyFont="1" applyFill="1" applyAlignment="1">
      <alignment wrapText="1"/>
    </xf>
    <xf numFmtId="0" fontId="42" fillId="24" borderId="0" xfId="2" applyFont="1" applyFill="1"/>
    <xf numFmtId="14" fontId="1" fillId="0" borderId="3" xfId="0" applyNumberFormat="1" applyFont="1" applyBorder="1"/>
    <xf numFmtId="0" fontId="1" fillId="0" borderId="3" xfId="0" applyFont="1" applyBorder="1"/>
    <xf numFmtId="0" fontId="1" fillId="0" borderId="2" xfId="0" applyFont="1" applyBorder="1"/>
    <xf numFmtId="14" fontId="1" fillId="0" borderId="8" xfId="0" applyNumberFormat="1" applyFont="1" applyBorder="1"/>
    <xf numFmtId="0" fontId="1" fillId="0" borderId="8" xfId="0" applyFont="1" applyBorder="1"/>
    <xf numFmtId="0" fontId="1" fillId="0" borderId="1" xfId="0" applyFont="1" applyBorder="1"/>
    <xf numFmtId="0" fontId="1" fillId="0" borderId="0" xfId="0" applyFont="1"/>
    <xf numFmtId="0" fontId="1" fillId="28" borderId="4" xfId="0" applyFont="1" applyFill="1" applyBorder="1" applyAlignment="1">
      <alignment horizontal="center"/>
    </xf>
    <xf numFmtId="0" fontId="1" fillId="28" borderId="16" xfId="0" applyFont="1" applyFill="1" applyBorder="1" applyAlignment="1">
      <alignment horizontal="center"/>
    </xf>
    <xf numFmtId="170" fontId="1" fillId="28" borderId="68" xfId="0" applyNumberFormat="1" applyFont="1" applyFill="1" applyBorder="1" applyAlignment="1">
      <alignment horizontal="center"/>
    </xf>
    <xf numFmtId="170" fontId="1" fillId="28" borderId="8" xfId="0" applyNumberFormat="1" applyFont="1" applyFill="1" applyBorder="1" applyAlignment="1">
      <alignment horizontal="center"/>
    </xf>
    <xf numFmtId="14" fontId="1" fillId="0" borderId="1" xfId="0" applyNumberFormat="1" applyFont="1" applyBorder="1"/>
    <xf numFmtId="170" fontId="1" fillId="0" borderId="75" xfId="0" applyNumberFormat="1" applyFont="1" applyBorder="1" applyAlignment="1">
      <alignment horizontal="center"/>
    </xf>
    <xf numFmtId="167" fontId="1" fillId="0" borderId="3" xfId="0" applyNumberFormat="1" applyFont="1" applyBorder="1"/>
    <xf numFmtId="14" fontId="1" fillId="0" borderId="68" xfId="0" applyNumberFormat="1" applyFont="1" applyBorder="1"/>
    <xf numFmtId="167" fontId="1" fillId="0" borderId="8" xfId="0" applyNumberFormat="1" applyFont="1" applyBorder="1"/>
    <xf numFmtId="170" fontId="1" fillId="0" borderId="8" xfId="0" applyNumberFormat="1" applyFont="1" applyBorder="1"/>
    <xf numFmtId="1" fontId="1" fillId="0" borderId="3" xfId="0" applyNumberFormat="1" applyFont="1" applyBorder="1"/>
    <xf numFmtId="167" fontId="1" fillId="0" borderId="2" xfId="0" applyNumberFormat="1" applyFont="1" applyBorder="1"/>
    <xf numFmtId="167" fontId="1" fillId="0" borderId="1" xfId="0" applyNumberFormat="1" applyFont="1" applyBorder="1"/>
    <xf numFmtId="1" fontId="1" fillId="0" borderId="2" xfId="0" applyNumberFormat="1" applyFont="1" applyBorder="1"/>
    <xf numFmtId="170" fontId="1" fillId="0" borderId="3" xfId="0" applyNumberFormat="1" applyFont="1" applyBorder="1"/>
    <xf numFmtId="167" fontId="1" fillId="0" borderId="2" xfId="0" applyNumberFormat="1" applyFont="1" applyBorder="1" applyAlignment="1">
      <alignment horizontal="center" vertical="center"/>
    </xf>
    <xf numFmtId="174" fontId="1" fillId="0" borderId="3" xfId="0" applyNumberFormat="1" applyFont="1" applyBorder="1" applyAlignment="1">
      <alignment horizontal="center" vertical="center"/>
    </xf>
    <xf numFmtId="0" fontId="45" fillId="22" borderId="74" xfId="0" applyFont="1" applyFill="1" applyBorder="1" applyAlignment="1">
      <alignment horizontal="center" vertical="center"/>
    </xf>
    <xf numFmtId="0" fontId="45" fillId="22" borderId="76" xfId="0" applyFont="1" applyFill="1" applyBorder="1" applyAlignment="1">
      <alignment horizontal="center" vertical="center"/>
    </xf>
    <xf numFmtId="167" fontId="1" fillId="39" borderId="74" xfId="0" applyNumberFormat="1" applyFont="1" applyFill="1" applyBorder="1" applyAlignment="1">
      <alignment horizontal="center" vertical="center"/>
    </xf>
    <xf numFmtId="167" fontId="1" fillId="40" borderId="74" xfId="0" applyNumberFormat="1" applyFont="1" applyFill="1" applyBorder="1" applyAlignment="1">
      <alignment horizontal="center" vertical="center"/>
    </xf>
    <xf numFmtId="174" fontId="1" fillId="0" borderId="0" xfId="0" applyNumberFormat="1" applyFont="1" applyAlignment="1">
      <alignment horizontal="center" vertical="center"/>
    </xf>
    <xf numFmtId="174" fontId="1" fillId="41" borderId="3" xfId="0" applyNumberFormat="1" applyFont="1" applyFill="1" applyBorder="1" applyAlignment="1">
      <alignment horizontal="center" vertical="center"/>
    </xf>
    <xf numFmtId="0" fontId="85" fillId="0" borderId="0" xfId="0" applyFont="1"/>
    <xf numFmtId="0" fontId="86" fillId="0" borderId="0" xfId="0" applyFont="1"/>
    <xf numFmtId="0" fontId="86" fillId="0" borderId="3" xfId="0" applyFont="1" applyBorder="1"/>
    <xf numFmtId="0" fontId="0" fillId="0" borderId="107" xfId="0" applyBorder="1"/>
    <xf numFmtId="0" fontId="0" fillId="0" borderId="108" xfId="0" applyBorder="1"/>
    <xf numFmtId="0" fontId="87" fillId="0" borderId="0" xfId="0" applyFont="1"/>
    <xf numFmtId="0" fontId="86" fillId="3" borderId="0" xfId="0" applyFont="1" applyFill="1"/>
    <xf numFmtId="0" fontId="0" fillId="0" borderId="0" xfId="0" quotePrefix="1" applyAlignment="1">
      <alignment wrapText="1"/>
    </xf>
    <xf numFmtId="0" fontId="88" fillId="0" borderId="0" xfId="0" applyFont="1"/>
    <xf numFmtId="0" fontId="89" fillId="3" borderId="0" xfId="0" applyFont="1" applyFill="1"/>
    <xf numFmtId="0" fontId="38" fillId="0" borderId="58" xfId="0" applyFont="1" applyBorder="1" applyAlignment="1">
      <alignment horizontal="center" vertical="center" wrapText="1"/>
    </xf>
    <xf numFmtId="0" fontId="38" fillId="0" borderId="14" xfId="0" applyFont="1" applyBorder="1" applyAlignment="1">
      <alignment horizontal="center" vertical="center"/>
    </xf>
    <xf numFmtId="0" fontId="38" fillId="0" borderId="2" xfId="0" applyFont="1" applyBorder="1" applyAlignment="1">
      <alignment horizontal="center" vertical="center"/>
    </xf>
    <xf numFmtId="0" fontId="38" fillId="0" borderId="6" xfId="0" applyFont="1" applyBorder="1" applyAlignment="1">
      <alignment horizontal="center" vertical="center"/>
    </xf>
    <xf numFmtId="0" fontId="38" fillId="0" borderId="2" xfId="0" applyFont="1" applyBorder="1" applyAlignment="1">
      <alignment horizontal="center" vertical="center" wrapText="1"/>
    </xf>
    <xf numFmtId="0" fontId="38" fillId="0" borderId="7" xfId="0" applyFont="1" applyBorder="1" applyAlignment="1">
      <alignment horizontal="center" vertical="center"/>
    </xf>
    <xf numFmtId="0" fontId="38" fillId="0" borderId="58" xfId="0" applyFont="1" applyBorder="1" applyAlignment="1">
      <alignment horizontal="center" vertical="center"/>
    </xf>
    <xf numFmtId="0" fontId="3" fillId="0" borderId="0" xfId="0" applyFont="1" applyAlignment="1">
      <alignment horizontal="center"/>
    </xf>
    <xf numFmtId="0" fontId="3" fillId="28" borderId="2" xfId="0" applyFont="1" applyFill="1" applyBorder="1" applyAlignment="1">
      <alignment horizontal="left"/>
    </xf>
    <xf numFmtId="0" fontId="3" fillId="28" borderId="6" xfId="0" applyFont="1" applyFill="1" applyBorder="1" applyAlignment="1">
      <alignment horizontal="left"/>
    </xf>
    <xf numFmtId="0" fontId="3" fillId="28" borderId="7" xfId="0" applyFont="1" applyFill="1" applyBorder="1" applyAlignment="1">
      <alignment horizontal="left"/>
    </xf>
    <xf numFmtId="0" fontId="45" fillId="22" borderId="2" xfId="0" applyFont="1" applyFill="1" applyBorder="1" applyAlignment="1">
      <alignment horizontal="center"/>
    </xf>
    <xf numFmtId="0" fontId="45" fillId="22" borderId="6" xfId="0" applyFont="1" applyFill="1" applyBorder="1" applyAlignment="1">
      <alignment horizontal="center"/>
    </xf>
    <xf numFmtId="0" fontId="45" fillId="22" borderId="7" xfId="0" applyFont="1" applyFill="1" applyBorder="1" applyAlignment="1">
      <alignment horizontal="center"/>
    </xf>
    <xf numFmtId="0" fontId="9" fillId="21" borderId="2" xfId="0" applyFont="1" applyFill="1" applyBorder="1" applyAlignment="1">
      <alignment horizontal="left" vertical="center"/>
    </xf>
    <xf numFmtId="0" fontId="9" fillId="21" borderId="6" xfId="0" applyFont="1" applyFill="1" applyBorder="1" applyAlignment="1">
      <alignment horizontal="left" vertical="center"/>
    </xf>
    <xf numFmtId="0" fontId="9" fillId="21" borderId="7" xfId="0" applyFont="1" applyFill="1" applyBorder="1" applyAlignment="1">
      <alignment horizontal="left" vertical="center"/>
    </xf>
    <xf numFmtId="0" fontId="45" fillId="27" borderId="9" xfId="0" applyFont="1" applyFill="1" applyBorder="1" applyAlignment="1">
      <alignment horizontal="center" vertical="center"/>
    </xf>
    <xf numFmtId="0" fontId="45" fillId="27" borderId="3" xfId="0" applyFont="1" applyFill="1" applyBorder="1" applyAlignment="1">
      <alignment horizontal="center" vertical="center"/>
    </xf>
    <xf numFmtId="0" fontId="45" fillId="27" borderId="8" xfId="0" applyFont="1" applyFill="1" applyBorder="1" applyAlignment="1">
      <alignment horizontal="center" vertical="center"/>
    </xf>
    <xf numFmtId="0" fontId="45" fillId="24" borderId="58" xfId="0" applyFont="1" applyFill="1" applyBorder="1" applyAlignment="1">
      <alignment horizontal="center"/>
    </xf>
    <xf numFmtId="0" fontId="45" fillId="24" borderId="14" xfId="0" applyFont="1" applyFill="1" applyBorder="1" applyAlignment="1">
      <alignment horizontal="center"/>
    </xf>
    <xf numFmtId="0" fontId="45" fillId="24" borderId="5" xfId="0" applyFont="1" applyFill="1" applyBorder="1" applyAlignment="1">
      <alignment horizontal="center"/>
    </xf>
    <xf numFmtId="0" fontId="45" fillId="22" borderId="3" xfId="0" applyFont="1" applyFill="1" applyBorder="1" applyAlignment="1">
      <alignment horizontal="center"/>
    </xf>
    <xf numFmtId="0" fontId="3" fillId="32" borderId="36" xfId="0" applyFont="1" applyFill="1" applyBorder="1" applyAlignment="1">
      <alignment horizontal="left"/>
    </xf>
    <xf numFmtId="0" fontId="3" fillId="32" borderId="0" xfId="0" applyFont="1" applyFill="1" applyAlignment="1">
      <alignment horizontal="left"/>
    </xf>
    <xf numFmtId="0" fontId="9" fillId="21" borderId="36" xfId="0" applyFont="1" applyFill="1" applyBorder="1" applyAlignment="1">
      <alignment horizontal="center"/>
    </xf>
    <xf numFmtId="0" fontId="9" fillId="21" borderId="0" xfId="0" applyFont="1" applyFill="1" applyAlignment="1">
      <alignment horizontal="center"/>
    </xf>
    <xf numFmtId="0" fontId="39" fillId="22" borderId="58" xfId="0" applyFont="1" applyFill="1" applyBorder="1" applyAlignment="1">
      <alignment horizontal="center"/>
    </xf>
    <xf numFmtId="0" fontId="39" fillId="22" borderId="14" xfId="0" applyFont="1" applyFill="1" applyBorder="1" applyAlignment="1">
      <alignment horizontal="center"/>
    </xf>
    <xf numFmtId="0" fontId="9" fillId="21" borderId="36" xfId="0" applyFont="1" applyFill="1" applyBorder="1" applyAlignment="1">
      <alignment horizontal="center" vertical="center"/>
    </xf>
    <xf numFmtId="0" fontId="9" fillId="21" borderId="0" xfId="0" applyFont="1" applyFill="1" applyAlignment="1">
      <alignment horizontal="center" vertical="center"/>
    </xf>
    <xf numFmtId="0" fontId="9" fillId="21" borderId="3" xfId="0" applyFont="1" applyFill="1" applyBorder="1" applyAlignment="1">
      <alignment horizontal="left" vertical="center"/>
    </xf>
    <xf numFmtId="0" fontId="22" fillId="28" borderId="2" xfId="0" applyFont="1" applyFill="1" applyBorder="1" applyAlignment="1">
      <alignment horizontal="left"/>
    </xf>
    <xf numFmtId="0" fontId="22" fillId="28" borderId="6" xfId="0" applyFont="1" applyFill="1" applyBorder="1" applyAlignment="1">
      <alignment horizontal="left"/>
    </xf>
    <xf numFmtId="0" fontId="22" fillId="28" borderId="7" xfId="0" applyFont="1" applyFill="1" applyBorder="1" applyAlignment="1">
      <alignment horizontal="left"/>
    </xf>
    <xf numFmtId="0" fontId="45" fillId="27" borderId="3" xfId="0" applyFont="1" applyFill="1" applyBorder="1" applyAlignment="1">
      <alignment horizontal="center"/>
    </xf>
    <xf numFmtId="0" fontId="45" fillId="27" borderId="9" xfId="0" applyFont="1" applyFill="1" applyBorder="1" applyAlignment="1">
      <alignment horizontal="center"/>
    </xf>
    <xf numFmtId="0" fontId="45" fillId="27" borderId="58" xfId="0" applyFont="1" applyFill="1" applyBorder="1" applyAlignment="1">
      <alignment horizontal="center"/>
    </xf>
    <xf numFmtId="0" fontId="36" fillId="22" borderId="8" xfId="0" applyFont="1" applyFill="1" applyBorder="1" applyAlignment="1">
      <alignment horizontal="center" vertical="center"/>
    </xf>
    <xf numFmtId="0" fontId="36" fillId="22" borderId="9" xfId="0" applyFont="1" applyFill="1" applyBorder="1" applyAlignment="1">
      <alignment horizontal="center" vertical="center"/>
    </xf>
    <xf numFmtId="0" fontId="67" fillId="21" borderId="2" xfId="0" applyFont="1" applyFill="1" applyBorder="1" applyAlignment="1">
      <alignment horizontal="left" vertical="center"/>
    </xf>
    <xf numFmtId="0" fontId="67" fillId="21" borderId="6" xfId="0" applyFont="1" applyFill="1" applyBorder="1" applyAlignment="1">
      <alignment horizontal="left" vertical="center"/>
    </xf>
    <xf numFmtId="0" fontId="67" fillId="21" borderId="7" xfId="0" applyFont="1" applyFill="1" applyBorder="1" applyAlignment="1">
      <alignment horizontal="left" vertical="center"/>
    </xf>
    <xf numFmtId="0" fontId="3" fillId="28" borderId="58" xfId="0" applyFont="1" applyFill="1" applyBorder="1" applyAlignment="1">
      <alignment horizontal="left"/>
    </xf>
    <xf numFmtId="0" fontId="3" fillId="28" borderId="14" xfId="0" applyFont="1" applyFill="1" applyBorder="1" applyAlignment="1">
      <alignment horizontal="left"/>
    </xf>
    <xf numFmtId="0" fontId="45" fillId="27" borderId="2" xfId="0" applyFont="1" applyFill="1" applyBorder="1" applyAlignment="1">
      <alignment horizontal="center"/>
    </xf>
    <xf numFmtId="0" fontId="45" fillId="27" borderId="6" xfId="0" applyFont="1" applyFill="1" applyBorder="1" applyAlignment="1">
      <alignment horizontal="center"/>
    </xf>
    <xf numFmtId="0" fontId="45" fillId="27" borderId="7" xfId="0" applyFont="1" applyFill="1" applyBorder="1" applyAlignment="1">
      <alignment horizontal="center"/>
    </xf>
    <xf numFmtId="0" fontId="39" fillId="23" borderId="3" xfId="0" applyFont="1" applyFill="1" applyBorder="1" applyAlignment="1">
      <alignment horizontal="center"/>
    </xf>
    <xf numFmtId="0" fontId="45" fillId="24" borderId="5" xfId="0" applyFont="1" applyFill="1" applyBorder="1" applyAlignment="1">
      <alignment horizontal="center" vertical="center"/>
    </xf>
    <xf numFmtId="0" fontId="45" fillId="24" borderId="9" xfId="0" applyFont="1" applyFill="1" applyBorder="1" applyAlignment="1">
      <alignment horizontal="center" vertical="center"/>
    </xf>
    <xf numFmtId="0" fontId="45" fillId="24" borderId="9" xfId="0" applyFont="1" applyFill="1" applyBorder="1" applyAlignment="1">
      <alignment horizontal="center"/>
    </xf>
    <xf numFmtId="0" fontId="9" fillId="21" borderId="2" xfId="0" applyFont="1" applyFill="1" applyBorder="1" applyAlignment="1">
      <alignment horizontal="left"/>
    </xf>
    <xf numFmtId="0" fontId="9" fillId="21" borderId="6" xfId="0" applyFont="1" applyFill="1" applyBorder="1" applyAlignment="1">
      <alignment horizontal="left"/>
    </xf>
    <xf numFmtId="0" fontId="9" fillId="21" borderId="7" xfId="0" applyFont="1" applyFill="1" applyBorder="1" applyAlignment="1">
      <alignment horizontal="left"/>
    </xf>
    <xf numFmtId="0" fontId="3" fillId="0" borderId="3" xfId="0" applyFont="1"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6" fillId="4" borderId="0" xfId="0" applyFont="1" applyFill="1" applyAlignment="1">
      <alignment horizontal="center"/>
    </xf>
    <xf numFmtId="0" fontId="0" fillId="0" borderId="3" xfId="0"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0" fillId="0" borderId="0" xfId="0" applyAlignment="1">
      <alignment horizontal="center"/>
    </xf>
    <xf numFmtId="0" fontId="15" fillId="0" borderId="3" xfId="0" applyFont="1" applyBorder="1" applyAlignment="1">
      <alignment horizontal="center" vertical="center" wrapText="1"/>
    </xf>
    <xf numFmtId="165" fontId="0" fillId="0" borderId="3" xfId="0" applyNumberFormat="1" applyBorder="1" applyAlignment="1">
      <alignment horizontal="left"/>
    </xf>
    <xf numFmtId="165" fontId="0" fillId="0" borderId="3" xfId="0" applyNumberFormat="1" applyBorder="1" applyAlignment="1">
      <alignment horizontal="left" wrapText="1"/>
    </xf>
    <xf numFmtId="0" fontId="0" fillId="0" borderId="3" xfId="0" applyBorder="1" applyAlignment="1">
      <alignment horizontal="left"/>
    </xf>
    <xf numFmtId="0" fontId="0" fillId="0" borderId="3" xfId="0" applyBorder="1" applyAlignment="1">
      <alignment horizontal="left" wrapText="1"/>
    </xf>
    <xf numFmtId="0" fontId="0" fillId="0" borderId="2"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84" fillId="51" borderId="3" xfId="0" applyFont="1" applyFill="1" applyBorder="1" applyAlignment="1">
      <alignment horizontal="center" vertical="center"/>
    </xf>
    <xf numFmtId="0" fontId="83" fillId="50" borderId="96" xfId="0" applyFont="1" applyFill="1" applyBorder="1" applyAlignment="1">
      <alignment horizontal="center" vertical="center" wrapText="1"/>
    </xf>
    <xf numFmtId="0" fontId="83" fillId="50" borderId="103" xfId="0" applyFont="1" applyFill="1" applyBorder="1" applyAlignment="1">
      <alignment horizontal="center" vertical="center" wrapText="1"/>
    </xf>
    <xf numFmtId="0" fontId="83" fillId="50" borderId="97" xfId="0" applyFont="1" applyFill="1" applyBorder="1" applyAlignment="1">
      <alignment horizontal="center" vertical="center" wrapText="1"/>
    </xf>
    <xf numFmtId="0" fontId="6" fillId="25" borderId="0" xfId="0" applyFont="1" applyFill="1" applyAlignment="1">
      <alignment horizontal="center"/>
    </xf>
    <xf numFmtId="0" fontId="0" fillId="10" borderId="0" xfId="0" applyFill="1" applyAlignment="1">
      <alignment horizontal="center" vertical="top"/>
    </xf>
    <xf numFmtId="0" fontId="0" fillId="10" borderId="0" xfId="0" applyFill="1" applyAlignment="1">
      <alignment horizontal="left" wrapText="1"/>
    </xf>
    <xf numFmtId="0" fontId="0" fillId="10" borderId="15" xfId="0" applyFill="1" applyBorder="1" applyAlignment="1">
      <alignment horizontal="center" vertical="top"/>
    </xf>
    <xf numFmtId="0" fontId="0" fillId="10" borderId="15" xfId="0" applyFill="1" applyBorder="1" applyAlignment="1">
      <alignment horizontal="left" vertical="top"/>
    </xf>
    <xf numFmtId="0" fontId="0" fillId="9" borderId="0" xfId="0" applyFill="1" applyAlignment="1">
      <alignment horizontal="left" vertical="top" wrapText="1"/>
    </xf>
    <xf numFmtId="0" fontId="0" fillId="9" borderId="0" xfId="0" applyFill="1" applyAlignment="1">
      <alignment horizontal="left" vertical="top"/>
    </xf>
    <xf numFmtId="0" fontId="0" fillId="9" borderId="36" xfId="0" applyFill="1" applyBorder="1" applyAlignment="1">
      <alignment horizontal="center" wrapText="1"/>
    </xf>
    <xf numFmtId="0" fontId="0" fillId="9" borderId="0" xfId="0" applyFill="1" applyAlignment="1">
      <alignment horizontal="center"/>
    </xf>
    <xf numFmtId="0" fontId="0" fillId="4" borderId="36" xfId="0" applyFill="1" applyBorder="1" applyAlignment="1">
      <alignment horizontal="center"/>
    </xf>
    <xf numFmtId="0" fontId="0" fillId="4" borderId="0" xfId="0" applyFill="1" applyAlignment="1">
      <alignment horizontal="center"/>
    </xf>
    <xf numFmtId="0" fontId="0" fillId="4" borderId="36" xfId="0" applyFill="1" applyBorder="1" applyAlignment="1">
      <alignment horizontal="center" wrapText="1"/>
    </xf>
    <xf numFmtId="0" fontId="0" fillId="15" borderId="36" xfId="0" applyFill="1" applyBorder="1" applyAlignment="1">
      <alignment horizontal="center" wrapText="1"/>
    </xf>
    <xf numFmtId="0" fontId="0" fillId="15" borderId="0" xfId="0" applyFill="1" applyAlignment="1">
      <alignment horizontal="center"/>
    </xf>
    <xf numFmtId="0" fontId="0" fillId="10" borderId="3" xfId="0" applyFill="1" applyBorder="1" applyAlignment="1">
      <alignment horizontal="left" vertical="top"/>
    </xf>
    <xf numFmtId="0" fontId="0" fillId="10" borderId="3" xfId="0" applyFill="1" applyBorder="1" applyAlignment="1">
      <alignment horizontal="left" vertical="top" wrapText="1"/>
    </xf>
    <xf numFmtId="0" fontId="0" fillId="9" borderId="2" xfId="0" applyFill="1" applyBorder="1" applyAlignment="1">
      <alignment horizontal="left" vertical="top" wrapText="1"/>
    </xf>
    <xf numFmtId="0" fontId="0" fillId="9" borderId="6" xfId="0" applyFill="1" applyBorder="1" applyAlignment="1">
      <alignment horizontal="left" vertical="top" wrapText="1"/>
    </xf>
    <xf numFmtId="0" fontId="0" fillId="9" borderId="7" xfId="0" applyFill="1" applyBorder="1" applyAlignment="1">
      <alignment horizontal="left" vertical="top" wrapText="1"/>
    </xf>
    <xf numFmtId="0" fontId="57" fillId="0" borderId="17" xfId="3" applyFont="1" applyFill="1" applyBorder="1" applyAlignment="1">
      <alignment horizontal="center"/>
    </xf>
    <xf numFmtId="0" fontId="0" fillId="10" borderId="1" xfId="0" applyFill="1" applyBorder="1" applyAlignment="1">
      <alignment horizontal="left" vertical="top"/>
    </xf>
    <xf numFmtId="0" fontId="0" fillId="9" borderId="3" xfId="0" applyFill="1" applyBorder="1" applyAlignment="1">
      <alignment horizontal="left" vertical="top" wrapText="1"/>
    </xf>
    <xf numFmtId="0" fontId="0" fillId="7" borderId="0" xfId="0" applyFill="1" applyAlignment="1">
      <alignment horizontal="left" vertical="top" wrapText="1"/>
    </xf>
    <xf numFmtId="0" fontId="0" fillId="10" borderId="15" xfId="0" applyFill="1" applyBorder="1" applyAlignment="1">
      <alignment horizontal="left"/>
    </xf>
    <xf numFmtId="0" fontId="0" fillId="7" borderId="0" xfId="0" applyFill="1" applyAlignment="1">
      <alignment vertical="top" wrapText="1"/>
    </xf>
    <xf numFmtId="0" fontId="0" fillId="7" borderId="0" xfId="0" applyFill="1" applyAlignment="1">
      <alignment vertical="top"/>
    </xf>
    <xf numFmtId="0" fontId="45" fillId="43" borderId="14" xfId="0" applyFont="1" applyFill="1" applyBorder="1" applyAlignment="1">
      <alignment horizontal="center"/>
    </xf>
    <xf numFmtId="0" fontId="45" fillId="43" borderId="0" xfId="0" applyFont="1" applyFill="1" applyAlignment="1">
      <alignment horizontal="center"/>
    </xf>
    <xf numFmtId="0" fontId="44" fillId="0" borderId="0" xfId="0" applyFont="1" applyAlignment="1">
      <alignment horizontal="center"/>
    </xf>
    <xf numFmtId="0" fontId="3" fillId="44" borderId="78" xfId="0" applyFont="1" applyFill="1" applyBorder="1" applyAlignment="1">
      <alignment horizontal="center" vertical="center" wrapText="1"/>
    </xf>
    <xf numFmtId="0" fontId="3" fillId="44" borderId="78" xfId="0" applyFont="1" applyFill="1" applyBorder="1" applyAlignment="1">
      <alignment horizontal="center" vertical="center"/>
    </xf>
    <xf numFmtId="0" fontId="3" fillId="44" borderId="2" xfId="0" applyFont="1" applyFill="1" applyBorder="1" applyAlignment="1">
      <alignment horizontal="center"/>
    </xf>
    <xf numFmtId="0" fontId="3" fillId="44" borderId="6" xfId="0" applyFont="1" applyFill="1" applyBorder="1" applyAlignment="1">
      <alignment horizontal="center"/>
    </xf>
    <xf numFmtId="0" fontId="3" fillId="44" borderId="78" xfId="0" applyFont="1" applyFill="1" applyBorder="1" applyAlignment="1">
      <alignment horizontal="center"/>
    </xf>
    <xf numFmtId="0" fontId="0" fillId="44" borderId="8" xfId="0" applyFill="1" applyBorder="1" applyAlignment="1">
      <alignment horizontal="center" vertical="center"/>
    </xf>
    <xf numFmtId="0" fontId="0" fillId="44" borderId="9" xfId="0" applyFill="1" applyBorder="1" applyAlignment="1">
      <alignment horizontal="center" vertical="center"/>
    </xf>
    <xf numFmtId="0" fontId="74" fillId="8" borderId="8" xfId="0" applyFont="1" applyFill="1" applyBorder="1" applyAlignment="1">
      <alignment horizontal="left" vertical="center"/>
    </xf>
    <xf numFmtId="0" fontId="0" fillId="8" borderId="9" xfId="0" applyFill="1" applyBorder="1" applyAlignment="1">
      <alignment horizontal="left" vertical="center"/>
    </xf>
    <xf numFmtId="0" fontId="45" fillId="0" borderId="0" xfId="0" applyFont="1" applyAlignment="1">
      <alignment horizontal="center" vertical="center"/>
    </xf>
    <xf numFmtId="0" fontId="42" fillId="43" borderId="14" xfId="0" applyFont="1" applyFill="1" applyBorder="1" applyAlignment="1">
      <alignment horizontal="center"/>
    </xf>
    <xf numFmtId="0" fontId="45" fillId="45" borderId="3" xfId="0" applyFont="1" applyFill="1" applyBorder="1" applyAlignment="1">
      <alignment horizontal="center" vertical="center"/>
    </xf>
    <xf numFmtId="0" fontId="3" fillId="2" borderId="3" xfId="0" applyFont="1" applyFill="1" applyBorder="1" applyAlignment="1">
      <alignment horizontal="center"/>
    </xf>
    <xf numFmtId="0" fontId="3" fillId="33" borderId="3" xfId="0" applyFont="1" applyFill="1" applyBorder="1" applyAlignment="1">
      <alignment horizontal="center"/>
    </xf>
    <xf numFmtId="0" fontId="3" fillId="2" borderId="3" xfId="0" applyFont="1"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5" xfId="0" applyBorder="1" applyAlignment="1">
      <alignment horizontal="center" vertical="top" wrapText="1"/>
    </xf>
    <xf numFmtId="0" fontId="0" fillId="9" borderId="2" xfId="0" applyFill="1" applyBorder="1" applyAlignment="1">
      <alignment horizontal="center" vertical="top" wrapText="1"/>
    </xf>
    <xf numFmtId="0" fontId="0" fillId="9" borderId="6" xfId="0" applyFill="1" applyBorder="1" applyAlignment="1">
      <alignment horizontal="center" vertical="top" wrapText="1"/>
    </xf>
    <xf numFmtId="0" fontId="0" fillId="9" borderId="7" xfId="0" applyFill="1" applyBorder="1" applyAlignment="1">
      <alignment horizontal="center" vertical="top" wrapText="1"/>
    </xf>
    <xf numFmtId="0" fontId="0" fillId="0" borderId="3" xfId="0" applyBorder="1" applyAlignment="1">
      <alignment horizontal="center"/>
    </xf>
    <xf numFmtId="0" fontId="6" fillId="0" borderId="0" xfId="0" applyFont="1" applyAlignment="1">
      <alignment horizontal="center"/>
    </xf>
    <xf numFmtId="0" fontId="0" fillId="10" borderId="0" xfId="0" applyFill="1" applyAlignment="1">
      <alignment horizontal="center" vertical="top" wrapText="1"/>
    </xf>
    <xf numFmtId="0" fontId="0" fillId="0" borderId="3" xfId="0" applyBorder="1" applyAlignment="1">
      <alignment horizontal="center" vertical="top" wrapText="1"/>
    </xf>
    <xf numFmtId="0" fontId="0" fillId="9" borderId="2" xfId="0" applyFill="1" applyBorder="1" applyAlignment="1">
      <alignment horizontal="center"/>
    </xf>
    <xf numFmtId="0" fontId="0" fillId="9" borderId="6" xfId="0" applyFill="1" applyBorder="1" applyAlignment="1">
      <alignment horizontal="center"/>
    </xf>
    <xf numFmtId="0" fontId="0" fillId="9" borderId="7" xfId="0" applyFill="1" applyBorder="1" applyAlignment="1">
      <alignment horizontal="center"/>
    </xf>
    <xf numFmtId="0" fontId="0" fillId="0" borderId="2" xfId="0" applyBorder="1" applyAlignment="1">
      <alignment horizontal="center" wrapText="1"/>
    </xf>
    <xf numFmtId="0" fontId="0" fillId="0" borderId="6" xfId="0" applyBorder="1" applyAlignment="1">
      <alignment horizontal="center"/>
    </xf>
    <xf numFmtId="0" fontId="0" fillId="0" borderId="7" xfId="0" applyBorder="1" applyAlignment="1">
      <alignment horizontal="center"/>
    </xf>
    <xf numFmtId="0" fontId="0" fillId="0" borderId="2" xfId="0" applyBorder="1" applyAlignment="1">
      <alignment horizontal="center"/>
    </xf>
    <xf numFmtId="0" fontId="3" fillId="2" borderId="9" xfId="0" applyFont="1" applyFill="1" applyBorder="1" applyAlignment="1">
      <alignment horizontal="center"/>
    </xf>
    <xf numFmtId="0" fontId="3" fillId="42" borderId="0" xfId="4" applyFont="1" applyAlignment="1">
      <alignment horizontal="center"/>
    </xf>
    <xf numFmtId="0" fontId="3" fillId="2" borderId="58" xfId="0" applyFont="1" applyFill="1" applyBorder="1" applyAlignment="1">
      <alignment horizontal="center"/>
    </xf>
    <xf numFmtId="0" fontId="3" fillId="2" borderId="14"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0" fillId="0" borderId="3" xfId="0" applyBorder="1" applyAlignment="1">
      <alignment horizontal="center" wrapText="1"/>
    </xf>
    <xf numFmtId="0" fontId="60" fillId="32" borderId="36" xfId="0" applyFont="1" applyFill="1" applyBorder="1" applyAlignment="1">
      <alignment horizontal="left"/>
    </xf>
    <xf numFmtId="0" fontId="45" fillId="26" borderId="2" xfId="0" applyFont="1" applyFill="1" applyBorder="1" applyAlignment="1">
      <alignment vertical="center"/>
    </xf>
    <xf numFmtId="0" fontId="36" fillId="22" borderId="2" xfId="0" applyFont="1" applyFill="1" applyBorder="1" applyAlignment="1">
      <alignment vertical="center"/>
    </xf>
    <xf numFmtId="0" fontId="3" fillId="32" borderId="3" xfId="0" applyFont="1" applyFill="1" applyBorder="1" applyAlignment="1">
      <alignment vertical="center" wrapText="1"/>
    </xf>
    <xf numFmtId="0" fontId="3" fillId="35" borderId="8" xfId="0" applyFont="1" applyFill="1" applyBorder="1" applyAlignment="1">
      <alignment horizontal="left"/>
    </xf>
    <xf numFmtId="0" fontId="36" fillId="22" borderId="8" xfId="0" applyFont="1" applyFill="1" applyBorder="1" applyAlignment="1">
      <alignment vertical="center"/>
    </xf>
    <xf numFmtId="0" fontId="36" fillId="22" borderId="3" xfId="0" applyFont="1" applyFill="1" applyBorder="1"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76" fillId="0" borderId="0" xfId="0" applyFont="1" applyAlignment="1">
      <alignment horizontal="center"/>
    </xf>
    <xf numFmtId="0" fontId="3" fillId="35" borderId="0" xfId="0" applyFont="1" applyFill="1" applyAlignment="1">
      <alignment horizontal="left"/>
    </xf>
    <xf numFmtId="0" fontId="45" fillId="26" borderId="8" xfId="0" applyFont="1" applyFill="1" applyBorder="1" applyAlignment="1">
      <alignment vertical="center"/>
    </xf>
    <xf numFmtId="0" fontId="45" fillId="26" borderId="3" xfId="0" applyFont="1" applyFill="1" applyBorder="1" applyAlignment="1">
      <alignment vertical="center"/>
    </xf>
    <xf numFmtId="0" fontId="45" fillId="26" borderId="7" xfId="0" applyFont="1" applyFill="1" applyBorder="1" applyAlignment="1">
      <alignment vertical="center"/>
    </xf>
    <xf numFmtId="0" fontId="3" fillId="32" borderId="2" xfId="0" applyFont="1" applyFill="1" applyBorder="1" applyAlignment="1">
      <alignment vertical="center"/>
    </xf>
    <xf numFmtId="0" fontId="3" fillId="32" borderId="6" xfId="0" applyFont="1" applyFill="1" applyBorder="1" applyAlignment="1">
      <alignment vertical="center"/>
    </xf>
    <xf numFmtId="0" fontId="3" fillId="32" borderId="7" xfId="0" applyFont="1" applyFill="1" applyBorder="1" applyAlignment="1">
      <alignment vertical="center"/>
    </xf>
    <xf numFmtId="0" fontId="36" fillId="22" borderId="8" xfId="0" applyFont="1" applyFill="1" applyBorder="1" applyAlignment="1">
      <alignment vertical="center" wrapText="1"/>
    </xf>
    <xf numFmtId="0" fontId="3" fillId="32" borderId="3" xfId="0" applyFont="1" applyFill="1" applyBorder="1" applyAlignment="1">
      <alignment horizontal="left"/>
    </xf>
    <xf numFmtId="0" fontId="3" fillId="32" borderId="2" xfId="0" applyFont="1" applyFill="1" applyBorder="1" applyAlignment="1">
      <alignment horizontal="left"/>
    </xf>
    <xf numFmtId="0" fontId="3" fillId="32" borderId="6" xfId="0" applyFont="1" applyFill="1" applyBorder="1" applyAlignment="1">
      <alignment horizontal="left"/>
    </xf>
    <xf numFmtId="0" fontId="3" fillId="32" borderId="7" xfId="0" applyFont="1" applyFill="1" applyBorder="1" applyAlignment="1">
      <alignment horizontal="left"/>
    </xf>
    <xf numFmtId="0" fontId="3" fillId="32" borderId="58" xfId="0" applyFont="1" applyFill="1" applyBorder="1" applyAlignment="1">
      <alignment horizontal="left"/>
    </xf>
    <xf numFmtId="0" fontId="3" fillId="32" borderId="14" xfId="0" applyFont="1" applyFill="1" applyBorder="1" applyAlignment="1">
      <alignment horizontal="left"/>
    </xf>
    <xf numFmtId="0" fontId="3" fillId="32" borderId="58" xfId="0" applyFont="1" applyFill="1" applyBorder="1" applyAlignment="1">
      <alignment horizontal="left" wrapText="1"/>
    </xf>
    <xf numFmtId="0" fontId="3" fillId="32" borderId="14" xfId="0" applyFont="1" applyFill="1" applyBorder="1" applyAlignment="1">
      <alignment horizontal="left" wrapText="1"/>
    </xf>
    <xf numFmtId="0" fontId="60" fillId="32" borderId="0" xfId="0" applyFont="1" applyFill="1" applyAlignment="1">
      <alignment horizontal="left"/>
    </xf>
    <xf numFmtId="0" fontId="3" fillId="32" borderId="36" xfId="0" applyFont="1" applyFill="1" applyBorder="1" applyAlignment="1">
      <alignment horizontal="left" wrapText="1"/>
    </xf>
    <xf numFmtId="0" fontId="3" fillId="32" borderId="0" xfId="0" applyFont="1" applyFill="1" applyAlignment="1">
      <alignment horizontal="left" wrapText="1"/>
    </xf>
    <xf numFmtId="0" fontId="3" fillId="32" borderId="4" xfId="0" applyFont="1" applyFill="1" applyBorder="1" applyAlignment="1">
      <alignment horizontal="left" wrapText="1"/>
    </xf>
    <xf numFmtId="0" fontId="45" fillId="26" borderId="6" xfId="0" applyFont="1" applyFill="1" applyBorder="1" applyAlignment="1">
      <alignment vertical="center"/>
    </xf>
    <xf numFmtId="0" fontId="3" fillId="32" borderId="2" xfId="0" applyFont="1" applyFill="1" applyBorder="1" applyAlignment="1">
      <alignment horizontal="center"/>
    </xf>
    <xf numFmtId="0" fontId="3" fillId="32" borderId="6" xfId="0" applyFont="1" applyFill="1" applyBorder="1" applyAlignment="1">
      <alignment horizontal="center"/>
    </xf>
    <xf numFmtId="0" fontId="69" fillId="0" borderId="0" xfId="0" applyFont="1" applyAlignment="1">
      <alignment horizontal="center"/>
    </xf>
    <xf numFmtId="0" fontId="3" fillId="52" borderId="2" xfId="0" applyFont="1" applyFill="1" applyBorder="1" applyAlignment="1">
      <alignment horizontal="left" wrapText="1"/>
    </xf>
    <xf numFmtId="0" fontId="3" fillId="52" borderId="6" xfId="0" applyFont="1" applyFill="1" applyBorder="1" applyAlignment="1">
      <alignment horizontal="left" wrapText="1"/>
    </xf>
    <xf numFmtId="0" fontId="3" fillId="52" borderId="7" xfId="0" applyFont="1" applyFill="1" applyBorder="1" applyAlignment="1">
      <alignment horizontal="left" wrapText="1"/>
    </xf>
    <xf numFmtId="0" fontId="3" fillId="52" borderId="58" xfId="0" applyFont="1" applyFill="1" applyBorder="1" applyAlignment="1">
      <alignment horizontal="left" wrapText="1"/>
    </xf>
    <xf numFmtId="0" fontId="3" fillId="52" borderId="14" xfId="0" applyFont="1" applyFill="1" applyBorder="1" applyAlignment="1">
      <alignment horizontal="left" wrapText="1"/>
    </xf>
    <xf numFmtId="0" fontId="0" fillId="0" borderId="0" xfId="0" applyAlignment="1">
      <alignment horizontal="left" vertical="center" wrapText="1"/>
    </xf>
    <xf numFmtId="0" fontId="16" fillId="5" borderId="11" xfId="0" applyFont="1" applyFill="1" applyBorder="1" applyAlignment="1">
      <alignment horizontal="center" vertical="top"/>
    </xf>
    <xf numFmtId="0" fontId="9" fillId="5" borderId="11" xfId="0" applyFont="1" applyFill="1" applyBorder="1" applyAlignment="1">
      <alignment horizontal="center" vertical="top"/>
    </xf>
    <xf numFmtId="0" fontId="0" fillId="0" borderId="15" xfId="0" applyBorder="1" applyAlignment="1">
      <alignment horizontal="left" vertical="center" wrapText="1"/>
    </xf>
    <xf numFmtId="0" fontId="0" fillId="0" borderId="6" xfId="0" applyBorder="1" applyAlignment="1">
      <alignment horizontal="left" wrapText="1"/>
    </xf>
    <xf numFmtId="0" fontId="0" fillId="3" borderId="14" xfId="0" applyFill="1" applyBorder="1" applyAlignment="1">
      <alignment horizontal="center"/>
    </xf>
    <xf numFmtId="0" fontId="0" fillId="0" borderId="15" xfId="0" applyBorder="1" applyAlignment="1">
      <alignment horizontal="center" wrapText="1"/>
    </xf>
    <xf numFmtId="0" fontId="3" fillId="0" borderId="6" xfId="0" applyFont="1" applyBorder="1" applyAlignment="1">
      <alignment horizontal="center"/>
    </xf>
    <xf numFmtId="0" fontId="7" fillId="0" borderId="3" xfId="0" applyFont="1"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xf>
    <xf numFmtId="0" fontId="0" fillId="0" borderId="16" xfId="0" applyBorder="1" applyAlignment="1">
      <alignment horizontal="center"/>
    </xf>
    <xf numFmtId="0" fontId="3" fillId="33" borderId="2" xfId="0" applyFont="1" applyFill="1" applyBorder="1" applyAlignment="1">
      <alignment horizontal="center"/>
    </xf>
    <xf numFmtId="0" fontId="3" fillId="33" borderId="6" xfId="0" applyFont="1" applyFill="1" applyBorder="1" applyAlignment="1">
      <alignment horizontal="center"/>
    </xf>
    <xf numFmtId="0" fontId="3" fillId="33" borderId="7" xfId="0" applyFont="1" applyFill="1" applyBorder="1" applyAlignment="1">
      <alignment horizontal="center"/>
    </xf>
    <xf numFmtId="0" fontId="3" fillId="2" borderId="2" xfId="0" applyFont="1" applyFill="1" applyBorder="1" applyAlignment="1">
      <alignment horizontal="center"/>
    </xf>
    <xf numFmtId="0" fontId="0" fillId="0" borderId="1" xfId="0" applyBorder="1" applyAlignment="1">
      <alignment horizontal="center" vertical="center" wrapText="1"/>
    </xf>
    <xf numFmtId="0" fontId="0" fillId="0" borderId="15" xfId="0" applyBorder="1" applyAlignment="1">
      <alignment horizontal="center" vertical="center" wrapText="1"/>
    </xf>
    <xf numFmtId="0" fontId="0" fillId="0" borderId="68" xfId="0" applyBorder="1" applyAlignment="1">
      <alignment horizontal="center" vertical="center" wrapText="1"/>
    </xf>
    <xf numFmtId="0" fontId="0" fillId="0" borderId="36" xfId="0" applyBorder="1" applyAlignment="1">
      <alignment horizontal="center" vertical="center" wrapText="1"/>
    </xf>
    <xf numFmtId="0" fontId="0" fillId="0" borderId="4" xfId="0" applyBorder="1" applyAlignment="1">
      <alignment horizontal="center" vertical="center" wrapText="1"/>
    </xf>
    <xf numFmtId="0" fontId="0" fillId="0" borderId="58" xfId="0" applyBorder="1" applyAlignment="1">
      <alignment horizontal="center" vertical="center" wrapText="1"/>
    </xf>
    <xf numFmtId="0" fontId="0" fillId="0" borderId="14" xfId="0" applyBorder="1" applyAlignment="1">
      <alignment horizontal="center" vertical="center" wrapText="1"/>
    </xf>
    <xf numFmtId="0" fontId="0" fillId="0" borderId="5" xfId="0" applyBorder="1" applyAlignment="1">
      <alignment horizontal="center" vertical="center" wrapText="1"/>
    </xf>
    <xf numFmtId="0" fontId="0" fillId="0" borderId="15" xfId="0" applyBorder="1" applyAlignment="1">
      <alignment horizontal="center" vertical="center"/>
    </xf>
    <xf numFmtId="0" fontId="0" fillId="0" borderId="68" xfId="0" applyBorder="1" applyAlignment="1">
      <alignment horizontal="center" vertical="center"/>
    </xf>
    <xf numFmtId="0" fontId="0" fillId="0" borderId="36" xfId="0" applyBorder="1" applyAlignment="1">
      <alignment horizontal="center" vertical="center"/>
    </xf>
    <xf numFmtId="0" fontId="0" fillId="0" borderId="4" xfId="0" applyBorder="1" applyAlignment="1">
      <alignment horizontal="center" vertical="center"/>
    </xf>
    <xf numFmtId="0" fontId="0" fillId="0" borderId="58" xfId="0" applyBorder="1" applyAlignment="1">
      <alignment horizontal="center" vertical="center"/>
    </xf>
    <xf numFmtId="0" fontId="0" fillId="0" borderId="14" xfId="0" applyBorder="1" applyAlignment="1">
      <alignment horizontal="center" vertical="center"/>
    </xf>
    <xf numFmtId="0" fontId="0" fillId="0" borderId="5" xfId="0" applyBorder="1" applyAlignment="1">
      <alignment horizontal="center" vertical="center"/>
    </xf>
    <xf numFmtId="0" fontId="3" fillId="3" borderId="3" xfId="0" applyFont="1" applyFill="1" applyBorder="1" applyAlignment="1">
      <alignment horizontal="center" vertical="center"/>
    </xf>
    <xf numFmtId="0" fontId="3" fillId="0" borderId="0" xfId="0" applyFont="1" applyAlignment="1">
      <alignment horizontal="center" vertical="center"/>
    </xf>
    <xf numFmtId="0" fontId="3" fillId="3" borderId="2"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0" borderId="0" xfId="0" applyFont="1" applyAlignment="1">
      <alignment horizontal="left" vertical="center"/>
    </xf>
    <xf numFmtId="0" fontId="3" fillId="3" borderId="58" xfId="0" applyFont="1" applyFill="1" applyBorder="1" applyAlignment="1">
      <alignment horizontal="center" vertical="center"/>
    </xf>
    <xf numFmtId="0" fontId="3" fillId="3" borderId="14" xfId="0" applyFont="1" applyFill="1" applyBorder="1" applyAlignment="1">
      <alignment horizontal="center" vertical="center"/>
    </xf>
    <xf numFmtId="0" fontId="70" fillId="0" borderId="0" xfId="0" applyFont="1" applyAlignment="1">
      <alignment horizontal="center" vertical="center"/>
    </xf>
    <xf numFmtId="0" fontId="70" fillId="0" borderId="14" xfId="0" applyFont="1" applyBorder="1" applyAlignment="1">
      <alignment horizontal="center" vertical="center"/>
    </xf>
    <xf numFmtId="0" fontId="36" fillId="22" borderId="3" xfId="0" applyFont="1" applyFill="1" applyBorder="1" applyAlignment="1">
      <alignment horizontal="center"/>
    </xf>
    <xf numFmtId="0" fontId="3" fillId="32" borderId="1" xfId="0" applyFont="1" applyFill="1" applyBorder="1" applyAlignment="1"/>
    <xf numFmtId="0" fontId="3" fillId="32" borderId="15" xfId="0" applyFont="1" applyFill="1" applyBorder="1" applyAlignment="1"/>
    <xf numFmtId="0" fontId="3" fillId="32" borderId="68" xfId="0" applyFont="1" applyFill="1" applyBorder="1" applyAlignment="1"/>
    <xf numFmtId="0" fontId="3" fillId="32" borderId="6" xfId="0" applyFont="1" applyFill="1" applyBorder="1" applyAlignment="1"/>
    <xf numFmtId="0" fontId="3" fillId="32" borderId="7" xfId="0" applyFont="1" applyFill="1" applyBorder="1" applyAlignment="1"/>
    <xf numFmtId="0" fontId="45" fillId="0" borderId="0" xfId="0" applyFont="1" applyAlignment="1"/>
    <xf numFmtId="0" fontId="3" fillId="32" borderId="2" xfId="0" applyFont="1" applyFill="1" applyBorder="1" applyAlignment="1"/>
    <xf numFmtId="0" fontId="71" fillId="43" borderId="79" xfId="0" applyFont="1" applyFill="1" applyBorder="1" applyAlignment="1"/>
    <xf numFmtId="0" fontId="71" fillId="43" borderId="80" xfId="0" applyFont="1" applyFill="1" applyBorder="1" applyAlignment="1"/>
    <xf numFmtId="0" fontId="71" fillId="43" borderId="87" xfId="0" applyFont="1" applyFill="1" applyBorder="1" applyAlignment="1"/>
    <xf numFmtId="0" fontId="73" fillId="44" borderId="88" xfId="0" applyFont="1" applyFill="1" applyBorder="1" applyAlignment="1"/>
    <xf numFmtId="0" fontId="73" fillId="44" borderId="89" xfId="0" applyFont="1" applyFill="1" applyBorder="1" applyAlignment="1"/>
    <xf numFmtId="0" fontId="73" fillId="44" borderId="90" xfId="0" applyFont="1" applyFill="1" applyBorder="1" applyAlignment="1"/>
    <xf numFmtId="0" fontId="73" fillId="44" borderId="91" xfId="0" applyFont="1" applyFill="1" applyBorder="1" applyAlignment="1"/>
    <xf numFmtId="0" fontId="73" fillId="44" borderId="92" xfId="0" applyFont="1" applyFill="1" applyBorder="1" applyAlignment="1"/>
    <xf numFmtId="0" fontId="71" fillId="43" borderId="81" xfId="0" applyFont="1" applyFill="1" applyBorder="1" applyAlignment="1"/>
    <xf numFmtId="0" fontId="3" fillId="21" borderId="3" xfId="0" applyFont="1" applyFill="1" applyBorder="1" applyAlignment="1"/>
  </cellXfs>
  <cellStyles count="5">
    <cellStyle name="20% - Accent1" xfId="4" builtinId="30"/>
    <cellStyle name="40% - Accent5" xfId="2" builtinId="47"/>
    <cellStyle name="Comma 2" xfId="1" xr:uid="{EFCB59B6-275E-4219-AAB9-6D4A615AA48F}"/>
    <cellStyle name="Hyperlink" xfId="3" builtinId="8"/>
    <cellStyle name="Normal" xfId="0" builtinId="0"/>
  </cellStyles>
  <dxfs count="3">
    <dxf>
      <font>
        <color rgb="FF006100"/>
      </font>
      <fill>
        <patternFill>
          <bgColor rgb="FFC6EFCE"/>
        </patternFill>
      </fill>
    </dxf>
    <dxf>
      <alignment wrapText="1"/>
    </dxf>
    <dxf>
      <font>
        <color rgb="FF006100"/>
      </font>
      <fill>
        <patternFill>
          <bgColor rgb="FFC6EFCE"/>
        </patternFill>
      </fill>
    </dxf>
  </dxfs>
  <tableStyles count="0" defaultTableStyle="TableStyleMedium2" defaultPivotStyle="PivotStyleMedium9"/>
  <colors>
    <mruColors>
      <color rgb="FFFF91C1"/>
      <color rgb="FF2E5395"/>
      <color rgb="FF8EA9DB"/>
      <color rgb="FFB4C6E7"/>
      <color rgb="FFC1E5F5"/>
      <color rgb="FF156082"/>
      <color rgb="FF203764"/>
      <color rgb="FFDDEBF7"/>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11</xdr:col>
      <xdr:colOff>438150</xdr:colOff>
      <xdr:row>1</xdr:row>
      <xdr:rowOff>133350</xdr:rowOff>
    </xdr:from>
    <xdr:to>
      <xdr:col>20</xdr:col>
      <xdr:colOff>457200</xdr:colOff>
      <xdr:row>10</xdr:row>
      <xdr:rowOff>9525</xdr:rowOff>
    </xdr:to>
    <xdr:sp macro="" textlink="">
      <xdr:nvSpPr>
        <xdr:cNvPr id="3" name="TextBox 1">
          <a:extLst>
            <a:ext uri="{FF2B5EF4-FFF2-40B4-BE49-F238E27FC236}">
              <a16:creationId xmlns:a16="http://schemas.microsoft.com/office/drawing/2014/main" id="{B29DBAD7-87C7-4804-A56B-51EEF7F061AC}"/>
            </a:ext>
          </a:extLst>
        </xdr:cNvPr>
        <xdr:cNvSpPr txBox="1"/>
      </xdr:nvSpPr>
      <xdr:spPr>
        <a:xfrm>
          <a:off x="15582900" y="323850"/>
          <a:ext cx="6877050"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1. apakah memungkinkan ditambah fiter yang unique?</a:t>
          </a:r>
          <a:br>
            <a:rPr lang="en-US" sz="1100">
              <a:solidFill>
                <a:schemeClr val="dk1"/>
              </a:solidFill>
              <a:latin typeface="+mn-lt"/>
              <a:ea typeface="+mn-lt"/>
              <a:cs typeface="+mn-lt"/>
            </a:rPr>
          </a:br>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2. seberapa sering query ini akan digunakan? 1x sehari? 1 minggu sekali? </a:t>
          </a:r>
          <a:br>
            <a:rPr lang="en-US" sz="1100">
              <a:solidFill>
                <a:schemeClr val="dk1"/>
              </a:solidFill>
              <a:latin typeface="+mn-lt"/>
              <a:ea typeface="+mn-lt"/>
              <a:cs typeface="+mn-lt"/>
            </a:rPr>
          </a:br>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3. seberapa besar data yang akan di proses? 1juta rows, 10juta rows</a:t>
          </a:r>
          <a:br>
            <a:rPr lang="en-US" sz="1100">
              <a:solidFill>
                <a:schemeClr val="dk1"/>
              </a:solidFill>
              <a:latin typeface="+mn-lt"/>
              <a:ea typeface="+mn-lt"/>
              <a:cs typeface="+mn-lt"/>
            </a:rPr>
          </a:br>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4. seberapa besar growth data dalam 1 bulannya? 1juta rows, 10juta rows</a:t>
          </a:r>
          <a:br>
            <a:rPr lang="en-US" sz="1100">
              <a:solidFill>
                <a:schemeClr val="dk1"/>
              </a:solidFill>
              <a:latin typeface="+mn-lt"/>
              <a:ea typeface="+mn-lt"/>
              <a:cs typeface="+mn-lt"/>
            </a:rPr>
          </a:br>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5. untuk metode tarik datanya seperti apa? Truncate insert atau bagaimana?</a:t>
          </a:r>
          <a:br>
            <a:rPr lang="en-US" sz="1100">
              <a:solidFill>
                <a:schemeClr val="dk1"/>
              </a:solidFill>
              <a:latin typeface="+mn-lt"/>
              <a:ea typeface="+mn-lt"/>
              <a:cs typeface="+mn-lt"/>
            </a:rPr>
          </a:br>
          <a:r>
            <a:rPr lang="en-US" sz="1100">
              <a:solidFill>
                <a:schemeClr val="dk1"/>
              </a:solidFill>
              <a:latin typeface="+mn-lt"/>
              <a:ea typeface="+mn-lt"/>
              <a:cs typeface="+mn-lt"/>
            </a:rPr>
            <a:t>mohon menjawab 5 pertanyaan diatas...</a:t>
          </a:r>
        </a:p>
      </xdr:txBody>
    </xdr:sp>
    <xdr:clientData/>
  </xdr:twoCellAnchor>
  <xdr:twoCellAnchor>
    <xdr:from>
      <xdr:col>11</xdr:col>
      <xdr:colOff>441325</xdr:colOff>
      <xdr:row>10</xdr:row>
      <xdr:rowOff>142875</xdr:rowOff>
    </xdr:from>
    <xdr:to>
      <xdr:col>20</xdr:col>
      <xdr:colOff>460375</xdr:colOff>
      <xdr:row>27</xdr:row>
      <xdr:rowOff>38100</xdr:rowOff>
    </xdr:to>
    <xdr:sp macro="" textlink="">
      <xdr:nvSpPr>
        <xdr:cNvPr id="2" name="TextBox 1">
          <a:extLst>
            <a:ext uri="{FF2B5EF4-FFF2-40B4-BE49-F238E27FC236}">
              <a16:creationId xmlns:a16="http://schemas.microsoft.com/office/drawing/2014/main" id="{651B0A43-F178-4C40-A1C2-30F54E18D707}"/>
            </a:ext>
            <a:ext uri="{147F2762-F138-4A5C-976F-8EAC2B608ADB}">
              <a16:predDERef xmlns:a16="http://schemas.microsoft.com/office/drawing/2014/main" pred="{B29DBAD7-87C7-4804-A56B-51EEF7F061AC}"/>
            </a:ext>
          </a:extLst>
        </xdr:cNvPr>
        <xdr:cNvSpPr txBox="1"/>
      </xdr:nvSpPr>
      <xdr:spPr>
        <a:xfrm>
          <a:off x="19656425" y="2238375"/>
          <a:ext cx="7905750" cy="3133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en-US" sz="1100">
              <a:solidFill>
                <a:schemeClr val="dk1"/>
              </a:solidFill>
              <a:latin typeface="+mn-lt"/>
              <a:ea typeface="+mn-lt"/>
              <a:cs typeface="+mn-lt"/>
            </a:rPr>
            <a:t>1. </a:t>
          </a:r>
        </a:p>
        <a:p>
          <a:pPr marL="0" indent="0"/>
          <a:r>
            <a:rPr lang="en-US" sz="1100">
              <a:solidFill>
                <a:schemeClr val="dk1"/>
              </a:solidFill>
              <a:latin typeface="+mn-lt"/>
              <a:ea typeface="+mn-lt"/>
              <a:cs typeface="+mn-lt"/>
            </a:rPr>
            <a:t>2. 1 kali sehari</a:t>
          </a:r>
        </a:p>
        <a:p>
          <a:pPr marL="0" indent="0"/>
          <a:r>
            <a:rPr lang="en-US" sz="1100">
              <a:solidFill>
                <a:schemeClr val="dk1"/>
              </a:solidFill>
              <a:latin typeface="+mn-lt"/>
              <a:ea typeface="+mn-lt"/>
              <a:cs typeface="+mn-lt"/>
            </a:rPr>
            <a:t>3. ratusan hingga ribuan rows dalam sehari penarikan</a:t>
          </a:r>
        </a:p>
        <a:p>
          <a:pPr marL="0" indent="0"/>
          <a:r>
            <a:rPr lang="en-US" sz="1100">
              <a:solidFill>
                <a:schemeClr val="dk1"/>
              </a:solidFill>
              <a:latin typeface="+mn-lt"/>
              <a:ea typeface="+mn-lt"/>
              <a:cs typeface="+mn-lt"/>
            </a:rPr>
            <a:t>4. </a:t>
          </a:r>
        </a:p>
        <a:p>
          <a:pPr marL="0" indent="0"/>
          <a:r>
            <a:rPr lang="en-US" sz="1100">
              <a:solidFill>
                <a:schemeClr val="dk1"/>
              </a:solidFill>
              <a:latin typeface="+mn-lt"/>
              <a:ea typeface="+mn-lt"/>
              <a:cs typeface="+mn-lt"/>
            </a:rPr>
            <a:t>5. insert append, tidak menyebabkan perubahan di source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600075</xdr:colOff>
      <xdr:row>2</xdr:row>
      <xdr:rowOff>66675</xdr:rowOff>
    </xdr:from>
    <xdr:to>
      <xdr:col>15</xdr:col>
      <xdr:colOff>447675</xdr:colOff>
      <xdr:row>31</xdr:row>
      <xdr:rowOff>66675</xdr:rowOff>
    </xdr:to>
    <xdr:pic>
      <xdr:nvPicPr>
        <xdr:cNvPr id="2" name="Picture 1">
          <a:extLst>
            <a:ext uri="{FF2B5EF4-FFF2-40B4-BE49-F238E27FC236}">
              <a16:creationId xmlns:a16="http://schemas.microsoft.com/office/drawing/2014/main" id="{54A909E4-24A7-567A-1E53-6D4E09E62C46}"/>
            </a:ext>
          </a:extLst>
        </xdr:cNvPr>
        <xdr:cNvPicPr>
          <a:picLocks noChangeAspect="1"/>
        </xdr:cNvPicPr>
      </xdr:nvPicPr>
      <xdr:blipFill>
        <a:blip xmlns:r="http://schemas.openxmlformats.org/officeDocument/2006/relationships" r:embed="rId1"/>
        <a:stretch>
          <a:fillRect/>
        </a:stretch>
      </xdr:blipFill>
      <xdr:spPr>
        <a:xfrm>
          <a:off x="10810875" y="466725"/>
          <a:ext cx="9725025" cy="55340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523875</xdr:colOff>
      <xdr:row>49</xdr:row>
      <xdr:rowOff>142875</xdr:rowOff>
    </xdr:from>
    <xdr:to>
      <xdr:col>30</xdr:col>
      <xdr:colOff>219075</xdr:colOff>
      <xdr:row>55</xdr:row>
      <xdr:rowOff>9525</xdr:rowOff>
    </xdr:to>
    <xdr:pic>
      <xdr:nvPicPr>
        <xdr:cNvPr id="4" name="Picture 3">
          <a:extLst>
            <a:ext uri="{FF2B5EF4-FFF2-40B4-BE49-F238E27FC236}">
              <a16:creationId xmlns:a16="http://schemas.microsoft.com/office/drawing/2014/main" id="{01FA056B-44A8-730D-D6D6-B0D56CD49B87}"/>
            </a:ext>
            <a:ext uri="{147F2762-F138-4A5C-976F-8EAC2B608ADB}">
              <a16:predDERef xmlns:a16="http://schemas.microsoft.com/office/drawing/2014/main" pred="{2BCC6899-525E-96E4-EFD1-24C585FBDD2D}"/>
            </a:ext>
          </a:extLst>
        </xdr:cNvPr>
        <xdr:cNvPicPr>
          <a:picLocks noChangeAspect="1"/>
        </xdr:cNvPicPr>
      </xdr:nvPicPr>
      <xdr:blipFill>
        <a:blip xmlns:r="http://schemas.openxmlformats.org/officeDocument/2006/relationships" r:embed="rId1"/>
        <a:stretch>
          <a:fillRect/>
        </a:stretch>
      </xdr:blipFill>
      <xdr:spPr>
        <a:xfrm>
          <a:off x="20812125" y="9686925"/>
          <a:ext cx="4572000" cy="1009650"/>
        </a:xfrm>
        <a:prstGeom prst="rect">
          <a:avLst/>
        </a:prstGeom>
      </xdr:spPr>
    </xdr:pic>
    <xdr:clientData/>
  </xdr:twoCellAnchor>
  <xdr:twoCellAnchor editAs="oneCell">
    <xdr:from>
      <xdr:col>0</xdr:col>
      <xdr:colOff>1504950</xdr:colOff>
      <xdr:row>49</xdr:row>
      <xdr:rowOff>209550</xdr:rowOff>
    </xdr:from>
    <xdr:to>
      <xdr:col>7</xdr:col>
      <xdr:colOff>104775</xdr:colOff>
      <xdr:row>55</xdr:row>
      <xdr:rowOff>9525</xdr:rowOff>
    </xdr:to>
    <xdr:pic>
      <xdr:nvPicPr>
        <xdr:cNvPr id="9" name="Picture 8">
          <a:extLst>
            <a:ext uri="{FF2B5EF4-FFF2-40B4-BE49-F238E27FC236}">
              <a16:creationId xmlns:a16="http://schemas.microsoft.com/office/drawing/2014/main" id="{562D21FC-2CD3-FF6E-999C-52CF821D1677}"/>
            </a:ext>
            <a:ext uri="{147F2762-F138-4A5C-976F-8EAC2B608ADB}">
              <a16:predDERef xmlns:a16="http://schemas.microsoft.com/office/drawing/2014/main" pred="{01FA056B-44A8-730D-D6D6-B0D56CD49B87}"/>
            </a:ext>
          </a:extLst>
        </xdr:cNvPr>
        <xdr:cNvPicPr>
          <a:picLocks noChangeAspect="1"/>
        </xdr:cNvPicPr>
      </xdr:nvPicPr>
      <xdr:blipFill>
        <a:blip xmlns:r="http://schemas.openxmlformats.org/officeDocument/2006/relationships" r:embed="rId2"/>
        <a:stretch>
          <a:fillRect/>
        </a:stretch>
      </xdr:blipFill>
      <xdr:spPr>
        <a:xfrm>
          <a:off x="1504950" y="10944225"/>
          <a:ext cx="7915275" cy="942975"/>
        </a:xfrm>
        <a:prstGeom prst="rect">
          <a:avLst/>
        </a:prstGeom>
      </xdr:spPr>
    </xdr:pic>
    <xdr:clientData/>
  </xdr:twoCellAnchor>
  <xdr:twoCellAnchor editAs="oneCell">
    <xdr:from>
      <xdr:col>1</xdr:col>
      <xdr:colOff>76200</xdr:colOff>
      <xdr:row>116</xdr:row>
      <xdr:rowOff>76200</xdr:rowOff>
    </xdr:from>
    <xdr:to>
      <xdr:col>6</xdr:col>
      <xdr:colOff>885825</xdr:colOff>
      <xdr:row>120</xdr:row>
      <xdr:rowOff>9525</xdr:rowOff>
    </xdr:to>
    <xdr:pic>
      <xdr:nvPicPr>
        <xdr:cNvPr id="16" name="Picture 10">
          <a:extLst>
            <a:ext uri="{FF2B5EF4-FFF2-40B4-BE49-F238E27FC236}">
              <a16:creationId xmlns:a16="http://schemas.microsoft.com/office/drawing/2014/main" id="{9416153D-C656-4ABE-9367-3E4FEE386DCE}"/>
            </a:ext>
            <a:ext uri="{147F2762-F138-4A5C-976F-8EAC2B608ADB}">
              <a16:predDERef xmlns:a16="http://schemas.microsoft.com/office/drawing/2014/main" pred="{0614FD46-2AB1-4C3D-948C-E84463327F46}"/>
            </a:ext>
          </a:extLst>
        </xdr:cNvPr>
        <xdr:cNvPicPr>
          <a:picLocks noChangeAspect="1"/>
        </xdr:cNvPicPr>
      </xdr:nvPicPr>
      <xdr:blipFill>
        <a:blip xmlns:r="http://schemas.openxmlformats.org/officeDocument/2006/relationships" r:embed="rId3"/>
        <a:stretch>
          <a:fillRect/>
        </a:stretch>
      </xdr:blipFill>
      <xdr:spPr>
        <a:xfrm>
          <a:off x="1619250" y="21421725"/>
          <a:ext cx="7543800" cy="676275"/>
        </a:xfrm>
        <a:prstGeom prst="rect">
          <a:avLst/>
        </a:prstGeom>
      </xdr:spPr>
    </xdr:pic>
    <xdr:clientData/>
  </xdr:twoCellAnchor>
  <xdr:twoCellAnchor editAs="oneCell">
    <xdr:from>
      <xdr:col>0</xdr:col>
      <xdr:colOff>1476375</xdr:colOff>
      <xdr:row>25</xdr:row>
      <xdr:rowOff>85725</xdr:rowOff>
    </xdr:from>
    <xdr:to>
      <xdr:col>6</xdr:col>
      <xdr:colOff>914400</xdr:colOff>
      <xdr:row>29</xdr:row>
      <xdr:rowOff>38100</xdr:rowOff>
    </xdr:to>
    <xdr:pic>
      <xdr:nvPicPr>
        <xdr:cNvPr id="24" name="Picture 6">
          <a:extLst>
            <a:ext uri="{FF2B5EF4-FFF2-40B4-BE49-F238E27FC236}">
              <a16:creationId xmlns:a16="http://schemas.microsoft.com/office/drawing/2014/main" id="{2C37409A-D224-22CF-E9E7-E1DB717EF373}"/>
            </a:ext>
            <a:ext uri="{147F2762-F138-4A5C-976F-8EAC2B608ADB}">
              <a16:predDERef xmlns:a16="http://schemas.microsoft.com/office/drawing/2014/main" pred="{9416153D-C656-4ABE-9367-3E4FEE386DCE}"/>
            </a:ext>
          </a:extLst>
        </xdr:cNvPr>
        <xdr:cNvPicPr>
          <a:picLocks noChangeAspect="1"/>
        </xdr:cNvPicPr>
      </xdr:nvPicPr>
      <xdr:blipFill>
        <a:blip xmlns:r="http://schemas.openxmlformats.org/officeDocument/2006/relationships" r:embed="rId4"/>
        <a:stretch>
          <a:fillRect/>
        </a:stretch>
      </xdr:blipFill>
      <xdr:spPr>
        <a:xfrm>
          <a:off x="1476375" y="5238750"/>
          <a:ext cx="7715250" cy="752475"/>
        </a:xfrm>
        <a:prstGeom prst="rect">
          <a:avLst/>
        </a:prstGeom>
      </xdr:spPr>
    </xdr:pic>
    <xdr:clientData/>
  </xdr:twoCellAnchor>
  <xdr:twoCellAnchor editAs="oneCell">
    <xdr:from>
      <xdr:col>1</xdr:col>
      <xdr:colOff>28575</xdr:colOff>
      <xdr:row>19</xdr:row>
      <xdr:rowOff>152400</xdr:rowOff>
    </xdr:from>
    <xdr:to>
      <xdr:col>6</xdr:col>
      <xdr:colOff>895350</xdr:colOff>
      <xdr:row>22</xdr:row>
      <xdr:rowOff>142875</xdr:rowOff>
    </xdr:to>
    <xdr:pic>
      <xdr:nvPicPr>
        <xdr:cNvPr id="28" name="Picture 7">
          <a:extLst>
            <a:ext uri="{FF2B5EF4-FFF2-40B4-BE49-F238E27FC236}">
              <a16:creationId xmlns:a16="http://schemas.microsoft.com/office/drawing/2014/main" id="{D04917E5-EDB3-5996-5BAE-C2046F29206B}"/>
            </a:ext>
            <a:ext uri="{147F2762-F138-4A5C-976F-8EAC2B608ADB}">
              <a16:predDERef xmlns:a16="http://schemas.microsoft.com/office/drawing/2014/main" pred="{2C37409A-D224-22CF-E9E7-E1DB717EF373}"/>
            </a:ext>
          </a:extLst>
        </xdr:cNvPr>
        <xdr:cNvPicPr>
          <a:picLocks noChangeAspect="1"/>
        </xdr:cNvPicPr>
      </xdr:nvPicPr>
      <xdr:blipFill>
        <a:blip xmlns:r="http://schemas.openxmlformats.org/officeDocument/2006/relationships" r:embed="rId5"/>
        <a:stretch>
          <a:fillRect/>
        </a:stretch>
      </xdr:blipFill>
      <xdr:spPr>
        <a:xfrm>
          <a:off x="1571625" y="3924300"/>
          <a:ext cx="7600950" cy="600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0</xdr:colOff>
      <xdr:row>8</xdr:row>
      <xdr:rowOff>57150</xdr:rowOff>
    </xdr:from>
    <xdr:to>
      <xdr:col>18</xdr:col>
      <xdr:colOff>581025</xdr:colOff>
      <xdr:row>11</xdr:row>
      <xdr:rowOff>2200275</xdr:rowOff>
    </xdr:to>
    <xdr:pic>
      <xdr:nvPicPr>
        <xdr:cNvPr id="2" name="Picture 1">
          <a:extLst>
            <a:ext uri="{FF2B5EF4-FFF2-40B4-BE49-F238E27FC236}">
              <a16:creationId xmlns:a16="http://schemas.microsoft.com/office/drawing/2014/main" id="{3F5DFE94-AA34-567E-D368-66825B488F42}"/>
            </a:ext>
          </a:extLst>
        </xdr:cNvPr>
        <xdr:cNvPicPr>
          <a:picLocks noChangeAspect="1"/>
        </xdr:cNvPicPr>
      </xdr:nvPicPr>
      <xdr:blipFill>
        <a:blip xmlns:r="http://schemas.openxmlformats.org/officeDocument/2006/relationships" r:embed="rId1"/>
        <a:stretch>
          <a:fillRect/>
        </a:stretch>
      </xdr:blipFill>
      <xdr:spPr>
        <a:xfrm>
          <a:off x="15697200" y="2952750"/>
          <a:ext cx="5915025" cy="2714625"/>
        </a:xfrm>
        <a:prstGeom prst="rect">
          <a:avLst/>
        </a:prstGeom>
      </xdr:spPr>
    </xdr:pic>
    <xdr:clientData/>
  </xdr:twoCellAnchor>
  <xdr:twoCellAnchor editAs="oneCell">
    <xdr:from>
      <xdr:col>11</xdr:col>
      <xdr:colOff>9525</xdr:colOff>
      <xdr:row>1</xdr:row>
      <xdr:rowOff>333375</xdr:rowOff>
    </xdr:from>
    <xdr:to>
      <xdr:col>17</xdr:col>
      <xdr:colOff>400050</xdr:colOff>
      <xdr:row>2</xdr:row>
      <xdr:rowOff>1971675</xdr:rowOff>
    </xdr:to>
    <xdr:pic>
      <xdr:nvPicPr>
        <xdr:cNvPr id="3" name="Picture 2">
          <a:extLst>
            <a:ext uri="{FF2B5EF4-FFF2-40B4-BE49-F238E27FC236}">
              <a16:creationId xmlns:a16="http://schemas.microsoft.com/office/drawing/2014/main" id="{D8523169-15C0-C644-8CD2-9E341679BE57}"/>
            </a:ext>
            <a:ext uri="{147F2762-F138-4A5C-976F-8EAC2B608ADB}">
              <a16:predDERef xmlns:a16="http://schemas.microsoft.com/office/drawing/2014/main" pred="{3F5DFE94-AA34-567E-D368-66825B488F42}"/>
            </a:ext>
          </a:extLst>
        </xdr:cNvPr>
        <xdr:cNvPicPr>
          <a:picLocks noChangeAspect="1"/>
        </xdr:cNvPicPr>
      </xdr:nvPicPr>
      <xdr:blipFill>
        <a:blip xmlns:r="http://schemas.openxmlformats.org/officeDocument/2006/relationships" r:embed="rId2"/>
        <a:stretch>
          <a:fillRect/>
        </a:stretch>
      </xdr:blipFill>
      <xdr:spPr>
        <a:xfrm>
          <a:off x="15706725" y="533400"/>
          <a:ext cx="5114925" cy="2409825"/>
        </a:xfrm>
        <a:prstGeom prst="rect">
          <a:avLst/>
        </a:prstGeom>
      </xdr:spPr>
    </xdr:pic>
    <xdr:clientData/>
  </xdr:twoCellAnchor>
  <xdr:twoCellAnchor editAs="oneCell">
    <xdr:from>
      <xdr:col>20</xdr:col>
      <xdr:colOff>590550</xdr:colOff>
      <xdr:row>1</xdr:row>
      <xdr:rowOff>161925</xdr:rowOff>
    </xdr:from>
    <xdr:to>
      <xdr:col>28</xdr:col>
      <xdr:colOff>285750</xdr:colOff>
      <xdr:row>2</xdr:row>
      <xdr:rowOff>2943225</xdr:rowOff>
    </xdr:to>
    <xdr:pic>
      <xdr:nvPicPr>
        <xdr:cNvPr id="4" name="Picture 3">
          <a:extLst>
            <a:ext uri="{FF2B5EF4-FFF2-40B4-BE49-F238E27FC236}">
              <a16:creationId xmlns:a16="http://schemas.microsoft.com/office/drawing/2014/main" id="{89D818F4-0FC6-CD42-EA0C-4B23E46D63FF}"/>
            </a:ext>
            <a:ext uri="{147F2762-F138-4A5C-976F-8EAC2B608ADB}">
              <a16:predDERef xmlns:a16="http://schemas.microsoft.com/office/drawing/2014/main" pred="{D8523169-15C0-C644-8CD2-9E341679BE57}"/>
            </a:ext>
          </a:extLst>
        </xdr:cNvPr>
        <xdr:cNvPicPr>
          <a:picLocks noChangeAspect="1"/>
        </xdr:cNvPicPr>
      </xdr:nvPicPr>
      <xdr:blipFill>
        <a:blip xmlns:r="http://schemas.openxmlformats.org/officeDocument/2006/relationships" r:embed="rId3"/>
        <a:stretch>
          <a:fillRect/>
        </a:stretch>
      </xdr:blipFill>
      <xdr:spPr>
        <a:xfrm>
          <a:off x="22840950" y="361950"/>
          <a:ext cx="4572000" cy="35528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RI ANUGRAH ARIFIN" id="{9784FE25-062E-48B9-A3C0-4CDFB2DCD76E}" userId="ari.anugrah@bankmandiri.co.id" providerId="PeoplePicker"/>
  <person displayName="SYPA INDOMAN OCTAVIA" id="{B74DBFAA-B44F-4602-BC9E-C8605C92FFB2}" userId="sypa.octavia@bankmandiri.co.id" providerId="PeoplePicker"/>
  <person displayName="LUTHFI HIDAYAT" id="{43BEE3BC-4577-49D8-9DBB-B7244E1B6977}" userId="luthfi.hidayat@bankmandiri.co.id" providerId="PeoplePicker"/>
  <person displayName="Dannior Rangga Pratama" id="{7B19C08C-B19E-437E-9D7D-C7DCEC42FD96}" userId="dannior.pratama@bankmandiri.co.id" providerId="PeoplePicker"/>
  <person displayName="FASHALLI GIOVI BILHAQ" id="{7B0C4658-35F6-4CDF-8CBD-3C7A791BE8D6}" userId="fashalli.bilhaq@bankmandiri.co.id" providerId="PeoplePicker"/>
  <person displayName="MUTHIA ZAHRA NURFATIHA" id="{58AD73DA-FCD6-4B70-93EF-37164EE5B62B}" userId="muthia.nurfatiha@bankmandiri.co.id" providerId="PeoplePicker"/>
  <person displayName="IBNU RASYA RAMADHAN" id="{60F51ADF-BD4E-4AFD-8C05-CC408E35EF19}" userId="S::ibnuramadhan@bankmandiri.co.id::4b3a6362-4e8a-4c4c-996c-af11be00383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053FF5-A4AF-424D-A5E3-1F4671F673A9}" name="Table2" displayName="Table2" ref="A2:J47" totalsRowShown="0">
  <autoFilter ref="A2:J47" xr:uid="{13053FF5-A4AF-424D-A5E3-1F4671F673A9}">
    <filterColumn colId="3">
      <filters>
        <filter val="NEW"/>
      </filters>
    </filterColumn>
  </autoFilter>
  <sortState xmlns:xlrd2="http://schemas.microsoft.com/office/spreadsheetml/2017/richdata2" ref="A3:G39">
    <sortCondition ref="G2:G39"/>
  </sortState>
  <tableColumns count="10">
    <tableColumn id="1" xr3:uid="{8E221793-745A-E343-8F03-C220E4B1F71A}" name="Fitur"/>
    <tableColumn id="5" xr3:uid="{2BF77D55-C128-2649-AEF5-FC61C13595DD}" name="microservice">
      <calculatedColumnFormula>UPPER(_xlfn.TEXTBEFORE(Table2[[#This Row],[table name]], ".", 1))</calculatedColumnFormula>
    </tableColumn>
    <tableColumn id="2" xr3:uid="{7280AF8D-A9C6-334A-81D5-4F2380ED7634}" name="table name"/>
    <tableColumn id="3" xr3:uid="{98BA18C6-6E7B-6A42-A581-756E2A7A4B0A}" name="new/ eksisting"/>
    <tableColumn id="4" xr3:uid="{97459565-C969-D746-B36F-87BC4E923153}" name="DB"/>
    <tableColumn id="6" xr3:uid="{89BFDD9A-F93B-324F-975E-D8EEF199A664}" name="proyeksi rows / bulan"/>
    <tableColumn id="7" xr3:uid="{82095690-E00A-4DE3-98D6-296516505511}" name="service_name"/>
    <tableColumn id="8" xr3:uid="{ADFA8B95-75C0-4ED6-A76F-DB6164E589A2}" name="GRANT CISO"/>
    <tableColumn id="9" xr3:uid="{C85B8A29-D0FF-445D-A97D-19B7D2764512}" name="kkoolom tambahan" dataDxfId="1"/>
    <tableColumn id="10" xr3:uid="{36AD4EA4-9448-424C-ACF4-B14F93563457}" name="tabel bda"/>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 dT="2026-09-07T02:40:23.34" personId="{60F51ADF-BD4E-4AFD-8C05-CC408E35EF19}" id="{4BA5968D-6D23-4F9D-828A-4F33785C936F}">
    <text>Kindly help mas @LUTHFI HIDAYAT
Terinfo dari Mas @FASHALLI GIOVI BILHAQ
Ketentuan Mengenai Status: 
- Status Berhasil menggunakan Querry: (SELECT DISTINCT(CIF) FROM BULLION.CUSTODY_APPLICATION WHERE IS_DELETED = 0
-Status gagal mengambil dari data kibana pada url /bullion/v1/custodies/confirmation dengan status bukan 200
Adapun berikut mengenai ketentuan dari Summary Prebooknya
- Mengambil data uniq dari CIFnya di Data Table atau Hit Api 
Terima Kasih
CC @MUTHIA ZAHRA NURFATIHA @Dannior Rangga Pratama @SYPA INDOMAN OCTAVIA</text>
    <mentions>
      <mention mentionpersonId="{43BEE3BC-4577-49D8-9DBB-B7244E1B6977}" mentionId="{2A3C2E48-C497-4689-82BD-E36CF11EB25F}" startIndex="16" length="15"/>
      <mention mentionpersonId="{7B0C4658-35F6-4CDF-8CBD-3C7A791BE8D6}" mentionId="{32E3AEA9-471A-4E7B-8BBB-B19E5C387F31}" startIndex="50" length="22"/>
      <mention mentionpersonId="{58AD73DA-FCD6-4B70-93EF-37164EE5B62B}" mentionId="{208E41CF-04BA-4F42-BE00-937C1ABADB45}" startIndex="463" length="23"/>
      <mention mentionpersonId="{7B19C08C-B19E-437E-9D7D-C7DCEC42FD96}" mentionId="{1E090959-715F-4E75-A74C-A480433E87B7}" startIndex="487" length="23"/>
      <mention mentionpersonId="{B74DBFAA-B44F-4602-BC9E-C8605C92FFB2}" mentionId="{A029F645-B352-4880-A4FB-F155072E702C}" startIndex="511" length="21"/>
    </mentions>
  </threadedComment>
  <threadedComment ref="C14" dT="2026-09-07T02:40:45.40" personId="{60F51ADF-BD4E-4AFD-8C05-CC408E35EF19}" id="{4C75BD32-A8A7-49B2-9BD8-2DB7CBBA8609}">
    <text>Kindly help mas @LUTHFI HIDAYAT
Terinfo dari Mas @FASHALLI GIOVI BILHAQ
Ketentuan Mengenai Status: 
- Status Berhasil menggunakan Querry: (SELECT DISTINCT(CIF) FROM BULLION.CUSTODY_APPLICATION WHERE IS_DELETED = 0
-Status gagal mengambil dari data kibana pada url /bullion/v1/custodies/confirmation dengan status bukan 200
Adapun berikut mengenai ketentuan dari Summary Prebooknya
- Mengambil data Frekuensi di Data Table atau Hit Api 
Terima Kasih
CC @MUTHIA ZAHRA NURFATIHA @Dannior Rangga Pratama @SYPA INDOMAN OCTAVIA</text>
    <mentions>
      <mention mentionpersonId="{43BEE3BC-4577-49D8-9DBB-B7244E1B6977}" mentionId="{CDF33383-1EBD-4BDB-A13C-1DBD31ED8EFE}" startIndex="16" length="15"/>
      <mention mentionpersonId="{7B0C4658-35F6-4CDF-8CBD-3C7A791BE8D6}" mentionId="{5A0B10FF-ED01-4A84-9272-796BEA39F9F1}" startIndex="50" length="22"/>
      <mention mentionpersonId="{58AD73DA-FCD6-4B70-93EF-37164EE5B62B}" mentionId="{49A8C707-8ED0-468A-90D7-8C9F39D780E7}" startIndex="456" length="23"/>
      <mention mentionpersonId="{7B19C08C-B19E-437E-9D7D-C7DCEC42FD96}" mentionId="{0D4D9B2F-8534-457B-8455-2EB6E6FC9B09}" startIndex="480" length="23"/>
      <mention mentionpersonId="{B74DBFAA-B44F-4602-BC9E-C8605C92FFB2}" mentionId="{5EE2FD8D-EE00-4355-8BE3-2C7EC0C2FBA6}" startIndex="504" length="21"/>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H19" dT="2026-09-09T10:30:09.61" personId="{60F51ADF-BD4E-4AFD-8C05-CC408E35EF19}" id="{13B8A2B7-9ABE-4228-B091-4FD8C2AD1FCD}" done="1">
    <text xml:space="preserve">kepingna &gt;100 gram ada ga?
</text>
  </threadedComment>
  <threadedComment ref="B43" dT="2026-09-10T08:00:56.49" personId="{60F51ADF-BD4E-4AFD-8C05-CC408E35EF19}" id="{903D4CBA-1931-4215-9C8B-95FFCD1E9ECC}">
    <text>Kondisinya sukses bayar tapi belum ambil atau belum expired mas @ARI ANUGRAH ARIFIN</text>
    <mentions>
      <mention mentionpersonId="{9784FE25-062E-48B9-A3C0-4CDFB2DCD76E}" mentionId="{F8188142-037B-40CE-A8FB-DF200EF47210}" startIndex="64" length="19"/>
    </mentions>
  </threadedComment>
  <threadedComment ref="B44" dT="2026-09-10T08:01:23.30" personId="{60F51ADF-BD4E-4AFD-8C05-CC408E35EF19}" id="{747FAD6E-E201-4E6D-A6EE-6C529B9BF0E3}">
    <text xml:space="preserve">
Kondisinya sukses bayar dan berhasil ambil (verifikasi akhir) @ARI ANUGRAH ARIFIN</text>
    <mentions>
      <mention mentionpersonId="{9784FE25-062E-48B9-A3C0-4CDFB2DCD76E}" mentionId="{930D976A-C64A-419F-A57C-83AA81956E57}" startIndex="63" length="19"/>
    </mentions>
  </threadedComment>
  <threadedComment ref="B45" dT="2026-09-10T08:01:42.22" personId="{60F51ADF-BD4E-4AFD-8C05-CC408E35EF19}" id="{9A17D757-80C3-4E63-90CD-A2716982F9BE}">
    <text>Kondisinya sukses bayar dan melewati batas maksimal hari pengambilan @ARI ANUGRAH ARIFIN</text>
    <mentions>
      <mention mentionpersonId="{9784FE25-062E-48B9-A3C0-4CDFB2DCD76E}" mentionId="{32B9D186-EC9A-41BB-9B21-CA5FEA414B88}" startIndex="69" length="19"/>
    </mentions>
  </threadedComment>
  <threadedComment ref="B52" dT="2026-09-10T07:24:41.94" personId="{60F51ADF-BD4E-4AFD-8C05-CC408E35EF19}" id="{2DF2A3BB-1D37-4BF0-8FDC-251FD0A31C62}">
    <text>Tidak bisa di track</text>
  </threadedComment>
  <threadedComment ref="B52" dT="2026-09-10T07:24:57.40" personId="{60F51ADF-BD4E-4AFD-8C05-CC408E35EF19}" id="{DC87A3E0-0289-47BA-A5B2-768BC1F17BA7}" parentId="{2DF2A3BB-1D37-4BF0-8FDC-251FD0A31C62}">
    <text>Kecuali eci bisa notif sesuatu</text>
  </threadedComment>
  <threadedComment ref="E64" dT="2026-09-10T07:30:07.17" personId="{60F51ADF-BD4E-4AFD-8C05-CC408E35EF19}" id="{98E22152-104B-4325-8560-72DFA5907088}">
    <text>Tidak bisa diambil</text>
  </threadedComment>
  <threadedComment ref="L64" dT="2026-09-09T10:29:52.35" personId="{60F51ADF-BD4E-4AFD-8C05-CC408E35EF19}" id="{45D37797-13D4-4AC6-A17F-0D1D145614EE}">
    <text xml:space="preserve">tambah region &amp; area
</text>
  </threadedComment>
  <threadedComment ref="G68" dT="2026-09-10T08:01:42.22" personId="{60F51ADF-BD4E-4AFD-8C05-CC408E35EF19}" id="{FF97469A-5A26-4AD8-8278-D8D3E5EBD86A}">
    <text>Kondisinya sukses bayar dan melewati batas maksimal hari pengambilan @ARI ANUGRAH ARIFIN</text>
    <mentions>
      <mention mentionpersonId="{9784FE25-062E-48B9-A3C0-4CDFB2DCD76E}" mentionId="{F8E012C4-86BD-43C8-9BBE-7A3BD381B995}" startIndex="69" length="19"/>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L146" dT="2026-09-09T10:29:52.35" personId="{60F51ADF-BD4E-4AFD-8C05-CC408E35EF19}" id="{2894C648-F95F-4D2C-BBA8-BC1E5C90BDC0}">
    <text xml:space="preserve">tambah region &amp; area
</text>
  </threadedComment>
  <threadedComment ref="L154" dT="2026-09-09T10:29:52.35" personId="{60F51ADF-BD4E-4AFD-8C05-CC408E35EF19}" id="{D7734568-BBA1-4AAD-94E9-94CEC1816872}">
    <text xml:space="preserve">tambah region &amp; area
</text>
  </threadedComment>
  <threadedComment ref="L162" dT="2026-09-09T10:29:52.35" personId="{60F51ADF-BD4E-4AFD-8C05-CC408E35EF19}" id="{A0644E38-FA0E-4B34-B439-904DC10C5759}">
    <text xml:space="preserve">tambah region &amp; area
</text>
  </threadedComment>
  <threadedComment ref="L171" dT="2026-09-09T10:29:52.35" personId="{60F51ADF-BD4E-4AFD-8C05-CC408E35EF19}" id="{AAD7F856-7027-4B2B-8211-D4DD079A8A8C}">
    <text xml:space="preserve">tambah region &amp; area
</text>
  </threadedComment>
  <threadedComment ref="L181" dT="2026-09-09T10:29:52.35" personId="{60F51ADF-BD4E-4AFD-8C05-CC408E35EF19}" id="{0E4874FB-3A85-42E5-9BB9-AD3C11471109}">
    <text xml:space="preserve">tambah region &amp; area
</text>
  </threadedComment>
</ThreadedComment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monitoringtools.corp.bankmandiri.co.id/asp/channel/everest/r27/monitoring-livin-food" TargetMode="Externa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8:L15"/>
  <sheetViews>
    <sheetView topLeftCell="A15" workbookViewId="0">
      <selection activeCell="D22" sqref="D22"/>
    </sheetView>
  </sheetViews>
  <sheetFormatPr defaultColWidth="8.85546875" defaultRowHeight="15"/>
  <cols>
    <col min="3" max="3" width="18.85546875" bestFit="1" customWidth="1"/>
    <col min="4" max="4" width="69.28515625" customWidth="1"/>
    <col min="5" max="5" width="255.7109375" bestFit="1" customWidth="1"/>
    <col min="6" max="6" width="77.140625" bestFit="1" customWidth="1"/>
    <col min="7" max="7" width="102.42578125" bestFit="1" customWidth="1"/>
    <col min="8" max="8" width="76.7109375" bestFit="1" customWidth="1"/>
    <col min="9" max="9" width="25.85546875" customWidth="1"/>
    <col min="10" max="10" width="27.42578125" customWidth="1"/>
    <col min="11" max="11" width="21.42578125" customWidth="1"/>
    <col min="12" max="12" width="23" customWidth="1"/>
  </cols>
  <sheetData>
    <row r="8" spans="3:12">
      <c r="C8" s="8" t="s">
        <v>0</v>
      </c>
      <c r="D8" s="9" t="s">
        <v>1</v>
      </c>
      <c r="E8" s="1" t="s">
        <v>2</v>
      </c>
      <c r="F8" s="2"/>
      <c r="G8" s="2"/>
      <c r="H8" s="2"/>
      <c r="I8" s="2"/>
      <c r="J8" s="2"/>
      <c r="K8" s="2"/>
      <c r="L8" s="2"/>
    </row>
    <row r="9" spans="3:12">
      <c r="C9" s="8" t="s">
        <v>3</v>
      </c>
      <c r="D9" s="10" t="s">
        <v>4</v>
      </c>
      <c r="E9" s="2"/>
      <c r="F9" s="2"/>
      <c r="G9" s="2"/>
      <c r="H9" s="2"/>
      <c r="I9" s="2"/>
      <c r="J9" s="2"/>
      <c r="K9" s="2"/>
      <c r="L9" s="2"/>
    </row>
    <row r="10" spans="3:12">
      <c r="C10" s="2"/>
      <c r="D10" s="2"/>
      <c r="E10" s="2"/>
      <c r="F10" s="2"/>
      <c r="G10" s="2"/>
      <c r="H10" s="2"/>
      <c r="I10" s="2"/>
      <c r="J10" s="2"/>
      <c r="K10" s="2"/>
      <c r="L10" s="2"/>
    </row>
    <row r="11" spans="3:12">
      <c r="C11" s="2"/>
      <c r="D11" s="2"/>
      <c r="E11" s="2"/>
      <c r="F11" s="2"/>
      <c r="G11" s="2"/>
      <c r="H11" s="2"/>
      <c r="I11" s="2"/>
      <c r="J11" s="2"/>
      <c r="K11" s="2"/>
      <c r="L11" s="2"/>
    </row>
    <row r="12" spans="3:12" s="11" customFormat="1" ht="15.95">
      <c r="C12" s="12" t="s">
        <v>5</v>
      </c>
      <c r="D12" s="13"/>
      <c r="E12" s="722" t="s">
        <v>6</v>
      </c>
      <c r="F12" s="722"/>
      <c r="G12" s="722"/>
      <c r="H12" s="722"/>
      <c r="I12" s="722"/>
      <c r="J12" s="722"/>
      <c r="K12" s="722"/>
      <c r="L12" s="722"/>
    </row>
    <row r="13" spans="3:12" s="11" customFormat="1" ht="80.099999999999994">
      <c r="C13" s="722" t="s">
        <v>7</v>
      </c>
      <c r="D13" s="14"/>
      <c r="E13" s="3" t="s">
        <v>8</v>
      </c>
      <c r="F13" s="3" t="s">
        <v>9</v>
      </c>
      <c r="G13" s="4" t="s">
        <v>10</v>
      </c>
      <c r="H13" s="3" t="s">
        <v>11</v>
      </c>
      <c r="I13" s="3" t="s">
        <v>12</v>
      </c>
      <c r="J13" s="3" t="s">
        <v>13</v>
      </c>
      <c r="K13" s="4" t="s">
        <v>14</v>
      </c>
      <c r="L13" s="3" t="s">
        <v>15</v>
      </c>
    </row>
    <row r="14" spans="3:12" s="11" customFormat="1" ht="15.95">
      <c r="C14" s="722"/>
      <c r="D14" s="14" t="s">
        <v>16</v>
      </c>
      <c r="E14" s="723" t="s">
        <v>17</v>
      </c>
      <c r="F14" s="724"/>
      <c r="G14" s="724"/>
      <c r="H14" s="724"/>
      <c r="I14" s="724"/>
      <c r="J14" s="724"/>
      <c r="K14" s="724"/>
      <c r="L14" s="725"/>
    </row>
    <row r="15" spans="3:12" s="11" customFormat="1" ht="237.75" customHeight="1">
      <c r="C15" s="722"/>
      <c r="D15" s="3" t="s">
        <v>18</v>
      </c>
      <c r="E15" s="5" t="s">
        <v>19</v>
      </c>
      <c r="F15" s="6"/>
      <c r="G15" s="6"/>
      <c r="H15" s="6"/>
      <c r="I15" s="6"/>
      <c r="J15" s="6"/>
      <c r="K15" s="6"/>
      <c r="L15" s="7"/>
    </row>
  </sheetData>
  <mergeCells count="3">
    <mergeCell ref="E12:L12"/>
    <mergeCell ref="C13:C15"/>
    <mergeCell ref="E14:L14"/>
  </mergeCells>
  <conditionalFormatting sqref="E14">
    <cfRule type="duplicateValues" dxfId="2"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ED0A0-4E55-4F8E-B0F3-8B33CF53E1B4}">
  <dimension ref="A1:AC43"/>
  <sheetViews>
    <sheetView topLeftCell="A8" workbookViewId="0">
      <selection activeCell="F30" sqref="F30"/>
    </sheetView>
  </sheetViews>
  <sheetFormatPr defaultColWidth="8.85546875" defaultRowHeight="15"/>
  <cols>
    <col min="3" max="3" width="18.85546875" bestFit="1" customWidth="1"/>
    <col min="4" max="16" width="18.42578125" customWidth="1"/>
    <col min="17" max="17" width="19.28515625" customWidth="1"/>
    <col min="18" max="20" width="20.85546875" customWidth="1"/>
    <col min="21" max="21" width="21.28515625" customWidth="1"/>
    <col min="22" max="24" width="19.28515625" customWidth="1"/>
    <col min="25" max="25" width="12" customWidth="1"/>
    <col min="26" max="26" width="10.42578125" bestFit="1" customWidth="1"/>
    <col min="27" max="27" width="12.42578125" bestFit="1" customWidth="1"/>
  </cols>
  <sheetData>
    <row r="1" spans="1:29" ht="15.95">
      <c r="A1" s="726" t="s">
        <v>20</v>
      </c>
      <c r="B1" s="726"/>
      <c r="C1" s="726"/>
      <c r="D1" s="726"/>
      <c r="E1" s="726"/>
      <c r="F1" s="726"/>
      <c r="G1" s="726"/>
      <c r="H1" s="726"/>
      <c r="I1" s="726"/>
      <c r="J1" s="726"/>
      <c r="K1" s="726"/>
      <c r="L1" s="726"/>
      <c r="M1" s="726"/>
      <c r="N1" s="726"/>
      <c r="O1" s="726"/>
      <c r="P1" s="726"/>
      <c r="Q1" s="726"/>
      <c r="R1" s="726"/>
      <c r="S1" s="726"/>
      <c r="T1" s="726"/>
      <c r="U1" s="726"/>
      <c r="V1" s="726"/>
      <c r="W1" s="726"/>
      <c r="X1" s="726"/>
      <c r="Y1" s="726"/>
      <c r="Z1" s="726"/>
      <c r="AA1" s="726"/>
      <c r="AB1" s="726"/>
      <c r="AC1" s="726"/>
    </row>
    <row r="2" spans="1:29">
      <c r="C2" s="8" t="s">
        <v>0</v>
      </c>
      <c r="D2" s="9" t="s">
        <v>1</v>
      </c>
    </row>
    <row r="3" spans="1:29">
      <c r="C3" s="8" t="s">
        <v>3</v>
      </c>
      <c r="D3" s="10" t="s">
        <v>4</v>
      </c>
    </row>
    <row r="4" spans="1:29">
      <c r="C4" s="16" t="s">
        <v>21</v>
      </c>
    </row>
    <row r="5" spans="1:29">
      <c r="C5" s="16" t="s">
        <v>18</v>
      </c>
    </row>
    <row r="7" spans="1:29" ht="30.75" customHeight="1">
      <c r="D7" s="727" t="s">
        <v>22</v>
      </c>
      <c r="E7" s="727" t="s">
        <v>23</v>
      </c>
      <c r="F7" s="727"/>
      <c r="G7" s="727"/>
      <c r="H7" s="727"/>
      <c r="I7" s="723" t="s">
        <v>24</v>
      </c>
      <c r="J7" s="724"/>
      <c r="K7" s="724"/>
      <c r="L7" s="725"/>
      <c r="M7" s="728" t="s">
        <v>25</v>
      </c>
      <c r="N7" s="729"/>
      <c r="O7" s="729"/>
      <c r="P7" s="729"/>
      <c r="Q7" s="727" t="s">
        <v>26</v>
      </c>
      <c r="R7" s="727"/>
      <c r="S7" s="727"/>
      <c r="T7" s="727"/>
      <c r="U7" s="723" t="s">
        <v>27</v>
      </c>
      <c r="V7" s="724"/>
      <c r="W7" s="724"/>
      <c r="X7" s="725"/>
      <c r="Y7" s="730"/>
      <c r="Z7" s="730"/>
      <c r="AA7" s="730"/>
    </row>
    <row r="8" spans="1:29" ht="30.75" customHeight="1">
      <c r="D8" s="727"/>
      <c r="E8" s="727" t="s">
        <v>28</v>
      </c>
      <c r="F8" s="727"/>
      <c r="G8" s="727" t="s">
        <v>29</v>
      </c>
      <c r="H8" s="727"/>
      <c r="I8" s="727" t="s">
        <v>28</v>
      </c>
      <c r="J8" s="727"/>
      <c r="K8" s="727" t="s">
        <v>29</v>
      </c>
      <c r="L8" s="727"/>
      <c r="M8" s="727" t="s">
        <v>28</v>
      </c>
      <c r="N8" s="727"/>
      <c r="O8" s="727" t="s">
        <v>29</v>
      </c>
      <c r="P8" s="723"/>
      <c r="Q8" s="727" t="s">
        <v>28</v>
      </c>
      <c r="R8" s="727"/>
      <c r="S8" s="727" t="s">
        <v>29</v>
      </c>
      <c r="T8" s="727"/>
      <c r="U8" s="727" t="s">
        <v>28</v>
      </c>
      <c r="V8" s="727"/>
      <c r="W8" s="727" t="s">
        <v>29</v>
      </c>
      <c r="X8" s="727"/>
      <c r="Y8" s="57"/>
      <c r="Z8" s="57"/>
      <c r="AA8" s="57"/>
    </row>
    <row r="9" spans="1:29" ht="32.1">
      <c r="D9" s="727"/>
      <c r="E9" s="52" t="s">
        <v>30</v>
      </c>
      <c r="F9" s="52" t="s">
        <v>31</v>
      </c>
      <c r="G9" s="52" t="s">
        <v>30</v>
      </c>
      <c r="H9" s="52" t="s">
        <v>31</v>
      </c>
      <c r="I9" s="52" t="s">
        <v>30</v>
      </c>
      <c r="J9" s="52" t="s">
        <v>31</v>
      </c>
      <c r="K9" s="52" t="s">
        <v>30</v>
      </c>
      <c r="L9" s="52" t="s">
        <v>31</v>
      </c>
      <c r="M9" s="52" t="s">
        <v>30</v>
      </c>
      <c r="N9" s="52" t="s">
        <v>31</v>
      </c>
      <c r="O9" s="52" t="s">
        <v>30</v>
      </c>
      <c r="P9" s="52" t="s">
        <v>31</v>
      </c>
      <c r="Q9" s="74" t="s">
        <v>30</v>
      </c>
      <c r="R9" s="74" t="s">
        <v>31</v>
      </c>
      <c r="S9" s="74" t="s">
        <v>30</v>
      </c>
      <c r="T9" s="74" t="s">
        <v>31</v>
      </c>
      <c r="U9" s="52" t="s">
        <v>30</v>
      </c>
      <c r="V9" s="52" t="s">
        <v>31</v>
      </c>
      <c r="W9" s="52" t="s">
        <v>30</v>
      </c>
      <c r="X9" s="52" t="s">
        <v>31</v>
      </c>
    </row>
    <row r="10" spans="1:29" ht="15.95">
      <c r="D10" s="51" t="s">
        <v>32</v>
      </c>
      <c r="E10" s="52">
        <v>2</v>
      </c>
      <c r="F10" s="52">
        <v>4</v>
      </c>
      <c r="G10" s="52">
        <v>2</v>
      </c>
      <c r="H10" s="52">
        <v>4</v>
      </c>
      <c r="I10" s="52">
        <v>2</v>
      </c>
      <c r="J10" s="52">
        <v>4</v>
      </c>
      <c r="K10" s="52">
        <v>2</v>
      </c>
      <c r="L10" s="52">
        <v>4</v>
      </c>
      <c r="M10" s="52">
        <v>2</v>
      </c>
      <c r="N10" s="52">
        <v>4</v>
      </c>
      <c r="O10" s="52">
        <v>2</v>
      </c>
      <c r="P10" s="52">
        <v>4</v>
      </c>
      <c r="Q10" s="52">
        <v>2</v>
      </c>
      <c r="R10" s="52">
        <v>4</v>
      </c>
      <c r="S10" s="52">
        <v>2</v>
      </c>
      <c r="T10" s="52">
        <v>4</v>
      </c>
      <c r="U10" s="52">
        <v>5</v>
      </c>
      <c r="V10" s="52">
        <v>6</v>
      </c>
      <c r="W10" s="52">
        <v>2</v>
      </c>
      <c r="X10" s="52">
        <v>4</v>
      </c>
      <c r="Y10" s="18"/>
    </row>
    <row r="11" spans="1:29">
      <c r="C11" s="16" t="s">
        <v>21</v>
      </c>
      <c r="D11" s="732" t="s">
        <v>33</v>
      </c>
      <c r="E11" s="732"/>
      <c r="F11" s="732"/>
      <c r="G11" s="732"/>
      <c r="H11" s="732"/>
      <c r="I11" s="732"/>
      <c r="J11" s="732"/>
      <c r="K11" s="732"/>
      <c r="L11" s="732"/>
      <c r="M11" s="732"/>
      <c r="N11" s="732"/>
      <c r="O11" s="732"/>
      <c r="P11" s="732"/>
      <c r="Q11" s="732"/>
      <c r="R11" s="732"/>
      <c r="S11" s="732"/>
      <c r="T11" s="732"/>
      <c r="U11" s="732"/>
      <c r="V11" s="732"/>
      <c r="W11" s="73"/>
      <c r="X11" s="73"/>
    </row>
    <row r="12" spans="1:29">
      <c r="C12" s="16" t="s">
        <v>18</v>
      </c>
      <c r="D12" s="733" t="s">
        <v>34</v>
      </c>
      <c r="E12" s="732"/>
      <c r="F12" s="732"/>
      <c r="G12" s="732"/>
      <c r="H12" s="732"/>
      <c r="I12" s="732"/>
      <c r="J12" s="732"/>
      <c r="K12" s="732"/>
      <c r="L12" s="732"/>
      <c r="M12" s="732"/>
      <c r="N12" s="732"/>
      <c r="O12" s="732"/>
      <c r="P12" s="732"/>
      <c r="Q12" s="732"/>
      <c r="R12" s="732"/>
      <c r="S12" s="732"/>
      <c r="T12" s="732"/>
      <c r="U12" s="732"/>
      <c r="V12" s="732"/>
      <c r="W12" s="73"/>
      <c r="X12" s="73"/>
    </row>
    <row r="13" spans="1:29">
      <c r="D13" s="17"/>
    </row>
    <row r="15" spans="1:29" ht="15" customHeight="1">
      <c r="D15" s="727" t="s">
        <v>22</v>
      </c>
      <c r="E15" s="727" t="s">
        <v>35</v>
      </c>
      <c r="F15" s="727"/>
      <c r="G15" s="727"/>
      <c r="H15" s="727"/>
      <c r="I15" s="727" t="s">
        <v>36</v>
      </c>
      <c r="J15" s="727"/>
      <c r="K15" s="727"/>
      <c r="L15" s="727"/>
      <c r="M15" s="731" t="s">
        <v>37</v>
      </c>
      <c r="N15" s="731"/>
      <c r="O15" s="731"/>
      <c r="P15" s="731"/>
      <c r="Q15" s="727" t="s">
        <v>38</v>
      </c>
      <c r="R15" s="727"/>
      <c r="S15" s="727"/>
      <c r="T15" s="727"/>
      <c r="U15" s="727" t="s">
        <v>39</v>
      </c>
      <c r="V15" s="727"/>
      <c r="W15" s="727"/>
      <c r="X15" s="727"/>
      <c r="Y15" s="730"/>
      <c r="Z15" s="730"/>
      <c r="AA15" s="730"/>
    </row>
    <row r="16" spans="1:29" ht="15" customHeight="1">
      <c r="D16" s="727"/>
      <c r="E16" s="723" t="s">
        <v>28</v>
      </c>
      <c r="F16" s="725"/>
      <c r="G16" s="723" t="s">
        <v>29</v>
      </c>
      <c r="H16" s="725"/>
      <c r="I16" s="723" t="s">
        <v>28</v>
      </c>
      <c r="J16" s="725"/>
      <c r="K16" s="723" t="s">
        <v>29</v>
      </c>
      <c r="L16" s="725"/>
      <c r="M16" s="723" t="s">
        <v>28</v>
      </c>
      <c r="N16" s="725"/>
      <c r="O16" s="723" t="s">
        <v>29</v>
      </c>
      <c r="P16" s="725"/>
      <c r="Q16" s="723" t="s">
        <v>28</v>
      </c>
      <c r="R16" s="725"/>
      <c r="S16" s="723" t="s">
        <v>29</v>
      </c>
      <c r="T16" s="725"/>
      <c r="U16" s="723" t="s">
        <v>28</v>
      </c>
      <c r="V16" s="725"/>
      <c r="W16" s="723" t="s">
        <v>29</v>
      </c>
      <c r="X16" s="725"/>
      <c r="Y16" s="57"/>
      <c r="Z16" s="57"/>
      <c r="AA16" s="57"/>
    </row>
    <row r="17" spans="1:29" ht="28.5" customHeight="1">
      <c r="D17" s="727"/>
      <c r="E17" s="52" t="s">
        <v>30</v>
      </c>
      <c r="F17" s="52" t="s">
        <v>31</v>
      </c>
      <c r="G17" s="52" t="s">
        <v>30</v>
      </c>
      <c r="H17" s="52" t="s">
        <v>31</v>
      </c>
      <c r="I17" s="52" t="s">
        <v>30</v>
      </c>
      <c r="J17" s="52" t="s">
        <v>31</v>
      </c>
      <c r="K17" s="52" t="s">
        <v>30</v>
      </c>
      <c r="L17" s="52" t="s">
        <v>31</v>
      </c>
      <c r="M17" s="52" t="s">
        <v>30</v>
      </c>
      <c r="N17" s="52" t="s">
        <v>31</v>
      </c>
      <c r="O17" s="52" t="s">
        <v>30</v>
      </c>
      <c r="P17" s="52" t="s">
        <v>31</v>
      </c>
      <c r="Q17" s="52" t="s">
        <v>30</v>
      </c>
      <c r="R17" s="52" t="s">
        <v>31</v>
      </c>
      <c r="S17" s="52" t="s">
        <v>30</v>
      </c>
      <c r="T17" s="52" t="s">
        <v>31</v>
      </c>
      <c r="U17" s="52" t="s">
        <v>30</v>
      </c>
      <c r="V17" s="52" t="s">
        <v>31</v>
      </c>
      <c r="W17" s="52" t="s">
        <v>30</v>
      </c>
      <c r="X17" s="52" t="s">
        <v>31</v>
      </c>
    </row>
    <row r="18" spans="1:29" ht="15.95">
      <c r="C18" s="16"/>
      <c r="D18" s="51" t="s">
        <v>32</v>
      </c>
      <c r="E18" s="52">
        <v>2</v>
      </c>
      <c r="F18" s="52">
        <v>4</v>
      </c>
      <c r="G18" s="52">
        <v>2</v>
      </c>
      <c r="H18" s="52">
        <v>4</v>
      </c>
      <c r="I18" s="52">
        <v>2</v>
      </c>
      <c r="J18" s="52">
        <v>4</v>
      </c>
      <c r="K18" s="52">
        <v>2</v>
      </c>
      <c r="L18" s="52">
        <v>4</v>
      </c>
      <c r="M18" s="52">
        <v>2</v>
      </c>
      <c r="N18" s="52">
        <v>4</v>
      </c>
      <c r="O18" s="52">
        <v>2</v>
      </c>
      <c r="P18" s="52">
        <v>4</v>
      </c>
      <c r="Q18" s="52">
        <v>2</v>
      </c>
      <c r="R18" s="52">
        <v>4</v>
      </c>
      <c r="S18" s="52">
        <v>2</v>
      </c>
      <c r="T18" s="52">
        <v>4</v>
      </c>
      <c r="U18" s="52">
        <v>5</v>
      </c>
      <c r="V18" s="52">
        <v>6</v>
      </c>
      <c r="W18" s="52">
        <v>2</v>
      </c>
      <c r="X18" s="52">
        <v>4</v>
      </c>
      <c r="Y18" s="18"/>
      <c r="Z18" s="2"/>
      <c r="AA18" s="2"/>
    </row>
    <row r="19" spans="1:29">
      <c r="C19" s="16" t="s">
        <v>21</v>
      </c>
      <c r="D19" s="734" t="s">
        <v>33</v>
      </c>
      <c r="E19" s="734"/>
      <c r="F19" s="734"/>
      <c r="G19" s="734"/>
      <c r="H19" s="734"/>
      <c r="I19" s="734"/>
      <c r="J19" s="734"/>
      <c r="K19" s="734"/>
      <c r="L19" s="734"/>
      <c r="M19" s="734"/>
      <c r="N19" s="734"/>
      <c r="O19" s="734"/>
      <c r="P19" s="734"/>
      <c r="Q19" s="734"/>
      <c r="R19" s="734"/>
      <c r="S19" s="734"/>
      <c r="T19" s="734"/>
      <c r="U19" s="734"/>
      <c r="V19" s="734"/>
      <c r="W19" s="75"/>
      <c r="X19" s="75"/>
    </row>
    <row r="20" spans="1:29">
      <c r="C20" s="16" t="s">
        <v>18</v>
      </c>
      <c r="D20" s="735" t="s">
        <v>40</v>
      </c>
      <c r="E20" s="734"/>
      <c r="F20" s="734"/>
      <c r="G20" s="734"/>
      <c r="H20" s="734"/>
      <c r="I20" s="734"/>
      <c r="J20" s="734"/>
      <c r="K20" s="734"/>
      <c r="L20" s="734"/>
      <c r="M20" s="734"/>
      <c r="N20" s="734"/>
      <c r="O20" s="734"/>
      <c r="P20" s="734"/>
      <c r="Q20" s="734"/>
      <c r="R20" s="734"/>
      <c r="S20" s="734"/>
      <c r="T20" s="734"/>
      <c r="U20" s="734"/>
      <c r="V20" s="734"/>
      <c r="W20" s="75"/>
      <c r="X20" s="75"/>
    </row>
    <row r="21" spans="1:29">
      <c r="C21" s="16"/>
    </row>
    <row r="22" spans="1:29">
      <c r="C22" s="16"/>
    </row>
    <row r="23" spans="1:29" ht="30.75" customHeight="1">
      <c r="D23" s="727" t="s">
        <v>22</v>
      </c>
      <c r="E23" s="727" t="s">
        <v>41</v>
      </c>
      <c r="F23" s="727"/>
      <c r="G23" s="727"/>
      <c r="H23" s="727"/>
      <c r="I23" s="727" t="s">
        <v>42</v>
      </c>
      <c r="J23" s="727"/>
      <c r="K23" s="727"/>
      <c r="L23" s="727"/>
      <c r="M23" s="731" t="s">
        <v>43</v>
      </c>
      <c r="N23" s="731"/>
      <c r="O23" s="731"/>
      <c r="P23" s="731"/>
      <c r="Q23" s="727" t="s">
        <v>44</v>
      </c>
      <c r="R23" s="727"/>
      <c r="S23" s="727"/>
      <c r="T23" s="727"/>
      <c r="U23" s="727" t="s">
        <v>45</v>
      </c>
      <c r="V23" s="727"/>
      <c r="W23" s="727"/>
      <c r="X23" s="727"/>
      <c r="Y23" s="730"/>
      <c r="Z23" s="730"/>
      <c r="AA23" s="730"/>
    </row>
    <row r="24" spans="1:29">
      <c r="D24" s="727"/>
      <c r="E24" s="727" t="s">
        <v>28</v>
      </c>
      <c r="F24" s="727"/>
      <c r="G24" s="727" t="s">
        <v>29</v>
      </c>
      <c r="H24" s="727"/>
      <c r="I24" s="727" t="s">
        <v>28</v>
      </c>
      <c r="J24" s="727"/>
      <c r="K24" s="727" t="s">
        <v>29</v>
      </c>
      <c r="L24" s="727"/>
      <c r="M24" s="727" t="s">
        <v>28</v>
      </c>
      <c r="N24" s="727"/>
      <c r="O24" s="727" t="s">
        <v>29</v>
      </c>
      <c r="P24" s="727"/>
      <c r="Q24" s="727" t="s">
        <v>28</v>
      </c>
      <c r="R24" s="727"/>
      <c r="S24" s="727" t="s">
        <v>29</v>
      </c>
      <c r="T24" s="727"/>
      <c r="U24" s="727" t="s">
        <v>28</v>
      </c>
      <c r="V24" s="727"/>
      <c r="W24" s="727" t="s">
        <v>29</v>
      </c>
      <c r="X24" s="727"/>
      <c r="Y24" s="57"/>
      <c r="Z24" s="57"/>
      <c r="AA24" s="57"/>
    </row>
    <row r="25" spans="1:29" ht="33" customHeight="1">
      <c r="D25" s="727"/>
      <c r="E25" s="52" t="s">
        <v>30</v>
      </c>
      <c r="F25" s="52" t="s">
        <v>31</v>
      </c>
      <c r="G25" s="52" t="s">
        <v>30</v>
      </c>
      <c r="H25" s="52" t="s">
        <v>31</v>
      </c>
      <c r="I25" s="52" t="s">
        <v>30</v>
      </c>
      <c r="J25" s="52" t="s">
        <v>31</v>
      </c>
      <c r="K25" s="52" t="s">
        <v>30</v>
      </c>
      <c r="L25" s="52" t="s">
        <v>31</v>
      </c>
      <c r="M25" s="52" t="s">
        <v>30</v>
      </c>
      <c r="N25" s="52" t="s">
        <v>31</v>
      </c>
      <c r="O25" s="52" t="s">
        <v>30</v>
      </c>
      <c r="P25" s="52" t="s">
        <v>31</v>
      </c>
      <c r="Q25" s="52" t="s">
        <v>30</v>
      </c>
      <c r="R25" s="52" t="s">
        <v>31</v>
      </c>
      <c r="S25" s="52" t="s">
        <v>30</v>
      </c>
      <c r="T25" s="52" t="s">
        <v>31</v>
      </c>
      <c r="U25" s="52" t="s">
        <v>30</v>
      </c>
      <c r="V25" s="52" t="s">
        <v>31</v>
      </c>
      <c r="W25" s="52" t="s">
        <v>30</v>
      </c>
      <c r="X25" s="52" t="s">
        <v>31</v>
      </c>
    </row>
    <row r="26" spans="1:29" ht="15.95">
      <c r="C26" s="16"/>
      <c r="D26" s="51" t="s">
        <v>32</v>
      </c>
      <c r="E26" s="52">
        <v>2</v>
      </c>
      <c r="F26" s="52">
        <v>4</v>
      </c>
      <c r="G26" s="52">
        <v>2</v>
      </c>
      <c r="H26" s="52">
        <v>4</v>
      </c>
      <c r="I26" s="52">
        <v>2</v>
      </c>
      <c r="J26" s="52">
        <v>4</v>
      </c>
      <c r="K26" s="52">
        <v>2</v>
      </c>
      <c r="L26" s="52">
        <v>4</v>
      </c>
      <c r="M26" s="52">
        <v>2</v>
      </c>
      <c r="N26" s="52">
        <v>4</v>
      </c>
      <c r="O26" s="52">
        <v>2</v>
      </c>
      <c r="P26" s="52">
        <v>4</v>
      </c>
      <c r="Q26" s="52">
        <v>2</v>
      </c>
      <c r="R26" s="52">
        <v>4</v>
      </c>
      <c r="S26" s="52">
        <v>2</v>
      </c>
      <c r="T26" s="52">
        <v>4</v>
      </c>
      <c r="U26" s="52">
        <v>5</v>
      </c>
      <c r="V26" s="52">
        <v>6</v>
      </c>
      <c r="W26" s="52">
        <v>5</v>
      </c>
      <c r="X26" s="52">
        <v>6</v>
      </c>
      <c r="Y26" s="18"/>
      <c r="Z26" s="2"/>
      <c r="AA26" s="2"/>
    </row>
    <row r="27" spans="1:29">
      <c r="C27" s="16" t="s">
        <v>21</v>
      </c>
    </row>
    <row r="28" spans="1:29">
      <c r="C28" s="16" t="s">
        <v>18</v>
      </c>
      <c r="D28" s="736"/>
      <c r="E28" s="737"/>
      <c r="F28" s="737"/>
      <c r="G28" s="737"/>
      <c r="H28" s="737"/>
      <c r="I28" s="737"/>
      <c r="J28" s="737"/>
      <c r="K28" s="737"/>
      <c r="L28" s="737"/>
      <c r="M28" s="737"/>
      <c r="N28" s="737"/>
      <c r="O28" s="737"/>
      <c r="P28" s="737"/>
      <c r="Q28" s="737"/>
      <c r="R28" s="737"/>
      <c r="S28" s="737"/>
      <c r="T28" s="737"/>
      <c r="U28" s="737"/>
      <c r="V28" s="738"/>
    </row>
    <row r="29" spans="1:29">
      <c r="D29" t="s">
        <v>46</v>
      </c>
    </row>
    <row r="31" spans="1:29" ht="15.95">
      <c r="A31" s="726" t="s">
        <v>47</v>
      </c>
      <c r="B31" s="726"/>
      <c r="C31" s="726"/>
      <c r="D31" s="726"/>
      <c r="E31" s="726"/>
      <c r="F31" s="726"/>
      <c r="G31" s="726"/>
      <c r="H31" s="726"/>
      <c r="I31" s="726"/>
      <c r="J31" s="726"/>
      <c r="K31" s="726"/>
      <c r="L31" s="726"/>
      <c r="M31" s="726"/>
      <c r="N31" s="726"/>
      <c r="O31" s="726"/>
      <c r="P31" s="726"/>
      <c r="Q31" s="726"/>
      <c r="R31" s="726"/>
      <c r="S31" s="726"/>
      <c r="T31" s="726"/>
      <c r="U31" s="726"/>
      <c r="V31" s="726"/>
      <c r="W31" s="726"/>
      <c r="X31" s="726"/>
      <c r="Y31" s="726"/>
      <c r="Z31" s="726"/>
      <c r="AA31" s="726"/>
      <c r="AB31" s="726"/>
      <c r="AC31" s="726"/>
    </row>
    <row r="32" spans="1:29"/>
    <row r="33" spans="3:21">
      <c r="C33" s="8" t="s">
        <v>0</v>
      </c>
      <c r="D33" s="9" t="s">
        <v>1</v>
      </c>
    </row>
    <row r="34" spans="3:21">
      <c r="C34" s="8" t="s">
        <v>3</v>
      </c>
      <c r="D34" s="10" t="s">
        <v>4</v>
      </c>
    </row>
    <row r="36" spans="3:21">
      <c r="D36" s="2"/>
      <c r="E36" s="2"/>
      <c r="F36" s="2"/>
      <c r="G36" s="2"/>
      <c r="H36" s="2"/>
      <c r="I36" s="2"/>
      <c r="J36" s="2"/>
      <c r="K36" s="2"/>
      <c r="L36" s="2"/>
      <c r="M36" s="2"/>
      <c r="N36" s="2"/>
      <c r="O36" s="2"/>
      <c r="P36" s="2"/>
    </row>
    <row r="37" spans="3:21">
      <c r="D37" s="53" t="s">
        <v>22</v>
      </c>
      <c r="E37" s="53" t="s">
        <v>48</v>
      </c>
      <c r="F37" s="54" t="s">
        <v>49</v>
      </c>
      <c r="G37" s="53" t="s">
        <v>50</v>
      </c>
      <c r="H37" s="53" t="s">
        <v>51</v>
      </c>
      <c r="I37" s="53" t="s">
        <v>52</v>
      </c>
      <c r="J37" s="53" t="s">
        <v>53</v>
      </c>
      <c r="K37" s="53" t="s">
        <v>54</v>
      </c>
      <c r="L37" s="54" t="s">
        <v>55</v>
      </c>
      <c r="M37" s="76" t="s">
        <v>56</v>
      </c>
      <c r="N37" s="77"/>
      <c r="O37" s="77"/>
      <c r="P37" s="77"/>
      <c r="Q37" s="77"/>
      <c r="R37" s="2"/>
      <c r="S37" s="2"/>
      <c r="T37" s="2"/>
      <c r="U37" s="2"/>
    </row>
    <row r="38" spans="3:21" ht="15.95">
      <c r="D38" s="51" t="s">
        <v>32</v>
      </c>
      <c r="E38" s="54">
        <v>119898920</v>
      </c>
      <c r="F38" s="54" t="s">
        <v>57</v>
      </c>
      <c r="G38" s="55" t="s">
        <v>58</v>
      </c>
      <c r="H38" s="55" t="s">
        <v>59</v>
      </c>
      <c r="I38" s="54" t="s">
        <v>60</v>
      </c>
      <c r="J38" s="54" t="s">
        <v>61</v>
      </c>
      <c r="K38" s="54" t="s">
        <v>62</v>
      </c>
      <c r="L38" s="54" t="s">
        <v>62</v>
      </c>
      <c r="M38" s="76" t="s">
        <v>63</v>
      </c>
      <c r="N38" s="2"/>
      <c r="O38" s="2"/>
      <c r="P38" s="2"/>
      <c r="Q38" s="2"/>
      <c r="R38" s="2"/>
      <c r="S38" s="2"/>
      <c r="T38" s="2"/>
      <c r="U38" s="2"/>
    </row>
    <row r="39" spans="3:21">
      <c r="C39" s="16" t="s">
        <v>21</v>
      </c>
      <c r="D39" s="2"/>
      <c r="E39" s="2"/>
      <c r="F39" s="2"/>
      <c r="G39" s="2"/>
      <c r="H39" s="2"/>
      <c r="I39" s="2"/>
      <c r="J39" s="2"/>
      <c r="K39" s="2"/>
      <c r="L39" s="2"/>
      <c r="M39" s="2"/>
      <c r="N39" s="2"/>
      <c r="O39" s="2"/>
      <c r="P39" s="2"/>
    </row>
    <row r="40" spans="3:21">
      <c r="C40" s="16" t="s">
        <v>18</v>
      </c>
      <c r="D40" s="2"/>
      <c r="E40" s="2"/>
      <c r="F40" s="2"/>
      <c r="G40" s="2"/>
      <c r="H40" s="2"/>
      <c r="I40" s="2"/>
      <c r="J40" s="2"/>
      <c r="K40" s="2"/>
      <c r="L40" s="2"/>
      <c r="M40" s="2"/>
      <c r="N40" s="2"/>
      <c r="O40" s="2"/>
      <c r="P40" s="2"/>
    </row>
    <row r="41" spans="3:21">
      <c r="D41" s="2"/>
      <c r="E41" s="2"/>
      <c r="F41" s="2"/>
      <c r="G41" s="2"/>
      <c r="H41" s="2"/>
      <c r="I41" s="2"/>
      <c r="J41" s="2"/>
      <c r="K41" s="2"/>
      <c r="L41" s="2"/>
      <c r="M41" s="2"/>
      <c r="N41" s="2"/>
      <c r="O41" s="2"/>
      <c r="P41" s="2"/>
    </row>
    <row r="42" spans="3:21">
      <c r="D42" s="2"/>
      <c r="E42" s="2"/>
      <c r="F42" s="2"/>
      <c r="G42" s="2"/>
      <c r="H42" s="2"/>
      <c r="I42" s="2"/>
      <c r="J42" s="2"/>
      <c r="K42" s="2"/>
      <c r="L42" s="2"/>
      <c r="M42" s="2"/>
      <c r="N42" s="2"/>
      <c r="O42" s="2"/>
      <c r="P42" s="2"/>
    </row>
    <row r="43" spans="3:21">
      <c r="D43" s="2"/>
      <c r="E43" s="2"/>
      <c r="F43" s="2"/>
      <c r="G43" s="2"/>
      <c r="H43" s="2"/>
      <c r="I43" s="2"/>
      <c r="J43" s="2"/>
      <c r="K43" s="2"/>
      <c r="L43" s="2"/>
      <c r="M43" s="2"/>
      <c r="N43" s="2"/>
      <c r="O43" s="2"/>
      <c r="P43" s="2"/>
    </row>
  </sheetData>
  <mergeCells count="58">
    <mergeCell ref="D28:V28"/>
    <mergeCell ref="A31:AC31"/>
    <mergeCell ref="Y23:AA23"/>
    <mergeCell ref="E24:F24"/>
    <mergeCell ref="G24:H24"/>
    <mergeCell ref="I24:J24"/>
    <mergeCell ref="K24:L24"/>
    <mergeCell ref="M24:N24"/>
    <mergeCell ref="O24:P24"/>
    <mergeCell ref="Q24:R24"/>
    <mergeCell ref="S24:T24"/>
    <mergeCell ref="U24:V24"/>
    <mergeCell ref="D19:V19"/>
    <mergeCell ref="D20:V20"/>
    <mergeCell ref="D23:D25"/>
    <mergeCell ref="E23:H23"/>
    <mergeCell ref="I23:L23"/>
    <mergeCell ref="M23:P23"/>
    <mergeCell ref="Q23:T23"/>
    <mergeCell ref="U23:X23"/>
    <mergeCell ref="W24:X24"/>
    <mergeCell ref="Q8:R8"/>
    <mergeCell ref="S8:T8"/>
    <mergeCell ref="Y15:AA15"/>
    <mergeCell ref="E16:F16"/>
    <mergeCell ref="G16:H16"/>
    <mergeCell ref="I16:J16"/>
    <mergeCell ref="K16:L16"/>
    <mergeCell ref="M16:N16"/>
    <mergeCell ref="O16:P16"/>
    <mergeCell ref="Q16:R16"/>
    <mergeCell ref="S16:T16"/>
    <mergeCell ref="U16:V16"/>
    <mergeCell ref="W16:X16"/>
    <mergeCell ref="D11:V11"/>
    <mergeCell ref="D12:V12"/>
    <mergeCell ref="D15:D17"/>
    <mergeCell ref="E15:H15"/>
    <mergeCell ref="I15:L15"/>
    <mergeCell ref="M15:P15"/>
    <mergeCell ref="Q15:T15"/>
    <mergeCell ref="U15:X15"/>
    <mergeCell ref="A1:AC1"/>
    <mergeCell ref="D7:D9"/>
    <mergeCell ref="E7:H7"/>
    <mergeCell ref="I7:L7"/>
    <mergeCell ref="M7:P7"/>
    <mergeCell ref="Q7:T7"/>
    <mergeCell ref="U7:X7"/>
    <mergeCell ref="Y7:AA7"/>
    <mergeCell ref="E8:F8"/>
    <mergeCell ref="G8:H8"/>
    <mergeCell ref="U8:V8"/>
    <mergeCell ref="W8:X8"/>
    <mergeCell ref="I8:J8"/>
    <mergeCell ref="K8:L8"/>
    <mergeCell ref="M8:N8"/>
    <mergeCell ref="O8:P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D58CD-0879-BD4E-9101-58CC8083D424}">
  <sheetPr>
    <tabColor rgb="FF0070C0"/>
  </sheetPr>
  <dimension ref="A2:N47"/>
  <sheetViews>
    <sheetView workbookViewId="0">
      <pane xSplit="2" ySplit="2" topLeftCell="J3" activePane="bottomRight" state="frozen"/>
      <selection pane="bottomRight" activeCell="J3" sqref="J3"/>
      <selection pane="bottomLeft" activeCell="A3" sqref="A3"/>
      <selection pane="topRight" activeCell="C1" sqref="C1"/>
    </sheetView>
  </sheetViews>
  <sheetFormatPr defaultColWidth="11.42578125" defaultRowHeight="15"/>
  <cols>
    <col min="1" max="1" width="22.7109375" bestFit="1" customWidth="1"/>
    <col min="2" max="2" width="22.140625" customWidth="1"/>
    <col min="3" max="3" width="64.7109375" bestFit="1" customWidth="1"/>
    <col min="4" max="4" width="15.28515625" customWidth="1"/>
    <col min="5" max="5" width="15" customWidth="1"/>
    <col min="6" max="6" width="23.7109375" hidden="1" customWidth="1"/>
    <col min="7" max="7" width="14.85546875" customWidth="1"/>
    <col min="8" max="8" width="14.42578125" customWidth="1"/>
    <col min="9" max="9" width="27" style="11" customWidth="1"/>
    <col min="10" max="10" width="67.7109375" customWidth="1"/>
  </cols>
  <sheetData>
    <row r="2" spans="1:10">
      <c r="A2" t="s">
        <v>5</v>
      </c>
      <c r="B2" t="s">
        <v>64</v>
      </c>
      <c r="C2" t="s">
        <v>65</v>
      </c>
      <c r="D2" t="s">
        <v>66</v>
      </c>
      <c r="E2" t="s">
        <v>67</v>
      </c>
      <c r="F2" t="s">
        <v>68</v>
      </c>
      <c r="G2" t="s">
        <v>69</v>
      </c>
      <c r="H2" t="s">
        <v>70</v>
      </c>
      <c r="I2" s="11" t="s">
        <v>71</v>
      </c>
      <c r="J2" t="s">
        <v>72</v>
      </c>
    </row>
    <row r="3" spans="1:10">
      <c r="A3" t="s">
        <v>73</v>
      </c>
      <c r="B3" t="str">
        <f>UPPER(_xlfn.TEXTBEFORE(Table2[[#This Row],[table name]], ".", 1))</f>
        <v>DEPOSIT</v>
      </c>
      <c r="C3" t="s">
        <v>74</v>
      </c>
      <c r="D3" t="s">
        <v>75</v>
      </c>
      <c r="E3" t="s">
        <v>76</v>
      </c>
      <c r="G3" t="s">
        <v>77</v>
      </c>
      <c r="H3" t="s">
        <v>78</v>
      </c>
      <c r="J3" t="s">
        <v>79</v>
      </c>
    </row>
    <row r="4" spans="1:10">
      <c r="A4" t="s">
        <v>73</v>
      </c>
      <c r="B4" t="str">
        <f>UPPER(_xlfn.TEXTBEFORE(Table2[[#This Row],[table name]], ".", 1))</f>
        <v>DEPOSIT</v>
      </c>
      <c r="C4" t="s">
        <v>80</v>
      </c>
      <c r="D4" t="s">
        <v>75</v>
      </c>
      <c r="E4" t="s">
        <v>76</v>
      </c>
      <c r="G4" t="s">
        <v>77</v>
      </c>
      <c r="H4" t="s">
        <v>78</v>
      </c>
      <c r="J4" t="s">
        <v>81</v>
      </c>
    </row>
    <row r="5" spans="1:10">
      <c r="A5" t="s">
        <v>73</v>
      </c>
      <c r="B5" t="str">
        <f>UPPER(_xlfn.TEXTBEFORE(Table2[[#This Row],[table name]], ".", 1))</f>
        <v>DEPOSIT</v>
      </c>
      <c r="C5" t="s">
        <v>82</v>
      </c>
      <c r="D5" t="s">
        <v>75</v>
      </c>
      <c r="E5" t="s">
        <v>76</v>
      </c>
      <c r="G5" t="s">
        <v>77</v>
      </c>
      <c r="H5" s="661" t="s">
        <v>83</v>
      </c>
    </row>
    <row r="6" spans="1:10">
      <c r="A6" t="s">
        <v>73</v>
      </c>
      <c r="B6" t="str">
        <f>UPPER(_xlfn.TEXTBEFORE(Table2[[#This Row],[table name]], ".", 1))</f>
        <v>DEPOSIT</v>
      </c>
      <c r="C6" t="s">
        <v>84</v>
      </c>
      <c r="D6" t="s">
        <v>75</v>
      </c>
      <c r="E6" t="s">
        <v>76</v>
      </c>
      <c r="G6" t="s">
        <v>77</v>
      </c>
      <c r="H6" t="s">
        <v>78</v>
      </c>
      <c r="J6" t="s">
        <v>85</v>
      </c>
    </row>
    <row r="7" spans="1:10">
      <c r="A7" t="s">
        <v>73</v>
      </c>
      <c r="B7" t="str">
        <f>UPPER(_xlfn.TEXTBEFORE(Table2[[#This Row],[table name]], ".", 1))</f>
        <v>DEPOSIT</v>
      </c>
      <c r="C7" t="s">
        <v>86</v>
      </c>
      <c r="D7" t="s">
        <v>75</v>
      </c>
      <c r="E7" t="s">
        <v>76</v>
      </c>
      <c r="G7" t="s">
        <v>77</v>
      </c>
      <c r="H7" t="s">
        <v>78</v>
      </c>
      <c r="J7" t="s">
        <v>87</v>
      </c>
    </row>
    <row r="8" spans="1:10">
      <c r="A8" t="s">
        <v>73</v>
      </c>
      <c r="B8" t="str">
        <f>UPPER(_xlfn.TEXTBEFORE(Table2[[#This Row],[table name]], ".", 1))</f>
        <v>DEPOSIT</v>
      </c>
      <c r="C8" t="s">
        <v>88</v>
      </c>
      <c r="D8" t="s">
        <v>75</v>
      </c>
      <c r="E8" t="s">
        <v>76</v>
      </c>
      <c r="G8" t="s">
        <v>77</v>
      </c>
      <c r="H8" t="s">
        <v>78</v>
      </c>
      <c r="J8" s="31" t="s">
        <v>89</v>
      </c>
    </row>
    <row r="9" spans="1:10" hidden="1">
      <c r="A9" s="31" t="s">
        <v>73</v>
      </c>
      <c r="B9" s="31" t="str">
        <f>UPPER(_xlfn.TEXTBEFORE(Table2[[#This Row],[table name]], ".", 1))</f>
        <v>DEPOSIT</v>
      </c>
      <c r="C9" s="31" t="s">
        <v>90</v>
      </c>
      <c r="D9" s="31" t="s">
        <v>91</v>
      </c>
      <c r="E9" s="31" t="s">
        <v>76</v>
      </c>
      <c r="G9" s="31" t="s">
        <v>77</v>
      </c>
      <c r="H9" s="31"/>
      <c r="I9" s="379" t="s">
        <v>92</v>
      </c>
    </row>
    <row r="10" spans="1:10" ht="396.75" hidden="1">
      <c r="A10" s="31" t="s">
        <v>93</v>
      </c>
      <c r="B10" s="31" t="str">
        <f>UPPER(_xlfn.TEXTBEFORE(Table2[[#This Row],[table name]], ".", 1))</f>
        <v>PAYMENT_ECOSYSTEM</v>
      </c>
      <c r="C10" s="31" t="s">
        <v>94</v>
      </c>
      <c r="D10" s="31" t="s">
        <v>91</v>
      </c>
      <c r="E10" s="31" t="s">
        <v>76</v>
      </c>
      <c r="G10" s="658"/>
      <c r="H10" s="31"/>
      <c r="I10" s="663" t="s">
        <v>95</v>
      </c>
    </row>
    <row r="11" spans="1:10">
      <c r="A11" t="s">
        <v>96</v>
      </c>
      <c r="B11" t="str">
        <f>UPPER(_xlfn.TEXTBEFORE(Table2[[#This Row],[table name]], ".", 1))</f>
        <v>BULLION</v>
      </c>
      <c r="C11" s="612" t="s">
        <v>97</v>
      </c>
      <c r="D11" t="s">
        <v>75</v>
      </c>
      <c r="E11" t="s">
        <v>76</v>
      </c>
      <c r="F11" s="41"/>
      <c r="G11" t="s">
        <v>77</v>
      </c>
      <c r="H11" t="s">
        <v>78</v>
      </c>
      <c r="J11" t="s">
        <v>98</v>
      </c>
    </row>
    <row r="12" spans="1:10">
      <c r="A12" t="s">
        <v>99</v>
      </c>
      <c r="B12" t="str">
        <f>UPPER(_xlfn.TEXTBEFORE(Table2[[#This Row],[table name]], ".", 1))</f>
        <v>BULLION</v>
      </c>
      <c r="C12" s="302" t="s">
        <v>100</v>
      </c>
      <c r="D12" t="s">
        <v>75</v>
      </c>
      <c r="E12" t="s">
        <v>76</v>
      </c>
      <c r="G12" t="s">
        <v>77</v>
      </c>
      <c r="H12" t="s">
        <v>78</v>
      </c>
      <c r="J12" t="s">
        <v>101</v>
      </c>
    </row>
    <row r="13" spans="1:10">
      <c r="A13" t="s">
        <v>93</v>
      </c>
      <c r="B13" t="str">
        <f>UPPER(_xlfn.TEXTBEFORE(Table2[[#This Row],[table name]], ".", 1))</f>
        <v>BPSUSR</v>
      </c>
      <c r="C13" t="s">
        <v>102</v>
      </c>
      <c r="D13" t="s">
        <v>75</v>
      </c>
      <c r="E13" t="s">
        <v>76</v>
      </c>
      <c r="G13" t="s">
        <v>103</v>
      </c>
      <c r="H13" t="s">
        <v>78</v>
      </c>
      <c r="J13" t="s">
        <v>104</v>
      </c>
    </row>
    <row r="14" spans="1:10">
      <c r="A14" t="s">
        <v>93</v>
      </c>
      <c r="B14" t="str">
        <f>UPPER(_xlfn.TEXTBEFORE(Table2[[#This Row],[table name]], ".", 1))</f>
        <v>BPSUSR</v>
      </c>
      <c r="C14" t="s">
        <v>105</v>
      </c>
      <c r="D14" t="s">
        <v>75</v>
      </c>
      <c r="E14" t="s">
        <v>76</v>
      </c>
      <c r="G14" t="s">
        <v>103</v>
      </c>
      <c r="H14" t="s">
        <v>78</v>
      </c>
      <c r="J14" t="s">
        <v>106</v>
      </c>
    </row>
    <row r="15" spans="1:10">
      <c r="A15" t="s">
        <v>93</v>
      </c>
      <c r="B15" t="str">
        <f>UPPER(_xlfn.TEXTBEFORE(Table2[[#This Row],[table name]], ".", 1))</f>
        <v>BPSUSR</v>
      </c>
      <c r="C15" t="s">
        <v>107</v>
      </c>
      <c r="D15" t="s">
        <v>75</v>
      </c>
      <c r="E15" t="s">
        <v>76</v>
      </c>
      <c r="G15" t="s">
        <v>103</v>
      </c>
      <c r="H15" t="s">
        <v>78</v>
      </c>
      <c r="J15" t="s">
        <v>108</v>
      </c>
    </row>
    <row r="16" spans="1:10">
      <c r="A16" t="s">
        <v>93</v>
      </c>
      <c r="B16" t="str">
        <f>UPPER(_xlfn.TEXTBEFORE(Table2[[#This Row],[table name]], ".", 1))</f>
        <v>LM_VA_PAYMENT</v>
      </c>
      <c r="C16" t="s">
        <v>109</v>
      </c>
      <c r="D16" t="s">
        <v>75</v>
      </c>
      <c r="E16" t="s">
        <v>110</v>
      </c>
      <c r="H16" t="s">
        <v>78</v>
      </c>
      <c r="J16" t="s">
        <v>111</v>
      </c>
    </row>
    <row r="17" spans="1:10">
      <c r="A17" t="s">
        <v>93</v>
      </c>
      <c r="B17" t="str">
        <f>UPPER(_xlfn.TEXTBEFORE(Table2[[#This Row],[table name]], ".", 1))</f>
        <v>LM_ONLINE_STORE</v>
      </c>
      <c r="C17" t="s">
        <v>112</v>
      </c>
      <c r="D17" t="s">
        <v>75</v>
      </c>
      <c r="E17" t="s">
        <v>110</v>
      </c>
      <c r="H17" t="s">
        <v>78</v>
      </c>
      <c r="J17" t="s">
        <v>113</v>
      </c>
    </row>
    <row r="18" spans="1:10" hidden="1">
      <c r="A18" s="31" t="s">
        <v>114</v>
      </c>
      <c r="B18" s="31" t="str">
        <f>UPPER(_xlfn.TEXTBEFORE(Table2[[#This Row],[table name]], ".", 1))</f>
        <v>BULLION</v>
      </c>
      <c r="C18" s="31" t="s">
        <v>115</v>
      </c>
      <c r="D18" s="31" t="s">
        <v>91</v>
      </c>
      <c r="E18" s="31" t="s">
        <v>76</v>
      </c>
      <c r="G18" s="31"/>
      <c r="H18" s="31"/>
      <c r="I18" s="379" t="s">
        <v>92</v>
      </c>
    </row>
    <row r="19" spans="1:10" hidden="1">
      <c r="A19" s="31" t="s">
        <v>114</v>
      </c>
      <c r="B19" s="31" t="str">
        <f>UPPER(_xlfn.TEXTBEFORE(Table2[[#This Row],[table name]], ".", 1))</f>
        <v>BULLION</v>
      </c>
      <c r="C19" s="31" t="s">
        <v>116</v>
      </c>
      <c r="D19" s="31" t="s">
        <v>91</v>
      </c>
      <c r="E19" s="31" t="s">
        <v>76</v>
      </c>
      <c r="G19" s="31"/>
      <c r="H19" s="31"/>
      <c r="I19" s="379" t="s">
        <v>92</v>
      </c>
    </row>
    <row r="20" spans="1:10" ht="121.5" hidden="1">
      <c r="A20" s="31" t="s">
        <v>114</v>
      </c>
      <c r="B20" s="31" t="str">
        <f>UPPER(_xlfn.TEXTBEFORE(Table2[[#This Row],[table name]], ".", 1))</f>
        <v>LOAN</v>
      </c>
      <c r="C20" s="31" t="s">
        <v>117</v>
      </c>
      <c r="D20" s="31" t="s">
        <v>91</v>
      </c>
      <c r="E20" s="31" t="s">
        <v>76</v>
      </c>
      <c r="F20" s="31"/>
      <c r="G20" s="31"/>
      <c r="H20" s="31"/>
      <c r="I20" s="11" t="s">
        <v>118</v>
      </c>
    </row>
    <row r="21" spans="1:10" hidden="1">
      <c r="A21" s="31" t="s">
        <v>119</v>
      </c>
      <c r="B21" s="31" t="str">
        <f>UPPER(_xlfn.TEXTBEFORE(Table2[[#This Row],[table name]], ".", 1))</f>
        <v>LOAN</v>
      </c>
      <c r="C21" s="31" t="s">
        <v>120</v>
      </c>
      <c r="D21" s="31" t="s">
        <v>91</v>
      </c>
      <c r="E21" s="31" t="s">
        <v>76</v>
      </c>
      <c r="G21" s="31"/>
      <c r="H21" s="31"/>
      <c r="I21" s="379" t="s">
        <v>92</v>
      </c>
    </row>
    <row r="22" spans="1:10" ht="409.6" hidden="1">
      <c r="A22" s="31" t="s">
        <v>119</v>
      </c>
      <c r="B22" s="31" t="str">
        <f>UPPER(_xlfn.TEXTBEFORE(Table2[[#This Row],[table name]], ".", 1))</f>
        <v>LOAN</v>
      </c>
      <c r="C22" s="31" t="s">
        <v>121</v>
      </c>
      <c r="D22" s="31" t="s">
        <v>91</v>
      </c>
      <c r="E22" s="31" t="s">
        <v>76</v>
      </c>
      <c r="F22" s="31"/>
      <c r="G22" s="31"/>
      <c r="H22" s="31"/>
      <c r="I22" s="11" t="s">
        <v>122</v>
      </c>
    </row>
    <row r="23" spans="1:10" hidden="1">
      <c r="A23" s="31" t="s">
        <v>119</v>
      </c>
      <c r="B23" s="31" t="str">
        <f>UPPER(_xlfn.TEXTBEFORE(Table2[[#This Row],[table name]], ".", 1))</f>
        <v>LOAN</v>
      </c>
      <c r="C23" s="31" t="s">
        <v>123</v>
      </c>
      <c r="D23" s="31" t="s">
        <v>91</v>
      </c>
      <c r="E23" s="31" t="s">
        <v>76</v>
      </c>
      <c r="G23" s="31"/>
      <c r="H23" s="31"/>
      <c r="I23" s="379" t="s">
        <v>92</v>
      </c>
    </row>
    <row r="24" spans="1:10" hidden="1">
      <c r="A24" s="31" t="s">
        <v>119</v>
      </c>
      <c r="B24" s="31" t="str">
        <f>UPPER(_xlfn.TEXTBEFORE(Table2[[#This Row],[table name]], ".", 1))</f>
        <v>LOAN</v>
      </c>
      <c r="C24" s="31" t="s">
        <v>124</v>
      </c>
      <c r="D24" s="31" t="s">
        <v>91</v>
      </c>
      <c r="E24" s="31" t="s">
        <v>76</v>
      </c>
      <c r="G24" s="31"/>
      <c r="H24" s="31"/>
      <c r="I24" s="379" t="s">
        <v>92</v>
      </c>
    </row>
    <row r="25" spans="1:10">
      <c r="A25" t="s">
        <v>125</v>
      </c>
      <c r="B25" t="str">
        <f>UPPER(_xlfn.TEXTBEFORE(Table2[[#This Row],[table name]], ".", 1))</f>
        <v>BULLION_TRANSACTION</v>
      </c>
      <c r="C25" t="s">
        <v>126</v>
      </c>
      <c r="D25" t="s">
        <v>75</v>
      </c>
      <c r="E25" t="s">
        <v>76</v>
      </c>
      <c r="G25" t="s">
        <v>77</v>
      </c>
    </row>
    <row r="26" spans="1:10">
      <c r="A26" t="s">
        <v>125</v>
      </c>
      <c r="B26" t="str">
        <f>UPPER(_xlfn.TEXTBEFORE(Table2[[#This Row],[table name]], ".", 1))</f>
        <v>BULLION_TRANSACTION</v>
      </c>
      <c r="C26" t="s">
        <v>127</v>
      </c>
      <c r="D26" t="s">
        <v>75</v>
      </c>
      <c r="E26" t="s">
        <v>76</v>
      </c>
      <c r="G26" t="s">
        <v>77</v>
      </c>
    </row>
    <row r="27" spans="1:10">
      <c r="A27" t="s">
        <v>125</v>
      </c>
      <c r="B27" t="str">
        <f>UPPER(_xlfn.TEXTBEFORE(Table2[[#This Row],[table name]], ".", 1))</f>
        <v>BULLION_TRANSACTION</v>
      </c>
      <c r="C27" t="s">
        <v>128</v>
      </c>
      <c r="D27" t="s">
        <v>75</v>
      </c>
      <c r="E27" t="s">
        <v>76</v>
      </c>
      <c r="G27" t="s">
        <v>77</v>
      </c>
    </row>
    <row r="28" spans="1:10">
      <c r="A28" t="s">
        <v>125</v>
      </c>
      <c r="B28" t="str">
        <f>UPPER(_xlfn.TEXTBEFORE(Table2[[#This Row],[table name]], ".", 1))</f>
        <v>BULLION_TRANSACTION</v>
      </c>
      <c r="C28" t="s">
        <v>129</v>
      </c>
      <c r="D28" t="s">
        <v>75</v>
      </c>
      <c r="E28" t="s">
        <v>76</v>
      </c>
      <c r="G28" t="s">
        <v>77</v>
      </c>
    </row>
    <row r="29" spans="1:10">
      <c r="A29" t="s">
        <v>96</v>
      </c>
      <c r="B29" t="str">
        <f>UPPER(_xlfn.TEXTBEFORE(Table2[[#This Row],[table name]], ".", 1))</f>
        <v>BULLION</v>
      </c>
      <c r="C29" s="612" t="s">
        <v>97</v>
      </c>
      <c r="D29" t="s">
        <v>75</v>
      </c>
      <c r="E29" t="s">
        <v>76</v>
      </c>
      <c r="G29" t="s">
        <v>77</v>
      </c>
      <c r="H29" t="s">
        <v>78</v>
      </c>
      <c r="J29" t="s">
        <v>98</v>
      </c>
    </row>
    <row r="30" spans="1:10">
      <c r="A30" t="s">
        <v>99</v>
      </c>
      <c r="B30" t="str">
        <f>UPPER(_xlfn.TEXTBEFORE(Table2[[#This Row],[table name]], ".", 1))</f>
        <v>BULLION</v>
      </c>
      <c r="C30" s="656" t="s">
        <v>130</v>
      </c>
      <c r="D30" t="s">
        <v>75</v>
      </c>
      <c r="E30" t="s">
        <v>76</v>
      </c>
      <c r="G30" t="s">
        <v>77</v>
      </c>
      <c r="H30" t="s">
        <v>78</v>
      </c>
      <c r="J30" t="s">
        <v>131</v>
      </c>
    </row>
    <row r="31" spans="1:10">
      <c r="A31" t="s">
        <v>99</v>
      </c>
      <c r="B31" t="str">
        <f>UPPER(_xlfn.TEXTBEFORE(Table2[[#This Row],[table name]], ".", 1))</f>
        <v>BULLION</v>
      </c>
      <c r="C31" s="656" t="s">
        <v>132</v>
      </c>
      <c r="D31" t="s">
        <v>75</v>
      </c>
      <c r="E31" t="s">
        <v>76</v>
      </c>
      <c r="G31" t="s">
        <v>77</v>
      </c>
      <c r="H31" t="s">
        <v>78</v>
      </c>
      <c r="J31" t="s">
        <v>133</v>
      </c>
    </row>
    <row r="32" spans="1:10">
      <c r="A32" t="s">
        <v>134</v>
      </c>
      <c r="B32" t="str">
        <f>UPPER(_xlfn.TEXTBEFORE(Table2[[#This Row],[table name]], ".", 1))</f>
        <v>BLN_SAVING</v>
      </c>
      <c r="C32" t="s">
        <v>135</v>
      </c>
      <c r="D32" t="s">
        <v>75</v>
      </c>
      <c r="E32" t="s">
        <v>136</v>
      </c>
      <c r="H32" s="664" t="s">
        <v>137</v>
      </c>
      <c r="J32" t="s">
        <v>138</v>
      </c>
    </row>
    <row r="33" spans="1:14">
      <c r="A33" t="s">
        <v>134</v>
      </c>
      <c r="B33" t="str">
        <f>UPPER(_xlfn.TEXTBEFORE(Table2[[#This Row],[table name]], ".", 1))</f>
        <v>BLN_SAVING</v>
      </c>
      <c r="C33" t="s">
        <v>139</v>
      </c>
      <c r="D33" t="s">
        <v>75</v>
      </c>
      <c r="E33" t="s">
        <v>136</v>
      </c>
      <c r="H33" s="664" t="s">
        <v>137</v>
      </c>
      <c r="J33" t="s">
        <v>140</v>
      </c>
    </row>
    <row r="34" spans="1:14">
      <c r="A34" t="s">
        <v>141</v>
      </c>
      <c r="B34" t="str">
        <f>UPPER(_xlfn.TEXTBEFORE(Table2[[#This Row],[table name]], ".", 1))</f>
        <v>BULLION</v>
      </c>
      <c r="C34" t="s">
        <v>142</v>
      </c>
      <c r="D34" t="s">
        <v>75</v>
      </c>
      <c r="E34" t="s">
        <v>76</v>
      </c>
      <c r="G34" t="s">
        <v>77</v>
      </c>
      <c r="H34" t="s">
        <v>78</v>
      </c>
      <c r="J34" t="s">
        <v>143</v>
      </c>
    </row>
    <row r="35" spans="1:14" ht="12.95" customHeight="1">
      <c r="A35" t="s">
        <v>141</v>
      </c>
      <c r="B35" t="str">
        <f>UPPER(_xlfn.TEXTBEFORE(Table2[[#This Row],[table name]], ".", 1))</f>
        <v>BULLION</v>
      </c>
      <c r="C35" t="s">
        <v>144</v>
      </c>
      <c r="D35" t="s">
        <v>75</v>
      </c>
      <c r="E35" t="s">
        <v>76</v>
      </c>
      <c r="G35" t="s">
        <v>77</v>
      </c>
      <c r="H35" t="s">
        <v>78</v>
      </c>
      <c r="J35" t="s">
        <v>145</v>
      </c>
    </row>
    <row r="36" spans="1:14" hidden="1">
      <c r="A36" s="31" t="s">
        <v>146</v>
      </c>
      <c r="B36" s="31" t="str">
        <f>UPPER(_xlfn.TEXTBEFORE(Table2[[#This Row],[table name]], ".", 1))</f>
        <v>PAYMENT</v>
      </c>
      <c r="C36" s="31" t="s">
        <v>147</v>
      </c>
      <c r="D36" s="31" t="s">
        <v>91</v>
      </c>
      <c r="E36" s="31" t="s">
        <v>76</v>
      </c>
      <c r="G36" s="31"/>
      <c r="H36" s="31"/>
      <c r="I36" s="379" t="s">
        <v>92</v>
      </c>
    </row>
    <row r="37" spans="1:14" hidden="1">
      <c r="A37" s="31" t="s">
        <v>146</v>
      </c>
      <c r="B37" s="31" t="str">
        <f>UPPER(_xlfn.TEXTBEFORE(Table2[[#This Row],[table name]], ".", 1))</f>
        <v>PAYMENT</v>
      </c>
      <c r="C37" s="31" t="s">
        <v>148</v>
      </c>
      <c r="D37" s="31" t="s">
        <v>91</v>
      </c>
      <c r="E37" s="31" t="s">
        <v>76</v>
      </c>
      <c r="G37" s="31"/>
      <c r="H37" s="31"/>
      <c r="I37" s="379" t="s">
        <v>92</v>
      </c>
    </row>
    <row r="38" spans="1:14">
      <c r="A38" t="s">
        <v>93</v>
      </c>
      <c r="B38" t="str">
        <f>UPPER(_xlfn.TEXTBEFORE(Table2[[#This Row],[table name]], ".", 1))</f>
        <v>PAYMENT_ECOSYSTEM</v>
      </c>
      <c r="C38" t="s">
        <v>149</v>
      </c>
      <c r="D38" t="s">
        <v>75</v>
      </c>
      <c r="E38" t="s">
        <v>76</v>
      </c>
      <c r="G38" s="657" t="s">
        <v>150</v>
      </c>
      <c r="H38" t="s">
        <v>78</v>
      </c>
      <c r="J38" t="s">
        <v>151</v>
      </c>
    </row>
    <row r="39" spans="1:14">
      <c r="A39" t="s">
        <v>93</v>
      </c>
      <c r="B39" t="str">
        <f>UPPER(_xlfn.TEXTBEFORE(Table2[[#This Row],[table name]], ".", 1))</f>
        <v>PAYMENT_ECOSYSTEM</v>
      </c>
      <c r="C39" t="s">
        <v>152</v>
      </c>
      <c r="D39" t="s">
        <v>75</v>
      </c>
      <c r="E39" t="s">
        <v>76</v>
      </c>
      <c r="G39" s="657" t="s">
        <v>150</v>
      </c>
      <c r="H39" t="s">
        <v>78</v>
      </c>
      <c r="J39" t="s">
        <v>153</v>
      </c>
    </row>
    <row r="40" spans="1:14">
      <c r="A40" s="41" t="s">
        <v>146</v>
      </c>
      <c r="B40" s="41" t="str">
        <f>UPPER(_xlfn.TEXTBEFORE(Table2[[#This Row],[table name]], ".", 1))</f>
        <v>UBPV2</v>
      </c>
      <c r="C40" s="41" t="s">
        <v>154</v>
      </c>
      <c r="D40" s="41" t="s">
        <v>75</v>
      </c>
      <c r="E40" s="41" t="s">
        <v>155</v>
      </c>
      <c r="F40" s="41"/>
      <c r="G40" s="41"/>
      <c r="H40" s="41"/>
    </row>
    <row r="41" spans="1:14">
      <c r="A41" s="41" t="s">
        <v>146</v>
      </c>
      <c r="B41" s="41" t="str">
        <f>UPPER(_xlfn.TEXTBEFORE(Table2[[#This Row],[table name]], ".", 1))</f>
        <v>UBPV2</v>
      </c>
      <c r="C41" s="41" t="s">
        <v>156</v>
      </c>
      <c r="D41" s="41" t="s">
        <v>75</v>
      </c>
      <c r="E41" s="41" t="s">
        <v>155</v>
      </c>
      <c r="F41" s="41"/>
      <c r="G41" s="41"/>
      <c r="H41" s="41"/>
    </row>
    <row r="42" spans="1:14">
      <c r="A42" s="41" t="s">
        <v>93</v>
      </c>
      <c r="B42" s="41" t="s">
        <v>157</v>
      </c>
      <c r="C42" s="41" t="s">
        <v>158</v>
      </c>
      <c r="D42" s="41" t="s">
        <v>75</v>
      </c>
      <c r="E42" s="41" t="s">
        <v>76</v>
      </c>
      <c r="F42" s="41"/>
      <c r="G42" s="662" t="s">
        <v>150</v>
      </c>
      <c r="H42" s="41"/>
    </row>
    <row r="43" spans="1:14">
      <c r="A43" s="41" t="s">
        <v>159</v>
      </c>
      <c r="B43" s="41" t="s">
        <v>160</v>
      </c>
      <c r="C43" s="41" t="s">
        <v>161</v>
      </c>
      <c r="D43" s="41" t="s">
        <v>75</v>
      </c>
      <c r="E43" s="41" t="s">
        <v>160</v>
      </c>
      <c r="F43" s="41"/>
      <c r="G43" s="41"/>
      <c r="H43" s="41"/>
    </row>
    <row r="44" spans="1:14">
      <c r="A44" s="41" t="s">
        <v>159</v>
      </c>
      <c r="B44" s="41" t="str">
        <f>UPPER(_xlfn.TEXTBEFORE(Table2[[#This Row],[table name]], ".", 1))</f>
        <v>SAMS</v>
      </c>
      <c r="C44" s="41" t="s">
        <v>162</v>
      </c>
      <c r="D44" s="41" t="s">
        <v>75</v>
      </c>
      <c r="E44" s="41" t="s">
        <v>160</v>
      </c>
      <c r="F44" s="41"/>
      <c r="G44" s="41"/>
      <c r="H44" s="41"/>
    </row>
    <row r="45" spans="1:14">
      <c r="A45" s="41" t="s">
        <v>163</v>
      </c>
      <c r="B45" s="41" t="str">
        <f>UPPER(_xlfn.TEXTBEFORE(Table2[[#This Row],[table name]], ".", 1))</f>
        <v>BULLION</v>
      </c>
      <c r="C45" s="41" t="s">
        <v>115</v>
      </c>
      <c r="D45" s="41" t="s">
        <v>75</v>
      </c>
      <c r="E45" s="41" t="s">
        <v>76</v>
      </c>
      <c r="G45" s="41"/>
      <c r="H45" s="41"/>
    </row>
    <row r="46" spans="1:14">
      <c r="A46" s="41" t="s">
        <v>163</v>
      </c>
      <c r="B46" s="41" t="str">
        <f>UPPER(_xlfn.TEXTBEFORE(Table2[[#This Row],[table name]], ".", 1))</f>
        <v>BULLION</v>
      </c>
      <c r="C46" s="665" t="s">
        <v>116</v>
      </c>
      <c r="D46" s="41" t="s">
        <v>75</v>
      </c>
      <c r="E46" s="41" t="s">
        <v>76</v>
      </c>
      <c r="G46" s="41"/>
      <c r="H46" s="41"/>
      <c r="M46" s="659"/>
      <c r="N46" s="660"/>
    </row>
    <row r="47" spans="1:14">
      <c r="A47" s="41" t="s">
        <v>163</v>
      </c>
      <c r="B47" s="41" t="str">
        <f>UPPER(_xlfn.TEXTBEFORE(Table2[[#This Row],[table name]], ".", 1))</f>
        <v>LOAN</v>
      </c>
      <c r="C47" s="665" t="s">
        <v>117</v>
      </c>
      <c r="D47" s="41"/>
      <c r="E47" s="41"/>
      <c r="G47" s="41"/>
      <c r="H47" s="41"/>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AF6C-C242-4375-9686-C01F4550CC5A}">
  <sheetPr>
    <tabColor rgb="FF00B0F0"/>
  </sheetPr>
  <dimension ref="A1:J59"/>
  <sheetViews>
    <sheetView topLeftCell="A15" workbookViewId="0">
      <selection activeCell="C35" sqref="C35:D35"/>
    </sheetView>
  </sheetViews>
  <sheetFormatPr defaultColWidth="8.85546875" defaultRowHeight="15"/>
  <cols>
    <col min="2" max="2" width="30.7109375" customWidth="1"/>
    <col min="3" max="3" width="26.28515625" customWidth="1"/>
    <col min="4" max="4" width="43.28515625" customWidth="1"/>
    <col min="5" max="5" width="20.140625" bestFit="1" customWidth="1"/>
    <col min="6" max="6" width="83.85546875" style="254" customWidth="1"/>
    <col min="7" max="7" width="30.28515625" style="254" customWidth="1"/>
    <col min="8" max="8" width="18" customWidth="1"/>
    <col min="9" max="9" width="23.140625" bestFit="1" customWidth="1"/>
    <col min="10" max="10" width="31" customWidth="1"/>
  </cols>
  <sheetData>
    <row r="1" spans="1:10" ht="15.95">
      <c r="B1" s="16" t="s">
        <v>164</v>
      </c>
      <c r="C1" s="743" t="s">
        <v>165</v>
      </c>
      <c r="D1" s="743"/>
      <c r="E1" s="743"/>
      <c r="F1" s="743"/>
      <c r="G1" s="743"/>
      <c r="H1" s="743"/>
      <c r="I1" s="743"/>
      <c r="J1" s="743"/>
    </row>
    <row r="2" spans="1:10" ht="15.95">
      <c r="C2" s="251"/>
      <c r="D2" s="251"/>
      <c r="E2" s="251"/>
      <c r="F2" s="567"/>
      <c r="G2" s="567"/>
      <c r="H2" s="251"/>
      <c r="I2" s="251"/>
      <c r="J2" s="251"/>
    </row>
    <row r="3" spans="1:10" ht="15.95">
      <c r="B3" s="252" t="s">
        <v>166</v>
      </c>
      <c r="D3" s="251"/>
      <c r="E3" s="251"/>
      <c r="F3" s="567"/>
      <c r="G3" s="567"/>
      <c r="H3" s="251"/>
      <c r="I3" s="251"/>
      <c r="J3" s="251"/>
    </row>
    <row r="4" spans="1:10">
      <c r="B4" s="253" t="s">
        <v>167</v>
      </c>
      <c r="C4" s="253" t="s">
        <v>168</v>
      </c>
      <c r="D4" s="253" t="s">
        <v>169</v>
      </c>
      <c r="E4" s="57"/>
      <c r="F4" s="568"/>
      <c r="G4" s="568"/>
      <c r="H4" s="57"/>
      <c r="I4" s="57"/>
    </row>
    <row r="5" spans="1:10">
      <c r="B5" s="31"/>
      <c r="C5" s="227"/>
      <c r="D5" s="255" t="s">
        <v>170</v>
      </c>
      <c r="E5" s="57"/>
      <c r="F5" s="568"/>
      <c r="G5" s="568"/>
      <c r="H5" s="57"/>
      <c r="I5" s="57"/>
      <c r="J5" s="57"/>
    </row>
    <row r="6" spans="1:10">
      <c r="B6" s="31"/>
      <c r="C6" s="227"/>
      <c r="D6" s="255"/>
      <c r="E6" s="57"/>
      <c r="F6" s="568"/>
      <c r="G6" s="568"/>
      <c r="H6" s="57"/>
      <c r="I6" s="57"/>
      <c r="J6" s="57"/>
    </row>
    <row r="7" spans="1:10">
      <c r="A7" s="97" t="s">
        <v>171</v>
      </c>
      <c r="B7" s="97"/>
      <c r="C7" s="746" t="s">
        <v>172</v>
      </c>
      <c r="D7" s="746"/>
      <c r="F7" s="568"/>
      <c r="G7" s="568"/>
      <c r="H7" s="57"/>
      <c r="I7" s="57"/>
      <c r="J7" s="57"/>
    </row>
    <row r="8" spans="1:10">
      <c r="A8" s="97" t="s">
        <v>173</v>
      </c>
      <c r="B8" s="97"/>
      <c r="C8" s="745" t="s">
        <v>174</v>
      </c>
      <c r="D8" s="745"/>
      <c r="E8" s="57"/>
      <c r="F8" s="568"/>
      <c r="G8" s="568"/>
      <c r="H8" s="57"/>
      <c r="I8" s="57"/>
      <c r="J8" s="57"/>
    </row>
    <row r="9" spans="1:10">
      <c r="C9" s="57"/>
      <c r="D9" s="250"/>
      <c r="E9" s="57"/>
      <c r="F9" s="568"/>
      <c r="G9" s="568"/>
      <c r="H9" s="57"/>
      <c r="I9" s="57"/>
      <c r="J9" s="57"/>
    </row>
    <row r="10" spans="1:10">
      <c r="B10" s="252" t="s">
        <v>175</v>
      </c>
      <c r="D10" s="250"/>
      <c r="E10" s="57"/>
      <c r="F10" s="568"/>
      <c r="G10" s="568"/>
      <c r="H10" s="57"/>
      <c r="I10" s="57"/>
      <c r="J10" s="57"/>
    </row>
    <row r="11" spans="1:10">
      <c r="B11" s="253" t="s">
        <v>167</v>
      </c>
      <c r="C11" s="253" t="s">
        <v>168</v>
      </c>
      <c r="D11" s="253" t="s">
        <v>169</v>
      </c>
      <c r="E11" s="57"/>
      <c r="F11" s="568"/>
      <c r="G11" s="568"/>
      <c r="H11" s="57"/>
      <c r="I11" s="57"/>
      <c r="J11" s="57"/>
    </row>
    <row r="12" spans="1:10">
      <c r="B12" s="31"/>
      <c r="C12" s="227"/>
      <c r="D12" s="255"/>
      <c r="E12" s="57"/>
      <c r="F12" s="568"/>
      <c r="G12" s="568"/>
      <c r="H12" s="57"/>
      <c r="I12" s="57"/>
      <c r="J12" s="57"/>
    </row>
    <row r="13" spans="1:10">
      <c r="B13" s="31"/>
      <c r="C13" s="227"/>
      <c r="D13" s="255"/>
      <c r="E13" s="57"/>
      <c r="F13" s="568"/>
      <c r="G13" s="568"/>
      <c r="H13" s="57"/>
      <c r="I13" s="57"/>
      <c r="J13" s="57"/>
    </row>
    <row r="14" spans="1:10">
      <c r="A14" s="97" t="s">
        <v>171</v>
      </c>
      <c r="B14" s="97"/>
      <c r="C14" s="746" t="s">
        <v>172</v>
      </c>
      <c r="D14" s="746"/>
      <c r="E14" s="57"/>
      <c r="F14" s="568"/>
      <c r="G14" s="568"/>
      <c r="H14" s="57"/>
      <c r="I14" s="57"/>
      <c r="J14" s="57"/>
    </row>
    <row r="15" spans="1:10">
      <c r="A15" s="97" t="s">
        <v>173</v>
      </c>
      <c r="B15" s="97"/>
      <c r="C15" s="745" t="s">
        <v>176</v>
      </c>
      <c r="D15" s="745"/>
      <c r="E15" s="57"/>
      <c r="F15" s="568"/>
      <c r="G15" s="568"/>
      <c r="H15" s="57"/>
      <c r="I15" s="57"/>
      <c r="J15" s="57"/>
    </row>
    <row r="16" spans="1:10">
      <c r="C16" s="57"/>
      <c r="D16" s="250"/>
      <c r="E16" s="57"/>
      <c r="F16" s="568"/>
      <c r="G16" s="568"/>
      <c r="H16" s="57"/>
      <c r="I16" s="57"/>
      <c r="J16" s="57"/>
    </row>
    <row r="17" spans="1:10">
      <c r="B17" s="252" t="s">
        <v>177</v>
      </c>
      <c r="D17" s="250"/>
      <c r="E17" s="57"/>
      <c r="F17" s="568"/>
      <c r="G17" s="568"/>
      <c r="H17" s="57"/>
      <c r="I17" s="57"/>
      <c r="J17" s="57"/>
    </row>
    <row r="18" spans="1:10">
      <c r="B18" s="253" t="s">
        <v>167</v>
      </c>
      <c r="C18" s="253" t="s">
        <v>178</v>
      </c>
      <c r="D18" s="253" t="s">
        <v>179</v>
      </c>
      <c r="E18" s="57"/>
      <c r="F18" s="568"/>
      <c r="G18" s="568"/>
      <c r="H18" s="57"/>
      <c r="I18" s="57"/>
      <c r="J18" s="57"/>
    </row>
    <row r="19" spans="1:10">
      <c r="B19" s="31"/>
      <c r="C19" s="227"/>
      <c r="D19" s="255" t="s">
        <v>180</v>
      </c>
      <c r="E19" s="57"/>
      <c r="F19" s="568"/>
      <c r="G19" s="568"/>
      <c r="H19" s="57"/>
      <c r="I19" s="57"/>
      <c r="J19" s="57"/>
    </row>
    <row r="20" spans="1:10">
      <c r="B20" s="31"/>
      <c r="C20" s="227"/>
      <c r="D20" s="255"/>
      <c r="E20" s="57"/>
      <c r="F20" s="568"/>
      <c r="G20" s="568"/>
      <c r="H20" s="57"/>
      <c r="I20" s="57"/>
      <c r="J20" s="57"/>
    </row>
    <row r="21" spans="1:10">
      <c r="A21" s="97" t="s">
        <v>171</v>
      </c>
      <c r="B21" s="97"/>
      <c r="C21" s="744" t="s">
        <v>116</v>
      </c>
      <c r="D21" s="744"/>
      <c r="E21" s="57"/>
      <c r="F21" s="568"/>
      <c r="G21" s="568"/>
      <c r="H21" s="57"/>
      <c r="I21" s="57"/>
      <c r="J21" s="57"/>
    </row>
    <row r="22" spans="1:10">
      <c r="A22" s="97" t="s">
        <v>173</v>
      </c>
      <c r="B22" s="97"/>
      <c r="C22" s="745" t="s">
        <v>181</v>
      </c>
      <c r="D22" s="745"/>
      <c r="E22" s="57"/>
      <c r="F22" s="568"/>
      <c r="G22" s="568"/>
      <c r="H22" s="57"/>
      <c r="I22" s="57"/>
      <c r="J22" s="57"/>
    </row>
    <row r="23" spans="1:10">
      <c r="C23" s="57"/>
      <c r="D23" s="250"/>
      <c r="F23" s="568"/>
      <c r="G23" s="568"/>
      <c r="H23" s="57"/>
      <c r="I23" s="57"/>
      <c r="J23" s="57"/>
    </row>
    <row r="24" spans="1:10">
      <c r="B24" s="252" t="s">
        <v>182</v>
      </c>
      <c r="D24" s="250"/>
      <c r="E24" s="57"/>
      <c r="F24" s="568"/>
      <c r="G24" s="568"/>
      <c r="H24" s="57"/>
      <c r="I24" s="57"/>
      <c r="J24" s="57"/>
    </row>
    <row r="25" spans="1:10">
      <c r="B25" s="253" t="s">
        <v>167</v>
      </c>
      <c r="C25" s="253" t="s">
        <v>178</v>
      </c>
      <c r="D25" s="253" t="s">
        <v>179</v>
      </c>
      <c r="E25" s="57"/>
      <c r="F25" s="568"/>
      <c r="G25" s="568"/>
      <c r="H25" s="57"/>
      <c r="I25" s="57"/>
      <c r="J25" s="57"/>
    </row>
    <row r="26" spans="1:10">
      <c r="B26" s="31"/>
      <c r="C26" s="227"/>
      <c r="D26" s="255"/>
      <c r="E26" s="57"/>
      <c r="F26" s="568"/>
      <c r="G26" s="568"/>
      <c r="H26" s="57"/>
      <c r="I26" s="57"/>
      <c r="J26" s="57"/>
    </row>
    <row r="27" spans="1:10">
      <c r="B27" s="31"/>
      <c r="C27" s="227"/>
      <c r="D27" s="255"/>
      <c r="E27" s="57"/>
      <c r="F27" s="568"/>
      <c r="G27" s="568"/>
      <c r="H27" s="57"/>
      <c r="I27" s="57"/>
      <c r="J27" s="57"/>
    </row>
    <row r="28" spans="1:10">
      <c r="A28" s="97" t="s">
        <v>171</v>
      </c>
      <c r="B28" s="97"/>
      <c r="C28" s="744" t="s">
        <v>116</v>
      </c>
      <c r="D28" s="744"/>
      <c r="E28" s="57"/>
      <c r="F28" s="568"/>
      <c r="G28" s="568"/>
      <c r="H28" s="57"/>
      <c r="I28" s="57"/>
      <c r="J28" s="57"/>
    </row>
    <row r="29" spans="1:10">
      <c r="A29" s="97" t="s">
        <v>173</v>
      </c>
      <c r="B29" s="97"/>
      <c r="C29" s="745" t="s">
        <v>183</v>
      </c>
      <c r="D29" s="745"/>
      <c r="E29" s="57"/>
      <c r="F29" s="568"/>
      <c r="G29" s="568"/>
      <c r="H29" s="57"/>
      <c r="I29" s="57"/>
      <c r="J29" s="57"/>
    </row>
    <row r="30" spans="1:10">
      <c r="C30" s="57"/>
      <c r="D30" s="250"/>
      <c r="E30" s="57"/>
      <c r="F30" s="568"/>
      <c r="G30" s="568"/>
      <c r="H30" s="57"/>
      <c r="I30" s="57"/>
      <c r="J30" s="57"/>
    </row>
    <row r="31" spans="1:10">
      <c r="B31" s="252" t="s">
        <v>184</v>
      </c>
      <c r="C31" s="252"/>
      <c r="D31" s="295" t="s">
        <v>185</v>
      </c>
      <c r="E31" s="57"/>
      <c r="F31" s="568"/>
      <c r="G31" s="568"/>
      <c r="H31" s="57"/>
      <c r="I31" s="57"/>
      <c r="J31" s="57"/>
    </row>
    <row r="32" spans="1:10">
      <c r="B32" s="253" t="s">
        <v>167</v>
      </c>
      <c r="C32" s="224" t="s">
        <v>186</v>
      </c>
      <c r="D32" s="224" t="s">
        <v>187</v>
      </c>
      <c r="E32" s="57"/>
      <c r="F32" s="568"/>
      <c r="G32" s="568"/>
      <c r="H32" s="57"/>
      <c r="I32" s="57"/>
    </row>
    <row r="33" spans="1:10">
      <c r="B33" s="31"/>
      <c r="C33" s="256"/>
      <c r="D33" s="256"/>
      <c r="E33" s="57"/>
      <c r="F33" s="568"/>
      <c r="G33" s="568"/>
      <c r="H33" s="57"/>
      <c r="I33" s="57"/>
    </row>
    <row r="34" spans="1:10">
      <c r="B34" s="31"/>
      <c r="C34" s="256"/>
      <c r="D34" s="256"/>
      <c r="E34" s="57"/>
      <c r="F34" s="568"/>
      <c r="G34" s="568"/>
      <c r="H34" s="57"/>
      <c r="I34" s="57"/>
    </row>
    <row r="35" spans="1:10">
      <c r="A35" s="97" t="s">
        <v>171</v>
      </c>
      <c r="B35" s="97"/>
      <c r="C35" s="744" t="s">
        <v>188</v>
      </c>
      <c r="D35" s="744"/>
      <c r="E35" s="254"/>
      <c r="H35" s="254"/>
      <c r="I35" s="254"/>
      <c r="J35" s="254"/>
    </row>
    <row r="36" spans="1:10">
      <c r="A36" s="97" t="s">
        <v>173</v>
      </c>
      <c r="B36" s="97"/>
      <c r="C36" s="745" t="s">
        <v>189</v>
      </c>
      <c r="D36" s="745"/>
      <c r="E36" s="11"/>
      <c r="F36" s="569"/>
      <c r="G36" s="569"/>
      <c r="H36" s="11"/>
      <c r="I36" s="11"/>
      <c r="J36" s="11"/>
    </row>
    <row r="37" spans="1:10">
      <c r="A37" s="546"/>
      <c r="B37" s="546"/>
      <c r="C37" s="547"/>
      <c r="D37" s="547"/>
      <c r="E37" s="11"/>
      <c r="F37" s="569"/>
      <c r="G37" s="569"/>
      <c r="H37" s="11"/>
      <c r="I37" s="11"/>
      <c r="J37" s="11"/>
    </row>
    <row r="38" spans="1:10">
      <c r="A38" s="546"/>
      <c r="B38" s="252" t="s">
        <v>190</v>
      </c>
      <c r="C38" s="547"/>
      <c r="D38" s="547"/>
      <c r="E38" s="11"/>
      <c r="F38" s="569"/>
      <c r="G38" s="569"/>
      <c r="H38" s="11"/>
      <c r="I38" s="11"/>
      <c r="J38" s="11"/>
    </row>
    <row r="39" spans="1:10">
      <c r="B39" t="s">
        <v>191</v>
      </c>
    </row>
    <row r="40" spans="1:10">
      <c r="B40" s="253" t="s">
        <v>192</v>
      </c>
      <c r="C40" s="545" t="s">
        <v>193</v>
      </c>
      <c r="D40" s="566" t="s">
        <v>194</v>
      </c>
      <c r="E40" s="545" t="s">
        <v>195</v>
      </c>
      <c r="F40" s="254" t="s">
        <v>196</v>
      </c>
    </row>
    <row r="41" spans="1:10" ht="214.5" customHeight="1">
      <c r="F41" s="569" t="s">
        <v>197</v>
      </c>
      <c r="G41" s="609" t="s">
        <v>198</v>
      </c>
    </row>
    <row r="43" spans="1:10">
      <c r="B43" t="s">
        <v>199</v>
      </c>
    </row>
    <row r="44" spans="1:10">
      <c r="B44" s="545" t="s">
        <v>200</v>
      </c>
      <c r="C44" s="545" t="s">
        <v>49</v>
      </c>
      <c r="D44" s="545" t="s">
        <v>201</v>
      </c>
      <c r="E44" s="545" t="s">
        <v>202</v>
      </c>
    </row>
    <row r="46" spans="1:10">
      <c r="B46" s="740" t="s">
        <v>203</v>
      </c>
      <c r="C46" s="741"/>
      <c r="D46" s="742"/>
    </row>
    <row r="47" spans="1:10" ht="21" customHeight="1">
      <c r="B47" s="579" t="s">
        <v>204</v>
      </c>
      <c r="C47" s="580" t="s">
        <v>205</v>
      </c>
      <c r="D47" s="581" t="s">
        <v>206</v>
      </c>
      <c r="E47" s="576"/>
    </row>
    <row r="48" spans="1:10">
      <c r="B48" s="227" t="s">
        <v>207</v>
      </c>
      <c r="C48" s="227">
        <v>13</v>
      </c>
      <c r="D48" s="227">
        <v>0</v>
      </c>
      <c r="E48" s="570"/>
    </row>
    <row r="50" spans="2:6">
      <c r="B50" s="739" t="s">
        <v>208</v>
      </c>
      <c r="C50" s="739"/>
      <c r="D50" s="739"/>
    </row>
    <row r="51" spans="2:6">
      <c r="B51" s="573" t="s">
        <v>204</v>
      </c>
      <c r="C51" s="574" t="s">
        <v>205</v>
      </c>
      <c r="D51" s="575" t="s">
        <v>209</v>
      </c>
      <c r="F51" s="96" t="s">
        <v>210</v>
      </c>
    </row>
    <row r="52" spans="2:6" s="254" customFormat="1" ht="48">
      <c r="B52" s="39" t="s">
        <v>207</v>
      </c>
      <c r="C52" s="39">
        <v>12</v>
      </c>
      <c r="D52" s="39">
        <v>1</v>
      </c>
      <c r="F52" s="569" t="s">
        <v>211</v>
      </c>
    </row>
    <row r="53" spans="2:6" ht="15" customHeight="1">
      <c r="B53" s="325" t="s">
        <v>212</v>
      </c>
      <c r="C53" s="325">
        <v>10</v>
      </c>
      <c r="D53" s="325">
        <v>2</v>
      </c>
    </row>
    <row r="56" spans="2:6" ht="27.95">
      <c r="B56" s="577" t="s">
        <v>213</v>
      </c>
      <c r="C56" s="578"/>
    </row>
    <row r="57" spans="2:6" ht="26.1">
      <c r="B57" s="571" t="s">
        <v>204</v>
      </c>
      <c r="C57" s="572" t="s">
        <v>214</v>
      </c>
    </row>
    <row r="58" spans="2:6">
      <c r="B58" s="290" t="s">
        <v>207</v>
      </c>
      <c r="C58" s="227">
        <v>19005446641</v>
      </c>
    </row>
    <row r="59" spans="2:6" ht="32.1">
      <c r="B59" s="76" t="s">
        <v>212</v>
      </c>
      <c r="C59" s="582" t="s">
        <v>215</v>
      </c>
    </row>
  </sheetData>
  <mergeCells count="13">
    <mergeCell ref="B50:D50"/>
    <mergeCell ref="B46:D46"/>
    <mergeCell ref="C1:J1"/>
    <mergeCell ref="C35:D35"/>
    <mergeCell ref="C36:D36"/>
    <mergeCell ref="C28:D28"/>
    <mergeCell ref="C29:D29"/>
    <mergeCell ref="C21:D21"/>
    <mergeCell ref="C22:D22"/>
    <mergeCell ref="C14:D14"/>
    <mergeCell ref="C15:D15"/>
    <mergeCell ref="C7:D7"/>
    <mergeCell ref="C8:D8"/>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3C13F-9DCA-4C45-9496-25E6A362BCFB}">
  <sheetPr>
    <tabColor rgb="FF00B0F0"/>
  </sheetPr>
  <dimension ref="A1:AF139"/>
  <sheetViews>
    <sheetView showGridLines="0" zoomScale="126" workbookViewId="0">
      <selection activeCell="B42" sqref="B42"/>
    </sheetView>
  </sheetViews>
  <sheetFormatPr defaultColWidth="8.85546875" defaultRowHeight="15"/>
  <cols>
    <col min="1" max="1" width="23.140625" customWidth="1"/>
    <col min="2" max="2" width="37.42578125" customWidth="1"/>
    <col min="3" max="3" width="13.85546875" bestFit="1" customWidth="1"/>
    <col min="4" max="4" width="14.28515625" customWidth="1"/>
    <col min="5" max="5" width="14.85546875" bestFit="1" customWidth="1"/>
    <col min="6" max="6" width="20.42578125" bestFit="1" customWidth="1"/>
    <col min="7" max="7" width="15.42578125" bestFit="1" customWidth="1"/>
    <col min="8" max="8" width="11" bestFit="1" customWidth="1"/>
    <col min="9" max="9" width="12.85546875" bestFit="1" customWidth="1"/>
    <col min="10" max="10" width="17.28515625" bestFit="1" customWidth="1"/>
    <col min="11" max="11" width="18.42578125" bestFit="1" customWidth="1"/>
    <col min="12" max="12" width="23.28515625" customWidth="1"/>
    <col min="13" max="13" width="13.7109375" customWidth="1"/>
    <col min="14" max="14" width="15.140625" customWidth="1"/>
  </cols>
  <sheetData>
    <row r="1" spans="1:17" ht="30.95">
      <c r="B1" s="138" t="s">
        <v>216</v>
      </c>
      <c r="C1" s="762" t="s">
        <v>217</v>
      </c>
      <c r="D1" s="762"/>
      <c r="E1" s="762"/>
      <c r="F1" s="762"/>
      <c r="G1" s="762"/>
      <c r="H1" s="762"/>
      <c r="I1" s="762"/>
      <c r="J1" s="762"/>
      <c r="K1" s="762"/>
      <c r="L1" s="762"/>
      <c r="M1" t="s">
        <v>218</v>
      </c>
    </row>
    <row r="2" spans="1:17">
      <c r="A2" s="16" t="s">
        <v>0</v>
      </c>
      <c r="B2" s="137" t="s">
        <v>219</v>
      </c>
      <c r="P2" s="41" t="s">
        <v>220</v>
      </c>
      <c r="Q2" t="s">
        <v>221</v>
      </c>
    </row>
    <row r="3" spans="1:17">
      <c r="Q3" t="s">
        <v>222</v>
      </c>
    </row>
    <row r="4" spans="1:17" ht="15.95">
      <c r="B4" s="135" t="s">
        <v>223</v>
      </c>
      <c r="M4" s="16"/>
    </row>
    <row r="5" spans="1:17">
      <c r="B5" s="98" t="s">
        <v>224</v>
      </c>
      <c r="C5" s="99" t="s">
        <v>225</v>
      </c>
      <c r="D5" s="99" t="s">
        <v>226</v>
      </c>
      <c r="E5" s="99" t="s">
        <v>227</v>
      </c>
      <c r="F5" s="100" t="s">
        <v>228</v>
      </c>
      <c r="M5" s="222"/>
    </row>
    <row r="6" spans="1:17">
      <c r="B6" s="261" t="s">
        <v>229</v>
      </c>
      <c r="C6" s="259" t="s">
        <v>230</v>
      </c>
      <c r="D6" s="259" t="s">
        <v>231</v>
      </c>
      <c r="E6" s="259" t="s">
        <v>232</v>
      </c>
      <c r="F6" s="260" t="s">
        <v>233</v>
      </c>
      <c r="H6" s="608" t="s">
        <v>234</v>
      </c>
      <c r="M6" s="222"/>
    </row>
    <row r="7" spans="1:17">
      <c r="B7" s="257"/>
      <c r="C7" s="258"/>
      <c r="D7" s="258"/>
      <c r="E7" s="258"/>
      <c r="F7" s="258"/>
      <c r="H7" t="s">
        <v>235</v>
      </c>
      <c r="M7" s="222"/>
    </row>
    <row r="8" spans="1:17">
      <c r="A8" s="97" t="s">
        <v>171</v>
      </c>
      <c r="B8" s="747" t="s">
        <v>236</v>
      </c>
      <c r="C8" s="747"/>
      <c r="D8" s="747"/>
      <c r="E8" s="747"/>
      <c r="F8" s="747"/>
      <c r="H8" t="s">
        <v>152</v>
      </c>
      <c r="M8" s="222"/>
    </row>
    <row r="9" spans="1:17">
      <c r="A9" s="97" t="s">
        <v>173</v>
      </c>
      <c r="B9" s="765" t="s">
        <v>237</v>
      </c>
      <c r="C9" s="765"/>
      <c r="D9" s="765"/>
      <c r="E9" s="765"/>
      <c r="F9" s="765"/>
      <c r="M9" s="222"/>
    </row>
    <row r="11" spans="1:17">
      <c r="B11" s="98" t="s">
        <v>238</v>
      </c>
      <c r="C11" s="99" t="s">
        <v>239</v>
      </c>
      <c r="D11" s="99" t="s">
        <v>240</v>
      </c>
      <c r="E11" s="99" t="s">
        <v>241</v>
      </c>
      <c r="F11" s="100" t="s">
        <v>242</v>
      </c>
    </row>
    <row r="12" spans="1:17">
      <c r="B12" s="103" t="s">
        <v>243</v>
      </c>
      <c r="C12" s="104" t="s">
        <v>230</v>
      </c>
      <c r="D12" s="104" t="s">
        <v>244</v>
      </c>
      <c r="E12" s="104" t="s">
        <v>245</v>
      </c>
      <c r="F12" s="105" t="s">
        <v>246</v>
      </c>
    </row>
    <row r="13" spans="1:17">
      <c r="B13" s="103" t="s">
        <v>233</v>
      </c>
      <c r="C13" s="104" t="s">
        <v>247</v>
      </c>
      <c r="D13" s="104" t="s">
        <v>248</v>
      </c>
      <c r="E13" s="104" t="s">
        <v>249</v>
      </c>
      <c r="F13" s="105" t="s">
        <v>250</v>
      </c>
    </row>
    <row r="14" spans="1:17">
      <c r="B14" s="106" t="s">
        <v>251</v>
      </c>
      <c r="C14" s="101" t="s">
        <v>247</v>
      </c>
      <c r="D14" s="101" t="s">
        <v>249</v>
      </c>
      <c r="E14" s="101" t="s">
        <v>249</v>
      </c>
      <c r="F14" s="102" t="s">
        <v>252</v>
      </c>
      <c r="G14" s="41" t="s">
        <v>253</v>
      </c>
      <c r="H14" t="s">
        <v>254</v>
      </c>
    </row>
    <row r="15" spans="1:17">
      <c r="A15" s="97" t="s">
        <v>171</v>
      </c>
      <c r="B15" s="766" t="s">
        <v>255</v>
      </c>
      <c r="C15" s="766"/>
      <c r="D15" s="766"/>
      <c r="E15" s="766"/>
      <c r="F15" s="766"/>
      <c r="H15" t="s">
        <v>256</v>
      </c>
    </row>
    <row r="16" spans="1:17">
      <c r="A16" s="97" t="s">
        <v>173</v>
      </c>
      <c r="B16" s="767" t="s">
        <v>257</v>
      </c>
      <c r="C16" s="768"/>
      <c r="D16" s="768"/>
      <c r="E16" s="768"/>
      <c r="F16" s="768"/>
    </row>
    <row r="19" spans="1:32" ht="15.95">
      <c r="B19" s="135" t="s">
        <v>258</v>
      </c>
    </row>
    <row r="20" spans="1:32" ht="18">
      <c r="B20" s="143" t="s">
        <v>259</v>
      </c>
    </row>
    <row r="21" spans="1:32" ht="15.95">
      <c r="B21" s="135"/>
    </row>
    <row r="22" spans="1:32" ht="15.95">
      <c r="B22" s="135"/>
      <c r="H22" s="41" t="s">
        <v>260</v>
      </c>
      <c r="I22" t="s">
        <v>261</v>
      </c>
    </row>
    <row r="23" spans="1:32" ht="15.95">
      <c r="B23" s="135"/>
      <c r="I23" s="41" t="s">
        <v>262</v>
      </c>
    </row>
    <row r="24" spans="1:32" ht="32.1">
      <c r="A24" s="144" t="s">
        <v>171</v>
      </c>
      <c r="B24" s="757" t="s">
        <v>255</v>
      </c>
      <c r="C24" s="757"/>
      <c r="D24" s="757"/>
      <c r="E24" s="757"/>
      <c r="F24" s="757"/>
      <c r="G24" s="757"/>
      <c r="I24" s="41" t="s">
        <v>263</v>
      </c>
    </row>
    <row r="25" spans="1:32" ht="15.95">
      <c r="A25" s="144" t="s">
        <v>173</v>
      </c>
      <c r="B25" s="764" t="s">
        <v>264</v>
      </c>
      <c r="C25" s="764"/>
      <c r="D25" s="764"/>
      <c r="E25" s="764"/>
      <c r="F25" s="764"/>
      <c r="G25" s="764"/>
      <c r="V25" s="532"/>
      <c r="W25" s="532"/>
      <c r="X25" s="532"/>
      <c r="Y25" s="532"/>
      <c r="Z25" s="532"/>
      <c r="AA25" s="532"/>
      <c r="AB25" s="532"/>
      <c r="AC25" s="532"/>
      <c r="AD25" s="532"/>
      <c r="AE25" s="532"/>
      <c r="AF25" s="532"/>
    </row>
    <row r="26" spans="1:32" ht="15.95">
      <c r="B26" s="135"/>
      <c r="V26" s="533"/>
      <c r="W26" s="533"/>
      <c r="X26" s="533"/>
      <c r="Y26" s="534"/>
      <c r="Z26" s="533"/>
      <c r="AA26" s="533"/>
      <c r="AB26" s="535"/>
      <c r="AC26" s="535"/>
      <c r="AD26" s="535"/>
      <c r="AE26" s="533"/>
      <c r="AF26" s="535"/>
    </row>
    <row r="27" spans="1:32" ht="15.95">
      <c r="B27" s="135"/>
      <c r="H27" s="41" t="s">
        <v>265</v>
      </c>
      <c r="V27" s="533"/>
      <c r="W27" s="533"/>
      <c r="X27" s="533"/>
      <c r="Y27" s="534"/>
      <c r="Z27" s="533"/>
      <c r="AA27" s="533"/>
      <c r="AB27" s="535"/>
      <c r="AC27" s="535"/>
      <c r="AD27" s="535"/>
      <c r="AE27" s="533"/>
      <c r="AF27" s="535"/>
    </row>
    <row r="28" spans="1:32" ht="15.95">
      <c r="B28" s="135"/>
      <c r="H28" s="610" t="s">
        <v>266</v>
      </c>
      <c r="V28" s="533"/>
      <c r="W28" s="533"/>
      <c r="X28" s="533"/>
      <c r="Y28" s="534"/>
      <c r="Z28" s="533"/>
      <c r="AA28" s="533"/>
      <c r="AB28" s="535"/>
      <c r="AC28" s="535"/>
      <c r="AD28" s="535"/>
      <c r="AE28" s="533"/>
      <c r="AF28" s="535"/>
    </row>
    <row r="29" spans="1:32" ht="15.95">
      <c r="B29" s="135"/>
      <c r="V29" s="533"/>
      <c r="W29" s="533"/>
      <c r="X29" s="533"/>
      <c r="Y29" s="534"/>
      <c r="Z29" s="533"/>
      <c r="AA29" s="533"/>
      <c r="AB29" s="535"/>
      <c r="AC29" s="535"/>
      <c r="AD29" s="535"/>
      <c r="AE29" s="533"/>
      <c r="AF29" s="535"/>
    </row>
    <row r="30" spans="1:32" ht="15.95">
      <c r="B30" s="135"/>
      <c r="V30" s="533"/>
      <c r="W30" s="533"/>
      <c r="X30" s="533"/>
      <c r="Y30" s="534"/>
      <c r="Z30" s="533"/>
      <c r="AA30" s="533"/>
      <c r="AB30" s="535"/>
      <c r="AC30" s="535"/>
      <c r="AD30" s="535"/>
      <c r="AE30" s="533"/>
      <c r="AF30" s="535"/>
    </row>
    <row r="31" spans="1:32" ht="15.95">
      <c r="B31" s="135"/>
      <c r="V31" s="533"/>
      <c r="W31" s="533"/>
      <c r="X31" s="533"/>
      <c r="Y31" s="534"/>
      <c r="Z31" s="533"/>
      <c r="AA31" s="533"/>
      <c r="AB31" s="535"/>
      <c r="AC31" s="535"/>
      <c r="AD31" s="535"/>
      <c r="AE31" s="533"/>
      <c r="AF31" s="535"/>
    </row>
    <row r="32" spans="1:32" ht="15.95">
      <c r="B32" s="135"/>
      <c r="X32" s="533"/>
    </row>
    <row r="33" spans="1:32">
      <c r="B33" s="98" t="s">
        <v>267</v>
      </c>
      <c r="C33" s="99" t="s">
        <v>268</v>
      </c>
      <c r="D33" s="99" t="s">
        <v>269</v>
      </c>
      <c r="E33" s="99" t="s">
        <v>270</v>
      </c>
      <c r="F33" s="99" t="s">
        <v>271</v>
      </c>
      <c r="G33" s="99" t="s">
        <v>272</v>
      </c>
      <c r="H33" s="99" t="s">
        <v>273</v>
      </c>
      <c r="I33" s="99" t="s">
        <v>274</v>
      </c>
      <c r="J33" s="99" t="s">
        <v>275</v>
      </c>
      <c r="K33" s="99" t="s">
        <v>276</v>
      </c>
      <c r="L33" s="100" t="s">
        <v>277</v>
      </c>
      <c r="V33" s="533"/>
      <c r="W33" s="533"/>
      <c r="X33" s="533"/>
      <c r="Y33" s="533"/>
      <c r="Z33" s="533"/>
      <c r="AA33" s="533"/>
      <c r="AB33" s="535"/>
      <c r="AC33" s="535"/>
      <c r="AD33" s="535"/>
      <c r="AE33" s="533"/>
      <c r="AF33" s="535"/>
    </row>
    <row r="34" spans="1:32">
      <c r="B34" s="107" t="s">
        <v>278</v>
      </c>
      <c r="C34" s="108" t="s">
        <v>279</v>
      </c>
      <c r="D34" s="108" t="s">
        <v>280</v>
      </c>
      <c r="E34" s="109" t="s">
        <v>281</v>
      </c>
      <c r="F34" s="108" t="s">
        <v>282</v>
      </c>
      <c r="G34" s="108" t="s">
        <v>283</v>
      </c>
      <c r="H34" s="110" t="s">
        <v>284</v>
      </c>
      <c r="I34" s="110" t="s">
        <v>284</v>
      </c>
      <c r="J34" s="110" t="s">
        <v>284</v>
      </c>
      <c r="K34" s="111" t="s">
        <v>285</v>
      </c>
      <c r="L34" s="113" t="s">
        <v>286</v>
      </c>
      <c r="X34" s="533"/>
    </row>
    <row r="35" spans="1:32">
      <c r="B35" s="114"/>
      <c r="C35" s="115"/>
      <c r="D35" s="116" t="s">
        <v>287</v>
      </c>
      <c r="E35" s="115"/>
      <c r="F35" s="115"/>
      <c r="G35" s="115"/>
      <c r="H35" s="115"/>
      <c r="I35" s="115"/>
      <c r="J35" s="115"/>
      <c r="K35" s="117"/>
      <c r="L35" s="118"/>
      <c r="V35" s="533"/>
      <c r="W35" s="533"/>
      <c r="X35" s="533"/>
      <c r="Y35" s="533"/>
      <c r="Z35" s="533"/>
      <c r="AA35" s="533"/>
      <c r="AB35" s="535"/>
      <c r="AC35" s="533"/>
      <c r="AD35" s="535"/>
      <c r="AE35" s="533"/>
      <c r="AF35" s="533"/>
    </row>
    <row r="36" spans="1:32">
      <c r="B36" s="119" t="s">
        <v>288</v>
      </c>
      <c r="C36" s="108" t="s">
        <v>289</v>
      </c>
      <c r="D36" s="108" t="s">
        <v>280</v>
      </c>
      <c r="E36" s="120" t="s">
        <v>290</v>
      </c>
      <c r="F36" s="120" t="s">
        <v>291</v>
      </c>
      <c r="G36" s="120" t="s">
        <v>292</v>
      </c>
      <c r="H36" s="121" t="s">
        <v>284</v>
      </c>
      <c r="I36" s="121" t="s">
        <v>284</v>
      </c>
      <c r="J36" s="110" t="s">
        <v>284</v>
      </c>
      <c r="K36" s="111" t="s">
        <v>285</v>
      </c>
      <c r="L36" s="113" t="s">
        <v>286</v>
      </c>
      <c r="X36" s="533"/>
    </row>
    <row r="37" spans="1:32">
      <c r="B37" s="122"/>
      <c r="C37" s="115"/>
      <c r="D37" s="116" t="s">
        <v>293</v>
      </c>
      <c r="E37" s="123"/>
      <c r="F37" s="123"/>
      <c r="G37" s="123"/>
      <c r="H37" s="123"/>
      <c r="I37" s="123"/>
      <c r="J37" s="115"/>
      <c r="K37" s="117"/>
      <c r="L37" s="118"/>
      <c r="V37" s="533"/>
      <c r="W37" s="533"/>
      <c r="X37" s="533"/>
      <c r="Y37" s="534"/>
      <c r="Z37" s="533"/>
      <c r="AA37" s="533"/>
      <c r="AB37" s="533"/>
      <c r="AC37" s="535"/>
      <c r="AD37" s="533"/>
      <c r="AE37" s="533"/>
      <c r="AF37" s="533"/>
    </row>
    <row r="38" spans="1:32">
      <c r="B38" s="124" t="s">
        <v>294</v>
      </c>
      <c r="C38" s="125" t="s">
        <v>295</v>
      </c>
      <c r="D38" s="125" t="s">
        <v>280</v>
      </c>
      <c r="E38" s="125" t="s">
        <v>296</v>
      </c>
      <c r="F38" s="125" t="s">
        <v>297</v>
      </c>
      <c r="G38" s="125" t="s">
        <v>298</v>
      </c>
      <c r="H38" s="126" t="s">
        <v>284</v>
      </c>
      <c r="I38" s="125" t="s">
        <v>298</v>
      </c>
      <c r="J38" s="126" t="s">
        <v>284</v>
      </c>
      <c r="K38" s="125" t="s">
        <v>299</v>
      </c>
      <c r="L38" s="112" t="s">
        <v>300</v>
      </c>
      <c r="X38" s="533"/>
    </row>
    <row r="39" spans="1:32">
      <c r="B39" s="127"/>
      <c r="C39" s="128"/>
      <c r="D39" s="129" t="s">
        <v>301</v>
      </c>
      <c r="E39" s="128"/>
      <c r="F39" s="128"/>
      <c r="G39" s="128"/>
      <c r="H39" s="128"/>
      <c r="I39" s="128"/>
      <c r="J39" s="128"/>
      <c r="K39" s="128"/>
      <c r="L39" s="118"/>
    </row>
    <row r="40" spans="1:32">
      <c r="B40" s="124" t="s">
        <v>302</v>
      </c>
      <c r="C40" s="125" t="s">
        <v>303</v>
      </c>
      <c r="D40" s="125" t="s">
        <v>280</v>
      </c>
      <c r="E40" s="130" t="s">
        <v>304</v>
      </c>
      <c r="F40" s="125" t="s">
        <v>305</v>
      </c>
      <c r="G40" s="125" t="s">
        <v>283</v>
      </c>
      <c r="H40" s="125" t="s">
        <v>306</v>
      </c>
      <c r="I40" s="126" t="s">
        <v>284</v>
      </c>
      <c r="J40" s="125" t="s">
        <v>307</v>
      </c>
      <c r="K40" s="125" t="s">
        <v>299</v>
      </c>
      <c r="L40" s="112" t="s">
        <v>308</v>
      </c>
    </row>
    <row r="41" spans="1:32">
      <c r="B41" s="131"/>
      <c r="C41" s="132"/>
      <c r="D41" s="133" t="s">
        <v>309</v>
      </c>
      <c r="E41" s="132"/>
      <c r="F41" s="132"/>
      <c r="G41" s="132"/>
      <c r="H41" s="132"/>
      <c r="I41" s="132"/>
      <c r="J41" s="132"/>
      <c r="K41" s="132"/>
      <c r="L41" s="134"/>
    </row>
    <row r="42" spans="1:32" ht="30">
      <c r="A42" s="182" t="s">
        <v>171</v>
      </c>
      <c r="B42" s="763" t="s">
        <v>310</v>
      </c>
      <c r="C42" s="747"/>
      <c r="D42" s="747"/>
      <c r="E42" s="747"/>
      <c r="F42" s="747"/>
      <c r="G42" s="747"/>
      <c r="H42" s="747"/>
      <c r="I42" s="747"/>
      <c r="J42" s="747"/>
      <c r="K42" s="747"/>
      <c r="L42" s="747"/>
    </row>
    <row r="43" spans="1:32" ht="15" customHeight="1">
      <c r="A43" s="182" t="s">
        <v>173</v>
      </c>
      <c r="B43" s="748" t="s">
        <v>311</v>
      </c>
      <c r="C43" s="749"/>
      <c r="D43" s="749"/>
      <c r="E43" s="749"/>
      <c r="F43" s="749"/>
      <c r="G43" s="749"/>
      <c r="H43" s="749"/>
      <c r="I43" s="749"/>
      <c r="J43" s="749"/>
      <c r="K43" s="749"/>
      <c r="L43" s="749"/>
    </row>
    <row r="44" spans="1:32" ht="30">
      <c r="A44" s="183" t="s">
        <v>312</v>
      </c>
      <c r="B44" s="752" t="s">
        <v>109</v>
      </c>
      <c r="C44" s="753"/>
      <c r="D44" s="753"/>
      <c r="E44" s="753"/>
      <c r="F44" s="753"/>
      <c r="G44" s="753"/>
      <c r="H44" s="753"/>
      <c r="I44" s="753"/>
      <c r="J44" s="753"/>
      <c r="K44" s="753"/>
      <c r="L44" s="753"/>
    </row>
    <row r="45" spans="1:32" ht="30">
      <c r="A45" s="183" t="s">
        <v>313</v>
      </c>
      <c r="B45" s="754" t="s">
        <v>314</v>
      </c>
      <c r="C45" s="753"/>
      <c r="D45" s="753"/>
      <c r="E45" s="753"/>
      <c r="F45" s="753"/>
      <c r="G45" s="753"/>
      <c r="H45" s="753"/>
      <c r="I45" s="753"/>
      <c r="J45" s="753"/>
      <c r="K45" s="753"/>
      <c r="L45" s="753"/>
    </row>
    <row r="46" spans="1:32">
      <c r="A46" s="16"/>
      <c r="B46" s="57"/>
      <c r="C46" s="57"/>
      <c r="D46" s="57"/>
      <c r="E46" s="57"/>
      <c r="F46" s="57"/>
    </row>
    <row r="47" spans="1:32" ht="48">
      <c r="A47" s="139" t="s">
        <v>315</v>
      </c>
      <c r="B47" s="184"/>
      <c r="C47" s="57"/>
      <c r="D47" s="57"/>
      <c r="E47" s="57"/>
      <c r="F47" s="57"/>
    </row>
    <row r="48" spans="1:32">
      <c r="A48" t="s">
        <v>316</v>
      </c>
      <c r="B48" s="57"/>
      <c r="C48" s="57"/>
      <c r="D48" s="57"/>
      <c r="E48" s="57"/>
      <c r="F48" s="57"/>
    </row>
    <row r="49" spans="1:18">
      <c r="A49" s="16"/>
      <c r="B49" s="57"/>
      <c r="C49" s="57"/>
      <c r="D49" s="57"/>
      <c r="E49" s="57"/>
      <c r="F49" s="57"/>
    </row>
    <row r="50" spans="1:18" ht="18.95">
      <c r="A50" s="16"/>
      <c r="B50" s="145" t="s">
        <v>317</v>
      </c>
      <c r="C50" s="57"/>
      <c r="D50" s="57"/>
      <c r="E50" s="57"/>
      <c r="F50" s="57"/>
    </row>
    <row r="51" spans="1:18">
      <c r="A51" s="16"/>
      <c r="B51" s="57"/>
      <c r="C51" s="57"/>
      <c r="D51" s="57"/>
      <c r="E51" s="57"/>
      <c r="F51" s="57"/>
    </row>
    <row r="52" spans="1:18">
      <c r="A52" s="16"/>
      <c r="B52" s="57"/>
      <c r="C52" s="57"/>
      <c r="D52" s="57"/>
      <c r="E52" s="57"/>
      <c r="F52" s="57"/>
    </row>
    <row r="53" spans="1:18">
      <c r="A53" s="16"/>
      <c r="B53" s="57"/>
      <c r="C53" s="57"/>
      <c r="D53" s="57"/>
      <c r="E53" s="57"/>
      <c r="F53" s="57"/>
      <c r="I53" s="41"/>
    </row>
    <row r="54" spans="1:18">
      <c r="A54" s="16"/>
      <c r="B54" s="57"/>
      <c r="C54" s="57"/>
      <c r="D54" s="57"/>
      <c r="E54" s="57"/>
      <c r="F54" s="57"/>
    </row>
    <row r="55" spans="1:18">
      <c r="A55" s="16"/>
      <c r="B55" s="57"/>
      <c r="C55" s="57"/>
      <c r="D55" s="57"/>
      <c r="E55" s="57"/>
      <c r="F55" s="57"/>
    </row>
    <row r="56" spans="1:18" ht="32.1">
      <c r="A56" s="144" t="s">
        <v>171</v>
      </c>
      <c r="B56" s="757" t="s">
        <v>310</v>
      </c>
      <c r="C56" s="757"/>
      <c r="D56" s="757"/>
      <c r="E56" s="757"/>
      <c r="F56" s="757"/>
      <c r="G56" s="757"/>
    </row>
    <row r="57" spans="1:18" ht="15.95">
      <c r="A57" s="144" t="s">
        <v>173</v>
      </c>
      <c r="B57" s="758" t="s">
        <v>318</v>
      </c>
      <c r="C57" s="758"/>
      <c r="D57" s="758"/>
      <c r="E57" s="758"/>
      <c r="F57" s="758"/>
      <c r="G57" s="758"/>
    </row>
    <row r="58" spans="1:18">
      <c r="A58" s="16"/>
      <c r="B58" s="57"/>
      <c r="C58" s="57"/>
      <c r="D58" s="57"/>
      <c r="E58" s="57"/>
      <c r="F58" s="57"/>
    </row>
    <row r="59" spans="1:18">
      <c r="A59" s="16"/>
      <c r="B59" s="57"/>
      <c r="C59" s="57"/>
      <c r="D59" s="57"/>
      <c r="E59" s="57"/>
      <c r="F59" s="57"/>
      <c r="N59" s="216" t="s">
        <v>319</v>
      </c>
    </row>
    <row r="60" spans="1:18">
      <c r="A60" s="16"/>
      <c r="B60" t="s">
        <v>259</v>
      </c>
      <c r="N60" s="217" t="s">
        <v>320</v>
      </c>
    </row>
    <row r="61" spans="1:18">
      <c r="A61" s="16"/>
      <c r="B61" s="146" t="s">
        <v>321</v>
      </c>
      <c r="C61" s="147" t="s">
        <v>322</v>
      </c>
      <c r="D61" s="147" t="s">
        <v>323</v>
      </c>
      <c r="E61" s="147" t="s">
        <v>324</v>
      </c>
      <c r="F61" s="147" t="s">
        <v>325</v>
      </c>
      <c r="G61" s="147" t="s">
        <v>326</v>
      </c>
      <c r="H61" s="147" t="s">
        <v>327</v>
      </c>
      <c r="I61" s="147" t="s">
        <v>328</v>
      </c>
      <c r="J61" s="147" t="s">
        <v>329</v>
      </c>
      <c r="K61" s="147" t="s">
        <v>330</v>
      </c>
      <c r="L61" s="147" t="s">
        <v>331</v>
      </c>
      <c r="M61" s="147" t="s">
        <v>332</v>
      </c>
      <c r="N61" s="611" t="s">
        <v>333</v>
      </c>
    </row>
    <row r="62" spans="1:18">
      <c r="A62" s="16"/>
      <c r="B62" s="148" t="s">
        <v>334</v>
      </c>
      <c r="C62" s="149" t="s">
        <v>335</v>
      </c>
      <c r="D62" s="150" t="s">
        <v>336</v>
      </c>
      <c r="E62" s="151" t="s">
        <v>337</v>
      </c>
      <c r="F62" s="149" t="s">
        <v>335</v>
      </c>
      <c r="G62" s="152" t="s">
        <v>338</v>
      </c>
      <c r="H62" s="152" t="s">
        <v>339</v>
      </c>
      <c r="I62" s="153" t="s">
        <v>340</v>
      </c>
      <c r="J62" s="152" t="s">
        <v>341</v>
      </c>
      <c r="K62" s="154" t="s">
        <v>342</v>
      </c>
      <c r="L62" s="155" t="s">
        <v>343</v>
      </c>
      <c r="M62" s="156" t="s">
        <v>344</v>
      </c>
      <c r="N62" s="157" t="s">
        <v>345</v>
      </c>
    </row>
    <row r="63" spans="1:18">
      <c r="A63" s="16"/>
      <c r="B63" s="127"/>
      <c r="C63" s="158" t="s">
        <v>346</v>
      </c>
      <c r="D63" s="159"/>
      <c r="E63" s="128"/>
      <c r="F63" s="158" t="s">
        <v>347</v>
      </c>
      <c r="G63" s="160"/>
      <c r="H63" s="160"/>
      <c r="I63" s="160"/>
      <c r="J63" s="160"/>
      <c r="K63" s="160"/>
      <c r="L63" s="161"/>
      <c r="M63" s="160"/>
      <c r="N63" s="162"/>
      <c r="R63" t="s">
        <v>348</v>
      </c>
    </row>
    <row r="64" spans="1:18">
      <c r="A64" s="16"/>
      <c r="B64" s="163" t="s">
        <v>349</v>
      </c>
      <c r="C64" s="154" t="s">
        <v>335</v>
      </c>
      <c r="D64" s="164" t="s">
        <v>350</v>
      </c>
      <c r="E64" s="165" t="s">
        <v>351</v>
      </c>
      <c r="F64" s="149" t="s">
        <v>335</v>
      </c>
      <c r="G64" s="152" t="s">
        <v>352</v>
      </c>
      <c r="H64" s="153" t="s">
        <v>340</v>
      </c>
      <c r="I64" s="152" t="s">
        <v>352</v>
      </c>
      <c r="J64" s="153" t="s">
        <v>340</v>
      </c>
      <c r="K64" s="154" t="s">
        <v>342</v>
      </c>
      <c r="L64" s="166" t="s">
        <v>353</v>
      </c>
      <c r="M64" s="156" t="s">
        <v>344</v>
      </c>
      <c r="N64" s="157" t="s">
        <v>345</v>
      </c>
    </row>
    <row r="65" spans="1:14">
      <c r="A65" s="16"/>
      <c r="B65" s="167"/>
      <c r="C65" s="168" t="s">
        <v>354</v>
      </c>
      <c r="D65" s="159"/>
      <c r="E65" s="128"/>
      <c r="F65" s="158" t="s">
        <v>355</v>
      </c>
      <c r="G65" s="160"/>
      <c r="H65" s="160"/>
      <c r="I65" s="160"/>
      <c r="J65" s="160"/>
      <c r="K65" s="160"/>
      <c r="L65" s="169"/>
      <c r="M65" s="160"/>
      <c r="N65" s="162"/>
    </row>
    <row r="66" spans="1:14">
      <c r="A66" s="16"/>
      <c r="B66" s="148" t="s">
        <v>278</v>
      </c>
      <c r="C66" s="149" t="s">
        <v>335</v>
      </c>
      <c r="D66" s="164" t="s">
        <v>356</v>
      </c>
      <c r="E66" s="165" t="s">
        <v>357</v>
      </c>
      <c r="F66" s="149" t="s">
        <v>335</v>
      </c>
      <c r="G66" s="152" t="s">
        <v>339</v>
      </c>
      <c r="H66" s="152" t="s">
        <v>339</v>
      </c>
      <c r="I66" s="153" t="s">
        <v>340</v>
      </c>
      <c r="J66" s="153" t="s">
        <v>340</v>
      </c>
      <c r="K66" s="154" t="s">
        <v>342</v>
      </c>
      <c r="L66" s="166" t="s">
        <v>353</v>
      </c>
      <c r="M66" s="156" t="s">
        <v>344</v>
      </c>
      <c r="N66" s="170" t="s">
        <v>358</v>
      </c>
    </row>
    <row r="67" spans="1:14">
      <c r="A67" s="16"/>
      <c r="B67" s="127"/>
      <c r="C67" s="158" t="s">
        <v>359</v>
      </c>
      <c r="D67" s="159"/>
      <c r="E67" s="128"/>
      <c r="F67" s="158" t="s">
        <v>360</v>
      </c>
      <c r="G67" s="160"/>
      <c r="H67" s="160"/>
      <c r="I67" s="160"/>
      <c r="J67" s="160"/>
      <c r="K67" s="160"/>
      <c r="L67" s="169"/>
      <c r="M67" s="160"/>
      <c r="N67" s="171"/>
    </row>
    <row r="68" spans="1:14">
      <c r="A68" s="16"/>
      <c r="B68" s="172" t="s">
        <v>361</v>
      </c>
      <c r="C68" s="149" t="s">
        <v>335</v>
      </c>
      <c r="D68" s="164" t="s">
        <v>362</v>
      </c>
      <c r="E68" s="165" t="s">
        <v>363</v>
      </c>
      <c r="F68" s="149" t="s">
        <v>335</v>
      </c>
      <c r="G68" s="152" t="s">
        <v>364</v>
      </c>
      <c r="H68" s="153" t="s">
        <v>340</v>
      </c>
      <c r="I68" s="152" t="s">
        <v>364</v>
      </c>
      <c r="J68" s="153" t="s">
        <v>340</v>
      </c>
      <c r="K68" s="154" t="s">
        <v>342</v>
      </c>
      <c r="L68" s="173" t="s">
        <v>365</v>
      </c>
      <c r="M68" s="156" t="s">
        <v>344</v>
      </c>
      <c r="N68" s="170" t="s">
        <v>358</v>
      </c>
    </row>
    <row r="69" spans="1:14">
      <c r="A69" s="16"/>
      <c r="B69" s="127"/>
      <c r="C69" s="158" t="s">
        <v>366</v>
      </c>
      <c r="D69" s="159"/>
      <c r="E69" s="128"/>
      <c r="F69" s="158" t="s">
        <v>367</v>
      </c>
      <c r="G69" s="160"/>
      <c r="H69" s="160"/>
      <c r="I69" s="160"/>
      <c r="J69" s="160"/>
      <c r="K69" s="160"/>
      <c r="L69" s="174"/>
      <c r="M69" s="160"/>
      <c r="N69" s="171"/>
    </row>
    <row r="70" spans="1:14">
      <c r="A70" s="16"/>
      <c r="B70" s="172" t="s">
        <v>368</v>
      </c>
      <c r="C70" s="149" t="s">
        <v>335</v>
      </c>
      <c r="D70" s="164" t="s">
        <v>369</v>
      </c>
      <c r="E70" s="165" t="s">
        <v>370</v>
      </c>
      <c r="F70" s="149" t="s">
        <v>371</v>
      </c>
      <c r="G70" s="152" t="s">
        <v>372</v>
      </c>
      <c r="H70" s="152" t="s">
        <v>373</v>
      </c>
      <c r="I70" s="153" t="s">
        <v>340</v>
      </c>
      <c r="J70" s="152" t="s">
        <v>374</v>
      </c>
      <c r="K70" s="154" t="s">
        <v>342</v>
      </c>
      <c r="L70" s="173" t="s">
        <v>365</v>
      </c>
      <c r="M70" s="156" t="s">
        <v>375</v>
      </c>
      <c r="N70" s="170" t="s">
        <v>358</v>
      </c>
    </row>
    <row r="71" spans="1:14">
      <c r="A71" s="16"/>
      <c r="B71" s="127"/>
      <c r="C71" s="158" t="s">
        <v>346</v>
      </c>
      <c r="D71" s="159"/>
      <c r="E71" s="128"/>
      <c r="F71" s="158" t="s">
        <v>347</v>
      </c>
      <c r="G71" s="160"/>
      <c r="H71" s="160"/>
      <c r="I71" s="160"/>
      <c r="J71" s="160"/>
      <c r="K71" s="160"/>
      <c r="L71" s="174"/>
      <c r="M71" s="160"/>
      <c r="N71" s="171"/>
    </row>
    <row r="72" spans="1:14">
      <c r="B72" s="163" t="s">
        <v>376</v>
      </c>
      <c r="C72" s="154" t="s">
        <v>335</v>
      </c>
      <c r="D72" s="164" t="s">
        <v>377</v>
      </c>
      <c r="E72" s="165" t="s">
        <v>378</v>
      </c>
      <c r="F72" s="149" t="s">
        <v>371</v>
      </c>
      <c r="G72" s="152" t="s">
        <v>379</v>
      </c>
      <c r="H72" s="152" t="s">
        <v>379</v>
      </c>
      <c r="I72" s="153" t="s">
        <v>340</v>
      </c>
      <c r="J72" s="153" t="s">
        <v>340</v>
      </c>
      <c r="K72" s="154" t="s">
        <v>342</v>
      </c>
      <c r="L72" s="155" t="s">
        <v>343</v>
      </c>
      <c r="M72" s="156" t="s">
        <v>375</v>
      </c>
      <c r="N72" s="170" t="s">
        <v>358</v>
      </c>
    </row>
    <row r="73" spans="1:14">
      <c r="B73" s="175"/>
      <c r="C73" s="176" t="s">
        <v>380</v>
      </c>
      <c r="D73" s="177"/>
      <c r="E73" s="132"/>
      <c r="F73" s="178" t="s">
        <v>381</v>
      </c>
      <c r="G73" s="179"/>
      <c r="H73" s="179"/>
      <c r="I73" s="179"/>
      <c r="J73" s="179"/>
      <c r="K73" s="179"/>
      <c r="L73" s="180"/>
      <c r="M73" s="179"/>
      <c r="N73" s="181"/>
    </row>
    <row r="74" spans="1:14" ht="32.1">
      <c r="A74" s="140" t="s">
        <v>171</v>
      </c>
      <c r="B74" s="747" t="s">
        <v>310</v>
      </c>
      <c r="C74" s="747"/>
      <c r="D74" s="747"/>
      <c r="E74" s="747"/>
      <c r="F74" s="747"/>
      <c r="G74" s="747"/>
      <c r="H74" s="747"/>
      <c r="I74" s="747"/>
      <c r="J74" s="747"/>
      <c r="K74" s="747"/>
      <c r="L74" s="747"/>
    </row>
    <row r="75" spans="1:14" ht="15.95">
      <c r="A75" s="140" t="s">
        <v>173</v>
      </c>
      <c r="B75" s="748" t="s">
        <v>382</v>
      </c>
      <c r="C75" s="749"/>
      <c r="D75" s="749"/>
      <c r="E75" s="749"/>
      <c r="F75" s="749"/>
      <c r="G75" s="749"/>
      <c r="H75" s="749"/>
      <c r="I75" s="749"/>
      <c r="J75" s="749"/>
      <c r="K75" s="749"/>
      <c r="L75" s="749"/>
    </row>
    <row r="76" spans="1:14" ht="32.1">
      <c r="A76" s="141" t="s">
        <v>312</v>
      </c>
      <c r="B76" s="754" t="s">
        <v>383</v>
      </c>
      <c r="C76" s="753"/>
      <c r="D76" s="753"/>
      <c r="E76" s="753"/>
      <c r="F76" s="753"/>
      <c r="G76" s="753"/>
      <c r="H76" s="753"/>
      <c r="I76" s="753"/>
      <c r="J76" s="753"/>
      <c r="K76" s="753"/>
      <c r="L76" s="753"/>
    </row>
    <row r="77" spans="1:14" ht="63.95">
      <c r="A77" s="141" t="s">
        <v>384</v>
      </c>
      <c r="B77" s="754" t="s">
        <v>385</v>
      </c>
      <c r="C77" s="753"/>
      <c r="D77" s="753"/>
      <c r="E77" s="753"/>
      <c r="F77" s="753"/>
      <c r="G77" s="753"/>
      <c r="H77" s="753"/>
      <c r="I77" s="753"/>
      <c r="J77" s="753"/>
      <c r="K77" s="753"/>
      <c r="L77" s="753"/>
    </row>
    <row r="78" spans="1:14" ht="72" customHeight="1">
      <c r="A78" s="142" t="s">
        <v>386</v>
      </c>
      <c r="B78" s="755" t="s">
        <v>387</v>
      </c>
      <c r="C78" s="756"/>
      <c r="D78" s="756"/>
      <c r="E78" s="756"/>
      <c r="F78" s="756"/>
      <c r="G78" s="756"/>
      <c r="H78" s="756"/>
      <c r="I78" s="756"/>
      <c r="J78" s="756"/>
      <c r="K78" s="756"/>
      <c r="L78" s="756"/>
    </row>
    <row r="79" spans="1:14" ht="186.75" customHeight="1">
      <c r="A79" s="142" t="s">
        <v>388</v>
      </c>
      <c r="B79" s="755" t="s">
        <v>389</v>
      </c>
      <c r="C79" s="756"/>
      <c r="D79" s="756"/>
      <c r="E79" s="756"/>
      <c r="F79" s="756"/>
      <c r="G79" s="756"/>
      <c r="H79" s="756"/>
      <c r="I79" s="756"/>
      <c r="J79" s="756"/>
      <c r="K79" s="756"/>
      <c r="L79" s="756"/>
    </row>
    <row r="80" spans="1:14">
      <c r="A80" s="16"/>
      <c r="B80" s="57"/>
      <c r="C80" s="57"/>
      <c r="D80" s="57"/>
      <c r="E80" s="57"/>
      <c r="F80" s="57"/>
    </row>
    <row r="81" spans="1:7" ht="48">
      <c r="A81" s="139" t="s">
        <v>315</v>
      </c>
      <c r="B81" s="57"/>
      <c r="C81" s="57"/>
      <c r="D81" s="57"/>
      <c r="E81" s="57"/>
      <c r="F81" s="57"/>
    </row>
    <row r="82" spans="1:7">
      <c r="A82" s="612" t="s">
        <v>390</v>
      </c>
    </row>
    <row r="85" spans="1:7" ht="176.1">
      <c r="A85" s="136" t="s">
        <v>391</v>
      </c>
    </row>
    <row r="86" spans="1:7" ht="80.099999999999994">
      <c r="A86" s="136" t="s">
        <v>392</v>
      </c>
    </row>
    <row r="88" spans="1:7" ht="18.95" hidden="1">
      <c r="B88" s="145" t="s">
        <v>393</v>
      </c>
    </row>
    <row r="89" spans="1:7" hidden="1">
      <c r="B89" s="222" t="s">
        <v>394</v>
      </c>
    </row>
    <row r="90" spans="1:7" hidden="1"/>
    <row r="91" spans="1:7" hidden="1"/>
    <row r="94" spans="1:7" ht="18.95" hidden="1">
      <c r="B94" s="291" t="s">
        <v>395</v>
      </c>
      <c r="C94" s="292"/>
      <c r="D94" s="292"/>
      <c r="E94" s="292"/>
      <c r="F94" s="293" t="s">
        <v>396</v>
      </c>
      <c r="G94" s="16" t="s">
        <v>397</v>
      </c>
    </row>
    <row r="95" spans="1:7" hidden="1"/>
    <row r="96" spans="1:7" hidden="1"/>
    <row r="97" spans="2:14" hidden="1"/>
    <row r="98" spans="2:14" hidden="1"/>
    <row r="99" spans="2:14" hidden="1"/>
    <row r="100" spans="2:14" hidden="1"/>
    <row r="101" spans="2:14" hidden="1"/>
    <row r="102" spans="2:14" hidden="1"/>
    <row r="103" spans="2:14" hidden="1"/>
    <row r="104" spans="2:14" hidden="1"/>
    <row r="105" spans="2:14" hidden="1"/>
    <row r="106" spans="2:14" ht="17.25" hidden="1" customHeight="1">
      <c r="B106" s="613" t="s">
        <v>398</v>
      </c>
      <c r="C106" s="614" t="s">
        <v>399</v>
      </c>
      <c r="D106" s="614" t="s">
        <v>400</v>
      </c>
      <c r="E106" s="262" t="s">
        <v>401</v>
      </c>
      <c r="F106" s="262" t="s">
        <v>402</v>
      </c>
      <c r="G106" s="262" t="s">
        <v>403</v>
      </c>
      <c r="H106" s="262" t="s">
        <v>404</v>
      </c>
      <c r="I106" s="262" t="s">
        <v>405</v>
      </c>
      <c r="J106" s="263" t="s">
        <v>406</v>
      </c>
      <c r="K106" s="263" t="s">
        <v>407</v>
      </c>
      <c r="L106" s="263" t="s">
        <v>408</v>
      </c>
      <c r="M106" s="263" t="s">
        <v>409</v>
      </c>
      <c r="N106" s="264" t="s">
        <v>410</v>
      </c>
    </row>
    <row r="107" spans="2:14" ht="27" hidden="1">
      <c r="B107" s="615" t="s">
        <v>411</v>
      </c>
      <c r="C107" s="616" t="s">
        <v>412</v>
      </c>
      <c r="D107" s="617" t="s">
        <v>413</v>
      </c>
      <c r="E107" s="616" t="s">
        <v>414</v>
      </c>
      <c r="F107" s="616" t="s">
        <v>415</v>
      </c>
      <c r="G107" s="616" t="s">
        <v>416</v>
      </c>
      <c r="H107" s="616" t="s">
        <v>413</v>
      </c>
      <c r="I107" s="616" t="s">
        <v>413</v>
      </c>
      <c r="J107" s="616" t="s">
        <v>417</v>
      </c>
      <c r="K107" s="616" t="s">
        <v>418</v>
      </c>
      <c r="L107" s="618" t="s">
        <v>419</v>
      </c>
      <c r="M107" s="616" t="s">
        <v>413</v>
      </c>
      <c r="N107" s="619" t="s">
        <v>413</v>
      </c>
    </row>
    <row r="108" spans="2:14" ht="27" hidden="1">
      <c r="B108" s="615" t="s">
        <v>411</v>
      </c>
      <c r="C108" s="616" t="s">
        <v>412</v>
      </c>
      <c r="D108" s="617" t="s">
        <v>413</v>
      </c>
      <c r="E108" s="616" t="s">
        <v>420</v>
      </c>
      <c r="F108" s="616" t="s">
        <v>421</v>
      </c>
      <c r="G108" s="616" t="s">
        <v>422</v>
      </c>
      <c r="H108" s="616" t="s">
        <v>413</v>
      </c>
      <c r="I108" s="616" t="s">
        <v>413</v>
      </c>
      <c r="J108" s="616" t="s">
        <v>417</v>
      </c>
      <c r="K108" s="616" t="s">
        <v>418</v>
      </c>
      <c r="L108" s="618" t="s">
        <v>419</v>
      </c>
      <c r="M108" s="616" t="s">
        <v>413</v>
      </c>
      <c r="N108" s="619" t="s">
        <v>413</v>
      </c>
    </row>
    <row r="109" spans="2:14" ht="27" hidden="1">
      <c r="B109" s="615" t="s">
        <v>423</v>
      </c>
      <c r="C109" s="616" t="s">
        <v>424</v>
      </c>
      <c r="D109" s="617" t="s">
        <v>413</v>
      </c>
      <c r="E109" s="616" t="s">
        <v>425</v>
      </c>
      <c r="F109" s="616" t="s">
        <v>425</v>
      </c>
      <c r="G109" s="616" t="s">
        <v>426</v>
      </c>
      <c r="H109" s="616" t="s">
        <v>413</v>
      </c>
      <c r="I109" s="616" t="s">
        <v>413</v>
      </c>
      <c r="J109" s="616" t="s">
        <v>427</v>
      </c>
      <c r="K109" s="616" t="s">
        <v>428</v>
      </c>
      <c r="L109" s="265" t="s">
        <v>429</v>
      </c>
      <c r="M109" s="616" t="s">
        <v>413</v>
      </c>
      <c r="N109" s="619" t="s">
        <v>413</v>
      </c>
    </row>
    <row r="110" spans="2:14" ht="27" hidden="1">
      <c r="B110" s="620" t="s">
        <v>423</v>
      </c>
      <c r="C110" s="621" t="s">
        <v>424</v>
      </c>
      <c r="D110" s="622" t="s">
        <v>413</v>
      </c>
      <c r="E110" s="621" t="s">
        <v>430</v>
      </c>
      <c r="F110" s="621" t="s">
        <v>430</v>
      </c>
      <c r="G110" s="621" t="s">
        <v>426</v>
      </c>
      <c r="H110" s="621" t="s">
        <v>413</v>
      </c>
      <c r="I110" s="621" t="s">
        <v>413</v>
      </c>
      <c r="J110" s="621" t="s">
        <v>431</v>
      </c>
      <c r="K110" s="621" t="s">
        <v>428</v>
      </c>
      <c r="L110" s="266" t="s">
        <v>432</v>
      </c>
      <c r="M110" s="621" t="s">
        <v>413</v>
      </c>
      <c r="N110" s="623" t="s">
        <v>413</v>
      </c>
    </row>
    <row r="111" spans="2:14" hidden="1"/>
    <row r="112" spans="2:14" hidden="1"/>
    <row r="115" spans="1:12">
      <c r="B115" t="s">
        <v>433</v>
      </c>
    </row>
    <row r="116" spans="1:12" ht="15.95">
      <c r="B116" s="135" t="s">
        <v>434</v>
      </c>
      <c r="D116" s="222" t="s">
        <v>435</v>
      </c>
    </row>
    <row r="120" spans="1:12">
      <c r="I120" s="41" t="s">
        <v>436</v>
      </c>
      <c r="J120" t="s">
        <v>437</v>
      </c>
    </row>
    <row r="122" spans="1:12" ht="15" customHeight="1">
      <c r="A122" s="427" t="s">
        <v>171</v>
      </c>
      <c r="B122" s="757" t="s">
        <v>310</v>
      </c>
      <c r="C122" s="757"/>
      <c r="D122" s="757"/>
      <c r="E122" s="757"/>
      <c r="F122" s="757"/>
      <c r="G122" s="757"/>
    </row>
    <row r="123" spans="1:12">
      <c r="A123" s="427" t="s">
        <v>173</v>
      </c>
      <c r="B123" s="759" t="s">
        <v>438</v>
      </c>
      <c r="C123" s="760"/>
      <c r="D123" s="760"/>
      <c r="E123" s="760"/>
      <c r="F123" s="760"/>
      <c r="G123" s="761"/>
    </row>
    <row r="125" spans="1:12">
      <c r="B125" s="98" t="s">
        <v>267</v>
      </c>
      <c r="C125" s="99" t="s">
        <v>268</v>
      </c>
      <c r="D125" s="99" t="s">
        <v>269</v>
      </c>
      <c r="E125" s="99" t="s">
        <v>270</v>
      </c>
      <c r="F125" s="99" t="s">
        <v>271</v>
      </c>
      <c r="G125" s="99" t="s">
        <v>272</v>
      </c>
      <c r="H125" s="99" t="s">
        <v>273</v>
      </c>
      <c r="I125" s="99" t="s">
        <v>274</v>
      </c>
      <c r="J125" s="99" t="s">
        <v>275</v>
      </c>
      <c r="K125" s="99" t="s">
        <v>276</v>
      </c>
      <c r="L125" s="100" t="s">
        <v>277</v>
      </c>
    </row>
    <row r="126" spans="1:12">
      <c r="B126" s="107" t="s">
        <v>278</v>
      </c>
      <c r="C126" s="108" t="s">
        <v>279</v>
      </c>
      <c r="D126" s="108" t="s">
        <v>280</v>
      </c>
      <c r="E126" s="109" t="s">
        <v>281</v>
      </c>
      <c r="F126" s="108" t="s">
        <v>282</v>
      </c>
      <c r="G126" s="108" t="s">
        <v>283</v>
      </c>
      <c r="H126" s="110" t="s">
        <v>284</v>
      </c>
      <c r="I126" s="110" t="s">
        <v>284</v>
      </c>
      <c r="J126" s="110" t="s">
        <v>284</v>
      </c>
      <c r="K126" s="111" t="s">
        <v>285</v>
      </c>
      <c r="L126" s="113" t="s">
        <v>286</v>
      </c>
    </row>
    <row r="127" spans="1:12">
      <c r="B127" s="114"/>
      <c r="C127" s="115"/>
      <c r="D127" s="116" t="s">
        <v>287</v>
      </c>
      <c r="E127" s="115"/>
      <c r="F127" s="115"/>
      <c r="G127" s="115"/>
      <c r="H127" s="115"/>
      <c r="I127" s="115"/>
      <c r="J127" s="115"/>
      <c r="K127" s="117"/>
      <c r="L127" s="118"/>
    </row>
    <row r="128" spans="1:12">
      <c r="B128" s="119" t="s">
        <v>288</v>
      </c>
      <c r="C128" s="108" t="s">
        <v>289</v>
      </c>
      <c r="D128" s="108" t="s">
        <v>280</v>
      </c>
      <c r="E128" s="120" t="s">
        <v>290</v>
      </c>
      <c r="F128" s="120" t="s">
        <v>291</v>
      </c>
      <c r="G128" s="120" t="s">
        <v>292</v>
      </c>
      <c r="H128" s="121" t="s">
        <v>284</v>
      </c>
      <c r="I128" s="121" t="s">
        <v>284</v>
      </c>
      <c r="J128" s="110" t="s">
        <v>284</v>
      </c>
      <c r="K128" s="111" t="s">
        <v>285</v>
      </c>
      <c r="L128" s="113" t="s">
        <v>286</v>
      </c>
    </row>
    <row r="129" spans="1:12">
      <c r="B129" s="122"/>
      <c r="C129" s="115"/>
      <c r="D129" s="116" t="s">
        <v>293</v>
      </c>
      <c r="E129" s="123"/>
      <c r="F129" s="123"/>
      <c r="G129" s="123"/>
      <c r="H129" s="123"/>
      <c r="I129" s="123"/>
      <c r="J129" s="115"/>
      <c r="K129" s="117"/>
      <c r="L129" s="118"/>
    </row>
    <row r="130" spans="1:12">
      <c r="B130" s="124" t="s">
        <v>294</v>
      </c>
      <c r="C130" s="125" t="s">
        <v>295</v>
      </c>
      <c r="D130" s="125" t="s">
        <v>280</v>
      </c>
      <c r="E130" s="125" t="s">
        <v>296</v>
      </c>
      <c r="F130" s="125" t="s">
        <v>297</v>
      </c>
      <c r="G130" s="125" t="s">
        <v>298</v>
      </c>
      <c r="H130" s="126" t="s">
        <v>284</v>
      </c>
      <c r="I130" s="125" t="s">
        <v>298</v>
      </c>
      <c r="J130" s="126" t="s">
        <v>284</v>
      </c>
      <c r="K130" s="125" t="s">
        <v>299</v>
      </c>
      <c r="L130" s="112" t="s">
        <v>300</v>
      </c>
    </row>
    <row r="131" spans="1:12">
      <c r="B131" s="127"/>
      <c r="C131" s="128"/>
      <c r="D131" s="129" t="s">
        <v>301</v>
      </c>
      <c r="E131" s="128"/>
      <c r="F131" s="128"/>
      <c r="G131" s="128"/>
      <c r="H131" s="128"/>
      <c r="I131" s="128"/>
      <c r="J131" s="128"/>
      <c r="K131" s="128"/>
      <c r="L131" s="118"/>
    </row>
    <row r="132" spans="1:12">
      <c r="B132" s="124" t="s">
        <v>302</v>
      </c>
      <c r="C132" s="125" t="s">
        <v>303</v>
      </c>
      <c r="D132" s="125" t="s">
        <v>280</v>
      </c>
      <c r="E132" s="130" t="s">
        <v>304</v>
      </c>
      <c r="F132" s="125" t="s">
        <v>305</v>
      </c>
      <c r="G132" s="125" t="s">
        <v>283</v>
      </c>
      <c r="H132" s="125" t="s">
        <v>306</v>
      </c>
      <c r="I132" s="126" t="s">
        <v>284</v>
      </c>
      <c r="J132" s="125" t="s">
        <v>307</v>
      </c>
      <c r="K132" s="125" t="s">
        <v>299</v>
      </c>
      <c r="L132" s="112" t="s">
        <v>308</v>
      </c>
    </row>
    <row r="133" spans="1:12">
      <c r="B133" s="131"/>
      <c r="C133" s="132"/>
      <c r="D133" s="133" t="s">
        <v>309</v>
      </c>
      <c r="E133" s="132"/>
      <c r="F133" s="132"/>
      <c r="G133" s="132"/>
      <c r="H133" s="132"/>
      <c r="I133" s="132"/>
      <c r="J133" s="132"/>
      <c r="K133" s="132"/>
      <c r="L133" s="134"/>
    </row>
    <row r="136" spans="1:12" ht="15" customHeight="1">
      <c r="A136" s="182" t="s">
        <v>171</v>
      </c>
      <c r="B136" s="747" t="s">
        <v>310</v>
      </c>
      <c r="C136" s="747"/>
      <c r="D136" s="747"/>
      <c r="E136" s="747"/>
      <c r="F136" s="747"/>
      <c r="G136" s="747"/>
      <c r="H136" s="747"/>
      <c r="I136" s="747"/>
      <c r="J136" s="747"/>
      <c r="K136" s="747"/>
      <c r="L136" s="747"/>
    </row>
    <row r="137" spans="1:12">
      <c r="A137" s="182" t="s">
        <v>173</v>
      </c>
      <c r="B137" s="748" t="s">
        <v>439</v>
      </c>
      <c r="C137" s="749"/>
      <c r="D137" s="749"/>
      <c r="E137" s="749"/>
      <c r="F137" s="749"/>
      <c r="G137" s="749"/>
      <c r="H137" s="749"/>
      <c r="I137" s="749"/>
      <c r="J137" s="749"/>
      <c r="K137" s="749"/>
      <c r="L137" s="749"/>
    </row>
    <row r="138" spans="1:12" ht="15" customHeight="1">
      <c r="A138" s="183" t="s">
        <v>312</v>
      </c>
      <c r="B138" s="750" t="s">
        <v>109</v>
      </c>
      <c r="C138" s="751"/>
      <c r="D138" s="751"/>
      <c r="E138" s="751"/>
      <c r="F138" s="751"/>
      <c r="G138" s="751"/>
      <c r="H138" s="751"/>
      <c r="I138" s="751"/>
      <c r="J138" s="751"/>
      <c r="K138" s="751"/>
      <c r="L138" s="751"/>
    </row>
    <row r="139" spans="1:12" ht="15" customHeight="1">
      <c r="A139" s="183" t="s">
        <v>313</v>
      </c>
      <c r="B139" s="750" t="s">
        <v>440</v>
      </c>
      <c r="C139" s="751"/>
      <c r="D139" s="751"/>
      <c r="E139" s="751"/>
      <c r="F139" s="751"/>
      <c r="G139" s="751"/>
      <c r="H139" s="751"/>
      <c r="I139" s="751"/>
      <c r="J139" s="751"/>
      <c r="K139" s="751"/>
      <c r="L139" s="751"/>
    </row>
  </sheetData>
  <mergeCells count="25">
    <mergeCell ref="B43:L43"/>
    <mergeCell ref="C1:L1"/>
    <mergeCell ref="B42:L42"/>
    <mergeCell ref="B24:G24"/>
    <mergeCell ref="B25:G25"/>
    <mergeCell ref="B8:F8"/>
    <mergeCell ref="B9:F9"/>
    <mergeCell ref="B15:F15"/>
    <mergeCell ref="B16:F16"/>
    <mergeCell ref="B136:L136"/>
    <mergeCell ref="B137:L137"/>
    <mergeCell ref="B138:L138"/>
    <mergeCell ref="B139:L139"/>
    <mergeCell ref="B44:L44"/>
    <mergeCell ref="B45:L45"/>
    <mergeCell ref="B76:L76"/>
    <mergeCell ref="B77:L77"/>
    <mergeCell ref="B78:L78"/>
    <mergeCell ref="B79:L79"/>
    <mergeCell ref="B56:G56"/>
    <mergeCell ref="B57:G57"/>
    <mergeCell ref="B74:L74"/>
    <mergeCell ref="B75:L75"/>
    <mergeCell ref="B122:G122"/>
    <mergeCell ref="B123:G123"/>
  </mergeCells>
  <conditionalFormatting sqref="B61:N61">
    <cfRule type="dataBar" priority="2">
      <dataBar>
        <cfvo type="min"/>
        <cfvo type="max"/>
        <color rgb="FF638EC6"/>
      </dataBar>
      <extLst>
        <ext xmlns:x14="http://schemas.microsoft.com/office/spreadsheetml/2009/9/main" uri="{B025F937-C7B1-47D3-B67F-A62EFF666E3E}">
          <x14:id>{900E2BC4-CF44-4D1A-991E-E03A68DD56F6}</x14:id>
        </ext>
      </extLst>
    </cfRule>
  </conditionalFormatting>
  <hyperlinks>
    <hyperlink ref="C1:L1" r:id="rId1" display="Dashboard Monitoring Payment Livin' Food (Sisi Livin)" xr:uid="{FB928A49-A8C8-4E0C-B1ED-10C81A03FE5F}"/>
  </hyperlink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900E2BC4-CF44-4D1A-991E-E03A68DD56F6}">
            <x14:dataBar minLength="0" maxLength="100" border="1" negativeBarBorderColorSameAsPositive="0">
              <x14:cfvo type="autoMin"/>
              <x14:cfvo type="autoMax"/>
              <x14:borderColor rgb="FF638EC6"/>
              <x14:negativeFillColor rgb="FFFF0000"/>
              <x14:negativeBorderColor rgb="FFFF0000"/>
              <x14:axisColor rgb="FF000000"/>
            </x14:dataBar>
          </x14:cfRule>
          <xm:sqref>B61:N61</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DFD9E-C456-4594-A36D-CD77E72D8228}">
  <sheetPr>
    <tabColor rgb="FF00B0F0"/>
  </sheetPr>
  <dimension ref="A1:AW107"/>
  <sheetViews>
    <sheetView workbookViewId="0">
      <selection activeCell="D61" sqref="D61"/>
    </sheetView>
  </sheetViews>
  <sheetFormatPr defaultColWidth="8.85546875" defaultRowHeight="15"/>
  <cols>
    <col min="2" max="2" width="51.28515625" customWidth="1"/>
    <col min="3" max="3" width="67.140625" customWidth="1"/>
    <col min="4" max="4" width="31.85546875" customWidth="1"/>
    <col min="5" max="5" width="29" customWidth="1"/>
    <col min="6" max="6" width="20.28515625" customWidth="1"/>
    <col min="7" max="7" width="25.42578125" customWidth="1"/>
    <col min="8" max="8" width="23.42578125" customWidth="1"/>
    <col min="9" max="9" width="22" customWidth="1"/>
    <col min="10" max="11" width="20.28515625" customWidth="1"/>
    <col min="12" max="12" width="37.85546875" customWidth="1"/>
    <col min="13" max="13" width="27.7109375" customWidth="1"/>
    <col min="14" max="15" width="20.28515625" customWidth="1"/>
    <col min="18" max="18" width="17.42578125" customWidth="1"/>
    <col min="19" max="19" width="18.7109375" customWidth="1"/>
    <col min="20" max="20" width="12.28515625" customWidth="1"/>
    <col min="21" max="21" width="17.140625" customWidth="1"/>
    <col min="22" max="22" width="17.42578125" customWidth="1"/>
    <col min="23" max="23" width="18.7109375" customWidth="1"/>
    <col min="24" max="24" width="12.28515625" customWidth="1"/>
    <col min="25" max="25" width="17.140625" customWidth="1"/>
    <col min="26" max="26" width="17.42578125" customWidth="1"/>
    <col min="27" max="27" width="18.7109375" customWidth="1"/>
    <col min="28" max="28" width="12.28515625" customWidth="1"/>
    <col min="29" max="29" width="17.140625" customWidth="1"/>
    <col min="30" max="30" width="17.42578125" customWidth="1"/>
    <col min="31" max="31" width="18.7109375" customWidth="1"/>
    <col min="32" max="32" width="12.28515625" customWidth="1"/>
    <col min="33" max="33" width="17.140625" customWidth="1"/>
    <col min="34" max="34" width="17.42578125" customWidth="1"/>
    <col min="35" max="35" width="18.7109375" customWidth="1"/>
    <col min="36" max="36" width="12.28515625" customWidth="1"/>
    <col min="37" max="37" width="17.140625" customWidth="1"/>
    <col min="38" max="38" width="21.42578125" customWidth="1"/>
    <col min="39" max="39" width="18.85546875" customWidth="1"/>
    <col min="42" max="42" width="21.42578125" customWidth="1"/>
    <col min="43" max="43" width="18.85546875" customWidth="1"/>
    <col min="46" max="46" width="24.42578125" customWidth="1"/>
    <col min="47" max="47" width="20.85546875" customWidth="1"/>
  </cols>
  <sheetData>
    <row r="1" spans="1:49" ht="18.95">
      <c r="D1" s="771" t="s">
        <v>441</v>
      </c>
      <c r="E1" s="771"/>
      <c r="F1" s="771"/>
      <c r="G1" s="771"/>
      <c r="H1" s="771"/>
      <c r="I1" s="771"/>
    </row>
    <row r="2" spans="1:49" ht="32.1">
      <c r="B2" s="779" t="s">
        <v>442</v>
      </c>
      <c r="C2" s="467" t="s">
        <v>443</v>
      </c>
      <c r="D2" s="468" t="s">
        <v>444</v>
      </c>
    </row>
    <row r="3" spans="1:49" ht="32.1">
      <c r="B3" s="780"/>
      <c r="C3" s="467" t="s">
        <v>445</v>
      </c>
      <c r="D3" s="468" t="s">
        <v>446</v>
      </c>
    </row>
    <row r="5" spans="1:49">
      <c r="B5" s="235" t="s">
        <v>447</v>
      </c>
      <c r="C5" s="235"/>
      <c r="D5" s="235"/>
      <c r="E5" s="235"/>
      <c r="F5" s="235"/>
      <c r="G5" s="235"/>
      <c r="H5" s="235"/>
      <c r="I5" s="235"/>
      <c r="J5" s="235"/>
      <c r="K5" s="235"/>
      <c r="L5" s="235"/>
      <c r="M5" s="235"/>
      <c r="N5" s="235"/>
      <c r="O5" s="235"/>
      <c r="P5" s="235"/>
      <c r="Q5" s="235"/>
    </row>
    <row r="6" spans="1:49">
      <c r="B6" s="16"/>
      <c r="C6" s="16"/>
      <c r="D6" s="16"/>
      <c r="E6" s="16"/>
      <c r="F6" s="16"/>
      <c r="G6" s="16"/>
      <c r="H6" s="16"/>
      <c r="I6" s="16"/>
      <c r="J6" s="16"/>
      <c r="K6" s="16"/>
      <c r="L6" s="16"/>
      <c r="M6" s="16"/>
      <c r="N6" s="16"/>
      <c r="O6" s="16"/>
      <c r="P6" s="16"/>
      <c r="Q6" s="16"/>
    </row>
    <row r="7" spans="1:49">
      <c r="B7" s="234" t="s">
        <v>448</v>
      </c>
      <c r="C7" s="61">
        <v>46235</v>
      </c>
      <c r="D7" s="272" t="s">
        <v>449</v>
      </c>
      <c r="E7" s="61">
        <v>46255</v>
      </c>
      <c r="F7" t="s">
        <v>450</v>
      </c>
      <c r="G7" s="16"/>
      <c r="H7" s="16"/>
      <c r="I7" s="16"/>
      <c r="J7" s="16"/>
      <c r="K7" s="16"/>
      <c r="L7" s="16"/>
      <c r="M7" s="16"/>
      <c r="N7" s="16"/>
      <c r="O7" s="16"/>
      <c r="P7" s="16"/>
      <c r="Q7" s="16"/>
    </row>
    <row r="8" spans="1:49">
      <c r="B8" s="16"/>
      <c r="C8" s="244"/>
      <c r="D8" s="16"/>
      <c r="E8" s="244"/>
      <c r="G8" s="16"/>
      <c r="H8" s="16"/>
      <c r="I8" s="16"/>
      <c r="J8" s="16"/>
      <c r="K8" s="16"/>
      <c r="L8" s="16"/>
      <c r="M8" s="16"/>
      <c r="N8" s="16"/>
      <c r="O8" s="16"/>
      <c r="P8" s="16"/>
      <c r="Q8" s="16"/>
    </row>
    <row r="9" spans="1:49">
      <c r="B9" s="770" t="s">
        <v>451</v>
      </c>
      <c r="C9" s="770"/>
      <c r="D9" s="770"/>
      <c r="E9" s="770"/>
      <c r="F9" s="770"/>
      <c r="G9" s="770"/>
      <c r="H9" s="770"/>
      <c r="I9" s="770"/>
      <c r="M9" s="16"/>
      <c r="N9" t="s">
        <v>259</v>
      </c>
    </row>
    <row r="10" spans="1:49">
      <c r="B10" s="777" t="s">
        <v>452</v>
      </c>
      <c r="C10" s="774" t="s">
        <v>453</v>
      </c>
      <c r="D10" s="775"/>
      <c r="E10" s="775"/>
      <c r="F10" s="776" t="s">
        <v>29</v>
      </c>
      <c r="G10" s="776"/>
      <c r="H10" s="776"/>
      <c r="I10" s="772" t="s">
        <v>454</v>
      </c>
      <c r="M10" s="16"/>
    </row>
    <row r="11" spans="1:49" ht="29.25" customHeight="1">
      <c r="B11" s="778"/>
      <c r="C11" s="413" t="s">
        <v>48</v>
      </c>
      <c r="D11" s="413" t="s">
        <v>455</v>
      </c>
      <c r="E11" s="414" t="s">
        <v>456</v>
      </c>
      <c r="F11" s="430" t="s">
        <v>48</v>
      </c>
      <c r="G11" s="430" t="s">
        <v>455</v>
      </c>
      <c r="H11" s="430" t="s">
        <v>456</v>
      </c>
      <c r="I11" s="773"/>
    </row>
    <row r="12" spans="1:49">
      <c r="B12" s="75" t="s">
        <v>457</v>
      </c>
      <c r="C12" s="227">
        <v>5</v>
      </c>
      <c r="D12" s="227">
        <v>5</v>
      </c>
      <c r="E12" s="290">
        <v>5</v>
      </c>
      <c r="F12" s="431">
        <v>0</v>
      </c>
      <c r="G12" s="431">
        <v>0</v>
      </c>
      <c r="H12" s="431">
        <v>0</v>
      </c>
      <c r="I12" s="432">
        <f t="shared" ref="I12:I14" si="0">D12/(D12+G12)</f>
        <v>1</v>
      </c>
    </row>
    <row r="13" spans="1:49">
      <c r="B13" s="75" t="s">
        <v>458</v>
      </c>
      <c r="C13" s="227">
        <v>25</v>
      </c>
      <c r="D13" s="227">
        <v>30</v>
      </c>
      <c r="E13" s="290">
        <v>55</v>
      </c>
      <c r="F13" s="431">
        <v>0</v>
      </c>
      <c r="G13" s="431">
        <v>1</v>
      </c>
      <c r="H13" s="431">
        <v>0</v>
      </c>
      <c r="I13" s="432">
        <f t="shared" si="0"/>
        <v>0.967741935483871</v>
      </c>
    </row>
    <row r="14" spans="1:49">
      <c r="B14" s="75" t="s">
        <v>459</v>
      </c>
      <c r="C14" s="227">
        <f t="shared" ref="C14:H14" si="1">SUM(C12:C13)</f>
        <v>30</v>
      </c>
      <c r="D14" s="227">
        <f t="shared" si="1"/>
        <v>35</v>
      </c>
      <c r="E14" s="290">
        <f t="shared" si="1"/>
        <v>60</v>
      </c>
      <c r="F14" s="431">
        <f t="shared" si="1"/>
        <v>0</v>
      </c>
      <c r="G14" s="431">
        <f t="shared" si="1"/>
        <v>1</v>
      </c>
      <c r="H14" s="431">
        <f t="shared" si="1"/>
        <v>0</v>
      </c>
      <c r="I14" s="432">
        <f t="shared" si="0"/>
        <v>0.97222222222222221</v>
      </c>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row>
    <row r="15" spans="1:49">
      <c r="A15" s="79" t="s">
        <v>460</v>
      </c>
      <c r="B15" t="s">
        <v>461</v>
      </c>
    </row>
    <row r="16" spans="1:49" ht="75.75" customHeight="1">
      <c r="A16" s="79" t="s">
        <v>18</v>
      </c>
      <c r="B16" s="379" t="s">
        <v>462</v>
      </c>
    </row>
    <row r="18" spans="1:14">
      <c r="B18" s="769" t="s">
        <v>463</v>
      </c>
      <c r="C18" s="769"/>
      <c r="D18" s="769"/>
      <c r="E18" s="769"/>
      <c r="F18" s="769"/>
      <c r="G18" s="769"/>
      <c r="H18" s="769"/>
      <c r="I18" s="769"/>
      <c r="J18" s="769"/>
      <c r="K18" s="769"/>
    </row>
    <row r="19" spans="1:14">
      <c r="B19" s="415" t="s">
        <v>464</v>
      </c>
      <c r="C19" s="412" t="s">
        <v>465</v>
      </c>
      <c r="D19" s="412" t="s">
        <v>466</v>
      </c>
      <c r="E19" s="412" t="s">
        <v>467</v>
      </c>
      <c r="F19" s="412" t="s">
        <v>468</v>
      </c>
      <c r="G19" s="412" t="s">
        <v>469</v>
      </c>
      <c r="H19" s="412" t="s">
        <v>470</v>
      </c>
      <c r="I19" s="412" t="s">
        <v>471</v>
      </c>
      <c r="J19" s="412" t="s">
        <v>472</v>
      </c>
      <c r="K19" s="412" t="s">
        <v>473</v>
      </c>
    </row>
    <row r="20" spans="1:14">
      <c r="B20" s="31" t="s">
        <v>474</v>
      </c>
      <c r="C20" s="227">
        <v>10</v>
      </c>
      <c r="D20" s="227">
        <v>2</v>
      </c>
      <c r="E20" s="227">
        <v>4</v>
      </c>
      <c r="F20" s="227">
        <v>0</v>
      </c>
      <c r="G20" s="227">
        <v>0</v>
      </c>
      <c r="H20" s="227">
        <v>0</v>
      </c>
      <c r="I20" s="227">
        <v>0</v>
      </c>
      <c r="J20" s="227">
        <v>0</v>
      </c>
      <c r="K20" s="227">
        <v>0</v>
      </c>
    </row>
    <row r="21" spans="1:14">
      <c r="B21" s="31" t="s">
        <v>475</v>
      </c>
      <c r="C21" s="227">
        <v>12</v>
      </c>
      <c r="D21" s="227">
        <v>3</v>
      </c>
      <c r="E21" s="227">
        <v>1</v>
      </c>
      <c r="F21" s="227">
        <v>1</v>
      </c>
      <c r="G21" s="227">
        <v>0</v>
      </c>
      <c r="H21" s="227">
        <v>0</v>
      </c>
      <c r="I21" s="227">
        <v>0</v>
      </c>
      <c r="J21" s="227">
        <v>0</v>
      </c>
      <c r="K21" s="227">
        <v>0</v>
      </c>
    </row>
    <row r="22" spans="1:14">
      <c r="B22" s="31" t="s">
        <v>476</v>
      </c>
      <c r="C22" s="227">
        <v>6</v>
      </c>
      <c r="D22" s="227">
        <v>1</v>
      </c>
      <c r="E22" s="227">
        <v>0</v>
      </c>
      <c r="F22" s="227">
        <v>0</v>
      </c>
      <c r="G22" s="227">
        <v>0</v>
      </c>
      <c r="H22" s="227">
        <v>0</v>
      </c>
      <c r="I22" s="227">
        <v>0</v>
      </c>
      <c r="J22" s="227">
        <v>0</v>
      </c>
      <c r="K22" s="227">
        <v>0</v>
      </c>
    </row>
    <row r="23" spans="1:14">
      <c r="B23" s="31" t="s">
        <v>459</v>
      </c>
      <c r="C23" s="227">
        <f t="shared" ref="C23:K23" si="2">SUM(C20:C22)</f>
        <v>28</v>
      </c>
      <c r="D23" s="227">
        <f t="shared" si="2"/>
        <v>6</v>
      </c>
      <c r="E23" s="227">
        <f t="shared" si="2"/>
        <v>5</v>
      </c>
      <c r="F23" s="227">
        <f t="shared" si="2"/>
        <v>1</v>
      </c>
      <c r="G23" s="227">
        <f t="shared" si="2"/>
        <v>0</v>
      </c>
      <c r="H23" s="227">
        <f t="shared" si="2"/>
        <v>0</v>
      </c>
      <c r="I23" s="227">
        <f t="shared" si="2"/>
        <v>0</v>
      </c>
      <c r="J23" s="227">
        <f t="shared" si="2"/>
        <v>0</v>
      </c>
      <c r="K23" s="227">
        <f t="shared" si="2"/>
        <v>0</v>
      </c>
    </row>
    <row r="24" spans="1:14">
      <c r="A24" s="79" t="s">
        <v>460</v>
      </c>
      <c r="B24" t="s">
        <v>477</v>
      </c>
    </row>
    <row r="25" spans="1:14" ht="165.75" customHeight="1">
      <c r="A25" s="79" t="s">
        <v>18</v>
      </c>
      <c r="B25" s="11" t="s">
        <v>478</v>
      </c>
    </row>
    <row r="27" spans="1:14">
      <c r="B27" s="235" t="s">
        <v>479</v>
      </c>
      <c r="C27" s="235"/>
      <c r="D27" s="235"/>
      <c r="E27" s="235"/>
      <c r="F27" s="235"/>
      <c r="G27" s="235"/>
      <c r="H27" s="235"/>
      <c r="I27" s="235"/>
      <c r="J27" s="235"/>
      <c r="K27" s="235"/>
      <c r="L27" s="235"/>
      <c r="M27" s="235"/>
      <c r="N27" s="235"/>
    </row>
    <row r="28" spans="1:14">
      <c r="B28" s="234" t="s">
        <v>448</v>
      </c>
      <c r="C28" s="61">
        <v>46235</v>
      </c>
      <c r="D28" s="272" t="s">
        <v>449</v>
      </c>
      <c r="E28" s="61">
        <v>46266</v>
      </c>
      <c r="F28" t="s">
        <v>480</v>
      </c>
    </row>
    <row r="30" spans="1:14">
      <c r="B30" s="769" t="s">
        <v>481</v>
      </c>
      <c r="C30" s="769"/>
      <c r="D30" s="769"/>
      <c r="E30" s="769"/>
      <c r="F30" s="769"/>
      <c r="G30" s="769"/>
      <c r="H30" s="769"/>
      <c r="I30" s="769"/>
      <c r="J30" s="769"/>
      <c r="K30" s="769"/>
      <c r="L30" s="769"/>
      <c r="M30" s="769"/>
      <c r="N30" s="769"/>
    </row>
    <row r="31" spans="1:14">
      <c r="B31" s="416" t="s">
        <v>445</v>
      </c>
      <c r="C31" s="417" t="s">
        <v>482</v>
      </c>
      <c r="D31" s="418" t="s">
        <v>483</v>
      </c>
      <c r="E31" s="417" t="s">
        <v>484</v>
      </c>
      <c r="F31" s="417" t="s">
        <v>485</v>
      </c>
      <c r="G31" s="417" t="s">
        <v>486</v>
      </c>
      <c r="H31" s="417" t="s">
        <v>487</v>
      </c>
      <c r="I31" s="417" t="s">
        <v>488</v>
      </c>
      <c r="J31" s="417" t="s">
        <v>489</v>
      </c>
      <c r="K31" s="417" t="s">
        <v>490</v>
      </c>
      <c r="L31" s="417" t="s">
        <v>491</v>
      </c>
      <c r="M31" s="417" t="s">
        <v>492</v>
      </c>
      <c r="N31" s="417" t="s">
        <v>493</v>
      </c>
    </row>
    <row r="32" spans="1:14">
      <c r="B32" s="298" t="s">
        <v>494</v>
      </c>
      <c r="C32" s="385">
        <v>4</v>
      </c>
      <c r="D32" s="560">
        <v>2</v>
      </c>
      <c r="E32" s="385">
        <v>5</v>
      </c>
      <c r="F32" s="385">
        <v>1</v>
      </c>
      <c r="G32" s="385">
        <v>5</v>
      </c>
      <c r="H32" s="385">
        <v>2</v>
      </c>
      <c r="I32" s="385">
        <v>3</v>
      </c>
      <c r="J32" s="385">
        <v>2</v>
      </c>
      <c r="K32" s="385">
        <v>0</v>
      </c>
      <c r="L32" s="385">
        <v>1</v>
      </c>
      <c r="M32" s="385">
        <v>1</v>
      </c>
      <c r="N32" s="385">
        <v>0</v>
      </c>
    </row>
    <row r="33" spans="1:17">
      <c r="B33" s="298" t="s">
        <v>495</v>
      </c>
      <c r="C33" s="385">
        <v>5</v>
      </c>
      <c r="D33" s="560">
        <v>3</v>
      </c>
      <c r="E33" s="385">
        <v>4</v>
      </c>
      <c r="F33" s="385">
        <v>2</v>
      </c>
      <c r="G33" s="385">
        <v>6</v>
      </c>
      <c r="H33" s="385">
        <v>1</v>
      </c>
      <c r="I33" s="385">
        <v>2</v>
      </c>
      <c r="J33" s="385">
        <v>1</v>
      </c>
      <c r="K33" s="385">
        <v>1</v>
      </c>
      <c r="L33" s="385">
        <v>0</v>
      </c>
      <c r="M33" s="385">
        <v>0</v>
      </c>
      <c r="N33" s="385">
        <v>0</v>
      </c>
    </row>
    <row r="34" spans="1:17">
      <c r="A34" s="79" t="s">
        <v>460</v>
      </c>
      <c r="C34" t="s">
        <v>461</v>
      </c>
    </row>
    <row r="35" spans="1:17" ht="145.5" customHeight="1">
      <c r="A35" s="79" t="s">
        <v>18</v>
      </c>
      <c r="B35" s="11" t="s">
        <v>496</v>
      </c>
    </row>
    <row r="37" spans="1:17">
      <c r="B37" s="235" t="s">
        <v>497</v>
      </c>
      <c r="C37" s="235"/>
      <c r="D37" s="235"/>
      <c r="E37" s="235"/>
      <c r="F37" s="235"/>
      <c r="G37" s="235"/>
      <c r="H37" s="235"/>
      <c r="I37" s="235"/>
      <c r="J37" s="235"/>
      <c r="K37" s="235"/>
      <c r="L37" s="235"/>
      <c r="M37" s="235"/>
      <c r="N37" s="235"/>
      <c r="O37" s="235"/>
      <c r="P37" s="235"/>
      <c r="Q37" s="235"/>
    </row>
    <row r="39" spans="1:17">
      <c r="B39" s="234" t="s">
        <v>448</v>
      </c>
      <c r="C39" s="61">
        <v>46235</v>
      </c>
      <c r="D39" s="272" t="s">
        <v>449</v>
      </c>
      <c r="E39" s="61">
        <v>46255</v>
      </c>
      <c r="F39" t="s">
        <v>450</v>
      </c>
    </row>
    <row r="41" spans="1:17">
      <c r="B41" s="769" t="s">
        <v>498</v>
      </c>
      <c r="C41" s="769"/>
      <c r="D41" s="769"/>
      <c r="E41" s="769"/>
      <c r="F41" s="769"/>
    </row>
    <row r="42" spans="1:17">
      <c r="B42" s="419" t="s">
        <v>499</v>
      </c>
      <c r="C42" s="412" t="s">
        <v>500</v>
      </c>
      <c r="D42" s="420" t="s">
        <v>501</v>
      </c>
      <c r="E42" s="421" t="s">
        <v>502</v>
      </c>
      <c r="F42" s="421" t="s">
        <v>456</v>
      </c>
    </row>
    <row r="43" spans="1:17">
      <c r="B43" s="394" t="s">
        <v>503</v>
      </c>
      <c r="C43" s="227">
        <v>20</v>
      </c>
      <c r="D43" s="395">
        <v>25</v>
      </c>
      <c r="E43" s="387">
        <v>25</v>
      </c>
      <c r="F43" s="387">
        <v>30</v>
      </c>
    </row>
    <row r="44" spans="1:17">
      <c r="B44" s="394" t="s">
        <v>28</v>
      </c>
      <c r="C44" s="227">
        <v>5</v>
      </c>
      <c r="D44" s="395">
        <v>20</v>
      </c>
      <c r="E44" s="387">
        <v>25</v>
      </c>
      <c r="F44" s="387">
        <v>40</v>
      </c>
    </row>
    <row r="45" spans="1:17">
      <c r="B45" s="394" t="s">
        <v>504</v>
      </c>
      <c r="C45" s="227">
        <v>2</v>
      </c>
      <c r="D45" s="395">
        <v>2</v>
      </c>
      <c r="E45" s="387">
        <v>2</v>
      </c>
      <c r="F45" s="387">
        <v>5</v>
      </c>
    </row>
    <row r="46" spans="1:17">
      <c r="B46" s="392" t="s">
        <v>459</v>
      </c>
      <c r="C46" s="387">
        <f>SUM(C43:C45)</f>
        <v>27</v>
      </c>
      <c r="D46" s="387">
        <f>SUM(D43:D45)</f>
        <v>47</v>
      </c>
      <c r="E46" s="387">
        <f>SUM(E43:E45)</f>
        <v>52</v>
      </c>
      <c r="F46" s="387">
        <f>SUM(F43:F45)</f>
        <v>75</v>
      </c>
    </row>
    <row r="47" spans="1:17">
      <c r="A47" s="79" t="s">
        <v>460</v>
      </c>
      <c r="B47" t="s">
        <v>461</v>
      </c>
      <c r="C47" s="57"/>
      <c r="D47" s="57"/>
      <c r="E47" s="57"/>
      <c r="F47" s="57"/>
    </row>
    <row r="48" spans="1:17" ht="149.25" customHeight="1">
      <c r="A48" s="79" t="s">
        <v>18</v>
      </c>
      <c r="B48" s="11" t="s">
        <v>505</v>
      </c>
      <c r="C48" s="57"/>
      <c r="D48" s="57"/>
      <c r="E48" s="57"/>
      <c r="F48" s="57"/>
    </row>
    <row r="49" spans="1:17">
      <c r="C49" s="57"/>
      <c r="D49" s="57"/>
      <c r="E49" s="57"/>
      <c r="F49" s="57"/>
    </row>
    <row r="50" spans="1:17">
      <c r="B50" s="769" t="s">
        <v>506</v>
      </c>
      <c r="C50" s="769"/>
      <c r="D50" s="769"/>
      <c r="E50" s="769"/>
      <c r="F50" s="769"/>
    </row>
    <row r="51" spans="1:17">
      <c r="B51" s="422" t="s">
        <v>507</v>
      </c>
      <c r="C51" s="412" t="s">
        <v>500</v>
      </c>
      <c r="D51" s="423" t="s">
        <v>501</v>
      </c>
      <c r="E51" s="424" t="s">
        <v>502</v>
      </c>
      <c r="F51" s="424" t="s">
        <v>456</v>
      </c>
    </row>
    <row r="52" spans="1:17">
      <c r="B52" s="392" t="s">
        <v>508</v>
      </c>
      <c r="C52" s="227">
        <v>20</v>
      </c>
      <c r="D52" s="393">
        <v>20</v>
      </c>
      <c r="E52" s="386">
        <v>22</v>
      </c>
      <c r="F52" s="386">
        <v>33</v>
      </c>
    </row>
    <row r="53" spans="1:17">
      <c r="B53" s="392" t="s">
        <v>509</v>
      </c>
      <c r="C53" s="227">
        <v>2</v>
      </c>
      <c r="D53" s="393">
        <v>15</v>
      </c>
      <c r="E53" s="386">
        <v>18</v>
      </c>
      <c r="F53" s="386">
        <v>30</v>
      </c>
    </row>
    <row r="54" spans="1:17">
      <c r="B54" s="392" t="s">
        <v>510</v>
      </c>
      <c r="C54" s="227">
        <v>1</v>
      </c>
      <c r="D54" s="393">
        <v>1</v>
      </c>
      <c r="E54" s="386">
        <v>1</v>
      </c>
      <c r="F54" s="386">
        <v>1</v>
      </c>
    </row>
    <row r="55" spans="1:17">
      <c r="B55" s="392" t="s">
        <v>459</v>
      </c>
      <c r="C55" s="386">
        <f>SUM(C52:C54)</f>
        <v>23</v>
      </c>
      <c r="D55" s="386">
        <f>SUM(D52:D54)</f>
        <v>36</v>
      </c>
      <c r="E55" s="386">
        <f>SUM(E52:E54)</f>
        <v>41</v>
      </c>
      <c r="F55" s="386">
        <f>SUM(F52:F54)</f>
        <v>64</v>
      </c>
    </row>
    <row r="56" spans="1:17">
      <c r="A56" s="79" t="s">
        <v>460</v>
      </c>
      <c r="B56" t="s">
        <v>461</v>
      </c>
    </row>
    <row r="57" spans="1:17" ht="135" customHeight="1">
      <c r="A57" s="79" t="s">
        <v>18</v>
      </c>
      <c r="B57" s="11" t="s">
        <v>511</v>
      </c>
    </row>
    <row r="59" spans="1:17">
      <c r="B59" s="893" t="s">
        <v>512</v>
      </c>
      <c r="C59" s="894"/>
      <c r="D59" s="894"/>
      <c r="E59" s="894"/>
      <c r="F59" s="894"/>
      <c r="G59" s="894"/>
      <c r="H59" s="894"/>
      <c r="I59" s="894"/>
      <c r="J59" s="894"/>
      <c r="K59" s="894"/>
      <c r="L59" s="894"/>
      <c r="M59" s="894"/>
      <c r="N59" s="894"/>
      <c r="O59" s="894"/>
      <c r="P59" s="894"/>
      <c r="Q59" s="895"/>
    </row>
    <row r="61" spans="1:17" ht="63.95">
      <c r="B61" s="380" t="s">
        <v>448</v>
      </c>
      <c r="C61" s="381">
        <v>46235</v>
      </c>
      <c r="D61" s="382" t="s">
        <v>449</v>
      </c>
      <c r="E61" s="381">
        <v>46255</v>
      </c>
      <c r="F61" s="302" t="s">
        <v>450</v>
      </c>
      <c r="H61" s="296" t="s">
        <v>513</v>
      </c>
      <c r="I61" s="297" t="s">
        <v>514</v>
      </c>
    </row>
    <row r="63" spans="1:17">
      <c r="B63" s="782" t="s">
        <v>515</v>
      </c>
      <c r="C63" s="782"/>
      <c r="D63" s="782"/>
      <c r="E63" s="782"/>
      <c r="F63" s="782"/>
      <c r="G63" s="782"/>
      <c r="H63" s="782"/>
      <c r="I63" s="782"/>
      <c r="J63" s="782"/>
      <c r="K63" s="782"/>
      <c r="L63" s="782"/>
    </row>
    <row r="64" spans="1:17" ht="32.1">
      <c r="B64" s="436" t="s">
        <v>167</v>
      </c>
      <c r="C64" s="436" t="s">
        <v>445</v>
      </c>
      <c r="D64" s="426" t="s">
        <v>516</v>
      </c>
      <c r="E64" s="425" t="s">
        <v>48</v>
      </c>
      <c r="F64" s="425" t="s">
        <v>507</v>
      </c>
      <c r="G64" s="425" t="s">
        <v>499</v>
      </c>
      <c r="H64" s="425" t="s">
        <v>517</v>
      </c>
      <c r="I64" s="425" t="s">
        <v>518</v>
      </c>
      <c r="J64" s="436" t="s">
        <v>519</v>
      </c>
      <c r="K64" s="436" t="s">
        <v>520</v>
      </c>
      <c r="L64" s="436" t="s">
        <v>521</v>
      </c>
    </row>
    <row r="65" spans="1:17">
      <c r="B65" s="559" t="s">
        <v>495</v>
      </c>
      <c r="C65" s="558" t="s">
        <v>522</v>
      </c>
      <c r="D65" s="555" t="s">
        <v>523</v>
      </c>
      <c r="E65" s="277">
        <v>45123123123</v>
      </c>
      <c r="F65" s="481" t="s">
        <v>508</v>
      </c>
      <c r="G65" s="433" t="s">
        <v>503</v>
      </c>
      <c r="H65" s="277">
        <v>5</v>
      </c>
      <c r="I65" s="435">
        <v>3</v>
      </c>
      <c r="J65" s="431" t="s">
        <v>524</v>
      </c>
      <c r="K65" s="431" t="s">
        <v>525</v>
      </c>
      <c r="L65" s="431" t="s">
        <v>526</v>
      </c>
      <c r="P65" s="16"/>
    </row>
    <row r="66" spans="1:17">
      <c r="B66" s="559" t="s">
        <v>495</v>
      </c>
      <c r="C66" s="558" t="s">
        <v>527</v>
      </c>
      <c r="D66" s="556" t="s">
        <v>528</v>
      </c>
      <c r="E66" s="277">
        <v>45123123123</v>
      </c>
      <c r="F66" s="481" t="s">
        <v>508</v>
      </c>
      <c r="G66" s="433" t="s">
        <v>503</v>
      </c>
      <c r="H66" s="277">
        <v>5</v>
      </c>
      <c r="I66" s="435">
        <v>1</v>
      </c>
      <c r="J66" s="431" t="s">
        <v>476</v>
      </c>
      <c r="K66" s="431" t="s">
        <v>529</v>
      </c>
      <c r="L66" s="431" t="s">
        <v>530</v>
      </c>
      <c r="P66" s="16"/>
    </row>
    <row r="67" spans="1:17">
      <c r="B67" s="559" t="s">
        <v>531</v>
      </c>
      <c r="C67" s="558" t="s">
        <v>532</v>
      </c>
      <c r="D67" s="557" t="s">
        <v>533</v>
      </c>
      <c r="E67" s="277">
        <v>45123123123</v>
      </c>
      <c r="F67" s="482" t="s">
        <v>510</v>
      </c>
      <c r="G67" s="481" t="s">
        <v>28</v>
      </c>
      <c r="H67" s="277">
        <v>10</v>
      </c>
      <c r="I67" s="435">
        <v>2</v>
      </c>
      <c r="J67" s="434" t="s">
        <v>475</v>
      </c>
      <c r="K67" s="431" t="s">
        <v>534</v>
      </c>
      <c r="L67" s="431" t="s">
        <v>535</v>
      </c>
      <c r="P67" s="16"/>
    </row>
    <row r="68" spans="1:17">
      <c r="B68" s="559" t="s">
        <v>531</v>
      </c>
      <c r="C68" s="558" t="s">
        <v>532</v>
      </c>
      <c r="D68" s="557" t="s">
        <v>533</v>
      </c>
      <c r="E68" s="277">
        <v>45123123123</v>
      </c>
      <c r="F68" s="482" t="s">
        <v>509</v>
      </c>
      <c r="G68" s="433" t="s">
        <v>504</v>
      </c>
      <c r="H68" s="277">
        <v>10</v>
      </c>
      <c r="I68" s="435">
        <v>2</v>
      </c>
      <c r="J68" s="434" t="s">
        <v>475</v>
      </c>
      <c r="K68" s="431" t="s">
        <v>534</v>
      </c>
      <c r="L68" s="431" t="s">
        <v>535</v>
      </c>
    </row>
    <row r="69" spans="1:17">
      <c r="A69" s="79" t="s">
        <v>460</v>
      </c>
      <c r="B69" t="s">
        <v>477</v>
      </c>
    </row>
    <row r="70" spans="1:17" ht="47.25" customHeight="1">
      <c r="A70" s="79" t="s">
        <v>18</v>
      </c>
      <c r="B70" s="11" t="s">
        <v>536</v>
      </c>
      <c r="C70" s="554" t="s">
        <v>495</v>
      </c>
    </row>
    <row r="71" spans="1:17">
      <c r="A71" s="79"/>
      <c r="C71" s="554" t="s">
        <v>495</v>
      </c>
    </row>
    <row r="72" spans="1:17">
      <c r="A72" s="16"/>
      <c r="C72" s="554" t="s">
        <v>531</v>
      </c>
    </row>
    <row r="73" spans="1:17">
      <c r="A73" s="16"/>
    </row>
    <row r="74" spans="1:17" s="477" customFormat="1">
      <c r="A74" s="476" t="s">
        <v>537</v>
      </c>
    </row>
    <row r="75" spans="1:17">
      <c r="B75" s="893" t="s">
        <v>538</v>
      </c>
      <c r="C75" s="896"/>
      <c r="D75" s="896"/>
      <c r="E75" s="896"/>
      <c r="F75" s="896"/>
      <c r="G75" s="896"/>
      <c r="H75" s="896"/>
      <c r="I75" s="896"/>
      <c r="J75" s="896"/>
      <c r="K75" s="894"/>
      <c r="L75" s="894"/>
      <c r="M75" s="894"/>
      <c r="N75" s="896"/>
      <c r="O75" s="896"/>
      <c r="P75" s="896"/>
      <c r="Q75" s="897"/>
    </row>
    <row r="76" spans="1:17" ht="32.1">
      <c r="B76" s="273" t="s">
        <v>167</v>
      </c>
      <c r="C76" s="276" t="s">
        <v>445</v>
      </c>
      <c r="D76" s="274" t="s">
        <v>516</v>
      </c>
      <c r="E76" s="273" t="s">
        <v>48</v>
      </c>
      <c r="F76" s="275" t="s">
        <v>539</v>
      </c>
      <c r="G76" s="273" t="s">
        <v>507</v>
      </c>
      <c r="H76" s="276" t="s">
        <v>517</v>
      </c>
      <c r="I76" s="273" t="s">
        <v>518</v>
      </c>
      <c r="J76" s="275" t="s">
        <v>519</v>
      </c>
      <c r="K76" s="278" t="s">
        <v>540</v>
      </c>
      <c r="L76" s="278" t="s">
        <v>541</v>
      </c>
      <c r="M76" s="278" t="s">
        <v>542</v>
      </c>
    </row>
    <row r="79" spans="1:17">
      <c r="A79" s="79" t="s">
        <v>460</v>
      </c>
      <c r="B79" t="s">
        <v>461</v>
      </c>
    </row>
    <row r="80" spans="1:17" ht="238.5" customHeight="1">
      <c r="A80" s="79" t="s">
        <v>18</v>
      </c>
      <c r="B80" s="11" t="s">
        <v>543</v>
      </c>
    </row>
    <row r="82" spans="1:17" s="268" customFormat="1">
      <c r="B82" s="898" t="s">
        <v>544</v>
      </c>
      <c r="C82" s="898"/>
      <c r="D82" s="898"/>
      <c r="E82" s="898"/>
      <c r="F82" s="898"/>
      <c r="G82" s="898"/>
      <c r="H82" s="898"/>
      <c r="I82" s="898"/>
      <c r="J82" s="898"/>
      <c r="K82" s="898"/>
      <c r="L82" s="898"/>
      <c r="M82" s="898"/>
      <c r="N82" s="898"/>
      <c r="O82" s="898"/>
      <c r="P82" s="898"/>
      <c r="Q82" s="898"/>
    </row>
    <row r="83" spans="1:17" s="268" customFormat="1">
      <c r="A83"/>
      <c r="B83"/>
      <c r="C83"/>
      <c r="D83"/>
      <c r="E83"/>
    </row>
    <row r="84" spans="1:17" s="268" customFormat="1">
      <c r="A84"/>
      <c r="B84"/>
      <c r="C84"/>
      <c r="D84"/>
      <c r="E84"/>
      <c r="F84" s="268" t="s">
        <v>450</v>
      </c>
      <c r="G84" s="285"/>
      <c r="H84" s="285"/>
      <c r="I84" s="285"/>
      <c r="J84" s="285"/>
      <c r="K84" s="285"/>
      <c r="L84" s="285"/>
      <c r="M84" s="285"/>
      <c r="N84" s="285"/>
      <c r="O84" s="285"/>
      <c r="P84" s="285"/>
      <c r="Q84" s="285"/>
    </row>
    <row r="85" spans="1:17" s="268" customFormat="1">
      <c r="A85"/>
      <c r="B85"/>
      <c r="C85"/>
      <c r="D85"/>
      <c r="E85"/>
    </row>
    <row r="86" spans="1:17" s="268" customFormat="1">
      <c r="A86"/>
      <c r="B86"/>
      <c r="C86"/>
      <c r="D86"/>
      <c r="E86"/>
      <c r="F86" s="781" t="s">
        <v>29</v>
      </c>
      <c r="G86" s="781"/>
      <c r="H86" s="781" t="s">
        <v>545</v>
      </c>
    </row>
    <row r="87" spans="1:17" s="268" customFormat="1">
      <c r="A87"/>
      <c r="B87"/>
      <c r="C87"/>
      <c r="D87"/>
      <c r="E87"/>
      <c r="F87" s="287" t="s">
        <v>48</v>
      </c>
      <c r="G87" s="287" t="s">
        <v>455</v>
      </c>
      <c r="H87" s="781"/>
    </row>
    <row r="88" spans="1:17" s="268" customFormat="1">
      <c r="A88"/>
      <c r="B88"/>
      <c r="C88"/>
      <c r="D88"/>
      <c r="E88"/>
      <c r="F88" s="268">
        <v>0</v>
      </c>
      <c r="G88" s="268">
        <v>0</v>
      </c>
      <c r="H88" s="288">
        <f>IFERROR((E88/(E88+G88)),0)</f>
        <v>0</v>
      </c>
    </row>
    <row r="89" spans="1:17" s="268" customFormat="1">
      <c r="A89"/>
      <c r="B89"/>
      <c r="C89"/>
      <c r="D89"/>
      <c r="E89"/>
      <c r="F89" s="268">
        <v>1</v>
      </c>
      <c r="G89" s="268">
        <v>4</v>
      </c>
      <c r="H89" s="288">
        <f t="shared" ref="H89:H93" si="3">IFERROR((E89/(E89+G89)),0)</f>
        <v>0</v>
      </c>
    </row>
    <row r="90" spans="1:17" s="268" customFormat="1">
      <c r="A90"/>
      <c r="B90"/>
      <c r="C90"/>
      <c r="D90"/>
      <c r="E90"/>
      <c r="F90" s="268">
        <v>0</v>
      </c>
      <c r="G90" s="268">
        <v>5</v>
      </c>
      <c r="H90" s="288">
        <f t="shared" si="3"/>
        <v>0</v>
      </c>
    </row>
    <row r="91" spans="1:17" s="268" customFormat="1">
      <c r="A91"/>
      <c r="B91"/>
      <c r="C91"/>
      <c r="D91"/>
      <c r="E91"/>
      <c r="F91" s="268">
        <v>1</v>
      </c>
      <c r="G91" s="268">
        <v>0</v>
      </c>
      <c r="H91" s="288">
        <f t="shared" si="3"/>
        <v>0</v>
      </c>
    </row>
    <row r="92" spans="1:17" s="268" customFormat="1">
      <c r="A92"/>
      <c r="B92"/>
      <c r="C92"/>
      <c r="D92"/>
      <c r="E92"/>
      <c r="F92" s="268">
        <v>0</v>
      </c>
      <c r="G92" s="268">
        <v>0</v>
      </c>
      <c r="H92" s="288">
        <f t="shared" si="3"/>
        <v>0</v>
      </c>
    </row>
    <row r="93" spans="1:17" s="268" customFormat="1">
      <c r="B93" s="286">
        <v>46236</v>
      </c>
      <c r="C93" s="268" t="s">
        <v>458</v>
      </c>
      <c r="D93" s="268">
        <v>5</v>
      </c>
      <c r="E93" s="268">
        <v>7</v>
      </c>
      <c r="F93" s="268">
        <v>0</v>
      </c>
      <c r="G93" s="268">
        <v>5</v>
      </c>
      <c r="H93" s="288">
        <f t="shared" si="3"/>
        <v>0.58333333333333337</v>
      </c>
    </row>
    <row r="94" spans="1:17" s="268" customFormat="1"/>
    <row r="95" spans="1:17" s="268" customFormat="1">
      <c r="B95" s="898" t="s">
        <v>546</v>
      </c>
      <c r="C95" s="898"/>
      <c r="D95" s="898"/>
      <c r="E95" s="898"/>
      <c r="F95" s="898"/>
      <c r="G95" s="898"/>
      <c r="H95" s="898"/>
      <c r="I95" s="898"/>
      <c r="J95" s="898"/>
      <c r="K95" s="898"/>
      <c r="L95" s="898"/>
      <c r="M95" s="898"/>
      <c r="N95" s="898"/>
      <c r="O95" s="898"/>
      <c r="P95" s="898"/>
      <c r="Q95" s="898"/>
    </row>
    <row r="96" spans="1:17" s="268" customFormat="1"/>
    <row r="97" spans="2:8" s="268" customFormat="1">
      <c r="B97" s="285" t="s">
        <v>448</v>
      </c>
      <c r="C97" s="286">
        <v>46235</v>
      </c>
      <c r="D97" s="285" t="s">
        <v>449</v>
      </c>
      <c r="E97" s="286">
        <v>46255</v>
      </c>
      <c r="F97" s="268" t="s">
        <v>450</v>
      </c>
    </row>
    <row r="98" spans="2:8" s="268" customFormat="1"/>
    <row r="99" spans="2:8" s="268" customFormat="1">
      <c r="B99" s="781" t="s">
        <v>547</v>
      </c>
      <c r="C99" s="781" t="s">
        <v>452</v>
      </c>
      <c r="D99" s="781" t="s">
        <v>453</v>
      </c>
      <c r="E99" s="781"/>
      <c r="F99" s="781" t="s">
        <v>29</v>
      </c>
      <c r="G99" s="781"/>
      <c r="H99" s="781" t="s">
        <v>545</v>
      </c>
    </row>
    <row r="100" spans="2:8" s="268" customFormat="1">
      <c r="B100" s="781"/>
      <c r="C100" s="781"/>
      <c r="D100" s="287" t="s">
        <v>48</v>
      </c>
      <c r="E100" s="287" t="s">
        <v>455</v>
      </c>
      <c r="F100" s="287" t="s">
        <v>48</v>
      </c>
      <c r="G100" s="287" t="s">
        <v>455</v>
      </c>
      <c r="H100" s="781"/>
    </row>
    <row r="101" spans="2:8" s="268" customFormat="1">
      <c r="B101" s="286">
        <v>46235</v>
      </c>
      <c r="C101" s="268" t="s">
        <v>548</v>
      </c>
      <c r="D101" s="268">
        <v>2</v>
      </c>
      <c r="E101" s="268">
        <v>11</v>
      </c>
      <c r="F101" s="268">
        <v>0</v>
      </c>
      <c r="G101" s="268">
        <v>0</v>
      </c>
      <c r="H101" s="288">
        <f>IFERROR((E101/(E101+G101)),0)</f>
        <v>1</v>
      </c>
    </row>
    <row r="102" spans="2:8" s="268" customFormat="1">
      <c r="B102" s="286">
        <v>46235</v>
      </c>
      <c r="C102" s="268" t="s">
        <v>457</v>
      </c>
      <c r="D102" s="268">
        <v>3</v>
      </c>
      <c r="E102" s="268">
        <v>5</v>
      </c>
      <c r="F102" s="268">
        <v>1</v>
      </c>
      <c r="G102" s="268">
        <v>4</v>
      </c>
      <c r="H102" s="288">
        <f t="shared" ref="H102:H106" si="4">IFERROR((E102/(E102+G102)),0)</f>
        <v>0.55555555555555558</v>
      </c>
    </row>
    <row r="103" spans="2:8" s="268" customFormat="1">
      <c r="B103" s="286">
        <v>46235</v>
      </c>
      <c r="C103" s="268" t="s">
        <v>458</v>
      </c>
      <c r="D103" s="268">
        <v>5</v>
      </c>
      <c r="E103" s="268">
        <v>5</v>
      </c>
      <c r="F103" s="268">
        <v>0</v>
      </c>
      <c r="G103" s="268">
        <v>5</v>
      </c>
      <c r="H103" s="288">
        <f t="shared" si="4"/>
        <v>0.5</v>
      </c>
    </row>
    <row r="104" spans="2:8" s="268" customFormat="1">
      <c r="B104" s="286">
        <v>46236</v>
      </c>
      <c r="C104" s="268" t="s">
        <v>548</v>
      </c>
      <c r="D104" s="268">
        <v>2</v>
      </c>
      <c r="E104" s="268">
        <v>6</v>
      </c>
      <c r="F104" s="268">
        <v>1</v>
      </c>
      <c r="G104" s="268">
        <v>0</v>
      </c>
      <c r="H104" s="288">
        <f t="shared" si="4"/>
        <v>1</v>
      </c>
    </row>
    <row r="105" spans="2:8" s="268" customFormat="1">
      <c r="B105" s="286">
        <v>46236</v>
      </c>
      <c r="C105" s="268" t="s">
        <v>457</v>
      </c>
      <c r="D105" s="268">
        <v>0</v>
      </c>
      <c r="E105" s="268">
        <v>0</v>
      </c>
      <c r="F105" s="268">
        <v>0</v>
      </c>
      <c r="G105" s="268">
        <v>0</v>
      </c>
      <c r="H105" s="288">
        <f t="shared" si="4"/>
        <v>0</v>
      </c>
    </row>
    <row r="106" spans="2:8" s="268" customFormat="1">
      <c r="B106" s="286">
        <v>46236</v>
      </c>
      <c r="C106" s="268" t="s">
        <v>458</v>
      </c>
      <c r="D106" s="268">
        <v>5</v>
      </c>
      <c r="E106" s="268">
        <v>7</v>
      </c>
      <c r="F106" s="268">
        <v>0</v>
      </c>
      <c r="G106" s="268">
        <v>5</v>
      </c>
      <c r="H106" s="288">
        <f t="shared" si="4"/>
        <v>0.58333333333333337</v>
      </c>
    </row>
    <row r="107" spans="2:8" s="268" customFormat="1"/>
  </sheetData>
  <mergeCells count="23">
    <mergeCell ref="B99:B100"/>
    <mergeCell ref="C99:C100"/>
    <mergeCell ref="D99:E99"/>
    <mergeCell ref="F99:G99"/>
    <mergeCell ref="H99:H100"/>
    <mergeCell ref="B95:Q95"/>
    <mergeCell ref="B59:Q59"/>
    <mergeCell ref="B75:Q75"/>
    <mergeCell ref="H86:H87"/>
    <mergeCell ref="F86:G86"/>
    <mergeCell ref="B82:Q82"/>
    <mergeCell ref="B63:L63"/>
    <mergeCell ref="B41:F41"/>
    <mergeCell ref="B50:F50"/>
    <mergeCell ref="B9:I9"/>
    <mergeCell ref="B18:K18"/>
    <mergeCell ref="D1:I1"/>
    <mergeCell ref="B30:N30"/>
    <mergeCell ref="I10:I11"/>
    <mergeCell ref="C10:E10"/>
    <mergeCell ref="F10:H10"/>
    <mergeCell ref="B10:B11"/>
    <mergeCell ref="B2:B3"/>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7F7D8-0073-4943-B1AD-D930750E10B1}">
  <sheetPr>
    <tabColor rgb="FF00B0F0"/>
  </sheetPr>
  <dimension ref="A1:BI26"/>
  <sheetViews>
    <sheetView workbookViewId="0">
      <selection activeCell="P8" sqref="P8"/>
    </sheetView>
  </sheetViews>
  <sheetFormatPr defaultColWidth="8.85546875" defaultRowHeight="15"/>
  <cols>
    <col min="1" max="1" width="13.7109375" bestFit="1" customWidth="1"/>
    <col min="2" max="2" width="41.85546875" style="254" customWidth="1"/>
    <col min="3" max="3" width="26.42578125" customWidth="1"/>
    <col min="4" max="5" width="13.42578125" bestFit="1" customWidth="1"/>
    <col min="6" max="6" width="13.7109375" bestFit="1" customWidth="1"/>
    <col min="7" max="7" width="15.28515625" customWidth="1"/>
    <col min="8" max="8" width="13.28515625" customWidth="1"/>
    <col min="9" max="9" width="14.42578125" customWidth="1"/>
    <col min="10" max="10" width="14" customWidth="1"/>
    <col min="11" max="11" width="16.7109375" customWidth="1"/>
    <col min="12" max="12" width="12.28515625" customWidth="1"/>
    <col min="13" max="13" width="13.42578125" bestFit="1" customWidth="1"/>
    <col min="14" max="14" width="13.28515625" bestFit="1" customWidth="1"/>
    <col min="15" max="15" width="14.42578125" customWidth="1"/>
    <col min="16" max="16" width="12.85546875" customWidth="1"/>
    <col min="17" max="17" width="13.28515625" customWidth="1"/>
    <col min="18" max="18" width="8.85546875" customWidth="1"/>
    <col min="19" max="19" width="5" bestFit="1" customWidth="1"/>
    <col min="20" max="20" width="13.28515625" bestFit="1" customWidth="1"/>
    <col min="21" max="21" width="8.85546875" bestFit="1" customWidth="1"/>
    <col min="22" max="22" width="5" bestFit="1" customWidth="1"/>
    <col min="23" max="23" width="13.28515625" bestFit="1" customWidth="1"/>
    <col min="24" max="24" width="8.85546875" bestFit="1" customWidth="1"/>
    <col min="25" max="25" width="5" bestFit="1" customWidth="1"/>
    <col min="26" max="26" width="13.28515625" bestFit="1" customWidth="1"/>
    <col min="27" max="27" width="8.85546875" bestFit="1" customWidth="1"/>
    <col min="28" max="28" width="5" bestFit="1" customWidth="1"/>
    <col min="29" max="29" width="13.28515625" bestFit="1" customWidth="1"/>
    <col min="30" max="30" width="8.85546875" bestFit="1" customWidth="1"/>
    <col min="31" max="31" width="5" bestFit="1" customWidth="1"/>
    <col min="32" max="32" width="13.28515625" bestFit="1" customWidth="1"/>
    <col min="33" max="33" width="8.85546875" bestFit="1" customWidth="1"/>
    <col min="34" max="34" width="5" bestFit="1" customWidth="1"/>
    <col min="35" max="35" width="13.28515625" bestFit="1" customWidth="1"/>
    <col min="36" max="36" width="8.85546875" bestFit="1" customWidth="1"/>
    <col min="37" max="37" width="5" bestFit="1" customWidth="1"/>
    <col min="38" max="38" width="13.28515625" bestFit="1" customWidth="1"/>
    <col min="39" max="39" width="8.85546875" bestFit="1" customWidth="1"/>
    <col min="40" max="40" width="5" bestFit="1" customWidth="1"/>
    <col min="41" max="41" width="13.28515625" bestFit="1" customWidth="1"/>
  </cols>
  <sheetData>
    <row r="1" spans="1:61">
      <c r="D1" s="673" t="s">
        <v>549</v>
      </c>
      <c r="E1" s="673"/>
      <c r="F1" s="673"/>
      <c r="G1" s="673"/>
      <c r="H1" s="673"/>
      <c r="I1" s="673"/>
      <c r="J1" s="673"/>
      <c r="K1" s="673"/>
      <c r="L1" s="673"/>
      <c r="M1" s="673"/>
      <c r="N1" s="673"/>
      <c r="O1" s="673"/>
    </row>
    <row r="3" spans="1:61">
      <c r="B3" s="478" t="s">
        <v>448</v>
      </c>
      <c r="C3" s="243"/>
      <c r="D3" s="243"/>
      <c r="E3" s="244">
        <v>46235</v>
      </c>
      <c r="F3" s="243" t="s">
        <v>449</v>
      </c>
      <c r="G3" s="244">
        <v>46255</v>
      </c>
      <c r="J3" s="244"/>
      <c r="K3" s="244"/>
    </row>
    <row r="4" spans="1:61">
      <c r="D4" s="16"/>
      <c r="E4" s="16"/>
      <c r="F4" s="16"/>
      <c r="G4" s="244"/>
      <c r="H4" s="16"/>
      <c r="I4" s="244"/>
      <c r="J4" s="244"/>
      <c r="K4" s="244"/>
    </row>
    <row r="5" spans="1:61">
      <c r="B5" s="785" t="s">
        <v>550</v>
      </c>
      <c r="C5" s="785"/>
      <c r="D5" s="785"/>
      <c r="E5" s="785"/>
      <c r="F5" s="785"/>
      <c r="G5" s="785"/>
      <c r="H5" s="785"/>
      <c r="I5" s="785"/>
      <c r="J5" s="785"/>
      <c r="K5" s="785"/>
      <c r="L5" s="785"/>
      <c r="M5" s="785"/>
      <c r="N5" s="785"/>
      <c r="O5" s="785"/>
    </row>
    <row r="6" spans="1:61">
      <c r="B6" s="784" t="s">
        <v>551</v>
      </c>
      <c r="C6" s="784"/>
      <c r="D6" s="786" t="s">
        <v>552</v>
      </c>
      <c r="E6" s="786"/>
      <c r="F6" s="786"/>
      <c r="G6" s="786"/>
      <c r="H6" s="786" t="s">
        <v>553</v>
      </c>
      <c r="I6" s="786"/>
      <c r="J6" s="786" t="s">
        <v>554</v>
      </c>
      <c r="K6" s="786"/>
      <c r="L6" s="786" t="s">
        <v>555</v>
      </c>
      <c r="M6" s="786"/>
      <c r="N6" s="786" t="s">
        <v>556</v>
      </c>
      <c r="O6" s="786"/>
    </row>
    <row r="7" spans="1:61">
      <c r="B7" s="479" t="s">
        <v>557</v>
      </c>
      <c r="C7" s="245" t="s">
        <v>558</v>
      </c>
      <c r="D7" s="245" t="s">
        <v>557</v>
      </c>
      <c r="E7" s="245" t="s">
        <v>558</v>
      </c>
      <c r="F7" s="245" t="s">
        <v>456</v>
      </c>
      <c r="G7" s="245" t="s">
        <v>559</v>
      </c>
      <c r="H7" s="245" t="s">
        <v>557</v>
      </c>
      <c r="I7" s="245" t="s">
        <v>558</v>
      </c>
      <c r="J7" s="245" t="s">
        <v>557</v>
      </c>
      <c r="K7" s="245" t="s">
        <v>558</v>
      </c>
      <c r="L7" s="245" t="s">
        <v>557</v>
      </c>
      <c r="M7" s="245" t="s">
        <v>560</v>
      </c>
      <c r="N7" s="245" t="s">
        <v>557</v>
      </c>
      <c r="O7" s="245" t="s">
        <v>560</v>
      </c>
    </row>
    <row r="8" spans="1:61" ht="409.6">
      <c r="B8" s="789" t="s">
        <v>561</v>
      </c>
      <c r="C8" s="789"/>
      <c r="D8" s="789"/>
      <c r="E8" s="789"/>
      <c r="F8" s="789"/>
      <c r="G8" s="789"/>
      <c r="H8" s="789"/>
      <c r="I8" s="789"/>
      <c r="J8" s="789"/>
      <c r="K8" s="789"/>
      <c r="L8" s="789"/>
      <c r="M8" s="789"/>
      <c r="N8" s="789"/>
      <c r="O8" s="789"/>
      <c r="AV8" s="480" t="s">
        <v>562</v>
      </c>
      <c r="AW8" s="480" t="s">
        <v>563</v>
      </c>
      <c r="AX8" s="499" t="s">
        <v>564</v>
      </c>
      <c r="AY8" s="723" t="s">
        <v>565</v>
      </c>
      <c r="AZ8" s="787"/>
      <c r="BA8" s="788"/>
      <c r="BB8" s="52" t="s">
        <v>566</v>
      </c>
      <c r="BC8" s="52" t="s">
        <v>567</v>
      </c>
      <c r="BD8" s="52" t="s">
        <v>568</v>
      </c>
      <c r="BE8" s="52" t="s">
        <v>569</v>
      </c>
      <c r="BF8" s="52" t="s">
        <v>570</v>
      </c>
      <c r="BG8" s="52" t="s">
        <v>571</v>
      </c>
      <c r="BH8" s="52" t="s">
        <v>572</v>
      </c>
      <c r="BI8" s="52" t="s">
        <v>573</v>
      </c>
    </row>
    <row r="9" spans="1:61">
      <c r="A9" s="500" t="s">
        <v>574</v>
      </c>
      <c r="B9" s="501"/>
      <c r="C9" s="500"/>
      <c r="D9" s="500"/>
      <c r="E9" s="500"/>
      <c r="F9" s="500"/>
      <c r="G9" s="500"/>
      <c r="H9" s="500"/>
      <c r="I9" s="500"/>
      <c r="J9" s="500"/>
    </row>
    <row r="10" spans="1:61" ht="105">
      <c r="A10" s="500" t="s">
        <v>575</v>
      </c>
      <c r="B10" s="502" t="s">
        <v>576</v>
      </c>
      <c r="C10" s="500"/>
      <c r="D10" s="500"/>
      <c r="E10" s="500"/>
      <c r="F10" s="500"/>
      <c r="G10" s="500"/>
      <c r="H10" s="500"/>
      <c r="I10" s="500"/>
      <c r="J10" s="500"/>
    </row>
    <row r="11" spans="1:61" ht="105">
      <c r="A11" s="500" t="s">
        <v>577</v>
      </c>
      <c r="B11" s="502" t="s">
        <v>578</v>
      </c>
      <c r="C11" s="500"/>
      <c r="D11" s="500"/>
      <c r="E11" s="500"/>
      <c r="F11" s="500"/>
      <c r="G11" s="500"/>
      <c r="H11" s="500"/>
      <c r="I11" s="500"/>
      <c r="J11" s="500"/>
    </row>
    <row r="12" spans="1:61">
      <c r="A12" s="500"/>
      <c r="B12" s="501"/>
      <c r="C12" s="500"/>
      <c r="D12" s="500"/>
      <c r="E12" s="500"/>
      <c r="F12" s="500"/>
      <c r="G12" s="500"/>
      <c r="H12" s="500"/>
      <c r="I12" s="500"/>
      <c r="J12" s="500"/>
    </row>
    <row r="13" spans="1:61">
      <c r="A13" s="783" t="s">
        <v>552</v>
      </c>
      <c r="B13" s="783"/>
      <c r="C13" s="783"/>
      <c r="D13" s="783"/>
      <c r="E13" s="500"/>
      <c r="F13" s="500"/>
      <c r="G13" s="500"/>
      <c r="H13" s="500"/>
      <c r="I13" s="500"/>
      <c r="J13" s="500"/>
    </row>
    <row r="14" spans="1:61" ht="105">
      <c r="A14" s="503" t="s">
        <v>557</v>
      </c>
      <c r="B14" s="502" t="s">
        <v>579</v>
      </c>
      <c r="C14" s="500"/>
      <c r="D14" s="504"/>
      <c r="E14" s="500"/>
      <c r="F14" s="500"/>
      <c r="G14" s="500"/>
      <c r="H14" s="500"/>
      <c r="I14" s="500"/>
      <c r="J14" s="500"/>
    </row>
    <row r="15" spans="1:61" ht="105">
      <c r="A15" s="503" t="s">
        <v>558</v>
      </c>
      <c r="B15" s="502" t="s">
        <v>580</v>
      </c>
      <c r="C15" s="500"/>
      <c r="D15" s="500"/>
      <c r="E15" s="500"/>
      <c r="F15" s="500"/>
      <c r="G15" s="500"/>
      <c r="H15" s="500"/>
      <c r="I15" s="500"/>
      <c r="J15" s="500"/>
    </row>
    <row r="16" spans="1:61" ht="105">
      <c r="A16" s="503" t="s">
        <v>456</v>
      </c>
      <c r="B16" s="502" t="s">
        <v>581</v>
      </c>
      <c r="C16" s="500"/>
      <c r="D16" s="500"/>
      <c r="E16" s="500"/>
      <c r="F16" s="500"/>
      <c r="G16" s="500"/>
      <c r="H16" s="500"/>
      <c r="I16" s="500"/>
      <c r="J16" s="500"/>
    </row>
    <row r="17" spans="1:10" ht="105">
      <c r="A17" s="503" t="s">
        <v>559</v>
      </c>
      <c r="B17" s="502" t="s">
        <v>582</v>
      </c>
      <c r="C17" s="500"/>
      <c r="D17" s="500"/>
      <c r="E17" s="500"/>
      <c r="F17" s="500"/>
      <c r="G17" s="500"/>
      <c r="H17" s="500"/>
      <c r="I17" s="500"/>
      <c r="J17" s="500"/>
    </row>
    <row r="18" spans="1:10">
      <c r="A18" s="500" t="s">
        <v>583</v>
      </c>
      <c r="B18" s="501"/>
      <c r="C18" s="505" t="s">
        <v>584</v>
      </c>
      <c r="D18" s="500"/>
      <c r="E18" s="500"/>
      <c r="F18" s="500"/>
      <c r="G18" s="500"/>
      <c r="H18" s="500"/>
      <c r="I18" s="500"/>
      <c r="J18" s="500"/>
    </row>
    <row r="19" spans="1:10">
      <c r="A19" s="500"/>
      <c r="B19" s="501"/>
      <c r="C19" s="505" t="s">
        <v>585</v>
      </c>
      <c r="D19" s="500"/>
      <c r="E19" s="500"/>
      <c r="F19" s="500"/>
      <c r="G19" s="500"/>
      <c r="H19" s="500"/>
      <c r="I19" s="500"/>
      <c r="J19" s="500"/>
    </row>
    <row r="20" spans="1:10">
      <c r="A20" s="783" t="s">
        <v>553</v>
      </c>
      <c r="B20" s="783"/>
      <c r="C20" s="505" t="s">
        <v>586</v>
      </c>
      <c r="D20" s="500"/>
      <c r="E20" s="500"/>
      <c r="F20" s="500"/>
      <c r="G20" s="500"/>
      <c r="H20" s="500"/>
      <c r="I20" s="500"/>
      <c r="J20" s="500"/>
    </row>
    <row r="21" spans="1:10" ht="120">
      <c r="A21" s="503" t="s">
        <v>557</v>
      </c>
      <c r="B21" s="502" t="s">
        <v>587</v>
      </c>
      <c r="C21" s="500"/>
      <c r="D21" s="500"/>
      <c r="E21" s="500"/>
      <c r="F21" s="500"/>
      <c r="G21" s="500"/>
      <c r="H21" s="500"/>
      <c r="I21" s="500"/>
      <c r="J21" s="500"/>
    </row>
    <row r="22" spans="1:10" ht="120">
      <c r="A22" s="503" t="s">
        <v>558</v>
      </c>
      <c r="B22" s="502" t="s">
        <v>588</v>
      </c>
      <c r="C22" s="500"/>
      <c r="D22" s="500"/>
      <c r="E22" s="500"/>
      <c r="F22" s="500"/>
      <c r="G22" s="500"/>
      <c r="H22" s="500"/>
      <c r="I22" s="500"/>
      <c r="J22" s="500"/>
    </row>
    <row r="23" spans="1:10">
      <c r="A23" s="500"/>
      <c r="B23" s="501"/>
      <c r="C23" s="500"/>
      <c r="D23" s="500"/>
      <c r="E23" s="500"/>
      <c r="F23" s="500"/>
      <c r="G23" s="500"/>
      <c r="H23" s="500"/>
      <c r="I23" s="500"/>
      <c r="J23" s="500"/>
    </row>
    <row r="24" spans="1:10">
      <c r="A24" s="783" t="s">
        <v>555</v>
      </c>
      <c r="B24" s="783"/>
      <c r="C24" s="500"/>
      <c r="D24" s="500"/>
      <c r="E24" s="500"/>
      <c r="F24" s="500"/>
      <c r="G24" s="500"/>
      <c r="H24" s="500"/>
      <c r="I24" s="500"/>
      <c r="J24" s="500"/>
    </row>
    <row r="25" spans="1:10" ht="105">
      <c r="A25" s="503" t="s">
        <v>557</v>
      </c>
      <c r="B25" s="506" t="s">
        <v>589</v>
      </c>
      <c r="C25" s="500"/>
      <c r="D25" s="500"/>
      <c r="E25" s="500"/>
      <c r="F25" s="500"/>
      <c r="G25" s="500"/>
      <c r="H25" s="500"/>
      <c r="I25" s="500"/>
      <c r="J25" s="500"/>
    </row>
    <row r="26" spans="1:10" ht="105">
      <c r="A26" s="503" t="s">
        <v>560</v>
      </c>
      <c r="B26" s="506" t="s">
        <v>590</v>
      </c>
      <c r="C26" s="500"/>
      <c r="D26" s="500"/>
      <c r="E26" s="500"/>
      <c r="F26" s="500"/>
      <c r="G26" s="500"/>
      <c r="H26" s="500"/>
      <c r="I26" s="500"/>
      <c r="J26" s="500"/>
    </row>
  </sheetData>
  <mergeCells count="13">
    <mergeCell ref="AY8:BA8"/>
    <mergeCell ref="N6:O6"/>
    <mergeCell ref="H6:I6"/>
    <mergeCell ref="J6:K6"/>
    <mergeCell ref="A13:D13"/>
    <mergeCell ref="B8:O8"/>
    <mergeCell ref="A20:B20"/>
    <mergeCell ref="A24:B24"/>
    <mergeCell ref="D1:O1"/>
    <mergeCell ref="B6:C6"/>
    <mergeCell ref="B5:O5"/>
    <mergeCell ref="D6:G6"/>
    <mergeCell ref="L6:M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1C38E-B12C-4507-943D-036A2F97B022}">
  <sheetPr>
    <tabColor rgb="FF00B0F0"/>
  </sheetPr>
  <dimension ref="A1:V50"/>
  <sheetViews>
    <sheetView showGridLines="0" topLeftCell="A23" workbookViewId="0">
      <selection activeCell="B39" sqref="B39:G39"/>
    </sheetView>
  </sheetViews>
  <sheetFormatPr defaultColWidth="8.85546875" defaultRowHeight="15"/>
  <cols>
    <col min="2" max="2" width="23" bestFit="1" customWidth="1"/>
    <col min="3" max="3" width="23.28515625" customWidth="1"/>
    <col min="4" max="4" width="27.42578125" customWidth="1"/>
    <col min="5" max="5" width="23.7109375" customWidth="1"/>
    <col min="6" max="7" width="20.28515625" customWidth="1"/>
    <col min="8" max="8" width="26.7109375" customWidth="1"/>
    <col min="9" max="9" width="39.42578125" customWidth="1"/>
    <col min="10" max="10" width="31" customWidth="1"/>
    <col min="11" max="11" width="22.42578125" customWidth="1"/>
    <col min="12" max="12" width="25.140625" customWidth="1"/>
  </cols>
  <sheetData>
    <row r="1" spans="1:22" ht="15.95">
      <c r="B1" s="794" t="s">
        <v>591</v>
      </c>
      <c r="C1" s="794"/>
      <c r="D1" s="794"/>
      <c r="E1" s="794"/>
      <c r="F1" s="794"/>
      <c r="G1" s="794"/>
      <c r="H1" s="794"/>
      <c r="I1" s="794"/>
      <c r="J1" s="794"/>
      <c r="L1" s="16" t="s">
        <v>592</v>
      </c>
      <c r="M1" t="s">
        <v>593</v>
      </c>
      <c r="V1" s="16" t="s">
        <v>594</v>
      </c>
    </row>
    <row r="2" spans="1:22" ht="63.95">
      <c r="B2" s="57"/>
      <c r="C2" s="57"/>
      <c r="D2" s="57"/>
      <c r="E2" s="57"/>
      <c r="F2" s="57"/>
      <c r="G2" s="57"/>
      <c r="H2" s="57"/>
      <c r="I2" t="s">
        <v>595</v>
      </c>
      <c r="J2" s="624" t="s">
        <v>596</v>
      </c>
    </row>
    <row r="3" spans="1:22" ht="240">
      <c r="B3" s="252" t="s">
        <v>597</v>
      </c>
      <c r="H3" s="539" t="s">
        <v>598</v>
      </c>
      <c r="I3" s="539" t="s">
        <v>599</v>
      </c>
      <c r="J3" s="11" t="s">
        <v>600</v>
      </c>
    </row>
    <row r="4" spans="1:22">
      <c r="B4" s="625" t="s">
        <v>601</v>
      </c>
      <c r="C4" s="625" t="s">
        <v>602</v>
      </c>
      <c r="D4" s="625" t="s">
        <v>603</v>
      </c>
      <c r="E4" s="625" t="s">
        <v>604</v>
      </c>
      <c r="F4" s="625" t="s">
        <v>605</v>
      </c>
      <c r="G4" s="625"/>
      <c r="H4" s="625" t="s">
        <v>606</v>
      </c>
      <c r="I4" s="625" t="s">
        <v>607</v>
      </c>
      <c r="S4" t="s">
        <v>218</v>
      </c>
    </row>
    <row r="5" spans="1:22">
      <c r="B5" s="298" t="s">
        <v>608</v>
      </c>
      <c r="C5" s="31" t="s">
        <v>609</v>
      </c>
      <c r="D5" s="298" t="s">
        <v>610</v>
      </c>
      <c r="E5" s="298" t="s">
        <v>611</v>
      </c>
      <c r="F5" s="284">
        <v>0.93</v>
      </c>
      <c r="G5" s="284"/>
      <c r="H5" s="284" t="s">
        <v>612</v>
      </c>
      <c r="I5" s="31" t="s">
        <v>612</v>
      </c>
    </row>
    <row r="6" spans="1:22">
      <c r="B6" s="298" t="s">
        <v>613</v>
      </c>
      <c r="C6" s="31" t="s">
        <v>614</v>
      </c>
      <c r="D6" s="298" t="s">
        <v>615</v>
      </c>
      <c r="E6" s="298" t="s">
        <v>616</v>
      </c>
      <c r="F6" s="299" t="s">
        <v>617</v>
      </c>
      <c r="G6" s="299"/>
      <c r="H6" s="300">
        <v>250000</v>
      </c>
      <c r="I6" s="31" t="s">
        <v>61</v>
      </c>
    </row>
    <row r="7" spans="1:22">
      <c r="B7" s="298" t="s">
        <v>618</v>
      </c>
      <c r="C7" s="31" t="s">
        <v>619</v>
      </c>
      <c r="D7" s="298" t="s">
        <v>620</v>
      </c>
      <c r="E7" s="298" t="s">
        <v>621</v>
      </c>
      <c r="F7" s="206" t="s">
        <v>622</v>
      </c>
      <c r="G7" s="206"/>
      <c r="H7" s="300">
        <v>325000</v>
      </c>
      <c r="I7" s="31" t="s">
        <v>61</v>
      </c>
    </row>
    <row r="8" spans="1:22">
      <c r="B8" s="298" t="s">
        <v>623</v>
      </c>
      <c r="C8" s="31" t="s">
        <v>624</v>
      </c>
      <c r="D8" s="298" t="s">
        <v>625</v>
      </c>
      <c r="E8" s="298" t="s">
        <v>626</v>
      </c>
      <c r="F8" s="206" t="s">
        <v>627</v>
      </c>
      <c r="G8" s="206"/>
      <c r="H8" s="300">
        <v>300000</v>
      </c>
      <c r="I8" s="31" t="s">
        <v>61</v>
      </c>
    </row>
    <row r="9" spans="1:22">
      <c r="A9" s="97" t="s">
        <v>171</v>
      </c>
      <c r="B9" s="744" t="s">
        <v>628</v>
      </c>
      <c r="C9" s="744"/>
      <c r="D9" s="744"/>
      <c r="E9" s="744"/>
      <c r="F9" s="744"/>
      <c r="G9" s="744"/>
      <c r="H9" s="744"/>
      <c r="I9" s="254"/>
      <c r="J9" s="254"/>
    </row>
    <row r="10" spans="1:22" ht="15" customHeight="1">
      <c r="A10" s="97" t="s">
        <v>173</v>
      </c>
      <c r="B10" s="795" t="s">
        <v>629</v>
      </c>
      <c r="C10" s="795"/>
      <c r="D10" s="795"/>
      <c r="E10" s="795"/>
      <c r="F10" s="795"/>
      <c r="G10" s="795"/>
      <c r="H10" s="795"/>
      <c r="I10" s="11"/>
      <c r="J10" s="11"/>
    </row>
    <row r="11" spans="1:22">
      <c r="A11" s="538" t="s">
        <v>630</v>
      </c>
      <c r="I11" s="466"/>
      <c r="J11" s="57"/>
    </row>
    <row r="12" spans="1:22" ht="176.1">
      <c r="A12" s="538" t="s">
        <v>631</v>
      </c>
      <c r="I12" s="536" t="s">
        <v>632</v>
      </c>
      <c r="J12" s="57"/>
    </row>
    <row r="13" spans="1:22">
      <c r="A13" s="41" t="s">
        <v>633</v>
      </c>
    </row>
    <row r="16" spans="1:22">
      <c r="B16" s="252" t="s">
        <v>634</v>
      </c>
      <c r="F16" t="s">
        <v>635</v>
      </c>
    </row>
    <row r="17" spans="1:8">
      <c r="B17" s="625" t="s">
        <v>167</v>
      </c>
      <c r="C17" s="625" t="s">
        <v>49</v>
      </c>
      <c r="D17" s="625" t="s">
        <v>636</v>
      </c>
      <c r="E17" s="625" t="s">
        <v>637</v>
      </c>
      <c r="F17" s="625" t="s">
        <v>638</v>
      </c>
    </row>
    <row r="18" spans="1:8">
      <c r="B18" s="298" t="s">
        <v>608</v>
      </c>
      <c r="C18" s="33" t="s">
        <v>609</v>
      </c>
      <c r="D18" s="31"/>
      <c r="E18" s="298" t="s">
        <v>610</v>
      </c>
      <c r="F18" s="65" t="s">
        <v>639</v>
      </c>
    </row>
    <row r="19" spans="1:8">
      <c r="B19" s="469" t="s">
        <v>613</v>
      </c>
      <c r="C19" s="470" t="s">
        <v>614</v>
      </c>
      <c r="D19" s="90"/>
      <c r="E19" s="469" t="s">
        <v>615</v>
      </c>
      <c r="F19" s="473" t="s">
        <v>639</v>
      </c>
    </row>
    <row r="20" spans="1:8">
      <c r="A20" s="97" t="s">
        <v>171</v>
      </c>
      <c r="B20" s="793" t="s">
        <v>121</v>
      </c>
      <c r="C20" s="793"/>
      <c r="D20" s="793"/>
      <c r="E20" s="793"/>
      <c r="F20" s="31"/>
    </row>
    <row r="21" spans="1:8" ht="206.25" customHeight="1">
      <c r="A21" s="97" t="s">
        <v>173</v>
      </c>
      <c r="B21" s="796" t="s">
        <v>640</v>
      </c>
      <c r="C21" s="796"/>
      <c r="D21" s="796"/>
      <c r="E21" s="796"/>
      <c r="F21" s="480"/>
      <c r="G21" s="254"/>
      <c r="H21" s="254"/>
    </row>
    <row r="22" spans="1:8" ht="99" customHeight="1">
      <c r="A22" s="538" t="s">
        <v>630</v>
      </c>
      <c r="B22" s="499"/>
      <c r="C22" s="499"/>
      <c r="D22" s="499"/>
      <c r="E22" s="499"/>
      <c r="F22" s="480"/>
      <c r="G22" s="254"/>
      <c r="H22" s="254"/>
    </row>
    <row r="23" spans="1:8" ht="99" customHeight="1">
      <c r="A23" s="538" t="s">
        <v>631</v>
      </c>
      <c r="B23" s="499"/>
      <c r="C23" s="499"/>
      <c r="D23" s="499"/>
      <c r="E23" s="499"/>
      <c r="F23" s="543" t="s">
        <v>632</v>
      </c>
      <c r="G23" s="254"/>
      <c r="H23" s="254"/>
    </row>
    <row r="24" spans="1:8">
      <c r="A24" s="41" t="s">
        <v>641</v>
      </c>
    </row>
    <row r="26" spans="1:8">
      <c r="A26" t="s">
        <v>642</v>
      </c>
      <c r="B26" t="s">
        <v>643</v>
      </c>
    </row>
    <row r="27" spans="1:8">
      <c r="A27">
        <v>1</v>
      </c>
      <c r="B27" t="s">
        <v>644</v>
      </c>
    </row>
    <row r="28" spans="1:8">
      <c r="A28">
        <v>2</v>
      </c>
      <c r="B28" t="s">
        <v>645</v>
      </c>
    </row>
    <row r="29" spans="1:8">
      <c r="A29">
        <v>3</v>
      </c>
      <c r="B29" t="s">
        <v>646</v>
      </c>
    </row>
    <row r="30" spans="1:8">
      <c r="A30">
        <v>4</v>
      </c>
      <c r="B30" t="s">
        <v>647</v>
      </c>
      <c r="C30" s="16" t="s">
        <v>648</v>
      </c>
    </row>
    <row r="34" spans="1:8">
      <c r="B34" s="252" t="s">
        <v>649</v>
      </c>
      <c r="H34" t="s">
        <v>650</v>
      </c>
    </row>
    <row r="35" spans="1:8">
      <c r="B35" s="625" t="s">
        <v>167</v>
      </c>
      <c r="C35" s="625" t="s">
        <v>49</v>
      </c>
      <c r="D35" s="625" t="s">
        <v>636</v>
      </c>
      <c r="E35" s="625" t="s">
        <v>651</v>
      </c>
      <c r="F35" s="625" t="s">
        <v>637</v>
      </c>
      <c r="G35" s="625" t="s">
        <v>606</v>
      </c>
      <c r="H35" s="625" t="s">
        <v>652</v>
      </c>
    </row>
    <row r="36" spans="1:8">
      <c r="B36" s="298" t="s">
        <v>608</v>
      </c>
      <c r="C36" s="33" t="s">
        <v>609</v>
      </c>
      <c r="D36" s="40" t="s">
        <v>653</v>
      </c>
      <c r="E36" s="40" t="s">
        <v>654</v>
      </c>
      <c r="F36" s="298" t="s">
        <v>610</v>
      </c>
      <c r="G36" s="300">
        <v>250000</v>
      </c>
      <c r="H36" s="65" t="s">
        <v>655</v>
      </c>
    </row>
    <row r="37" spans="1:8">
      <c r="B37" s="469" t="s">
        <v>613</v>
      </c>
      <c r="C37" s="470" t="s">
        <v>614</v>
      </c>
      <c r="D37" s="471" t="s">
        <v>653</v>
      </c>
      <c r="E37" s="471" t="s">
        <v>656</v>
      </c>
      <c r="F37" s="469" t="s">
        <v>615</v>
      </c>
      <c r="G37" s="472">
        <v>250000</v>
      </c>
      <c r="H37" s="473" t="s">
        <v>655</v>
      </c>
    </row>
    <row r="38" spans="1:8">
      <c r="A38" s="542" t="s">
        <v>657</v>
      </c>
      <c r="B38" s="797" t="s">
        <v>658</v>
      </c>
      <c r="C38" s="798"/>
      <c r="D38" s="798"/>
      <c r="E38" s="798"/>
      <c r="F38" s="798"/>
      <c r="G38" s="799"/>
      <c r="H38" s="248"/>
    </row>
    <row r="39" spans="1:8" ht="409.5" customHeight="1">
      <c r="A39" s="542" t="s">
        <v>173</v>
      </c>
      <c r="B39" s="790" t="s">
        <v>659</v>
      </c>
      <c r="C39" s="791"/>
      <c r="D39" s="791"/>
      <c r="E39" s="791"/>
      <c r="F39" s="791"/>
      <c r="G39" s="792"/>
      <c r="H39" s="541"/>
    </row>
    <row r="40" spans="1:8">
      <c r="A40" s="538" t="s">
        <v>630</v>
      </c>
      <c r="B40" s="57"/>
      <c r="C40" s="57"/>
      <c r="D40" s="57"/>
      <c r="E40" s="57"/>
      <c r="F40" s="57"/>
      <c r="G40" s="57"/>
      <c r="H40" s="536"/>
    </row>
    <row r="41" spans="1:8" ht="288">
      <c r="A41" s="538" t="s">
        <v>631</v>
      </c>
      <c r="B41" s="57"/>
      <c r="C41" s="57"/>
      <c r="D41" s="57"/>
      <c r="E41" s="57"/>
      <c r="F41" s="57"/>
      <c r="G41" s="57"/>
      <c r="H41" s="536" t="s">
        <v>632</v>
      </c>
    </row>
    <row r="42" spans="1:8">
      <c r="A42" s="41" t="s">
        <v>641</v>
      </c>
    </row>
    <row r="43" spans="1:8">
      <c r="A43" s="41"/>
    </row>
    <row r="44" spans="1:8">
      <c r="A44" t="s">
        <v>660</v>
      </c>
      <c r="B44" t="s">
        <v>661</v>
      </c>
    </row>
    <row r="45" spans="1:8">
      <c r="A45" t="s">
        <v>662</v>
      </c>
      <c r="B45" t="s">
        <v>663</v>
      </c>
    </row>
    <row r="46" spans="1:8">
      <c r="A46" t="s">
        <v>664</v>
      </c>
      <c r="B46" t="s">
        <v>665</v>
      </c>
    </row>
    <row r="47" spans="1:8">
      <c r="A47" t="s">
        <v>666</v>
      </c>
      <c r="B47" t="s">
        <v>667</v>
      </c>
    </row>
    <row r="48" spans="1:8">
      <c r="A48" t="s">
        <v>668</v>
      </c>
    </row>
    <row r="49" spans="1:2">
      <c r="A49" t="s">
        <v>669</v>
      </c>
      <c r="B49" t="s">
        <v>670</v>
      </c>
    </row>
    <row r="50" spans="1:2">
      <c r="A50" t="s">
        <v>671</v>
      </c>
      <c r="B50" s="222" t="s">
        <v>672</v>
      </c>
    </row>
  </sheetData>
  <mergeCells count="7">
    <mergeCell ref="B39:G39"/>
    <mergeCell ref="B20:E20"/>
    <mergeCell ref="B1:J1"/>
    <mergeCell ref="B9:H9"/>
    <mergeCell ref="B10:H10"/>
    <mergeCell ref="B21:E21"/>
    <mergeCell ref="B38:G3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E2142-705F-444B-907F-773974410A65}">
  <sheetPr>
    <tabColor rgb="FF00B0F0"/>
  </sheetPr>
  <dimension ref="A1:O166"/>
  <sheetViews>
    <sheetView showGridLines="0" workbookViewId="0">
      <selection activeCell="I52" sqref="I52"/>
    </sheetView>
  </sheetViews>
  <sheetFormatPr defaultColWidth="8.85546875" defaultRowHeight="15"/>
  <cols>
    <col min="1" max="1" width="20" customWidth="1"/>
    <col min="2" max="2" width="23.7109375" customWidth="1"/>
    <col min="3" max="4" width="16.42578125" bestFit="1" customWidth="1"/>
    <col min="5" max="5" width="18.140625" bestFit="1" customWidth="1"/>
    <col min="6" max="6" width="23.85546875" customWidth="1"/>
    <col min="7" max="7" width="23.7109375" bestFit="1" customWidth="1"/>
    <col min="8" max="8" width="25.7109375" bestFit="1" customWidth="1"/>
    <col min="9" max="9" width="29.42578125" bestFit="1" customWidth="1"/>
    <col min="10" max="10" width="25.7109375" bestFit="1" customWidth="1"/>
    <col min="11" max="12" width="29.42578125" bestFit="1" customWidth="1"/>
    <col min="13" max="13" width="25.7109375" bestFit="1" customWidth="1"/>
    <col min="14" max="14" width="29.42578125" bestFit="1" customWidth="1"/>
    <col min="15" max="15" width="21.42578125" customWidth="1"/>
  </cols>
  <sheetData>
    <row r="1" spans="1:15">
      <c r="C1" s="805" t="s">
        <v>673</v>
      </c>
      <c r="D1" s="805"/>
      <c r="E1" s="805"/>
      <c r="F1" s="805"/>
      <c r="G1" s="805"/>
      <c r="H1" s="805"/>
      <c r="I1" s="805"/>
      <c r="M1" t="s">
        <v>674</v>
      </c>
    </row>
    <row r="2" spans="1:15">
      <c r="M2" t="s">
        <v>675</v>
      </c>
    </row>
    <row r="3" spans="1:15">
      <c r="B3" s="899" t="s">
        <v>676</v>
      </c>
      <c r="C3" s="896"/>
      <c r="D3" s="896"/>
      <c r="E3" s="896"/>
      <c r="F3" s="896"/>
      <c r="G3" s="896"/>
      <c r="H3" s="896"/>
    </row>
    <row r="4" spans="1:15">
      <c r="B4" s="243" t="s">
        <v>448</v>
      </c>
      <c r="C4" s="244">
        <v>46235</v>
      </c>
      <c r="D4" s="243" t="s">
        <v>449</v>
      </c>
      <c r="E4" s="244">
        <v>46255</v>
      </c>
      <c r="G4" s="16"/>
      <c r="H4" s="16"/>
    </row>
    <row r="6" spans="1:15">
      <c r="B6" t="s">
        <v>259</v>
      </c>
    </row>
    <row r="7" spans="1:15">
      <c r="B7" s="900" t="s">
        <v>677</v>
      </c>
      <c r="C7" s="901"/>
      <c r="D7" s="901"/>
      <c r="E7" s="901"/>
      <c r="F7" s="901"/>
      <c r="G7" s="901"/>
      <c r="H7" s="901"/>
      <c r="I7" s="901"/>
      <c r="J7" s="901"/>
      <c r="K7" s="901"/>
      <c r="L7" s="902"/>
    </row>
    <row r="8" spans="1:15">
      <c r="B8" s="903" t="s">
        <v>678</v>
      </c>
      <c r="C8" s="904"/>
      <c r="D8" s="904"/>
      <c r="E8" s="904"/>
      <c r="F8" s="904"/>
      <c r="G8" s="905"/>
      <c r="H8" s="906" t="s">
        <v>679</v>
      </c>
      <c r="I8" s="904"/>
      <c r="J8" s="904"/>
      <c r="K8" s="904"/>
      <c r="L8" s="907"/>
    </row>
    <row r="9" spans="1:15">
      <c r="B9" s="454" t="s">
        <v>680</v>
      </c>
      <c r="C9" s="455" t="s">
        <v>681</v>
      </c>
      <c r="D9" s="455" t="s">
        <v>682</v>
      </c>
      <c r="E9" s="455" t="s">
        <v>683</v>
      </c>
      <c r="F9" s="455" t="s">
        <v>684</v>
      </c>
      <c r="G9" s="455" t="s">
        <v>685</v>
      </c>
      <c r="H9" s="455" t="s">
        <v>686</v>
      </c>
      <c r="I9" s="455" t="s">
        <v>681</v>
      </c>
      <c r="J9" s="455" t="s">
        <v>682</v>
      </c>
      <c r="K9" s="455" t="s">
        <v>683</v>
      </c>
      <c r="L9" s="457" t="s">
        <v>684</v>
      </c>
    </row>
    <row r="10" spans="1:15">
      <c r="B10" s="561" t="s">
        <v>687</v>
      </c>
      <c r="C10" s="562" t="s">
        <v>688</v>
      </c>
      <c r="D10" s="562" t="s">
        <v>689</v>
      </c>
      <c r="E10" s="562" t="s">
        <v>687</v>
      </c>
      <c r="F10" s="562" t="s">
        <v>687</v>
      </c>
      <c r="G10" s="562" t="s">
        <v>690</v>
      </c>
      <c r="H10" s="562" t="s">
        <v>691</v>
      </c>
      <c r="I10" s="562" t="s">
        <v>692</v>
      </c>
      <c r="J10" s="562" t="s">
        <v>693</v>
      </c>
      <c r="K10" s="562" t="s">
        <v>691</v>
      </c>
      <c r="L10" s="563" t="s">
        <v>691</v>
      </c>
    </row>
    <row r="11" spans="1:15">
      <c r="A11" s="16" t="s">
        <v>694</v>
      </c>
      <c r="B11" s="793"/>
      <c r="C11" s="793"/>
      <c r="D11" s="793"/>
      <c r="E11" s="793"/>
      <c r="F11" s="793"/>
      <c r="G11" s="793"/>
      <c r="H11" s="793"/>
      <c r="I11" s="793"/>
      <c r="J11" s="793"/>
      <c r="K11" s="793"/>
      <c r="L11" s="793"/>
    </row>
    <row r="12" spans="1:15">
      <c r="A12" s="16" t="s">
        <v>18</v>
      </c>
      <c r="B12" s="810" t="s">
        <v>695</v>
      </c>
      <c r="C12" s="793"/>
      <c r="D12" s="793"/>
      <c r="E12" s="793"/>
      <c r="F12" s="793"/>
      <c r="G12" s="793"/>
      <c r="H12" s="793"/>
      <c r="I12" s="793"/>
      <c r="J12" s="793"/>
      <c r="K12" s="793"/>
      <c r="L12" s="793"/>
    </row>
    <row r="14" spans="1:15" hidden="1">
      <c r="B14" s="804" t="s">
        <v>453</v>
      </c>
      <c r="C14" s="804"/>
      <c r="D14" s="804"/>
      <c r="E14" s="804"/>
      <c r="F14" s="804"/>
      <c r="G14" s="804"/>
      <c r="H14" s="804"/>
      <c r="I14" s="806" t="s">
        <v>29</v>
      </c>
      <c r="J14" s="807"/>
      <c r="K14" s="807"/>
      <c r="L14" s="807"/>
      <c r="M14" s="808"/>
      <c r="N14" s="808"/>
      <c r="O14" s="809"/>
    </row>
    <row r="15" spans="1:15" hidden="1">
      <c r="B15" s="378" t="s">
        <v>696</v>
      </c>
      <c r="C15" s="378" t="s">
        <v>697</v>
      </c>
      <c r="D15" s="378" t="s">
        <v>698</v>
      </c>
      <c r="E15" s="378" t="s">
        <v>699</v>
      </c>
      <c r="F15" s="378" t="s">
        <v>700</v>
      </c>
      <c r="G15" s="378" t="s">
        <v>701</v>
      </c>
      <c r="H15" s="378" t="s">
        <v>702</v>
      </c>
      <c r="I15" s="378" t="s">
        <v>696</v>
      </c>
      <c r="J15" s="378" t="s">
        <v>697</v>
      </c>
      <c r="K15" s="378" t="s">
        <v>698</v>
      </c>
      <c r="L15" s="378" t="s">
        <v>699</v>
      </c>
      <c r="M15" s="378" t="s">
        <v>700</v>
      </c>
      <c r="N15" s="378" t="s">
        <v>701</v>
      </c>
      <c r="O15" s="378" t="s">
        <v>702</v>
      </c>
    </row>
    <row r="16" spans="1:15" hidden="1">
      <c r="B16" s="90">
        <v>100</v>
      </c>
      <c r="C16" s="90">
        <v>150</v>
      </c>
      <c r="D16" s="90">
        <v>200</v>
      </c>
      <c r="E16" s="90">
        <v>100</v>
      </c>
      <c r="F16" s="90">
        <v>25</v>
      </c>
      <c r="G16" s="90">
        <v>50</v>
      </c>
      <c r="H16" s="90">
        <v>25</v>
      </c>
      <c r="I16" s="90">
        <v>100</v>
      </c>
      <c r="J16" s="90">
        <v>150</v>
      </c>
      <c r="K16" s="90">
        <v>200</v>
      </c>
      <c r="L16" s="90">
        <v>100</v>
      </c>
      <c r="M16" s="90">
        <v>25</v>
      </c>
      <c r="N16" s="90">
        <v>50</v>
      </c>
      <c r="O16" s="90">
        <v>25</v>
      </c>
    </row>
    <row r="17" spans="2:15" hidden="1">
      <c r="B17" s="31"/>
      <c r="C17" s="31"/>
      <c r="D17" s="31"/>
      <c r="E17" s="31"/>
      <c r="F17" s="31"/>
      <c r="G17" s="31"/>
      <c r="H17" s="31"/>
      <c r="I17" s="31"/>
      <c r="J17" s="31"/>
      <c r="K17" s="31"/>
      <c r="L17" s="31"/>
      <c r="M17" s="31"/>
      <c r="N17" s="31"/>
      <c r="O17" s="31"/>
    </row>
    <row r="18" spans="2:15" hidden="1">
      <c r="B18" s="31"/>
      <c r="C18" s="31"/>
      <c r="D18" s="31"/>
      <c r="E18" s="31"/>
      <c r="F18" s="31"/>
      <c r="G18" s="31"/>
      <c r="H18" s="31"/>
      <c r="I18" s="31"/>
      <c r="J18" s="31"/>
      <c r="K18" s="31"/>
      <c r="L18" s="31"/>
      <c r="M18" s="31"/>
      <c r="N18" s="31"/>
      <c r="O18" s="31"/>
    </row>
    <row r="19" spans="2:15" hidden="1"/>
    <row r="20" spans="2:15" hidden="1"/>
    <row r="21" spans="2:15" hidden="1">
      <c r="B21" s="899" t="s">
        <v>703</v>
      </c>
      <c r="C21" s="896"/>
      <c r="D21" s="896"/>
      <c r="E21" s="896"/>
      <c r="F21" s="896"/>
      <c r="G21" s="896"/>
      <c r="H21" s="896"/>
    </row>
    <row r="22" spans="2:15" hidden="1">
      <c r="B22" s="243" t="s">
        <v>448</v>
      </c>
      <c r="C22" s="244">
        <v>46235</v>
      </c>
      <c r="D22" s="243" t="s">
        <v>449</v>
      </c>
      <c r="E22" s="244">
        <v>46255</v>
      </c>
      <c r="G22" s="16"/>
      <c r="H22" s="16"/>
    </row>
    <row r="23" spans="2:15" hidden="1"/>
    <row r="24" spans="2:15" hidden="1">
      <c r="B24" s="378" t="s">
        <v>704</v>
      </c>
      <c r="C24" s="378" t="s">
        <v>705</v>
      </c>
      <c r="D24" s="378" t="s">
        <v>706</v>
      </c>
      <c r="E24" s="378" t="s">
        <v>707</v>
      </c>
      <c r="F24" s="378" t="s">
        <v>708</v>
      </c>
      <c r="G24" s="378" t="s">
        <v>698</v>
      </c>
      <c r="H24" s="378" t="s">
        <v>709</v>
      </c>
      <c r="I24" s="378" t="s">
        <v>710</v>
      </c>
      <c r="J24" s="378" t="s">
        <v>711</v>
      </c>
      <c r="K24" s="378" t="s">
        <v>712</v>
      </c>
    </row>
    <row r="25" spans="2:15" ht="32.1" hidden="1">
      <c r="B25" s="31" t="s">
        <v>713</v>
      </c>
      <c r="C25" s="31" t="s">
        <v>714</v>
      </c>
      <c r="D25" s="31">
        <v>123123</v>
      </c>
      <c r="E25" s="31">
        <v>234234</v>
      </c>
      <c r="F25" s="379" t="s">
        <v>715</v>
      </c>
      <c r="G25" s="31">
        <v>9</v>
      </c>
      <c r="H25" s="80">
        <v>200000</v>
      </c>
      <c r="I25" s="31" t="s">
        <v>28</v>
      </c>
      <c r="J25" s="31" t="s">
        <v>612</v>
      </c>
      <c r="K25" s="31" t="s">
        <v>612</v>
      </c>
    </row>
    <row r="26" spans="2:15" ht="15.95" hidden="1">
      <c r="B26" s="31" t="s">
        <v>716</v>
      </c>
      <c r="C26" s="31" t="s">
        <v>717</v>
      </c>
      <c r="D26" s="31">
        <v>345345</v>
      </c>
      <c r="E26" s="31">
        <v>321321</v>
      </c>
      <c r="F26" s="379" t="s">
        <v>718</v>
      </c>
      <c r="G26" s="31">
        <v>2</v>
      </c>
      <c r="H26" s="80">
        <v>50000</v>
      </c>
      <c r="I26" s="31" t="s">
        <v>719</v>
      </c>
      <c r="J26" s="379" t="s">
        <v>718</v>
      </c>
      <c r="K26" s="31">
        <v>2</v>
      </c>
    </row>
    <row r="27" spans="2:15" hidden="1">
      <c r="B27" s="31" t="s">
        <v>720</v>
      </c>
      <c r="C27" s="31" t="s">
        <v>717</v>
      </c>
      <c r="D27" s="31">
        <v>678678</v>
      </c>
      <c r="E27" s="31">
        <v>234345</v>
      </c>
      <c r="F27" s="31" t="s">
        <v>721</v>
      </c>
      <c r="G27" s="31">
        <v>30</v>
      </c>
      <c r="H27" s="80">
        <v>500000</v>
      </c>
      <c r="I27" s="31" t="s">
        <v>722</v>
      </c>
      <c r="J27" s="31" t="s">
        <v>723</v>
      </c>
      <c r="K27" s="31">
        <v>10</v>
      </c>
    </row>
    <row r="28" spans="2:15" hidden="1">
      <c r="B28" s="31"/>
      <c r="C28" s="31"/>
      <c r="D28" s="31"/>
      <c r="E28" s="31"/>
      <c r="F28" s="31"/>
      <c r="G28" s="31"/>
      <c r="H28" s="31"/>
      <c r="I28" s="31" t="s">
        <v>724</v>
      </c>
      <c r="J28" s="31"/>
      <c r="K28" s="31"/>
    </row>
    <row r="29" spans="2:15" hidden="1">
      <c r="B29" s="31"/>
      <c r="C29" s="31"/>
      <c r="D29" s="31"/>
      <c r="E29" s="31"/>
      <c r="F29" s="31"/>
      <c r="G29" s="31"/>
      <c r="H29" s="31"/>
      <c r="I29" s="31" t="s">
        <v>725</v>
      </c>
      <c r="J29" s="31"/>
      <c r="K29" s="31"/>
    </row>
    <row r="32" spans="2:15">
      <c r="B32" s="899" t="s">
        <v>703</v>
      </c>
      <c r="C32" s="896"/>
      <c r="D32" s="896"/>
      <c r="E32" s="896"/>
      <c r="F32" s="896"/>
      <c r="G32" s="896"/>
      <c r="H32" s="896"/>
    </row>
    <row r="33" spans="1:11">
      <c r="B33" s="243" t="s">
        <v>448</v>
      </c>
      <c r="C33" s="244">
        <v>46235</v>
      </c>
      <c r="D33" s="243" t="s">
        <v>449</v>
      </c>
      <c r="E33" s="244">
        <v>46255</v>
      </c>
      <c r="G33" s="16"/>
      <c r="H33" s="16"/>
    </row>
    <row r="35" spans="1:11">
      <c r="B35" s="900" t="s">
        <v>677</v>
      </c>
      <c r="C35" s="901"/>
      <c r="D35" s="901"/>
      <c r="E35" s="901"/>
      <c r="F35" s="901"/>
      <c r="G35" s="901"/>
      <c r="H35" s="901"/>
      <c r="I35" s="908"/>
      <c r="J35" s="452" t="s">
        <v>342</v>
      </c>
      <c r="K35" s="453" t="s">
        <v>342</v>
      </c>
    </row>
    <row r="36" spans="1:11">
      <c r="B36" s="454" t="s">
        <v>726</v>
      </c>
      <c r="C36" s="455" t="s">
        <v>727</v>
      </c>
      <c r="D36" s="455" t="s">
        <v>728</v>
      </c>
      <c r="E36" s="455" t="s">
        <v>729</v>
      </c>
      <c r="F36" s="455" t="s">
        <v>682</v>
      </c>
      <c r="G36" s="456" t="s">
        <v>683</v>
      </c>
      <c r="H36" s="455" t="s">
        <v>684</v>
      </c>
      <c r="I36" s="455" t="s">
        <v>685</v>
      </c>
      <c r="J36" s="455" t="s">
        <v>730</v>
      </c>
      <c r="K36" s="457" t="s">
        <v>731</v>
      </c>
    </row>
    <row r="37" spans="1:11">
      <c r="B37" s="458" t="s">
        <v>732</v>
      </c>
      <c r="C37" s="459" t="s">
        <v>733</v>
      </c>
      <c r="D37" s="459" t="s">
        <v>734</v>
      </c>
      <c r="E37" s="459" t="s">
        <v>735</v>
      </c>
      <c r="F37" s="459" t="s">
        <v>693</v>
      </c>
      <c r="G37" s="459" t="s">
        <v>693</v>
      </c>
      <c r="H37" s="460" t="s">
        <v>284</v>
      </c>
      <c r="I37" s="459" t="s">
        <v>736</v>
      </c>
      <c r="J37" s="459" t="s">
        <v>737</v>
      </c>
      <c r="K37" s="462" t="s">
        <v>284</v>
      </c>
    </row>
    <row r="38" spans="1:11">
      <c r="B38" s="458" t="s">
        <v>738</v>
      </c>
      <c r="C38" s="459" t="s">
        <v>739</v>
      </c>
      <c r="D38" s="459" t="s">
        <v>740</v>
      </c>
      <c r="E38" s="459" t="s">
        <v>741</v>
      </c>
      <c r="F38" s="459" t="s">
        <v>691</v>
      </c>
      <c r="G38" s="460" t="s">
        <v>284</v>
      </c>
      <c r="H38" s="459" t="s">
        <v>691</v>
      </c>
      <c r="I38" s="459" t="s">
        <v>742</v>
      </c>
      <c r="J38" s="459" t="s">
        <v>743</v>
      </c>
      <c r="K38" s="461" t="s">
        <v>691</v>
      </c>
    </row>
    <row r="39" spans="1:11">
      <c r="B39" s="561" t="s">
        <v>744</v>
      </c>
      <c r="C39" s="562" t="s">
        <v>745</v>
      </c>
      <c r="D39" s="562" t="s">
        <v>746</v>
      </c>
      <c r="E39" s="562" t="s">
        <v>747</v>
      </c>
      <c r="F39" s="562" t="s">
        <v>691</v>
      </c>
      <c r="G39" s="564" t="s">
        <v>284</v>
      </c>
      <c r="H39" s="562" t="s">
        <v>691</v>
      </c>
      <c r="I39" s="562" t="s">
        <v>742</v>
      </c>
      <c r="J39" s="562" t="s">
        <v>737</v>
      </c>
      <c r="K39" s="565" t="s">
        <v>284</v>
      </c>
    </row>
    <row r="40" spans="1:11">
      <c r="A40" s="16" t="s">
        <v>694</v>
      </c>
      <c r="B40" s="803"/>
      <c r="C40" s="801"/>
      <c r="D40" s="801"/>
      <c r="E40" s="801"/>
      <c r="F40" s="801"/>
      <c r="G40" s="801"/>
      <c r="H40" s="801"/>
      <c r="I40" s="801"/>
      <c r="J40" s="801"/>
      <c r="K40" s="802"/>
    </row>
    <row r="41" spans="1:11">
      <c r="A41" s="16" t="s">
        <v>18</v>
      </c>
      <c r="B41" s="800" t="s">
        <v>748</v>
      </c>
      <c r="C41" s="801"/>
      <c r="D41" s="801"/>
      <c r="E41" s="801"/>
      <c r="F41" s="801"/>
      <c r="G41" s="801"/>
      <c r="H41" s="801"/>
      <c r="I41" s="801"/>
      <c r="J41" s="801"/>
      <c r="K41" s="802"/>
    </row>
    <row r="44" spans="1:11">
      <c r="A44" s="16" t="s">
        <v>749</v>
      </c>
    </row>
    <row r="45" spans="1:11">
      <c r="A45" t="s">
        <v>750</v>
      </c>
    </row>
    <row r="46" spans="1:11">
      <c r="A46" t="s">
        <v>751</v>
      </c>
    </row>
    <row r="47" spans="1:11">
      <c r="A47" t="s">
        <v>259</v>
      </c>
    </row>
    <row r="48" spans="1:11">
      <c r="A48" t="s">
        <v>752</v>
      </c>
    </row>
    <row r="49" spans="1:1">
      <c r="A49" t="s">
        <v>753</v>
      </c>
    </row>
    <row r="50" spans="1:1">
      <c r="A50" t="s">
        <v>754</v>
      </c>
    </row>
    <row r="51" spans="1:1">
      <c r="A51" t="s">
        <v>259</v>
      </c>
    </row>
    <row r="52" spans="1:1">
      <c r="A52" t="s">
        <v>755</v>
      </c>
    </row>
    <row r="53" spans="1:1">
      <c r="A53" t="s">
        <v>756</v>
      </c>
    </row>
    <row r="54" spans="1:1">
      <c r="A54" t="s">
        <v>757</v>
      </c>
    </row>
    <row r="55" spans="1:1">
      <c r="A55" t="s">
        <v>758</v>
      </c>
    </row>
    <row r="56" spans="1:1">
      <c r="A56" t="s">
        <v>259</v>
      </c>
    </row>
    <row r="57" spans="1:1">
      <c r="A57" t="s">
        <v>759</v>
      </c>
    </row>
    <row r="58" spans="1:1">
      <c r="A58" t="s">
        <v>756</v>
      </c>
    </row>
    <row r="59" spans="1:1">
      <c r="A59" t="s">
        <v>760</v>
      </c>
    </row>
    <row r="60" spans="1:1">
      <c r="A60" t="s">
        <v>761</v>
      </c>
    </row>
    <row r="61" spans="1:1">
      <c r="A61" t="s">
        <v>259</v>
      </c>
    </row>
    <row r="62" spans="1:1">
      <c r="A62" t="s">
        <v>762</v>
      </c>
    </row>
    <row r="63" spans="1:1">
      <c r="A63" t="s">
        <v>756</v>
      </c>
    </row>
    <row r="64" spans="1:1">
      <c r="A64" t="s">
        <v>763</v>
      </c>
    </row>
    <row r="65" spans="1:1">
      <c r="A65" t="s">
        <v>764</v>
      </c>
    </row>
    <row r="66" spans="1:1">
      <c r="A66" t="s">
        <v>765</v>
      </c>
    </row>
    <row r="67" spans="1:1">
      <c r="A67" t="s">
        <v>259</v>
      </c>
    </row>
    <row r="68" spans="1:1">
      <c r="A68" t="s">
        <v>762</v>
      </c>
    </row>
    <row r="69" spans="1:1">
      <c r="A69" t="s">
        <v>756</v>
      </c>
    </row>
    <row r="70" spans="1:1">
      <c r="A70" t="s">
        <v>766</v>
      </c>
    </row>
    <row r="71" spans="1:1">
      <c r="A71" t="s">
        <v>763</v>
      </c>
    </row>
    <row r="72" spans="1:1">
      <c r="A72" t="s">
        <v>764</v>
      </c>
    </row>
    <row r="73" spans="1:1">
      <c r="A73" t="s">
        <v>765</v>
      </c>
    </row>
    <row r="74" spans="1:1">
      <c r="A74" t="s">
        <v>259</v>
      </c>
    </row>
    <row r="75" spans="1:1">
      <c r="A75" t="s">
        <v>762</v>
      </c>
    </row>
    <row r="76" spans="1:1">
      <c r="A76" t="s">
        <v>756</v>
      </c>
    </row>
    <row r="77" spans="1:1">
      <c r="A77" t="s">
        <v>767</v>
      </c>
    </row>
    <row r="78" spans="1:1">
      <c r="A78" t="s">
        <v>763</v>
      </c>
    </row>
    <row r="79" spans="1:1">
      <c r="A79" t="s">
        <v>764</v>
      </c>
    </row>
    <row r="80" spans="1:1">
      <c r="A80" t="s">
        <v>768</v>
      </c>
    </row>
    <row r="81" spans="1:1">
      <c r="A81" t="s">
        <v>259</v>
      </c>
    </row>
    <row r="82" spans="1:1">
      <c r="A82" t="s">
        <v>259</v>
      </c>
    </row>
    <row r="83" spans="1:1">
      <c r="A83" t="s">
        <v>752</v>
      </c>
    </row>
    <row r="84" spans="1:1">
      <c r="A84" t="s">
        <v>769</v>
      </c>
    </row>
    <row r="85" spans="1:1">
      <c r="A85" t="s">
        <v>754</v>
      </c>
    </row>
    <row r="86" spans="1:1">
      <c r="A86" t="s">
        <v>259</v>
      </c>
    </row>
    <row r="87" spans="1:1">
      <c r="A87" t="s">
        <v>755</v>
      </c>
    </row>
    <row r="88" spans="1:1">
      <c r="A88" t="s">
        <v>770</v>
      </c>
    </row>
    <row r="89" spans="1:1">
      <c r="A89" t="s">
        <v>757</v>
      </c>
    </row>
    <row r="90" spans="1:1">
      <c r="A90" t="s">
        <v>771</v>
      </c>
    </row>
    <row r="91" spans="1:1">
      <c r="A91" t="s">
        <v>259</v>
      </c>
    </row>
    <row r="92" spans="1:1">
      <c r="A92" t="s">
        <v>759</v>
      </c>
    </row>
    <row r="93" spans="1:1">
      <c r="A93" t="s">
        <v>770</v>
      </c>
    </row>
    <row r="94" spans="1:1">
      <c r="A94" t="s">
        <v>760</v>
      </c>
    </row>
    <row r="95" spans="1:1">
      <c r="A95" t="s">
        <v>772</v>
      </c>
    </row>
    <row r="96" spans="1:1">
      <c r="A96" t="s">
        <v>259</v>
      </c>
    </row>
    <row r="97" spans="1:1">
      <c r="A97" t="s">
        <v>762</v>
      </c>
    </row>
    <row r="98" spans="1:1">
      <c r="A98" t="s">
        <v>770</v>
      </c>
    </row>
    <row r="99" spans="1:1">
      <c r="A99" t="s">
        <v>763</v>
      </c>
    </row>
    <row r="100" spans="1:1">
      <c r="A100" t="s">
        <v>764</v>
      </c>
    </row>
    <row r="101" spans="1:1">
      <c r="A101" t="s">
        <v>773</v>
      </c>
    </row>
    <row r="102" spans="1:1">
      <c r="A102" t="s">
        <v>259</v>
      </c>
    </row>
    <row r="103" spans="1:1">
      <c r="A103" t="s">
        <v>762</v>
      </c>
    </row>
    <row r="104" spans="1:1">
      <c r="A104" t="s">
        <v>770</v>
      </c>
    </row>
    <row r="105" spans="1:1">
      <c r="A105" t="s">
        <v>766</v>
      </c>
    </row>
    <row r="106" spans="1:1">
      <c r="A106" t="s">
        <v>763</v>
      </c>
    </row>
    <row r="107" spans="1:1">
      <c r="A107" t="s">
        <v>764</v>
      </c>
    </row>
    <row r="108" spans="1:1">
      <c r="A108" t="s">
        <v>774</v>
      </c>
    </row>
    <row r="109" spans="1:1">
      <c r="A109" t="s">
        <v>259</v>
      </c>
    </row>
    <row r="110" spans="1:1">
      <c r="A110" t="s">
        <v>762</v>
      </c>
    </row>
    <row r="111" spans="1:1">
      <c r="A111" t="s">
        <v>770</v>
      </c>
    </row>
    <row r="112" spans="1:1">
      <c r="A112" t="s">
        <v>767</v>
      </c>
    </row>
    <row r="113" spans="1:1">
      <c r="A113" t="s">
        <v>763</v>
      </c>
    </row>
    <row r="114" spans="1:1">
      <c r="A114" t="s">
        <v>764</v>
      </c>
    </row>
    <row r="115" spans="1:1">
      <c r="A115" t="s">
        <v>775</v>
      </c>
    </row>
    <row r="116" spans="1:1">
      <c r="A116" t="s">
        <v>259</v>
      </c>
    </row>
    <row r="117" spans="1:1">
      <c r="A117" t="s">
        <v>776</v>
      </c>
    </row>
    <row r="118" spans="1:1">
      <c r="A118" t="s">
        <v>777</v>
      </c>
    </row>
    <row r="119" spans="1:1">
      <c r="A119" t="s">
        <v>778</v>
      </c>
    </row>
    <row r="120" spans="1:1">
      <c r="A120" t="s">
        <v>779</v>
      </c>
    </row>
    <row r="121" spans="1:1">
      <c r="A121" t="s">
        <v>780</v>
      </c>
    </row>
    <row r="122" spans="1:1">
      <c r="A122" t="s">
        <v>781</v>
      </c>
    </row>
    <row r="123" spans="1:1">
      <c r="A123" t="s">
        <v>259</v>
      </c>
    </row>
    <row r="124" spans="1:1">
      <c r="A124" s="16" t="s">
        <v>782</v>
      </c>
    </row>
    <row r="125" spans="1:1">
      <c r="A125" t="s">
        <v>750</v>
      </c>
    </row>
    <row r="126" spans="1:1">
      <c r="A126" t="s">
        <v>783</v>
      </c>
    </row>
    <row r="127" spans="1:1">
      <c r="A127" t="s">
        <v>784</v>
      </c>
    </row>
    <row r="128" spans="1:1">
      <c r="A128" t="s">
        <v>785</v>
      </c>
    </row>
    <row r="129" spans="1:1">
      <c r="A129" t="s">
        <v>786</v>
      </c>
    </row>
    <row r="130" spans="1:1">
      <c r="A130" t="s">
        <v>787</v>
      </c>
    </row>
    <row r="131" spans="1:1">
      <c r="A131" t="s">
        <v>259</v>
      </c>
    </row>
    <row r="132" spans="1:1">
      <c r="A132" t="s">
        <v>788</v>
      </c>
    </row>
    <row r="133" spans="1:1">
      <c r="A133" t="s">
        <v>789</v>
      </c>
    </row>
    <row r="134" spans="1:1">
      <c r="A134" t="s">
        <v>790</v>
      </c>
    </row>
    <row r="135" spans="1:1">
      <c r="A135" t="s">
        <v>791</v>
      </c>
    </row>
    <row r="136" spans="1:1">
      <c r="A136" t="s">
        <v>764</v>
      </c>
    </row>
    <row r="137" spans="1:1">
      <c r="A137" t="s">
        <v>792</v>
      </c>
    </row>
    <row r="138" spans="1:1">
      <c r="A138" t="s">
        <v>259</v>
      </c>
    </row>
    <row r="139" spans="1:1">
      <c r="A139" t="s">
        <v>788</v>
      </c>
    </row>
    <row r="140" spans="1:1">
      <c r="A140" t="s">
        <v>789</v>
      </c>
    </row>
    <row r="141" spans="1:1">
      <c r="A141" t="s">
        <v>793</v>
      </c>
    </row>
    <row r="142" spans="1:1">
      <c r="A142" t="s">
        <v>791</v>
      </c>
    </row>
    <row r="143" spans="1:1">
      <c r="A143" t="s">
        <v>764</v>
      </c>
    </row>
    <row r="144" spans="1:1">
      <c r="A144" t="s">
        <v>794</v>
      </c>
    </row>
    <row r="145" spans="1:1">
      <c r="A145" t="s">
        <v>259</v>
      </c>
    </row>
    <row r="146" spans="1:1">
      <c r="A146" t="s">
        <v>795</v>
      </c>
    </row>
    <row r="147" spans="1:1">
      <c r="A147" t="s">
        <v>259</v>
      </c>
    </row>
    <row r="148" spans="1:1">
      <c r="A148" t="s">
        <v>796</v>
      </c>
    </row>
    <row r="149" spans="1:1">
      <c r="A149" t="s">
        <v>797</v>
      </c>
    </row>
    <row r="150" spans="1:1">
      <c r="A150" t="s">
        <v>798</v>
      </c>
    </row>
    <row r="151" spans="1:1">
      <c r="A151" t="s">
        <v>799</v>
      </c>
    </row>
    <row r="152" spans="1:1">
      <c r="A152" t="s">
        <v>800</v>
      </c>
    </row>
    <row r="153" spans="1:1">
      <c r="A153" t="s">
        <v>801</v>
      </c>
    </row>
    <row r="154" spans="1:1">
      <c r="A154" t="s">
        <v>802</v>
      </c>
    </row>
    <row r="155" spans="1:1">
      <c r="A155" t="s">
        <v>259</v>
      </c>
    </row>
    <row r="156" spans="1:1">
      <c r="A156" t="s">
        <v>803</v>
      </c>
    </row>
    <row r="157" spans="1:1">
      <c r="A157" t="s">
        <v>259</v>
      </c>
    </row>
    <row r="158" spans="1:1">
      <c r="A158" t="s">
        <v>804</v>
      </c>
    </row>
    <row r="159" spans="1:1">
      <c r="A159" t="s">
        <v>805</v>
      </c>
    </row>
    <row r="160" spans="1:1">
      <c r="A160" t="s">
        <v>259</v>
      </c>
    </row>
    <row r="161" spans="1:1">
      <c r="A161" t="s">
        <v>806</v>
      </c>
    </row>
    <row r="162" spans="1:1">
      <c r="A162" t="s">
        <v>807</v>
      </c>
    </row>
    <row r="163" spans="1:1">
      <c r="A163" t="s">
        <v>259</v>
      </c>
    </row>
    <row r="164" spans="1:1">
      <c r="A164" t="s">
        <v>808</v>
      </c>
    </row>
    <row r="165" spans="1:1">
      <c r="A165" t="s">
        <v>809</v>
      </c>
    </row>
    <row r="166" spans="1:1">
      <c r="A166" t="s">
        <v>810</v>
      </c>
    </row>
  </sheetData>
  <mergeCells count="14">
    <mergeCell ref="B41:K41"/>
    <mergeCell ref="B40:K40"/>
    <mergeCell ref="B3:H3"/>
    <mergeCell ref="B14:H14"/>
    <mergeCell ref="C1:I1"/>
    <mergeCell ref="I14:O14"/>
    <mergeCell ref="B35:I35"/>
    <mergeCell ref="B32:H32"/>
    <mergeCell ref="B7:L7"/>
    <mergeCell ref="B8:G8"/>
    <mergeCell ref="H8:L8"/>
    <mergeCell ref="B21:H21"/>
    <mergeCell ref="B11:L11"/>
    <mergeCell ref="B12:L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01375-2B73-4B05-A31F-8BF2200FFA96}">
  <sheetPr>
    <tabColor rgb="FF00B0F0"/>
  </sheetPr>
  <dimension ref="A1:W172"/>
  <sheetViews>
    <sheetView tabSelected="1" topLeftCell="A7" workbookViewId="0">
      <selection activeCell="D17" sqref="D17"/>
    </sheetView>
  </sheetViews>
  <sheetFormatPr defaultColWidth="9.140625" defaultRowHeight="15"/>
  <cols>
    <col min="1" max="1" width="34.42578125" customWidth="1"/>
    <col min="2" max="2" width="20.140625" customWidth="1"/>
    <col min="3" max="3" width="23.7109375" customWidth="1"/>
    <col min="4" max="4" width="23.42578125" customWidth="1"/>
    <col min="5" max="5" width="28.7109375" customWidth="1"/>
    <col min="6" max="6" width="32.28515625" customWidth="1"/>
    <col min="7" max="7" width="33.42578125" customWidth="1"/>
    <col min="8" max="8" width="31" customWidth="1"/>
    <col min="9" max="9" width="30.140625" customWidth="1"/>
    <col min="10" max="10" width="52.5703125" bestFit="1" customWidth="1"/>
    <col min="11" max="11" width="47.7109375" customWidth="1"/>
    <col min="12" max="12" width="22" customWidth="1"/>
    <col min="13" max="14" width="18.7109375" hidden="1" customWidth="1"/>
    <col min="15" max="15" width="29.7109375" hidden="1" customWidth="1"/>
    <col min="16" max="16" width="18" hidden="1" customWidth="1"/>
    <col min="17" max="17" width="16.140625" hidden="1" customWidth="1"/>
    <col min="18" max="18" width="0" hidden="1" customWidth="1"/>
    <col min="22" max="22" width="19.140625" customWidth="1"/>
    <col min="23" max="23" width="24.42578125" customWidth="1"/>
  </cols>
  <sheetData>
    <row r="1" spans="1:19">
      <c r="B1" s="673" t="s">
        <v>811</v>
      </c>
      <c r="C1" s="673"/>
      <c r="D1" s="673"/>
      <c r="E1" s="673"/>
      <c r="F1" s="673"/>
      <c r="G1" s="673"/>
      <c r="H1" s="673"/>
      <c r="K1" t="s">
        <v>812</v>
      </c>
    </row>
    <row r="3" spans="1:19">
      <c r="A3" s="690" t="s">
        <v>813</v>
      </c>
      <c r="B3" s="691"/>
      <c r="C3" s="691"/>
      <c r="D3" s="691"/>
      <c r="E3" s="691"/>
      <c r="F3" s="691"/>
      <c r="G3" s="691"/>
      <c r="H3" s="691"/>
      <c r="I3" s="691"/>
      <c r="J3" s="691"/>
      <c r="K3" s="691"/>
      <c r="L3" s="691"/>
      <c r="M3" s="691"/>
      <c r="N3" s="691"/>
      <c r="O3" s="691"/>
      <c r="P3" s="691"/>
      <c r="Q3" s="691"/>
      <c r="R3" s="691"/>
      <c r="S3" s="691"/>
    </row>
    <row r="4" spans="1:19">
      <c r="A4" s="272" t="s">
        <v>448</v>
      </c>
      <c r="B4" s="389">
        <v>46235</v>
      </c>
      <c r="C4" s="390" t="s">
        <v>449</v>
      </c>
      <c r="D4" s="66">
        <v>46255</v>
      </c>
      <c r="G4" s="16"/>
      <c r="H4" s="16"/>
      <c r="I4" s="16"/>
      <c r="S4" s="57"/>
    </row>
    <row r="5" spans="1:19" ht="14.45" customHeight="1">
      <c r="A5" s="16"/>
      <c r="B5" s="16"/>
      <c r="C5" s="16"/>
      <c r="D5" s="16"/>
      <c r="E5" s="203"/>
      <c r="F5" s="16"/>
    </row>
    <row r="6" spans="1:19" ht="14.45" customHeight="1">
      <c r="A6" s="16"/>
      <c r="B6" s="16"/>
      <c r="C6" s="16"/>
      <c r="D6" s="16"/>
      <c r="E6" s="203"/>
      <c r="F6" s="16"/>
    </row>
    <row r="7" spans="1:19" ht="14.45" customHeight="1">
      <c r="B7" s="698" t="s">
        <v>814</v>
      </c>
      <c r="C7" s="698"/>
      <c r="D7" s="698"/>
      <c r="E7" s="698"/>
      <c r="F7" s="698"/>
      <c r="G7" s="698"/>
      <c r="H7" s="698"/>
      <c r="J7" t="s">
        <v>74</v>
      </c>
      <c r="M7" s="696" t="s">
        <v>815</v>
      </c>
      <c r="N7" s="697"/>
      <c r="O7" s="697"/>
      <c r="P7" s="697"/>
      <c r="Q7" s="697"/>
    </row>
    <row r="8" spans="1:19" ht="14.45" customHeight="1">
      <c r="B8" s="683" t="s">
        <v>816</v>
      </c>
      <c r="C8" s="716" t="s">
        <v>817</v>
      </c>
      <c r="D8" s="717"/>
      <c r="E8" s="717"/>
      <c r="F8" s="718" t="s">
        <v>818</v>
      </c>
      <c r="G8" s="718"/>
      <c r="H8" s="718"/>
      <c r="J8" t="s">
        <v>80</v>
      </c>
      <c r="M8" s="190" t="s">
        <v>816</v>
      </c>
      <c r="N8" s="221"/>
      <c r="O8" s="694" t="s">
        <v>819</v>
      </c>
      <c r="P8" s="695"/>
      <c r="Q8" s="695"/>
    </row>
    <row r="9" spans="1:19" ht="14.45" customHeight="1">
      <c r="B9" s="684"/>
      <c r="C9" s="679" t="s">
        <v>820</v>
      </c>
      <c r="D9" s="689"/>
      <c r="E9" s="689"/>
      <c r="F9" s="689" t="s">
        <v>821</v>
      </c>
      <c r="G9" s="689"/>
      <c r="H9" s="689"/>
      <c r="J9" t="s">
        <v>82</v>
      </c>
      <c r="M9" s="191"/>
      <c r="N9" s="218" t="s">
        <v>822</v>
      </c>
      <c r="O9" s="192" t="s">
        <v>823</v>
      </c>
      <c r="P9" s="192" t="s">
        <v>29</v>
      </c>
      <c r="Q9" s="219" t="s">
        <v>824</v>
      </c>
    </row>
    <row r="10" spans="1:19" ht="14.45" customHeight="1">
      <c r="B10" s="684"/>
      <c r="C10" s="333" t="s">
        <v>823</v>
      </c>
      <c r="D10" s="332" t="s">
        <v>824</v>
      </c>
      <c r="E10" s="332" t="s">
        <v>29</v>
      </c>
      <c r="F10" s="332" t="s">
        <v>823</v>
      </c>
      <c r="G10" s="332" t="s">
        <v>824</v>
      </c>
      <c r="H10" s="332" t="s">
        <v>29</v>
      </c>
      <c r="J10" t="s">
        <v>84</v>
      </c>
      <c r="M10" s="626">
        <v>46297</v>
      </c>
      <c r="N10" s="626" t="s">
        <v>817</v>
      </c>
      <c r="O10" s="627">
        <v>45</v>
      </c>
      <c r="P10" s="628">
        <v>5</v>
      </c>
      <c r="Q10" s="31">
        <v>4</v>
      </c>
    </row>
    <row r="11" spans="1:19">
      <c r="B11" s="329" t="s">
        <v>459</v>
      </c>
      <c r="C11" s="321">
        <v>29</v>
      </c>
      <c r="D11" s="320">
        <v>5</v>
      </c>
      <c r="E11" s="319">
        <v>2</v>
      </c>
      <c r="F11" s="319">
        <v>4</v>
      </c>
      <c r="G11" s="319">
        <v>0</v>
      </c>
      <c r="H11" s="319">
        <v>1</v>
      </c>
      <c r="J11" t="s">
        <v>86</v>
      </c>
      <c r="M11" s="629">
        <v>46298</v>
      </c>
      <c r="N11" s="629" t="s">
        <v>817</v>
      </c>
      <c r="O11" s="630">
        <v>50</v>
      </c>
      <c r="P11" s="631">
        <v>6</v>
      </c>
      <c r="Q11" s="31">
        <v>1</v>
      </c>
    </row>
    <row r="12" spans="1:19" ht="14.45" customHeight="1">
      <c r="B12" s="322">
        <v>46235</v>
      </c>
      <c r="C12" s="324">
        <v>20</v>
      </c>
      <c r="D12" s="325">
        <v>4</v>
      </c>
      <c r="E12" s="325">
        <v>1</v>
      </c>
      <c r="F12" s="325">
        <v>0</v>
      </c>
      <c r="G12" s="325">
        <v>0</v>
      </c>
      <c r="H12" s="325">
        <v>0</v>
      </c>
      <c r="J12" t="s">
        <v>88</v>
      </c>
      <c r="M12" s="629">
        <v>46372</v>
      </c>
      <c r="N12" s="629" t="s">
        <v>818</v>
      </c>
      <c r="O12" s="630">
        <v>10</v>
      </c>
      <c r="P12" s="631">
        <v>1</v>
      </c>
      <c r="Q12" s="90">
        <v>1</v>
      </c>
    </row>
    <row r="13" spans="1:19">
      <c r="B13" s="326">
        <v>46236</v>
      </c>
      <c r="C13" s="242">
        <v>9</v>
      </c>
      <c r="D13" s="229">
        <v>1</v>
      </c>
      <c r="E13" s="229">
        <v>1</v>
      </c>
      <c r="F13" s="229">
        <v>0</v>
      </c>
      <c r="G13" s="229">
        <v>0</v>
      </c>
      <c r="H13" s="229">
        <v>0</v>
      </c>
      <c r="J13" t="s">
        <v>90</v>
      </c>
      <c r="M13" s="715" t="s">
        <v>825</v>
      </c>
      <c r="N13" s="715"/>
      <c r="O13" s="627"/>
      <c r="P13" s="627"/>
      <c r="Q13" s="207"/>
    </row>
    <row r="14" spans="1:19">
      <c r="B14" s="322">
        <v>46237</v>
      </c>
      <c r="C14" s="227">
        <v>0</v>
      </c>
      <c r="D14" s="227">
        <v>0</v>
      </c>
      <c r="E14" s="227">
        <v>0</v>
      </c>
      <c r="F14" s="227">
        <v>4</v>
      </c>
      <c r="G14" s="227">
        <v>0</v>
      </c>
      <c r="H14" s="227">
        <v>1</v>
      </c>
      <c r="M14" s="218"/>
      <c r="N14" s="218"/>
      <c r="O14" s="627"/>
      <c r="P14" s="627"/>
      <c r="Q14" s="207"/>
    </row>
    <row r="15" spans="1:19">
      <c r="A15" s="79" t="s">
        <v>826</v>
      </c>
      <c r="B15" s="668" t="s">
        <v>827</v>
      </c>
      <c r="C15" s="669"/>
      <c r="D15" s="669"/>
      <c r="E15" s="669"/>
      <c r="F15" s="669"/>
      <c r="G15" s="669"/>
      <c r="H15" s="671"/>
      <c r="M15" s="715" t="s">
        <v>828</v>
      </c>
      <c r="N15" s="715"/>
      <c r="O15" s="627"/>
      <c r="P15" s="627"/>
      <c r="Q15" s="207"/>
    </row>
    <row r="16" spans="1:19" ht="24" customHeight="1">
      <c r="A16" s="540" t="s">
        <v>829</v>
      </c>
      <c r="B16" s="670" t="s">
        <v>830</v>
      </c>
      <c r="C16" s="669"/>
      <c r="D16" s="669"/>
      <c r="E16" s="669"/>
      <c r="F16" s="669"/>
      <c r="G16" s="669"/>
      <c r="H16" s="671"/>
      <c r="M16" s="232"/>
      <c r="N16" s="232"/>
      <c r="O16" s="632"/>
      <c r="P16" s="632"/>
      <c r="Q16" s="233"/>
    </row>
    <row r="17" spans="1:17" ht="32.1">
      <c r="A17" s="11" t="s">
        <v>831</v>
      </c>
      <c r="B17" s="188"/>
      <c r="M17" s="232"/>
      <c r="N17" s="232"/>
      <c r="O17" s="632"/>
      <c r="P17" s="632"/>
      <c r="Q17" s="233"/>
    </row>
    <row r="18" spans="1:17">
      <c r="A18" s="16"/>
      <c r="B18" s="188"/>
      <c r="M18" s="232"/>
      <c r="N18" s="232"/>
      <c r="O18" s="632"/>
      <c r="P18" s="632"/>
      <c r="Q18" s="233"/>
    </row>
    <row r="19" spans="1:17">
      <c r="A19" s="16"/>
      <c r="B19" s="680" t="s">
        <v>832</v>
      </c>
      <c r="C19" s="681"/>
      <c r="D19" s="681"/>
      <c r="E19" s="681"/>
      <c r="F19" s="681"/>
      <c r="G19" s="681"/>
      <c r="H19" s="682"/>
      <c r="M19" s="232"/>
      <c r="N19" s="232"/>
      <c r="O19" s="632"/>
      <c r="P19" s="632"/>
      <c r="Q19" s="233"/>
    </row>
    <row r="20" spans="1:17">
      <c r="B20" s="683" t="s">
        <v>816</v>
      </c>
      <c r="C20" s="686" t="s">
        <v>817</v>
      </c>
      <c r="D20" s="687"/>
      <c r="E20" s="688"/>
      <c r="F20" s="686" t="s">
        <v>818</v>
      </c>
      <c r="G20" s="687"/>
      <c r="H20" s="688"/>
      <c r="M20" s="232"/>
      <c r="N20" s="232"/>
      <c r="O20" s="632"/>
      <c r="P20" s="632"/>
      <c r="Q20" s="233"/>
    </row>
    <row r="21" spans="1:17">
      <c r="A21" s="188"/>
      <c r="B21" s="684"/>
      <c r="C21" s="677">
        <f>SUM(C23:E23)</f>
        <v>62</v>
      </c>
      <c r="D21" s="678"/>
      <c r="E21" s="679"/>
      <c r="F21" s="677">
        <f>SUM(F23:H23)</f>
        <v>15</v>
      </c>
      <c r="G21" s="678"/>
      <c r="H21" s="679"/>
      <c r="M21" s="232"/>
      <c r="N21" s="232"/>
      <c r="O21" s="632"/>
      <c r="P21" s="632"/>
      <c r="Q21" s="233"/>
    </row>
    <row r="22" spans="1:17">
      <c r="A22" s="188"/>
      <c r="B22" s="685"/>
      <c r="C22" s="332" t="s">
        <v>823</v>
      </c>
      <c r="D22" s="332" t="s">
        <v>824</v>
      </c>
      <c r="E22" s="332" t="s">
        <v>29</v>
      </c>
      <c r="F22" s="332" t="s">
        <v>823</v>
      </c>
      <c r="G22" s="332" t="s">
        <v>824</v>
      </c>
      <c r="H22" s="332" t="s">
        <v>29</v>
      </c>
      <c r="M22" s="232"/>
      <c r="N22" s="232"/>
      <c r="O22" s="632"/>
      <c r="P22" s="632"/>
      <c r="Q22" s="233"/>
    </row>
    <row r="23" spans="1:17">
      <c r="A23" s="188"/>
      <c r="B23" s="328" t="s">
        <v>833</v>
      </c>
      <c r="C23" s="633">
        <v>52</v>
      </c>
      <c r="D23" s="634">
        <v>4</v>
      </c>
      <c r="E23" s="323">
        <v>6</v>
      </c>
      <c r="F23" s="634">
        <v>13</v>
      </c>
      <c r="G23" s="634">
        <v>1</v>
      </c>
      <c r="H23" s="323">
        <v>1</v>
      </c>
      <c r="M23" s="232"/>
      <c r="N23" s="232"/>
      <c r="O23" s="632"/>
      <c r="P23" s="632"/>
      <c r="Q23" s="233"/>
    </row>
    <row r="24" spans="1:17">
      <c r="B24" s="327">
        <v>46235</v>
      </c>
      <c r="C24" s="227">
        <v>40</v>
      </c>
      <c r="D24" s="227">
        <v>2</v>
      </c>
      <c r="E24" s="227">
        <v>4</v>
      </c>
      <c r="F24" s="227">
        <v>0</v>
      </c>
      <c r="G24" s="227">
        <v>0</v>
      </c>
      <c r="H24" s="227">
        <v>0</v>
      </c>
      <c r="M24" s="232"/>
      <c r="N24" s="232"/>
      <c r="O24" s="632"/>
      <c r="P24" s="632"/>
      <c r="Q24" s="233"/>
    </row>
    <row r="25" spans="1:17">
      <c r="B25" s="326">
        <v>46236</v>
      </c>
      <c r="C25" s="227">
        <v>12</v>
      </c>
      <c r="D25" s="227">
        <v>2</v>
      </c>
      <c r="E25" s="227">
        <v>2</v>
      </c>
      <c r="F25" s="229">
        <v>0</v>
      </c>
      <c r="G25" s="229">
        <v>0</v>
      </c>
      <c r="H25" s="229">
        <v>0</v>
      </c>
      <c r="M25" s="232"/>
      <c r="N25" s="232"/>
      <c r="O25" s="632"/>
      <c r="P25" s="632"/>
      <c r="Q25" s="233"/>
    </row>
    <row r="26" spans="1:17">
      <c r="A26" s="188"/>
      <c r="B26" s="326">
        <v>46237</v>
      </c>
      <c r="C26" s="229">
        <v>0</v>
      </c>
      <c r="D26" s="229">
        <v>0</v>
      </c>
      <c r="E26" s="399">
        <v>0</v>
      </c>
      <c r="F26" s="229">
        <v>13</v>
      </c>
      <c r="G26" s="229">
        <v>1</v>
      </c>
      <c r="H26" s="229">
        <v>1</v>
      </c>
      <c r="M26" s="232"/>
      <c r="N26" s="232"/>
      <c r="O26" s="632"/>
      <c r="P26" s="632"/>
      <c r="Q26" s="233"/>
    </row>
    <row r="27" spans="1:17">
      <c r="A27" s="226" t="s">
        <v>834</v>
      </c>
      <c r="B27" s="668" t="s">
        <v>827</v>
      </c>
      <c r="C27" s="669"/>
      <c r="D27" s="669"/>
      <c r="E27" s="669"/>
      <c r="F27" s="669"/>
      <c r="G27" s="669"/>
      <c r="H27" s="671"/>
      <c r="M27" s="232"/>
      <c r="N27" s="232"/>
      <c r="O27" s="632"/>
      <c r="P27" s="632"/>
      <c r="Q27" s="233"/>
    </row>
    <row r="28" spans="1:17" ht="15" customHeight="1">
      <c r="A28" s="226" t="s">
        <v>829</v>
      </c>
      <c r="B28" s="670" t="s">
        <v>835</v>
      </c>
      <c r="C28" s="669"/>
      <c r="D28" s="669"/>
      <c r="E28" s="669"/>
      <c r="F28" s="669"/>
      <c r="G28" s="669"/>
      <c r="H28" s="671"/>
      <c r="M28" s="232"/>
      <c r="N28" s="232"/>
      <c r="O28" s="632"/>
      <c r="P28" s="632"/>
      <c r="Q28" s="233"/>
    </row>
    <row r="29" spans="1:17">
      <c r="A29" s="188"/>
      <c r="B29" s="188"/>
      <c r="M29" s="232"/>
      <c r="N29" s="232"/>
      <c r="O29" s="632"/>
      <c r="P29" s="632"/>
      <c r="Q29" s="233"/>
    </row>
    <row r="30" spans="1:17">
      <c r="A30" s="188"/>
      <c r="B30" s="680" t="s">
        <v>836</v>
      </c>
      <c r="C30" s="681"/>
      <c r="D30" s="681"/>
      <c r="E30" s="681"/>
      <c r="F30" s="681"/>
      <c r="G30" s="681"/>
      <c r="H30" s="682"/>
      <c r="M30" s="692" t="s">
        <v>837</v>
      </c>
      <c r="N30" s="693"/>
      <c r="O30" s="693"/>
      <c r="P30" s="693"/>
      <c r="Q30" s="693"/>
    </row>
    <row r="31" spans="1:17" ht="14.45" customHeight="1">
      <c r="A31" s="188"/>
      <c r="B31" s="683" t="s">
        <v>816</v>
      </c>
      <c r="C31" s="686" t="s">
        <v>817</v>
      </c>
      <c r="D31" s="687"/>
      <c r="E31" s="688"/>
      <c r="F31" s="686" t="s">
        <v>818</v>
      </c>
      <c r="G31" s="687"/>
      <c r="H31" s="688"/>
      <c r="M31" s="190" t="s">
        <v>816</v>
      </c>
      <c r="N31" s="221"/>
      <c r="O31" s="694" t="s">
        <v>819</v>
      </c>
      <c r="P31" s="695"/>
      <c r="Q31" s="695"/>
    </row>
    <row r="32" spans="1:17">
      <c r="A32" s="188"/>
      <c r="B32" s="685"/>
      <c r="C32" s="332" t="s">
        <v>823</v>
      </c>
      <c r="D32" s="332" t="s">
        <v>824</v>
      </c>
      <c r="E32" s="332" t="s">
        <v>29</v>
      </c>
      <c r="F32" s="332" t="s">
        <v>823</v>
      </c>
      <c r="G32" s="332" t="s">
        <v>824</v>
      </c>
      <c r="H32" s="332" t="s">
        <v>29</v>
      </c>
      <c r="M32" s="626">
        <v>46297</v>
      </c>
      <c r="N32" s="626" t="s">
        <v>817</v>
      </c>
      <c r="O32" s="627">
        <v>52</v>
      </c>
      <c r="P32" s="627">
        <v>6</v>
      </c>
      <c r="Q32" s="31">
        <v>4</v>
      </c>
    </row>
    <row r="33" spans="1:17" ht="14.45" customHeight="1">
      <c r="A33" s="188"/>
      <c r="B33" s="328" t="s">
        <v>838</v>
      </c>
      <c r="C33" s="334">
        <v>10000000000000</v>
      </c>
      <c r="D33" s="335">
        <v>500000000</v>
      </c>
      <c r="E33" s="335">
        <v>1200000000</v>
      </c>
      <c r="F33" s="635">
        <v>50000000</v>
      </c>
      <c r="G33" s="636">
        <v>100000</v>
      </c>
      <c r="H33" s="336">
        <v>150000</v>
      </c>
      <c r="M33" s="637">
        <v>46372</v>
      </c>
      <c r="N33" s="637" t="s">
        <v>818</v>
      </c>
      <c r="O33" s="630">
        <v>13</v>
      </c>
      <c r="P33" s="630">
        <v>1</v>
      </c>
      <c r="Q33" s="90">
        <v>1</v>
      </c>
    </row>
    <row r="34" spans="1:17">
      <c r="B34" s="327">
        <v>46235</v>
      </c>
      <c r="C34" s="337">
        <v>8000000000000</v>
      </c>
      <c r="D34" s="337">
        <v>300000000</v>
      </c>
      <c r="E34" s="337">
        <v>800000000</v>
      </c>
      <c r="F34" s="227">
        <v>0</v>
      </c>
      <c r="G34" s="227">
        <v>0</v>
      </c>
      <c r="H34" s="227">
        <v>0</v>
      </c>
      <c r="M34" s="715" t="s">
        <v>825</v>
      </c>
      <c r="N34" s="715"/>
      <c r="O34" s="627">
        <f>SUM(O32:O33)</f>
        <v>65</v>
      </c>
      <c r="P34" s="627">
        <f>SUM(P32:P33)</f>
        <v>7</v>
      </c>
      <c r="Q34" s="207">
        <f>SUM(Q32:Q33)</f>
        <v>5</v>
      </c>
    </row>
    <row r="35" spans="1:17">
      <c r="B35" s="326">
        <v>46236</v>
      </c>
      <c r="C35" s="337">
        <v>2000000000000</v>
      </c>
      <c r="D35" s="337">
        <v>200000000</v>
      </c>
      <c r="E35" s="337">
        <v>400000000</v>
      </c>
      <c r="F35" s="229">
        <v>0</v>
      </c>
      <c r="G35" s="229">
        <v>0</v>
      </c>
      <c r="H35" s="229">
        <v>0</v>
      </c>
      <c r="M35" s="715" t="s">
        <v>828</v>
      </c>
      <c r="N35" s="715"/>
      <c r="O35" s="627"/>
      <c r="P35" s="627"/>
      <c r="Q35" s="207"/>
    </row>
    <row r="36" spans="1:17">
      <c r="A36" s="188"/>
      <c r="B36" s="326">
        <v>46237</v>
      </c>
      <c r="C36" s="229">
        <v>0</v>
      </c>
      <c r="D36" s="229">
        <v>0</v>
      </c>
      <c r="E36" s="399">
        <v>0</v>
      </c>
      <c r="F36" s="638">
        <v>50000000</v>
      </c>
      <c r="G36" s="638">
        <v>100000</v>
      </c>
      <c r="H36" s="411">
        <v>150000</v>
      </c>
    </row>
    <row r="37" spans="1:17">
      <c r="A37" s="226" t="s">
        <v>834</v>
      </c>
      <c r="B37" s="668" t="s">
        <v>827</v>
      </c>
      <c r="C37" s="669"/>
      <c r="D37" s="669"/>
      <c r="E37" s="669"/>
      <c r="F37" s="669"/>
      <c r="G37" s="669"/>
      <c r="H37" s="671"/>
      <c r="M37" s="626">
        <v>46297</v>
      </c>
      <c r="N37" s="626" t="s">
        <v>817</v>
      </c>
      <c r="O37" s="639">
        <v>10000000000000</v>
      </c>
      <c r="P37" s="639">
        <v>1200000000</v>
      </c>
      <c r="Q37" s="220">
        <v>5000000000</v>
      </c>
    </row>
    <row r="38" spans="1:17" ht="15" customHeight="1">
      <c r="A38" s="226" t="s">
        <v>829</v>
      </c>
      <c r="B38" s="670" t="s">
        <v>839</v>
      </c>
      <c r="C38" s="669"/>
      <c r="D38" s="669"/>
      <c r="E38" s="669"/>
      <c r="F38" s="669"/>
      <c r="G38" s="669"/>
      <c r="H38" s="671"/>
      <c r="M38" s="640"/>
      <c r="N38" s="629"/>
      <c r="O38" s="641"/>
      <c r="P38" s="641"/>
      <c r="Q38" s="220"/>
    </row>
    <row r="39" spans="1:17">
      <c r="M39" s="640"/>
      <c r="N39" s="629"/>
      <c r="O39" s="641"/>
      <c r="P39" s="641"/>
      <c r="Q39" s="220"/>
    </row>
    <row r="40" spans="1:17">
      <c r="M40" s="640"/>
      <c r="N40" s="629"/>
      <c r="O40" s="641"/>
      <c r="P40" s="641"/>
      <c r="Q40" s="220"/>
    </row>
    <row r="41" spans="1:17">
      <c r="B41" s="674" t="s">
        <v>840</v>
      </c>
      <c r="C41" s="675"/>
      <c r="D41" s="675"/>
      <c r="E41" s="675"/>
      <c r="F41" s="675"/>
      <c r="G41" s="675"/>
      <c r="H41" s="675"/>
      <c r="I41" s="675"/>
      <c r="J41" s="675"/>
      <c r="K41" s="675"/>
      <c r="L41" s="676"/>
      <c r="M41" s="640">
        <v>46298</v>
      </c>
      <c r="N41" s="629" t="s">
        <v>817</v>
      </c>
      <c r="O41" s="641">
        <v>7500000000000</v>
      </c>
      <c r="P41" s="641">
        <v>1440000000</v>
      </c>
      <c r="Q41" s="220">
        <v>2000000000</v>
      </c>
    </row>
    <row r="42" spans="1:17">
      <c r="B42" s="683" t="s">
        <v>816</v>
      </c>
      <c r="C42" s="703" t="s">
        <v>817</v>
      </c>
      <c r="D42" s="703"/>
      <c r="E42" s="703"/>
      <c r="F42" s="703"/>
      <c r="G42" s="704"/>
      <c r="H42" s="702" t="s">
        <v>818</v>
      </c>
      <c r="I42" s="702"/>
      <c r="J42" s="702"/>
      <c r="K42" s="702"/>
      <c r="L42" s="702"/>
      <c r="M42" s="702"/>
      <c r="N42" s="640"/>
      <c r="O42" s="641"/>
      <c r="P42" s="641"/>
      <c r="Q42" s="220"/>
    </row>
    <row r="43" spans="1:17">
      <c r="B43" s="684"/>
      <c r="C43" s="330" t="s">
        <v>841</v>
      </c>
      <c r="D43" s="330" t="s">
        <v>842</v>
      </c>
      <c r="E43" s="330" t="s">
        <v>843</v>
      </c>
      <c r="F43" s="330" t="s">
        <v>844</v>
      </c>
      <c r="G43" s="330" t="s">
        <v>845</v>
      </c>
      <c r="H43" s="338" t="s">
        <v>841</v>
      </c>
      <c r="I43" s="338" t="s">
        <v>842</v>
      </c>
      <c r="J43" s="338" t="s">
        <v>843</v>
      </c>
      <c r="K43" s="338" t="s">
        <v>844</v>
      </c>
      <c r="L43" s="338" t="s">
        <v>845</v>
      </c>
      <c r="M43" s="338" t="s">
        <v>845</v>
      </c>
      <c r="N43" s="629" t="s">
        <v>818</v>
      </c>
      <c r="O43" s="642">
        <v>50000000</v>
      </c>
      <c r="P43" s="642">
        <v>100000</v>
      </c>
      <c r="Q43" s="223">
        <v>150000</v>
      </c>
    </row>
    <row r="44" spans="1:17">
      <c r="B44" s="331" t="s">
        <v>833</v>
      </c>
      <c r="C44" s="323">
        <v>40</v>
      </c>
      <c r="D44" s="323">
        <v>12</v>
      </c>
      <c r="E44" s="323">
        <v>0</v>
      </c>
      <c r="F44" s="323">
        <v>0</v>
      </c>
      <c r="G44" s="323">
        <v>0</v>
      </c>
      <c r="H44" s="323">
        <v>0</v>
      </c>
      <c r="I44" s="323">
        <v>0</v>
      </c>
      <c r="J44" s="323">
        <v>13</v>
      </c>
      <c r="K44" s="323">
        <v>0</v>
      </c>
      <c r="L44" s="323">
        <v>0</v>
      </c>
      <c r="M44" s="318">
        <v>10</v>
      </c>
      <c r="N44" s="218"/>
      <c r="O44" s="31"/>
      <c r="P44" s="31"/>
      <c r="Q44" s="31"/>
    </row>
    <row r="45" spans="1:17">
      <c r="B45" s="327">
        <v>46235</v>
      </c>
      <c r="C45" s="229">
        <v>30</v>
      </c>
      <c r="D45" s="229">
        <v>10</v>
      </c>
      <c r="E45" s="229">
        <v>0</v>
      </c>
      <c r="F45" s="229">
        <v>0</v>
      </c>
      <c r="G45" s="229">
        <v>0</v>
      </c>
      <c r="H45" s="229">
        <v>0</v>
      </c>
      <c r="I45" s="229">
        <v>0</v>
      </c>
      <c r="J45" s="229">
        <v>0</v>
      </c>
      <c r="K45" s="229">
        <v>0</v>
      </c>
      <c r="L45" s="229">
        <v>0</v>
      </c>
      <c r="M45" s="90"/>
      <c r="N45" s="218"/>
      <c r="O45" s="31"/>
      <c r="P45" s="31"/>
      <c r="Q45" s="31"/>
    </row>
    <row r="46" spans="1:17">
      <c r="B46" s="326">
        <v>46236</v>
      </c>
      <c r="C46" s="227">
        <v>10</v>
      </c>
      <c r="D46" s="227">
        <v>2</v>
      </c>
      <c r="E46" s="227">
        <v>0</v>
      </c>
      <c r="F46" s="227">
        <v>0</v>
      </c>
      <c r="G46" s="227">
        <v>0</v>
      </c>
      <c r="H46" s="227">
        <v>0</v>
      </c>
      <c r="I46" s="229">
        <v>0</v>
      </c>
      <c r="J46" s="229">
        <v>0</v>
      </c>
      <c r="K46" s="229">
        <v>0</v>
      </c>
      <c r="L46" s="229">
        <v>0</v>
      </c>
      <c r="M46" s="227"/>
      <c r="N46" s="218"/>
      <c r="O46" s="31"/>
      <c r="P46" s="31"/>
      <c r="Q46" s="31"/>
    </row>
    <row r="47" spans="1:17">
      <c r="B47" s="326">
        <v>46237</v>
      </c>
      <c r="C47" s="229">
        <v>0</v>
      </c>
      <c r="D47" s="229">
        <v>0</v>
      </c>
      <c r="E47" s="229">
        <v>0</v>
      </c>
      <c r="F47" s="229">
        <v>0</v>
      </c>
      <c r="G47" s="229">
        <v>0</v>
      </c>
      <c r="H47" s="229">
        <v>0</v>
      </c>
      <c r="I47" s="229">
        <v>0</v>
      </c>
      <c r="J47" s="229">
        <v>13</v>
      </c>
      <c r="K47" s="229">
        <v>0</v>
      </c>
      <c r="L47" s="229">
        <v>0</v>
      </c>
      <c r="M47" s="227"/>
    </row>
    <row r="48" spans="1:17">
      <c r="A48" s="226" t="s">
        <v>834</v>
      </c>
      <c r="B48" s="668" t="s">
        <v>846</v>
      </c>
      <c r="C48" s="669"/>
      <c r="D48" s="669"/>
      <c r="E48" s="669"/>
      <c r="F48" s="669"/>
      <c r="G48" s="669"/>
      <c r="H48" s="669"/>
      <c r="I48" s="669"/>
      <c r="J48" s="669"/>
      <c r="K48" s="669"/>
      <c r="L48" s="669"/>
      <c r="M48" s="16" t="s">
        <v>847</v>
      </c>
      <c r="N48" s="16"/>
      <c r="O48" t="s">
        <v>848</v>
      </c>
      <c r="P48" t="s">
        <v>849</v>
      </c>
    </row>
    <row r="49" spans="1:17">
      <c r="A49" s="226" t="s">
        <v>829</v>
      </c>
      <c r="B49" s="670" t="s">
        <v>850</v>
      </c>
      <c r="C49" s="669"/>
      <c r="D49" s="669"/>
      <c r="E49" s="669"/>
      <c r="F49" s="669"/>
      <c r="G49" s="669"/>
      <c r="H49" s="669"/>
      <c r="I49" s="669"/>
      <c r="J49" s="669"/>
      <c r="K49" s="669"/>
      <c r="L49" s="669"/>
      <c r="M49" s="16"/>
      <c r="N49" s="16"/>
    </row>
    <row r="50" spans="1:17">
      <c r="A50" s="16"/>
      <c r="C50" s="57"/>
      <c r="D50" s="57"/>
      <c r="E50" s="57"/>
      <c r="F50" s="57"/>
      <c r="G50" s="57"/>
      <c r="M50" s="16"/>
      <c r="N50" s="16"/>
    </row>
    <row r="51" spans="1:17">
      <c r="A51" s="16"/>
      <c r="C51" s="57"/>
      <c r="D51" s="57"/>
      <c r="E51" s="57"/>
      <c r="F51" s="57"/>
      <c r="G51" s="57"/>
      <c r="M51" s="16"/>
      <c r="N51" s="16"/>
    </row>
    <row r="52" spans="1:17">
      <c r="B52" s="674" t="s">
        <v>851</v>
      </c>
      <c r="C52" s="675"/>
      <c r="D52" s="675"/>
      <c r="E52" s="675"/>
      <c r="F52" s="675"/>
      <c r="G52" s="675"/>
      <c r="H52" s="675"/>
      <c r="I52" s="675"/>
      <c r="J52" s="675"/>
      <c r="K52" s="675"/>
      <c r="L52" s="676"/>
      <c r="M52" s="483">
        <v>46298</v>
      </c>
      <c r="N52" s="484" t="s">
        <v>817</v>
      </c>
      <c r="O52" s="485">
        <v>7500000000000</v>
      </c>
      <c r="P52" s="485">
        <v>1440000000</v>
      </c>
      <c r="Q52" s="486">
        <v>2000000000</v>
      </c>
    </row>
    <row r="53" spans="1:17">
      <c r="B53" s="685" t="s">
        <v>816</v>
      </c>
      <c r="C53" s="712" t="s">
        <v>817</v>
      </c>
      <c r="D53" s="713"/>
      <c r="E53" s="713"/>
      <c r="F53" s="713"/>
      <c r="G53" s="714"/>
      <c r="H53" s="712" t="s">
        <v>818</v>
      </c>
      <c r="I53" s="713"/>
      <c r="J53" s="713"/>
      <c r="K53" s="713"/>
      <c r="L53" s="713"/>
      <c r="M53" s="714"/>
      <c r="N53" s="483"/>
      <c r="O53" s="485"/>
      <c r="P53" s="485"/>
      <c r="Q53" s="486"/>
    </row>
    <row r="54" spans="1:17">
      <c r="B54" s="683"/>
      <c r="C54" s="330" t="s">
        <v>841</v>
      </c>
      <c r="D54" s="330" t="s">
        <v>842</v>
      </c>
      <c r="E54" s="330" t="s">
        <v>843</v>
      </c>
      <c r="F54" s="330" t="s">
        <v>844</v>
      </c>
      <c r="G54" s="330" t="s">
        <v>845</v>
      </c>
      <c r="H54" s="338" t="s">
        <v>841</v>
      </c>
      <c r="I54" s="338" t="s">
        <v>842</v>
      </c>
      <c r="J54" s="338" t="s">
        <v>843</v>
      </c>
      <c r="K54" s="338" t="s">
        <v>844</v>
      </c>
      <c r="L54" s="338" t="s">
        <v>845</v>
      </c>
      <c r="M54" s="338" t="s">
        <v>845</v>
      </c>
      <c r="N54" s="484" t="s">
        <v>818</v>
      </c>
      <c r="O54" s="487">
        <v>50000000</v>
      </c>
      <c r="P54" s="487">
        <v>100000</v>
      </c>
      <c r="Q54" s="488">
        <v>150000</v>
      </c>
    </row>
    <row r="55" spans="1:17">
      <c r="B55" s="331" t="s">
        <v>696</v>
      </c>
      <c r="C55" s="323">
        <v>40</v>
      </c>
      <c r="D55" s="323">
        <v>12</v>
      </c>
      <c r="E55" s="323">
        <v>0</v>
      </c>
      <c r="F55" s="323">
        <v>0</v>
      </c>
      <c r="G55" s="323">
        <v>0</v>
      </c>
      <c r="H55" s="323">
        <v>0</v>
      </c>
      <c r="I55" s="323">
        <v>0</v>
      </c>
      <c r="J55" s="323">
        <v>13</v>
      </c>
      <c r="K55" s="323">
        <v>0</v>
      </c>
      <c r="L55" s="323">
        <v>0</v>
      </c>
      <c r="M55" s="318">
        <v>10</v>
      </c>
      <c r="N55" s="489"/>
      <c r="O55" s="31"/>
      <c r="P55" s="31"/>
      <c r="Q55" s="31"/>
    </row>
    <row r="56" spans="1:17">
      <c r="B56" s="327">
        <v>46235</v>
      </c>
      <c r="C56" s="229">
        <v>30</v>
      </c>
      <c r="D56" s="229">
        <v>10</v>
      </c>
      <c r="E56" s="229">
        <v>0</v>
      </c>
      <c r="F56" s="229">
        <v>0</v>
      </c>
      <c r="G56" s="229">
        <v>0</v>
      </c>
      <c r="H56" s="229">
        <v>0</v>
      </c>
      <c r="I56" s="229">
        <v>0</v>
      </c>
      <c r="J56" s="229">
        <v>0</v>
      </c>
      <c r="K56" s="229">
        <v>0</v>
      </c>
      <c r="L56" s="229">
        <v>0</v>
      </c>
      <c r="M56" s="90"/>
      <c r="N56" s="489"/>
      <c r="O56" s="31"/>
      <c r="P56" s="31"/>
      <c r="Q56" s="31"/>
    </row>
    <row r="57" spans="1:17">
      <c r="B57" s="326">
        <v>46236</v>
      </c>
      <c r="C57" s="227">
        <v>10</v>
      </c>
      <c r="D57" s="227">
        <v>2</v>
      </c>
      <c r="E57" s="227">
        <v>0</v>
      </c>
      <c r="F57" s="227">
        <v>0</v>
      </c>
      <c r="G57" s="227">
        <v>0</v>
      </c>
      <c r="H57" s="227">
        <v>0</v>
      </c>
      <c r="I57" s="229">
        <v>0</v>
      </c>
      <c r="J57" s="229">
        <v>0</v>
      </c>
      <c r="K57" s="229">
        <v>0</v>
      </c>
      <c r="L57" s="229">
        <v>0</v>
      </c>
      <c r="M57" s="227"/>
      <c r="N57" s="489"/>
      <c r="O57" s="31"/>
      <c r="P57" s="31"/>
      <c r="Q57" s="31"/>
    </row>
    <row r="58" spans="1:17">
      <c r="B58" s="326">
        <v>46237</v>
      </c>
      <c r="C58" s="229">
        <v>0</v>
      </c>
      <c r="D58" s="229">
        <v>0</v>
      </c>
      <c r="E58" s="229">
        <v>0</v>
      </c>
      <c r="F58" s="229">
        <v>0</v>
      </c>
      <c r="G58" s="229">
        <v>0</v>
      </c>
      <c r="H58" s="229">
        <v>0</v>
      </c>
      <c r="I58" s="229">
        <v>0</v>
      </c>
      <c r="J58" s="229">
        <v>13</v>
      </c>
      <c r="K58" s="229">
        <v>0</v>
      </c>
      <c r="L58" s="229">
        <v>0</v>
      </c>
      <c r="M58" s="227"/>
    </row>
    <row r="59" spans="1:17">
      <c r="A59" s="226" t="s">
        <v>834</v>
      </c>
      <c r="B59" s="668" t="s">
        <v>846</v>
      </c>
      <c r="C59" s="669"/>
      <c r="D59" s="669"/>
      <c r="E59" s="669"/>
      <c r="F59" s="669"/>
      <c r="G59" s="669"/>
      <c r="H59" s="669"/>
      <c r="I59" s="669"/>
      <c r="J59" s="669"/>
      <c r="K59" s="669"/>
      <c r="L59" s="669"/>
      <c r="M59" s="16" t="s">
        <v>847</v>
      </c>
      <c r="N59" s="16"/>
      <c r="O59" t="s">
        <v>848</v>
      </c>
      <c r="P59" t="s">
        <v>849</v>
      </c>
    </row>
    <row r="60" spans="1:17">
      <c r="A60" s="226" t="s">
        <v>829</v>
      </c>
      <c r="B60" s="670" t="s">
        <v>852</v>
      </c>
      <c r="C60" s="669"/>
      <c r="D60" s="669"/>
      <c r="E60" s="669"/>
      <c r="F60" s="669"/>
      <c r="G60" s="669"/>
      <c r="H60" s="669"/>
      <c r="I60" s="669"/>
      <c r="J60" s="669"/>
      <c r="K60" s="669"/>
      <c r="L60" s="669"/>
      <c r="M60" s="16"/>
      <c r="N60" s="16"/>
    </row>
    <row r="61" spans="1:17">
      <c r="A61" s="16"/>
      <c r="C61" s="57"/>
      <c r="D61" s="57"/>
      <c r="E61" s="57"/>
      <c r="F61" s="57"/>
      <c r="G61" s="57"/>
      <c r="M61" s="16"/>
      <c r="N61" s="16"/>
    </row>
    <row r="62" spans="1:17">
      <c r="A62" s="16"/>
      <c r="C62" s="57"/>
      <c r="D62" s="57"/>
      <c r="E62" s="57"/>
      <c r="F62" s="57"/>
      <c r="G62" s="57"/>
      <c r="M62" s="16"/>
      <c r="N62" s="16"/>
    </row>
    <row r="63" spans="1:17">
      <c r="B63" s="674" t="s">
        <v>853</v>
      </c>
      <c r="C63" s="675"/>
      <c r="D63" s="675"/>
      <c r="E63" s="675"/>
      <c r="F63" s="675"/>
      <c r="G63" s="675"/>
      <c r="H63" s="675"/>
      <c r="I63" s="675"/>
      <c r="J63" s="675"/>
      <c r="K63" s="675"/>
      <c r="L63" s="676"/>
      <c r="M63" s="483">
        <v>46298</v>
      </c>
      <c r="N63" s="484" t="s">
        <v>817</v>
      </c>
      <c r="O63" s="485">
        <v>7500000000000</v>
      </c>
      <c r="P63" s="485">
        <v>1440000000</v>
      </c>
      <c r="Q63" s="486">
        <v>2000000000</v>
      </c>
    </row>
    <row r="64" spans="1:17">
      <c r="B64" s="685" t="s">
        <v>816</v>
      </c>
      <c r="C64" s="712" t="s">
        <v>817</v>
      </c>
      <c r="D64" s="713"/>
      <c r="E64" s="713"/>
      <c r="F64" s="713"/>
      <c r="G64" s="714"/>
      <c r="H64" s="712" t="s">
        <v>818</v>
      </c>
      <c r="I64" s="713"/>
      <c r="J64" s="713"/>
      <c r="K64" s="713"/>
      <c r="L64" s="713"/>
      <c r="M64" s="714"/>
      <c r="N64" s="483"/>
      <c r="O64" s="485"/>
      <c r="P64" s="485"/>
      <c r="Q64" s="486"/>
    </row>
    <row r="65" spans="1:18">
      <c r="B65" s="683"/>
      <c r="C65" s="330" t="s">
        <v>841</v>
      </c>
      <c r="D65" s="330" t="s">
        <v>842</v>
      </c>
      <c r="E65" s="330" t="s">
        <v>843</v>
      </c>
      <c r="F65" s="330" t="s">
        <v>844</v>
      </c>
      <c r="G65" s="330" t="s">
        <v>845</v>
      </c>
      <c r="H65" s="338" t="s">
        <v>841</v>
      </c>
      <c r="I65" s="338" t="s">
        <v>842</v>
      </c>
      <c r="J65" s="338" t="s">
        <v>843</v>
      </c>
      <c r="K65" s="338" t="s">
        <v>844</v>
      </c>
      <c r="L65" s="338" t="s">
        <v>845</v>
      </c>
      <c r="M65" s="338" t="s">
        <v>845</v>
      </c>
      <c r="N65" s="484" t="s">
        <v>818</v>
      </c>
      <c r="O65" s="487">
        <v>50000000</v>
      </c>
      <c r="P65" s="487">
        <v>100000</v>
      </c>
      <c r="Q65" s="488">
        <v>150000</v>
      </c>
    </row>
    <row r="66" spans="1:18">
      <c r="B66" s="331" t="s">
        <v>838</v>
      </c>
      <c r="C66" s="334">
        <v>10000000000000</v>
      </c>
      <c r="D66" s="335">
        <v>500000000</v>
      </c>
      <c r="E66" s="335">
        <v>1200000000</v>
      </c>
      <c r="F66" s="335">
        <v>500000000</v>
      </c>
      <c r="G66" s="335" t="s">
        <v>854</v>
      </c>
      <c r="H66" s="490">
        <v>50000000</v>
      </c>
      <c r="I66" s="491">
        <v>100000</v>
      </c>
      <c r="J66" s="492">
        <v>150000</v>
      </c>
      <c r="K66" s="492">
        <v>150000</v>
      </c>
      <c r="L66" s="492">
        <v>150000</v>
      </c>
      <c r="M66" s="318">
        <v>10</v>
      </c>
      <c r="N66" s="489"/>
      <c r="O66" s="31"/>
      <c r="P66" s="31"/>
      <c r="Q66" s="31"/>
    </row>
    <row r="67" spans="1:18">
      <c r="B67" s="327">
        <v>46235</v>
      </c>
      <c r="C67" s="337">
        <v>8000000000000</v>
      </c>
      <c r="D67" s="337">
        <v>300000000</v>
      </c>
      <c r="E67" s="337">
        <v>800000000</v>
      </c>
      <c r="F67" s="337">
        <v>300000000</v>
      </c>
      <c r="G67" s="337">
        <v>800000000</v>
      </c>
      <c r="H67" s="227">
        <v>0</v>
      </c>
      <c r="I67" s="227">
        <v>0</v>
      </c>
      <c r="J67" s="227">
        <v>0</v>
      </c>
      <c r="K67" s="229">
        <v>0</v>
      </c>
      <c r="L67" s="229">
        <v>0</v>
      </c>
      <c r="M67" s="90"/>
      <c r="N67" s="489"/>
      <c r="O67" s="31"/>
      <c r="P67" s="31"/>
      <c r="Q67" s="31"/>
    </row>
    <row r="68" spans="1:18">
      <c r="B68" s="326">
        <v>46236</v>
      </c>
      <c r="C68" s="337">
        <v>2000000000000</v>
      </c>
      <c r="D68" s="337">
        <v>200000000</v>
      </c>
      <c r="E68" s="337">
        <v>400000000</v>
      </c>
      <c r="F68" s="337">
        <v>200000000</v>
      </c>
      <c r="G68" s="337">
        <v>400000000</v>
      </c>
      <c r="H68" s="229">
        <v>0</v>
      </c>
      <c r="I68" s="229">
        <v>0</v>
      </c>
      <c r="J68" s="229">
        <v>0</v>
      </c>
      <c r="K68" s="229">
        <v>0</v>
      </c>
      <c r="L68" s="229">
        <v>0</v>
      </c>
      <c r="M68" s="227"/>
      <c r="N68" s="489"/>
      <c r="O68" s="31"/>
      <c r="P68" s="31"/>
      <c r="Q68" s="31"/>
    </row>
    <row r="69" spans="1:18">
      <c r="B69" s="326">
        <v>46237</v>
      </c>
      <c r="C69" s="229">
        <v>0</v>
      </c>
      <c r="D69" s="229">
        <v>0</v>
      </c>
      <c r="E69" s="399">
        <v>0</v>
      </c>
      <c r="F69" s="229">
        <v>0</v>
      </c>
      <c r="G69" s="399">
        <v>0</v>
      </c>
      <c r="H69" s="493">
        <v>50000000</v>
      </c>
      <c r="I69" s="493">
        <v>100000</v>
      </c>
      <c r="J69" s="494">
        <v>150000</v>
      </c>
      <c r="K69" s="494">
        <v>150000</v>
      </c>
      <c r="L69" s="494">
        <v>150000</v>
      </c>
      <c r="M69" s="227"/>
    </row>
    <row r="70" spans="1:18">
      <c r="A70" s="226" t="s">
        <v>834</v>
      </c>
      <c r="B70" s="668" t="s">
        <v>846</v>
      </c>
      <c r="C70" s="669"/>
      <c r="D70" s="669"/>
      <c r="E70" s="669"/>
      <c r="F70" s="669"/>
      <c r="G70" s="669"/>
      <c r="H70" s="669"/>
      <c r="I70" s="669"/>
      <c r="J70" s="669"/>
      <c r="K70" s="669"/>
      <c r="L70" s="669"/>
      <c r="M70" s="16" t="s">
        <v>847</v>
      </c>
      <c r="N70" s="16"/>
      <c r="O70" t="s">
        <v>848</v>
      </c>
      <c r="P70" t="s">
        <v>849</v>
      </c>
    </row>
    <row r="71" spans="1:18">
      <c r="A71" s="226" t="s">
        <v>829</v>
      </c>
      <c r="B71" s="670" t="s">
        <v>855</v>
      </c>
      <c r="C71" s="669"/>
      <c r="D71" s="669"/>
      <c r="E71" s="669"/>
      <c r="F71" s="669"/>
      <c r="G71" s="669"/>
      <c r="H71" s="669"/>
      <c r="I71" s="669"/>
      <c r="J71" s="669"/>
      <c r="K71" s="669"/>
      <c r="L71" s="669"/>
      <c r="M71" s="16"/>
      <c r="N71" s="16"/>
    </row>
    <row r="72" spans="1:18">
      <c r="M72" s="230"/>
      <c r="N72" s="225"/>
      <c r="O72" s="225"/>
      <c r="P72" s="225"/>
      <c r="Q72" s="225"/>
      <c r="R72" s="225"/>
    </row>
    <row r="73" spans="1:18">
      <c r="B73" s="231" t="s">
        <v>856</v>
      </c>
      <c r="C73" s="225"/>
      <c r="D73" s="225"/>
      <c r="E73" s="225"/>
      <c r="F73" s="225"/>
      <c r="G73" s="225"/>
      <c r="M73" s="190" t="s">
        <v>816</v>
      </c>
      <c r="N73" s="189"/>
      <c r="O73" s="190" t="s">
        <v>857</v>
      </c>
      <c r="P73" s="190"/>
      <c r="Q73" s="190"/>
      <c r="R73" s="190"/>
    </row>
    <row r="74" spans="1:18">
      <c r="B74" s="705" t="s">
        <v>816</v>
      </c>
      <c r="C74" s="189"/>
      <c r="D74" s="190" t="s">
        <v>857</v>
      </c>
      <c r="E74" s="190"/>
      <c r="F74" s="190"/>
      <c r="G74" s="190"/>
      <c r="M74" s="208"/>
      <c r="N74" s="209" t="s">
        <v>48</v>
      </c>
      <c r="O74" s="210" t="s">
        <v>858</v>
      </c>
      <c r="P74" s="210" t="s">
        <v>859</v>
      </c>
      <c r="Q74" s="211" t="s">
        <v>860</v>
      </c>
      <c r="R74" s="211" t="s">
        <v>861</v>
      </c>
    </row>
    <row r="75" spans="1:18">
      <c r="B75" s="706"/>
      <c r="C75" s="209" t="s">
        <v>48</v>
      </c>
      <c r="D75" s="210" t="s">
        <v>858</v>
      </c>
      <c r="E75" s="210" t="s">
        <v>859</v>
      </c>
      <c r="F75" s="211" t="s">
        <v>860</v>
      </c>
      <c r="G75" s="211" t="s">
        <v>861</v>
      </c>
      <c r="M75" s="626">
        <v>46297</v>
      </c>
      <c r="N75" s="207">
        <v>1003339376</v>
      </c>
      <c r="O75" s="643">
        <v>1440023118765</v>
      </c>
      <c r="P75" s="644">
        <v>12000000000</v>
      </c>
      <c r="Q75" s="206" t="s">
        <v>862</v>
      </c>
      <c r="R75" s="212">
        <v>0.05</v>
      </c>
    </row>
    <row r="76" spans="1:18">
      <c r="B76" s="327">
        <v>46235</v>
      </c>
      <c r="C76" s="207">
        <v>1003339376</v>
      </c>
      <c r="D76" s="643">
        <v>1440023118765</v>
      </c>
      <c r="E76" s="644">
        <v>12000000000</v>
      </c>
      <c r="F76" s="206" t="s">
        <v>862</v>
      </c>
      <c r="G76" s="212">
        <v>0.05</v>
      </c>
      <c r="M76" s="626">
        <v>46298</v>
      </c>
      <c r="N76" s="207">
        <v>1003314390</v>
      </c>
      <c r="O76" s="643">
        <v>1440084728321</v>
      </c>
      <c r="P76" s="644">
        <v>1500000000</v>
      </c>
      <c r="Q76" s="206" t="s">
        <v>862</v>
      </c>
      <c r="R76" s="212">
        <v>4.7500000000000001E-2</v>
      </c>
    </row>
    <row r="77" spans="1:18">
      <c r="B77" s="327">
        <v>46235</v>
      </c>
      <c r="C77" s="207">
        <v>1003314390</v>
      </c>
      <c r="D77" s="643">
        <v>1440084728321</v>
      </c>
      <c r="E77" s="644">
        <v>1500000000</v>
      </c>
      <c r="F77" s="206" t="s">
        <v>862</v>
      </c>
      <c r="G77" s="212">
        <v>4.7500000000000001E-2</v>
      </c>
      <c r="M77" s="626">
        <v>46298</v>
      </c>
      <c r="N77" s="207">
        <v>1003314390</v>
      </c>
      <c r="O77" s="643">
        <v>1440002432765</v>
      </c>
      <c r="P77" s="645">
        <v>1440000000</v>
      </c>
      <c r="Q77" s="213" t="s">
        <v>863</v>
      </c>
      <c r="R77" s="214">
        <v>4.4999999999999998E-2</v>
      </c>
    </row>
    <row r="78" spans="1:18">
      <c r="B78" s="327">
        <v>46235</v>
      </c>
      <c r="C78" s="207">
        <v>1003314390</v>
      </c>
      <c r="D78" s="643">
        <v>1440002432765</v>
      </c>
      <c r="E78" s="645">
        <v>1440000000</v>
      </c>
      <c r="F78" s="213" t="s">
        <v>863</v>
      </c>
      <c r="G78" s="214">
        <v>4.4999999999999998E-2</v>
      </c>
      <c r="M78" s="626">
        <v>46372</v>
      </c>
      <c r="N78" s="207">
        <v>1003317823</v>
      </c>
      <c r="O78" s="646">
        <v>1440009823765</v>
      </c>
      <c r="P78" s="647">
        <v>40000</v>
      </c>
      <c r="Q78" s="206" t="s">
        <v>864</v>
      </c>
      <c r="R78" s="215">
        <v>5.5E-2</v>
      </c>
    </row>
    <row r="79" spans="1:18">
      <c r="B79" s="349">
        <v>46272</v>
      </c>
      <c r="C79" s="207">
        <v>1003317823</v>
      </c>
      <c r="D79" s="646">
        <v>1440009823765</v>
      </c>
      <c r="E79" s="647">
        <v>40000</v>
      </c>
      <c r="F79" s="206" t="s">
        <v>864</v>
      </c>
      <c r="G79" s="215">
        <v>5.5E-2</v>
      </c>
    </row>
    <row r="80" spans="1:18">
      <c r="A80" s="226" t="s">
        <v>834</v>
      </c>
      <c r="B80" s="668" t="s">
        <v>865</v>
      </c>
      <c r="C80" s="669"/>
      <c r="D80" s="669"/>
      <c r="E80" s="669"/>
      <c r="F80" s="669"/>
      <c r="G80" s="669"/>
    </row>
    <row r="81" spans="1:19">
      <c r="A81" s="226" t="s">
        <v>829</v>
      </c>
      <c r="B81" s="670" t="s">
        <v>866</v>
      </c>
      <c r="C81" s="669"/>
      <c r="D81" s="669"/>
      <c r="E81" s="669"/>
      <c r="F81" s="669"/>
      <c r="G81" s="669"/>
    </row>
    <row r="83" spans="1:19">
      <c r="A83" s="690" t="s">
        <v>867</v>
      </c>
      <c r="B83" s="691"/>
      <c r="C83" s="691"/>
      <c r="D83" s="691"/>
      <c r="E83" s="691"/>
      <c r="F83" s="691"/>
      <c r="G83" s="691"/>
      <c r="H83" s="691"/>
      <c r="I83" s="691"/>
      <c r="J83" s="691"/>
      <c r="K83" s="691"/>
      <c r="L83" s="691"/>
      <c r="M83" s="691"/>
      <c r="N83" s="691"/>
      <c r="O83" s="691"/>
      <c r="P83" s="691"/>
      <c r="Q83" s="691"/>
      <c r="R83" s="691"/>
      <c r="S83" s="691"/>
    </row>
    <row r="84" spans="1:19">
      <c r="A84" s="16"/>
      <c r="B84" s="16"/>
      <c r="C84" s="244"/>
      <c r="D84" s="16"/>
      <c r="E84" s="244"/>
      <c r="G84" s="16"/>
      <c r="H84" s="16"/>
      <c r="I84" s="16"/>
      <c r="S84" s="57"/>
    </row>
    <row r="85" spans="1:19">
      <c r="B85" s="719" t="s">
        <v>868</v>
      </c>
      <c r="C85" s="720"/>
      <c r="D85" s="720"/>
      <c r="E85" s="720"/>
      <c r="F85" s="721"/>
    </row>
    <row r="86" spans="1:19">
      <c r="B86" s="396" t="s">
        <v>869</v>
      </c>
      <c r="C86" s="396" t="s">
        <v>870</v>
      </c>
      <c r="D86" s="396" t="s">
        <v>823</v>
      </c>
      <c r="E86" s="409" t="s">
        <v>824</v>
      </c>
      <c r="F86" s="409" t="s">
        <v>29</v>
      </c>
    </row>
    <row r="87" spans="1:19">
      <c r="B87" s="227" t="s">
        <v>871</v>
      </c>
      <c r="C87" s="227" t="s">
        <v>872</v>
      </c>
      <c r="D87" s="227">
        <v>52</v>
      </c>
      <c r="E87" s="227">
        <v>4</v>
      </c>
      <c r="F87" s="227">
        <v>6</v>
      </c>
    </row>
    <row r="88" spans="1:19">
      <c r="B88" s="227" t="s">
        <v>873</v>
      </c>
      <c r="C88" s="227" t="s">
        <v>874</v>
      </c>
      <c r="D88" s="227">
        <v>13</v>
      </c>
      <c r="E88" s="227">
        <v>1</v>
      </c>
      <c r="F88" s="227">
        <v>1</v>
      </c>
    </row>
    <row r="89" spans="1:19">
      <c r="A89" s="226" t="s">
        <v>834</v>
      </c>
      <c r="B89" s="668" t="s">
        <v>827</v>
      </c>
      <c r="C89" s="669"/>
      <c r="D89" s="669"/>
      <c r="E89" s="669"/>
      <c r="F89" s="669"/>
    </row>
    <row r="90" spans="1:19" ht="15" customHeight="1">
      <c r="A90" s="226" t="s">
        <v>829</v>
      </c>
      <c r="B90" s="670" t="s">
        <v>875</v>
      </c>
      <c r="C90" s="669"/>
      <c r="D90" s="669"/>
      <c r="E90" s="669"/>
      <c r="F90" s="669"/>
    </row>
    <row r="91" spans="1:19">
      <c r="A91" s="16"/>
      <c r="B91" s="16"/>
      <c r="E91" s="57"/>
      <c r="F91" s="57"/>
    </row>
    <row r="92" spans="1:19">
      <c r="A92" s="16"/>
      <c r="B92" s="400" t="s">
        <v>876</v>
      </c>
      <c r="C92" s="400"/>
      <c r="D92" s="400"/>
      <c r="E92" s="400"/>
      <c r="F92" s="400"/>
      <c r="G92" s="398"/>
      <c r="H92" s="398"/>
    </row>
    <row r="93" spans="1:19">
      <c r="A93" s="188"/>
      <c r="B93" s="332" t="s">
        <v>869</v>
      </c>
      <c r="C93" s="332" t="s">
        <v>870</v>
      </c>
      <c r="D93" s="332" t="s">
        <v>823</v>
      </c>
      <c r="E93" s="332" t="s">
        <v>824</v>
      </c>
      <c r="F93" s="332" t="s">
        <v>29</v>
      </c>
      <c r="G93" s="57"/>
      <c r="H93" s="57"/>
    </row>
    <row r="94" spans="1:19">
      <c r="B94" s="227" t="s">
        <v>871</v>
      </c>
      <c r="C94" s="227" t="s">
        <v>872</v>
      </c>
      <c r="D94" s="227">
        <v>40</v>
      </c>
      <c r="E94" s="227">
        <v>2</v>
      </c>
      <c r="F94" s="227">
        <v>4</v>
      </c>
      <c r="G94" s="57"/>
      <c r="H94" s="57"/>
    </row>
    <row r="95" spans="1:19">
      <c r="B95" s="227" t="s">
        <v>873</v>
      </c>
      <c r="C95" s="227" t="s">
        <v>874</v>
      </c>
      <c r="D95" s="227">
        <v>12</v>
      </c>
      <c r="E95" s="227">
        <v>2</v>
      </c>
      <c r="F95" s="227">
        <v>2</v>
      </c>
      <c r="G95" s="57"/>
      <c r="H95" s="57"/>
    </row>
    <row r="96" spans="1:19">
      <c r="A96" s="226" t="s">
        <v>834</v>
      </c>
      <c r="B96" s="668" t="s">
        <v>827</v>
      </c>
      <c r="C96" s="669"/>
      <c r="D96" s="669"/>
      <c r="E96" s="669"/>
      <c r="F96" s="669"/>
    </row>
    <row r="97" spans="1:12" ht="15" customHeight="1">
      <c r="A97" s="226" t="s">
        <v>829</v>
      </c>
      <c r="B97" s="670" t="s">
        <v>877</v>
      </c>
      <c r="C97" s="669"/>
      <c r="D97" s="669"/>
      <c r="E97" s="669"/>
      <c r="F97" s="669"/>
    </row>
    <row r="98" spans="1:12">
      <c r="A98" s="188"/>
      <c r="B98" s="188"/>
    </row>
    <row r="99" spans="1:12">
      <c r="A99" s="188"/>
      <c r="B99" s="707" t="s">
        <v>878</v>
      </c>
      <c r="C99" s="708"/>
      <c r="D99" s="708"/>
      <c r="E99" s="708"/>
      <c r="F99" s="709"/>
      <c r="G99" s="398"/>
      <c r="H99" s="398"/>
    </row>
    <row r="100" spans="1:12">
      <c r="A100" s="188"/>
      <c r="B100" s="397" t="s">
        <v>869</v>
      </c>
      <c r="C100" s="397" t="s">
        <v>870</v>
      </c>
      <c r="D100" s="397" t="s">
        <v>823</v>
      </c>
      <c r="E100" s="397" t="s">
        <v>824</v>
      </c>
      <c r="F100" s="409" t="s">
        <v>29</v>
      </c>
      <c r="G100" s="401"/>
      <c r="H100" s="401"/>
    </row>
    <row r="101" spans="1:12">
      <c r="A101" s="188"/>
      <c r="B101" s="227" t="s">
        <v>871</v>
      </c>
      <c r="C101" s="227" t="s">
        <v>872</v>
      </c>
      <c r="D101" s="337">
        <v>10000000000000</v>
      </c>
      <c r="E101" s="407">
        <v>500000000</v>
      </c>
      <c r="F101" s="408">
        <v>1200000000</v>
      </c>
      <c r="G101" s="402"/>
      <c r="H101" s="403"/>
    </row>
    <row r="102" spans="1:12">
      <c r="B102" s="229" t="s">
        <v>873</v>
      </c>
      <c r="C102" s="229" t="s">
        <v>874</v>
      </c>
      <c r="D102" s="337">
        <v>8000000000000</v>
      </c>
      <c r="E102" s="404">
        <v>300000000</v>
      </c>
      <c r="F102" s="410">
        <v>800000000</v>
      </c>
      <c r="G102" s="57"/>
      <c r="H102" s="57"/>
    </row>
    <row r="103" spans="1:12">
      <c r="A103" s="226" t="s">
        <v>834</v>
      </c>
      <c r="B103" s="668" t="s">
        <v>827</v>
      </c>
      <c r="C103" s="669"/>
      <c r="D103" s="669"/>
      <c r="E103" s="669"/>
      <c r="F103" s="669"/>
    </row>
    <row r="104" spans="1:12" ht="15" customHeight="1">
      <c r="A104" s="226" t="s">
        <v>829</v>
      </c>
      <c r="B104" s="666" t="s">
        <v>879</v>
      </c>
      <c r="C104" s="667"/>
      <c r="D104" s="667"/>
      <c r="E104" s="667"/>
      <c r="F104" s="667"/>
    </row>
    <row r="105" spans="1:12">
      <c r="A105" s="16"/>
    </row>
    <row r="106" spans="1:12">
      <c r="A106" s="16"/>
      <c r="B106" s="710" t="s">
        <v>840</v>
      </c>
      <c r="C106" s="711"/>
      <c r="D106" s="711"/>
      <c r="E106" s="711"/>
      <c r="F106" s="711"/>
      <c r="G106" s="711"/>
      <c r="H106" s="711"/>
      <c r="I106" s="282"/>
      <c r="J106" s="282"/>
      <c r="K106" s="282"/>
      <c r="L106" s="282"/>
    </row>
    <row r="107" spans="1:12">
      <c r="A107" s="16"/>
      <c r="B107" s="397" t="s">
        <v>869</v>
      </c>
      <c r="C107" s="397" t="s">
        <v>870</v>
      </c>
      <c r="D107" s="330" t="s">
        <v>841</v>
      </c>
      <c r="E107" s="330" t="s">
        <v>842</v>
      </c>
      <c r="F107" s="330" t="s">
        <v>843</v>
      </c>
      <c r="G107" s="330" t="s">
        <v>844</v>
      </c>
      <c r="H107" s="330" t="s">
        <v>845</v>
      </c>
    </row>
    <row r="108" spans="1:12">
      <c r="A108" s="16"/>
      <c r="B108" s="227" t="s">
        <v>871</v>
      </c>
      <c r="C108" s="227" t="s">
        <v>872</v>
      </c>
      <c r="D108" s="229">
        <v>30</v>
      </c>
      <c r="E108" s="229">
        <v>10</v>
      </c>
      <c r="F108" s="229">
        <v>0</v>
      </c>
      <c r="G108" s="229">
        <v>0</v>
      </c>
      <c r="H108" s="229">
        <v>0</v>
      </c>
    </row>
    <row r="109" spans="1:12">
      <c r="A109" s="16"/>
      <c r="B109" s="229" t="s">
        <v>873</v>
      </c>
      <c r="C109" s="229" t="s">
        <v>874</v>
      </c>
      <c r="D109" s="227">
        <v>10</v>
      </c>
      <c r="E109" s="227">
        <v>2</v>
      </c>
      <c r="F109" s="227">
        <v>0</v>
      </c>
      <c r="G109" s="227">
        <v>0</v>
      </c>
      <c r="H109" s="227">
        <v>0</v>
      </c>
    </row>
    <row r="110" spans="1:12">
      <c r="A110" s="226" t="s">
        <v>834</v>
      </c>
      <c r="B110" s="668" t="s">
        <v>846</v>
      </c>
      <c r="C110" s="669"/>
      <c r="D110" s="669"/>
      <c r="E110" s="669"/>
      <c r="F110" s="669"/>
      <c r="G110" s="669"/>
      <c r="H110" s="669"/>
    </row>
    <row r="111" spans="1:12" ht="15" customHeight="1">
      <c r="A111" s="226" t="s">
        <v>829</v>
      </c>
      <c r="B111" s="670" t="s">
        <v>880</v>
      </c>
      <c r="C111" s="669"/>
      <c r="D111" s="669"/>
      <c r="E111" s="669"/>
      <c r="F111" s="669"/>
      <c r="G111" s="669"/>
      <c r="H111" s="669"/>
    </row>
    <row r="112" spans="1:12">
      <c r="A112" s="16"/>
      <c r="D112" s="57"/>
      <c r="E112" s="57"/>
      <c r="F112" s="57"/>
      <c r="G112" s="57"/>
      <c r="H112" s="57"/>
    </row>
    <row r="113" spans="1:17">
      <c r="A113" s="16"/>
      <c r="D113" s="57"/>
      <c r="E113" s="57"/>
      <c r="F113" s="57"/>
      <c r="G113" s="57"/>
      <c r="H113" s="57"/>
    </row>
    <row r="114" spans="1:17">
      <c r="A114" s="16"/>
      <c r="B114" s="710" t="s">
        <v>881</v>
      </c>
      <c r="C114" s="711"/>
      <c r="D114" s="711"/>
      <c r="E114" s="711"/>
      <c r="F114" s="711"/>
      <c r="G114" s="711"/>
      <c r="H114" s="711"/>
    </row>
    <row r="115" spans="1:17">
      <c r="A115" s="16"/>
      <c r="B115" s="397" t="s">
        <v>869</v>
      </c>
      <c r="C115" s="397" t="s">
        <v>870</v>
      </c>
      <c r="D115" s="330" t="s">
        <v>841</v>
      </c>
      <c r="E115" s="330" t="s">
        <v>842</v>
      </c>
      <c r="F115" s="330" t="s">
        <v>843</v>
      </c>
      <c r="G115" s="330" t="s">
        <v>844</v>
      </c>
      <c r="H115" s="330" t="s">
        <v>845</v>
      </c>
    </row>
    <row r="116" spans="1:17">
      <c r="A116" s="16"/>
      <c r="B116" s="227" t="s">
        <v>871</v>
      </c>
      <c r="C116" s="227" t="s">
        <v>872</v>
      </c>
      <c r="D116" s="229">
        <v>30</v>
      </c>
      <c r="E116" s="229">
        <v>10</v>
      </c>
      <c r="F116" s="229">
        <v>0</v>
      </c>
      <c r="G116" s="229">
        <v>0</v>
      </c>
      <c r="H116" s="229">
        <v>0</v>
      </c>
    </row>
    <row r="117" spans="1:17">
      <c r="A117" s="16"/>
      <c r="B117" s="229" t="s">
        <v>873</v>
      </c>
      <c r="C117" s="229" t="s">
        <v>874</v>
      </c>
      <c r="D117" s="227">
        <v>10</v>
      </c>
      <c r="E117" s="227">
        <v>2</v>
      </c>
      <c r="F117" s="227">
        <v>0</v>
      </c>
      <c r="G117" s="227">
        <v>0</v>
      </c>
      <c r="H117" s="227">
        <v>0</v>
      </c>
    </row>
    <row r="118" spans="1:17">
      <c r="A118" s="226" t="s">
        <v>834</v>
      </c>
      <c r="B118" s="668" t="s">
        <v>846</v>
      </c>
      <c r="C118" s="669"/>
      <c r="D118" s="669"/>
      <c r="E118" s="669"/>
      <c r="F118" s="669"/>
      <c r="G118" s="669"/>
      <c r="H118" s="669"/>
    </row>
    <row r="119" spans="1:17" ht="15" customHeight="1">
      <c r="A119" s="226" t="s">
        <v>829</v>
      </c>
      <c r="B119" s="670" t="s">
        <v>882</v>
      </c>
      <c r="C119" s="669"/>
      <c r="D119" s="669"/>
      <c r="E119" s="669"/>
      <c r="F119" s="669"/>
      <c r="G119" s="669"/>
      <c r="H119" s="669"/>
    </row>
    <row r="120" spans="1:17">
      <c r="A120" s="16"/>
      <c r="B120" s="16"/>
      <c r="E120" s="57"/>
      <c r="F120" s="57"/>
    </row>
    <row r="121" spans="1:17">
      <c r="A121" s="16"/>
      <c r="B121" s="16"/>
      <c r="E121" s="57"/>
      <c r="F121" s="57"/>
    </row>
    <row r="122" spans="1:17">
      <c r="B122" s="674" t="s">
        <v>883</v>
      </c>
      <c r="C122" s="675"/>
      <c r="D122" s="675"/>
      <c r="E122" s="675"/>
      <c r="F122" s="675"/>
      <c r="G122" s="675"/>
      <c r="H122" s="676"/>
      <c r="I122" s="282"/>
      <c r="J122" s="282"/>
      <c r="K122" s="282"/>
      <c r="L122" s="282"/>
      <c r="M122" s="483">
        <v>46298</v>
      </c>
      <c r="N122" s="484" t="s">
        <v>817</v>
      </c>
      <c r="O122" s="485">
        <v>7500000000000</v>
      </c>
      <c r="P122" s="485">
        <v>1440000000</v>
      </c>
      <c r="Q122" s="486">
        <v>2000000000</v>
      </c>
    </row>
    <row r="123" spans="1:17">
      <c r="B123" s="495" t="s">
        <v>869</v>
      </c>
      <c r="C123" s="397" t="s">
        <v>870</v>
      </c>
      <c r="D123" s="330" t="s">
        <v>841</v>
      </c>
      <c r="E123" s="330" t="s">
        <v>842</v>
      </c>
      <c r="F123" s="330" t="s">
        <v>843</v>
      </c>
      <c r="G123" s="496" t="s">
        <v>844</v>
      </c>
      <c r="H123" s="330" t="s">
        <v>845</v>
      </c>
      <c r="I123" s="498"/>
      <c r="J123" s="498"/>
      <c r="K123" s="498"/>
      <c r="L123" s="498"/>
      <c r="M123" s="497" t="s">
        <v>845</v>
      </c>
      <c r="N123" s="484" t="s">
        <v>818</v>
      </c>
      <c r="O123" s="487">
        <v>50000000</v>
      </c>
      <c r="P123" s="487">
        <v>100000</v>
      </c>
      <c r="Q123" s="488">
        <v>150000</v>
      </c>
    </row>
    <row r="124" spans="1:17">
      <c r="B124" s="227" t="s">
        <v>871</v>
      </c>
      <c r="C124" s="227" t="s">
        <v>872</v>
      </c>
      <c r="D124" s="337">
        <v>8000000000000</v>
      </c>
      <c r="E124" s="337">
        <v>300000000</v>
      </c>
      <c r="F124" s="337">
        <v>800000000</v>
      </c>
      <c r="G124" s="404">
        <v>300000000</v>
      </c>
      <c r="H124" s="408">
        <v>800000000</v>
      </c>
      <c r="I124" s="57"/>
      <c r="J124" s="57"/>
      <c r="K124" s="57"/>
      <c r="L124" s="57"/>
      <c r="M124" s="242">
        <v>0</v>
      </c>
      <c r="N124" s="489"/>
      <c r="O124" s="31"/>
      <c r="P124" s="31"/>
      <c r="Q124" s="31"/>
    </row>
    <row r="125" spans="1:17">
      <c r="B125" s="229" t="s">
        <v>873</v>
      </c>
      <c r="C125" s="229" t="s">
        <v>874</v>
      </c>
      <c r="D125" s="337">
        <v>2000000000000</v>
      </c>
      <c r="E125" s="337">
        <v>200000000</v>
      </c>
      <c r="F125" s="337">
        <v>400000000</v>
      </c>
      <c r="G125" s="404">
        <v>200000000</v>
      </c>
      <c r="H125" s="408">
        <v>400000000</v>
      </c>
      <c r="I125" s="57"/>
      <c r="J125" s="57"/>
      <c r="K125" s="57"/>
      <c r="L125" s="57"/>
      <c r="M125" s="242">
        <v>0</v>
      </c>
      <c r="N125" s="489"/>
      <c r="O125" s="31"/>
      <c r="P125" s="31"/>
      <c r="Q125" s="31"/>
    </row>
    <row r="126" spans="1:17">
      <c r="A126" s="226" t="s">
        <v>834</v>
      </c>
      <c r="B126" s="668" t="s">
        <v>846</v>
      </c>
      <c r="C126" s="669"/>
      <c r="D126" s="669"/>
      <c r="E126" s="669"/>
      <c r="F126" s="669"/>
      <c r="G126" s="669"/>
      <c r="H126" s="669"/>
      <c r="M126" s="16" t="s">
        <v>847</v>
      </c>
      <c r="N126" s="16"/>
      <c r="O126" t="s">
        <v>848</v>
      </c>
      <c r="P126" t="s">
        <v>849</v>
      </c>
    </row>
    <row r="127" spans="1:17" ht="15" customHeight="1">
      <c r="A127" s="226" t="s">
        <v>829</v>
      </c>
      <c r="B127" s="670" t="s">
        <v>884</v>
      </c>
      <c r="C127" s="669"/>
      <c r="D127" s="669"/>
      <c r="E127" s="669"/>
      <c r="F127" s="669"/>
      <c r="G127" s="669"/>
      <c r="H127" s="669"/>
      <c r="M127" s="16"/>
      <c r="N127" s="16"/>
    </row>
    <row r="128" spans="1:17">
      <c r="A128" s="16"/>
      <c r="B128" s="16"/>
      <c r="E128" s="57"/>
      <c r="F128" s="57"/>
    </row>
    <row r="129" spans="1:23">
      <c r="A129" s="690" t="s">
        <v>885</v>
      </c>
      <c r="B129" s="691"/>
      <c r="C129" s="691"/>
      <c r="D129" s="691"/>
      <c r="E129" s="691"/>
      <c r="F129" s="691"/>
      <c r="G129" s="691"/>
      <c r="H129" s="691"/>
      <c r="I129" s="691"/>
      <c r="J129" s="691"/>
      <c r="K129" s="691"/>
      <c r="L129" s="691"/>
      <c r="M129" s="691"/>
      <c r="N129" s="691"/>
      <c r="O129" s="691"/>
      <c r="P129" s="691"/>
      <c r="Q129" s="691"/>
      <c r="R129" s="691"/>
      <c r="S129" s="691"/>
    </row>
    <row r="131" spans="1:23">
      <c r="A131" s="222"/>
      <c r="B131" s="699" t="s">
        <v>886</v>
      </c>
      <c r="C131" s="700"/>
      <c r="D131" s="700"/>
      <c r="E131" s="700"/>
      <c r="F131" s="700"/>
      <c r="G131" s="700"/>
      <c r="H131" s="700"/>
      <c r="I131" s="701"/>
    </row>
    <row r="132" spans="1:23">
      <c r="A132" s="137"/>
      <c r="B132" s="405" t="s">
        <v>887</v>
      </c>
      <c r="C132" s="405" t="s">
        <v>888</v>
      </c>
      <c r="D132" s="405" t="s">
        <v>889</v>
      </c>
      <c r="E132" s="405" t="s">
        <v>890</v>
      </c>
      <c r="F132" s="405" t="s">
        <v>891</v>
      </c>
      <c r="G132" s="405" t="s">
        <v>892</v>
      </c>
      <c r="H132" s="406" t="s">
        <v>893</v>
      </c>
      <c r="I132" s="405" t="s">
        <v>894</v>
      </c>
    </row>
    <row r="133" spans="1:23">
      <c r="B133" s="359" t="s">
        <v>871</v>
      </c>
      <c r="C133" s="54" t="s">
        <v>872</v>
      </c>
      <c r="D133" s="348">
        <v>46235</v>
      </c>
      <c r="E133" s="348">
        <v>46240</v>
      </c>
      <c r="F133" s="648">
        <v>12000000000000</v>
      </c>
      <c r="G133" s="648">
        <v>10370000000000</v>
      </c>
      <c r="H133" s="648">
        <f>F133-G133</f>
        <v>1630000000000</v>
      </c>
      <c r="I133" s="339">
        <f>H133/F133</f>
        <v>0.13583333333333333</v>
      </c>
    </row>
    <row r="134" spans="1:23">
      <c r="B134" s="359" t="s">
        <v>873</v>
      </c>
      <c r="C134" s="54" t="s">
        <v>874</v>
      </c>
      <c r="D134" s="348">
        <v>46272</v>
      </c>
      <c r="E134" s="348">
        <v>46273</v>
      </c>
      <c r="F134" s="649">
        <v>100000000</v>
      </c>
      <c r="G134" s="649">
        <v>99000000</v>
      </c>
      <c r="H134" s="649">
        <f>F134-G134</f>
        <v>1000000</v>
      </c>
      <c r="I134" s="339">
        <f>H134/F134</f>
        <v>0.01</v>
      </c>
    </row>
    <row r="135" spans="1:23">
      <c r="A135" s="226" t="s">
        <v>834</v>
      </c>
      <c r="B135" s="672" t="s">
        <v>895</v>
      </c>
      <c r="C135" s="667"/>
      <c r="D135" s="667"/>
      <c r="E135" s="667"/>
      <c r="F135" s="667"/>
      <c r="G135" s="667"/>
      <c r="H135" s="667"/>
      <c r="I135" s="667"/>
    </row>
    <row r="136" spans="1:23" ht="15" customHeight="1">
      <c r="A136" s="226" t="s">
        <v>829</v>
      </c>
      <c r="B136" s="666" t="s">
        <v>896</v>
      </c>
      <c r="C136" s="667"/>
      <c r="D136" s="667"/>
      <c r="E136" s="667"/>
      <c r="F136" s="667"/>
      <c r="G136" s="667"/>
      <c r="H136" s="667"/>
      <c r="I136" s="667"/>
    </row>
    <row r="138" spans="1:23">
      <c r="B138" s="350" t="s">
        <v>897</v>
      </c>
      <c r="C138" s="351"/>
      <c r="D138" s="351"/>
      <c r="E138" s="351"/>
      <c r="F138" s="351"/>
      <c r="G138" s="351"/>
      <c r="H138" s="351"/>
      <c r="I138" s="351"/>
      <c r="J138" s="351"/>
    </row>
    <row r="140" spans="1:23">
      <c r="B140" s="366" t="s">
        <v>898</v>
      </c>
      <c r="C140" s="358" t="s">
        <v>872</v>
      </c>
      <c r="D140" t="s">
        <v>899</v>
      </c>
    </row>
    <row r="141" spans="1:23">
      <c r="E141" s="205"/>
    </row>
    <row r="142" spans="1:23">
      <c r="B142" s="650" t="s">
        <v>887</v>
      </c>
      <c r="C142" s="651" t="s">
        <v>888</v>
      </c>
      <c r="D142" s="364" t="s">
        <v>900</v>
      </c>
      <c r="E142" s="340" t="s">
        <v>901</v>
      </c>
      <c r="F142" s="340" t="s">
        <v>902</v>
      </c>
      <c r="G142" s="340" t="s">
        <v>903</v>
      </c>
      <c r="H142" s="344" t="s">
        <v>904</v>
      </c>
      <c r="I142" s="345" t="s">
        <v>905</v>
      </c>
      <c r="J142" s="345" t="s">
        <v>906</v>
      </c>
    </row>
    <row r="143" spans="1:23">
      <c r="B143" s="362" t="s">
        <v>459</v>
      </c>
      <c r="C143" s="363" t="s">
        <v>612</v>
      </c>
      <c r="D143" s="365" t="s">
        <v>612</v>
      </c>
      <c r="E143" s="361" t="s">
        <v>612</v>
      </c>
      <c r="F143" s="357" t="s">
        <v>612</v>
      </c>
      <c r="G143" s="357" t="s">
        <v>612</v>
      </c>
      <c r="H143" s="388">
        <f>SUM(H144:H152)</f>
        <v>6370000000000</v>
      </c>
      <c r="I143" s="356">
        <f>SUM(I144:I152)</f>
        <v>0.7962499999999999</v>
      </c>
      <c r="J143" s="356">
        <f>SUM(J144:J152)</f>
        <v>0.53083333333333338</v>
      </c>
      <c r="K143" s="47" t="s">
        <v>907</v>
      </c>
      <c r="V143" s="376"/>
      <c r="W143" s="377"/>
    </row>
    <row r="144" spans="1:23">
      <c r="B144" s="367" t="s">
        <v>871</v>
      </c>
      <c r="C144" s="368" t="s">
        <v>872</v>
      </c>
      <c r="D144" s="652">
        <v>12000000000000</v>
      </c>
      <c r="E144" s="360" t="s">
        <v>863</v>
      </c>
      <c r="F144" s="352">
        <v>8000000000000</v>
      </c>
      <c r="G144" s="341">
        <v>4.4999999999999998E-2</v>
      </c>
      <c r="H144" s="353">
        <v>1000000000000</v>
      </c>
      <c r="I144" s="346">
        <f t="shared" ref="I144:I152" si="0">H144/F144</f>
        <v>0.125</v>
      </c>
      <c r="J144" s="346">
        <f>H144/D144</f>
        <v>8.3333333333333329E-2</v>
      </c>
      <c r="V144" s="376"/>
      <c r="W144" s="377"/>
    </row>
    <row r="145" spans="1:23">
      <c r="B145" s="367" t="s">
        <v>871</v>
      </c>
      <c r="C145" s="368" t="s">
        <v>872</v>
      </c>
      <c r="D145" s="652">
        <v>12000000000000</v>
      </c>
      <c r="E145" s="360" t="s">
        <v>863</v>
      </c>
      <c r="F145" s="352">
        <v>8000000000000</v>
      </c>
      <c r="G145" s="341">
        <v>4.7500000000000001E-2</v>
      </c>
      <c r="H145" s="353">
        <v>2000000000000</v>
      </c>
      <c r="I145" s="346">
        <f t="shared" si="0"/>
        <v>0.25</v>
      </c>
      <c r="J145" s="346">
        <f t="shared" ref="J145:J152" si="1">H145/D145</f>
        <v>0.16666666666666666</v>
      </c>
      <c r="V145" s="376"/>
      <c r="W145" s="377"/>
    </row>
    <row r="146" spans="1:23">
      <c r="B146" s="367" t="s">
        <v>871</v>
      </c>
      <c r="C146" s="368" t="s">
        <v>872</v>
      </c>
      <c r="D146" s="652">
        <v>12000000000000</v>
      </c>
      <c r="E146" s="360" t="s">
        <v>863</v>
      </c>
      <c r="F146" s="352">
        <v>8000000000000</v>
      </c>
      <c r="G146" s="341">
        <v>0.05</v>
      </c>
      <c r="H146" s="353">
        <v>1100000000000</v>
      </c>
      <c r="I146" s="346">
        <f t="shared" si="0"/>
        <v>0.13750000000000001</v>
      </c>
      <c r="J146" s="346">
        <f t="shared" si="1"/>
        <v>9.166666666666666E-2</v>
      </c>
      <c r="V146" s="376"/>
      <c r="W146" s="377"/>
    </row>
    <row r="147" spans="1:23">
      <c r="B147" s="367" t="s">
        <v>871</v>
      </c>
      <c r="C147" s="368" t="s">
        <v>872</v>
      </c>
      <c r="D147" s="652">
        <v>12000000000000</v>
      </c>
      <c r="E147" s="360" t="s">
        <v>863</v>
      </c>
      <c r="F147" s="352">
        <v>8000000000000</v>
      </c>
      <c r="G147" s="341">
        <v>5.5E-2</v>
      </c>
      <c r="H147" s="353">
        <v>30000000000</v>
      </c>
      <c r="I147" s="346">
        <f t="shared" si="0"/>
        <v>3.7499999999999999E-3</v>
      </c>
      <c r="J147" s="346">
        <f t="shared" si="1"/>
        <v>2.5000000000000001E-3</v>
      </c>
      <c r="V147" s="376"/>
      <c r="W147" s="377"/>
    </row>
    <row r="148" spans="1:23">
      <c r="B148" s="367" t="s">
        <v>871</v>
      </c>
      <c r="C148" s="368" t="s">
        <v>872</v>
      </c>
      <c r="D148" s="652">
        <v>12000000000000</v>
      </c>
      <c r="E148" s="360" t="s">
        <v>863</v>
      </c>
      <c r="F148" s="352">
        <v>8000000000000</v>
      </c>
      <c r="G148" s="341">
        <v>5.7500000000000002E-2</v>
      </c>
      <c r="H148" s="353">
        <v>1000000000000</v>
      </c>
      <c r="I148" s="346">
        <f t="shared" si="0"/>
        <v>0.125</v>
      </c>
      <c r="J148" s="346">
        <f t="shared" si="1"/>
        <v>8.3333333333333329E-2</v>
      </c>
      <c r="V148" s="376"/>
      <c r="W148" s="377"/>
    </row>
    <row r="149" spans="1:23">
      <c r="B149" s="367" t="s">
        <v>871</v>
      </c>
      <c r="C149" s="368" t="s">
        <v>872</v>
      </c>
      <c r="D149" s="652">
        <v>12000000000000</v>
      </c>
      <c r="E149" s="360" t="s">
        <v>863</v>
      </c>
      <c r="F149" s="352">
        <v>8000000000000</v>
      </c>
      <c r="G149" s="341">
        <v>0.06</v>
      </c>
      <c r="H149" s="353">
        <v>100000000000</v>
      </c>
      <c r="I149" s="346">
        <f t="shared" si="0"/>
        <v>1.2500000000000001E-2</v>
      </c>
      <c r="J149" s="346">
        <f t="shared" si="1"/>
        <v>8.3333333333333332E-3</v>
      </c>
      <c r="V149" s="376"/>
      <c r="W149" s="377"/>
    </row>
    <row r="150" spans="1:23">
      <c r="B150" s="367" t="s">
        <v>871</v>
      </c>
      <c r="C150" s="368" t="s">
        <v>872</v>
      </c>
      <c r="D150" s="652">
        <v>12000000000000</v>
      </c>
      <c r="E150" s="360" t="s">
        <v>863</v>
      </c>
      <c r="F150" s="352">
        <v>8000000000000</v>
      </c>
      <c r="G150" s="341">
        <v>6.5000000000000002E-2</v>
      </c>
      <c r="H150" s="353">
        <v>40000000000</v>
      </c>
      <c r="I150" s="346">
        <f t="shared" si="0"/>
        <v>5.0000000000000001E-3</v>
      </c>
      <c r="J150" s="346">
        <f t="shared" si="1"/>
        <v>3.3333333333333335E-3</v>
      </c>
      <c r="V150" s="376"/>
      <c r="W150" s="377"/>
    </row>
    <row r="151" spans="1:23">
      <c r="B151" s="367" t="s">
        <v>871</v>
      </c>
      <c r="C151" s="368" t="s">
        <v>872</v>
      </c>
      <c r="D151" s="652">
        <v>12000000000000</v>
      </c>
      <c r="E151" s="360" t="s">
        <v>863</v>
      </c>
      <c r="F151" s="352">
        <v>8000000000000</v>
      </c>
      <c r="G151" s="341">
        <v>6.7500000000000004E-2</v>
      </c>
      <c r="H151" s="353">
        <v>1000000000000</v>
      </c>
      <c r="I151" s="346">
        <f t="shared" si="0"/>
        <v>0.125</v>
      </c>
      <c r="J151" s="346">
        <f t="shared" si="1"/>
        <v>8.3333333333333329E-2</v>
      </c>
      <c r="V151" s="376"/>
      <c r="W151" s="377"/>
    </row>
    <row r="152" spans="1:23">
      <c r="B152" s="367" t="s">
        <v>871</v>
      </c>
      <c r="C152" s="368" t="s">
        <v>872</v>
      </c>
      <c r="D152" s="652">
        <v>12000000000000</v>
      </c>
      <c r="E152" s="360" t="s">
        <v>863</v>
      </c>
      <c r="F152" s="352">
        <v>8000000000000</v>
      </c>
      <c r="G152" s="341">
        <v>7.0000000000000007E-2</v>
      </c>
      <c r="H152" s="353">
        <v>100000000000</v>
      </c>
      <c r="I152" s="346">
        <f t="shared" si="0"/>
        <v>1.2500000000000001E-2</v>
      </c>
      <c r="J152" s="346">
        <f t="shared" si="1"/>
        <v>8.3333333333333332E-3</v>
      </c>
    </row>
    <row r="153" spans="1:23">
      <c r="A153" s="226" t="s">
        <v>834</v>
      </c>
      <c r="B153" s="672" t="s">
        <v>865</v>
      </c>
      <c r="C153" s="667"/>
      <c r="D153" s="667"/>
      <c r="E153" s="667"/>
      <c r="F153" s="667"/>
      <c r="G153" s="667"/>
      <c r="H153" s="667"/>
      <c r="I153" s="667"/>
      <c r="J153" s="667"/>
      <c r="V153" s="376"/>
      <c r="W153" s="377"/>
    </row>
    <row r="154" spans="1:23" ht="15" customHeight="1">
      <c r="A154" s="226" t="s">
        <v>829</v>
      </c>
      <c r="B154" s="666" t="s">
        <v>908</v>
      </c>
      <c r="C154" s="667"/>
      <c r="D154" s="667"/>
      <c r="E154" s="667"/>
      <c r="F154" s="667"/>
      <c r="G154" s="667"/>
      <c r="H154" s="667"/>
      <c r="I154" s="667"/>
      <c r="J154" s="667"/>
      <c r="V154" s="376"/>
      <c r="W154" s="377"/>
    </row>
    <row r="155" spans="1:23">
      <c r="V155" s="376"/>
      <c r="W155" s="377"/>
    </row>
    <row r="156" spans="1:23">
      <c r="B156" s="650" t="s">
        <v>887</v>
      </c>
      <c r="C156" s="651" t="s">
        <v>888</v>
      </c>
      <c r="D156" s="364" t="s">
        <v>900</v>
      </c>
      <c r="E156" s="340" t="s">
        <v>901</v>
      </c>
      <c r="F156" s="340" t="s">
        <v>902</v>
      </c>
      <c r="G156" s="340" t="s">
        <v>903</v>
      </c>
      <c r="H156" s="344" t="s">
        <v>904</v>
      </c>
      <c r="I156" s="345" t="s">
        <v>905</v>
      </c>
      <c r="J156" s="345" t="s">
        <v>906</v>
      </c>
      <c r="V156" s="376"/>
      <c r="W156" s="377"/>
    </row>
    <row r="157" spans="1:23">
      <c r="B157" s="362" t="s">
        <v>459</v>
      </c>
      <c r="C157" s="363" t="s">
        <v>612</v>
      </c>
      <c r="D157" s="365" t="s">
        <v>612</v>
      </c>
      <c r="E157" s="357" t="s">
        <v>612</v>
      </c>
      <c r="F157" s="357" t="s">
        <v>612</v>
      </c>
      <c r="G157" s="357" t="s">
        <v>612</v>
      </c>
      <c r="H157" s="388">
        <f>SUM(H158:H161)</f>
        <v>3930000000000</v>
      </c>
      <c r="I157" s="356">
        <f>SUM(I158:I161)</f>
        <v>0.98249999999999993</v>
      </c>
      <c r="J157" s="356">
        <f>SUM(J158:J161)</f>
        <v>0.32750000000000001</v>
      </c>
      <c r="V157" s="376"/>
      <c r="W157" s="377"/>
    </row>
    <row r="158" spans="1:23">
      <c r="B158" s="369" t="s">
        <v>871</v>
      </c>
      <c r="C158" s="370" t="s">
        <v>872</v>
      </c>
      <c r="D158" s="653">
        <v>12000000000000</v>
      </c>
      <c r="E158" s="342" t="s">
        <v>862</v>
      </c>
      <c r="F158" s="354">
        <v>4000000000000</v>
      </c>
      <c r="G158" s="343">
        <v>5.5E-2</v>
      </c>
      <c r="H158" s="355">
        <v>600000000000</v>
      </c>
      <c r="I158" s="347">
        <f>H158/F158</f>
        <v>0.15</v>
      </c>
      <c r="J158" s="347">
        <f>H158/D158</f>
        <v>0.05</v>
      </c>
    </row>
    <row r="159" spans="1:23">
      <c r="B159" s="369" t="s">
        <v>871</v>
      </c>
      <c r="C159" s="370" t="s">
        <v>872</v>
      </c>
      <c r="D159" s="653">
        <v>12000000000000</v>
      </c>
      <c r="E159" s="342" t="s">
        <v>862</v>
      </c>
      <c r="F159" s="354">
        <v>4000000000000</v>
      </c>
      <c r="G159" s="343">
        <v>0.06</v>
      </c>
      <c r="H159" s="355">
        <v>30000000000</v>
      </c>
      <c r="I159" s="347">
        <f>H159/F159</f>
        <v>7.4999999999999997E-3</v>
      </c>
      <c r="J159" s="347">
        <f t="shared" ref="J159:J161" si="2">H159/D159</f>
        <v>2.5000000000000001E-3</v>
      </c>
    </row>
    <row r="160" spans="1:23">
      <c r="B160" s="369" t="s">
        <v>871</v>
      </c>
      <c r="C160" s="370" t="s">
        <v>872</v>
      </c>
      <c r="D160" s="653">
        <v>12000000000000</v>
      </c>
      <c r="E160" s="342" t="s">
        <v>862</v>
      </c>
      <c r="F160" s="354">
        <v>4000000000000</v>
      </c>
      <c r="G160" s="343">
        <v>6.25E-2</v>
      </c>
      <c r="H160" s="355">
        <v>300000000000</v>
      </c>
      <c r="I160" s="347">
        <f>H160/F160</f>
        <v>7.4999999999999997E-2</v>
      </c>
      <c r="J160" s="347">
        <f t="shared" si="2"/>
        <v>2.5000000000000001E-2</v>
      </c>
      <c r="V160" s="376"/>
      <c r="W160" s="654"/>
    </row>
    <row r="161" spans="1:23">
      <c r="B161" s="369" t="s">
        <v>871</v>
      </c>
      <c r="C161" s="370" t="s">
        <v>872</v>
      </c>
      <c r="D161" s="653">
        <v>12000000000000</v>
      </c>
      <c r="E161" s="342" t="s">
        <v>862</v>
      </c>
      <c r="F161" s="354">
        <v>4000000000000</v>
      </c>
      <c r="G161" s="343">
        <v>6.5000000000000002E-2</v>
      </c>
      <c r="H161" s="355">
        <v>3000000000000</v>
      </c>
      <c r="I161" s="347">
        <f>H161/F161</f>
        <v>0.75</v>
      </c>
      <c r="J161" s="347">
        <f t="shared" si="2"/>
        <v>0.25</v>
      </c>
      <c r="V161" s="376"/>
      <c r="W161" s="654"/>
    </row>
    <row r="162" spans="1:23">
      <c r="A162" s="226" t="s">
        <v>834</v>
      </c>
      <c r="B162" s="672" t="s">
        <v>865</v>
      </c>
      <c r="C162" s="667"/>
      <c r="D162" s="667"/>
      <c r="E162" s="667"/>
      <c r="F162" s="667"/>
      <c r="G162" s="667"/>
      <c r="H162" s="667"/>
      <c r="I162" s="667"/>
      <c r="J162" s="667"/>
      <c r="V162" s="376"/>
      <c r="W162" s="654"/>
    </row>
    <row r="163" spans="1:23" ht="15" customHeight="1">
      <c r="A163" s="226" t="s">
        <v>829</v>
      </c>
      <c r="B163" s="666" t="s">
        <v>908</v>
      </c>
      <c r="C163" s="667"/>
      <c r="D163" s="667"/>
      <c r="E163" s="667"/>
      <c r="F163" s="667"/>
      <c r="G163" s="667"/>
      <c r="H163" s="667"/>
      <c r="I163" s="667"/>
      <c r="J163" s="667"/>
      <c r="V163" s="376"/>
      <c r="W163" s="654"/>
    </row>
    <row r="164" spans="1:23">
      <c r="V164" s="376"/>
      <c r="W164" s="654"/>
    </row>
    <row r="165" spans="1:23">
      <c r="B165" s="650" t="s">
        <v>887</v>
      </c>
      <c r="C165" s="651" t="s">
        <v>888</v>
      </c>
      <c r="D165" s="364" t="s">
        <v>900</v>
      </c>
      <c r="E165" s="340" t="s">
        <v>901</v>
      </c>
      <c r="F165" s="340" t="s">
        <v>902</v>
      </c>
      <c r="G165" s="340" t="s">
        <v>903</v>
      </c>
      <c r="H165" s="344" t="s">
        <v>904</v>
      </c>
      <c r="I165" s="345" t="s">
        <v>905</v>
      </c>
      <c r="J165" s="345" t="s">
        <v>906</v>
      </c>
      <c r="V165" s="376"/>
      <c r="W165" s="654"/>
    </row>
    <row r="166" spans="1:23">
      <c r="B166" s="362" t="s">
        <v>459</v>
      </c>
      <c r="C166" s="363" t="s">
        <v>612</v>
      </c>
      <c r="D166" s="365" t="s">
        <v>612</v>
      </c>
      <c r="E166" s="357" t="s">
        <v>612</v>
      </c>
      <c r="F166" s="357" t="s">
        <v>612</v>
      </c>
      <c r="G166" s="357" t="s">
        <v>612</v>
      </c>
      <c r="H166" s="391">
        <f>SUM(H167:H170)</f>
        <v>100000000</v>
      </c>
      <c r="I166" s="356">
        <f>SUM(I167:I170)</f>
        <v>1</v>
      </c>
      <c r="J166" s="356">
        <f>SUM(J167:J170)</f>
        <v>1</v>
      </c>
    </row>
    <row r="167" spans="1:23">
      <c r="B167" s="371" t="s">
        <v>873</v>
      </c>
      <c r="C167" s="372" t="s">
        <v>874</v>
      </c>
      <c r="D167" s="655">
        <v>100000000</v>
      </c>
      <c r="E167" s="373" t="s">
        <v>864</v>
      </c>
      <c r="F167" s="655">
        <v>100000000</v>
      </c>
      <c r="G167" s="374">
        <v>5.5E-2</v>
      </c>
      <c r="H167" s="655">
        <v>10000000</v>
      </c>
      <c r="I167" s="375">
        <f>H167/F167</f>
        <v>0.1</v>
      </c>
      <c r="J167" s="375">
        <f>H167/D167</f>
        <v>0.1</v>
      </c>
    </row>
    <row r="168" spans="1:23">
      <c r="B168" s="371" t="s">
        <v>873</v>
      </c>
      <c r="C168" s="372" t="s">
        <v>874</v>
      </c>
      <c r="D168" s="655">
        <v>100000000</v>
      </c>
      <c r="E168" s="373" t="s">
        <v>864</v>
      </c>
      <c r="F168" s="655">
        <v>100000000</v>
      </c>
      <c r="G168" s="374">
        <v>0.06</v>
      </c>
      <c r="H168" s="655">
        <v>10000000</v>
      </c>
      <c r="I168" s="375">
        <f>H168/F168</f>
        <v>0.1</v>
      </c>
      <c r="J168" s="375">
        <f t="shared" ref="J168:J170" si="3">H168/D168</f>
        <v>0.1</v>
      </c>
    </row>
    <row r="169" spans="1:23">
      <c r="B169" s="371" t="s">
        <v>873</v>
      </c>
      <c r="C169" s="372" t="s">
        <v>874</v>
      </c>
      <c r="D169" s="655">
        <v>100000000</v>
      </c>
      <c r="E169" s="373" t="s">
        <v>864</v>
      </c>
      <c r="F169" s="655">
        <v>100000000</v>
      </c>
      <c r="G169" s="374">
        <v>6.25E-2</v>
      </c>
      <c r="H169" s="655">
        <v>10000000</v>
      </c>
      <c r="I169" s="375">
        <f>H169/F169</f>
        <v>0.1</v>
      </c>
      <c r="J169" s="375">
        <f t="shared" si="3"/>
        <v>0.1</v>
      </c>
    </row>
    <row r="170" spans="1:23">
      <c r="B170" s="371" t="s">
        <v>873</v>
      </c>
      <c r="C170" s="372" t="s">
        <v>874</v>
      </c>
      <c r="D170" s="655">
        <v>100000000</v>
      </c>
      <c r="E170" s="373" t="s">
        <v>864</v>
      </c>
      <c r="F170" s="655">
        <v>100000000</v>
      </c>
      <c r="G170" s="374">
        <v>6.5000000000000002E-2</v>
      </c>
      <c r="H170" s="655">
        <v>70000000</v>
      </c>
      <c r="I170" s="375">
        <f>H170/F170</f>
        <v>0.7</v>
      </c>
      <c r="J170" s="375">
        <f t="shared" si="3"/>
        <v>0.7</v>
      </c>
    </row>
    <row r="171" spans="1:23">
      <c r="A171" s="226" t="s">
        <v>834</v>
      </c>
      <c r="B171" s="672" t="s">
        <v>865</v>
      </c>
      <c r="C171" s="667"/>
      <c r="D171" s="667"/>
      <c r="E171" s="667"/>
      <c r="F171" s="667"/>
      <c r="G171" s="667"/>
      <c r="H171" s="667"/>
      <c r="I171" s="667"/>
      <c r="J171" s="667"/>
    </row>
    <row r="172" spans="1:23" ht="15" customHeight="1">
      <c r="A172" s="226" t="s">
        <v>829</v>
      </c>
      <c r="B172" s="666" t="s">
        <v>909</v>
      </c>
      <c r="C172" s="667"/>
      <c r="D172" s="667"/>
      <c r="E172" s="667"/>
      <c r="F172" s="667"/>
      <c r="G172" s="667"/>
      <c r="H172" s="667"/>
      <c r="I172" s="667"/>
      <c r="J172" s="667"/>
    </row>
  </sheetData>
  <sortState xmlns:xlrd2="http://schemas.microsoft.com/office/spreadsheetml/2017/richdata2" ref="V160:W165">
    <sortCondition ref="V160:V165"/>
  </sortState>
  <mergeCells count="81">
    <mergeCell ref="B135:I135"/>
    <mergeCell ref="B136:I136"/>
    <mergeCell ref="B119:H119"/>
    <mergeCell ref="B127:H127"/>
    <mergeCell ref="B126:H126"/>
    <mergeCell ref="B110:H110"/>
    <mergeCell ref="B118:H118"/>
    <mergeCell ref="F31:H31"/>
    <mergeCell ref="C31:E31"/>
    <mergeCell ref="B48:L48"/>
    <mergeCell ref="B49:L49"/>
    <mergeCell ref="B59:L59"/>
    <mergeCell ref="B60:L60"/>
    <mergeCell ref="B70:L70"/>
    <mergeCell ref="B30:H30"/>
    <mergeCell ref="B85:F85"/>
    <mergeCell ref="H53:M53"/>
    <mergeCell ref="B63:L63"/>
    <mergeCell ref="B64:B65"/>
    <mergeCell ref="C64:G64"/>
    <mergeCell ref="H64:M64"/>
    <mergeCell ref="M34:N34"/>
    <mergeCell ref="M35:N35"/>
    <mergeCell ref="B80:G80"/>
    <mergeCell ref="B71:L71"/>
    <mergeCell ref="M13:N13"/>
    <mergeCell ref="C8:E8"/>
    <mergeCell ref="C9:E9"/>
    <mergeCell ref="F8:H8"/>
    <mergeCell ref="B28:H28"/>
    <mergeCell ref="M15:N15"/>
    <mergeCell ref="B15:H15"/>
    <mergeCell ref="B16:H16"/>
    <mergeCell ref="B7:H7"/>
    <mergeCell ref="B131:I131"/>
    <mergeCell ref="B42:B43"/>
    <mergeCell ref="H42:M42"/>
    <mergeCell ref="C42:G42"/>
    <mergeCell ref="B74:B75"/>
    <mergeCell ref="A83:S83"/>
    <mergeCell ref="A129:S129"/>
    <mergeCell ref="B99:F99"/>
    <mergeCell ref="B106:H106"/>
    <mergeCell ref="B52:L52"/>
    <mergeCell ref="B53:B54"/>
    <mergeCell ref="C53:G53"/>
    <mergeCell ref="B114:H114"/>
    <mergeCell ref="B122:H122"/>
    <mergeCell ref="B27:H27"/>
    <mergeCell ref="B1:H1"/>
    <mergeCell ref="B41:L41"/>
    <mergeCell ref="C21:E21"/>
    <mergeCell ref="F21:H21"/>
    <mergeCell ref="B19:H19"/>
    <mergeCell ref="B20:B22"/>
    <mergeCell ref="B8:B10"/>
    <mergeCell ref="B31:B32"/>
    <mergeCell ref="C20:E20"/>
    <mergeCell ref="F20:H20"/>
    <mergeCell ref="F9:H9"/>
    <mergeCell ref="A3:S3"/>
    <mergeCell ref="M30:Q30"/>
    <mergeCell ref="O31:Q31"/>
    <mergeCell ref="M7:Q7"/>
    <mergeCell ref="O8:Q8"/>
    <mergeCell ref="B172:J172"/>
    <mergeCell ref="B89:F89"/>
    <mergeCell ref="B90:F90"/>
    <mergeCell ref="B37:H37"/>
    <mergeCell ref="B38:H38"/>
    <mergeCell ref="B154:J154"/>
    <mergeCell ref="B162:J162"/>
    <mergeCell ref="B163:J163"/>
    <mergeCell ref="B171:J171"/>
    <mergeCell ref="B153:J153"/>
    <mergeCell ref="B96:F96"/>
    <mergeCell ref="B97:F97"/>
    <mergeCell ref="B103:F103"/>
    <mergeCell ref="B104:F104"/>
    <mergeCell ref="B111:H111"/>
    <mergeCell ref="B81:G81"/>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8CF0-E347-435E-9CF3-D9D46B5119B3}">
  <sheetPr>
    <tabColor rgb="FF00B0F0"/>
  </sheetPr>
  <dimension ref="A1:U166"/>
  <sheetViews>
    <sheetView topLeftCell="A23" workbookViewId="0">
      <selection activeCell="C15" sqref="C15"/>
    </sheetView>
  </sheetViews>
  <sheetFormatPr defaultColWidth="8.85546875" defaultRowHeight="15" customHeight="1"/>
  <cols>
    <col min="1" max="1" width="30.42578125" customWidth="1"/>
    <col min="2" max="2" width="27.42578125" style="302" customWidth="1"/>
    <col min="3" max="3" width="29.140625" style="302" customWidth="1"/>
    <col min="4" max="4" width="34.85546875" style="302" customWidth="1"/>
    <col min="5" max="5" width="32.85546875" style="302" customWidth="1"/>
    <col min="6" max="6" width="24.85546875" style="302" customWidth="1"/>
    <col min="7" max="7" width="26.42578125" style="302" customWidth="1"/>
    <col min="8" max="8" width="30.85546875" style="302" customWidth="1"/>
    <col min="9" max="9" width="29.42578125" style="302" customWidth="1"/>
    <col min="10" max="10" width="23.28515625" style="302" customWidth="1"/>
    <col min="11" max="11" width="34.85546875" style="302" customWidth="1"/>
    <col min="12" max="15" width="23.28515625" style="302" customWidth="1"/>
    <col min="17" max="17" width="20" style="509" customWidth="1"/>
    <col min="18" max="18" width="28.42578125" style="509" customWidth="1"/>
    <col min="19" max="19" width="34.28515625" style="509" customWidth="1"/>
    <col min="20" max="20" width="33.28515625" style="509" customWidth="1"/>
    <col min="21" max="21" width="41.85546875" style="509" customWidth="1"/>
  </cols>
  <sheetData>
    <row r="1" spans="1:21" ht="30.75" customHeight="1">
      <c r="A1" s="820" t="s">
        <v>910</v>
      </c>
      <c r="B1" s="820"/>
      <c r="C1" s="820"/>
      <c r="D1" s="820"/>
      <c r="E1" s="820"/>
      <c r="F1" s="820"/>
      <c r="G1" s="820"/>
      <c r="H1" s="820"/>
      <c r="I1" s="820"/>
      <c r="J1" s="820"/>
      <c r="K1" s="820"/>
      <c r="L1" s="820"/>
      <c r="M1" s="820"/>
      <c r="N1" s="820"/>
      <c r="O1" s="820"/>
    </row>
    <row r="3" spans="1:21" ht="19.5" customHeight="1">
      <c r="A3" s="811" t="s">
        <v>911</v>
      </c>
      <c r="B3" s="811"/>
      <c r="C3" s="811"/>
      <c r="D3" s="811"/>
      <c r="E3" s="811"/>
      <c r="F3" s="811"/>
      <c r="G3" s="811"/>
      <c r="H3" s="811"/>
      <c r="I3" s="811"/>
      <c r="J3" s="811"/>
      <c r="K3" s="811"/>
      <c r="L3" s="811"/>
      <c r="M3" s="811"/>
      <c r="N3" s="811"/>
      <c r="O3" s="811"/>
    </row>
    <row r="4" spans="1:21" ht="15" customHeight="1">
      <c r="A4" s="243" t="s">
        <v>448</v>
      </c>
      <c r="B4" s="511">
        <v>46235</v>
      </c>
      <c r="C4" s="8" t="s">
        <v>449</v>
      </c>
      <c r="D4" s="511">
        <v>46255</v>
      </c>
      <c r="E4" s="302" t="s">
        <v>450</v>
      </c>
      <c r="F4" s="10"/>
      <c r="G4" s="10"/>
      <c r="H4" s="10"/>
    </row>
    <row r="6" spans="1:21" ht="15" customHeight="1">
      <c r="A6" s="821" t="s">
        <v>912</v>
      </c>
      <c r="B6" s="821"/>
      <c r="C6" s="821"/>
      <c r="D6" s="821"/>
      <c r="E6" s="821"/>
      <c r="F6" s="821"/>
      <c r="G6" s="821"/>
      <c r="H6" s="821"/>
      <c r="I6" s="821"/>
      <c r="J6" s="821"/>
      <c r="K6" s="821"/>
      <c r="L6" s="821"/>
      <c r="M6" s="821"/>
      <c r="N6" s="821"/>
      <c r="O6" s="821"/>
    </row>
    <row r="7" spans="1:21" s="302" customFormat="1" ht="45" customHeight="1">
      <c r="A7" s="10"/>
      <c r="C7" s="515" t="s">
        <v>913</v>
      </c>
      <c r="D7" s="516" t="s">
        <v>914</v>
      </c>
      <c r="E7" s="515" t="s">
        <v>915</v>
      </c>
      <c r="F7" s="516" t="s">
        <v>916</v>
      </c>
      <c r="G7" s="516" t="s">
        <v>917</v>
      </c>
      <c r="H7" s="515" t="s">
        <v>918</v>
      </c>
      <c r="I7" s="516" t="s">
        <v>919</v>
      </c>
      <c r="J7" s="515" t="s">
        <v>920</v>
      </c>
      <c r="K7" s="516" t="s">
        <v>921</v>
      </c>
      <c r="L7" s="516" t="s">
        <v>922</v>
      </c>
      <c r="M7" s="515" t="s">
        <v>923</v>
      </c>
      <c r="N7" s="515" t="s">
        <v>923</v>
      </c>
      <c r="O7" s="516" t="s">
        <v>924</v>
      </c>
      <c r="Q7" s="510" t="s">
        <v>925</v>
      </c>
      <c r="R7" s="510" t="s">
        <v>926</v>
      </c>
      <c r="S7" s="439"/>
      <c r="T7" s="439"/>
      <c r="U7" s="439"/>
    </row>
    <row r="8" spans="1:21" ht="15" customHeight="1">
      <c r="A8" s="188"/>
      <c r="B8" s="825" t="s">
        <v>927</v>
      </c>
      <c r="C8" s="826"/>
      <c r="D8" s="826"/>
      <c r="E8" s="826"/>
      <c r="F8" s="826"/>
      <c r="G8" s="826"/>
      <c r="H8" s="826"/>
      <c r="I8" s="826"/>
      <c r="J8" s="826"/>
      <c r="K8" s="826"/>
      <c r="L8" s="826"/>
      <c r="M8" s="826"/>
      <c r="N8" s="826"/>
      <c r="O8" s="827"/>
      <c r="Q8" s="439" t="s">
        <v>928</v>
      </c>
      <c r="R8" s="439" t="s">
        <v>928</v>
      </c>
      <c r="S8" s="439"/>
      <c r="T8" s="439" t="s">
        <v>929</v>
      </c>
    </row>
    <row r="9" spans="1:21" ht="15" customHeight="1">
      <c r="A9" s="267"/>
      <c r="B9" s="822" t="s">
        <v>167</v>
      </c>
      <c r="C9" s="823" t="s">
        <v>930</v>
      </c>
      <c r="D9" s="823"/>
      <c r="E9" s="812" t="s">
        <v>931</v>
      </c>
      <c r="F9" s="812"/>
      <c r="G9" s="812"/>
      <c r="H9" s="812" t="s">
        <v>932</v>
      </c>
      <c r="I9" s="812"/>
      <c r="J9" s="812"/>
      <c r="K9" s="812"/>
      <c r="L9" s="823" t="s">
        <v>933</v>
      </c>
      <c r="M9" s="823"/>
      <c r="N9" s="812" t="s">
        <v>934</v>
      </c>
      <c r="O9" s="824"/>
      <c r="Q9" s="439" t="s">
        <v>916</v>
      </c>
      <c r="R9" s="439" t="s">
        <v>916</v>
      </c>
      <c r="S9" s="439"/>
      <c r="T9" s="439" t="s">
        <v>929</v>
      </c>
    </row>
    <row r="10" spans="1:21" s="49" customFormat="1" ht="34.5" customHeight="1">
      <c r="A10" s="508"/>
      <c r="B10" s="822"/>
      <c r="C10" s="507" t="s">
        <v>935</v>
      </c>
      <c r="D10" s="507" t="s">
        <v>936</v>
      </c>
      <c r="E10" s="507" t="s">
        <v>937</v>
      </c>
      <c r="F10" s="507" t="s">
        <v>938</v>
      </c>
      <c r="G10" s="507" t="s">
        <v>939</v>
      </c>
      <c r="H10" s="507" t="s">
        <v>823</v>
      </c>
      <c r="I10" s="507" t="s">
        <v>940</v>
      </c>
      <c r="J10" s="507" t="s">
        <v>941</v>
      </c>
      <c r="K10" s="507" t="s">
        <v>62</v>
      </c>
      <c r="L10" s="507" t="s">
        <v>942</v>
      </c>
      <c r="M10" s="507" t="s">
        <v>823</v>
      </c>
      <c r="N10" s="507" t="s">
        <v>823</v>
      </c>
      <c r="O10" s="507" t="s">
        <v>29</v>
      </c>
      <c r="Q10" s="85" t="s">
        <v>916</v>
      </c>
      <c r="R10" s="85" t="s">
        <v>919</v>
      </c>
      <c r="S10" s="85"/>
      <c r="T10" s="85" t="s">
        <v>943</v>
      </c>
      <c r="U10" s="85"/>
    </row>
    <row r="11" spans="1:21" ht="15" customHeight="1">
      <c r="A11" s="188"/>
      <c r="B11" s="440" t="s">
        <v>459</v>
      </c>
      <c r="C11" s="440">
        <f>C12+C13</f>
        <v>95</v>
      </c>
      <c r="D11" s="440">
        <f>D12+D13</f>
        <v>11</v>
      </c>
      <c r="E11" s="440">
        <f t="shared" ref="E11:L11" si="0">E12+E13</f>
        <v>73</v>
      </c>
      <c r="F11" s="440">
        <f t="shared" si="0"/>
        <v>2</v>
      </c>
      <c r="G11" s="440">
        <f t="shared" si="0"/>
        <v>5</v>
      </c>
      <c r="H11" s="440">
        <f>H12+H13</f>
        <v>62</v>
      </c>
      <c r="I11" s="440">
        <f>I12+I13</f>
        <v>5</v>
      </c>
      <c r="J11" s="440">
        <f>J12+J13</f>
        <v>2</v>
      </c>
      <c r="K11" s="440">
        <v>73</v>
      </c>
      <c r="L11" s="440">
        <f t="shared" si="0"/>
        <v>5</v>
      </c>
      <c r="M11" s="440">
        <f>M12+M13</f>
        <v>56</v>
      </c>
      <c r="N11" s="440">
        <f t="shared" ref="N11:O11" si="1">N12+N13</f>
        <v>56</v>
      </c>
      <c r="O11" s="440">
        <f t="shared" si="1"/>
        <v>25</v>
      </c>
      <c r="Q11" s="439" t="s">
        <v>944</v>
      </c>
      <c r="R11" s="439" t="s">
        <v>944</v>
      </c>
      <c r="S11" s="439" t="s">
        <v>945</v>
      </c>
      <c r="T11" s="439" t="s">
        <v>929</v>
      </c>
    </row>
    <row r="12" spans="1:21" ht="15" customHeight="1">
      <c r="A12" s="188"/>
      <c r="B12" s="517">
        <v>46054</v>
      </c>
      <c r="C12" s="441">
        <v>45</v>
      </c>
      <c r="D12" s="441">
        <v>5</v>
      </c>
      <c r="E12" s="441">
        <v>35</v>
      </c>
      <c r="F12" s="441">
        <v>1</v>
      </c>
      <c r="G12" s="441">
        <v>2</v>
      </c>
      <c r="H12" s="441">
        <v>30</v>
      </c>
      <c r="I12" s="441">
        <v>2</v>
      </c>
      <c r="J12" s="441">
        <v>1</v>
      </c>
      <c r="K12" s="441">
        <v>4</v>
      </c>
      <c r="L12" s="441">
        <v>2</v>
      </c>
      <c r="M12" s="441">
        <v>27</v>
      </c>
      <c r="N12" s="307">
        <f>M12</f>
        <v>27</v>
      </c>
      <c r="O12" s="307">
        <f>D12+F12+G12+I12+J12</f>
        <v>11</v>
      </c>
      <c r="Q12" s="439" t="s">
        <v>923</v>
      </c>
      <c r="R12" s="439" t="s">
        <v>923</v>
      </c>
      <c r="S12" s="439"/>
      <c r="T12" s="439" t="s">
        <v>929</v>
      </c>
    </row>
    <row r="13" spans="1:21" ht="15" customHeight="1">
      <c r="A13" s="188"/>
      <c r="B13" s="517">
        <v>46055</v>
      </c>
      <c r="C13" s="441">
        <v>50</v>
      </c>
      <c r="D13" s="441">
        <v>6</v>
      </c>
      <c r="E13" s="441">
        <v>38</v>
      </c>
      <c r="F13" s="441">
        <v>1</v>
      </c>
      <c r="G13" s="441">
        <v>3</v>
      </c>
      <c r="H13" s="441">
        <v>32</v>
      </c>
      <c r="I13" s="441">
        <v>3</v>
      </c>
      <c r="J13" s="441">
        <v>1</v>
      </c>
      <c r="K13" s="441">
        <v>5</v>
      </c>
      <c r="L13" s="441">
        <v>3</v>
      </c>
      <c r="M13" s="441">
        <v>29</v>
      </c>
      <c r="N13" s="307">
        <f>M13</f>
        <v>29</v>
      </c>
      <c r="O13" s="307">
        <f>D13+F13+G13+I13+J13</f>
        <v>14</v>
      </c>
      <c r="Q13" s="439" t="s">
        <v>920</v>
      </c>
      <c r="R13" s="439" t="s">
        <v>920</v>
      </c>
      <c r="S13" s="439"/>
      <c r="T13" s="439" t="s">
        <v>946</v>
      </c>
    </row>
    <row r="14" spans="1:21" ht="15" customHeight="1">
      <c r="A14" s="226" t="s">
        <v>171</v>
      </c>
      <c r="C14" s="302" t="s">
        <v>947</v>
      </c>
      <c r="Q14" s="439" t="s">
        <v>948</v>
      </c>
      <c r="R14" s="439" t="s">
        <v>949</v>
      </c>
      <c r="T14" s="439"/>
      <c r="U14" s="439" t="s">
        <v>950</v>
      </c>
    </row>
    <row r="15" spans="1:21" ht="15" customHeight="1">
      <c r="A15" s="226" t="s">
        <v>829</v>
      </c>
      <c r="C15" s="818" t="s">
        <v>951</v>
      </c>
      <c r="D15" s="818"/>
      <c r="E15" s="818"/>
      <c r="F15" s="818"/>
      <c r="G15" s="818"/>
      <c r="H15" s="818"/>
      <c r="I15" s="818"/>
      <c r="J15" s="818"/>
      <c r="K15" s="818"/>
      <c r="L15" s="818"/>
      <c r="M15" s="818"/>
      <c r="N15" s="818"/>
      <c r="O15" s="818"/>
      <c r="Q15" s="439" t="s">
        <v>915</v>
      </c>
      <c r="R15" s="439" t="s">
        <v>952</v>
      </c>
      <c r="T15" s="439"/>
      <c r="U15" s="439" t="s">
        <v>950</v>
      </c>
    </row>
    <row r="16" spans="1:21" ht="15" customHeight="1">
      <c r="A16" s="226"/>
      <c r="Q16" s="439" t="s">
        <v>948</v>
      </c>
      <c r="R16" s="439" t="s">
        <v>953</v>
      </c>
      <c r="T16" s="439"/>
      <c r="U16" s="439" t="s">
        <v>954</v>
      </c>
    </row>
    <row r="17" spans="1:21" ht="15" customHeight="1">
      <c r="B17" s="825" t="s">
        <v>955</v>
      </c>
      <c r="C17" s="826"/>
      <c r="D17" s="826"/>
      <c r="E17" s="826"/>
      <c r="F17" s="826"/>
      <c r="G17" s="826"/>
      <c r="H17" s="826"/>
      <c r="I17" s="826"/>
      <c r="J17" s="826"/>
      <c r="K17" s="826"/>
      <c r="L17" s="826"/>
      <c r="M17" s="826"/>
      <c r="N17" s="826"/>
      <c r="O17" s="827"/>
      <c r="Q17" s="439" t="s">
        <v>948</v>
      </c>
      <c r="R17" s="439" t="s">
        <v>956</v>
      </c>
      <c r="S17" s="439"/>
      <c r="T17" s="439" t="s">
        <v>954</v>
      </c>
    </row>
    <row r="18" spans="1:21" ht="15" customHeight="1">
      <c r="A18" s="188"/>
      <c r="B18" s="816" t="s">
        <v>167</v>
      </c>
      <c r="C18" s="813" t="s">
        <v>930</v>
      </c>
      <c r="D18" s="813"/>
      <c r="E18" s="512" t="s">
        <v>931</v>
      </c>
      <c r="F18" s="512"/>
      <c r="G18" s="512"/>
      <c r="H18" s="813" t="s">
        <v>932</v>
      </c>
      <c r="I18" s="813"/>
      <c r="J18" s="813"/>
      <c r="K18" s="813"/>
      <c r="L18" s="813" t="s">
        <v>933</v>
      </c>
      <c r="M18" s="813"/>
      <c r="N18" s="812" t="s">
        <v>934</v>
      </c>
      <c r="O18" s="824"/>
      <c r="Q18" s="439" t="s">
        <v>948</v>
      </c>
      <c r="R18" s="439" t="s">
        <v>957</v>
      </c>
      <c r="S18" s="439"/>
      <c r="T18" s="439" t="s">
        <v>954</v>
      </c>
    </row>
    <row r="19" spans="1:21" ht="15" customHeight="1">
      <c r="A19" s="188"/>
      <c r="B19" s="816"/>
      <c r="C19" s="440" t="s">
        <v>823</v>
      </c>
      <c r="D19" s="440" t="s">
        <v>29</v>
      </c>
      <c r="E19" s="440" t="s">
        <v>958</v>
      </c>
      <c r="F19" s="440" t="s">
        <v>942</v>
      </c>
      <c r="G19" s="440" t="s">
        <v>939</v>
      </c>
      <c r="H19" s="507" t="s">
        <v>823</v>
      </c>
      <c r="I19" s="507" t="s">
        <v>940</v>
      </c>
      <c r="J19" s="507" t="s">
        <v>941</v>
      </c>
      <c r="K19" s="507" t="s">
        <v>62</v>
      </c>
      <c r="L19" s="440" t="s">
        <v>959</v>
      </c>
      <c r="M19" s="440" t="s">
        <v>823</v>
      </c>
      <c r="N19" s="440" t="s">
        <v>823</v>
      </c>
      <c r="O19" s="440" t="s">
        <v>29</v>
      </c>
      <c r="Q19" s="439" t="s">
        <v>948</v>
      </c>
      <c r="R19" s="439" t="s">
        <v>960</v>
      </c>
      <c r="S19" s="439"/>
      <c r="T19" s="439" t="s">
        <v>961</v>
      </c>
    </row>
    <row r="20" spans="1:21" ht="15" customHeight="1">
      <c r="A20" s="188"/>
      <c r="B20" s="440" t="s">
        <v>459</v>
      </c>
      <c r="C20" s="440">
        <f>C21+C22</f>
        <v>110</v>
      </c>
      <c r="D20" s="440">
        <f>D21+D22</f>
        <v>13</v>
      </c>
      <c r="E20" s="440">
        <f t="shared" ref="E20:L20" si="2">E21+E22</f>
        <v>84</v>
      </c>
      <c r="F20" s="440">
        <f t="shared" si="2"/>
        <v>3</v>
      </c>
      <c r="G20" s="440">
        <f t="shared" si="2"/>
        <v>6</v>
      </c>
      <c r="H20" s="440">
        <f>H21+H22</f>
        <v>71</v>
      </c>
      <c r="I20" s="440">
        <f>I21+I22</f>
        <v>5</v>
      </c>
      <c r="J20" s="440">
        <f>J21+J22</f>
        <v>2</v>
      </c>
      <c r="K20" s="440">
        <f>K21+K22</f>
        <v>11</v>
      </c>
      <c r="L20" s="440">
        <f t="shared" si="2"/>
        <v>5</v>
      </c>
      <c r="M20" s="440">
        <f>M21+M22</f>
        <v>64</v>
      </c>
      <c r="N20" s="440">
        <f t="shared" ref="N20:O20" si="3">N21+N22</f>
        <v>64</v>
      </c>
      <c r="O20" s="440">
        <f t="shared" si="3"/>
        <v>29</v>
      </c>
      <c r="Q20" s="439" t="s">
        <v>913</v>
      </c>
      <c r="R20" s="439" t="s">
        <v>962</v>
      </c>
      <c r="S20" s="439"/>
      <c r="T20" s="439" t="s">
        <v>954</v>
      </c>
    </row>
    <row r="21" spans="1:21" ht="15" customHeight="1">
      <c r="A21" s="188"/>
      <c r="B21" s="517">
        <v>46054</v>
      </c>
      <c r="C21" s="441">
        <v>52</v>
      </c>
      <c r="D21" s="441">
        <v>6</v>
      </c>
      <c r="E21" s="441">
        <v>40</v>
      </c>
      <c r="F21" s="441">
        <v>1</v>
      </c>
      <c r="G21" s="441">
        <v>3</v>
      </c>
      <c r="H21" s="441">
        <v>34</v>
      </c>
      <c r="I21" s="441">
        <v>2</v>
      </c>
      <c r="J21" s="441">
        <v>1</v>
      </c>
      <c r="K21" s="441">
        <v>5</v>
      </c>
      <c r="L21" s="441">
        <v>2</v>
      </c>
      <c r="M21" s="441">
        <v>31</v>
      </c>
      <c r="N21" s="307">
        <f>M21</f>
        <v>31</v>
      </c>
      <c r="O21" s="307">
        <f>D21+F21+G21+I21+J21</f>
        <v>13</v>
      </c>
      <c r="Q21" s="439" t="s">
        <v>915</v>
      </c>
      <c r="R21" s="439" t="s">
        <v>915</v>
      </c>
      <c r="S21" s="439"/>
      <c r="T21" s="439" t="s">
        <v>929</v>
      </c>
    </row>
    <row r="22" spans="1:21" ht="15" customHeight="1">
      <c r="A22" s="188"/>
      <c r="B22" s="517">
        <v>46055</v>
      </c>
      <c r="C22" s="441">
        <v>58</v>
      </c>
      <c r="D22" s="441">
        <v>7</v>
      </c>
      <c r="E22" s="441">
        <v>44</v>
      </c>
      <c r="F22" s="441">
        <v>2</v>
      </c>
      <c r="G22" s="441">
        <v>3</v>
      </c>
      <c r="H22" s="441">
        <v>37</v>
      </c>
      <c r="I22" s="441">
        <v>3</v>
      </c>
      <c r="J22" s="441">
        <v>1</v>
      </c>
      <c r="K22" s="441">
        <v>6</v>
      </c>
      <c r="L22" s="441">
        <v>3</v>
      </c>
      <c r="M22" s="441">
        <v>33</v>
      </c>
      <c r="N22" s="307">
        <f>M22</f>
        <v>33</v>
      </c>
      <c r="O22" s="307">
        <f>D22+F22+G22+I22+J22</f>
        <v>16</v>
      </c>
      <c r="Q22" s="439" t="s">
        <v>917</v>
      </c>
      <c r="R22" s="439" t="s">
        <v>963</v>
      </c>
      <c r="S22" s="439"/>
      <c r="T22" s="439" t="s">
        <v>964</v>
      </c>
    </row>
    <row r="23" spans="1:21" ht="15" customHeight="1">
      <c r="A23" s="226" t="s">
        <v>171</v>
      </c>
      <c r="C23" s="302" t="s">
        <v>947</v>
      </c>
      <c r="R23" s="439" t="s">
        <v>917</v>
      </c>
      <c r="S23" s="439" t="s">
        <v>965</v>
      </c>
      <c r="T23" s="439"/>
      <c r="U23" s="439" t="s">
        <v>929</v>
      </c>
    </row>
    <row r="24" spans="1:21" ht="15" customHeight="1">
      <c r="A24" s="226" t="s">
        <v>829</v>
      </c>
      <c r="C24" s="818"/>
      <c r="D24" s="818"/>
      <c r="E24" s="818"/>
      <c r="F24" s="818"/>
      <c r="G24" s="818"/>
      <c r="H24" s="818"/>
      <c r="I24" s="818"/>
      <c r="J24" s="818"/>
      <c r="K24" s="818"/>
      <c r="L24" s="818"/>
      <c r="M24" s="818"/>
      <c r="N24" s="818"/>
      <c r="O24" s="818"/>
      <c r="R24" s="439" t="s">
        <v>918</v>
      </c>
      <c r="S24" s="439" t="s">
        <v>918</v>
      </c>
      <c r="T24" s="439"/>
      <c r="U24" s="439" t="s">
        <v>966</v>
      </c>
    </row>
    <row r="26" spans="1:21" ht="15" customHeight="1">
      <c r="A26" s="188"/>
      <c r="B26" s="825" t="s">
        <v>967</v>
      </c>
      <c r="C26" s="826"/>
      <c r="D26" s="826"/>
      <c r="E26" s="826"/>
      <c r="F26" s="826"/>
      <c r="G26" s="826"/>
      <c r="H26" s="826"/>
      <c r="I26" s="826"/>
      <c r="J26" s="826"/>
      <c r="K26" s="826"/>
      <c r="L26" s="826"/>
      <c r="M26" s="826"/>
      <c r="N26" s="826"/>
      <c r="O26" s="826"/>
      <c r="R26" s="439"/>
      <c r="S26" s="439"/>
    </row>
    <row r="27" spans="1:21" ht="15" customHeight="1">
      <c r="A27" s="188"/>
      <c r="B27" s="828" t="s">
        <v>167</v>
      </c>
      <c r="C27" s="817" t="s">
        <v>930</v>
      </c>
      <c r="D27" s="817"/>
      <c r="E27" s="813" t="s">
        <v>931</v>
      </c>
      <c r="F27" s="813"/>
      <c r="G27" s="813"/>
      <c r="H27" s="817" t="s">
        <v>932</v>
      </c>
      <c r="I27" s="817"/>
      <c r="J27" s="817"/>
      <c r="K27" s="817"/>
      <c r="L27" s="817" t="s">
        <v>933</v>
      </c>
      <c r="M27" s="817"/>
      <c r="N27" s="812" t="s">
        <v>934</v>
      </c>
      <c r="O27" s="824"/>
      <c r="Q27" s="439"/>
      <c r="R27" s="439"/>
    </row>
    <row r="28" spans="1:21" ht="15" customHeight="1">
      <c r="A28" s="188"/>
      <c r="B28" s="828"/>
      <c r="C28" s="440" t="s">
        <v>823</v>
      </c>
      <c r="D28" s="440" t="s">
        <v>29</v>
      </c>
      <c r="E28" s="440" t="s">
        <v>958</v>
      </c>
      <c r="F28" s="440" t="s">
        <v>942</v>
      </c>
      <c r="G28" s="440" t="s">
        <v>939</v>
      </c>
      <c r="H28" s="507" t="s">
        <v>823</v>
      </c>
      <c r="I28" s="507" t="s">
        <v>940</v>
      </c>
      <c r="J28" s="507" t="s">
        <v>941</v>
      </c>
      <c r="K28" s="507" t="s">
        <v>62</v>
      </c>
      <c r="L28" s="440" t="s">
        <v>959</v>
      </c>
      <c r="M28" s="440" t="s">
        <v>823</v>
      </c>
      <c r="N28" s="440" t="s">
        <v>823</v>
      </c>
      <c r="O28" s="440" t="s">
        <v>29</v>
      </c>
      <c r="Q28" s="439"/>
      <c r="R28" s="439"/>
    </row>
    <row r="29" spans="1:21" ht="15" customHeight="1">
      <c r="A29" s="188"/>
      <c r="B29" s="440" t="s">
        <v>459</v>
      </c>
      <c r="C29" s="442">
        <f>C30+C31</f>
        <v>22800000000</v>
      </c>
      <c r="D29" s="442">
        <f>D30+D31</f>
        <v>2640000000</v>
      </c>
      <c r="E29" s="442">
        <f t="shared" ref="E29:L29" si="4">E30+E31</f>
        <v>17520000000</v>
      </c>
      <c r="F29" s="442">
        <f t="shared" si="4"/>
        <v>480000000</v>
      </c>
      <c r="G29" s="442">
        <f t="shared" si="4"/>
        <v>1200000000</v>
      </c>
      <c r="H29" s="442">
        <f>H30+H31</f>
        <v>14880000000</v>
      </c>
      <c r="I29" s="442">
        <f>I30+I31</f>
        <v>1200000000</v>
      </c>
      <c r="J29" s="442">
        <f>J30+J31</f>
        <v>480000000</v>
      </c>
      <c r="K29" s="442">
        <f>K30+K31</f>
        <v>2160000000</v>
      </c>
      <c r="L29" s="442">
        <f t="shared" si="4"/>
        <v>1200000000</v>
      </c>
      <c r="M29" s="442">
        <f>M30+M31</f>
        <v>13440000000</v>
      </c>
      <c r="N29" s="442">
        <f t="shared" ref="N29:O29" si="5">N30+N31</f>
        <v>13440000000</v>
      </c>
      <c r="O29" s="442">
        <f t="shared" si="5"/>
        <v>6000000000</v>
      </c>
    </row>
    <row r="30" spans="1:21" ht="15" customHeight="1">
      <c r="A30" s="188"/>
      <c r="B30" s="517">
        <v>46054</v>
      </c>
      <c r="C30" s="443">
        <v>10800000000</v>
      </c>
      <c r="D30" s="443">
        <v>1200000000</v>
      </c>
      <c r="E30" s="443">
        <v>8400000000</v>
      </c>
      <c r="F30" s="443">
        <v>240000000</v>
      </c>
      <c r="G30" s="443">
        <v>480000000</v>
      </c>
      <c r="H30" s="443">
        <v>7200000000</v>
      </c>
      <c r="I30" s="443">
        <v>480000000</v>
      </c>
      <c r="J30" s="443">
        <v>240000000</v>
      </c>
      <c r="K30" s="443">
        <v>960000000</v>
      </c>
      <c r="L30" s="443">
        <v>480000000</v>
      </c>
      <c r="M30" s="443">
        <v>6480000000</v>
      </c>
      <c r="N30" s="519">
        <f>M30</f>
        <v>6480000000</v>
      </c>
      <c r="O30" s="519">
        <f>D30+F30+G30+I30+J30</f>
        <v>2640000000</v>
      </c>
      <c r="R30" s="439"/>
    </row>
    <row r="31" spans="1:21" ht="15" customHeight="1">
      <c r="A31" s="188"/>
      <c r="B31" s="517">
        <v>46055</v>
      </c>
      <c r="C31" s="443">
        <v>12000000000</v>
      </c>
      <c r="D31" s="443">
        <v>1440000000</v>
      </c>
      <c r="E31" s="443">
        <v>9120000000</v>
      </c>
      <c r="F31" s="443">
        <v>240000000</v>
      </c>
      <c r="G31" s="443">
        <v>720000000</v>
      </c>
      <c r="H31" s="443">
        <v>7680000000</v>
      </c>
      <c r="I31" s="443">
        <v>720000000</v>
      </c>
      <c r="J31" s="443">
        <v>240000000</v>
      </c>
      <c r="K31" s="443">
        <v>1200000000</v>
      </c>
      <c r="L31" s="443">
        <v>720000000</v>
      </c>
      <c r="M31" s="443">
        <v>6960000000</v>
      </c>
      <c r="N31" s="519">
        <f>M31</f>
        <v>6960000000</v>
      </c>
      <c r="O31" s="519">
        <f>D31+F31+G31+I31+J31</f>
        <v>3360000000</v>
      </c>
    </row>
    <row r="32" spans="1:21" ht="15" customHeight="1">
      <c r="A32" s="226" t="s">
        <v>171</v>
      </c>
      <c r="C32" s="302" t="s">
        <v>947</v>
      </c>
      <c r="S32" s="439"/>
    </row>
    <row r="33" spans="1:15" ht="15" customHeight="1">
      <c r="A33" s="226" t="s">
        <v>829</v>
      </c>
      <c r="C33" s="818"/>
      <c r="D33" s="818"/>
      <c r="E33" s="818"/>
      <c r="F33" s="818"/>
      <c r="G33" s="818"/>
      <c r="H33" s="818"/>
      <c r="I33" s="818"/>
      <c r="J33" s="818"/>
      <c r="K33" s="818"/>
      <c r="L33" s="818"/>
      <c r="M33" s="818"/>
      <c r="N33" s="818"/>
      <c r="O33" s="818"/>
    </row>
    <row r="35" spans="1:15" ht="15" customHeight="1">
      <c r="A35" s="188"/>
      <c r="B35" s="825" t="s">
        <v>968</v>
      </c>
      <c r="C35" s="826"/>
      <c r="D35" s="826"/>
      <c r="E35" s="826"/>
      <c r="F35" s="826"/>
      <c r="G35" s="826"/>
      <c r="H35" s="826"/>
      <c r="I35" s="826"/>
      <c r="J35" s="826"/>
      <c r="K35" s="826"/>
      <c r="L35" s="826"/>
      <c r="M35" s="826"/>
      <c r="N35" s="826"/>
      <c r="O35" s="827"/>
    </row>
    <row r="36" spans="1:15" ht="15" customHeight="1">
      <c r="A36" s="188"/>
      <c r="B36" s="816" t="s">
        <v>167</v>
      </c>
      <c r="C36" s="817" t="s">
        <v>930</v>
      </c>
      <c r="D36" s="817"/>
      <c r="E36" s="813" t="s">
        <v>931</v>
      </c>
      <c r="F36" s="813"/>
      <c r="G36" s="813"/>
      <c r="H36" s="817" t="s">
        <v>932</v>
      </c>
      <c r="I36" s="817"/>
      <c r="J36" s="817"/>
      <c r="K36" s="817"/>
      <c r="L36" s="817" t="s">
        <v>933</v>
      </c>
      <c r="M36" s="817"/>
      <c r="N36" s="812" t="s">
        <v>934</v>
      </c>
      <c r="O36" s="824"/>
    </row>
    <row r="37" spans="1:15" ht="15" customHeight="1">
      <c r="A37" s="188"/>
      <c r="B37" s="816"/>
      <c r="C37" s="440" t="s">
        <v>823</v>
      </c>
      <c r="D37" s="440" t="s">
        <v>29</v>
      </c>
      <c r="E37" s="440" t="s">
        <v>958</v>
      </c>
      <c r="F37" s="440" t="s">
        <v>942</v>
      </c>
      <c r="G37" s="440" t="s">
        <v>939</v>
      </c>
      <c r="H37" s="507" t="s">
        <v>823</v>
      </c>
      <c r="I37" s="507" t="s">
        <v>940</v>
      </c>
      <c r="J37" s="507" t="s">
        <v>941</v>
      </c>
      <c r="K37" s="507" t="s">
        <v>62</v>
      </c>
      <c r="L37" s="440" t="s">
        <v>959</v>
      </c>
      <c r="M37" s="440" t="s">
        <v>823</v>
      </c>
      <c r="N37" s="440" t="s">
        <v>823</v>
      </c>
      <c r="O37" s="440" t="s">
        <v>29</v>
      </c>
    </row>
    <row r="38" spans="1:15" ht="15" customHeight="1">
      <c r="A38" s="188"/>
      <c r="B38" s="440" t="s">
        <v>459</v>
      </c>
      <c r="C38" s="440">
        <f>C39+C40</f>
        <v>888.5</v>
      </c>
      <c r="D38" s="440">
        <f>D39+D40</f>
        <v>103.5</v>
      </c>
      <c r="E38" s="440">
        <f t="shared" ref="E38:L38" si="6">E39+E40</f>
        <v>680.5</v>
      </c>
      <c r="F38" s="440">
        <f t="shared" si="6"/>
        <v>19.2</v>
      </c>
      <c r="G38" s="440">
        <f t="shared" si="6"/>
        <v>47.2</v>
      </c>
      <c r="H38" s="440">
        <f>H39+H40</f>
        <v>581</v>
      </c>
      <c r="I38" s="440">
        <f>I39+I40</f>
        <v>46.8</v>
      </c>
      <c r="J38" s="440">
        <f>J39+J40</f>
        <v>18.8</v>
      </c>
      <c r="K38" s="440">
        <f>K39+K40</f>
        <v>84.4</v>
      </c>
      <c r="L38" s="440">
        <f t="shared" si="6"/>
        <v>46.8</v>
      </c>
      <c r="M38" s="440">
        <f>M39+M40</f>
        <v>524.79999999999995</v>
      </c>
      <c r="N38" s="440">
        <f t="shared" ref="N38:O38" si="7">N39+N40</f>
        <v>524.79999999999995</v>
      </c>
      <c r="O38" s="440">
        <f t="shared" si="7"/>
        <v>235.5</v>
      </c>
    </row>
    <row r="39" spans="1:15" ht="15" customHeight="1">
      <c r="A39" s="188"/>
      <c r="B39" s="517">
        <v>46054</v>
      </c>
      <c r="C39" s="444">
        <v>420.5</v>
      </c>
      <c r="D39" s="444">
        <v>48.2</v>
      </c>
      <c r="E39" s="444">
        <v>328.4</v>
      </c>
      <c r="F39" s="444">
        <v>9.6</v>
      </c>
      <c r="G39" s="444">
        <v>18.899999999999999</v>
      </c>
      <c r="H39" s="444">
        <v>281.2</v>
      </c>
      <c r="I39" s="444">
        <v>18.7</v>
      </c>
      <c r="J39" s="444">
        <v>9.4</v>
      </c>
      <c r="K39" s="444">
        <v>37.5</v>
      </c>
      <c r="L39" s="444">
        <v>18.7</v>
      </c>
      <c r="M39" s="444">
        <v>253.1</v>
      </c>
      <c r="N39" s="520">
        <f>M39</f>
        <v>253.1</v>
      </c>
      <c r="O39" s="520">
        <f>D39+F39+G39+I39+J39</f>
        <v>104.80000000000001</v>
      </c>
    </row>
    <row r="40" spans="1:15" ht="15" customHeight="1">
      <c r="A40" s="188"/>
      <c r="B40" s="517">
        <v>46055</v>
      </c>
      <c r="C40" s="444">
        <v>468</v>
      </c>
      <c r="D40" s="444">
        <v>55.3</v>
      </c>
      <c r="E40" s="444">
        <v>352.1</v>
      </c>
      <c r="F40" s="444">
        <v>9.6</v>
      </c>
      <c r="G40" s="444">
        <v>28.3</v>
      </c>
      <c r="H40" s="444">
        <v>299.8</v>
      </c>
      <c r="I40" s="444">
        <v>28.1</v>
      </c>
      <c r="J40" s="444">
        <v>9.4</v>
      </c>
      <c r="K40" s="444">
        <v>46.9</v>
      </c>
      <c r="L40" s="444">
        <v>28.1</v>
      </c>
      <c r="M40" s="444">
        <v>271.7</v>
      </c>
      <c r="N40" s="520">
        <f>M40</f>
        <v>271.7</v>
      </c>
      <c r="O40" s="520">
        <f>D40+F40+G40+I40+J40</f>
        <v>130.69999999999999</v>
      </c>
    </row>
    <row r="41" spans="1:15" ht="15" customHeight="1">
      <c r="A41" s="226" t="s">
        <v>171</v>
      </c>
      <c r="C41" s="302" t="s">
        <v>947</v>
      </c>
    </row>
    <row r="42" spans="1:15" ht="15" customHeight="1">
      <c r="A42" s="475" t="s">
        <v>829</v>
      </c>
      <c r="C42" s="818"/>
      <c r="D42" s="818"/>
      <c r="E42" s="818"/>
      <c r="F42" s="818"/>
      <c r="G42" s="818"/>
      <c r="H42" s="818"/>
      <c r="I42" s="818"/>
      <c r="J42" s="818"/>
      <c r="K42" s="818"/>
      <c r="L42" s="818"/>
      <c r="M42" s="818"/>
      <c r="N42" s="818"/>
      <c r="O42" s="818"/>
    </row>
    <row r="44" spans="1:15" ht="15" customHeight="1">
      <c r="A44" s="815" t="s">
        <v>969</v>
      </c>
      <c r="B44" s="815"/>
      <c r="C44" s="815"/>
      <c r="D44" s="815"/>
      <c r="E44" s="815"/>
      <c r="F44" s="815"/>
      <c r="G44" s="815"/>
    </row>
    <row r="45" spans="1:15" ht="15" customHeight="1">
      <c r="A45" s="282"/>
      <c r="B45" s="10"/>
      <c r="C45" s="10"/>
      <c r="D45" s="10"/>
      <c r="E45" s="10"/>
      <c r="F45" s="10"/>
      <c r="G45" s="10"/>
    </row>
    <row r="46" spans="1:15" ht="15" customHeight="1">
      <c r="A46" s="188"/>
      <c r="B46" s="814" t="s">
        <v>970</v>
      </c>
      <c r="C46" s="814"/>
      <c r="D46" s="814"/>
      <c r="E46" s="814"/>
      <c r="F46" s="814"/>
      <c r="G46" s="814"/>
      <c r="H46" s="814"/>
      <c r="I46" s="814"/>
      <c r="J46" s="10"/>
      <c r="K46" s="10"/>
      <c r="L46" s="10"/>
      <c r="M46" s="10"/>
      <c r="N46" s="10"/>
      <c r="O46" s="10"/>
    </row>
    <row r="47" spans="1:15" ht="15" customHeight="1">
      <c r="B47" s="521" t="s">
        <v>48</v>
      </c>
      <c r="C47" s="521" t="s">
        <v>971</v>
      </c>
      <c r="D47" s="521" t="s">
        <v>972</v>
      </c>
      <c r="E47" s="522" t="s">
        <v>973</v>
      </c>
      <c r="F47" s="521" t="s">
        <v>974</v>
      </c>
      <c r="G47" s="521" t="s">
        <v>975</v>
      </c>
      <c r="H47" s="521" t="s">
        <v>976</v>
      </c>
      <c r="I47" s="521" t="s">
        <v>977</v>
      </c>
    </row>
    <row r="48" spans="1:15" ht="15" customHeight="1">
      <c r="B48" s="441">
        <v>9800123456</v>
      </c>
      <c r="C48" s="441" t="s">
        <v>978</v>
      </c>
      <c r="D48" s="441" t="s">
        <v>533</v>
      </c>
      <c r="E48" s="523">
        <v>212000000</v>
      </c>
      <c r="F48" s="444">
        <v>1</v>
      </c>
      <c r="G48" s="513"/>
      <c r="H48" s="517">
        <v>46054</v>
      </c>
      <c r="I48" s="524">
        <v>0.38578703703703704</v>
      </c>
    </row>
    <row r="49" spans="1:15" ht="15" customHeight="1">
      <c r="B49" s="441">
        <v>9800654321</v>
      </c>
      <c r="C49" s="441" t="s">
        <v>979</v>
      </c>
      <c r="D49" s="441" t="s">
        <v>980</v>
      </c>
      <c r="E49" s="523">
        <v>79000000</v>
      </c>
      <c r="F49" s="444">
        <v>1</v>
      </c>
      <c r="G49" s="444"/>
      <c r="H49" s="517">
        <v>46054</v>
      </c>
      <c r="I49" s="524">
        <v>0.41818287037037039</v>
      </c>
    </row>
    <row r="50" spans="1:15">
      <c r="A50" s="226" t="s">
        <v>171</v>
      </c>
      <c r="C50" s="302" t="s">
        <v>947</v>
      </c>
    </row>
    <row r="51" spans="1:15">
      <c r="A51" s="226" t="s">
        <v>829</v>
      </c>
      <c r="B51" s="818"/>
      <c r="C51" s="819"/>
      <c r="D51" s="819"/>
      <c r="E51" s="819"/>
      <c r="F51" s="819"/>
      <c r="G51" s="819"/>
      <c r="H51" s="819"/>
      <c r="I51" s="819"/>
    </row>
    <row r="52" spans="1:15"/>
    <row r="53" spans="1:15"/>
    <row r="54" spans="1:15"/>
    <row r="55" spans="1:15"/>
    <row r="56" spans="1:15"/>
    <row r="57" spans="1:15"/>
    <row r="58" spans="1:15"/>
    <row r="59" spans="1:15"/>
    <row r="60" spans="1:15" ht="15" customHeight="1">
      <c r="B60" s="814" t="s">
        <v>981</v>
      </c>
      <c r="C60" s="814"/>
      <c r="D60" s="814"/>
      <c r="E60" s="814"/>
      <c r="F60" s="814"/>
      <c r="G60" s="814"/>
      <c r="H60" s="814"/>
      <c r="I60" s="814"/>
      <c r="J60" s="10"/>
      <c r="K60" s="10"/>
      <c r="L60" s="10"/>
      <c r="M60" s="10"/>
      <c r="N60" s="10"/>
      <c r="O60" s="10"/>
    </row>
    <row r="61" spans="1:15">
      <c r="B61" s="521" t="s">
        <v>48</v>
      </c>
      <c r="C61" s="521" t="s">
        <v>971</v>
      </c>
      <c r="D61" s="521" t="s">
        <v>972</v>
      </c>
      <c r="E61" s="522" t="s">
        <v>973</v>
      </c>
      <c r="F61" s="521" t="s">
        <v>974</v>
      </c>
      <c r="G61" s="521" t="s">
        <v>975</v>
      </c>
      <c r="H61" s="521" t="s">
        <v>976</v>
      </c>
      <c r="I61" s="521" t="s">
        <v>977</v>
      </c>
    </row>
    <row r="62" spans="1:15">
      <c r="B62" s="441">
        <v>9800123456</v>
      </c>
      <c r="C62" s="441" t="s">
        <v>978</v>
      </c>
      <c r="D62" s="441" t="s">
        <v>533</v>
      </c>
      <c r="E62" s="523">
        <v>212000000</v>
      </c>
      <c r="F62" s="444">
        <v>1</v>
      </c>
      <c r="G62" s="513"/>
      <c r="H62" s="517">
        <v>46054</v>
      </c>
      <c r="I62" s="524">
        <v>0.38578703703703704</v>
      </c>
    </row>
    <row r="63" spans="1:15">
      <c r="B63" s="441">
        <v>9800654321</v>
      </c>
      <c r="C63" s="441" t="s">
        <v>979</v>
      </c>
      <c r="D63" s="441" t="s">
        <v>980</v>
      </c>
      <c r="E63" s="523">
        <v>79000000</v>
      </c>
      <c r="F63" s="444">
        <v>1</v>
      </c>
      <c r="G63" s="444"/>
      <c r="H63" s="517">
        <v>46054</v>
      </c>
      <c r="I63" s="524">
        <v>0.41818287037037039</v>
      </c>
    </row>
    <row r="64" spans="1:15">
      <c r="A64" s="226" t="s">
        <v>171</v>
      </c>
      <c r="C64" s="302" t="s">
        <v>947</v>
      </c>
    </row>
    <row r="65" spans="1:15">
      <c r="A65" s="226" t="s">
        <v>829</v>
      </c>
      <c r="C65" s="818"/>
      <c r="D65" s="819"/>
      <c r="E65" s="819"/>
      <c r="F65" s="819"/>
      <c r="G65" s="819"/>
      <c r="H65" s="819"/>
      <c r="I65" s="819"/>
    </row>
    <row r="66" spans="1:15"/>
    <row r="67" spans="1:15" ht="15" customHeight="1">
      <c r="B67" s="814" t="s">
        <v>982</v>
      </c>
      <c r="C67" s="814"/>
      <c r="D67" s="814"/>
      <c r="E67" s="814"/>
      <c r="F67" s="814"/>
      <c r="G67" s="814"/>
      <c r="H67" s="814"/>
      <c r="I67" s="814"/>
      <c r="J67" s="10"/>
      <c r="K67" s="10"/>
      <c r="L67" s="10"/>
      <c r="M67" s="10"/>
      <c r="N67" s="10"/>
      <c r="O67" s="10"/>
    </row>
    <row r="68" spans="1:15">
      <c r="B68" s="521" t="s">
        <v>48</v>
      </c>
      <c r="C68" s="521" t="s">
        <v>971</v>
      </c>
      <c r="D68" s="521" t="s">
        <v>972</v>
      </c>
      <c r="E68" s="522" t="s">
        <v>973</v>
      </c>
      <c r="F68" s="521" t="s">
        <v>974</v>
      </c>
      <c r="G68" s="521" t="s">
        <v>975</v>
      </c>
      <c r="H68" s="521" t="s">
        <v>976</v>
      </c>
      <c r="I68" s="521" t="s">
        <v>977</v>
      </c>
    </row>
    <row r="69" spans="1:15">
      <c r="B69" s="441">
        <v>9800123456</v>
      </c>
      <c r="C69" s="441" t="s">
        <v>978</v>
      </c>
      <c r="D69" s="441" t="s">
        <v>533</v>
      </c>
      <c r="E69" s="523">
        <v>212000000</v>
      </c>
      <c r="F69" s="444">
        <v>1</v>
      </c>
      <c r="G69" s="513"/>
      <c r="H69" s="517">
        <v>46054</v>
      </c>
      <c r="I69" s="524">
        <v>0.38578703703703704</v>
      </c>
    </row>
    <row r="70" spans="1:15">
      <c r="B70" s="441">
        <v>9800654321</v>
      </c>
      <c r="C70" s="441" t="s">
        <v>979</v>
      </c>
      <c r="D70" s="441" t="s">
        <v>980</v>
      </c>
      <c r="E70" s="523">
        <v>79000000</v>
      </c>
      <c r="F70" s="444">
        <v>1</v>
      </c>
      <c r="G70" s="444"/>
      <c r="H70" s="517">
        <v>46054</v>
      </c>
      <c r="I70" s="524">
        <v>0.41818287037037039</v>
      </c>
    </row>
    <row r="71" spans="1:15">
      <c r="A71" s="226" t="s">
        <v>171</v>
      </c>
      <c r="C71" s="302" t="s">
        <v>947</v>
      </c>
    </row>
    <row r="72" spans="1:15">
      <c r="A72" s="226" t="s">
        <v>829</v>
      </c>
      <c r="B72" s="537"/>
      <c r="C72" s="537"/>
      <c r="D72" s="537"/>
      <c r="E72" s="537"/>
      <c r="F72" s="537"/>
      <c r="G72" s="537"/>
      <c r="H72" s="537"/>
      <c r="I72" s="537"/>
    </row>
    <row r="73" spans="1:15"/>
    <row r="74" spans="1:15">
      <c r="B74" s="814" t="s">
        <v>983</v>
      </c>
      <c r="C74" s="814"/>
      <c r="D74" s="814"/>
      <c r="E74" s="814"/>
      <c r="F74" s="814"/>
      <c r="G74" s="814"/>
      <c r="H74" s="814"/>
      <c r="I74" s="814"/>
    </row>
    <row r="75" spans="1:15">
      <c r="B75" s="521" t="s">
        <v>48</v>
      </c>
      <c r="C75" s="521" t="s">
        <v>971</v>
      </c>
      <c r="D75" s="521" t="s">
        <v>972</v>
      </c>
      <c r="E75" s="522" t="s">
        <v>973</v>
      </c>
      <c r="F75" s="521" t="s">
        <v>974</v>
      </c>
      <c r="G75" s="521" t="s">
        <v>975</v>
      </c>
      <c r="H75" s="521" t="s">
        <v>976</v>
      </c>
      <c r="I75" s="521" t="s">
        <v>977</v>
      </c>
    </row>
    <row r="76" spans="1:15">
      <c r="B76" s="441">
        <v>9800123456</v>
      </c>
      <c r="C76" s="441" t="s">
        <v>978</v>
      </c>
      <c r="D76" s="441" t="s">
        <v>533</v>
      </c>
      <c r="E76" s="523">
        <v>212000000</v>
      </c>
      <c r="F76" s="444">
        <v>1</v>
      </c>
      <c r="G76" s="513"/>
      <c r="H76" s="517">
        <v>46054</v>
      </c>
      <c r="I76" s="524">
        <v>0.38578703703703704</v>
      </c>
    </row>
    <row r="77" spans="1:15">
      <c r="B77" s="441">
        <v>9800654321</v>
      </c>
      <c r="C77" s="441" t="s">
        <v>979</v>
      </c>
      <c r="D77" s="441" t="s">
        <v>980</v>
      </c>
      <c r="E77" s="523">
        <v>79000000</v>
      </c>
      <c r="F77" s="444">
        <v>1</v>
      </c>
      <c r="G77" s="444"/>
      <c r="H77" s="517">
        <v>46054</v>
      </c>
      <c r="I77" s="524">
        <v>0.41818287037037039</v>
      </c>
    </row>
    <row r="78" spans="1:15">
      <c r="A78" s="226" t="s">
        <v>171</v>
      </c>
      <c r="C78" s="302" t="s">
        <v>947</v>
      </c>
    </row>
    <row r="79" spans="1:15">
      <c r="A79" s="226" t="s">
        <v>829</v>
      </c>
      <c r="C79" s="818"/>
      <c r="D79" s="819"/>
      <c r="E79" s="819"/>
      <c r="F79" s="819"/>
      <c r="G79" s="819"/>
      <c r="H79" s="819"/>
      <c r="I79" s="819"/>
    </row>
    <row r="80" spans="1:15">
      <c r="A80" s="16"/>
    </row>
    <row r="81" spans="1:9">
      <c r="B81" s="814" t="s">
        <v>984</v>
      </c>
      <c r="C81" s="814"/>
      <c r="D81" s="814"/>
      <c r="E81" s="814"/>
      <c r="F81" s="814"/>
      <c r="G81" s="814"/>
      <c r="H81" s="814"/>
      <c r="I81" s="814"/>
    </row>
    <row r="82" spans="1:9">
      <c r="B82" s="521" t="s">
        <v>48</v>
      </c>
      <c r="C82" s="521" t="s">
        <v>971</v>
      </c>
      <c r="D82" s="521" t="s">
        <v>972</v>
      </c>
      <c r="E82" s="522" t="s">
        <v>973</v>
      </c>
      <c r="F82" s="521" t="s">
        <v>974</v>
      </c>
      <c r="G82" s="521" t="s">
        <v>975</v>
      </c>
      <c r="H82" s="521" t="s">
        <v>976</v>
      </c>
      <c r="I82" s="521" t="s">
        <v>977</v>
      </c>
    </row>
    <row r="83" spans="1:9">
      <c r="B83" s="441">
        <v>9800123456</v>
      </c>
      <c r="C83" s="441" t="s">
        <v>978</v>
      </c>
      <c r="D83" s="441" t="s">
        <v>533</v>
      </c>
      <c r="E83" s="523">
        <v>212000000</v>
      </c>
      <c r="F83" s="444">
        <v>1</v>
      </c>
      <c r="G83" s="444"/>
      <c r="H83" s="517">
        <v>46054</v>
      </c>
      <c r="I83" s="524">
        <v>0.38578703703703704</v>
      </c>
    </row>
    <row r="84" spans="1:9">
      <c r="B84" s="441">
        <v>9800654321</v>
      </c>
      <c r="C84" s="441" t="s">
        <v>979</v>
      </c>
      <c r="D84" s="441" t="s">
        <v>980</v>
      </c>
      <c r="E84" s="523">
        <v>79000000</v>
      </c>
      <c r="F84" s="444">
        <v>1</v>
      </c>
      <c r="G84" s="444"/>
      <c r="H84" s="517">
        <v>46054</v>
      </c>
      <c r="I84" s="524">
        <v>0.41818287037037039</v>
      </c>
    </row>
    <row r="85" spans="1:9">
      <c r="A85" s="226" t="s">
        <v>171</v>
      </c>
      <c r="C85" s="302" t="s">
        <v>947</v>
      </c>
    </row>
    <row r="86" spans="1:9">
      <c r="A86" s="226" t="s">
        <v>829</v>
      </c>
      <c r="C86" s="818"/>
      <c r="D86" s="819"/>
      <c r="E86" s="819"/>
      <c r="F86" s="819"/>
      <c r="G86" s="819"/>
      <c r="H86" s="819"/>
      <c r="I86" s="819"/>
    </row>
    <row r="87" spans="1:9"/>
    <row r="88" spans="1:9">
      <c r="B88" s="814" t="s">
        <v>985</v>
      </c>
      <c r="C88" s="814"/>
      <c r="D88" s="814"/>
      <c r="E88" s="814"/>
      <c r="F88" s="814"/>
      <c r="G88" s="814"/>
      <c r="H88" s="814"/>
      <c r="I88" s="814"/>
    </row>
    <row r="89" spans="1:9">
      <c r="B89" s="521" t="s">
        <v>48</v>
      </c>
      <c r="C89" s="521" t="s">
        <v>971</v>
      </c>
      <c r="D89" s="521" t="s">
        <v>972</v>
      </c>
      <c r="E89" s="521" t="s">
        <v>973</v>
      </c>
      <c r="F89" s="521" t="s">
        <v>974</v>
      </c>
      <c r="G89" s="521" t="s">
        <v>975</v>
      </c>
      <c r="H89" s="521" t="s">
        <v>976</v>
      </c>
      <c r="I89" s="521" t="s">
        <v>977</v>
      </c>
    </row>
    <row r="90" spans="1:9">
      <c r="B90" s="441">
        <v>9800123456</v>
      </c>
      <c r="C90" s="441" t="s">
        <v>978</v>
      </c>
      <c r="D90" s="441" t="s">
        <v>533</v>
      </c>
      <c r="E90" s="443">
        <v>212000000</v>
      </c>
      <c r="F90" s="444">
        <v>1</v>
      </c>
      <c r="G90" s="444"/>
      <c r="H90" s="517">
        <v>46054</v>
      </c>
      <c r="I90" s="524">
        <v>0.38578703703703704</v>
      </c>
    </row>
    <row r="91" spans="1:9">
      <c r="B91" s="441">
        <v>9800654321</v>
      </c>
      <c r="C91" s="441" t="s">
        <v>979</v>
      </c>
      <c r="D91" s="441" t="s">
        <v>980</v>
      </c>
      <c r="E91" s="443">
        <v>79000000</v>
      </c>
      <c r="F91" s="444">
        <v>1</v>
      </c>
      <c r="G91" s="444"/>
      <c r="H91" s="517">
        <v>46054</v>
      </c>
      <c r="I91" s="524">
        <v>0.41818287037037039</v>
      </c>
    </row>
    <row r="92" spans="1:9">
      <c r="A92" s="226" t="s">
        <v>171</v>
      </c>
      <c r="C92" s="302" t="s">
        <v>947</v>
      </c>
    </row>
    <row r="93" spans="1:9">
      <c r="A93" s="226" t="s">
        <v>829</v>
      </c>
      <c r="C93" s="818"/>
      <c r="D93" s="819"/>
      <c r="E93" s="819"/>
      <c r="F93" s="819"/>
      <c r="G93" s="819"/>
      <c r="H93" s="819"/>
      <c r="I93" s="819"/>
    </row>
    <row r="94" spans="1:9"/>
    <row r="95" spans="1:9">
      <c r="B95" s="814" t="s">
        <v>986</v>
      </c>
      <c r="C95" s="814"/>
      <c r="D95" s="814"/>
      <c r="E95" s="814"/>
      <c r="F95" s="814"/>
      <c r="G95" s="814"/>
      <c r="H95" s="814"/>
      <c r="I95" s="814"/>
    </row>
    <row r="96" spans="1:9">
      <c r="B96" s="521" t="s">
        <v>48</v>
      </c>
      <c r="C96" s="521" t="s">
        <v>971</v>
      </c>
      <c r="D96" s="521" t="s">
        <v>972</v>
      </c>
      <c r="E96" s="521" t="s">
        <v>973</v>
      </c>
      <c r="F96" s="521" t="s">
        <v>974</v>
      </c>
      <c r="G96" s="521" t="s">
        <v>975</v>
      </c>
      <c r="H96" s="521" t="s">
        <v>976</v>
      </c>
      <c r="I96" s="521" t="s">
        <v>977</v>
      </c>
    </row>
    <row r="97" spans="1:15">
      <c r="B97" s="441">
        <v>9800123456</v>
      </c>
      <c r="C97" s="441" t="s">
        <v>978</v>
      </c>
      <c r="D97" s="441" t="s">
        <v>533</v>
      </c>
      <c r="E97" s="443">
        <v>212000000</v>
      </c>
      <c r="F97" s="444">
        <v>1</v>
      </c>
      <c r="G97" s="444"/>
      <c r="H97" s="517">
        <v>46054</v>
      </c>
      <c r="I97" s="524">
        <v>0.38578703703703704</v>
      </c>
    </row>
    <row r="98" spans="1:15">
      <c r="B98" s="441">
        <v>9800654321</v>
      </c>
      <c r="C98" s="441" t="s">
        <v>979</v>
      </c>
      <c r="D98" s="441" t="s">
        <v>980</v>
      </c>
      <c r="E98" s="443">
        <v>79000000</v>
      </c>
      <c r="F98" s="444">
        <v>1</v>
      </c>
      <c r="G98" s="444"/>
      <c r="H98" s="517">
        <v>46054</v>
      </c>
      <c r="I98" s="524">
        <v>0.41818287037037039</v>
      </c>
    </row>
    <row r="99" spans="1:15">
      <c r="A99" s="226" t="s">
        <v>171</v>
      </c>
      <c r="C99" s="302" t="s">
        <v>947</v>
      </c>
    </row>
    <row r="100" spans="1:15">
      <c r="A100" s="226" t="s">
        <v>829</v>
      </c>
      <c r="C100" s="818"/>
      <c r="D100" s="819"/>
      <c r="E100" s="819"/>
      <c r="F100" s="819"/>
      <c r="G100" s="819"/>
      <c r="H100" s="819"/>
      <c r="I100" s="819"/>
    </row>
    <row r="101" spans="1:15">
      <c r="A101" s="16"/>
    </row>
    <row r="102" spans="1:15" ht="24">
      <c r="A102" s="811" t="s">
        <v>987</v>
      </c>
      <c r="B102" s="811"/>
      <c r="C102" s="811"/>
      <c r="D102" s="811"/>
      <c r="E102" s="811"/>
      <c r="F102" s="811"/>
      <c r="G102" s="811"/>
      <c r="H102" s="811"/>
      <c r="I102" s="811"/>
      <c r="J102" s="811"/>
      <c r="K102" s="811"/>
      <c r="L102" s="811"/>
      <c r="M102" s="811"/>
      <c r="N102" s="811"/>
      <c r="O102" s="811"/>
    </row>
    <row r="103" spans="1:15">
      <c r="C103" s="10" t="s">
        <v>0</v>
      </c>
      <c r="D103" s="525" t="s">
        <v>988</v>
      </c>
    </row>
    <row r="105" spans="1:15">
      <c r="B105" s="308" t="s">
        <v>989</v>
      </c>
      <c r="C105" s="307"/>
      <c r="D105" s="307"/>
      <c r="E105" s="307"/>
      <c r="F105" s="307"/>
      <c r="G105" s="307"/>
    </row>
    <row r="106" spans="1:15">
      <c r="B106" s="518" t="s">
        <v>990</v>
      </c>
      <c r="C106" s="518" t="s">
        <v>991</v>
      </c>
      <c r="D106" s="518" t="s">
        <v>992</v>
      </c>
      <c r="E106" s="518" t="s">
        <v>993</v>
      </c>
      <c r="F106" s="518" t="s">
        <v>994</v>
      </c>
      <c r="G106" s="518" t="s">
        <v>995</v>
      </c>
    </row>
    <row r="107" spans="1:15">
      <c r="B107" s="526">
        <v>62</v>
      </c>
      <c r="C107" s="526">
        <v>25</v>
      </c>
      <c r="D107" s="526">
        <v>9</v>
      </c>
      <c r="E107" s="526">
        <v>3</v>
      </c>
      <c r="F107" s="526">
        <v>1</v>
      </c>
      <c r="G107" s="526">
        <v>0</v>
      </c>
    </row>
    <row r="108" spans="1:15" ht="15" customHeight="1">
      <c r="A108" s="79" t="s">
        <v>171</v>
      </c>
      <c r="C108" s="302" t="s">
        <v>996</v>
      </c>
    </row>
    <row r="109" spans="1:15" ht="15" customHeight="1">
      <c r="A109" s="79" t="s">
        <v>829</v>
      </c>
    </row>
    <row r="110" spans="1:15" ht="15" customHeight="1">
      <c r="A110" s="79" t="s">
        <v>997</v>
      </c>
      <c r="B110" s="87" t="s">
        <v>998</v>
      </c>
      <c r="C110" s="302" t="s">
        <v>999</v>
      </c>
    </row>
    <row r="111" spans="1:15" ht="15" customHeight="1">
      <c r="A111" s="79" t="s">
        <v>1000</v>
      </c>
    </row>
    <row r="113" spans="1:15">
      <c r="B113" s="518" t="s">
        <v>1001</v>
      </c>
      <c r="C113" s="518" t="s">
        <v>1002</v>
      </c>
      <c r="D113" s="518" t="s">
        <v>1003</v>
      </c>
      <c r="E113" s="518" t="s">
        <v>1004</v>
      </c>
      <c r="F113" s="518" t="s">
        <v>1005</v>
      </c>
      <c r="G113" s="518" t="s">
        <v>1006</v>
      </c>
    </row>
    <row r="114" spans="1:15">
      <c r="B114" s="517">
        <v>46054</v>
      </c>
      <c r="C114" s="441" t="s">
        <v>533</v>
      </c>
      <c r="D114" s="441" t="s">
        <v>978</v>
      </c>
      <c r="E114" s="524">
        <v>0.38578703703703704</v>
      </c>
      <c r="F114" s="441" t="s">
        <v>1007</v>
      </c>
      <c r="G114" s="441" t="s">
        <v>958</v>
      </c>
    </row>
    <row r="115" spans="1:15">
      <c r="B115" s="517">
        <v>46054</v>
      </c>
      <c r="C115" s="441" t="s">
        <v>980</v>
      </c>
      <c r="D115" s="441" t="s">
        <v>979</v>
      </c>
      <c r="E115" s="524">
        <v>0.41818287037037039</v>
      </c>
      <c r="F115" s="441" t="s">
        <v>1008</v>
      </c>
      <c r="G115" s="441" t="s">
        <v>1009</v>
      </c>
    </row>
    <row r="116" spans="1:15" ht="15" customHeight="1">
      <c r="A116" s="79" t="s">
        <v>171</v>
      </c>
      <c r="C116" s="302" t="s">
        <v>996</v>
      </c>
    </row>
    <row r="117" spans="1:15" ht="15" customHeight="1">
      <c r="A117" s="79" t="s">
        <v>829</v>
      </c>
    </row>
    <row r="118" spans="1:15" ht="144">
      <c r="A118" s="79" t="s">
        <v>997</v>
      </c>
      <c r="B118" s="87" t="s">
        <v>998</v>
      </c>
      <c r="C118" s="302" t="s">
        <v>999</v>
      </c>
    </row>
    <row r="119" spans="1:15" ht="15" customHeight="1">
      <c r="A119" s="79" t="s">
        <v>1000</v>
      </c>
    </row>
    <row r="121" spans="1:15" ht="23.25" customHeight="1">
      <c r="A121" s="811" t="s">
        <v>1010</v>
      </c>
      <c r="B121" s="811"/>
      <c r="C121" s="811"/>
      <c r="D121" s="811"/>
      <c r="E121" s="811"/>
      <c r="F121" s="811"/>
      <c r="G121" s="811"/>
      <c r="H121" s="811"/>
      <c r="I121" s="811"/>
      <c r="J121" s="811"/>
      <c r="K121" s="811"/>
      <c r="L121" s="811"/>
      <c r="M121" s="811"/>
      <c r="N121" s="811"/>
      <c r="O121" s="811"/>
    </row>
    <row r="122" spans="1:15">
      <c r="C122" s="10" t="s">
        <v>1011</v>
      </c>
      <c r="D122" s="525" t="s">
        <v>988</v>
      </c>
    </row>
    <row r="124" spans="1:15">
      <c r="B124" s="518" t="s">
        <v>167</v>
      </c>
      <c r="C124" s="518" t="s">
        <v>972</v>
      </c>
      <c r="D124" s="518" t="s">
        <v>971</v>
      </c>
      <c r="E124" s="518" t="s">
        <v>1012</v>
      </c>
      <c r="F124" s="518" t="s">
        <v>1013</v>
      </c>
    </row>
    <row r="125" spans="1:15">
      <c r="B125" s="517">
        <v>46054</v>
      </c>
      <c r="C125" s="441" t="s">
        <v>533</v>
      </c>
      <c r="D125" s="441" t="s">
        <v>978</v>
      </c>
      <c r="E125" s="443">
        <v>200000000</v>
      </c>
      <c r="F125" s="441" t="s">
        <v>1014</v>
      </c>
    </row>
    <row r="126" spans="1:15">
      <c r="B126" s="517">
        <v>46054</v>
      </c>
      <c r="C126" s="441" t="s">
        <v>533</v>
      </c>
      <c r="D126" s="441" t="s">
        <v>979</v>
      </c>
      <c r="E126" s="443">
        <v>75000000</v>
      </c>
      <c r="F126" s="441" t="s">
        <v>1015</v>
      </c>
    </row>
    <row r="127" spans="1:15">
      <c r="B127" s="517">
        <v>46053</v>
      </c>
      <c r="C127" s="441" t="s">
        <v>980</v>
      </c>
      <c r="D127" s="441" t="s">
        <v>1016</v>
      </c>
      <c r="E127" s="443">
        <v>50000000</v>
      </c>
      <c r="F127" s="441" t="s">
        <v>941</v>
      </c>
    </row>
    <row r="128" spans="1:15" ht="15" customHeight="1">
      <c r="A128" s="79" t="s">
        <v>171</v>
      </c>
      <c r="C128" s="302" t="s">
        <v>996</v>
      </c>
    </row>
    <row r="129" spans="1:15" ht="15" customHeight="1">
      <c r="A129" s="79" t="s">
        <v>829</v>
      </c>
      <c r="C129" s="818"/>
      <c r="D129" s="819"/>
      <c r="E129" s="819"/>
      <c r="F129" s="819"/>
    </row>
    <row r="130" spans="1:15" ht="15" customHeight="1">
      <c r="A130" s="302"/>
    </row>
    <row r="131" spans="1:15" ht="15" customHeight="1">
      <c r="A131" s="302"/>
    </row>
    <row r="133" spans="1:15" ht="24">
      <c r="A133" s="811" t="s">
        <v>1017</v>
      </c>
      <c r="B133" s="811"/>
      <c r="C133" s="811"/>
      <c r="D133" s="811"/>
      <c r="E133" s="811"/>
      <c r="F133" s="811"/>
      <c r="G133" s="811"/>
      <c r="H133" s="811"/>
      <c r="I133" s="811"/>
      <c r="J133" s="811"/>
      <c r="K133" s="811"/>
      <c r="L133" s="811"/>
      <c r="M133" s="811"/>
      <c r="N133" s="811"/>
      <c r="O133" s="811"/>
    </row>
    <row r="134" spans="1:15">
      <c r="C134" s="10" t="s">
        <v>1011</v>
      </c>
      <c r="D134" s="525" t="s">
        <v>988</v>
      </c>
    </row>
    <row r="136" spans="1:15"/>
    <row r="137" spans="1:15">
      <c r="B137" s="518" t="s">
        <v>167</v>
      </c>
      <c r="C137" s="518" t="s">
        <v>972</v>
      </c>
      <c r="D137" s="518" t="s">
        <v>971</v>
      </c>
      <c r="E137" s="518" t="s">
        <v>1018</v>
      </c>
      <c r="F137" s="518" t="s">
        <v>1019</v>
      </c>
      <c r="G137" s="518" t="s">
        <v>1020</v>
      </c>
      <c r="H137" s="518" t="s">
        <v>1021</v>
      </c>
      <c r="I137" s="518" t="s">
        <v>1022</v>
      </c>
      <c r="J137" s="518" t="s">
        <v>1023</v>
      </c>
      <c r="K137" s="518" t="s">
        <v>1024</v>
      </c>
      <c r="L137" s="518" t="s">
        <v>1025</v>
      </c>
      <c r="M137" s="518" t="s">
        <v>1026</v>
      </c>
      <c r="N137" s="518" t="s">
        <v>1027</v>
      </c>
      <c r="O137" s="518" t="s">
        <v>1028</v>
      </c>
    </row>
    <row r="138" spans="1:15">
      <c r="B138" s="517">
        <v>46054</v>
      </c>
      <c r="C138" s="441" t="s">
        <v>533</v>
      </c>
      <c r="D138" s="441" t="s">
        <v>978</v>
      </c>
      <c r="E138" s="524">
        <v>0.38339120370370372</v>
      </c>
      <c r="F138" s="524">
        <v>0.38495370370370369</v>
      </c>
      <c r="G138" s="441" t="s">
        <v>1029</v>
      </c>
      <c r="H138" s="524">
        <v>0.38578703703703704</v>
      </c>
      <c r="I138" s="441" t="s">
        <v>1030</v>
      </c>
      <c r="J138" s="524">
        <v>0.38900462962962962</v>
      </c>
      <c r="K138" s="441" t="s">
        <v>1031</v>
      </c>
      <c r="L138" s="524">
        <v>0.40682870370370372</v>
      </c>
      <c r="M138" s="441" t="s">
        <v>1032</v>
      </c>
      <c r="N138" s="524">
        <v>0.42034722222222221</v>
      </c>
      <c r="O138" s="441" t="s">
        <v>1033</v>
      </c>
    </row>
    <row r="139" spans="1:15" ht="15" customHeight="1">
      <c r="A139" s="79"/>
      <c r="B139" s="517">
        <v>46054</v>
      </c>
      <c r="C139" s="441" t="s">
        <v>980</v>
      </c>
      <c r="D139" s="441" t="s">
        <v>979</v>
      </c>
      <c r="E139" s="524">
        <v>0.41666666666666669</v>
      </c>
      <c r="F139" s="524">
        <v>0.41888888888888887</v>
      </c>
      <c r="G139" s="441" t="s">
        <v>1034</v>
      </c>
      <c r="H139" s="524">
        <v>0.43940972222222224</v>
      </c>
      <c r="I139" s="441" t="s">
        <v>1008</v>
      </c>
      <c r="J139" s="441" t="s">
        <v>612</v>
      </c>
      <c r="K139" s="441" t="s">
        <v>612</v>
      </c>
      <c r="L139" s="441" t="s">
        <v>612</v>
      </c>
      <c r="M139" s="441" t="s">
        <v>612</v>
      </c>
      <c r="N139" s="441" t="s">
        <v>612</v>
      </c>
      <c r="O139" s="441" t="s">
        <v>612</v>
      </c>
    </row>
    <row r="140" spans="1:15" ht="15" customHeight="1">
      <c r="A140" s="79" t="s">
        <v>171</v>
      </c>
      <c r="C140" s="302" t="s">
        <v>996</v>
      </c>
    </row>
    <row r="141" spans="1:15" ht="15" customHeight="1">
      <c r="A141" s="79" t="s">
        <v>829</v>
      </c>
    </row>
    <row r="142" spans="1:15" ht="15" customHeight="1">
      <c r="A142" s="79" t="s">
        <v>997</v>
      </c>
      <c r="B142" s="87" t="s">
        <v>998</v>
      </c>
      <c r="C142" s="302" t="s">
        <v>1035</v>
      </c>
    </row>
    <row r="143" spans="1:15" ht="15" customHeight="1">
      <c r="A143" s="79" t="s">
        <v>1000</v>
      </c>
    </row>
    <row r="145" spans="1:15" ht="21.75" customHeight="1">
      <c r="A145" s="811" t="s">
        <v>1036</v>
      </c>
      <c r="B145" s="811"/>
      <c r="C145" s="811"/>
      <c r="D145" s="811"/>
      <c r="E145" s="811"/>
      <c r="F145" s="811"/>
      <c r="G145" s="811"/>
      <c r="H145" s="811"/>
      <c r="I145" s="811"/>
      <c r="J145" s="811"/>
      <c r="K145" s="811"/>
      <c r="L145" s="811"/>
      <c r="M145" s="811"/>
      <c r="N145" s="811"/>
      <c r="O145" s="811"/>
    </row>
    <row r="146" spans="1:15">
      <c r="C146" s="10" t="s">
        <v>1011</v>
      </c>
      <c r="D146" s="525" t="s">
        <v>988</v>
      </c>
    </row>
    <row r="148" spans="1:15">
      <c r="B148" s="518" t="s">
        <v>1037</v>
      </c>
      <c r="C148" s="518" t="s">
        <v>1038</v>
      </c>
      <c r="D148" s="518" t="s">
        <v>1039</v>
      </c>
      <c r="E148" s="518" t="s">
        <v>1040</v>
      </c>
      <c r="F148" s="518" t="s">
        <v>1041</v>
      </c>
      <c r="G148" s="518" t="s">
        <v>1042</v>
      </c>
      <c r="H148" s="518" t="s">
        <v>1043</v>
      </c>
    </row>
    <row r="149" spans="1:15">
      <c r="B149" s="441">
        <v>9800123456</v>
      </c>
      <c r="C149" s="441" t="s">
        <v>978</v>
      </c>
      <c r="D149" s="441" t="s">
        <v>533</v>
      </c>
      <c r="E149" s="443">
        <v>212000000</v>
      </c>
      <c r="F149" s="444">
        <f>SUMIF($C$158:$C$159,D149,$I$158:$I$159)</f>
        <v>0</v>
      </c>
      <c r="G149" s="517">
        <v>46081</v>
      </c>
      <c r="H149" s="441" t="s">
        <v>28</v>
      </c>
    </row>
    <row r="150" spans="1:15">
      <c r="B150" s="441">
        <v>9800654321</v>
      </c>
      <c r="C150" s="441" t="s">
        <v>979</v>
      </c>
      <c r="D150" s="441" t="s">
        <v>980</v>
      </c>
      <c r="E150" s="443">
        <v>79000000</v>
      </c>
      <c r="F150" s="444">
        <f>SUMIF($C$158:$C$159,D150,$I$158:$I$159)</f>
        <v>0</v>
      </c>
      <c r="G150" s="517">
        <v>46080</v>
      </c>
      <c r="H150" s="441" t="s">
        <v>1044</v>
      </c>
    </row>
    <row r="151" spans="1:15" ht="32.1">
      <c r="A151" s="79" t="s">
        <v>171</v>
      </c>
      <c r="C151" s="87" t="s">
        <v>996</v>
      </c>
    </row>
    <row r="152" spans="1:15">
      <c r="A152" s="79" t="s">
        <v>829</v>
      </c>
    </row>
    <row r="153" spans="1:15" ht="144">
      <c r="A153" s="79" t="s">
        <v>997</v>
      </c>
      <c r="B153" s="87" t="s">
        <v>998</v>
      </c>
      <c r="C153" s="302" t="s">
        <v>1035</v>
      </c>
      <c r="D153" s="527"/>
    </row>
    <row r="154" spans="1:15">
      <c r="A154" s="79" t="s">
        <v>1000</v>
      </c>
    </row>
    <row r="155" spans="1:15" ht="15" customHeight="1">
      <c r="A155" s="79" t="s">
        <v>1045</v>
      </c>
    </row>
    <row r="156" spans="1:15">
      <c r="A156" s="79" t="s">
        <v>1046</v>
      </c>
      <c r="C156" s="10"/>
    </row>
    <row r="157" spans="1:15">
      <c r="C157" s="514"/>
      <c r="D157" s="514"/>
      <c r="E157" s="514"/>
      <c r="F157" s="514"/>
      <c r="G157" s="514"/>
      <c r="H157" s="514"/>
      <c r="I157" s="514"/>
      <c r="J157" s="514"/>
    </row>
    <row r="158" spans="1:15">
      <c r="C158" s="527"/>
      <c r="D158" s="527"/>
      <c r="E158" s="527"/>
      <c r="I158" s="528"/>
      <c r="J158" s="529"/>
    </row>
    <row r="159" spans="1:15">
      <c r="C159" s="527"/>
      <c r="D159" s="527"/>
      <c r="E159" s="527"/>
      <c r="I159" s="528"/>
      <c r="J159" s="529"/>
    </row>
    <row r="161" spans="3:9">
      <c r="C161" s="10"/>
    </row>
    <row r="162" spans="3:9">
      <c r="C162" s="514"/>
      <c r="D162" s="514"/>
      <c r="E162" s="514"/>
      <c r="F162" s="514"/>
      <c r="G162" s="514"/>
      <c r="H162" s="514"/>
      <c r="I162" s="514"/>
    </row>
    <row r="163" spans="3:9">
      <c r="C163" s="527"/>
      <c r="D163" s="527"/>
      <c r="E163" s="527"/>
      <c r="F163" s="530"/>
      <c r="G163" s="531"/>
      <c r="H163" s="529"/>
      <c r="I163" s="527"/>
    </row>
    <row r="164" spans="3:9">
      <c r="C164" s="527"/>
      <c r="D164" s="527"/>
      <c r="E164" s="527"/>
      <c r="F164" s="530"/>
      <c r="G164" s="531"/>
      <c r="H164" s="529"/>
      <c r="I164" s="527"/>
    </row>
    <row r="165" spans="3:9">
      <c r="C165" s="527"/>
      <c r="D165" s="527"/>
      <c r="E165" s="527"/>
      <c r="F165" s="530"/>
      <c r="G165" s="531"/>
      <c r="H165" s="529"/>
      <c r="I165" s="527"/>
    </row>
    <row r="166" spans="3:9">
      <c r="C166" s="527"/>
      <c r="D166" s="527"/>
      <c r="E166" s="527"/>
      <c r="F166" s="530"/>
      <c r="G166" s="531"/>
      <c r="H166" s="529"/>
      <c r="I166" s="527"/>
    </row>
  </sheetData>
  <mergeCells count="53">
    <mergeCell ref="C129:F129"/>
    <mergeCell ref="C65:I65"/>
    <mergeCell ref="C79:I79"/>
    <mergeCell ref="C86:I86"/>
    <mergeCell ref="C93:I93"/>
    <mergeCell ref="C100:I100"/>
    <mergeCell ref="A102:O102"/>
    <mergeCell ref="A121:O121"/>
    <mergeCell ref="N36:O36"/>
    <mergeCell ref="B17:O17"/>
    <mergeCell ref="B26:O26"/>
    <mergeCell ref="B35:O35"/>
    <mergeCell ref="C15:O15"/>
    <mergeCell ref="C24:O24"/>
    <mergeCell ref="C33:O33"/>
    <mergeCell ref="H18:K18"/>
    <mergeCell ref="L18:M18"/>
    <mergeCell ref="B27:B28"/>
    <mergeCell ref="C27:D27"/>
    <mergeCell ref="H27:K27"/>
    <mergeCell ref="L27:M27"/>
    <mergeCell ref="B51:I51"/>
    <mergeCell ref="A1:O1"/>
    <mergeCell ref="A3:O3"/>
    <mergeCell ref="A6:O6"/>
    <mergeCell ref="B9:B10"/>
    <mergeCell ref="C9:D9"/>
    <mergeCell ref="H9:K9"/>
    <mergeCell ref="L9:M9"/>
    <mergeCell ref="N9:O9"/>
    <mergeCell ref="B8:O8"/>
    <mergeCell ref="L36:M36"/>
    <mergeCell ref="H36:K36"/>
    <mergeCell ref="B18:B19"/>
    <mergeCell ref="C18:D18"/>
    <mergeCell ref="N18:O18"/>
    <mergeCell ref="N27:O27"/>
    <mergeCell ref="A133:O133"/>
    <mergeCell ref="A145:O145"/>
    <mergeCell ref="E9:G9"/>
    <mergeCell ref="E27:G27"/>
    <mergeCell ref="E36:G36"/>
    <mergeCell ref="B95:I95"/>
    <mergeCell ref="B67:I67"/>
    <mergeCell ref="B60:I60"/>
    <mergeCell ref="B46:I46"/>
    <mergeCell ref="B74:I74"/>
    <mergeCell ref="B81:I81"/>
    <mergeCell ref="B88:I88"/>
    <mergeCell ref="A44:G44"/>
    <mergeCell ref="B36:B37"/>
    <mergeCell ref="C36:D36"/>
    <mergeCell ref="C42:O4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35F2F-F28E-4DFC-8D70-DDC08591909A}">
  <sheetPr>
    <tabColor rgb="FF00B0F0"/>
  </sheetPr>
  <dimension ref="A1:U231"/>
  <sheetViews>
    <sheetView topLeftCell="A207" workbookViewId="0">
      <selection activeCell="A217" sqref="A217"/>
    </sheetView>
  </sheetViews>
  <sheetFormatPr defaultColWidth="8.85546875" defaultRowHeight="15"/>
  <cols>
    <col min="1" max="1" width="18.7109375" customWidth="1"/>
    <col min="2" max="5" width="25.42578125" customWidth="1"/>
    <col min="6" max="6" width="31.28515625" customWidth="1"/>
    <col min="7" max="7" width="21.42578125" customWidth="1"/>
    <col min="8" max="8" width="25.28515625" customWidth="1"/>
    <col min="9" max="9" width="18.7109375" customWidth="1"/>
    <col min="10" max="10" width="22.42578125" customWidth="1"/>
    <col min="11" max="13" width="22.42578125" style="302" customWidth="1"/>
    <col min="14" max="14" width="18.7109375" style="439" customWidth="1"/>
    <col min="15" max="16" width="18.7109375" customWidth="1"/>
    <col min="17" max="17" width="18.7109375" style="57" bestFit="1" customWidth="1"/>
  </cols>
  <sheetData>
    <row r="1" spans="1:21" ht="30.95">
      <c r="A1" s="844" t="s">
        <v>1047</v>
      </c>
      <c r="B1" s="844"/>
      <c r="C1" s="844"/>
      <c r="D1" s="844"/>
      <c r="E1" s="844"/>
      <c r="F1" s="844"/>
      <c r="G1" s="844"/>
      <c r="H1" s="844"/>
      <c r="I1" s="844"/>
      <c r="J1" s="844"/>
      <c r="K1" s="844"/>
      <c r="L1" s="844"/>
      <c r="M1" s="844"/>
      <c r="N1" s="844"/>
      <c r="O1" s="844"/>
      <c r="P1" s="844"/>
      <c r="Q1" s="844"/>
    </row>
    <row r="2" spans="1:21">
      <c r="B2" t="s">
        <v>1048</v>
      </c>
    </row>
    <row r="3" spans="1:21" ht="24">
      <c r="A3" s="811" t="s">
        <v>1049</v>
      </c>
      <c r="B3" s="837"/>
      <c r="C3" s="837"/>
      <c r="D3" s="837"/>
      <c r="E3" s="837"/>
      <c r="F3" s="837"/>
      <c r="G3" s="837"/>
      <c r="H3" s="837"/>
      <c r="I3" s="837"/>
      <c r="J3" s="837"/>
      <c r="K3" s="837"/>
      <c r="L3" s="837"/>
      <c r="M3" s="837"/>
      <c r="N3" s="837"/>
      <c r="O3" s="837"/>
      <c r="P3" s="553"/>
      <c r="Q3" s="553"/>
    </row>
    <row r="4" spans="1:21">
      <c r="A4" s="243" t="s">
        <v>448</v>
      </c>
      <c r="B4" s="244">
        <v>46235</v>
      </c>
      <c r="C4" s="243" t="s">
        <v>449</v>
      </c>
      <c r="D4" s="244">
        <v>46255</v>
      </c>
      <c r="E4" t="s">
        <v>450</v>
      </c>
      <c r="F4" s="16"/>
      <c r="G4" s="16"/>
      <c r="H4" s="16"/>
    </row>
    <row r="6" spans="1:21" hidden="1">
      <c r="A6" s="821" t="s">
        <v>912</v>
      </c>
      <c r="B6" s="821"/>
      <c r="C6" s="821"/>
      <c r="D6" s="821"/>
      <c r="E6" s="821"/>
      <c r="F6" s="821"/>
      <c r="G6" s="821"/>
      <c r="H6" s="821"/>
      <c r="I6" s="821"/>
      <c r="J6" s="821"/>
      <c r="K6" s="821"/>
      <c r="L6" s="821"/>
      <c r="M6" s="821"/>
      <c r="N6" s="821"/>
      <c r="O6" s="821"/>
      <c r="P6" s="16"/>
      <c r="Q6" s="16"/>
    </row>
    <row r="7" spans="1:21" hidden="1">
      <c r="A7" s="16"/>
    </row>
    <row r="8" spans="1:21" hidden="1">
      <c r="A8" s="188"/>
      <c r="B8" s="842" t="s">
        <v>1050</v>
      </c>
      <c r="C8" s="843"/>
      <c r="D8" s="843"/>
      <c r="E8" s="843"/>
      <c r="F8" s="843"/>
      <c r="G8" s="843"/>
      <c r="H8" s="843"/>
      <c r="I8" s="843"/>
      <c r="J8" s="843"/>
      <c r="K8" s="843"/>
      <c r="L8" s="843"/>
      <c r="M8" s="843"/>
      <c r="N8" s="843"/>
      <c r="O8" s="843"/>
      <c r="P8" s="16"/>
      <c r="Q8" s="16"/>
    </row>
    <row r="9" spans="1:21" s="268" customFormat="1" hidden="1">
      <c r="A9" s="188"/>
      <c r="B9" s="828" t="s">
        <v>167</v>
      </c>
      <c r="C9" s="817" t="s">
        <v>930</v>
      </c>
      <c r="D9" s="817"/>
      <c r="E9" s="813" t="s">
        <v>931</v>
      </c>
      <c r="F9" s="813"/>
      <c r="G9" s="813"/>
      <c r="H9" s="817" t="s">
        <v>932</v>
      </c>
      <c r="I9" s="817"/>
      <c r="J9" s="817"/>
      <c r="K9" s="817"/>
      <c r="L9" s="817" t="s">
        <v>933</v>
      </c>
      <c r="M9" s="817"/>
      <c r="N9" s="812" t="s">
        <v>934</v>
      </c>
      <c r="O9" s="841"/>
      <c r="P9"/>
      <c r="Q9" s="439"/>
      <c r="R9" s="439"/>
      <c r="S9" s="509"/>
      <c r="T9" s="509"/>
      <c r="U9" s="509"/>
    </row>
    <row r="10" spans="1:21" ht="15.95" hidden="1">
      <c r="A10" s="188"/>
      <c r="B10" s="828"/>
      <c r="C10" s="440" t="s">
        <v>823</v>
      </c>
      <c r="D10" s="440" t="s">
        <v>29</v>
      </c>
      <c r="E10" s="440" t="s">
        <v>958</v>
      </c>
      <c r="F10" s="440" t="s">
        <v>942</v>
      </c>
      <c r="G10" s="440" t="s">
        <v>939</v>
      </c>
      <c r="H10" s="507" t="s">
        <v>823</v>
      </c>
      <c r="I10" s="507" t="s">
        <v>940</v>
      </c>
      <c r="J10" s="507" t="s">
        <v>941</v>
      </c>
      <c r="K10" s="507" t="s">
        <v>62</v>
      </c>
      <c r="L10" s="440" t="s">
        <v>959</v>
      </c>
      <c r="M10" s="440" t="s">
        <v>823</v>
      </c>
      <c r="N10" s="440" t="s">
        <v>823</v>
      </c>
      <c r="O10" s="548" t="s">
        <v>29</v>
      </c>
      <c r="Q10" s="439"/>
      <c r="R10" s="439"/>
      <c r="S10" s="509"/>
      <c r="T10" s="509"/>
      <c r="U10" s="509"/>
    </row>
    <row r="11" spans="1:21" hidden="1">
      <c r="A11" s="188"/>
      <c r="B11" s="440" t="s">
        <v>459</v>
      </c>
      <c r="C11" s="442">
        <f>C12+C13</f>
        <v>22800000000</v>
      </c>
      <c r="D11" s="442">
        <f>D12+D13</f>
        <v>2640000000</v>
      </c>
      <c r="E11" s="442">
        <f t="shared" ref="E11:L11" si="0">E12+E13</f>
        <v>17520000000</v>
      </c>
      <c r="F11" s="442">
        <f t="shared" si="0"/>
        <v>480000000</v>
      </c>
      <c r="G11" s="442">
        <f t="shared" si="0"/>
        <v>1200000000</v>
      </c>
      <c r="H11" s="442">
        <f>H12+H13</f>
        <v>14880000000</v>
      </c>
      <c r="I11" s="442">
        <f>I12+I13</f>
        <v>1200000000</v>
      </c>
      <c r="J11" s="442">
        <f>J12+J13</f>
        <v>480000000</v>
      </c>
      <c r="K11" s="442">
        <f>K12+K13</f>
        <v>2160000000</v>
      </c>
      <c r="L11" s="442">
        <f t="shared" si="0"/>
        <v>1200000000</v>
      </c>
      <c r="M11" s="442">
        <f>M12+M13</f>
        <v>13440000000</v>
      </c>
      <c r="N11" s="442">
        <f t="shared" ref="N11:O11" si="1">N12+N13</f>
        <v>13440000000</v>
      </c>
      <c r="O11" s="549">
        <f t="shared" si="1"/>
        <v>6000000000</v>
      </c>
      <c r="Q11" s="509"/>
      <c r="R11" s="509"/>
      <c r="S11" s="509"/>
      <c r="T11" s="509"/>
      <c r="U11" s="509"/>
    </row>
    <row r="12" spans="1:21" hidden="1">
      <c r="A12" s="188"/>
      <c r="B12" s="517">
        <v>46054</v>
      </c>
      <c r="C12" s="443">
        <v>10800000000</v>
      </c>
      <c r="D12" s="443">
        <v>1200000000</v>
      </c>
      <c r="E12" s="443">
        <v>8400000000</v>
      </c>
      <c r="F12" s="443">
        <v>240000000</v>
      </c>
      <c r="G12" s="443">
        <v>480000000</v>
      </c>
      <c r="H12" s="443">
        <v>7200000000</v>
      </c>
      <c r="I12" s="443">
        <v>480000000</v>
      </c>
      <c r="J12" s="443">
        <v>240000000</v>
      </c>
      <c r="K12" s="443">
        <v>960000000</v>
      </c>
      <c r="L12" s="443">
        <v>480000000</v>
      </c>
      <c r="M12" s="443">
        <v>6480000000</v>
      </c>
      <c r="N12" s="519">
        <f>M12</f>
        <v>6480000000</v>
      </c>
      <c r="O12" s="550">
        <f>D12+F12+G12+I12+J12</f>
        <v>2640000000</v>
      </c>
      <c r="Q12" s="509"/>
      <c r="R12" s="439"/>
      <c r="S12" s="509"/>
      <c r="T12" s="509"/>
      <c r="U12" s="509"/>
    </row>
    <row r="13" spans="1:21" hidden="1">
      <c r="A13" s="188"/>
      <c r="B13" s="517">
        <v>46055</v>
      </c>
      <c r="C13" s="443">
        <v>12000000000</v>
      </c>
      <c r="D13" s="443">
        <v>1440000000</v>
      </c>
      <c r="E13" s="443">
        <v>9120000000</v>
      </c>
      <c r="F13" s="443">
        <v>240000000</v>
      </c>
      <c r="G13" s="443">
        <v>720000000</v>
      </c>
      <c r="H13" s="443">
        <v>7680000000</v>
      </c>
      <c r="I13" s="443">
        <v>720000000</v>
      </c>
      <c r="J13" s="443">
        <v>240000000</v>
      </c>
      <c r="K13" s="443">
        <v>1200000000</v>
      </c>
      <c r="L13" s="443">
        <v>720000000</v>
      </c>
      <c r="M13" s="443">
        <v>6960000000</v>
      </c>
      <c r="N13" s="519">
        <f>M13</f>
        <v>6960000000</v>
      </c>
      <c r="O13" s="550">
        <f>D13+F13+G13+I13+J13</f>
        <v>3360000000</v>
      </c>
      <c r="Q13" s="509"/>
      <c r="R13" s="509"/>
      <c r="S13" s="509"/>
      <c r="T13" s="509"/>
      <c r="U13" s="509"/>
    </row>
    <row r="14" spans="1:21" hidden="1">
      <c r="A14" s="226" t="s">
        <v>171</v>
      </c>
    </row>
    <row r="15" spans="1:21" hidden="1">
      <c r="A15" s="226" t="s">
        <v>829</v>
      </c>
    </row>
    <row r="16" spans="1:21" hidden="1">
      <c r="A16" s="226"/>
    </row>
    <row r="17" spans="1:21" hidden="1">
      <c r="B17" s="842" t="s">
        <v>1051</v>
      </c>
      <c r="C17" s="843"/>
      <c r="D17" s="843"/>
      <c r="E17" s="843"/>
      <c r="F17" s="843"/>
      <c r="G17" s="843"/>
      <c r="H17" s="843"/>
      <c r="I17" s="843"/>
      <c r="J17" s="843"/>
      <c r="K17" s="843"/>
      <c r="L17" s="843"/>
      <c r="M17" s="843"/>
      <c r="N17" s="843"/>
      <c r="O17" s="843"/>
      <c r="P17" s="16"/>
      <c r="Q17" s="16"/>
    </row>
    <row r="18" spans="1:21" hidden="1">
      <c r="A18" s="188"/>
      <c r="B18" s="828" t="s">
        <v>167</v>
      </c>
      <c r="C18" s="817" t="s">
        <v>930</v>
      </c>
      <c r="D18" s="817"/>
      <c r="E18" s="813" t="s">
        <v>931</v>
      </c>
      <c r="F18" s="813"/>
      <c r="G18" s="813"/>
      <c r="H18" s="817" t="s">
        <v>932</v>
      </c>
      <c r="I18" s="817"/>
      <c r="J18" s="817"/>
      <c r="K18" s="817"/>
      <c r="L18" s="817" t="s">
        <v>933</v>
      </c>
      <c r="M18" s="817"/>
      <c r="N18" s="812" t="s">
        <v>934</v>
      </c>
      <c r="O18" s="841"/>
      <c r="Q18" s="439"/>
      <c r="R18" s="439"/>
      <c r="S18" s="509"/>
      <c r="T18" s="509"/>
      <c r="U18" s="509"/>
    </row>
    <row r="19" spans="1:21" ht="15.95" hidden="1">
      <c r="A19" s="188"/>
      <c r="B19" s="828"/>
      <c r="C19" s="440" t="s">
        <v>823</v>
      </c>
      <c r="D19" s="440" t="s">
        <v>29</v>
      </c>
      <c r="E19" s="440" t="s">
        <v>958</v>
      </c>
      <c r="F19" s="440" t="s">
        <v>942</v>
      </c>
      <c r="G19" s="440" t="s">
        <v>939</v>
      </c>
      <c r="H19" s="507" t="s">
        <v>823</v>
      </c>
      <c r="I19" s="507" t="s">
        <v>940</v>
      </c>
      <c r="J19" s="507" t="s">
        <v>941</v>
      </c>
      <c r="K19" s="507" t="s">
        <v>62</v>
      </c>
      <c r="L19" s="440" t="s">
        <v>959</v>
      </c>
      <c r="M19" s="440" t="s">
        <v>823</v>
      </c>
      <c r="N19" s="440" t="s">
        <v>823</v>
      </c>
      <c r="O19" s="548" t="s">
        <v>29</v>
      </c>
      <c r="Q19" s="439"/>
      <c r="R19" s="439"/>
      <c r="S19" s="509"/>
      <c r="T19" s="509"/>
      <c r="U19" s="509"/>
    </row>
    <row r="20" spans="1:21" hidden="1">
      <c r="A20" s="188"/>
      <c r="B20" s="440" t="s">
        <v>459</v>
      </c>
      <c r="C20" s="442">
        <f>C21+C22</f>
        <v>22800000000</v>
      </c>
      <c r="D20" s="442">
        <f>D21+D22</f>
        <v>2640000000</v>
      </c>
      <c r="E20" s="442">
        <f t="shared" ref="E20:G20" si="2">E21+E22</f>
        <v>17520000000</v>
      </c>
      <c r="F20" s="442">
        <f t="shared" si="2"/>
        <v>480000000</v>
      </c>
      <c r="G20" s="442">
        <f t="shared" si="2"/>
        <v>1200000000</v>
      </c>
      <c r="H20" s="442">
        <f>H21+H22</f>
        <v>14880000000</v>
      </c>
      <c r="I20" s="442">
        <f>I21+I22</f>
        <v>1200000000</v>
      </c>
      <c r="J20" s="442">
        <f>J21+J22</f>
        <v>480000000</v>
      </c>
      <c r="K20" s="442">
        <f>K21+K22</f>
        <v>2160000000</v>
      </c>
      <c r="L20" s="442">
        <f t="shared" ref="L20" si="3">L21+L22</f>
        <v>1200000000</v>
      </c>
      <c r="M20" s="442">
        <f>M21+M22</f>
        <v>13440000000</v>
      </c>
      <c r="N20" s="442">
        <f t="shared" ref="N20:O20" si="4">N21+N22</f>
        <v>13440000000</v>
      </c>
      <c r="O20" s="549">
        <f t="shared" si="4"/>
        <v>6000000000</v>
      </c>
      <c r="Q20" s="509"/>
      <c r="R20" s="509"/>
      <c r="S20" s="509"/>
      <c r="T20" s="509"/>
      <c r="U20" s="509"/>
    </row>
    <row r="21" spans="1:21" hidden="1">
      <c r="A21" s="188"/>
      <c r="B21" s="517">
        <v>46054</v>
      </c>
      <c r="C21" s="443">
        <v>10800000000</v>
      </c>
      <c r="D21" s="443">
        <v>1200000000</v>
      </c>
      <c r="E21" s="443">
        <v>8400000000</v>
      </c>
      <c r="F21" s="443">
        <v>240000000</v>
      </c>
      <c r="G21" s="443">
        <v>480000000</v>
      </c>
      <c r="H21" s="443">
        <v>7200000000</v>
      </c>
      <c r="I21" s="443">
        <v>480000000</v>
      </c>
      <c r="J21" s="443">
        <v>240000000</v>
      </c>
      <c r="K21" s="443">
        <v>960000000</v>
      </c>
      <c r="L21" s="443">
        <v>480000000</v>
      </c>
      <c r="M21" s="443">
        <v>6480000000</v>
      </c>
      <c r="N21" s="519">
        <f>M21</f>
        <v>6480000000</v>
      </c>
      <c r="O21" s="550">
        <f>D21+F21+G21+I21+J21</f>
        <v>2640000000</v>
      </c>
      <c r="Q21" s="509"/>
      <c r="R21" s="439"/>
      <c r="S21" s="509"/>
      <c r="T21" s="509"/>
      <c r="U21" s="509"/>
    </row>
    <row r="22" spans="1:21" hidden="1">
      <c r="A22" s="188"/>
      <c r="B22" s="517">
        <v>46055</v>
      </c>
      <c r="C22" s="443">
        <v>12000000000</v>
      </c>
      <c r="D22" s="443">
        <v>1440000000</v>
      </c>
      <c r="E22" s="443">
        <v>9120000000</v>
      </c>
      <c r="F22" s="443">
        <v>240000000</v>
      </c>
      <c r="G22" s="443">
        <v>720000000</v>
      </c>
      <c r="H22" s="443">
        <v>7680000000</v>
      </c>
      <c r="I22" s="443">
        <v>720000000</v>
      </c>
      <c r="J22" s="443">
        <v>240000000</v>
      </c>
      <c r="K22" s="443">
        <v>1200000000</v>
      </c>
      <c r="L22" s="443">
        <v>720000000</v>
      </c>
      <c r="M22" s="443">
        <v>6960000000</v>
      </c>
      <c r="N22" s="519">
        <f>M22</f>
        <v>6960000000</v>
      </c>
      <c r="O22" s="550">
        <f>D22+F22+G22+I22+J22</f>
        <v>3360000000</v>
      </c>
      <c r="Q22" s="509"/>
      <c r="R22" s="509"/>
      <c r="S22" s="509"/>
      <c r="T22" s="509"/>
      <c r="U22" s="509"/>
    </row>
    <row r="23" spans="1:21" hidden="1">
      <c r="A23" s="226" t="s">
        <v>171</v>
      </c>
    </row>
    <row r="24" spans="1:21" hidden="1">
      <c r="A24" s="226" t="s">
        <v>829</v>
      </c>
    </row>
    <row r="25" spans="1:21" hidden="1"/>
    <row r="26" spans="1:21" hidden="1">
      <c r="A26" s="188"/>
      <c r="B26" s="842" t="s">
        <v>1052</v>
      </c>
      <c r="C26" s="843"/>
      <c r="D26" s="843"/>
      <c r="E26" s="843"/>
      <c r="F26" s="843"/>
      <c r="G26" s="843"/>
      <c r="H26" s="843"/>
      <c r="I26" s="843"/>
      <c r="J26" s="843"/>
      <c r="K26" s="843"/>
      <c r="L26" s="843"/>
      <c r="M26" s="843"/>
      <c r="N26" s="843"/>
      <c r="O26" s="843"/>
      <c r="P26" s="16"/>
      <c r="Q26" s="16"/>
    </row>
    <row r="27" spans="1:21" hidden="1">
      <c r="A27" s="188"/>
      <c r="B27" s="828" t="s">
        <v>167</v>
      </c>
      <c r="C27" s="817" t="s">
        <v>930</v>
      </c>
      <c r="D27" s="817"/>
      <c r="E27" s="813" t="s">
        <v>931</v>
      </c>
      <c r="F27" s="813"/>
      <c r="G27" s="813"/>
      <c r="H27" s="817" t="s">
        <v>932</v>
      </c>
      <c r="I27" s="817"/>
      <c r="J27" s="817"/>
      <c r="K27" s="817"/>
      <c r="L27" s="817" t="s">
        <v>933</v>
      </c>
      <c r="M27" s="817"/>
      <c r="N27" s="812" t="s">
        <v>934</v>
      </c>
      <c r="O27" s="841"/>
      <c r="Q27" s="439"/>
      <c r="R27" s="439"/>
      <c r="S27" s="509"/>
      <c r="T27" s="509"/>
      <c r="U27" s="509"/>
    </row>
    <row r="28" spans="1:21" ht="15.95" hidden="1">
      <c r="A28" s="188"/>
      <c r="B28" s="828"/>
      <c r="C28" s="440" t="s">
        <v>823</v>
      </c>
      <c r="D28" s="440" t="s">
        <v>29</v>
      </c>
      <c r="E28" s="440" t="s">
        <v>958</v>
      </c>
      <c r="F28" s="440" t="s">
        <v>942</v>
      </c>
      <c r="G28" s="440" t="s">
        <v>939</v>
      </c>
      <c r="H28" s="507" t="s">
        <v>823</v>
      </c>
      <c r="I28" s="507" t="s">
        <v>940</v>
      </c>
      <c r="J28" s="507" t="s">
        <v>941</v>
      </c>
      <c r="K28" s="507" t="s">
        <v>62</v>
      </c>
      <c r="L28" s="440" t="s">
        <v>959</v>
      </c>
      <c r="M28" s="440" t="s">
        <v>823</v>
      </c>
      <c r="N28" s="440" t="s">
        <v>823</v>
      </c>
      <c r="O28" s="548" t="s">
        <v>29</v>
      </c>
      <c r="Q28" s="439"/>
      <c r="R28" s="439"/>
      <c r="S28" s="509"/>
      <c r="T28" s="509"/>
      <c r="U28" s="509"/>
    </row>
    <row r="29" spans="1:21" hidden="1">
      <c r="A29" s="188"/>
      <c r="B29" s="440" t="s">
        <v>459</v>
      </c>
      <c r="C29" s="442">
        <f>C30+C31</f>
        <v>22800000000</v>
      </c>
      <c r="D29" s="442">
        <f>D30+D31</f>
        <v>2640000000</v>
      </c>
      <c r="E29" s="442">
        <f t="shared" ref="E29:G29" si="5">E30+E31</f>
        <v>17520000000</v>
      </c>
      <c r="F29" s="442">
        <f t="shared" si="5"/>
        <v>480000000</v>
      </c>
      <c r="G29" s="442">
        <f t="shared" si="5"/>
        <v>1200000000</v>
      </c>
      <c r="H29" s="442">
        <f>H30+H31</f>
        <v>14880000000</v>
      </c>
      <c r="I29" s="442">
        <f>I30+I31</f>
        <v>1200000000</v>
      </c>
      <c r="J29" s="442">
        <f>J30+J31</f>
        <v>480000000</v>
      </c>
      <c r="K29" s="442">
        <f>K30+K31</f>
        <v>2160000000</v>
      </c>
      <c r="L29" s="442">
        <f t="shared" ref="L29" si="6">L30+L31</f>
        <v>1200000000</v>
      </c>
      <c r="M29" s="442">
        <f>M30+M31</f>
        <v>13440000000</v>
      </c>
      <c r="N29" s="442">
        <f t="shared" ref="N29:O29" si="7">N30+N31</f>
        <v>13440000000</v>
      </c>
      <c r="O29" s="549">
        <f t="shared" si="7"/>
        <v>6000000000</v>
      </c>
      <c r="Q29" s="509"/>
      <c r="R29" s="509"/>
      <c r="S29" s="509"/>
      <c r="T29" s="509"/>
      <c r="U29" s="509"/>
    </row>
    <row r="30" spans="1:21" hidden="1">
      <c r="A30" s="188"/>
      <c r="B30" s="517">
        <v>46054</v>
      </c>
      <c r="C30" s="443">
        <v>10800000000</v>
      </c>
      <c r="D30" s="443">
        <v>1200000000</v>
      </c>
      <c r="E30" s="443">
        <v>8400000000</v>
      </c>
      <c r="F30" s="443">
        <v>240000000</v>
      </c>
      <c r="G30" s="443">
        <v>480000000</v>
      </c>
      <c r="H30" s="443">
        <v>7200000000</v>
      </c>
      <c r="I30" s="443">
        <v>480000000</v>
      </c>
      <c r="J30" s="443">
        <v>240000000</v>
      </c>
      <c r="K30" s="443">
        <v>960000000</v>
      </c>
      <c r="L30" s="443">
        <v>480000000</v>
      </c>
      <c r="M30" s="443">
        <v>6480000000</v>
      </c>
      <c r="N30" s="519">
        <f>M30</f>
        <v>6480000000</v>
      </c>
      <c r="O30" s="550">
        <f>D30+F30+G30+I30+J30</f>
        <v>2640000000</v>
      </c>
      <c r="Q30" s="509"/>
      <c r="R30" s="439"/>
      <c r="S30" s="509"/>
      <c r="T30" s="509"/>
      <c r="U30" s="509"/>
    </row>
    <row r="31" spans="1:21" hidden="1">
      <c r="A31" s="188"/>
      <c r="B31" s="517">
        <v>46055</v>
      </c>
      <c r="C31" s="443">
        <v>12000000000</v>
      </c>
      <c r="D31" s="443">
        <v>1440000000</v>
      </c>
      <c r="E31" s="443">
        <v>9120000000</v>
      </c>
      <c r="F31" s="443">
        <v>240000000</v>
      </c>
      <c r="G31" s="443">
        <v>720000000</v>
      </c>
      <c r="H31" s="443">
        <v>7680000000</v>
      </c>
      <c r="I31" s="443">
        <v>720000000</v>
      </c>
      <c r="J31" s="443">
        <v>240000000</v>
      </c>
      <c r="K31" s="443">
        <v>1200000000</v>
      </c>
      <c r="L31" s="443">
        <v>720000000</v>
      </c>
      <c r="M31" s="443">
        <v>6960000000</v>
      </c>
      <c r="N31" s="519">
        <f>M31</f>
        <v>6960000000</v>
      </c>
      <c r="O31" s="550">
        <f>D31+F31+G31+I31+J31</f>
        <v>3360000000</v>
      </c>
      <c r="Q31" s="509"/>
      <c r="R31" s="509"/>
      <c r="S31" s="509"/>
      <c r="T31" s="509"/>
      <c r="U31" s="509"/>
    </row>
    <row r="32" spans="1:21" hidden="1">
      <c r="A32" s="226" t="s">
        <v>171</v>
      </c>
    </row>
    <row r="33" spans="1:21" hidden="1">
      <c r="A33" s="226" t="s">
        <v>829</v>
      </c>
    </row>
    <row r="34" spans="1:21" hidden="1"/>
    <row r="35" spans="1:21" hidden="1">
      <c r="A35" s="188"/>
      <c r="B35" s="842" t="s">
        <v>1053</v>
      </c>
      <c r="C35" s="843"/>
      <c r="D35" s="843"/>
      <c r="E35" s="843"/>
      <c r="F35" s="843"/>
      <c r="G35" s="843"/>
      <c r="H35" s="843"/>
      <c r="I35" s="843"/>
      <c r="J35" s="843"/>
      <c r="K35" s="843"/>
      <c r="L35" s="843"/>
      <c r="M35" s="843"/>
      <c r="N35" s="843"/>
      <c r="O35" s="843"/>
      <c r="P35" s="16"/>
      <c r="Q35" s="16"/>
    </row>
    <row r="36" spans="1:21" hidden="1">
      <c r="A36" s="188"/>
      <c r="B36" s="828" t="s">
        <v>167</v>
      </c>
      <c r="C36" s="817" t="s">
        <v>930</v>
      </c>
      <c r="D36" s="817"/>
      <c r="E36" s="813" t="s">
        <v>931</v>
      </c>
      <c r="F36" s="813"/>
      <c r="G36" s="813"/>
      <c r="H36" s="817" t="s">
        <v>932</v>
      </c>
      <c r="I36" s="817"/>
      <c r="J36" s="817"/>
      <c r="K36" s="817"/>
      <c r="L36" s="817" t="s">
        <v>933</v>
      </c>
      <c r="M36" s="817"/>
      <c r="N36" s="812" t="s">
        <v>934</v>
      </c>
      <c r="O36" s="841"/>
      <c r="Q36" s="439"/>
      <c r="R36" s="439"/>
      <c r="S36" s="509"/>
      <c r="T36" s="509"/>
      <c r="U36" s="509"/>
    </row>
    <row r="37" spans="1:21" ht="15.95" hidden="1">
      <c r="A37" s="188"/>
      <c r="B37" s="828"/>
      <c r="C37" s="440" t="s">
        <v>823</v>
      </c>
      <c r="D37" s="440" t="s">
        <v>29</v>
      </c>
      <c r="E37" s="440" t="s">
        <v>958</v>
      </c>
      <c r="F37" s="440" t="s">
        <v>942</v>
      </c>
      <c r="G37" s="440" t="s">
        <v>939</v>
      </c>
      <c r="H37" s="507" t="s">
        <v>823</v>
      </c>
      <c r="I37" s="507" t="s">
        <v>940</v>
      </c>
      <c r="J37" s="507" t="s">
        <v>941</v>
      </c>
      <c r="K37" s="507" t="s">
        <v>62</v>
      </c>
      <c r="L37" s="440" t="s">
        <v>959</v>
      </c>
      <c r="M37" s="440" t="s">
        <v>823</v>
      </c>
      <c r="N37" s="440" t="s">
        <v>823</v>
      </c>
      <c r="O37" s="548" t="s">
        <v>29</v>
      </c>
      <c r="Q37" s="439"/>
      <c r="R37" s="439"/>
      <c r="S37" s="509"/>
      <c r="T37" s="509"/>
      <c r="U37" s="509"/>
    </row>
    <row r="38" spans="1:21" hidden="1">
      <c r="A38" s="188"/>
      <c r="B38" s="440" t="s">
        <v>459</v>
      </c>
      <c r="C38" s="442">
        <f>C39+C40</f>
        <v>22800000000</v>
      </c>
      <c r="D38" s="442">
        <f>D39+D40</f>
        <v>2640000000</v>
      </c>
      <c r="E38" s="442">
        <f t="shared" ref="E38:G38" si="8">E39+E40</f>
        <v>17520000000</v>
      </c>
      <c r="F38" s="442">
        <f t="shared" si="8"/>
        <v>480000000</v>
      </c>
      <c r="G38" s="442">
        <f t="shared" si="8"/>
        <v>1200000000</v>
      </c>
      <c r="H38" s="442">
        <f>H39+H40</f>
        <v>14880000000</v>
      </c>
      <c r="I38" s="442">
        <f>I39+I40</f>
        <v>1200000000</v>
      </c>
      <c r="J38" s="442">
        <f>J39+J40</f>
        <v>480000000</v>
      </c>
      <c r="K38" s="442">
        <f>K39+K40</f>
        <v>2160000000</v>
      </c>
      <c r="L38" s="442">
        <f t="shared" ref="L38" si="9">L39+L40</f>
        <v>1200000000</v>
      </c>
      <c r="M38" s="442">
        <f>M39+M40</f>
        <v>13440000000</v>
      </c>
      <c r="N38" s="442">
        <f t="shared" ref="N38:O38" si="10">N39+N40</f>
        <v>13440000000</v>
      </c>
      <c r="O38" s="549">
        <f t="shared" si="10"/>
        <v>6000000000</v>
      </c>
      <c r="Q38" s="509"/>
      <c r="R38" s="509"/>
      <c r="S38" s="509"/>
      <c r="T38" s="509"/>
      <c r="U38" s="509"/>
    </row>
    <row r="39" spans="1:21" hidden="1">
      <c r="A39" s="188"/>
      <c r="B39" s="517">
        <v>46054</v>
      </c>
      <c r="C39" s="443">
        <v>10800000000</v>
      </c>
      <c r="D39" s="443">
        <v>1200000000</v>
      </c>
      <c r="E39" s="443">
        <v>8400000000</v>
      </c>
      <c r="F39" s="443">
        <v>240000000</v>
      </c>
      <c r="G39" s="443">
        <v>480000000</v>
      </c>
      <c r="H39" s="443">
        <v>7200000000</v>
      </c>
      <c r="I39" s="443">
        <v>480000000</v>
      </c>
      <c r="J39" s="443">
        <v>240000000</v>
      </c>
      <c r="K39" s="443">
        <v>960000000</v>
      </c>
      <c r="L39" s="443">
        <v>480000000</v>
      </c>
      <c r="M39" s="443">
        <v>6480000000</v>
      </c>
      <c r="N39" s="519">
        <f>M39</f>
        <v>6480000000</v>
      </c>
      <c r="O39" s="550">
        <f>D39+F39+G39+I39+J39</f>
        <v>2640000000</v>
      </c>
      <c r="Q39" s="509"/>
      <c r="R39" s="439"/>
      <c r="S39" s="509"/>
      <c r="T39" s="509"/>
      <c r="U39" s="509"/>
    </row>
    <row r="40" spans="1:21" hidden="1">
      <c r="A40" s="188"/>
      <c r="B40" s="517">
        <v>46055</v>
      </c>
      <c r="C40" s="443">
        <v>12000000000</v>
      </c>
      <c r="D40" s="443">
        <v>1440000000</v>
      </c>
      <c r="E40" s="443">
        <v>9120000000</v>
      </c>
      <c r="F40" s="443">
        <v>240000000</v>
      </c>
      <c r="G40" s="443">
        <v>720000000</v>
      </c>
      <c r="H40" s="443">
        <v>7680000000</v>
      </c>
      <c r="I40" s="443">
        <v>720000000</v>
      </c>
      <c r="J40" s="443">
        <v>240000000</v>
      </c>
      <c r="K40" s="443">
        <v>1200000000</v>
      </c>
      <c r="L40" s="443">
        <v>720000000</v>
      </c>
      <c r="M40" s="443">
        <v>6960000000</v>
      </c>
      <c r="N40" s="519">
        <f>M40</f>
        <v>6960000000</v>
      </c>
      <c r="O40" s="550">
        <f>D40+F40+G40+I40+J40</f>
        <v>3360000000</v>
      </c>
      <c r="Q40" s="509"/>
      <c r="R40" s="509"/>
      <c r="S40" s="509"/>
      <c r="T40" s="509"/>
      <c r="U40" s="509"/>
    </row>
    <row r="41" spans="1:21" hidden="1">
      <c r="A41" s="226" t="s">
        <v>171</v>
      </c>
    </row>
    <row r="42" spans="1:21" hidden="1">
      <c r="A42" s="226" t="s">
        <v>829</v>
      </c>
    </row>
    <row r="43" spans="1:21" hidden="1"/>
    <row r="44" spans="1:21" hidden="1">
      <c r="A44" s="815" t="s">
        <v>1054</v>
      </c>
      <c r="B44" s="815"/>
      <c r="C44" s="815"/>
      <c r="D44" s="815"/>
      <c r="E44" s="815"/>
      <c r="F44" s="815"/>
      <c r="G44" s="815"/>
    </row>
    <row r="45" spans="1:21" hidden="1">
      <c r="A45" s="282"/>
    </row>
    <row r="46" spans="1:21" ht="15" hidden="1" customHeight="1">
      <c r="A46" s="188"/>
      <c r="B46" s="839" t="s">
        <v>1055</v>
      </c>
      <c r="C46" s="839"/>
      <c r="D46" s="839"/>
      <c r="E46" s="839"/>
      <c r="F46" s="839"/>
      <c r="G46" s="16"/>
      <c r="K46" s="10"/>
      <c r="L46" s="10"/>
      <c r="M46" s="10"/>
      <c r="N46" s="50"/>
      <c r="O46" s="16"/>
      <c r="P46" s="16"/>
      <c r="Q46" s="16"/>
    </row>
    <row r="47" spans="1:21" hidden="1">
      <c r="B47" s="280" t="s">
        <v>48</v>
      </c>
      <c r="C47" s="280" t="s">
        <v>971</v>
      </c>
      <c r="D47" s="280" t="s">
        <v>972</v>
      </c>
      <c r="E47" s="221" t="s">
        <v>973</v>
      </c>
      <c r="F47" s="280" t="s">
        <v>974</v>
      </c>
    </row>
    <row r="48" spans="1:21" hidden="1">
      <c r="B48" s="586">
        <v>9800123456</v>
      </c>
      <c r="C48" s="586" t="s">
        <v>978</v>
      </c>
      <c r="D48" s="586" t="s">
        <v>533</v>
      </c>
      <c r="E48" s="595">
        <v>212000000</v>
      </c>
      <c r="F48" s="589">
        <v>1</v>
      </c>
      <c r="G48" s="596"/>
    </row>
    <row r="49" spans="1:17" hidden="1">
      <c r="B49" s="586">
        <v>9800654321</v>
      </c>
      <c r="C49" s="586" t="s">
        <v>979</v>
      </c>
      <c r="D49" s="586" t="s">
        <v>980</v>
      </c>
      <c r="E49" s="595">
        <v>79000000</v>
      </c>
      <c r="F49" s="589">
        <v>1</v>
      </c>
      <c r="G49" s="596"/>
    </row>
    <row r="50" spans="1:17" hidden="1">
      <c r="A50" s="226" t="s">
        <v>171</v>
      </c>
      <c r="B50" s="596"/>
      <c r="C50" s="596"/>
      <c r="D50" s="596"/>
      <c r="E50" s="596"/>
      <c r="F50" s="596"/>
      <c r="G50" s="596"/>
    </row>
    <row r="51" spans="1:17" hidden="1">
      <c r="A51" s="226" t="s">
        <v>829</v>
      </c>
      <c r="B51" s="596"/>
      <c r="C51" s="596"/>
      <c r="D51" s="596"/>
      <c r="E51" s="596"/>
      <c r="F51" s="596"/>
      <c r="G51" s="596"/>
    </row>
    <row r="52" spans="1:17" hidden="1">
      <c r="B52" s="596"/>
      <c r="C52" s="596"/>
      <c r="D52" s="596"/>
      <c r="E52" s="596"/>
      <c r="F52" s="596"/>
      <c r="G52" s="596"/>
    </row>
    <row r="53" spans="1:17" ht="15" hidden="1" customHeight="1">
      <c r="B53" s="845" t="s">
        <v>1056</v>
      </c>
      <c r="C53" s="846"/>
      <c r="D53" s="846"/>
      <c r="E53" s="846"/>
      <c r="F53" s="847"/>
      <c r="G53" s="597"/>
      <c r="K53" s="10"/>
      <c r="L53" s="10"/>
      <c r="M53" s="10"/>
      <c r="N53" s="50"/>
      <c r="O53" s="16"/>
      <c r="P53" s="16"/>
      <c r="Q53" s="16"/>
    </row>
    <row r="54" spans="1:17" hidden="1">
      <c r="B54" s="598" t="s">
        <v>48</v>
      </c>
      <c r="C54" s="598" t="s">
        <v>971</v>
      </c>
      <c r="D54" s="598" t="s">
        <v>972</v>
      </c>
      <c r="E54" s="599" t="s">
        <v>973</v>
      </c>
      <c r="F54" s="598" t="s">
        <v>974</v>
      </c>
      <c r="G54" s="596"/>
    </row>
    <row r="55" spans="1:17" hidden="1">
      <c r="B55" s="586">
        <v>9800123456</v>
      </c>
      <c r="C55" s="586" t="s">
        <v>978</v>
      </c>
      <c r="D55" s="586" t="s">
        <v>533</v>
      </c>
      <c r="E55" s="595">
        <v>212000000</v>
      </c>
      <c r="F55" s="589">
        <v>1</v>
      </c>
      <c r="G55" s="596"/>
    </row>
    <row r="56" spans="1:17" hidden="1">
      <c r="B56" s="586">
        <v>9800654321</v>
      </c>
      <c r="C56" s="586" t="s">
        <v>979</v>
      </c>
      <c r="D56" s="586" t="s">
        <v>980</v>
      </c>
      <c r="E56" s="595">
        <v>79000000</v>
      </c>
      <c r="F56" s="589">
        <v>1</v>
      </c>
      <c r="G56" s="596"/>
    </row>
    <row r="57" spans="1:17" hidden="1">
      <c r="A57" s="226" t="s">
        <v>171</v>
      </c>
      <c r="B57" s="596"/>
      <c r="C57" s="596"/>
      <c r="D57" s="596"/>
      <c r="E57" s="596"/>
      <c r="F57" s="596"/>
      <c r="G57" s="596"/>
    </row>
    <row r="58" spans="1:17" hidden="1">
      <c r="A58" s="226" t="s">
        <v>829</v>
      </c>
      <c r="B58" s="596"/>
      <c r="C58" s="596"/>
      <c r="D58" s="596"/>
      <c r="E58" s="596"/>
      <c r="F58" s="596"/>
      <c r="G58" s="596"/>
    </row>
    <row r="59" spans="1:17" hidden="1">
      <c r="B59" s="596"/>
      <c r="C59" s="596"/>
      <c r="D59" s="596"/>
      <c r="E59" s="596"/>
      <c r="F59" s="596"/>
      <c r="G59" s="596"/>
    </row>
    <row r="60" spans="1:17" ht="15" hidden="1" customHeight="1">
      <c r="B60" s="845" t="s">
        <v>1057</v>
      </c>
      <c r="C60" s="846"/>
      <c r="D60" s="846"/>
      <c r="E60" s="846"/>
      <c r="F60" s="846"/>
      <c r="G60" s="847"/>
      <c r="H60" s="16"/>
      <c r="I60" s="16"/>
      <c r="J60" s="16"/>
      <c r="K60" s="10"/>
      <c r="L60" s="10"/>
      <c r="M60" s="10"/>
      <c r="N60" s="50"/>
      <c r="O60" s="16"/>
      <c r="P60" s="16"/>
      <c r="Q60" s="16"/>
    </row>
    <row r="61" spans="1:17" hidden="1">
      <c r="B61" s="598" t="s">
        <v>48</v>
      </c>
      <c r="C61" s="598" t="s">
        <v>971</v>
      </c>
      <c r="D61" s="598" t="s">
        <v>972</v>
      </c>
      <c r="E61" s="599" t="s">
        <v>973</v>
      </c>
      <c r="F61" s="598" t="s">
        <v>974</v>
      </c>
      <c r="G61" s="598" t="s">
        <v>1058</v>
      </c>
    </row>
    <row r="62" spans="1:17" hidden="1">
      <c r="B62" s="586">
        <v>9800123456</v>
      </c>
      <c r="C62" s="586" t="s">
        <v>978</v>
      </c>
      <c r="D62" s="586" t="s">
        <v>533</v>
      </c>
      <c r="E62" s="595">
        <v>212000000</v>
      </c>
      <c r="F62" s="589">
        <v>1</v>
      </c>
      <c r="G62" s="589" t="s">
        <v>475</v>
      </c>
    </row>
    <row r="63" spans="1:17" hidden="1">
      <c r="B63" s="586">
        <v>9800654321</v>
      </c>
      <c r="C63" s="586" t="s">
        <v>979</v>
      </c>
      <c r="D63" s="586" t="s">
        <v>980</v>
      </c>
      <c r="E63" s="595">
        <v>79000000</v>
      </c>
      <c r="F63" s="589">
        <v>1</v>
      </c>
      <c r="G63" s="589" t="s">
        <v>1059</v>
      </c>
    </row>
    <row r="64" spans="1:17" hidden="1">
      <c r="A64" s="226" t="s">
        <v>171</v>
      </c>
      <c r="B64" s="596"/>
      <c r="C64" s="596"/>
      <c r="D64" s="596"/>
      <c r="E64" s="596"/>
      <c r="F64" s="596"/>
      <c r="G64" s="596"/>
    </row>
    <row r="65" spans="1:17" hidden="1">
      <c r="A65" s="226" t="s">
        <v>829</v>
      </c>
      <c r="B65" s="596"/>
      <c r="C65" s="596"/>
      <c r="D65" s="596"/>
      <c r="E65" s="596"/>
      <c r="F65" s="596"/>
      <c r="G65" s="596"/>
    </row>
    <row r="66" spans="1:17" hidden="1">
      <c r="B66" s="596"/>
      <c r="C66" s="596"/>
      <c r="D66" s="596"/>
      <c r="E66" s="596"/>
      <c r="F66" s="596"/>
      <c r="G66" s="596"/>
    </row>
    <row r="67" spans="1:17" ht="15" hidden="1" customHeight="1">
      <c r="B67" s="845" t="s">
        <v>1060</v>
      </c>
      <c r="C67" s="846"/>
      <c r="D67" s="846"/>
      <c r="E67" s="846"/>
      <c r="F67" s="847"/>
      <c r="G67" s="597"/>
      <c r="H67" s="16"/>
      <c r="I67" s="16"/>
      <c r="J67" s="16"/>
      <c r="K67" s="10"/>
      <c r="L67" s="10"/>
      <c r="M67" s="10"/>
      <c r="N67" s="50"/>
      <c r="O67" s="16"/>
      <c r="P67" s="16"/>
      <c r="Q67" s="16"/>
    </row>
    <row r="68" spans="1:17" hidden="1">
      <c r="B68" s="598" t="s">
        <v>1058</v>
      </c>
      <c r="C68" s="598" t="s">
        <v>1061</v>
      </c>
      <c r="D68" s="598" t="s">
        <v>1062</v>
      </c>
      <c r="E68" s="599" t="s">
        <v>1063</v>
      </c>
      <c r="F68" s="598" t="s">
        <v>1064</v>
      </c>
      <c r="G68" s="596"/>
    </row>
    <row r="69" spans="1:17" hidden="1">
      <c r="B69" s="586" t="s">
        <v>1059</v>
      </c>
      <c r="C69" s="584">
        <v>46238</v>
      </c>
      <c r="D69" s="586" t="s">
        <v>1065</v>
      </c>
      <c r="E69" s="600" t="s">
        <v>1066</v>
      </c>
      <c r="F69" s="589" t="s">
        <v>1065</v>
      </c>
      <c r="G69" s="596"/>
    </row>
    <row r="70" spans="1:17" hidden="1">
      <c r="B70" s="586" t="s">
        <v>1067</v>
      </c>
      <c r="C70" s="584">
        <v>46235</v>
      </c>
      <c r="D70" s="586" t="s">
        <v>1068</v>
      </c>
      <c r="E70" s="600" t="s">
        <v>1066</v>
      </c>
      <c r="F70" s="589" t="s">
        <v>1068</v>
      </c>
      <c r="G70" s="596"/>
    </row>
    <row r="71" spans="1:17" hidden="1">
      <c r="A71" s="226" t="s">
        <v>171</v>
      </c>
      <c r="B71" s="596"/>
      <c r="C71" s="596"/>
      <c r="D71" s="596"/>
      <c r="E71" s="596"/>
      <c r="F71" s="596"/>
      <c r="G71" s="596"/>
    </row>
    <row r="72" spans="1:17" hidden="1">
      <c r="A72" s="226" t="s">
        <v>829</v>
      </c>
      <c r="B72" s="596"/>
      <c r="C72" s="596"/>
      <c r="D72" s="596"/>
      <c r="E72" s="596"/>
      <c r="F72" s="596"/>
      <c r="G72" s="596"/>
    </row>
    <row r="73" spans="1:17" hidden="1">
      <c r="B73" s="596"/>
      <c r="C73" s="596"/>
      <c r="D73" s="596"/>
      <c r="E73" s="596"/>
      <c r="F73" s="596"/>
      <c r="G73" s="596"/>
    </row>
    <row r="74" spans="1:17" ht="15" hidden="1" customHeight="1">
      <c r="B74" s="848" t="s">
        <v>1069</v>
      </c>
      <c r="C74" s="849"/>
      <c r="D74" s="849"/>
      <c r="E74" s="849"/>
      <c r="F74" s="849"/>
      <c r="G74" s="849"/>
      <c r="H74" s="16"/>
      <c r="I74" s="16"/>
      <c r="J74" s="16"/>
      <c r="K74" s="10"/>
      <c r="L74" s="10"/>
      <c r="M74" s="10"/>
      <c r="N74" s="50"/>
      <c r="O74" s="16"/>
      <c r="P74" s="16"/>
      <c r="Q74" s="16"/>
    </row>
    <row r="75" spans="1:17" hidden="1">
      <c r="B75" s="598" t="s">
        <v>48</v>
      </c>
      <c r="C75" s="598" t="s">
        <v>971</v>
      </c>
      <c r="D75" s="598" t="s">
        <v>972</v>
      </c>
      <c r="E75" s="599" t="s">
        <v>973</v>
      </c>
      <c r="F75" s="598" t="s">
        <v>974</v>
      </c>
      <c r="G75" s="598" t="s">
        <v>1058</v>
      </c>
    </row>
    <row r="76" spans="1:17" hidden="1">
      <c r="B76" s="586">
        <v>9800123456</v>
      </c>
      <c r="C76" s="586" t="s">
        <v>978</v>
      </c>
      <c r="D76" s="586" t="s">
        <v>533</v>
      </c>
      <c r="E76" s="595">
        <v>212000000</v>
      </c>
      <c r="F76" s="589">
        <v>1</v>
      </c>
      <c r="G76" s="589" t="s">
        <v>475</v>
      </c>
    </row>
    <row r="77" spans="1:17" hidden="1">
      <c r="B77" s="586">
        <v>9800654321</v>
      </c>
      <c r="C77" s="586" t="s">
        <v>979</v>
      </c>
      <c r="D77" s="586" t="s">
        <v>980</v>
      </c>
      <c r="E77" s="595">
        <v>79000000</v>
      </c>
      <c r="F77" s="589">
        <v>1</v>
      </c>
      <c r="G77" s="589" t="s">
        <v>1059</v>
      </c>
    </row>
    <row r="78" spans="1:17" hidden="1">
      <c r="A78" s="226" t="s">
        <v>171</v>
      </c>
      <c r="B78" s="596"/>
      <c r="C78" s="596"/>
      <c r="D78" s="596"/>
      <c r="E78" s="596"/>
      <c r="F78" s="596"/>
      <c r="G78" s="596"/>
    </row>
    <row r="79" spans="1:17" hidden="1">
      <c r="A79" s="226" t="s">
        <v>829</v>
      </c>
      <c r="B79" s="596"/>
      <c r="C79" s="596"/>
      <c r="D79" s="596"/>
      <c r="E79" s="596"/>
      <c r="F79" s="596"/>
      <c r="G79" s="596"/>
    </row>
    <row r="80" spans="1:17" hidden="1">
      <c r="B80" s="596"/>
      <c r="C80" s="596"/>
      <c r="D80" s="596"/>
      <c r="E80" s="596"/>
      <c r="F80" s="596"/>
      <c r="G80" s="596"/>
    </row>
    <row r="81" spans="1:17" ht="15" hidden="1" customHeight="1">
      <c r="B81" s="848" t="s">
        <v>1070</v>
      </c>
      <c r="C81" s="849"/>
      <c r="D81" s="849"/>
      <c r="E81" s="849"/>
      <c r="F81" s="849"/>
      <c r="G81" s="849"/>
    </row>
    <row r="82" spans="1:17" hidden="1">
      <c r="B82" s="598" t="s">
        <v>48</v>
      </c>
      <c r="C82" s="598" t="s">
        <v>971</v>
      </c>
      <c r="D82" s="598" t="s">
        <v>972</v>
      </c>
      <c r="E82" s="599" t="s">
        <v>973</v>
      </c>
      <c r="F82" s="598" t="s">
        <v>974</v>
      </c>
      <c r="G82" s="598" t="s">
        <v>1058</v>
      </c>
    </row>
    <row r="83" spans="1:17" hidden="1">
      <c r="B83" s="586">
        <v>9800123456</v>
      </c>
      <c r="C83" s="586" t="s">
        <v>978</v>
      </c>
      <c r="D83" s="586" t="s">
        <v>533</v>
      </c>
      <c r="E83" s="595">
        <v>212000000</v>
      </c>
      <c r="F83" s="589">
        <v>1</v>
      </c>
      <c r="G83" s="589" t="s">
        <v>475</v>
      </c>
    </row>
    <row r="84" spans="1:17" hidden="1">
      <c r="B84" s="586">
        <v>9800654321</v>
      </c>
      <c r="C84" s="586" t="s">
        <v>979</v>
      </c>
      <c r="D84" s="586" t="s">
        <v>980</v>
      </c>
      <c r="E84" s="595">
        <v>79000000</v>
      </c>
      <c r="F84" s="589">
        <v>1</v>
      </c>
      <c r="G84" s="589" t="s">
        <v>1059</v>
      </c>
    </row>
    <row r="85" spans="1:17" hidden="1">
      <c r="A85" s="226" t="s">
        <v>171</v>
      </c>
    </row>
    <row r="86" spans="1:17" hidden="1">
      <c r="A86" s="226" t="s">
        <v>829</v>
      </c>
    </row>
    <row r="87" spans="1:17" hidden="1"/>
    <row r="88" spans="1:17" ht="24" hidden="1">
      <c r="A88" s="552" t="s">
        <v>1071</v>
      </c>
      <c r="B88" s="551"/>
      <c r="C88" s="551"/>
      <c r="D88" s="551"/>
      <c r="E88" s="551"/>
      <c r="F88" s="551"/>
      <c r="G88" s="551"/>
      <c r="H88" s="551"/>
      <c r="I88" s="551"/>
      <c r="J88" s="16"/>
      <c r="K88" s="10"/>
      <c r="L88" s="10"/>
      <c r="M88" s="10"/>
      <c r="N88" s="50"/>
      <c r="O88" s="16"/>
      <c r="P88" s="16"/>
      <c r="Q88" s="16"/>
    </row>
    <row r="89" spans="1:17" hidden="1">
      <c r="A89" s="243" t="s">
        <v>448</v>
      </c>
      <c r="B89" s="244">
        <v>46235</v>
      </c>
      <c r="C89" s="243" t="s">
        <v>449</v>
      </c>
      <c r="D89" s="244">
        <v>46255</v>
      </c>
      <c r="E89" t="s">
        <v>450</v>
      </c>
      <c r="F89" s="16"/>
      <c r="G89" s="16"/>
      <c r="H89" s="16"/>
      <c r="Q89"/>
    </row>
    <row r="90" spans="1:17" hidden="1">
      <c r="Q90"/>
    </row>
    <row r="91" spans="1:17" hidden="1">
      <c r="A91" s="821" t="s">
        <v>1072</v>
      </c>
      <c r="B91" s="821"/>
      <c r="C91" s="821"/>
      <c r="D91" s="821"/>
      <c r="E91" s="821"/>
      <c r="F91" s="821"/>
      <c r="G91" s="821"/>
      <c r="H91" s="821"/>
      <c r="I91" s="821"/>
    </row>
    <row r="92" spans="1:17" hidden="1">
      <c r="Q92"/>
    </row>
    <row r="93" spans="1:17" hidden="1">
      <c r="A93" s="188"/>
      <c r="B93" s="830" t="s">
        <v>1073</v>
      </c>
      <c r="C93" s="831"/>
      <c r="D93" s="831"/>
      <c r="E93" s="831"/>
      <c r="F93" s="831"/>
      <c r="G93" s="831"/>
      <c r="H93" s="831"/>
      <c r="I93" s="832"/>
      <c r="J93" s="57"/>
      <c r="K93" s="10"/>
      <c r="L93" s="10"/>
      <c r="M93" s="10"/>
      <c r="N93" s="50"/>
      <c r="O93" s="16"/>
      <c r="P93" s="16"/>
      <c r="Q93" s="16"/>
    </row>
    <row r="94" spans="1:17" hidden="1">
      <c r="B94" s="190" t="s">
        <v>1074</v>
      </c>
      <c r="C94" s="190" t="s">
        <v>1004</v>
      </c>
      <c r="D94" s="190" t="s">
        <v>48</v>
      </c>
      <c r="E94" s="190" t="s">
        <v>971</v>
      </c>
      <c r="F94" s="190" t="s">
        <v>972</v>
      </c>
      <c r="G94" s="190" t="s">
        <v>1075</v>
      </c>
      <c r="H94" s="190" t="s">
        <v>517</v>
      </c>
      <c r="I94" s="269" t="s">
        <v>1076</v>
      </c>
      <c r="J94" s="190" t="s">
        <v>1077</v>
      </c>
      <c r="O94" s="57"/>
      <c r="P94" s="57"/>
      <c r="Q94"/>
    </row>
    <row r="95" spans="1:17" hidden="1">
      <c r="B95" s="279" t="s">
        <v>459</v>
      </c>
      <c r="C95" s="279"/>
      <c r="D95" s="279"/>
      <c r="E95" s="279"/>
      <c r="F95" s="279"/>
      <c r="G95" s="279"/>
      <c r="H95" s="283">
        <f>H96+H97</f>
        <v>20</v>
      </c>
      <c r="I95" s="289"/>
      <c r="J95" s="279"/>
      <c r="O95" s="57"/>
      <c r="P95" s="57"/>
      <c r="Q95"/>
    </row>
    <row r="96" spans="1:17" hidden="1">
      <c r="B96" s="584">
        <v>46054</v>
      </c>
      <c r="C96" s="585">
        <v>0.38578703703703704</v>
      </c>
      <c r="D96" s="586">
        <v>9800123456</v>
      </c>
      <c r="E96" s="586" t="s">
        <v>978</v>
      </c>
      <c r="F96" s="586" t="s">
        <v>533</v>
      </c>
      <c r="G96" s="587">
        <v>3248723345943</v>
      </c>
      <c r="H96" s="271">
        <v>10</v>
      </c>
      <c r="I96" s="437" t="s">
        <v>475</v>
      </c>
      <c r="J96" s="236">
        <v>46081</v>
      </c>
      <c r="O96" s="57"/>
      <c r="P96" s="57"/>
      <c r="Q96"/>
    </row>
    <row r="97" spans="1:17" hidden="1">
      <c r="B97" s="584">
        <v>46054</v>
      </c>
      <c r="C97" s="585">
        <v>0.41818287037037039</v>
      </c>
      <c r="D97" s="586">
        <v>9800654321</v>
      </c>
      <c r="E97" s="586" t="s">
        <v>979</v>
      </c>
      <c r="F97" s="586" t="s">
        <v>980</v>
      </c>
      <c r="G97" s="587">
        <v>3248723345943</v>
      </c>
      <c r="H97" s="271">
        <v>10</v>
      </c>
      <c r="I97" s="437" t="s">
        <v>476</v>
      </c>
      <c r="J97" s="236">
        <v>46080</v>
      </c>
      <c r="O97" s="57"/>
      <c r="P97" s="57"/>
      <c r="Q97"/>
    </row>
    <row r="98" spans="1:17" hidden="1">
      <c r="A98" s="226" t="s">
        <v>171</v>
      </c>
      <c r="B98" t="s">
        <v>1078</v>
      </c>
      <c r="C98" s="428"/>
      <c r="D98" s="240"/>
      <c r="E98" s="240"/>
      <c r="F98" s="240"/>
      <c r="H98" s="429"/>
      <c r="I98" s="241"/>
      <c r="J98" s="294"/>
      <c r="O98" s="57"/>
      <c r="P98" s="57"/>
      <c r="Q98"/>
    </row>
    <row r="99" spans="1:17" ht="409.6" hidden="1">
      <c r="A99" s="226" t="s">
        <v>829</v>
      </c>
      <c r="B99" s="594" t="s">
        <v>1079</v>
      </c>
      <c r="C99" s="428"/>
      <c r="D99" s="240"/>
      <c r="E99" s="240"/>
      <c r="F99" s="240"/>
      <c r="G99" s="429"/>
      <c r="H99" s="241"/>
      <c r="I99" s="294"/>
      <c r="J99" s="57"/>
      <c r="O99" s="57"/>
      <c r="P99" s="57"/>
      <c r="Q99"/>
    </row>
    <row r="100" spans="1:17" hidden="1"/>
    <row r="101" spans="1:17" hidden="1">
      <c r="B101" s="829" t="s">
        <v>1080</v>
      </c>
      <c r="C101" s="829"/>
      <c r="D101" s="829"/>
      <c r="E101" s="829"/>
      <c r="F101" s="829"/>
      <c r="G101" s="829"/>
      <c r="H101" s="829"/>
      <c r="I101" s="16"/>
    </row>
    <row r="102" spans="1:17" hidden="1">
      <c r="B102" s="280" t="s">
        <v>1081</v>
      </c>
      <c r="C102" s="280" t="s">
        <v>1082</v>
      </c>
      <c r="D102" s="280" t="s">
        <v>48</v>
      </c>
      <c r="E102" s="280" t="s">
        <v>971</v>
      </c>
      <c r="F102" s="280" t="s">
        <v>972</v>
      </c>
      <c r="G102" s="280" t="s">
        <v>517</v>
      </c>
      <c r="H102" s="280" t="s">
        <v>1083</v>
      </c>
      <c r="I102" s="190" t="s">
        <v>1084</v>
      </c>
      <c r="J102" s="190" t="s">
        <v>1085</v>
      </c>
      <c r="P102" s="57"/>
      <c r="Q102"/>
    </row>
    <row r="103" spans="1:17" hidden="1">
      <c r="B103" s="279" t="s">
        <v>459</v>
      </c>
      <c r="C103" s="279"/>
      <c r="D103" s="279"/>
      <c r="E103" s="279"/>
      <c r="F103" s="279"/>
      <c r="G103" s="283">
        <f>G104+G105</f>
        <v>20</v>
      </c>
      <c r="H103" s="279"/>
      <c r="I103" s="279"/>
      <c r="J103" s="279"/>
      <c r="P103" s="57"/>
      <c r="Q103"/>
    </row>
    <row r="104" spans="1:17" hidden="1">
      <c r="B104" s="584">
        <v>46054</v>
      </c>
      <c r="C104" s="585">
        <v>0.38578703703703704</v>
      </c>
      <c r="D104" s="586">
        <v>9800123456</v>
      </c>
      <c r="E104" s="586" t="s">
        <v>978</v>
      </c>
      <c r="F104" s="586" t="s">
        <v>533</v>
      </c>
      <c r="G104" s="588">
        <v>10</v>
      </c>
      <c r="H104" s="238" t="s">
        <v>475</v>
      </c>
      <c r="I104" s="544" t="s">
        <v>1086</v>
      </c>
      <c r="J104" s="236">
        <v>46081</v>
      </c>
      <c r="P104" s="57"/>
      <c r="Q104"/>
    </row>
    <row r="105" spans="1:17" hidden="1">
      <c r="B105" s="584">
        <v>46054</v>
      </c>
      <c r="C105" s="585">
        <v>0.41818287037037039</v>
      </c>
      <c r="D105" s="586">
        <v>9800654321</v>
      </c>
      <c r="E105" s="586" t="s">
        <v>979</v>
      </c>
      <c r="F105" s="586" t="s">
        <v>980</v>
      </c>
      <c r="G105" s="588">
        <v>10</v>
      </c>
      <c r="H105" s="238" t="s">
        <v>476</v>
      </c>
      <c r="I105" s="544" t="s">
        <v>1087</v>
      </c>
      <c r="J105" s="236">
        <v>46080</v>
      </c>
      <c r="P105" s="57"/>
      <c r="Q105"/>
    </row>
    <row r="106" spans="1:17" hidden="1">
      <c r="A106" s="226" t="s">
        <v>171</v>
      </c>
      <c r="B106" t="s">
        <v>1088</v>
      </c>
      <c r="C106" s="428"/>
      <c r="D106" s="240"/>
      <c r="E106" s="240"/>
      <c r="F106" s="240"/>
      <c r="G106" s="429"/>
      <c r="H106" s="241"/>
      <c r="P106" s="57"/>
      <c r="Q106"/>
    </row>
    <row r="107" spans="1:17" hidden="1">
      <c r="A107" s="226" t="s">
        <v>829</v>
      </c>
      <c r="B107" s="294"/>
      <c r="C107" s="428"/>
      <c r="D107" s="240"/>
      <c r="E107" s="240"/>
      <c r="F107" s="240"/>
      <c r="G107" s="429"/>
      <c r="H107" s="241"/>
      <c r="P107" s="57"/>
      <c r="Q107"/>
    </row>
    <row r="108" spans="1:17" hidden="1"/>
    <row r="109" spans="1:17" hidden="1">
      <c r="A109" s="821" t="s">
        <v>1089</v>
      </c>
      <c r="B109" s="821"/>
      <c r="C109" s="821"/>
      <c r="D109" s="821"/>
      <c r="E109" s="821"/>
      <c r="F109" s="821"/>
    </row>
    <row r="110" spans="1:17" hidden="1">
      <c r="A110" s="593"/>
      <c r="B110" s="593"/>
      <c r="C110" s="593"/>
      <c r="D110" s="593"/>
      <c r="E110" s="593"/>
      <c r="F110" s="593"/>
    </row>
    <row r="111" spans="1:17" hidden="1">
      <c r="B111" s="16" t="s">
        <v>1090</v>
      </c>
    </row>
    <row r="112" spans="1:17" ht="15" hidden="1" customHeight="1">
      <c r="B112" s="838" t="s">
        <v>983</v>
      </c>
      <c r="C112" s="839"/>
      <c r="D112" s="839"/>
      <c r="E112" s="839"/>
      <c r="F112" s="839"/>
      <c r="G112" s="839"/>
      <c r="H112" s="839"/>
      <c r="I112" s="839"/>
    </row>
    <row r="113" spans="1:9" hidden="1">
      <c r="B113" s="190" t="s">
        <v>976</v>
      </c>
      <c r="C113" s="190" t="s">
        <v>977</v>
      </c>
      <c r="D113" s="280" t="s">
        <v>48</v>
      </c>
      <c r="E113" s="280" t="s">
        <v>971</v>
      </c>
      <c r="F113" s="280" t="s">
        <v>972</v>
      </c>
      <c r="G113" s="221" t="s">
        <v>973</v>
      </c>
      <c r="H113" s="280" t="s">
        <v>974</v>
      </c>
      <c r="I113" s="280" t="s">
        <v>975</v>
      </c>
    </row>
    <row r="114" spans="1:9" hidden="1">
      <c r="B114" s="236">
        <v>46054</v>
      </c>
      <c r="C114" s="239">
        <v>0.38578703703703704</v>
      </c>
      <c r="D114" s="237">
        <v>9800123456</v>
      </c>
      <c r="E114" s="237" t="s">
        <v>978</v>
      </c>
      <c r="F114" s="237" t="s">
        <v>533</v>
      </c>
      <c r="G114" s="281">
        <v>212000000</v>
      </c>
      <c r="H114" s="238">
        <v>1</v>
      </c>
      <c r="I114" s="474"/>
    </row>
    <row r="115" spans="1:9" hidden="1">
      <c r="B115" s="236">
        <v>46054</v>
      </c>
      <c r="C115" s="239">
        <v>0.41818287037037039</v>
      </c>
      <c r="D115" s="237">
        <v>9800654321</v>
      </c>
      <c r="E115" s="237" t="s">
        <v>979</v>
      </c>
      <c r="F115" s="237" t="s">
        <v>980</v>
      </c>
      <c r="G115" s="281">
        <v>79000000</v>
      </c>
      <c r="H115" s="238">
        <v>1</v>
      </c>
      <c r="I115" s="238"/>
    </row>
    <row r="116" spans="1:9" hidden="1">
      <c r="A116" s="226" t="s">
        <v>171</v>
      </c>
      <c r="B116" t="s">
        <v>1088</v>
      </c>
    </row>
    <row r="117" spans="1:9" hidden="1">
      <c r="A117" s="226" t="s">
        <v>829</v>
      </c>
    </row>
    <row r="118" spans="1:9" hidden="1">
      <c r="A118" s="16"/>
    </row>
    <row r="119" spans="1:9" ht="15" hidden="1" customHeight="1">
      <c r="B119" s="838" t="s">
        <v>984</v>
      </c>
      <c r="C119" s="839"/>
      <c r="D119" s="839"/>
      <c r="E119" s="839"/>
      <c r="F119" s="839"/>
      <c r="G119" s="839"/>
      <c r="H119" s="839"/>
      <c r="I119" s="839"/>
    </row>
    <row r="120" spans="1:9" hidden="1">
      <c r="B120" s="190" t="s">
        <v>976</v>
      </c>
      <c r="C120" s="190" t="s">
        <v>977</v>
      </c>
      <c r="D120" s="280" t="s">
        <v>48</v>
      </c>
      <c r="E120" s="280" t="s">
        <v>971</v>
      </c>
      <c r="F120" s="280" t="s">
        <v>972</v>
      </c>
      <c r="G120" s="221" t="s">
        <v>973</v>
      </c>
      <c r="H120" s="280" t="s">
        <v>974</v>
      </c>
      <c r="I120" s="280" t="s">
        <v>975</v>
      </c>
    </row>
    <row r="121" spans="1:9" hidden="1">
      <c r="B121" s="236">
        <v>46054</v>
      </c>
      <c r="C121" s="239">
        <v>0.38578703703703704</v>
      </c>
      <c r="D121" s="237">
        <v>9800123456</v>
      </c>
      <c r="E121" s="237" t="s">
        <v>978</v>
      </c>
      <c r="F121" s="237" t="s">
        <v>533</v>
      </c>
      <c r="G121" s="281">
        <v>212000000</v>
      </c>
      <c r="H121" s="238">
        <v>1</v>
      </c>
      <c r="I121" s="474"/>
    </row>
    <row r="122" spans="1:9" hidden="1">
      <c r="B122" s="236">
        <v>46054</v>
      </c>
      <c r="C122" s="239">
        <v>0.41818287037037039</v>
      </c>
      <c r="D122" s="237">
        <v>9800654321</v>
      </c>
      <c r="E122" s="237" t="s">
        <v>979</v>
      </c>
      <c r="F122" s="237" t="s">
        <v>980</v>
      </c>
      <c r="G122" s="281">
        <v>79000000</v>
      </c>
      <c r="H122" s="238">
        <v>1</v>
      </c>
      <c r="I122" s="238"/>
    </row>
    <row r="123" spans="1:9" hidden="1">
      <c r="A123" s="226" t="s">
        <v>171</v>
      </c>
    </row>
    <row r="124" spans="1:9" hidden="1">
      <c r="A124" s="226" t="s">
        <v>829</v>
      </c>
    </row>
    <row r="125" spans="1:9" hidden="1"/>
    <row r="126" spans="1:9" ht="15" hidden="1" customHeight="1">
      <c r="B126" s="838" t="s">
        <v>985</v>
      </c>
      <c r="C126" s="839"/>
      <c r="D126" s="839"/>
      <c r="E126" s="839"/>
      <c r="F126" s="839"/>
      <c r="G126" s="839"/>
      <c r="H126" s="839"/>
      <c r="I126" s="840"/>
    </row>
    <row r="127" spans="1:9" hidden="1">
      <c r="B127" s="190" t="s">
        <v>976</v>
      </c>
      <c r="C127" s="190" t="s">
        <v>977</v>
      </c>
      <c r="D127" s="280" t="s">
        <v>48</v>
      </c>
      <c r="E127" s="280" t="s">
        <v>971</v>
      </c>
      <c r="F127" s="280" t="s">
        <v>972</v>
      </c>
      <c r="G127" s="221" t="s">
        <v>973</v>
      </c>
      <c r="H127" s="280" t="s">
        <v>974</v>
      </c>
      <c r="I127" s="280" t="s">
        <v>975</v>
      </c>
    </row>
    <row r="128" spans="1:9" hidden="1">
      <c r="B128" s="236">
        <v>46054</v>
      </c>
      <c r="C128" s="239">
        <v>0.38578703703703704</v>
      </c>
      <c r="D128" s="237">
        <v>9800123456</v>
      </c>
      <c r="E128" s="237" t="s">
        <v>978</v>
      </c>
      <c r="F128" s="237" t="s">
        <v>533</v>
      </c>
      <c r="G128" s="281">
        <v>212000000</v>
      </c>
      <c r="H128" s="238">
        <v>1</v>
      </c>
      <c r="I128" s="474"/>
    </row>
    <row r="129" spans="1:17" hidden="1">
      <c r="B129" s="236">
        <v>46054</v>
      </c>
      <c r="C129" s="239">
        <v>0.41818287037037039</v>
      </c>
      <c r="D129" s="237">
        <v>9800654321</v>
      </c>
      <c r="E129" s="237" t="s">
        <v>979</v>
      </c>
      <c r="F129" s="237" t="s">
        <v>980</v>
      </c>
      <c r="G129" s="281">
        <v>79000000</v>
      </c>
      <c r="H129" s="238">
        <v>1</v>
      </c>
      <c r="I129" s="238"/>
    </row>
    <row r="130" spans="1:17" hidden="1">
      <c r="A130" s="226" t="s">
        <v>171</v>
      </c>
    </row>
    <row r="131" spans="1:17" hidden="1">
      <c r="A131" s="226" t="s">
        <v>829</v>
      </c>
    </row>
    <row r="132" spans="1:17" hidden="1"/>
    <row r="133" spans="1:17" ht="15" hidden="1" customHeight="1">
      <c r="B133" s="838" t="s">
        <v>1091</v>
      </c>
      <c r="C133" s="839"/>
      <c r="D133" s="839"/>
      <c r="E133" s="839"/>
      <c r="F133" s="839"/>
      <c r="G133" s="839"/>
      <c r="H133" s="839"/>
      <c r="I133" s="839"/>
    </row>
    <row r="134" spans="1:17" hidden="1">
      <c r="B134" s="190" t="s">
        <v>976</v>
      </c>
      <c r="C134" s="190" t="s">
        <v>977</v>
      </c>
      <c r="D134" s="280" t="s">
        <v>48</v>
      </c>
      <c r="E134" s="280" t="s">
        <v>971</v>
      </c>
      <c r="F134" s="280" t="s">
        <v>972</v>
      </c>
      <c r="G134" s="221" t="s">
        <v>973</v>
      </c>
      <c r="H134" s="280" t="s">
        <v>974</v>
      </c>
      <c r="I134" s="280" t="s">
        <v>975</v>
      </c>
    </row>
    <row r="135" spans="1:17" hidden="1">
      <c r="B135" s="236">
        <v>46054</v>
      </c>
      <c r="C135" s="239">
        <v>0.38578703703703704</v>
      </c>
      <c r="D135" s="237">
        <v>9800123456</v>
      </c>
      <c r="E135" s="237" t="s">
        <v>978</v>
      </c>
      <c r="F135" s="237" t="s">
        <v>533</v>
      </c>
      <c r="G135" s="281">
        <v>212000000</v>
      </c>
      <c r="H135" s="238">
        <v>1</v>
      </c>
      <c r="I135" s="474"/>
    </row>
    <row r="136" spans="1:17" hidden="1">
      <c r="B136" s="236">
        <v>46054</v>
      </c>
      <c r="C136" s="239">
        <v>0.41818287037037039</v>
      </c>
      <c r="D136" s="237">
        <v>9800654321</v>
      </c>
      <c r="E136" s="237" t="s">
        <v>979</v>
      </c>
      <c r="F136" s="237" t="s">
        <v>980</v>
      </c>
      <c r="G136" s="281">
        <v>79000000</v>
      </c>
      <c r="H136" s="238">
        <v>1</v>
      </c>
      <c r="I136" s="238"/>
    </row>
    <row r="137" spans="1:17" hidden="1">
      <c r="A137" s="226" t="s">
        <v>171</v>
      </c>
    </row>
    <row r="138" spans="1:17" hidden="1">
      <c r="A138" s="226" t="s">
        <v>829</v>
      </c>
    </row>
    <row r="139" spans="1:17" hidden="1"/>
    <row r="140" spans="1:17" ht="24" hidden="1">
      <c r="A140" s="811" t="s">
        <v>1092</v>
      </c>
      <c r="B140" s="837"/>
      <c r="C140" s="837"/>
      <c r="D140" s="837"/>
      <c r="E140" s="837"/>
      <c r="F140" s="837"/>
      <c r="G140" s="837"/>
      <c r="H140" s="837"/>
      <c r="I140" s="837"/>
      <c r="J140" s="837"/>
      <c r="K140" s="837"/>
      <c r="L140" s="837"/>
      <c r="M140" s="837"/>
      <c r="N140" s="50"/>
      <c r="O140" s="16"/>
      <c r="P140" s="16"/>
      <c r="Q140" s="16"/>
    </row>
    <row r="141" spans="1:17" hidden="1">
      <c r="A141" s="243" t="s">
        <v>448</v>
      </c>
      <c r="B141" s="244">
        <v>46235</v>
      </c>
      <c r="C141" s="243" t="s">
        <v>449</v>
      </c>
      <c r="D141" s="244">
        <v>46255</v>
      </c>
      <c r="E141" t="s">
        <v>450</v>
      </c>
      <c r="F141" s="16"/>
      <c r="G141" s="16"/>
      <c r="H141" s="16"/>
    </row>
    <row r="142" spans="1:17" hidden="1"/>
    <row r="143" spans="1:17" hidden="1">
      <c r="A143" s="821" t="s">
        <v>1093</v>
      </c>
      <c r="B143" s="821"/>
      <c r="C143" s="821"/>
      <c r="D143" s="821"/>
      <c r="E143" s="821"/>
      <c r="F143" s="821"/>
      <c r="G143" s="821"/>
      <c r="H143" s="821"/>
      <c r="I143" s="821"/>
      <c r="J143" s="821"/>
      <c r="K143" s="821"/>
      <c r="L143" s="821"/>
      <c r="M143" s="821"/>
    </row>
    <row r="144" spans="1:17" ht="21" hidden="1">
      <c r="B144" s="583" t="s">
        <v>1094</v>
      </c>
    </row>
    <row r="145" spans="1:13" hidden="1">
      <c r="B145" s="833" t="s">
        <v>1095</v>
      </c>
      <c r="C145" s="834"/>
      <c r="D145" s="834"/>
      <c r="E145" s="834"/>
      <c r="F145" s="834"/>
      <c r="G145" s="834"/>
      <c r="H145" s="834"/>
      <c r="I145" s="834"/>
      <c r="J145" s="834"/>
      <c r="K145" s="834"/>
      <c r="L145" s="834"/>
      <c r="M145" s="834"/>
    </row>
    <row r="146" spans="1:13" hidden="1">
      <c r="B146" s="190" t="s">
        <v>445</v>
      </c>
      <c r="C146" s="190" t="s">
        <v>1096</v>
      </c>
      <c r="D146" s="190" t="s">
        <v>48</v>
      </c>
      <c r="E146" s="190" t="s">
        <v>971</v>
      </c>
      <c r="F146" s="190" t="s">
        <v>972</v>
      </c>
      <c r="G146" s="190" t="s">
        <v>517</v>
      </c>
      <c r="H146" s="190" t="s">
        <v>518</v>
      </c>
      <c r="I146" s="190" t="s">
        <v>1076</v>
      </c>
      <c r="J146" s="340" t="s">
        <v>520</v>
      </c>
      <c r="K146" s="340" t="s">
        <v>1097</v>
      </c>
      <c r="L146" s="340" t="s">
        <v>1098</v>
      </c>
      <c r="M146" s="190" t="s">
        <v>507</v>
      </c>
    </row>
    <row r="147" spans="1:13" hidden="1">
      <c r="B147" s="279" t="s">
        <v>459</v>
      </c>
      <c r="C147" s="279"/>
      <c r="D147" s="279"/>
      <c r="E147" s="279"/>
      <c r="F147" s="279"/>
      <c r="G147" s="283">
        <f>G148+G149</f>
        <v>75</v>
      </c>
      <c r="H147" s="283">
        <f>H148+H149</f>
        <v>5</v>
      </c>
      <c r="I147" s="279"/>
      <c r="J147" s="445"/>
      <c r="K147" s="445"/>
      <c r="L147" s="445"/>
      <c r="M147" s="279"/>
    </row>
    <row r="148" spans="1:13" hidden="1">
      <c r="B148" s="584">
        <v>46054</v>
      </c>
      <c r="C148" s="585">
        <v>0.38578703703703704</v>
      </c>
      <c r="D148" s="586">
        <v>9800123456</v>
      </c>
      <c r="E148" s="586" t="s">
        <v>978</v>
      </c>
      <c r="F148" s="586" t="s">
        <v>533</v>
      </c>
      <c r="G148" s="588">
        <v>25</v>
      </c>
      <c r="H148" s="588">
        <v>2</v>
      </c>
      <c r="I148" s="589" t="s">
        <v>475</v>
      </c>
      <c r="J148" s="431" t="s">
        <v>1099</v>
      </c>
      <c r="K148" s="431" t="s">
        <v>1100</v>
      </c>
      <c r="L148" s="431" t="s">
        <v>526</v>
      </c>
      <c r="M148" s="236" t="s">
        <v>1101</v>
      </c>
    </row>
    <row r="149" spans="1:13" hidden="1">
      <c r="B149" s="584">
        <v>46054</v>
      </c>
      <c r="C149" s="585">
        <v>0.41818287037037039</v>
      </c>
      <c r="D149" s="586">
        <v>9800654321</v>
      </c>
      <c r="E149" s="586" t="s">
        <v>979</v>
      </c>
      <c r="F149" s="586" t="s">
        <v>980</v>
      </c>
      <c r="G149" s="588">
        <v>50</v>
      </c>
      <c r="H149" s="588">
        <v>3</v>
      </c>
      <c r="I149" s="589" t="s">
        <v>476</v>
      </c>
      <c r="J149" s="431" t="s">
        <v>1102</v>
      </c>
      <c r="K149" s="431" t="s">
        <v>1103</v>
      </c>
      <c r="L149" s="431" t="s">
        <v>530</v>
      </c>
      <c r="M149" s="236" t="s">
        <v>1104</v>
      </c>
    </row>
    <row r="150" spans="1:13" hidden="1">
      <c r="A150" s="226" t="s">
        <v>171</v>
      </c>
    </row>
    <row r="151" spans="1:13" hidden="1">
      <c r="A151" s="226" t="s">
        <v>829</v>
      </c>
    </row>
    <row r="152" spans="1:13" hidden="1"/>
    <row r="153" spans="1:13" hidden="1">
      <c r="B153" s="833" t="s">
        <v>1105</v>
      </c>
      <c r="C153" s="834"/>
      <c r="D153" s="834"/>
      <c r="E153" s="834"/>
      <c r="F153" s="834"/>
      <c r="G153" s="834"/>
      <c r="H153" s="834"/>
      <c r="I153" s="834"/>
      <c r="J153" s="834"/>
      <c r="K153" s="834"/>
      <c r="L153" s="834"/>
      <c r="M153" s="834"/>
    </row>
    <row r="154" spans="1:13" hidden="1">
      <c r="B154" s="190" t="s">
        <v>547</v>
      </c>
      <c r="C154" s="190" t="s">
        <v>1106</v>
      </c>
      <c r="D154" s="190" t="s">
        <v>48</v>
      </c>
      <c r="E154" s="190" t="s">
        <v>971</v>
      </c>
      <c r="F154" s="190" t="s">
        <v>972</v>
      </c>
      <c r="G154" s="190" t="s">
        <v>517</v>
      </c>
      <c r="H154" s="190" t="s">
        <v>518</v>
      </c>
      <c r="I154" s="269" t="s">
        <v>1076</v>
      </c>
      <c r="J154" s="340" t="s">
        <v>520</v>
      </c>
      <c r="K154" s="340" t="s">
        <v>1097</v>
      </c>
      <c r="L154" s="340" t="s">
        <v>1098</v>
      </c>
      <c r="M154" s="190" t="s">
        <v>507</v>
      </c>
    </row>
    <row r="155" spans="1:13" hidden="1">
      <c r="B155" s="279" t="s">
        <v>459</v>
      </c>
      <c r="C155" s="279"/>
      <c r="D155" s="279"/>
      <c r="E155" s="279"/>
      <c r="F155" s="279"/>
      <c r="G155" s="283">
        <f>G156+G157</f>
        <v>75</v>
      </c>
      <c r="H155" s="283">
        <f>H156+H157</f>
        <v>5</v>
      </c>
      <c r="I155" s="289"/>
      <c r="J155" s="445"/>
      <c r="K155" s="445"/>
      <c r="L155" s="445"/>
      <c r="M155" s="270"/>
    </row>
    <row r="156" spans="1:13" hidden="1">
      <c r="B156" s="584">
        <v>46054</v>
      </c>
      <c r="C156" s="585">
        <v>0.38578703703703704</v>
      </c>
      <c r="D156" s="586">
        <v>9800123456</v>
      </c>
      <c r="E156" s="586" t="s">
        <v>978</v>
      </c>
      <c r="F156" s="586" t="s">
        <v>533</v>
      </c>
      <c r="G156" s="271">
        <v>25</v>
      </c>
      <c r="H156" s="271">
        <v>2</v>
      </c>
      <c r="I156" s="437" t="s">
        <v>475</v>
      </c>
      <c r="J156" s="431" t="s">
        <v>1099</v>
      </c>
      <c r="K156" s="431" t="s">
        <v>1100</v>
      </c>
      <c r="L156" s="431" t="s">
        <v>526</v>
      </c>
      <c r="M156" s="236" t="s">
        <v>52</v>
      </c>
    </row>
    <row r="157" spans="1:13" hidden="1">
      <c r="B157" s="584">
        <v>46054</v>
      </c>
      <c r="C157" s="585">
        <v>0.41818287037037039</v>
      </c>
      <c r="D157" s="586">
        <v>9800654321</v>
      </c>
      <c r="E157" s="586" t="s">
        <v>979</v>
      </c>
      <c r="F157" s="586" t="s">
        <v>980</v>
      </c>
      <c r="G157" s="271">
        <v>50</v>
      </c>
      <c r="H157" s="271">
        <v>3</v>
      </c>
      <c r="I157" s="437" t="s">
        <v>476</v>
      </c>
      <c r="J157" s="431" t="s">
        <v>1102</v>
      </c>
      <c r="K157" s="431" t="s">
        <v>1103</v>
      </c>
      <c r="L157" s="431" t="s">
        <v>530</v>
      </c>
      <c r="M157" s="236" t="s">
        <v>52</v>
      </c>
    </row>
    <row r="158" spans="1:13" hidden="1">
      <c r="A158" s="226" t="s">
        <v>171</v>
      </c>
    </row>
    <row r="159" spans="1:13" hidden="1">
      <c r="A159" s="226" t="s">
        <v>829</v>
      </c>
    </row>
    <row r="160" spans="1:13" hidden="1"/>
    <row r="161" spans="1:17" hidden="1">
      <c r="A161" s="188"/>
      <c r="B161" s="446" t="s">
        <v>1107</v>
      </c>
      <c r="C161" s="447"/>
      <c r="D161" s="447"/>
      <c r="E161" s="447"/>
      <c r="F161" s="447"/>
      <c r="G161" s="447"/>
      <c r="H161" s="447"/>
      <c r="I161" s="447"/>
      <c r="J161" s="447"/>
      <c r="K161" s="447"/>
      <c r="L161" s="447"/>
      <c r="M161" s="447"/>
      <c r="N161" s="50"/>
      <c r="O161" s="16"/>
      <c r="P161" s="16"/>
      <c r="Q161" s="16"/>
    </row>
    <row r="162" spans="1:17" hidden="1">
      <c r="B162" s="190" t="s">
        <v>547</v>
      </c>
      <c r="C162" s="190" t="s">
        <v>1106</v>
      </c>
      <c r="D162" s="190" t="s">
        <v>48</v>
      </c>
      <c r="E162" s="190" t="s">
        <v>971</v>
      </c>
      <c r="F162" s="190" t="s">
        <v>972</v>
      </c>
      <c r="G162" s="190" t="s">
        <v>517</v>
      </c>
      <c r="H162" s="190" t="s">
        <v>518</v>
      </c>
      <c r="I162" s="190" t="s">
        <v>1076</v>
      </c>
      <c r="J162" s="340" t="s">
        <v>520</v>
      </c>
      <c r="K162" s="340" t="s">
        <v>1097</v>
      </c>
      <c r="L162" s="340" t="s">
        <v>1098</v>
      </c>
      <c r="M162" s="438" t="s">
        <v>499</v>
      </c>
      <c r="O162" s="57"/>
      <c r="P162" s="57"/>
      <c r="Q162"/>
    </row>
    <row r="163" spans="1:17" hidden="1">
      <c r="B163" s="279" t="s">
        <v>459</v>
      </c>
      <c r="C163" s="279"/>
      <c r="D163" s="279"/>
      <c r="E163" s="279"/>
      <c r="F163" s="279"/>
      <c r="G163" s="283">
        <f>G164+G165</f>
        <v>75</v>
      </c>
      <c r="H163" s="283">
        <f>H164+H165</f>
        <v>5</v>
      </c>
      <c r="I163" s="289"/>
      <c r="J163" s="445"/>
      <c r="K163" s="445"/>
      <c r="L163" s="445"/>
      <c r="M163" s="270"/>
      <c r="O163" s="57"/>
      <c r="P163" s="57"/>
      <c r="Q163"/>
    </row>
    <row r="164" spans="1:17" hidden="1">
      <c r="B164" s="584">
        <v>46054</v>
      </c>
      <c r="C164" s="585">
        <v>0.38578703703703704</v>
      </c>
      <c r="D164" s="586">
        <v>9800123456</v>
      </c>
      <c r="E164" s="586" t="s">
        <v>978</v>
      </c>
      <c r="F164" s="586" t="s">
        <v>533</v>
      </c>
      <c r="G164" s="588">
        <v>25</v>
      </c>
      <c r="H164" s="588">
        <v>2</v>
      </c>
      <c r="I164" s="437" t="s">
        <v>475</v>
      </c>
      <c r="J164" s="431" t="s">
        <v>1099</v>
      </c>
      <c r="K164" s="431" t="s">
        <v>1100</v>
      </c>
      <c r="L164" s="431" t="s">
        <v>526</v>
      </c>
      <c r="M164" s="236" t="s">
        <v>1108</v>
      </c>
      <c r="O164" s="57"/>
      <c r="P164" s="57"/>
      <c r="Q164"/>
    </row>
    <row r="165" spans="1:17" hidden="1">
      <c r="B165" s="584">
        <v>46054</v>
      </c>
      <c r="C165" s="585">
        <v>0.41818287037037039</v>
      </c>
      <c r="D165" s="586">
        <v>9800654321</v>
      </c>
      <c r="E165" s="586" t="s">
        <v>979</v>
      </c>
      <c r="F165" s="586" t="s">
        <v>980</v>
      </c>
      <c r="G165" s="588">
        <v>50</v>
      </c>
      <c r="H165" s="588">
        <v>3</v>
      </c>
      <c r="I165" s="437" t="s">
        <v>476</v>
      </c>
      <c r="J165" s="431" t="s">
        <v>1102</v>
      </c>
      <c r="K165" s="431" t="s">
        <v>1103</v>
      </c>
      <c r="L165" s="431" t="s">
        <v>530</v>
      </c>
      <c r="M165" s="236" t="s">
        <v>28</v>
      </c>
      <c r="O165" s="57"/>
      <c r="P165" s="57"/>
      <c r="Q165"/>
    </row>
    <row r="166" spans="1:17" hidden="1">
      <c r="B166" s="584">
        <v>46054</v>
      </c>
      <c r="C166" s="585">
        <v>0.41818287037037039</v>
      </c>
      <c r="D166" s="586">
        <v>9800654321</v>
      </c>
      <c r="E166" s="586" t="s">
        <v>979</v>
      </c>
      <c r="F166" s="586" t="s">
        <v>980</v>
      </c>
      <c r="G166" s="588">
        <v>50</v>
      </c>
      <c r="H166" s="588">
        <v>3</v>
      </c>
      <c r="I166" s="437" t="s">
        <v>476</v>
      </c>
      <c r="J166" s="431" t="s">
        <v>1109</v>
      </c>
      <c r="K166" s="431" t="s">
        <v>1110</v>
      </c>
      <c r="L166" s="431" t="s">
        <v>535</v>
      </c>
      <c r="M166" s="236" t="s">
        <v>29</v>
      </c>
      <c r="O166" s="57"/>
      <c r="P166" s="57"/>
      <c r="Q166"/>
    </row>
    <row r="167" spans="1:17" hidden="1">
      <c r="A167" s="226" t="s">
        <v>171</v>
      </c>
      <c r="J167" s="302"/>
      <c r="M167"/>
    </row>
    <row r="168" spans="1:17" hidden="1">
      <c r="A168" s="226" t="s">
        <v>829</v>
      </c>
      <c r="J168" s="302"/>
      <c r="M168" s="439"/>
    </row>
    <row r="169" spans="1:17" hidden="1"/>
    <row r="170" spans="1:17" hidden="1">
      <c r="B170" s="833" t="s">
        <v>1111</v>
      </c>
      <c r="C170" s="834"/>
      <c r="D170" s="834"/>
      <c r="E170" s="834"/>
      <c r="F170" s="834"/>
      <c r="G170" s="834"/>
      <c r="H170" s="834"/>
      <c r="I170" s="834"/>
      <c r="J170" s="834"/>
      <c r="K170" s="834"/>
      <c r="L170" s="834"/>
      <c r="M170" s="834"/>
    </row>
    <row r="171" spans="1:17" hidden="1">
      <c r="B171" s="190" t="s">
        <v>547</v>
      </c>
      <c r="C171" s="190" t="s">
        <v>1106</v>
      </c>
      <c r="D171" s="190" t="s">
        <v>48</v>
      </c>
      <c r="E171" s="190" t="s">
        <v>971</v>
      </c>
      <c r="F171" s="190" t="s">
        <v>972</v>
      </c>
      <c r="G171" s="190" t="s">
        <v>517</v>
      </c>
      <c r="H171" s="190" t="s">
        <v>518</v>
      </c>
      <c r="I171" s="269" t="s">
        <v>1076</v>
      </c>
      <c r="J171" s="340" t="s">
        <v>520</v>
      </c>
      <c r="K171" s="340" t="s">
        <v>1097</v>
      </c>
      <c r="L171" s="340" t="s">
        <v>1098</v>
      </c>
      <c r="M171" s="190" t="s">
        <v>499</v>
      </c>
      <c r="P171" s="57"/>
      <c r="Q171"/>
    </row>
    <row r="172" spans="1:17" hidden="1">
      <c r="B172" s="279" t="s">
        <v>459</v>
      </c>
      <c r="C172" s="279"/>
      <c r="D172" s="279"/>
      <c r="E172" s="279"/>
      <c r="F172" s="279"/>
      <c r="G172" s="283">
        <f>G173+G174</f>
        <v>75</v>
      </c>
      <c r="H172" s="283">
        <f>H173+H174</f>
        <v>5</v>
      </c>
      <c r="I172" s="289"/>
      <c r="J172" s="445"/>
      <c r="K172" s="445"/>
      <c r="L172" s="445"/>
      <c r="M172" s="270"/>
      <c r="P172" s="57"/>
      <c r="Q172"/>
    </row>
    <row r="173" spans="1:17" hidden="1">
      <c r="B173" s="584">
        <v>46054</v>
      </c>
      <c r="C173" s="585">
        <v>0.38578703703703704</v>
      </c>
      <c r="D173" s="586">
        <v>9800123456</v>
      </c>
      <c r="E173" s="586" t="s">
        <v>978</v>
      </c>
      <c r="F173" s="586" t="s">
        <v>533</v>
      </c>
      <c r="G173" s="588">
        <v>25</v>
      </c>
      <c r="H173" s="588">
        <v>2</v>
      </c>
      <c r="I173" s="590" t="s">
        <v>475</v>
      </c>
      <c r="J173" s="431" t="s">
        <v>1099</v>
      </c>
      <c r="K173" s="431" t="s">
        <v>1100</v>
      </c>
      <c r="L173" s="431" t="s">
        <v>526</v>
      </c>
      <c r="M173" s="236" t="s">
        <v>28</v>
      </c>
      <c r="P173" s="57"/>
      <c r="Q173"/>
    </row>
    <row r="174" spans="1:17" hidden="1">
      <c r="B174" s="584">
        <v>46054</v>
      </c>
      <c r="C174" s="585">
        <v>0.41818287037037039</v>
      </c>
      <c r="D174" s="586">
        <v>9800654321</v>
      </c>
      <c r="E174" s="586" t="s">
        <v>979</v>
      </c>
      <c r="F174" s="586" t="s">
        <v>980</v>
      </c>
      <c r="G174" s="588">
        <v>50</v>
      </c>
      <c r="H174" s="588">
        <v>3</v>
      </c>
      <c r="I174" s="590" t="s">
        <v>476</v>
      </c>
      <c r="J174" s="431" t="s">
        <v>1102</v>
      </c>
      <c r="K174" s="431" t="s">
        <v>1103</v>
      </c>
      <c r="L174" s="431" t="s">
        <v>530</v>
      </c>
      <c r="M174" s="236" t="s">
        <v>29</v>
      </c>
      <c r="P174" s="57"/>
      <c r="Q174"/>
    </row>
    <row r="175" spans="1:17" hidden="1">
      <c r="A175" s="226" t="s">
        <v>171</v>
      </c>
    </row>
    <row r="176" spans="1:17" hidden="1">
      <c r="A176" s="226" t="s">
        <v>829</v>
      </c>
    </row>
    <row r="177" spans="1:17" hidden="1"/>
    <row r="178" spans="1:17" hidden="1">
      <c r="A178" s="821" t="s">
        <v>1112</v>
      </c>
      <c r="B178" s="821"/>
      <c r="C178" s="821"/>
      <c r="D178" s="821"/>
      <c r="E178" s="821"/>
      <c r="F178" s="821"/>
      <c r="G178" s="821"/>
      <c r="H178" s="821"/>
      <c r="I178" s="821"/>
      <c r="J178" s="821"/>
      <c r="K178" s="821"/>
      <c r="L178" s="821"/>
      <c r="M178" s="821"/>
    </row>
    <row r="179" spans="1:17" hidden="1"/>
    <row r="180" spans="1:17" ht="15" hidden="1" customHeight="1">
      <c r="B180" s="835" t="s">
        <v>1113</v>
      </c>
      <c r="C180" s="836"/>
      <c r="D180" s="836"/>
      <c r="E180" s="836"/>
      <c r="F180" s="836"/>
      <c r="G180" s="836"/>
      <c r="H180" s="836"/>
      <c r="I180" s="836"/>
      <c r="J180" s="836"/>
      <c r="K180" s="836"/>
      <c r="L180" s="836"/>
      <c r="M180" s="836"/>
    </row>
    <row r="181" spans="1:17" hidden="1">
      <c r="B181" s="190" t="s">
        <v>547</v>
      </c>
      <c r="C181" s="190" t="s">
        <v>1106</v>
      </c>
      <c r="D181" s="190" t="s">
        <v>48</v>
      </c>
      <c r="E181" s="190" t="s">
        <v>971</v>
      </c>
      <c r="F181" s="190" t="s">
        <v>972</v>
      </c>
      <c r="G181" s="190" t="s">
        <v>517</v>
      </c>
      <c r="H181" s="190" t="s">
        <v>518</v>
      </c>
      <c r="I181" s="190" t="s">
        <v>1076</v>
      </c>
      <c r="J181" s="340" t="s">
        <v>520</v>
      </c>
      <c r="K181" s="340" t="s">
        <v>1097</v>
      </c>
      <c r="L181" s="340" t="s">
        <v>1098</v>
      </c>
      <c r="M181" s="190" t="s">
        <v>1114</v>
      </c>
      <c r="P181" s="57"/>
      <c r="Q181"/>
    </row>
    <row r="182" spans="1:17" hidden="1">
      <c r="B182" s="279" t="s">
        <v>459</v>
      </c>
      <c r="C182" s="279"/>
      <c r="D182" s="279"/>
      <c r="E182" s="279"/>
      <c r="F182" s="279"/>
      <c r="G182" s="283">
        <f>G183+G184</f>
        <v>75</v>
      </c>
      <c r="H182" s="283">
        <f>H183+H184</f>
        <v>5</v>
      </c>
      <c r="I182" s="279"/>
      <c r="J182" s="445"/>
      <c r="K182" s="445"/>
      <c r="L182" s="445"/>
      <c r="M182" s="279"/>
      <c r="P182" s="57"/>
      <c r="Q182"/>
    </row>
    <row r="183" spans="1:17" hidden="1">
      <c r="B183" s="236">
        <v>46054</v>
      </c>
      <c r="C183" s="239">
        <v>0.38578703703703704</v>
      </c>
      <c r="D183" s="237">
        <v>9800123456</v>
      </c>
      <c r="E183" s="237" t="s">
        <v>978</v>
      </c>
      <c r="F183" s="237" t="s">
        <v>533</v>
      </c>
      <c r="G183" s="271">
        <v>25</v>
      </c>
      <c r="H183" s="271">
        <v>2</v>
      </c>
      <c r="I183" s="238" t="s">
        <v>475</v>
      </c>
      <c r="J183" s="431" t="s">
        <v>1099</v>
      </c>
      <c r="K183" s="431" t="s">
        <v>1100</v>
      </c>
      <c r="L183" s="431" t="s">
        <v>526</v>
      </c>
      <c r="M183" s="236" t="s">
        <v>28</v>
      </c>
      <c r="P183" s="57"/>
      <c r="Q183"/>
    </row>
    <row r="184" spans="1:17" hidden="1">
      <c r="B184" s="236">
        <v>46054</v>
      </c>
      <c r="C184" s="239">
        <v>0.41818287037037039</v>
      </c>
      <c r="D184" s="237">
        <v>9800654321</v>
      </c>
      <c r="E184" s="237" t="s">
        <v>979</v>
      </c>
      <c r="F184" s="237" t="s">
        <v>980</v>
      </c>
      <c r="G184" s="271">
        <v>50</v>
      </c>
      <c r="H184" s="271">
        <v>3</v>
      </c>
      <c r="I184" s="238" t="s">
        <v>476</v>
      </c>
      <c r="J184" s="431" t="s">
        <v>1102</v>
      </c>
      <c r="K184" s="431" t="s">
        <v>1103</v>
      </c>
      <c r="L184" s="431" t="s">
        <v>530</v>
      </c>
      <c r="M184" s="236" t="s">
        <v>29</v>
      </c>
      <c r="P184" s="57"/>
      <c r="Q184"/>
    </row>
    <row r="185" spans="1:17" hidden="1">
      <c r="A185" s="226" t="s">
        <v>171</v>
      </c>
      <c r="J185" s="302"/>
      <c r="M185" s="439"/>
    </row>
    <row r="186" spans="1:17" hidden="1">
      <c r="A186" s="226" t="s">
        <v>829</v>
      </c>
    </row>
    <row r="187" spans="1:17" hidden="1"/>
    <row r="188" spans="1:17" ht="24" hidden="1">
      <c r="A188" s="811" t="s">
        <v>1115</v>
      </c>
      <c r="B188" s="837"/>
      <c r="C188" s="837"/>
      <c r="D188" s="837"/>
      <c r="E188" s="837"/>
      <c r="F188" s="837"/>
      <c r="G188" s="837"/>
      <c r="H188" s="837"/>
      <c r="I188" s="837"/>
      <c r="J188" s="837"/>
      <c r="K188" s="837"/>
      <c r="L188" s="837"/>
      <c r="M188" s="837"/>
    </row>
    <row r="189" spans="1:17" hidden="1">
      <c r="A189" s="243" t="s">
        <v>448</v>
      </c>
      <c r="B189" s="244">
        <v>46235</v>
      </c>
      <c r="C189" s="243" t="s">
        <v>449</v>
      </c>
      <c r="D189" s="244">
        <v>46255</v>
      </c>
      <c r="E189" t="s">
        <v>450</v>
      </c>
      <c r="F189" s="16"/>
      <c r="G189" s="16"/>
      <c r="H189" s="16"/>
    </row>
    <row r="190" spans="1:17" hidden="1"/>
    <row r="191" spans="1:17" hidden="1">
      <c r="A191" s="821" t="s">
        <v>1116</v>
      </c>
      <c r="B191" s="821"/>
      <c r="C191" s="821"/>
      <c r="D191" s="821"/>
      <c r="E191" s="821"/>
      <c r="F191" s="821"/>
      <c r="G191" s="821"/>
      <c r="H191" s="821"/>
      <c r="I191" s="821"/>
      <c r="J191" s="821"/>
      <c r="K191" s="821"/>
      <c r="L191" s="821"/>
      <c r="M191" s="821"/>
    </row>
    <row r="192" spans="1:17" ht="21" hidden="1">
      <c r="B192" s="583" t="s">
        <v>1094</v>
      </c>
    </row>
    <row r="193" spans="1:17" hidden="1">
      <c r="B193" s="235" t="s">
        <v>1117</v>
      </c>
      <c r="C193" s="235"/>
      <c r="D193" s="235"/>
      <c r="E193" s="235"/>
      <c r="F193" s="235"/>
      <c r="G193" s="235"/>
      <c r="H193" s="235"/>
      <c r="I193" s="16"/>
      <c r="J193" s="16"/>
      <c r="K193" s="16"/>
      <c r="L193" s="16"/>
      <c r="M193" s="16"/>
    </row>
    <row r="194" spans="1:17" hidden="1">
      <c r="B194" s="190" t="s">
        <v>1118</v>
      </c>
      <c r="C194" s="190" t="s">
        <v>1119</v>
      </c>
      <c r="D194" s="190" t="s">
        <v>1120</v>
      </c>
      <c r="E194" s="190" t="s">
        <v>1121</v>
      </c>
      <c r="F194" s="190" t="s">
        <v>1122</v>
      </c>
      <c r="G194" s="190" t="s">
        <v>1123</v>
      </c>
      <c r="H194" s="190" t="s">
        <v>1124</v>
      </c>
      <c r="K194"/>
      <c r="L194"/>
      <c r="M194"/>
      <c r="N194"/>
      <c r="Q194"/>
    </row>
    <row r="195" spans="1:17" hidden="1">
      <c r="B195" s="591" t="s">
        <v>1125</v>
      </c>
      <c r="C195" s="592" t="s">
        <v>1126</v>
      </c>
      <c r="D195" s="586">
        <v>80</v>
      </c>
      <c r="E195" s="586">
        <v>50</v>
      </c>
      <c r="F195" s="586">
        <v>150</v>
      </c>
      <c r="G195" s="586">
        <v>125</v>
      </c>
      <c r="H195" s="237">
        <v>75</v>
      </c>
      <c r="K195"/>
      <c r="L195"/>
      <c r="M195"/>
      <c r="N195"/>
      <c r="Q195"/>
    </row>
    <row r="196" spans="1:17" hidden="1">
      <c r="A196" s="226" t="s">
        <v>171</v>
      </c>
    </row>
    <row r="197" spans="1:17" hidden="1">
      <c r="A197" s="226" t="s">
        <v>829</v>
      </c>
    </row>
    <row r="198" spans="1:17" hidden="1"/>
    <row r="199" spans="1:17" hidden="1">
      <c r="B199" s="833" t="s">
        <v>1127</v>
      </c>
      <c r="C199" s="834"/>
      <c r="D199" s="834"/>
      <c r="E199" s="834"/>
      <c r="F199" s="16"/>
      <c r="G199" s="16"/>
      <c r="H199" s="16"/>
      <c r="I199" s="16"/>
      <c r="J199" s="16"/>
      <c r="K199" s="16"/>
      <c r="L199" s="16"/>
      <c r="M199" s="16"/>
    </row>
    <row r="200" spans="1:17" hidden="1">
      <c r="B200" s="190" t="s">
        <v>1128</v>
      </c>
      <c r="C200" s="190" t="s">
        <v>49</v>
      </c>
      <c r="D200" s="190" t="s">
        <v>48</v>
      </c>
      <c r="E200" s="190" t="s">
        <v>1129</v>
      </c>
      <c r="G200" s="57"/>
      <c r="K200"/>
      <c r="L200"/>
      <c r="M200"/>
      <c r="N200"/>
      <c r="Q200"/>
    </row>
    <row r="201" spans="1:17" hidden="1">
      <c r="B201" s="236">
        <v>46054</v>
      </c>
      <c r="C201" s="237" t="s">
        <v>978</v>
      </c>
      <c r="D201" s="237">
        <v>9800123456</v>
      </c>
      <c r="E201" s="237">
        <v>303</v>
      </c>
      <c r="G201" s="57"/>
      <c r="K201"/>
      <c r="L201"/>
      <c r="M201"/>
      <c r="N201"/>
      <c r="Q201"/>
    </row>
    <row r="202" spans="1:17" hidden="1">
      <c r="A202" s="226" t="s">
        <v>171</v>
      </c>
    </row>
    <row r="203" spans="1:17" hidden="1">
      <c r="A203" s="226" t="s">
        <v>829</v>
      </c>
    </row>
    <row r="204" spans="1:17">
      <c r="C204" t="s">
        <v>1130</v>
      </c>
      <c r="D204" t="s">
        <v>1130</v>
      </c>
    </row>
    <row r="205" spans="1:17">
      <c r="A205" s="601" t="s">
        <v>1131</v>
      </c>
      <c r="B205" s="596"/>
      <c r="C205" s="596"/>
      <c r="D205" s="596"/>
      <c r="E205" s="596"/>
      <c r="F205" s="596"/>
      <c r="G205" s="596"/>
    </row>
    <row r="207" spans="1:17">
      <c r="B207" t="s">
        <v>199</v>
      </c>
    </row>
    <row r="208" spans="1:17">
      <c r="B208" s="545" t="s">
        <v>200</v>
      </c>
      <c r="C208" s="545" t="s">
        <v>49</v>
      </c>
      <c r="D208" s="545" t="s">
        <v>201</v>
      </c>
      <c r="E208" s="545" t="s">
        <v>202</v>
      </c>
    </row>
    <row r="211" spans="1:8">
      <c r="B211" s="833" t="s">
        <v>1132</v>
      </c>
      <c r="C211" s="834"/>
      <c r="D211" s="834"/>
      <c r="E211" s="834"/>
      <c r="F211" s="834"/>
      <c r="G211" s="16"/>
      <c r="H211" s="16"/>
    </row>
    <row r="212" spans="1:8">
      <c r="B212" s="190" t="s">
        <v>547</v>
      </c>
      <c r="C212" s="190" t="s">
        <v>823</v>
      </c>
      <c r="D212" s="190" t="s">
        <v>1133</v>
      </c>
      <c r="E212" s="605" t="s">
        <v>1134</v>
      </c>
      <c r="F212" s="605" t="s">
        <v>1135</v>
      </c>
      <c r="G212" s="16"/>
      <c r="H212" s="254" t="s">
        <v>210</v>
      </c>
    </row>
    <row r="213" spans="1:8">
      <c r="B213" s="602"/>
      <c r="C213" s="603">
        <f>C214+C215</f>
        <v>18</v>
      </c>
      <c r="D213" s="602">
        <f>D214+D215</f>
        <v>1</v>
      </c>
      <c r="E213" s="606">
        <f>E214+E215</f>
        <v>4</v>
      </c>
      <c r="F213" s="606">
        <f>F214+F215</f>
        <v>2</v>
      </c>
      <c r="G213" s="16"/>
      <c r="H213" s="254" t="s">
        <v>1136</v>
      </c>
    </row>
    <row r="214" spans="1:8">
      <c r="B214" s="227" t="s">
        <v>207</v>
      </c>
      <c r="C214" s="604" t="s">
        <v>1137</v>
      </c>
      <c r="D214" s="227">
        <v>1</v>
      </c>
      <c r="E214" s="607">
        <v>3</v>
      </c>
      <c r="F214" s="607">
        <v>1</v>
      </c>
      <c r="G214" s="16"/>
      <c r="H214" s="16" t="s">
        <v>1138</v>
      </c>
    </row>
    <row r="215" spans="1:8">
      <c r="B215" s="227" t="s">
        <v>1139</v>
      </c>
      <c r="C215" s="604" t="s">
        <v>1140</v>
      </c>
      <c r="D215" s="227">
        <v>0</v>
      </c>
      <c r="E215" s="607">
        <v>1</v>
      </c>
      <c r="F215" s="607">
        <v>1</v>
      </c>
      <c r="G215" s="16"/>
      <c r="H215" s="16"/>
    </row>
    <row r="216" spans="1:8">
      <c r="A216" s="226" t="s">
        <v>171</v>
      </c>
      <c r="B216" t="s">
        <v>1141</v>
      </c>
    </row>
    <row r="217" spans="1:8">
      <c r="A217" s="226" t="s">
        <v>829</v>
      </c>
      <c r="B217" t="s">
        <v>1142</v>
      </c>
    </row>
    <row r="218" spans="1:8">
      <c r="A218" s="16"/>
    </row>
    <row r="219" spans="1:8">
      <c r="B219" s="829" t="s">
        <v>1143</v>
      </c>
      <c r="C219" s="829"/>
      <c r="D219" s="829"/>
      <c r="E219" s="829"/>
      <c r="F219" s="16"/>
      <c r="G219" s="16"/>
      <c r="H219" s="16"/>
    </row>
    <row r="220" spans="1:8">
      <c r="B220" s="190" t="s">
        <v>547</v>
      </c>
      <c r="C220" s="190" t="s">
        <v>823</v>
      </c>
      <c r="D220" s="190" t="s">
        <v>1134</v>
      </c>
      <c r="E220" s="190" t="s">
        <v>1135</v>
      </c>
      <c r="F220" s="16"/>
      <c r="G220" s="16"/>
      <c r="H220" s="16"/>
    </row>
    <row r="221" spans="1:8">
      <c r="B221" s="602"/>
      <c r="C221" s="603">
        <f>C222+C223</f>
        <v>22</v>
      </c>
      <c r="D221" s="602">
        <f>D222+D223</f>
        <v>3</v>
      </c>
      <c r="E221" s="602">
        <f>E222+E223</f>
        <v>3</v>
      </c>
      <c r="F221" s="16"/>
      <c r="G221" s="16"/>
      <c r="H221" s="16"/>
    </row>
    <row r="222" spans="1:8">
      <c r="B222" s="227" t="s">
        <v>207</v>
      </c>
      <c r="C222" s="604" t="s">
        <v>1144</v>
      </c>
      <c r="D222" s="227">
        <v>1</v>
      </c>
      <c r="E222" s="227">
        <v>1</v>
      </c>
      <c r="F222" s="16"/>
      <c r="G222" s="16"/>
      <c r="H222" s="16"/>
    </row>
    <row r="223" spans="1:8">
      <c r="B223" s="227" t="s">
        <v>212</v>
      </c>
      <c r="C223" s="604" t="s">
        <v>1145</v>
      </c>
      <c r="D223" s="227">
        <v>2</v>
      </c>
      <c r="E223" s="227">
        <v>2</v>
      </c>
      <c r="F223" s="16"/>
      <c r="G223" s="16"/>
      <c r="H223" s="16"/>
    </row>
    <row r="224" spans="1:8">
      <c r="A224" s="226" t="s">
        <v>171</v>
      </c>
      <c r="B224" t="s">
        <v>1146</v>
      </c>
    </row>
    <row r="225" spans="1:8">
      <c r="A225" s="226" t="s">
        <v>829</v>
      </c>
      <c r="B225" t="s">
        <v>1147</v>
      </c>
    </row>
    <row r="227" spans="1:8">
      <c r="B227" s="830" t="s">
        <v>1117</v>
      </c>
      <c r="C227" s="831"/>
      <c r="D227" s="831"/>
      <c r="E227" s="831"/>
      <c r="F227" s="831"/>
      <c r="G227" s="831"/>
      <c r="H227" s="832"/>
    </row>
    <row r="228" spans="1:8">
      <c r="B228" s="190" t="s">
        <v>1118</v>
      </c>
      <c r="C228" s="190" t="s">
        <v>1119</v>
      </c>
      <c r="D228" s="190" t="s">
        <v>1120</v>
      </c>
      <c r="E228" s="190" t="s">
        <v>1121</v>
      </c>
      <c r="F228" s="190" t="s">
        <v>1122</v>
      </c>
      <c r="G228" s="190" t="s">
        <v>1123</v>
      </c>
      <c r="H228" s="190" t="s">
        <v>1124</v>
      </c>
    </row>
    <row r="229" spans="1:8">
      <c r="B229" s="237">
        <v>150</v>
      </c>
      <c r="C229" s="237">
        <v>125</v>
      </c>
      <c r="D229" s="237">
        <v>75</v>
      </c>
      <c r="E229" s="237">
        <v>75</v>
      </c>
      <c r="F229" s="237">
        <v>150</v>
      </c>
      <c r="G229" s="237">
        <v>125</v>
      </c>
      <c r="H229" s="237">
        <v>75</v>
      </c>
    </row>
    <row r="230" spans="1:8">
      <c r="A230" s="226" t="s">
        <v>171</v>
      </c>
      <c r="B230" t="s">
        <v>1148</v>
      </c>
    </row>
    <row r="231" spans="1:8">
      <c r="A231" s="226" t="s">
        <v>829</v>
      </c>
      <c r="B231" t="s">
        <v>1149</v>
      </c>
    </row>
  </sheetData>
  <mergeCells count="59">
    <mergeCell ref="B112:I112"/>
    <mergeCell ref="B53:F53"/>
    <mergeCell ref="C36:D36"/>
    <mergeCell ref="B199:E199"/>
    <mergeCell ref="A188:M188"/>
    <mergeCell ref="A191:M191"/>
    <mergeCell ref="A1:Q1"/>
    <mergeCell ref="C27:D27"/>
    <mergeCell ref="C9:D9"/>
    <mergeCell ref="A109:F109"/>
    <mergeCell ref="B101:H101"/>
    <mergeCell ref="B36:B37"/>
    <mergeCell ref="B67:F67"/>
    <mergeCell ref="B93:I93"/>
    <mergeCell ref="B81:G81"/>
    <mergeCell ref="B74:G74"/>
    <mergeCell ref="A91:I91"/>
    <mergeCell ref="N27:O27"/>
    <mergeCell ref="B46:F46"/>
    <mergeCell ref="A44:G44"/>
    <mergeCell ref="B60:G60"/>
    <mergeCell ref="E36:G36"/>
    <mergeCell ref="A3:O3"/>
    <mergeCell ref="A6:O6"/>
    <mergeCell ref="N36:O36"/>
    <mergeCell ref="B8:O8"/>
    <mergeCell ref="B17:O17"/>
    <mergeCell ref="B26:O26"/>
    <mergeCell ref="B35:O35"/>
    <mergeCell ref="N9:O9"/>
    <mergeCell ref="B18:B19"/>
    <mergeCell ref="E18:G18"/>
    <mergeCell ref="H18:K18"/>
    <mergeCell ref="L18:M18"/>
    <mergeCell ref="E9:G9"/>
    <mergeCell ref="H9:K9"/>
    <mergeCell ref="L9:M9"/>
    <mergeCell ref="N18:O18"/>
    <mergeCell ref="B9:B10"/>
    <mergeCell ref="B27:B28"/>
    <mergeCell ref="C18:D18"/>
    <mergeCell ref="E27:G27"/>
    <mergeCell ref="H27:K27"/>
    <mergeCell ref="B219:E219"/>
    <mergeCell ref="B227:H227"/>
    <mergeCell ref="B211:F211"/>
    <mergeCell ref="L27:M27"/>
    <mergeCell ref="B180:M180"/>
    <mergeCell ref="A178:M178"/>
    <mergeCell ref="B145:M145"/>
    <mergeCell ref="A140:M140"/>
    <mergeCell ref="A143:M143"/>
    <mergeCell ref="B170:M170"/>
    <mergeCell ref="B153:M153"/>
    <mergeCell ref="B133:I133"/>
    <mergeCell ref="H36:K36"/>
    <mergeCell ref="L36:M36"/>
    <mergeCell ref="B126:I126"/>
    <mergeCell ref="B119:I119"/>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7F2B6-8DD0-4D17-84C4-1FE81AED73FF}">
  <dimension ref="A4:O37"/>
  <sheetViews>
    <sheetView workbookViewId="0">
      <selection activeCell="H12" sqref="H12"/>
    </sheetView>
  </sheetViews>
  <sheetFormatPr defaultColWidth="8.85546875" defaultRowHeight="15"/>
  <cols>
    <col min="1" max="1" width="13.7109375" customWidth="1"/>
    <col min="2" max="2" width="16.42578125" customWidth="1"/>
    <col min="3" max="3" width="35" bestFit="1" customWidth="1"/>
    <col min="4" max="5" width="30.28515625" customWidth="1"/>
    <col min="6" max="6" width="67" customWidth="1"/>
    <col min="7" max="7" width="28.28515625" customWidth="1"/>
    <col min="8" max="8" width="27.42578125" customWidth="1"/>
    <col min="9" max="9" width="34.85546875" customWidth="1"/>
    <col min="10" max="10" width="29.28515625" customWidth="1"/>
    <col min="11" max="11" width="31.28515625" customWidth="1"/>
    <col min="12" max="12" width="26.28515625" customWidth="1"/>
    <col min="13" max="13" width="41.42578125" customWidth="1"/>
    <col min="14" max="14" width="21.85546875" customWidth="1"/>
  </cols>
  <sheetData>
    <row r="4" spans="1:13">
      <c r="A4" s="8" t="s">
        <v>0</v>
      </c>
      <c r="B4" s="9" t="s">
        <v>1</v>
      </c>
      <c r="C4" s="1" t="s">
        <v>2</v>
      </c>
      <c r="D4" s="2"/>
      <c r="E4" s="2"/>
      <c r="F4" s="2"/>
      <c r="G4" s="2"/>
      <c r="H4" s="2"/>
      <c r="I4" s="2"/>
      <c r="J4" s="2"/>
    </row>
    <row r="5" spans="1:13">
      <c r="A5" s="8" t="s">
        <v>3</v>
      </c>
      <c r="B5" s="10" t="s">
        <v>4</v>
      </c>
      <c r="C5" s="2"/>
      <c r="D5" s="2"/>
      <c r="E5" s="2"/>
      <c r="F5" s="2"/>
      <c r="G5" s="2"/>
      <c r="H5" s="2"/>
      <c r="I5" s="2"/>
      <c r="J5" s="2"/>
    </row>
    <row r="6" spans="1:13">
      <c r="A6" s="50" t="s">
        <v>1150</v>
      </c>
      <c r="B6" s="10"/>
      <c r="C6" s="2"/>
      <c r="D6" s="2"/>
      <c r="E6" s="2"/>
      <c r="F6" s="2"/>
      <c r="G6" s="2"/>
      <c r="H6" s="2"/>
      <c r="I6" s="2"/>
      <c r="J6" s="2"/>
    </row>
    <row r="7" spans="1:13">
      <c r="A7" s="50" t="s">
        <v>1151</v>
      </c>
      <c r="B7" s="2"/>
      <c r="C7" s="2"/>
      <c r="D7" s="2"/>
      <c r="E7" s="2"/>
      <c r="F7" s="2"/>
      <c r="G7" s="2"/>
      <c r="H7" s="2"/>
      <c r="I7" s="2"/>
      <c r="J7" s="2"/>
    </row>
    <row r="8" spans="1:13">
      <c r="A8" s="2"/>
      <c r="B8" s="2"/>
      <c r="C8" s="2"/>
      <c r="D8" s="2"/>
      <c r="E8" s="2"/>
      <c r="F8" s="2"/>
      <c r="G8" s="2"/>
      <c r="H8" s="2"/>
      <c r="I8" s="2"/>
      <c r="J8" s="2"/>
    </row>
    <row r="9" spans="1:13" ht="15.95">
      <c r="A9" s="12" t="s">
        <v>5</v>
      </c>
      <c r="B9" s="12"/>
      <c r="C9" s="722" t="s">
        <v>6</v>
      </c>
      <c r="D9" s="722"/>
      <c r="E9" s="722"/>
      <c r="F9" s="722"/>
      <c r="G9" s="722"/>
      <c r="H9" s="722"/>
      <c r="I9" s="722"/>
      <c r="J9" s="722"/>
    </row>
    <row r="10" spans="1:13" ht="102.75" customHeight="1">
      <c r="A10" s="722" t="s">
        <v>1152</v>
      </c>
      <c r="B10" s="15"/>
      <c r="C10" s="14" t="s">
        <v>1153</v>
      </c>
      <c r="D10" s="3" t="s">
        <v>1154</v>
      </c>
      <c r="E10" s="3" t="s">
        <v>1155</v>
      </c>
      <c r="F10" s="3" t="s">
        <v>1156</v>
      </c>
      <c r="G10" s="3" t="s">
        <v>1157</v>
      </c>
      <c r="H10" s="3" t="s">
        <v>1158</v>
      </c>
      <c r="I10" s="3" t="s">
        <v>1158</v>
      </c>
      <c r="J10" s="3" t="s">
        <v>1159</v>
      </c>
    </row>
    <row r="11" spans="1:13" ht="15" customHeight="1">
      <c r="A11" s="722"/>
      <c r="B11" s="13" t="s">
        <v>1160</v>
      </c>
      <c r="C11" s="88" t="s">
        <v>1161</v>
      </c>
      <c r="D11" s="86"/>
      <c r="E11" s="86"/>
      <c r="F11" s="86"/>
      <c r="G11" s="86"/>
      <c r="H11" s="86"/>
      <c r="I11" s="86"/>
      <c r="J11" s="86"/>
    </row>
    <row r="12" spans="1:13" ht="42.75" customHeight="1">
      <c r="A12" s="48"/>
      <c r="B12" s="48" t="s">
        <v>1151</v>
      </c>
      <c r="C12" s="87" t="s">
        <v>1162</v>
      </c>
      <c r="D12" s="49"/>
      <c r="E12" s="85" t="s">
        <v>1163</v>
      </c>
      <c r="F12" s="85" t="s">
        <v>1164</v>
      </c>
      <c r="G12" s="49"/>
      <c r="H12" s="49"/>
      <c r="I12" s="49"/>
      <c r="J12" s="49"/>
    </row>
    <row r="13" spans="1:13" ht="15" customHeight="1">
      <c r="B13" s="11"/>
      <c r="C13" s="11"/>
      <c r="D13" s="48"/>
      <c r="E13" s="48"/>
      <c r="F13" s="49"/>
      <c r="G13" s="49"/>
      <c r="H13" s="49"/>
      <c r="I13" s="49"/>
      <c r="J13" s="49"/>
      <c r="K13" s="49"/>
      <c r="L13" s="49"/>
      <c r="M13" s="49"/>
    </row>
    <row r="14" spans="1:13" ht="15" customHeight="1">
      <c r="B14" s="11"/>
      <c r="C14" s="11"/>
      <c r="D14" s="48"/>
      <c r="E14" s="48"/>
      <c r="F14" s="49"/>
      <c r="G14" s="49"/>
      <c r="H14" s="49"/>
      <c r="I14" s="49"/>
      <c r="J14" s="49"/>
      <c r="K14" s="49"/>
      <c r="L14" s="49"/>
      <c r="M14" s="49"/>
    </row>
    <row r="16" spans="1:13" s="41" customFormat="1">
      <c r="C16" s="47" t="s">
        <v>1165</v>
      </c>
      <c r="D16" s="47"/>
    </row>
    <row r="17" spans="1:15" ht="54.75" customHeight="1">
      <c r="B17" s="19" t="s">
        <v>1166</v>
      </c>
      <c r="C17" s="19" t="s">
        <v>547</v>
      </c>
      <c r="D17" s="19" t="s">
        <v>1167</v>
      </c>
      <c r="E17" s="19" t="s">
        <v>971</v>
      </c>
      <c r="F17" s="19" t="s">
        <v>1168</v>
      </c>
      <c r="G17" s="19" t="s">
        <v>1169</v>
      </c>
      <c r="H17" s="19" t="s">
        <v>1170</v>
      </c>
      <c r="I17" s="20" t="s">
        <v>1171</v>
      </c>
      <c r="J17" s="20" t="s">
        <v>1172</v>
      </c>
      <c r="K17" s="20" t="s">
        <v>1173</v>
      </c>
      <c r="L17" s="20" t="s">
        <v>1174</v>
      </c>
      <c r="M17" s="20" t="s">
        <v>1175</v>
      </c>
      <c r="N17" s="20" t="s">
        <v>1176</v>
      </c>
      <c r="O17" s="21" t="s">
        <v>1177</v>
      </c>
    </row>
    <row r="18" spans="1:15">
      <c r="B18" s="22"/>
      <c r="C18" s="22"/>
      <c r="D18" s="22"/>
      <c r="E18" s="22"/>
      <c r="F18" s="23" t="s">
        <v>1178</v>
      </c>
      <c r="G18" s="23" t="s">
        <v>1179</v>
      </c>
      <c r="H18" s="24"/>
      <c r="I18" s="25" t="s">
        <v>1180</v>
      </c>
      <c r="J18" s="26"/>
      <c r="K18" s="23"/>
      <c r="L18" s="26"/>
      <c r="M18" s="26"/>
      <c r="N18" s="26"/>
      <c r="O18" t="s">
        <v>1181</v>
      </c>
    </row>
    <row r="19" spans="1:15" ht="15.95">
      <c r="B19" s="27">
        <v>1</v>
      </c>
      <c r="C19" s="28">
        <v>45965</v>
      </c>
      <c r="D19" s="27">
        <v>11223344</v>
      </c>
      <c r="E19" s="27" t="s">
        <v>1182</v>
      </c>
      <c r="F19" s="29" t="s">
        <v>1183</v>
      </c>
      <c r="G19" s="29" t="s">
        <v>1184</v>
      </c>
      <c r="H19" s="30" t="s">
        <v>1185</v>
      </c>
      <c r="I19" s="31"/>
      <c r="J19" s="32" t="s">
        <v>1186</v>
      </c>
      <c r="K19" s="30" t="s">
        <v>1187</v>
      </c>
      <c r="L19" s="33"/>
      <c r="M19" s="31" t="s">
        <v>1188</v>
      </c>
      <c r="N19" s="31"/>
    </row>
    <row r="20" spans="1:15" ht="15.95">
      <c r="B20" s="27">
        <v>2</v>
      </c>
      <c r="C20" s="28">
        <v>45965</v>
      </c>
      <c r="D20" s="27">
        <v>11223344</v>
      </c>
      <c r="E20" s="27" t="s">
        <v>1189</v>
      </c>
      <c r="F20" s="29" t="s">
        <v>1183</v>
      </c>
      <c r="G20" s="29" t="s">
        <v>1190</v>
      </c>
      <c r="H20" s="34" t="s">
        <v>1191</v>
      </c>
      <c r="I20" s="31"/>
      <c r="J20" s="29" t="s">
        <v>1192</v>
      </c>
      <c r="K20" s="34" t="s">
        <v>1193</v>
      </c>
      <c r="L20" s="33"/>
      <c r="M20" s="31" t="s">
        <v>1194</v>
      </c>
      <c r="N20" s="40" t="s">
        <v>1195</v>
      </c>
    </row>
    <row r="21" spans="1:15" ht="15.95">
      <c r="B21" s="27">
        <v>3</v>
      </c>
      <c r="C21" s="28">
        <v>45965</v>
      </c>
      <c r="D21" s="27">
        <v>11223344</v>
      </c>
      <c r="E21" s="27" t="s">
        <v>1196</v>
      </c>
      <c r="F21" s="29" t="s">
        <v>1197</v>
      </c>
      <c r="G21" s="27" t="s">
        <v>939</v>
      </c>
      <c r="H21" s="35"/>
      <c r="I21" s="36"/>
      <c r="J21" s="37"/>
      <c r="K21" s="33"/>
      <c r="L21" s="33"/>
      <c r="M21" s="31"/>
      <c r="N21" s="31"/>
    </row>
    <row r="22" spans="1:15" ht="15.95">
      <c r="B22" s="27">
        <v>4</v>
      </c>
      <c r="C22" s="28">
        <v>45965</v>
      </c>
      <c r="D22" s="27">
        <v>11223344</v>
      </c>
      <c r="E22" s="27" t="s">
        <v>1198</v>
      </c>
      <c r="F22" s="29" t="s">
        <v>1199</v>
      </c>
      <c r="G22" s="38">
        <v>0</v>
      </c>
      <c r="H22" s="35"/>
      <c r="I22" s="39"/>
      <c r="J22" s="37"/>
      <c r="K22" s="33"/>
      <c r="L22" s="33"/>
      <c r="M22" s="31"/>
      <c r="N22" s="31"/>
    </row>
    <row r="23" spans="1:15" ht="46.5" customHeight="1">
      <c r="A23" s="16" t="s">
        <v>21</v>
      </c>
      <c r="B23" s="854" t="s">
        <v>1200</v>
      </c>
      <c r="C23" s="854"/>
      <c r="D23" s="854"/>
      <c r="E23" s="854"/>
    </row>
    <row r="24" spans="1:15" ht="354" customHeight="1">
      <c r="A24" s="48" t="s">
        <v>1151</v>
      </c>
      <c r="B24" s="853" t="s">
        <v>1201</v>
      </c>
      <c r="C24" s="853"/>
      <c r="D24" s="853"/>
      <c r="E24" s="853"/>
    </row>
    <row r="27" spans="1:15" s="41" customFormat="1">
      <c r="C27" s="47" t="s">
        <v>1202</v>
      </c>
      <c r="D27" s="47"/>
    </row>
    <row r="28" spans="1:15">
      <c r="B28" s="62" t="s">
        <v>1203</v>
      </c>
      <c r="C28" s="851" t="s">
        <v>1204</v>
      </c>
      <c r="D28" s="851"/>
      <c r="E28" s="852" t="s">
        <v>1205</v>
      </c>
      <c r="F28" s="852"/>
      <c r="G28" s="852"/>
      <c r="H28" s="852"/>
      <c r="I28" s="852"/>
      <c r="J28" s="852"/>
      <c r="K28" s="852"/>
      <c r="L28" s="63" t="s">
        <v>1206</v>
      </c>
      <c r="M28" s="64" t="s">
        <v>1205</v>
      </c>
      <c r="N28" s="56"/>
    </row>
    <row r="29" spans="1:15" ht="32.1">
      <c r="B29" s="42" t="s">
        <v>167</v>
      </c>
      <c r="C29" s="43" t="s">
        <v>1207</v>
      </c>
      <c r="D29" s="44" t="s">
        <v>971</v>
      </c>
      <c r="E29" s="43" t="s">
        <v>1208</v>
      </c>
      <c r="F29" s="43" t="s">
        <v>1209</v>
      </c>
      <c r="G29" s="43" t="s">
        <v>1210</v>
      </c>
      <c r="H29" s="43" t="s">
        <v>1211</v>
      </c>
      <c r="I29" s="43" t="s">
        <v>1212</v>
      </c>
      <c r="J29" s="44" t="s">
        <v>1213</v>
      </c>
      <c r="K29" s="43" t="s">
        <v>1214</v>
      </c>
      <c r="L29" s="45" t="s">
        <v>1215</v>
      </c>
      <c r="M29" s="46" t="s">
        <v>1216</v>
      </c>
      <c r="N29" s="2"/>
    </row>
    <row r="30" spans="1:15">
      <c r="B30" s="31" t="s">
        <v>1217</v>
      </c>
      <c r="C30" s="31" t="s">
        <v>1218</v>
      </c>
      <c r="D30" s="31" t="s">
        <v>57</v>
      </c>
      <c r="E30" s="31" t="s">
        <v>1219</v>
      </c>
      <c r="F30" s="31" t="s">
        <v>1219</v>
      </c>
      <c r="G30" s="31" t="s">
        <v>1219</v>
      </c>
      <c r="H30" s="31" t="s">
        <v>1219</v>
      </c>
      <c r="I30" s="31" t="s">
        <v>1219</v>
      </c>
      <c r="J30" s="31" t="s">
        <v>1219</v>
      </c>
      <c r="K30" s="31" t="s">
        <v>1219</v>
      </c>
      <c r="L30" s="31" t="s">
        <v>1219</v>
      </c>
      <c r="M30" s="31" t="s">
        <v>958</v>
      </c>
    </row>
    <row r="31" spans="1:15">
      <c r="B31" s="31" t="s">
        <v>1220</v>
      </c>
      <c r="C31" s="31" t="s">
        <v>1218</v>
      </c>
      <c r="D31" s="31" t="s">
        <v>1221</v>
      </c>
      <c r="E31" s="31" t="s">
        <v>1219</v>
      </c>
      <c r="F31" s="31" t="s">
        <v>939</v>
      </c>
      <c r="G31" s="31"/>
      <c r="H31" s="31"/>
      <c r="I31" s="31"/>
      <c r="J31" s="31"/>
      <c r="K31" s="31"/>
      <c r="L31" s="31"/>
      <c r="M31" s="31" t="s">
        <v>939</v>
      </c>
    </row>
    <row r="32" spans="1:15">
      <c r="B32" s="31" t="s">
        <v>1222</v>
      </c>
      <c r="C32" s="31" t="s">
        <v>1218</v>
      </c>
      <c r="D32" s="31" t="s">
        <v>1223</v>
      </c>
      <c r="E32" s="31" t="s">
        <v>1219</v>
      </c>
      <c r="F32" s="31" t="s">
        <v>1219</v>
      </c>
      <c r="G32" s="31" t="s">
        <v>1219</v>
      </c>
      <c r="H32" s="31"/>
      <c r="I32" s="31"/>
      <c r="J32" s="31"/>
      <c r="K32" s="31"/>
      <c r="L32" s="31"/>
      <c r="M32" s="31" t="s">
        <v>959</v>
      </c>
    </row>
    <row r="33" spans="1:4">
      <c r="A33" s="16" t="s">
        <v>21</v>
      </c>
      <c r="B33" t="s">
        <v>1161</v>
      </c>
    </row>
    <row r="34" spans="1:4" ht="244.5" customHeight="1">
      <c r="A34" s="48" t="s">
        <v>1151</v>
      </c>
      <c r="B34" s="850" t="s">
        <v>1224</v>
      </c>
      <c r="C34" s="850"/>
      <c r="D34" s="850"/>
    </row>
    <row r="37" spans="1:4" ht="59.25" customHeight="1"/>
  </sheetData>
  <mergeCells count="7">
    <mergeCell ref="B34:D34"/>
    <mergeCell ref="C9:J9"/>
    <mergeCell ref="A10:A11"/>
    <mergeCell ref="C28:D28"/>
    <mergeCell ref="E28:K28"/>
    <mergeCell ref="B24:E24"/>
    <mergeCell ref="B23:E23"/>
  </mergeCells>
  <conditionalFormatting sqref="F13:F14 C11:C12">
    <cfRule type="duplicateValues" dxfId="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CF287-91B0-4877-A801-48FF2504B6FE}">
  <dimension ref="A3:O19"/>
  <sheetViews>
    <sheetView topLeftCell="A12" workbookViewId="0">
      <selection activeCell="D19" sqref="D19"/>
    </sheetView>
  </sheetViews>
  <sheetFormatPr defaultColWidth="22.7109375" defaultRowHeight="15"/>
  <cols>
    <col min="3" max="4" width="37.42578125" customWidth="1"/>
    <col min="5" max="5" width="30.42578125" customWidth="1"/>
    <col min="6" max="6" width="32.7109375" customWidth="1"/>
  </cols>
  <sheetData>
    <row r="3" spans="1:15">
      <c r="A3" s="41"/>
      <c r="B3" s="41"/>
      <c r="C3" s="47" t="s">
        <v>1225</v>
      </c>
      <c r="D3" s="41"/>
      <c r="E3" s="41"/>
      <c r="F3" s="41"/>
      <c r="G3" s="41"/>
      <c r="H3" s="41"/>
      <c r="I3" s="41"/>
      <c r="J3" s="41"/>
      <c r="K3" s="41"/>
      <c r="L3" s="41"/>
      <c r="M3" s="41"/>
      <c r="N3" s="41"/>
      <c r="O3" s="41"/>
    </row>
    <row r="4" spans="1:15">
      <c r="A4" s="855" t="s">
        <v>1205</v>
      </c>
      <c r="B4" s="855"/>
      <c r="C4" s="855"/>
      <c r="D4" s="855"/>
      <c r="E4" s="41"/>
      <c r="F4" s="41"/>
      <c r="G4" s="41"/>
      <c r="H4" s="41"/>
      <c r="I4" s="41"/>
      <c r="J4" s="41"/>
      <c r="K4" s="41"/>
      <c r="L4" s="41"/>
      <c r="M4" s="41"/>
      <c r="N4" s="41"/>
      <c r="O4" s="41"/>
    </row>
    <row r="5" spans="1:15" ht="15.95">
      <c r="A5" s="58" t="s">
        <v>547</v>
      </c>
      <c r="B5" s="59" t="s">
        <v>200</v>
      </c>
      <c r="C5" s="60" t="s">
        <v>1226</v>
      </c>
      <c r="D5" s="60" t="s">
        <v>1227</v>
      </c>
    </row>
    <row r="6" spans="1:15">
      <c r="A6" s="61">
        <v>45939</v>
      </c>
      <c r="B6" s="31">
        <v>10</v>
      </c>
      <c r="C6" s="31">
        <v>8</v>
      </c>
      <c r="D6" s="31">
        <v>4</v>
      </c>
    </row>
    <row r="7" spans="1:15">
      <c r="A7" s="31"/>
      <c r="B7" s="31"/>
      <c r="C7" s="31"/>
      <c r="D7" s="31"/>
    </row>
    <row r="8" spans="1:15">
      <c r="A8" s="857" t="s">
        <v>1205</v>
      </c>
      <c r="B8" s="857"/>
      <c r="C8" s="857"/>
      <c r="D8" s="857"/>
      <c r="E8" s="857" t="s">
        <v>1228</v>
      </c>
      <c r="F8" s="857"/>
      <c r="G8" s="857"/>
      <c r="H8" s="857"/>
    </row>
    <row r="9" spans="1:15" s="11" customFormat="1" ht="295.5" customHeight="1">
      <c r="A9" s="856" t="s">
        <v>1229</v>
      </c>
      <c r="B9" s="856"/>
      <c r="C9" s="856"/>
      <c r="D9" s="856"/>
    </row>
    <row r="13" spans="1:15">
      <c r="A13" s="41"/>
      <c r="B13" s="41"/>
      <c r="C13" s="47" t="s">
        <v>1230</v>
      </c>
      <c r="D13" s="41"/>
      <c r="E13" s="41"/>
      <c r="F13" s="41"/>
      <c r="G13" s="41"/>
      <c r="H13" s="41"/>
      <c r="I13" s="41"/>
      <c r="J13" s="41"/>
      <c r="K13" s="41"/>
      <c r="L13" s="41"/>
      <c r="M13" s="41"/>
      <c r="N13" s="41"/>
      <c r="O13" s="41"/>
    </row>
    <row r="14" spans="1:15">
      <c r="A14" s="41"/>
      <c r="B14" s="855" t="s">
        <v>1205</v>
      </c>
      <c r="C14" s="855"/>
      <c r="D14" s="82" t="s">
        <v>1228</v>
      </c>
      <c r="E14" s="855" t="s">
        <v>1205</v>
      </c>
      <c r="F14" s="855"/>
      <c r="G14" s="41"/>
      <c r="H14" s="41"/>
      <c r="I14" s="41"/>
      <c r="J14" s="41"/>
      <c r="K14" s="41"/>
      <c r="L14" s="41"/>
      <c r="M14" s="41"/>
      <c r="N14" s="41"/>
      <c r="O14" s="41"/>
    </row>
    <row r="15" spans="1:15" ht="15.95">
      <c r="A15" s="67" t="s">
        <v>49</v>
      </c>
      <c r="B15" s="59" t="s">
        <v>200</v>
      </c>
      <c r="C15" s="60" t="s">
        <v>1231</v>
      </c>
      <c r="D15" s="68" t="s">
        <v>1232</v>
      </c>
      <c r="E15" s="58" t="s">
        <v>1233</v>
      </c>
      <c r="F15" s="60" t="s">
        <v>1234</v>
      </c>
      <c r="G15" s="68" t="s">
        <v>1235</v>
      </c>
    </row>
    <row r="16" spans="1:15">
      <c r="A16" s="31" t="s">
        <v>1236</v>
      </c>
      <c r="B16" s="66">
        <v>45939</v>
      </c>
      <c r="C16" s="31" t="s">
        <v>1237</v>
      </c>
      <c r="D16" s="33" t="s">
        <v>1237</v>
      </c>
      <c r="E16" s="70" t="s">
        <v>1238</v>
      </c>
      <c r="F16" s="31" t="s">
        <v>823</v>
      </c>
      <c r="G16" s="33" t="s">
        <v>823</v>
      </c>
      <c r="H16" t="s">
        <v>1239</v>
      </c>
    </row>
    <row r="17" spans="1:8">
      <c r="A17" s="65" t="s">
        <v>1236</v>
      </c>
      <c r="B17" s="71">
        <v>45939</v>
      </c>
      <c r="C17" s="65" t="s">
        <v>1237</v>
      </c>
      <c r="D17" s="69" t="s">
        <v>1240</v>
      </c>
      <c r="E17" s="72">
        <v>1234567890112</v>
      </c>
      <c r="F17" s="31" t="s">
        <v>29</v>
      </c>
      <c r="G17" s="33" t="s">
        <v>29</v>
      </c>
      <c r="H17" t="s">
        <v>1241</v>
      </c>
    </row>
    <row r="18" spans="1:8">
      <c r="B18" s="95" t="s">
        <v>1205</v>
      </c>
      <c r="C18" s="95"/>
      <c r="D18" s="95" t="s">
        <v>1228</v>
      </c>
      <c r="E18" s="95"/>
    </row>
    <row r="19" spans="1:8" ht="171" customHeight="1">
      <c r="B19" s="856" t="s">
        <v>1242</v>
      </c>
      <c r="C19" s="856"/>
    </row>
  </sheetData>
  <mergeCells count="7">
    <mergeCell ref="B14:C14"/>
    <mergeCell ref="E14:F14"/>
    <mergeCell ref="A4:D4"/>
    <mergeCell ref="A9:D9"/>
    <mergeCell ref="B19:C19"/>
    <mergeCell ref="A8:D8"/>
    <mergeCell ref="E8:H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7FC22-1B1F-4BE9-941A-4BB390BAFC5E}">
  <dimension ref="A2:L14"/>
  <sheetViews>
    <sheetView topLeftCell="A7" workbookViewId="0"/>
  </sheetViews>
  <sheetFormatPr defaultColWidth="8.85546875" defaultRowHeight="15"/>
  <cols>
    <col min="1" max="1" width="15.140625" bestFit="1" customWidth="1"/>
    <col min="2" max="2" width="29.42578125" customWidth="1"/>
    <col min="3" max="3" width="29.85546875" bestFit="1" customWidth="1"/>
    <col min="4" max="4" width="34.42578125" bestFit="1" customWidth="1"/>
    <col min="5" max="5" width="31" bestFit="1" customWidth="1"/>
    <col min="6" max="6" width="31" customWidth="1"/>
    <col min="7" max="7" width="24.42578125" bestFit="1" customWidth="1"/>
    <col min="8" max="9" width="16.42578125" bestFit="1" customWidth="1"/>
    <col min="10" max="10" width="15.28515625" bestFit="1" customWidth="1"/>
    <col min="11" max="11" width="14.42578125" bestFit="1" customWidth="1"/>
    <col min="12" max="12" width="19.42578125" bestFit="1" customWidth="1"/>
  </cols>
  <sheetData>
    <row r="2" spans="1:12">
      <c r="A2" s="8" t="s">
        <v>0</v>
      </c>
      <c r="B2" s="9" t="s">
        <v>1</v>
      </c>
    </row>
    <row r="3" spans="1:12">
      <c r="A3" s="8" t="s">
        <v>3</v>
      </c>
      <c r="B3" s="10" t="s">
        <v>4</v>
      </c>
    </row>
    <row r="5" spans="1:12">
      <c r="B5" s="2"/>
      <c r="C5" s="2"/>
      <c r="D5" s="2"/>
      <c r="E5" s="2"/>
      <c r="F5" s="2"/>
      <c r="G5" s="2"/>
      <c r="H5" s="2"/>
      <c r="I5" s="2"/>
    </row>
    <row r="6" spans="1:12">
      <c r="B6" s="858" t="s">
        <v>1166</v>
      </c>
      <c r="C6" s="858" t="s">
        <v>1243</v>
      </c>
      <c r="D6" s="859" t="s">
        <v>1244</v>
      </c>
      <c r="E6" s="858" t="s">
        <v>1245</v>
      </c>
      <c r="F6" s="77"/>
      <c r="G6" s="858" t="s">
        <v>1246</v>
      </c>
      <c r="H6" s="858"/>
      <c r="I6" s="83"/>
      <c r="J6" s="53"/>
      <c r="K6" s="54"/>
      <c r="L6" s="54"/>
    </row>
    <row r="7" spans="1:12">
      <c r="B7" s="858"/>
      <c r="C7" s="858"/>
      <c r="D7" s="859"/>
      <c r="E7" s="858"/>
      <c r="F7" s="77"/>
      <c r="G7" s="55" t="s">
        <v>1247</v>
      </c>
      <c r="H7" s="54" t="s">
        <v>1248</v>
      </c>
      <c r="I7" s="84"/>
      <c r="J7" s="54"/>
      <c r="K7" s="54"/>
      <c r="L7" s="54"/>
    </row>
    <row r="8" spans="1:12">
      <c r="B8" s="52">
        <v>1</v>
      </c>
      <c r="C8" s="54" t="s">
        <v>1249</v>
      </c>
      <c r="D8" s="54">
        <v>1000</v>
      </c>
      <c r="E8" s="54">
        <v>10</v>
      </c>
      <c r="F8" s="2"/>
      <c r="G8" s="2" t="s">
        <v>1250</v>
      </c>
      <c r="H8" s="2">
        <v>1</v>
      </c>
      <c r="I8" s="2"/>
    </row>
    <row r="9" spans="1:12">
      <c r="B9" s="54">
        <v>2</v>
      </c>
      <c r="C9" s="54" t="s">
        <v>1251</v>
      </c>
      <c r="D9" s="54">
        <v>2000</v>
      </c>
      <c r="E9" s="54">
        <v>19</v>
      </c>
      <c r="F9" s="2"/>
      <c r="G9" s="2" t="s">
        <v>1252</v>
      </c>
      <c r="H9" s="2">
        <v>1</v>
      </c>
      <c r="I9" s="2"/>
    </row>
    <row r="10" spans="1:12">
      <c r="B10" s="54">
        <v>3</v>
      </c>
      <c r="C10" s="54" t="s">
        <v>1253</v>
      </c>
      <c r="D10" s="54">
        <v>2</v>
      </c>
      <c r="E10" s="54">
        <v>0</v>
      </c>
      <c r="F10" s="2"/>
      <c r="G10" s="2" t="s">
        <v>1254</v>
      </c>
      <c r="H10" s="2"/>
      <c r="I10" s="2"/>
    </row>
    <row r="13" spans="1:12" ht="32.1">
      <c r="A13" s="96" t="s">
        <v>21</v>
      </c>
      <c r="B13" s="11" t="s">
        <v>1255</v>
      </c>
    </row>
    <row r="14" spans="1:12" ht="409.6">
      <c r="A14" s="96" t="s">
        <v>18</v>
      </c>
      <c r="B14" s="11" t="s">
        <v>1256</v>
      </c>
    </row>
  </sheetData>
  <mergeCells count="5">
    <mergeCell ref="G6:H6"/>
    <mergeCell ref="B6:B7"/>
    <mergeCell ref="C6:C7"/>
    <mergeCell ref="D6:D7"/>
    <mergeCell ref="E6:E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77C18-2F1D-4DE8-8F42-26CCF3A69651}">
  <dimension ref="A1:I14"/>
  <sheetViews>
    <sheetView workbookViewId="0">
      <selection activeCell="F21" sqref="F21"/>
    </sheetView>
  </sheetViews>
  <sheetFormatPr defaultColWidth="8.85546875" defaultRowHeight="15"/>
  <cols>
    <col min="1" max="1" width="13.28515625" customWidth="1"/>
    <col min="2" max="2" width="26.28515625" customWidth="1"/>
    <col min="3" max="4" width="18.85546875" customWidth="1"/>
    <col min="5" max="5" width="20.42578125" customWidth="1"/>
    <col min="6" max="6" width="16.28515625" customWidth="1"/>
    <col min="7" max="7" width="18" customWidth="1"/>
    <col min="8" max="9" width="19" customWidth="1"/>
  </cols>
  <sheetData>
    <row r="1" spans="1:9">
      <c r="A1" s="8" t="s">
        <v>0</v>
      </c>
      <c r="B1" s="9" t="s">
        <v>1</v>
      </c>
    </row>
    <row r="2" spans="1:9">
      <c r="A2" s="8" t="s">
        <v>3</v>
      </c>
      <c r="B2" s="10" t="s">
        <v>4</v>
      </c>
    </row>
    <row r="4" spans="1:9">
      <c r="B4" s="92" t="s">
        <v>1257</v>
      </c>
      <c r="C4" s="92" t="s">
        <v>1258</v>
      </c>
      <c r="D4" s="92" t="s">
        <v>1259</v>
      </c>
      <c r="E4" s="92" t="s">
        <v>1260</v>
      </c>
      <c r="F4" s="92" t="s">
        <v>1261</v>
      </c>
      <c r="G4" s="92" t="s">
        <v>1262</v>
      </c>
    </row>
    <row r="5" spans="1:9">
      <c r="B5" s="79" t="s">
        <v>1263</v>
      </c>
      <c r="C5" s="31">
        <v>640</v>
      </c>
      <c r="D5" s="861">
        <f>SUM(C5:C6)</f>
        <v>720</v>
      </c>
      <c r="E5" s="859">
        <v>2000</v>
      </c>
      <c r="F5" s="80">
        <v>1240000</v>
      </c>
      <c r="G5" s="80">
        <f>F5*5%</f>
        <v>62000</v>
      </c>
    </row>
    <row r="6" spans="1:9">
      <c r="B6" s="89" t="s">
        <v>1264</v>
      </c>
      <c r="C6" s="90">
        <v>80</v>
      </c>
      <c r="D6" s="862"/>
      <c r="E6" s="860"/>
      <c r="F6" s="91">
        <v>160000</v>
      </c>
      <c r="G6" s="91">
        <f>F6*5%</f>
        <v>8000</v>
      </c>
    </row>
    <row r="7" spans="1:9">
      <c r="A7" s="79" t="s">
        <v>21</v>
      </c>
      <c r="B7" s="31"/>
      <c r="C7" s="31"/>
      <c r="D7" s="31"/>
      <c r="E7" s="31"/>
      <c r="F7" s="31"/>
      <c r="G7" s="31"/>
    </row>
    <row r="8" spans="1:9">
      <c r="A8" s="79" t="s">
        <v>18</v>
      </c>
      <c r="B8" s="31"/>
      <c r="C8" s="31"/>
      <c r="D8" s="31"/>
      <c r="E8" s="31"/>
      <c r="F8" s="31"/>
      <c r="G8" s="31"/>
    </row>
    <row r="10" spans="1:9">
      <c r="B10" s="93" t="s">
        <v>1166</v>
      </c>
      <c r="C10" s="94" t="s">
        <v>1265</v>
      </c>
      <c r="D10" s="94" t="s">
        <v>48</v>
      </c>
      <c r="E10" s="94" t="s">
        <v>1266</v>
      </c>
      <c r="F10" s="94" t="s">
        <v>1267</v>
      </c>
      <c r="G10" s="94" t="s">
        <v>1268</v>
      </c>
      <c r="H10" s="94" t="s">
        <v>1269</v>
      </c>
      <c r="I10" s="94" t="s">
        <v>710</v>
      </c>
    </row>
    <row r="11" spans="1:9">
      <c r="B11">
        <v>1</v>
      </c>
      <c r="C11" s="81">
        <v>123456781011</v>
      </c>
      <c r="D11">
        <v>98765432</v>
      </c>
      <c r="E11" s="78">
        <v>100000</v>
      </c>
      <c r="F11" s="78">
        <f>E11*5%</f>
        <v>5000</v>
      </c>
      <c r="G11">
        <v>718342112</v>
      </c>
      <c r="H11" t="s">
        <v>1270</v>
      </c>
      <c r="I11" t="s">
        <v>61</v>
      </c>
    </row>
    <row r="13" spans="1:9">
      <c r="A13" s="16" t="s">
        <v>21</v>
      </c>
    </row>
    <row r="14" spans="1:9">
      <c r="A14" s="16" t="s">
        <v>18</v>
      </c>
    </row>
  </sheetData>
  <mergeCells count="2">
    <mergeCell ref="E5:E6"/>
    <mergeCell ref="D5:D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F632F-D049-41D8-895D-917EDF229BAC}">
  <sheetPr>
    <tabColor rgb="FFFF91C1"/>
  </sheetPr>
  <dimension ref="A1:R72"/>
  <sheetViews>
    <sheetView topLeftCell="A57" workbookViewId="0">
      <selection activeCell="R90" sqref="R90"/>
    </sheetView>
  </sheetViews>
  <sheetFormatPr defaultColWidth="8.85546875" defaultRowHeight="15"/>
  <cols>
    <col min="1" max="1" width="10.42578125" bestFit="1" customWidth="1"/>
    <col min="2" max="2" width="9.28515625" bestFit="1" customWidth="1"/>
    <col min="3" max="3" width="13.28515625" bestFit="1" customWidth="1"/>
    <col min="4" max="4" width="13.28515625" customWidth="1"/>
    <col min="5" max="5" width="13.28515625" bestFit="1" customWidth="1"/>
    <col min="6" max="7" width="13.28515625" customWidth="1"/>
    <col min="8" max="9" width="13.7109375" bestFit="1" customWidth="1"/>
    <col min="10" max="11" width="13.28515625" bestFit="1" customWidth="1"/>
    <col min="12" max="13" width="13.7109375" bestFit="1" customWidth="1"/>
    <col min="14" max="15" width="13.28515625" bestFit="1" customWidth="1"/>
    <col min="16" max="16" width="4.28515625" bestFit="1" customWidth="1"/>
  </cols>
  <sheetData>
    <row r="1" spans="1:18">
      <c r="D1" s="673" t="s">
        <v>1271</v>
      </c>
      <c r="E1" s="673"/>
      <c r="F1" s="673"/>
      <c r="G1" s="673"/>
      <c r="H1" s="673"/>
      <c r="I1" s="673"/>
      <c r="J1" s="673"/>
      <c r="K1" s="673"/>
      <c r="L1" s="673"/>
      <c r="Q1" t="s">
        <v>1272</v>
      </c>
      <c r="R1" t="s">
        <v>1273</v>
      </c>
    </row>
    <row r="3" spans="1:18">
      <c r="A3" s="243" t="s">
        <v>448</v>
      </c>
      <c r="B3" s="244">
        <v>46235</v>
      </c>
      <c r="C3" s="243" t="s">
        <v>449</v>
      </c>
      <c r="D3" s="244">
        <v>46255</v>
      </c>
      <c r="E3" s="243"/>
      <c r="F3" s="243"/>
      <c r="G3" s="243"/>
    </row>
    <row r="4" spans="1:18">
      <c r="A4" s="16"/>
      <c r="B4" s="244"/>
      <c r="C4" s="16"/>
      <c r="D4" s="244"/>
      <c r="E4" s="16"/>
      <c r="F4" s="16"/>
      <c r="G4" s="16"/>
    </row>
    <row r="5" spans="1:18">
      <c r="A5" s="785" t="s">
        <v>1274</v>
      </c>
      <c r="B5" s="785"/>
      <c r="C5" s="785"/>
      <c r="D5" s="785"/>
      <c r="E5" s="785"/>
      <c r="F5" s="785"/>
      <c r="G5" s="785"/>
      <c r="H5" s="785"/>
      <c r="I5" s="785"/>
      <c r="J5" s="785"/>
      <c r="K5" s="785"/>
      <c r="L5" s="785"/>
    </row>
    <row r="6" spans="1:18">
      <c r="A6" s="784" t="s">
        <v>453</v>
      </c>
      <c r="B6" s="784"/>
      <c r="C6" s="784"/>
      <c r="D6" s="784"/>
      <c r="E6" s="784" t="s">
        <v>29</v>
      </c>
      <c r="F6" s="784"/>
      <c r="G6" s="784"/>
      <c r="H6" s="784"/>
      <c r="I6" s="784" t="s">
        <v>1275</v>
      </c>
      <c r="J6" s="784"/>
      <c r="K6" s="784"/>
      <c r="L6" s="784"/>
    </row>
    <row r="7" spans="1:18">
      <c r="A7" s="234" t="s">
        <v>1276</v>
      </c>
      <c r="B7" s="234" t="s">
        <v>1277</v>
      </c>
      <c r="C7" s="234" t="s">
        <v>456</v>
      </c>
      <c r="D7" s="234" t="s">
        <v>559</v>
      </c>
      <c r="E7" s="234" t="s">
        <v>557</v>
      </c>
      <c r="F7" s="234" t="s">
        <v>1277</v>
      </c>
      <c r="G7" s="234" t="s">
        <v>456</v>
      </c>
      <c r="H7" s="234" t="s">
        <v>559</v>
      </c>
      <c r="I7" s="234" t="s">
        <v>557</v>
      </c>
      <c r="J7" s="234" t="s">
        <v>1277</v>
      </c>
      <c r="K7" s="234" t="s">
        <v>456</v>
      </c>
      <c r="L7" s="234" t="s">
        <v>559</v>
      </c>
    </row>
    <row r="8" spans="1:18">
      <c r="A8" s="31"/>
      <c r="B8" s="31"/>
      <c r="C8" s="31"/>
      <c r="D8" s="31"/>
      <c r="E8" s="31"/>
      <c r="F8" s="31"/>
      <c r="G8" s="31"/>
      <c r="H8" s="31"/>
      <c r="I8" s="31"/>
      <c r="J8" s="31"/>
      <c r="K8" s="31"/>
      <c r="L8" s="31"/>
    </row>
    <row r="9" spans="1:18">
      <c r="A9" s="16"/>
      <c r="B9" s="244"/>
      <c r="C9" s="16"/>
      <c r="D9" s="244"/>
      <c r="E9" s="16"/>
      <c r="F9" s="16"/>
      <c r="G9" s="16"/>
    </row>
    <row r="10" spans="1:18" s="41" customFormat="1">
      <c r="A10" s="47"/>
      <c r="B10" s="249"/>
      <c r="C10" s="47"/>
      <c r="D10" s="249"/>
      <c r="E10" s="47"/>
      <c r="F10" s="47"/>
      <c r="G10" s="47"/>
    </row>
    <row r="12" spans="1:18">
      <c r="A12" s="785" t="s">
        <v>1278</v>
      </c>
      <c r="B12" s="785"/>
      <c r="C12" s="785"/>
      <c r="D12" s="785"/>
      <c r="E12" s="785"/>
      <c r="F12" s="785"/>
      <c r="G12" s="785"/>
      <c r="H12" s="785"/>
      <c r="I12" s="785"/>
      <c r="J12" s="785"/>
      <c r="K12" s="785"/>
      <c r="L12" s="785"/>
    </row>
    <row r="13" spans="1:18">
      <c r="A13" s="784" t="s">
        <v>453</v>
      </c>
      <c r="B13" s="784"/>
      <c r="C13" s="784"/>
      <c r="D13" s="784"/>
      <c r="E13" s="784" t="s">
        <v>29</v>
      </c>
      <c r="F13" s="784"/>
      <c r="G13" s="784"/>
      <c r="H13" s="784"/>
      <c r="I13" s="784" t="s">
        <v>1275</v>
      </c>
      <c r="J13" s="784"/>
      <c r="K13" s="784"/>
      <c r="L13" s="784"/>
    </row>
    <row r="14" spans="1:18">
      <c r="A14" s="234" t="s">
        <v>557</v>
      </c>
      <c r="B14" s="234" t="s">
        <v>1277</v>
      </c>
      <c r="C14" s="234" t="s">
        <v>456</v>
      </c>
      <c r="D14" s="234" t="s">
        <v>559</v>
      </c>
      <c r="E14" s="234" t="s">
        <v>557</v>
      </c>
      <c r="F14" s="234" t="s">
        <v>1277</v>
      </c>
      <c r="G14" s="234" t="s">
        <v>456</v>
      </c>
      <c r="H14" s="234" t="s">
        <v>559</v>
      </c>
      <c r="I14" s="234" t="s">
        <v>557</v>
      </c>
      <c r="J14" s="234" t="s">
        <v>1277</v>
      </c>
      <c r="K14" s="234" t="s">
        <v>456</v>
      </c>
      <c r="L14" s="234" t="s">
        <v>559</v>
      </c>
    </row>
    <row r="15" spans="1:18">
      <c r="A15" s="31"/>
      <c r="B15" s="31"/>
      <c r="C15" s="31"/>
      <c r="D15" s="31"/>
      <c r="E15" s="31"/>
      <c r="F15" s="31"/>
      <c r="G15" s="31"/>
      <c r="H15" s="31"/>
      <c r="I15" s="31"/>
      <c r="J15" s="31"/>
      <c r="K15" s="31"/>
      <c r="L15" s="31"/>
    </row>
    <row r="17" spans="1:13">
      <c r="A17" s="863" t="s">
        <v>1278</v>
      </c>
      <c r="B17" s="864"/>
      <c r="C17" s="864"/>
      <c r="D17" s="864"/>
      <c r="E17" s="864"/>
      <c r="F17" s="864"/>
      <c r="G17" s="864"/>
      <c r="H17" s="864"/>
      <c r="I17" s="864"/>
      <c r="J17" s="864"/>
      <c r="K17" s="864"/>
      <c r="L17" s="864"/>
      <c r="M17" s="865"/>
    </row>
    <row r="18" spans="1:13">
      <c r="A18" s="786" t="s">
        <v>1279</v>
      </c>
      <c r="B18" s="784" t="s">
        <v>453</v>
      </c>
      <c r="C18" s="784"/>
      <c r="D18" s="784"/>
      <c r="E18" s="784"/>
      <c r="F18" s="784" t="s">
        <v>29</v>
      </c>
      <c r="G18" s="784"/>
      <c r="H18" s="784"/>
      <c r="I18" s="784"/>
      <c r="J18" s="784" t="s">
        <v>1275</v>
      </c>
      <c r="K18" s="784"/>
      <c r="L18" s="784"/>
      <c r="M18" s="784"/>
    </row>
    <row r="19" spans="1:13">
      <c r="A19" s="786"/>
      <c r="B19" s="234" t="s">
        <v>557</v>
      </c>
      <c r="C19" s="234" t="s">
        <v>1277</v>
      </c>
      <c r="D19" s="234" t="s">
        <v>456</v>
      </c>
      <c r="E19" s="234" t="s">
        <v>559</v>
      </c>
      <c r="F19" s="234" t="s">
        <v>557</v>
      </c>
      <c r="G19" s="234" t="s">
        <v>1277</v>
      </c>
      <c r="H19" s="234" t="s">
        <v>456</v>
      </c>
      <c r="I19" s="234" t="s">
        <v>559</v>
      </c>
      <c r="J19" s="234" t="s">
        <v>557</v>
      </c>
      <c r="K19" s="234" t="s">
        <v>1277</v>
      </c>
      <c r="L19" s="234" t="s">
        <v>456</v>
      </c>
      <c r="M19" s="234" t="s">
        <v>559</v>
      </c>
    </row>
    <row r="20" spans="1:13">
      <c r="A20" s="246">
        <v>46235</v>
      </c>
      <c r="B20" s="31"/>
      <c r="C20" s="31"/>
      <c r="D20" s="31"/>
      <c r="E20" s="31"/>
      <c r="F20" s="31"/>
      <c r="G20" s="31"/>
      <c r="H20" s="31"/>
      <c r="I20" s="31"/>
      <c r="J20" s="31"/>
      <c r="K20" s="31"/>
      <c r="L20" s="31"/>
      <c r="M20" s="31"/>
    </row>
    <row r="21" spans="1:13">
      <c r="A21" s="246">
        <v>46236</v>
      </c>
      <c r="B21" s="31"/>
      <c r="C21" s="31"/>
      <c r="D21" s="31"/>
      <c r="E21" s="31"/>
      <c r="F21" s="31"/>
      <c r="G21" s="31"/>
      <c r="H21" s="31"/>
      <c r="I21" s="31"/>
      <c r="J21" s="31"/>
      <c r="K21" s="31"/>
      <c r="L21" s="31"/>
      <c r="M21" s="31"/>
    </row>
    <row r="22" spans="1:13">
      <c r="A22" s="247" t="s">
        <v>1280</v>
      </c>
      <c r="B22" s="31"/>
      <c r="C22" s="31"/>
      <c r="D22" s="31"/>
      <c r="E22" s="31"/>
      <c r="F22" s="31"/>
      <c r="G22" s="31"/>
      <c r="H22" s="31"/>
      <c r="I22" s="31"/>
      <c r="J22" s="31"/>
      <c r="K22" s="31"/>
      <c r="L22" s="31"/>
      <c r="M22" s="31"/>
    </row>
    <row r="23" spans="1:13">
      <c r="A23" s="247" t="s">
        <v>1280</v>
      </c>
      <c r="B23" s="31"/>
      <c r="C23" s="31"/>
      <c r="D23" s="31"/>
      <c r="E23" s="31"/>
      <c r="F23" s="31"/>
      <c r="G23" s="31"/>
      <c r="H23" s="31"/>
      <c r="I23" s="31"/>
      <c r="J23" s="31"/>
      <c r="K23" s="31"/>
      <c r="L23" s="31"/>
      <c r="M23" s="31"/>
    </row>
    <row r="24" spans="1:13">
      <c r="A24" s="246">
        <v>46255</v>
      </c>
      <c r="B24" s="31"/>
      <c r="C24" s="31"/>
      <c r="D24" s="31"/>
      <c r="E24" s="31"/>
      <c r="F24" s="31"/>
      <c r="G24" s="31"/>
      <c r="H24" s="31"/>
      <c r="I24" s="31"/>
      <c r="J24" s="31"/>
      <c r="K24" s="31"/>
      <c r="L24" s="31"/>
      <c r="M24" s="31"/>
    </row>
    <row r="25" spans="1:13">
      <c r="A25" s="244"/>
    </row>
    <row r="26" spans="1:13" s="41" customFormat="1">
      <c r="A26" s="249"/>
    </row>
    <row r="27" spans="1:13">
      <c r="A27" s="244"/>
    </row>
    <row r="28" spans="1:13">
      <c r="A28" s="785" t="s">
        <v>1281</v>
      </c>
      <c r="B28" s="785"/>
      <c r="C28" s="785"/>
      <c r="D28" s="785"/>
      <c r="E28" s="785"/>
      <c r="F28" s="785"/>
      <c r="G28" s="785"/>
      <c r="H28" s="785"/>
      <c r="I28" s="785"/>
      <c r="J28" s="785"/>
      <c r="K28" s="785"/>
      <c r="L28" s="785"/>
    </row>
    <row r="29" spans="1:13">
      <c r="A29" s="784" t="s">
        <v>453</v>
      </c>
      <c r="B29" s="784"/>
      <c r="C29" s="784"/>
      <c r="D29" s="784"/>
      <c r="E29" s="784" t="s">
        <v>29</v>
      </c>
      <c r="F29" s="784"/>
      <c r="G29" s="784"/>
      <c r="H29" s="784"/>
      <c r="I29" s="784" t="s">
        <v>1275</v>
      </c>
      <c r="J29" s="784"/>
      <c r="K29" s="784"/>
      <c r="L29" s="784"/>
    </row>
    <row r="30" spans="1:13">
      <c r="A30" s="234" t="s">
        <v>557</v>
      </c>
      <c r="B30" s="234" t="s">
        <v>1277</v>
      </c>
      <c r="C30" s="234" t="s">
        <v>456</v>
      </c>
      <c r="D30" s="234" t="s">
        <v>559</v>
      </c>
      <c r="E30" s="234" t="s">
        <v>557</v>
      </c>
      <c r="F30" s="234" t="s">
        <v>1277</v>
      </c>
      <c r="G30" s="234" t="s">
        <v>456</v>
      </c>
      <c r="H30" s="234" t="s">
        <v>559</v>
      </c>
      <c r="I30" s="234" t="s">
        <v>557</v>
      </c>
      <c r="J30" s="234" t="s">
        <v>1277</v>
      </c>
      <c r="K30" s="234" t="s">
        <v>456</v>
      </c>
      <c r="L30" s="234" t="s">
        <v>559</v>
      </c>
    </row>
    <row r="31" spans="1:13">
      <c r="A31" s="31"/>
      <c r="B31" s="31"/>
      <c r="C31" s="31"/>
      <c r="D31" s="31"/>
      <c r="E31" s="31"/>
      <c r="F31" s="31"/>
      <c r="G31" s="31"/>
      <c r="H31" s="31"/>
      <c r="I31" s="31"/>
      <c r="J31" s="31"/>
      <c r="K31" s="31"/>
      <c r="L31" s="31"/>
    </row>
    <row r="33" spans="1:13">
      <c r="A33" s="863" t="s">
        <v>1281</v>
      </c>
      <c r="B33" s="864"/>
      <c r="C33" s="864"/>
      <c r="D33" s="864"/>
      <c r="E33" s="864"/>
      <c r="F33" s="864"/>
      <c r="G33" s="864"/>
      <c r="H33" s="864"/>
      <c r="I33" s="864"/>
      <c r="J33" s="864"/>
      <c r="K33" s="864"/>
      <c r="L33" s="864"/>
      <c r="M33" s="865"/>
    </row>
    <row r="34" spans="1:13">
      <c r="A34" s="786" t="s">
        <v>1279</v>
      </c>
      <c r="B34" s="784" t="s">
        <v>453</v>
      </c>
      <c r="C34" s="784"/>
      <c r="D34" s="784"/>
      <c r="E34" s="784"/>
      <c r="F34" s="784" t="s">
        <v>29</v>
      </c>
      <c r="G34" s="784"/>
      <c r="H34" s="784"/>
      <c r="I34" s="784"/>
      <c r="J34" s="784" t="s">
        <v>1275</v>
      </c>
      <c r="K34" s="784"/>
      <c r="L34" s="784"/>
      <c r="M34" s="784"/>
    </row>
    <row r="35" spans="1:13">
      <c r="A35" s="786"/>
      <c r="B35" s="234" t="s">
        <v>557</v>
      </c>
      <c r="C35" s="234" t="s">
        <v>1277</v>
      </c>
      <c r="D35" s="234" t="s">
        <v>456</v>
      </c>
      <c r="E35" s="234" t="s">
        <v>559</v>
      </c>
      <c r="F35" s="234" t="s">
        <v>557</v>
      </c>
      <c r="G35" s="234" t="s">
        <v>1277</v>
      </c>
      <c r="H35" s="234" t="s">
        <v>456</v>
      </c>
      <c r="I35" s="234" t="s">
        <v>559</v>
      </c>
      <c r="J35" s="234" t="s">
        <v>557</v>
      </c>
      <c r="K35" s="234" t="s">
        <v>1277</v>
      </c>
      <c r="L35" s="234" t="s">
        <v>456</v>
      </c>
      <c r="M35" s="234" t="s">
        <v>559</v>
      </c>
    </row>
    <row r="36" spans="1:13">
      <c r="A36" s="246">
        <v>46235</v>
      </c>
      <c r="B36" s="31"/>
      <c r="C36" s="31"/>
      <c r="D36" s="31"/>
      <c r="E36" s="31"/>
      <c r="F36" s="31"/>
      <c r="G36" s="31"/>
      <c r="H36" s="31"/>
      <c r="I36" s="31"/>
      <c r="J36" s="31"/>
      <c r="K36" s="31"/>
      <c r="L36" s="31"/>
      <c r="M36" s="31"/>
    </row>
    <row r="37" spans="1:13">
      <c r="A37" s="246">
        <v>46236</v>
      </c>
      <c r="B37" s="31"/>
      <c r="C37" s="31"/>
      <c r="D37" s="31"/>
      <c r="E37" s="31"/>
      <c r="F37" s="31"/>
      <c r="G37" s="31"/>
      <c r="H37" s="31"/>
      <c r="I37" s="31"/>
      <c r="J37" s="31"/>
      <c r="K37" s="31"/>
      <c r="L37" s="31"/>
      <c r="M37" s="31"/>
    </row>
    <row r="38" spans="1:13">
      <c r="A38" s="247" t="s">
        <v>1280</v>
      </c>
      <c r="B38" s="31"/>
      <c r="C38" s="31"/>
      <c r="D38" s="31"/>
      <c r="E38" s="31"/>
      <c r="F38" s="31"/>
      <c r="G38" s="31"/>
      <c r="H38" s="31"/>
      <c r="I38" s="31"/>
      <c r="J38" s="31"/>
      <c r="K38" s="31"/>
      <c r="L38" s="31"/>
      <c r="M38" s="31"/>
    </row>
    <row r="39" spans="1:13">
      <c r="A39" s="247" t="s">
        <v>1280</v>
      </c>
      <c r="B39" s="31"/>
      <c r="C39" s="31"/>
      <c r="D39" s="31"/>
      <c r="E39" s="31"/>
      <c r="F39" s="31"/>
      <c r="G39" s="31"/>
      <c r="H39" s="31"/>
      <c r="I39" s="31"/>
      <c r="J39" s="31"/>
      <c r="K39" s="31"/>
      <c r="L39" s="31"/>
      <c r="M39" s="31"/>
    </row>
    <row r="40" spans="1:13">
      <c r="A40" s="246">
        <v>46255</v>
      </c>
      <c r="B40" s="31"/>
      <c r="C40" s="31"/>
      <c r="D40" s="31"/>
      <c r="E40" s="31"/>
      <c r="F40" s="31"/>
      <c r="G40" s="31"/>
      <c r="H40" s="31"/>
      <c r="I40" s="31"/>
      <c r="J40" s="31"/>
      <c r="K40" s="31"/>
      <c r="L40" s="31"/>
      <c r="M40" s="31"/>
    </row>
    <row r="42" spans="1:13" s="41" customFormat="1"/>
    <row r="44" spans="1:13">
      <c r="A44" s="785" t="s">
        <v>1282</v>
      </c>
      <c r="B44" s="785"/>
      <c r="C44" s="785"/>
      <c r="D44" s="785"/>
      <c r="E44" s="785"/>
      <c r="F44" s="785"/>
      <c r="G44" s="785"/>
      <c r="H44" s="785"/>
      <c r="I44" s="785"/>
      <c r="J44" s="785"/>
      <c r="K44" s="785"/>
      <c r="L44" s="785"/>
    </row>
    <row r="45" spans="1:13">
      <c r="A45" s="784" t="s">
        <v>453</v>
      </c>
      <c r="B45" s="784"/>
      <c r="C45" s="784"/>
      <c r="D45" s="784"/>
      <c r="E45" s="784" t="s">
        <v>29</v>
      </c>
      <c r="F45" s="784"/>
      <c r="G45" s="784"/>
      <c r="H45" s="784"/>
      <c r="I45" s="784" t="s">
        <v>1275</v>
      </c>
      <c r="J45" s="784"/>
      <c r="K45" s="784"/>
      <c r="L45" s="784"/>
    </row>
    <row r="46" spans="1:13">
      <c r="A46" s="234" t="s">
        <v>557</v>
      </c>
      <c r="B46" s="234" t="s">
        <v>1277</v>
      </c>
      <c r="C46" s="234" t="s">
        <v>456</v>
      </c>
      <c r="D46" s="234" t="s">
        <v>559</v>
      </c>
      <c r="E46" s="234" t="s">
        <v>557</v>
      </c>
      <c r="F46" s="234" t="s">
        <v>1277</v>
      </c>
      <c r="G46" s="234" t="s">
        <v>456</v>
      </c>
      <c r="H46" s="234" t="s">
        <v>559</v>
      </c>
      <c r="I46" s="234" t="s">
        <v>557</v>
      </c>
      <c r="J46" s="234" t="s">
        <v>1277</v>
      </c>
      <c r="K46" s="234" t="s">
        <v>456</v>
      </c>
      <c r="L46" s="234" t="s">
        <v>559</v>
      </c>
    </row>
    <row r="47" spans="1:13">
      <c r="A47" s="31"/>
      <c r="B47" s="31"/>
      <c r="C47" s="31"/>
      <c r="D47" s="31"/>
      <c r="E47" s="31"/>
      <c r="F47" s="31"/>
      <c r="G47" s="31"/>
      <c r="H47" s="31"/>
      <c r="I47" s="31"/>
      <c r="J47" s="31"/>
      <c r="K47" s="31"/>
      <c r="L47" s="31"/>
    </row>
    <row r="49" spans="1:17">
      <c r="A49" s="863" t="s">
        <v>1282</v>
      </c>
      <c r="B49" s="864"/>
      <c r="C49" s="864"/>
      <c r="D49" s="864"/>
      <c r="E49" s="864"/>
      <c r="F49" s="864"/>
      <c r="G49" s="864"/>
      <c r="H49" s="864"/>
      <c r="I49" s="864"/>
      <c r="J49" s="864"/>
      <c r="K49" s="864"/>
      <c r="L49" s="864"/>
      <c r="M49" s="865"/>
    </row>
    <row r="50" spans="1:17">
      <c r="A50" s="786" t="s">
        <v>1279</v>
      </c>
      <c r="B50" s="784" t="s">
        <v>453</v>
      </c>
      <c r="C50" s="784"/>
      <c r="D50" s="784"/>
      <c r="E50" s="784"/>
      <c r="F50" s="784" t="s">
        <v>29</v>
      </c>
      <c r="G50" s="784"/>
      <c r="H50" s="784"/>
      <c r="I50" s="784"/>
      <c r="J50" s="784" t="s">
        <v>1275</v>
      </c>
      <c r="K50" s="784"/>
      <c r="L50" s="784"/>
      <c r="M50" s="784"/>
    </row>
    <row r="51" spans="1:17">
      <c r="A51" s="786"/>
      <c r="B51" s="234" t="s">
        <v>557</v>
      </c>
      <c r="C51" s="234" t="s">
        <v>1277</v>
      </c>
      <c r="D51" s="234" t="s">
        <v>456</v>
      </c>
      <c r="E51" s="234" t="s">
        <v>559</v>
      </c>
      <c r="F51" s="234" t="s">
        <v>557</v>
      </c>
      <c r="G51" s="234" t="s">
        <v>1277</v>
      </c>
      <c r="H51" s="234" t="s">
        <v>456</v>
      </c>
      <c r="I51" s="234" t="s">
        <v>559</v>
      </c>
      <c r="J51" s="234" t="s">
        <v>557</v>
      </c>
      <c r="K51" s="234" t="s">
        <v>1277</v>
      </c>
      <c r="L51" s="234" t="s">
        <v>456</v>
      </c>
      <c r="M51" s="234" t="s">
        <v>559</v>
      </c>
      <c r="Q51" t="s">
        <v>1283</v>
      </c>
    </row>
    <row r="52" spans="1:17">
      <c r="A52" s="246">
        <v>46235</v>
      </c>
      <c r="B52" s="31"/>
      <c r="C52" s="31"/>
      <c r="D52" s="31"/>
      <c r="E52" s="31"/>
      <c r="F52" s="31"/>
      <c r="G52" s="31"/>
      <c r="H52" s="31"/>
      <c r="I52" s="31"/>
      <c r="J52" s="31"/>
      <c r="K52" s="31"/>
      <c r="L52" s="31"/>
      <c r="M52" s="31"/>
    </row>
    <row r="53" spans="1:17">
      <c r="A53" s="246">
        <v>46236</v>
      </c>
      <c r="B53" s="31"/>
      <c r="C53" s="31"/>
      <c r="D53" s="31"/>
      <c r="E53" s="31"/>
      <c r="F53" s="31"/>
      <c r="G53" s="31"/>
      <c r="H53" s="31"/>
      <c r="I53" s="31"/>
      <c r="J53" s="31"/>
      <c r="K53" s="31"/>
      <c r="L53" s="31"/>
      <c r="M53" s="31"/>
    </row>
    <row r="54" spans="1:17">
      <c r="A54" s="247" t="s">
        <v>1280</v>
      </c>
      <c r="B54" s="31"/>
      <c r="C54" s="31"/>
      <c r="D54" s="31"/>
      <c r="E54" s="31"/>
      <c r="F54" s="31"/>
      <c r="G54" s="31"/>
      <c r="H54" s="31"/>
      <c r="I54" s="31"/>
      <c r="J54" s="31"/>
      <c r="K54" s="31"/>
      <c r="L54" s="31"/>
      <c r="M54" s="31"/>
    </row>
    <row r="55" spans="1:17">
      <c r="A55" s="247" t="s">
        <v>1280</v>
      </c>
      <c r="B55" s="31"/>
      <c r="C55" s="31"/>
      <c r="D55" s="31"/>
      <c r="E55" s="31"/>
      <c r="F55" s="31"/>
      <c r="G55" s="31"/>
      <c r="H55" s="31"/>
      <c r="I55" s="31"/>
      <c r="J55" s="31"/>
      <c r="K55" s="31"/>
      <c r="L55" s="31"/>
      <c r="M55" s="31"/>
    </row>
    <row r="56" spans="1:17">
      <c r="A56" s="246">
        <v>46255</v>
      </c>
      <c r="B56" s="31"/>
      <c r="C56" s="31"/>
      <c r="D56" s="31"/>
      <c r="E56" s="31"/>
      <c r="F56" s="31"/>
      <c r="G56" s="31"/>
      <c r="H56" s="31"/>
      <c r="I56" s="31"/>
      <c r="J56" s="31"/>
      <c r="K56" s="31"/>
      <c r="L56" s="31"/>
      <c r="M56" s="31"/>
    </row>
    <row r="58" spans="1:17" s="41" customFormat="1"/>
    <row r="60" spans="1:17">
      <c r="A60" s="785" t="s">
        <v>1284</v>
      </c>
      <c r="B60" s="785"/>
      <c r="C60" s="785"/>
      <c r="D60" s="785"/>
      <c r="E60" s="785"/>
      <c r="F60" s="785"/>
      <c r="G60" s="785"/>
      <c r="H60" s="785"/>
      <c r="I60" s="785"/>
      <c r="J60" s="785"/>
      <c r="K60" s="785"/>
      <c r="L60" s="785"/>
    </row>
    <row r="61" spans="1:17">
      <c r="A61" s="784" t="s">
        <v>453</v>
      </c>
      <c r="B61" s="784"/>
      <c r="C61" s="784"/>
      <c r="D61" s="784"/>
      <c r="E61" s="784" t="s">
        <v>29</v>
      </c>
      <c r="F61" s="784"/>
      <c r="G61" s="784"/>
      <c r="H61" s="784"/>
      <c r="I61" s="784" t="s">
        <v>1275</v>
      </c>
      <c r="J61" s="784"/>
      <c r="K61" s="784"/>
      <c r="L61" s="784"/>
    </row>
    <row r="62" spans="1:17">
      <c r="A62" s="234" t="s">
        <v>557</v>
      </c>
      <c r="B62" s="234" t="s">
        <v>1277</v>
      </c>
      <c r="C62" s="234" t="s">
        <v>456</v>
      </c>
      <c r="D62" s="234" t="s">
        <v>559</v>
      </c>
      <c r="E62" s="234" t="s">
        <v>557</v>
      </c>
      <c r="F62" s="234" t="s">
        <v>1277</v>
      </c>
      <c r="G62" s="234" t="s">
        <v>456</v>
      </c>
      <c r="H62" s="234" t="s">
        <v>559</v>
      </c>
      <c r="I62" s="234" t="s">
        <v>557</v>
      </c>
      <c r="J62" s="234" t="s">
        <v>1277</v>
      </c>
      <c r="K62" s="234" t="s">
        <v>456</v>
      </c>
      <c r="L62" s="234" t="s">
        <v>559</v>
      </c>
    </row>
    <row r="63" spans="1:17">
      <c r="A63" s="31"/>
      <c r="B63" s="31"/>
      <c r="C63" s="31"/>
      <c r="D63" s="31"/>
      <c r="E63" s="31"/>
      <c r="F63" s="31"/>
      <c r="G63" s="31"/>
      <c r="H63" s="31"/>
      <c r="I63" s="31"/>
      <c r="J63" s="31"/>
      <c r="K63" s="31"/>
      <c r="L63" s="31"/>
    </row>
    <row r="65" spans="1:13">
      <c r="A65" s="863" t="s">
        <v>1284</v>
      </c>
      <c r="B65" s="864"/>
      <c r="C65" s="864"/>
      <c r="D65" s="864"/>
      <c r="E65" s="864"/>
      <c r="F65" s="864"/>
      <c r="G65" s="864"/>
      <c r="H65" s="864"/>
      <c r="I65" s="864"/>
      <c r="J65" s="864"/>
      <c r="K65" s="864"/>
      <c r="L65" s="864"/>
      <c r="M65" s="865"/>
    </row>
    <row r="66" spans="1:13">
      <c r="A66" s="786" t="s">
        <v>1279</v>
      </c>
      <c r="B66" s="784" t="s">
        <v>453</v>
      </c>
      <c r="C66" s="784"/>
      <c r="D66" s="784"/>
      <c r="E66" s="784"/>
      <c r="F66" s="784" t="s">
        <v>29</v>
      </c>
      <c r="G66" s="784"/>
      <c r="H66" s="784"/>
      <c r="I66" s="784"/>
      <c r="J66" s="784" t="s">
        <v>1275</v>
      </c>
      <c r="K66" s="784"/>
      <c r="L66" s="784"/>
      <c r="M66" s="784"/>
    </row>
    <row r="67" spans="1:13">
      <c r="A67" s="786"/>
      <c r="B67" s="234" t="s">
        <v>557</v>
      </c>
      <c r="C67" s="234" t="s">
        <v>1277</v>
      </c>
      <c r="D67" s="234" t="s">
        <v>456</v>
      </c>
      <c r="E67" s="234" t="s">
        <v>559</v>
      </c>
      <c r="F67" s="234" t="s">
        <v>557</v>
      </c>
      <c r="G67" s="234" t="s">
        <v>1277</v>
      </c>
      <c r="H67" s="234" t="s">
        <v>456</v>
      </c>
      <c r="I67" s="234" t="s">
        <v>559</v>
      </c>
      <c r="J67" s="234" t="s">
        <v>557</v>
      </c>
      <c r="K67" s="234" t="s">
        <v>1277</v>
      </c>
      <c r="L67" s="234" t="s">
        <v>456</v>
      </c>
      <c r="M67" s="234" t="s">
        <v>559</v>
      </c>
    </row>
    <row r="68" spans="1:13">
      <c r="A68" s="246">
        <v>46235</v>
      </c>
      <c r="B68" s="31"/>
      <c r="C68" s="31"/>
      <c r="D68" s="31"/>
      <c r="E68" s="31"/>
      <c r="F68" s="31"/>
      <c r="G68" s="31"/>
      <c r="H68" s="31"/>
      <c r="I68" s="31"/>
      <c r="J68" s="31"/>
      <c r="K68" s="31"/>
      <c r="L68" s="31"/>
      <c r="M68" s="31"/>
    </row>
    <row r="69" spans="1:13">
      <c r="A69" s="246">
        <v>46236</v>
      </c>
      <c r="B69" s="31"/>
      <c r="C69" s="31"/>
      <c r="D69" s="31"/>
      <c r="E69" s="31"/>
      <c r="F69" s="31"/>
      <c r="G69" s="31"/>
      <c r="H69" s="31"/>
      <c r="I69" s="31"/>
      <c r="J69" s="31"/>
      <c r="K69" s="31"/>
      <c r="L69" s="31"/>
      <c r="M69" s="31"/>
    </row>
    <row r="70" spans="1:13">
      <c r="A70" s="247" t="s">
        <v>1280</v>
      </c>
      <c r="B70" s="31"/>
      <c r="C70" s="31"/>
      <c r="D70" s="31"/>
      <c r="E70" s="31"/>
      <c r="F70" s="31"/>
      <c r="G70" s="31"/>
      <c r="H70" s="31"/>
      <c r="I70" s="31"/>
      <c r="J70" s="31"/>
      <c r="K70" s="31"/>
      <c r="L70" s="31"/>
      <c r="M70" s="31"/>
    </row>
    <row r="71" spans="1:13">
      <c r="A71" s="247" t="s">
        <v>1280</v>
      </c>
      <c r="B71" s="31"/>
      <c r="C71" s="31"/>
      <c r="D71" s="31"/>
      <c r="E71" s="31"/>
      <c r="F71" s="31"/>
      <c r="G71" s="31"/>
      <c r="H71" s="31"/>
      <c r="I71" s="31"/>
      <c r="J71" s="31"/>
      <c r="K71" s="31"/>
      <c r="L71" s="31"/>
      <c r="M71" s="31"/>
    </row>
    <row r="72" spans="1:13">
      <c r="A72" s="246">
        <v>46255</v>
      </c>
      <c r="B72" s="31"/>
      <c r="C72" s="31"/>
      <c r="D72" s="31"/>
      <c r="E72" s="31"/>
      <c r="F72" s="31"/>
      <c r="G72" s="31"/>
      <c r="H72" s="31"/>
      <c r="I72" s="31"/>
      <c r="J72" s="31"/>
      <c r="K72" s="31"/>
      <c r="L72" s="31"/>
      <c r="M72" s="31"/>
    </row>
  </sheetData>
  <mergeCells count="41">
    <mergeCell ref="D1:L1"/>
    <mergeCell ref="A5:L5"/>
    <mergeCell ref="A6:D6"/>
    <mergeCell ref="E6:H6"/>
    <mergeCell ref="I6:L6"/>
    <mergeCell ref="A12:L12"/>
    <mergeCell ref="B18:E18"/>
    <mergeCell ref="F18:I18"/>
    <mergeCell ref="J18:M18"/>
    <mergeCell ref="A60:L60"/>
    <mergeCell ref="A18:A19"/>
    <mergeCell ref="A33:M33"/>
    <mergeCell ref="B34:E34"/>
    <mergeCell ref="F34:I34"/>
    <mergeCell ref="J34:M34"/>
    <mergeCell ref="A44:L44"/>
    <mergeCell ref="A34:A35"/>
    <mergeCell ref="A13:D13"/>
    <mergeCell ref="E13:H13"/>
    <mergeCell ref="I13:L13"/>
    <mergeCell ref="A50:A51"/>
    <mergeCell ref="A45:D45"/>
    <mergeCell ref="E45:H45"/>
    <mergeCell ref="I45:L45"/>
    <mergeCell ref="A49:M49"/>
    <mergeCell ref="B50:E50"/>
    <mergeCell ref="F50:I50"/>
    <mergeCell ref="J50:M50"/>
    <mergeCell ref="A17:M17"/>
    <mergeCell ref="A28:L28"/>
    <mergeCell ref="A29:D29"/>
    <mergeCell ref="E29:H29"/>
    <mergeCell ref="I29:L29"/>
    <mergeCell ref="A61:D61"/>
    <mergeCell ref="E61:H61"/>
    <mergeCell ref="I61:L61"/>
    <mergeCell ref="A65:M65"/>
    <mergeCell ref="B66:E66"/>
    <mergeCell ref="F66:I66"/>
    <mergeCell ref="J66:M66"/>
    <mergeCell ref="A66:A6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C236D-BF84-4108-94B7-F9E76796ED6E}">
  <sheetPr>
    <tabColor rgb="FFFF91C1"/>
  </sheetPr>
  <dimension ref="A1:V72"/>
  <sheetViews>
    <sheetView topLeftCell="A77" workbookViewId="0">
      <selection activeCell="R6" sqref="R6"/>
    </sheetView>
  </sheetViews>
  <sheetFormatPr defaultColWidth="8.85546875" defaultRowHeight="15"/>
  <cols>
    <col min="1" max="1" width="10.42578125" bestFit="1" customWidth="1"/>
    <col min="2" max="2" width="9.28515625" bestFit="1" customWidth="1"/>
    <col min="3" max="4" width="13.28515625" bestFit="1" customWidth="1"/>
    <col min="5" max="5" width="12.42578125" bestFit="1" customWidth="1"/>
    <col min="6" max="6" width="8.85546875" bestFit="1" customWidth="1"/>
    <col min="7" max="7" width="13.28515625" bestFit="1" customWidth="1"/>
    <col min="8" max="9" width="13.7109375" bestFit="1" customWidth="1"/>
    <col min="10" max="10" width="12.42578125" bestFit="1" customWidth="1"/>
    <col min="11" max="12" width="13.28515625" bestFit="1" customWidth="1"/>
    <col min="13" max="14" width="13.7109375" bestFit="1" customWidth="1"/>
    <col min="15" max="15" width="12.42578125" bestFit="1" customWidth="1"/>
  </cols>
  <sheetData>
    <row r="1" spans="1:22">
      <c r="B1" s="673" t="s">
        <v>1285</v>
      </c>
      <c r="C1" s="673"/>
      <c r="D1" s="673"/>
      <c r="E1" s="673"/>
      <c r="F1" s="673"/>
      <c r="G1" s="673"/>
      <c r="H1" s="673"/>
      <c r="I1" s="673"/>
      <c r="J1" s="673"/>
      <c r="K1" s="673"/>
      <c r="L1" s="673"/>
      <c r="M1" s="673"/>
      <c r="N1" s="673"/>
      <c r="O1" s="673"/>
      <c r="U1" t="s">
        <v>1272</v>
      </c>
      <c r="V1" t="s">
        <v>1273</v>
      </c>
    </row>
    <row r="3" spans="1:22">
      <c r="A3" s="243" t="s">
        <v>448</v>
      </c>
      <c r="B3" s="244">
        <v>46235</v>
      </c>
      <c r="C3" s="243" t="s">
        <v>449</v>
      </c>
      <c r="D3" s="244">
        <v>46255</v>
      </c>
      <c r="E3" s="243"/>
      <c r="F3" s="243"/>
      <c r="G3" s="243"/>
    </row>
    <row r="4" spans="1:22">
      <c r="A4" s="16"/>
      <c r="B4" s="244"/>
      <c r="C4" s="16"/>
      <c r="D4" s="244"/>
      <c r="E4" s="16"/>
      <c r="F4" s="16"/>
      <c r="G4" s="16"/>
    </row>
    <row r="5" spans="1:22">
      <c r="A5" s="785" t="s">
        <v>1286</v>
      </c>
      <c r="B5" s="785"/>
      <c r="C5" s="785"/>
      <c r="D5" s="785"/>
      <c r="E5" s="785"/>
      <c r="F5" s="785"/>
      <c r="G5" s="785"/>
      <c r="H5" s="785"/>
      <c r="I5" s="785"/>
      <c r="J5" s="785"/>
      <c r="K5" s="785"/>
      <c r="L5" s="785"/>
      <c r="M5" s="785"/>
      <c r="N5" s="785"/>
      <c r="O5" s="785"/>
    </row>
    <row r="6" spans="1:22">
      <c r="A6" s="784" t="s">
        <v>453</v>
      </c>
      <c r="B6" s="784"/>
      <c r="C6" s="784"/>
      <c r="D6" s="784"/>
      <c r="E6" s="784"/>
      <c r="F6" s="866" t="s">
        <v>29</v>
      </c>
      <c r="G6" s="808"/>
      <c r="H6" s="808"/>
      <c r="I6" s="808"/>
      <c r="J6" s="809"/>
      <c r="K6" s="866" t="s">
        <v>1275</v>
      </c>
      <c r="L6" s="808"/>
      <c r="M6" s="808"/>
      <c r="N6" s="808"/>
      <c r="O6" s="809"/>
    </row>
    <row r="7" spans="1:22">
      <c r="A7" s="234" t="s">
        <v>557</v>
      </c>
      <c r="B7" s="234" t="s">
        <v>1277</v>
      </c>
      <c r="C7" s="234" t="s">
        <v>456</v>
      </c>
      <c r="D7" s="234" t="s">
        <v>559</v>
      </c>
      <c r="E7" s="234" t="s">
        <v>1287</v>
      </c>
      <c r="F7" s="234" t="s">
        <v>557</v>
      </c>
      <c r="G7" s="234" t="s">
        <v>1277</v>
      </c>
      <c r="H7" s="234" t="s">
        <v>456</v>
      </c>
      <c r="I7" s="234" t="s">
        <v>559</v>
      </c>
      <c r="J7" s="234" t="s">
        <v>1287</v>
      </c>
      <c r="K7" s="234" t="s">
        <v>557</v>
      </c>
      <c r="L7" s="234" t="s">
        <v>1277</v>
      </c>
      <c r="M7" s="234" t="s">
        <v>456</v>
      </c>
      <c r="N7" s="234" t="s">
        <v>559</v>
      </c>
      <c r="O7" s="234" t="s">
        <v>1287</v>
      </c>
    </row>
    <row r="8" spans="1:22">
      <c r="A8" s="31"/>
      <c r="B8" s="31"/>
      <c r="C8" s="31"/>
      <c r="D8" s="31"/>
      <c r="E8" s="31"/>
      <c r="F8" s="31"/>
      <c r="G8" s="31"/>
      <c r="H8" s="31"/>
      <c r="I8" s="31"/>
      <c r="J8" s="31"/>
      <c r="K8" s="31"/>
      <c r="L8" s="31"/>
      <c r="M8" s="31"/>
      <c r="N8" s="31"/>
      <c r="O8" s="31"/>
    </row>
    <row r="9" spans="1:22">
      <c r="A9" s="16"/>
      <c r="B9" s="244"/>
      <c r="C9" s="16"/>
      <c r="D9" s="244"/>
      <c r="E9" s="16"/>
      <c r="F9" s="16"/>
      <c r="G9" s="16"/>
    </row>
    <row r="10" spans="1:22" s="41" customFormat="1">
      <c r="A10" s="47"/>
      <c r="B10" s="249"/>
      <c r="C10" s="47"/>
      <c r="D10" s="249"/>
      <c r="E10" s="47"/>
      <c r="F10" s="47"/>
      <c r="G10" s="47"/>
    </row>
    <row r="12" spans="1:22">
      <c r="A12" s="785" t="s">
        <v>1288</v>
      </c>
      <c r="B12" s="785"/>
      <c r="C12" s="785"/>
      <c r="D12" s="785"/>
      <c r="E12" s="785"/>
      <c r="F12" s="785"/>
      <c r="G12" s="785"/>
      <c r="H12" s="785"/>
      <c r="I12" s="785"/>
      <c r="J12" s="785"/>
      <c r="K12" s="785"/>
      <c r="L12" s="785"/>
      <c r="M12" s="785"/>
      <c r="N12" s="785"/>
      <c r="O12" s="785"/>
    </row>
    <row r="13" spans="1:22">
      <c r="A13" s="784" t="s">
        <v>453</v>
      </c>
      <c r="B13" s="784"/>
      <c r="C13" s="784"/>
      <c r="D13" s="784"/>
      <c r="E13" s="784"/>
      <c r="F13" s="866" t="s">
        <v>29</v>
      </c>
      <c r="G13" s="808"/>
      <c r="H13" s="808"/>
      <c r="I13" s="808"/>
      <c r="J13" s="809"/>
      <c r="K13" s="866" t="s">
        <v>1275</v>
      </c>
      <c r="L13" s="808"/>
      <c r="M13" s="808"/>
      <c r="N13" s="808"/>
      <c r="O13" s="809"/>
    </row>
    <row r="14" spans="1:22">
      <c r="A14" s="234" t="s">
        <v>557</v>
      </c>
      <c r="B14" s="234" t="s">
        <v>1277</v>
      </c>
      <c r="C14" s="234" t="s">
        <v>456</v>
      </c>
      <c r="D14" s="234" t="s">
        <v>559</v>
      </c>
      <c r="E14" s="234" t="s">
        <v>1287</v>
      </c>
      <c r="F14" s="234" t="s">
        <v>557</v>
      </c>
      <c r="G14" s="234" t="s">
        <v>1277</v>
      </c>
      <c r="H14" s="234" t="s">
        <v>456</v>
      </c>
      <c r="I14" s="234" t="s">
        <v>559</v>
      </c>
      <c r="J14" s="234" t="s">
        <v>1287</v>
      </c>
      <c r="K14" s="234" t="s">
        <v>557</v>
      </c>
      <c r="L14" s="234" t="s">
        <v>1277</v>
      </c>
      <c r="M14" s="234" t="s">
        <v>456</v>
      </c>
      <c r="N14" s="234" t="s">
        <v>559</v>
      </c>
      <c r="O14" s="234" t="s">
        <v>1287</v>
      </c>
    </row>
    <row r="15" spans="1:22">
      <c r="A15" s="31"/>
      <c r="B15" s="31"/>
      <c r="C15" s="31"/>
      <c r="D15" s="31"/>
      <c r="E15" s="31"/>
      <c r="F15" s="31"/>
      <c r="G15" s="31"/>
      <c r="H15" s="31"/>
      <c r="I15" s="31"/>
      <c r="J15" s="31"/>
      <c r="K15" s="31"/>
      <c r="L15" s="31"/>
      <c r="M15" s="31"/>
      <c r="N15" s="31"/>
      <c r="O15" s="31"/>
    </row>
    <row r="17" spans="1:16">
      <c r="A17" s="785" t="s">
        <v>1288</v>
      </c>
      <c r="B17" s="785"/>
      <c r="C17" s="785"/>
      <c r="D17" s="785"/>
      <c r="E17" s="785"/>
      <c r="F17" s="785"/>
      <c r="G17" s="785"/>
      <c r="H17" s="785"/>
      <c r="I17" s="785"/>
      <c r="J17" s="785"/>
      <c r="K17" s="785"/>
      <c r="L17" s="785"/>
      <c r="M17" s="785"/>
      <c r="N17" s="785"/>
      <c r="O17" s="785"/>
      <c r="P17" s="785"/>
    </row>
    <row r="18" spans="1:16">
      <c r="A18" s="786" t="s">
        <v>1279</v>
      </c>
      <c r="B18" s="866" t="s">
        <v>453</v>
      </c>
      <c r="C18" s="808"/>
      <c r="D18" s="808"/>
      <c r="E18" s="808"/>
      <c r="F18" s="809"/>
      <c r="G18" s="234"/>
      <c r="H18" s="866" t="s">
        <v>29</v>
      </c>
      <c r="I18" s="808"/>
      <c r="J18" s="808"/>
      <c r="K18" s="809"/>
      <c r="L18" s="866" t="s">
        <v>1275</v>
      </c>
      <c r="M18" s="808"/>
      <c r="N18" s="808"/>
      <c r="O18" s="808"/>
      <c r="P18" s="809"/>
    </row>
    <row r="19" spans="1:16">
      <c r="A19" s="786"/>
      <c r="B19" s="234" t="s">
        <v>557</v>
      </c>
      <c r="C19" s="234" t="s">
        <v>1277</v>
      </c>
      <c r="D19" s="234" t="s">
        <v>456</v>
      </c>
      <c r="E19" s="234" t="s">
        <v>559</v>
      </c>
      <c r="F19" s="234" t="s">
        <v>1287</v>
      </c>
      <c r="G19" s="234" t="s">
        <v>557</v>
      </c>
      <c r="H19" s="234" t="s">
        <v>1277</v>
      </c>
      <c r="I19" s="234" t="s">
        <v>456</v>
      </c>
      <c r="J19" s="234" t="s">
        <v>559</v>
      </c>
      <c r="K19" s="234" t="s">
        <v>1287</v>
      </c>
      <c r="L19" s="234" t="s">
        <v>557</v>
      </c>
      <c r="M19" s="234" t="s">
        <v>1277</v>
      </c>
      <c r="N19" s="234" t="s">
        <v>456</v>
      </c>
      <c r="O19" s="234" t="s">
        <v>559</v>
      </c>
      <c r="P19" s="234" t="s">
        <v>1287</v>
      </c>
    </row>
    <row r="20" spans="1:16">
      <c r="A20" s="246">
        <v>46235</v>
      </c>
      <c r="B20" s="31"/>
      <c r="C20" s="31"/>
      <c r="D20" s="31"/>
      <c r="E20" s="31"/>
      <c r="F20" s="31"/>
      <c r="G20" s="31"/>
      <c r="H20" s="31"/>
      <c r="I20" s="31"/>
      <c r="J20" s="31"/>
      <c r="K20" s="31"/>
      <c r="L20" s="31"/>
      <c r="M20" s="31"/>
      <c r="N20" s="31"/>
      <c r="O20" s="31"/>
      <c r="P20" s="31"/>
    </row>
    <row r="21" spans="1:16">
      <c r="A21" s="246">
        <v>46236</v>
      </c>
      <c r="B21" s="31"/>
      <c r="C21" s="31"/>
      <c r="D21" s="31"/>
      <c r="E21" s="31"/>
      <c r="F21" s="31"/>
      <c r="G21" s="31"/>
      <c r="H21" s="31"/>
      <c r="I21" s="31"/>
      <c r="J21" s="31"/>
      <c r="K21" s="31"/>
      <c r="L21" s="31"/>
      <c r="M21" s="31"/>
      <c r="N21" s="31"/>
      <c r="O21" s="31"/>
      <c r="P21" s="31"/>
    </row>
    <row r="22" spans="1:16">
      <c r="A22" s="247" t="s">
        <v>1280</v>
      </c>
      <c r="B22" s="31"/>
      <c r="C22" s="31"/>
      <c r="D22" s="31"/>
      <c r="E22" s="31"/>
      <c r="F22" s="31"/>
      <c r="G22" s="31"/>
      <c r="H22" s="31"/>
      <c r="I22" s="31"/>
      <c r="J22" s="31"/>
      <c r="K22" s="31"/>
      <c r="L22" s="31"/>
      <c r="M22" s="31"/>
      <c r="N22" s="31"/>
      <c r="O22" s="31"/>
      <c r="P22" s="31"/>
    </row>
    <row r="23" spans="1:16">
      <c r="A23" s="247" t="s">
        <v>1280</v>
      </c>
      <c r="B23" s="31"/>
      <c r="C23" s="31"/>
      <c r="D23" s="31"/>
      <c r="E23" s="31"/>
      <c r="F23" s="31"/>
      <c r="G23" s="31"/>
      <c r="H23" s="31"/>
      <c r="I23" s="31"/>
      <c r="J23" s="31"/>
      <c r="K23" s="31"/>
      <c r="L23" s="31"/>
      <c r="M23" s="31"/>
      <c r="N23" s="31"/>
      <c r="O23" s="31"/>
      <c r="P23" s="31"/>
    </row>
    <row r="24" spans="1:16">
      <c r="A24" s="246">
        <v>46255</v>
      </c>
      <c r="B24" s="31"/>
      <c r="C24" s="31"/>
      <c r="D24" s="31"/>
      <c r="E24" s="31"/>
      <c r="F24" s="31"/>
      <c r="G24" s="31"/>
      <c r="H24" s="31"/>
      <c r="I24" s="31"/>
      <c r="J24" s="31"/>
      <c r="K24" s="31"/>
      <c r="L24" s="31"/>
      <c r="M24" s="31"/>
      <c r="N24" s="31"/>
      <c r="O24" s="31"/>
      <c r="P24" s="31"/>
    </row>
    <row r="25" spans="1:16">
      <c r="A25" s="244"/>
    </row>
    <row r="26" spans="1:16" s="41" customFormat="1">
      <c r="A26" s="249"/>
    </row>
    <row r="27" spans="1:16">
      <c r="A27" s="244"/>
    </row>
    <row r="28" spans="1:16">
      <c r="A28" s="785" t="s">
        <v>1289</v>
      </c>
      <c r="B28" s="785"/>
      <c r="C28" s="785"/>
      <c r="D28" s="785"/>
      <c r="E28" s="785"/>
      <c r="F28" s="785"/>
      <c r="G28" s="785"/>
      <c r="H28" s="785"/>
      <c r="I28" s="785"/>
      <c r="J28" s="785"/>
      <c r="K28" s="785"/>
      <c r="L28" s="785"/>
      <c r="M28" s="785"/>
      <c r="N28" s="785"/>
      <c r="O28" s="785"/>
    </row>
    <row r="29" spans="1:16">
      <c r="A29" s="784" t="s">
        <v>453</v>
      </c>
      <c r="B29" s="784"/>
      <c r="C29" s="784"/>
      <c r="D29" s="784"/>
      <c r="E29" s="784"/>
      <c r="F29" s="866" t="s">
        <v>29</v>
      </c>
      <c r="G29" s="808"/>
      <c r="H29" s="808"/>
      <c r="I29" s="808"/>
      <c r="J29" s="809"/>
      <c r="K29" s="866" t="s">
        <v>1275</v>
      </c>
      <c r="L29" s="808"/>
      <c r="M29" s="808"/>
      <c r="N29" s="808"/>
      <c r="O29" s="809"/>
    </row>
    <row r="30" spans="1:16">
      <c r="A30" s="234" t="s">
        <v>557</v>
      </c>
      <c r="B30" s="234" t="s">
        <v>1277</v>
      </c>
      <c r="C30" s="234" t="s">
        <v>456</v>
      </c>
      <c r="D30" s="234" t="s">
        <v>559</v>
      </c>
      <c r="E30" s="234" t="s">
        <v>1287</v>
      </c>
      <c r="F30" s="234" t="s">
        <v>557</v>
      </c>
      <c r="G30" s="234" t="s">
        <v>1277</v>
      </c>
      <c r="H30" s="234" t="s">
        <v>456</v>
      </c>
      <c r="I30" s="234" t="s">
        <v>559</v>
      </c>
      <c r="J30" s="234" t="s">
        <v>1287</v>
      </c>
      <c r="K30" s="234" t="s">
        <v>557</v>
      </c>
      <c r="L30" s="234" t="s">
        <v>1277</v>
      </c>
      <c r="M30" s="234" t="s">
        <v>456</v>
      </c>
      <c r="N30" s="234" t="s">
        <v>559</v>
      </c>
      <c r="O30" s="234" t="s">
        <v>1287</v>
      </c>
    </row>
    <row r="31" spans="1:16">
      <c r="A31" s="31"/>
      <c r="B31" s="31"/>
      <c r="C31" s="31"/>
      <c r="D31" s="31"/>
      <c r="E31" s="31"/>
      <c r="F31" s="31"/>
      <c r="G31" s="31"/>
      <c r="H31" s="31"/>
      <c r="I31" s="31"/>
      <c r="J31" s="31"/>
      <c r="K31" s="31"/>
      <c r="L31" s="31"/>
      <c r="M31" s="31"/>
      <c r="N31" s="31"/>
      <c r="O31" s="31"/>
    </row>
    <row r="33" spans="1:16">
      <c r="A33" s="785" t="s">
        <v>1289</v>
      </c>
      <c r="B33" s="785"/>
      <c r="C33" s="785"/>
      <c r="D33" s="785"/>
      <c r="E33" s="785"/>
      <c r="F33" s="785"/>
      <c r="G33" s="785"/>
      <c r="H33" s="785"/>
      <c r="I33" s="785"/>
      <c r="J33" s="785"/>
      <c r="K33" s="785"/>
      <c r="L33" s="785"/>
      <c r="M33" s="785"/>
      <c r="N33" s="785"/>
      <c r="O33" s="785"/>
      <c r="P33" s="785"/>
    </row>
    <row r="34" spans="1:16">
      <c r="A34" s="786" t="s">
        <v>1279</v>
      </c>
      <c r="B34" s="866" t="s">
        <v>453</v>
      </c>
      <c r="C34" s="808"/>
      <c r="D34" s="808"/>
      <c r="E34" s="808"/>
      <c r="F34" s="809"/>
      <c r="G34" s="234"/>
      <c r="H34" s="866" t="s">
        <v>29</v>
      </c>
      <c r="I34" s="808"/>
      <c r="J34" s="808"/>
      <c r="K34" s="809"/>
      <c r="L34" s="866" t="s">
        <v>1275</v>
      </c>
      <c r="M34" s="808"/>
      <c r="N34" s="808"/>
      <c r="O34" s="808"/>
      <c r="P34" s="809"/>
    </row>
    <row r="35" spans="1:16">
      <c r="A35" s="786"/>
      <c r="B35" s="234" t="s">
        <v>557</v>
      </c>
      <c r="C35" s="234" t="s">
        <v>1277</v>
      </c>
      <c r="D35" s="234" t="s">
        <v>456</v>
      </c>
      <c r="E35" s="234" t="s">
        <v>559</v>
      </c>
      <c r="F35" s="234" t="s">
        <v>1287</v>
      </c>
      <c r="G35" s="234" t="s">
        <v>557</v>
      </c>
      <c r="H35" s="234" t="s">
        <v>1277</v>
      </c>
      <c r="I35" s="234" t="s">
        <v>456</v>
      </c>
      <c r="J35" s="234" t="s">
        <v>559</v>
      </c>
      <c r="K35" s="234" t="s">
        <v>1287</v>
      </c>
      <c r="L35" s="234" t="s">
        <v>557</v>
      </c>
      <c r="M35" s="234" t="s">
        <v>1277</v>
      </c>
      <c r="N35" s="234" t="s">
        <v>456</v>
      </c>
      <c r="O35" s="234" t="s">
        <v>559</v>
      </c>
      <c r="P35" s="234" t="s">
        <v>1287</v>
      </c>
    </row>
    <row r="36" spans="1:16">
      <c r="A36" s="246">
        <v>46235</v>
      </c>
      <c r="B36" s="31"/>
      <c r="C36" s="31"/>
      <c r="D36" s="31"/>
      <c r="E36" s="31"/>
      <c r="F36" s="31"/>
      <c r="G36" s="31"/>
      <c r="H36" s="31"/>
      <c r="I36" s="31"/>
      <c r="J36" s="31"/>
      <c r="K36" s="31"/>
      <c r="L36" s="31"/>
      <c r="M36" s="31"/>
      <c r="N36" s="31"/>
      <c r="O36" s="31"/>
      <c r="P36" s="31"/>
    </row>
    <row r="37" spans="1:16">
      <c r="A37" s="246">
        <v>46236</v>
      </c>
      <c r="B37" s="31"/>
      <c r="C37" s="31"/>
      <c r="D37" s="31"/>
      <c r="E37" s="31"/>
      <c r="F37" s="31"/>
      <c r="G37" s="31"/>
      <c r="H37" s="31"/>
      <c r="I37" s="31"/>
      <c r="J37" s="31"/>
      <c r="K37" s="31"/>
      <c r="L37" s="31"/>
      <c r="M37" s="31"/>
      <c r="N37" s="31"/>
      <c r="O37" s="31"/>
      <c r="P37" s="31"/>
    </row>
    <row r="38" spans="1:16">
      <c r="A38" s="247" t="s">
        <v>1280</v>
      </c>
      <c r="B38" s="31"/>
      <c r="C38" s="31"/>
      <c r="D38" s="31"/>
      <c r="E38" s="31"/>
      <c r="F38" s="31"/>
      <c r="G38" s="31"/>
      <c r="H38" s="31"/>
      <c r="I38" s="31"/>
      <c r="J38" s="31"/>
      <c r="K38" s="31"/>
      <c r="L38" s="31"/>
      <c r="M38" s="31"/>
      <c r="N38" s="31"/>
      <c r="O38" s="31"/>
      <c r="P38" s="31"/>
    </row>
    <row r="39" spans="1:16">
      <c r="A39" s="247" t="s">
        <v>1280</v>
      </c>
      <c r="B39" s="31"/>
      <c r="C39" s="31"/>
      <c r="D39" s="31"/>
      <c r="E39" s="31"/>
      <c r="F39" s="31"/>
      <c r="G39" s="31"/>
      <c r="H39" s="31"/>
      <c r="I39" s="31"/>
      <c r="J39" s="31"/>
      <c r="K39" s="31"/>
      <c r="L39" s="31"/>
      <c r="M39" s="31"/>
      <c r="N39" s="31"/>
      <c r="O39" s="31"/>
      <c r="P39" s="31"/>
    </row>
    <row r="40" spans="1:16">
      <c r="A40" s="246">
        <v>46255</v>
      </c>
      <c r="B40" s="31"/>
      <c r="C40" s="31"/>
      <c r="D40" s="31"/>
      <c r="E40" s="31"/>
      <c r="F40" s="31"/>
      <c r="G40" s="31"/>
      <c r="H40" s="31"/>
      <c r="I40" s="31"/>
      <c r="J40" s="31"/>
      <c r="K40" s="31"/>
      <c r="L40" s="31"/>
      <c r="M40" s="31"/>
      <c r="N40" s="31"/>
      <c r="O40" s="31"/>
      <c r="P40" s="31"/>
    </row>
    <row r="42" spans="1:16" s="41" customFormat="1"/>
    <row r="44" spans="1:16">
      <c r="A44" s="785" t="s">
        <v>1290</v>
      </c>
      <c r="B44" s="785"/>
      <c r="C44" s="785"/>
      <c r="D44" s="785"/>
      <c r="E44" s="785"/>
      <c r="F44" s="785"/>
      <c r="G44" s="785"/>
      <c r="H44" s="785"/>
      <c r="I44" s="785"/>
      <c r="J44" s="785"/>
      <c r="K44" s="785"/>
      <c r="L44" s="785"/>
      <c r="M44" s="785"/>
      <c r="N44" s="785"/>
      <c r="O44" s="785"/>
    </row>
    <row r="45" spans="1:16">
      <c r="A45" s="784" t="s">
        <v>453</v>
      </c>
      <c r="B45" s="784"/>
      <c r="C45" s="784"/>
      <c r="D45" s="784"/>
      <c r="E45" s="784"/>
      <c r="F45" s="866" t="s">
        <v>29</v>
      </c>
      <c r="G45" s="808"/>
      <c r="H45" s="808"/>
      <c r="I45" s="808"/>
      <c r="J45" s="809"/>
      <c r="K45" s="866" t="s">
        <v>1275</v>
      </c>
      <c r="L45" s="808"/>
      <c r="M45" s="808"/>
      <c r="N45" s="808"/>
      <c r="O45" s="809"/>
    </row>
    <row r="46" spans="1:16">
      <c r="A46" s="234" t="s">
        <v>557</v>
      </c>
      <c r="B46" s="234" t="s">
        <v>1277</v>
      </c>
      <c r="C46" s="234" t="s">
        <v>456</v>
      </c>
      <c r="D46" s="234" t="s">
        <v>559</v>
      </c>
      <c r="E46" s="234" t="s">
        <v>1287</v>
      </c>
      <c r="F46" s="234" t="s">
        <v>557</v>
      </c>
      <c r="G46" s="234" t="s">
        <v>1277</v>
      </c>
      <c r="H46" s="234" t="s">
        <v>456</v>
      </c>
      <c r="I46" s="234" t="s">
        <v>559</v>
      </c>
      <c r="J46" s="234" t="s">
        <v>1287</v>
      </c>
      <c r="K46" s="234" t="s">
        <v>557</v>
      </c>
      <c r="L46" s="234" t="s">
        <v>1277</v>
      </c>
      <c r="M46" s="234" t="s">
        <v>456</v>
      </c>
      <c r="N46" s="234" t="s">
        <v>559</v>
      </c>
      <c r="O46" s="234" t="s">
        <v>1287</v>
      </c>
    </row>
    <row r="47" spans="1:16">
      <c r="A47" s="31"/>
      <c r="B47" s="31"/>
      <c r="C47" s="31"/>
      <c r="D47" s="31"/>
      <c r="E47" s="31"/>
      <c r="F47" s="31"/>
      <c r="G47" s="31"/>
      <c r="H47" s="31"/>
      <c r="I47" s="31"/>
      <c r="J47" s="31"/>
      <c r="K47" s="31"/>
      <c r="L47" s="31"/>
      <c r="M47" s="31"/>
      <c r="N47" s="31"/>
      <c r="O47" s="31"/>
    </row>
    <row r="49" spans="1:16">
      <c r="A49" s="785" t="s">
        <v>1290</v>
      </c>
      <c r="B49" s="785"/>
      <c r="C49" s="785"/>
      <c r="D49" s="785"/>
      <c r="E49" s="785"/>
      <c r="F49" s="785"/>
      <c r="G49" s="785"/>
      <c r="H49" s="785"/>
      <c r="I49" s="785"/>
      <c r="J49" s="785"/>
      <c r="K49" s="785"/>
      <c r="L49" s="785"/>
      <c r="M49" s="785"/>
      <c r="N49" s="785"/>
      <c r="O49" s="785"/>
      <c r="P49" s="785"/>
    </row>
    <row r="50" spans="1:16">
      <c r="A50" s="786" t="s">
        <v>1279</v>
      </c>
      <c r="B50" s="866" t="s">
        <v>453</v>
      </c>
      <c r="C50" s="808"/>
      <c r="D50" s="808"/>
      <c r="E50" s="808"/>
      <c r="F50" s="809"/>
      <c r="G50" s="234"/>
      <c r="H50" s="866" t="s">
        <v>29</v>
      </c>
      <c r="I50" s="808"/>
      <c r="J50" s="808"/>
      <c r="K50" s="809"/>
      <c r="L50" s="866" t="s">
        <v>1275</v>
      </c>
      <c r="M50" s="808"/>
      <c r="N50" s="808"/>
      <c r="O50" s="808"/>
      <c r="P50" s="809"/>
    </row>
    <row r="51" spans="1:16">
      <c r="A51" s="786"/>
      <c r="B51" s="234" t="s">
        <v>557</v>
      </c>
      <c r="C51" s="234" t="s">
        <v>1277</v>
      </c>
      <c r="D51" s="234" t="s">
        <v>456</v>
      </c>
      <c r="E51" s="234" t="s">
        <v>559</v>
      </c>
      <c r="F51" s="234" t="s">
        <v>1287</v>
      </c>
      <c r="G51" s="234" t="s">
        <v>557</v>
      </c>
      <c r="H51" s="234" t="s">
        <v>1277</v>
      </c>
      <c r="I51" s="234" t="s">
        <v>456</v>
      </c>
      <c r="J51" s="234" t="s">
        <v>559</v>
      </c>
      <c r="K51" s="234" t="s">
        <v>1287</v>
      </c>
      <c r="L51" s="234" t="s">
        <v>557</v>
      </c>
      <c r="M51" s="234" t="s">
        <v>1277</v>
      </c>
      <c r="N51" s="234" t="s">
        <v>456</v>
      </c>
      <c r="O51" s="234" t="s">
        <v>559</v>
      </c>
      <c r="P51" s="234" t="s">
        <v>1287</v>
      </c>
    </row>
    <row r="52" spans="1:16">
      <c r="A52" s="246">
        <v>46235</v>
      </c>
      <c r="B52" s="31"/>
      <c r="C52" s="31"/>
      <c r="D52" s="31"/>
      <c r="E52" s="31"/>
      <c r="F52" s="31"/>
      <c r="G52" s="31"/>
      <c r="H52" s="31"/>
      <c r="I52" s="31"/>
      <c r="J52" s="31"/>
      <c r="K52" s="31"/>
      <c r="L52" s="31"/>
      <c r="M52" s="31"/>
      <c r="N52" s="31"/>
      <c r="O52" s="31"/>
      <c r="P52" s="31"/>
    </row>
    <row r="53" spans="1:16">
      <c r="A53" s="246">
        <v>46236</v>
      </c>
      <c r="B53" s="31"/>
      <c r="C53" s="31"/>
      <c r="D53" s="31"/>
      <c r="E53" s="31"/>
      <c r="F53" s="31"/>
      <c r="G53" s="31"/>
      <c r="H53" s="31"/>
      <c r="I53" s="31"/>
      <c r="J53" s="31"/>
      <c r="K53" s="31"/>
      <c r="L53" s="31"/>
      <c r="M53" s="31"/>
      <c r="N53" s="31"/>
      <c r="O53" s="31"/>
      <c r="P53" s="31"/>
    </row>
    <row r="54" spans="1:16">
      <c r="A54" s="247" t="s">
        <v>1280</v>
      </c>
      <c r="B54" s="31"/>
      <c r="C54" s="31"/>
      <c r="D54" s="31"/>
      <c r="E54" s="31"/>
      <c r="F54" s="31"/>
      <c r="G54" s="31"/>
      <c r="H54" s="31"/>
      <c r="I54" s="31"/>
      <c r="J54" s="31"/>
      <c r="K54" s="31"/>
      <c r="L54" s="31"/>
      <c r="M54" s="31"/>
      <c r="N54" s="31"/>
      <c r="O54" s="31"/>
      <c r="P54" s="31"/>
    </row>
    <row r="55" spans="1:16">
      <c r="A55" s="247" t="s">
        <v>1280</v>
      </c>
      <c r="B55" s="31"/>
      <c r="C55" s="31"/>
      <c r="D55" s="31"/>
      <c r="E55" s="31"/>
      <c r="F55" s="31"/>
      <c r="G55" s="31"/>
      <c r="H55" s="31"/>
      <c r="I55" s="31"/>
      <c r="J55" s="31"/>
      <c r="K55" s="31"/>
      <c r="L55" s="31"/>
      <c r="M55" s="31"/>
      <c r="N55" s="31"/>
      <c r="O55" s="31"/>
      <c r="P55" s="31"/>
    </row>
    <row r="56" spans="1:16">
      <c r="A56" s="246">
        <v>46255</v>
      </c>
      <c r="B56" s="31"/>
      <c r="C56" s="31"/>
      <c r="D56" s="31"/>
      <c r="E56" s="31"/>
      <c r="F56" s="31"/>
      <c r="G56" s="31"/>
      <c r="H56" s="31"/>
      <c r="I56" s="31"/>
      <c r="J56" s="31"/>
      <c r="K56" s="31"/>
      <c r="L56" s="31"/>
      <c r="M56" s="31"/>
      <c r="N56" s="31"/>
      <c r="O56" s="31"/>
      <c r="P56" s="31"/>
    </row>
    <row r="58" spans="1:16" s="41" customFormat="1"/>
    <row r="60" spans="1:16">
      <c r="A60" s="785" t="s">
        <v>1291</v>
      </c>
      <c r="B60" s="785"/>
      <c r="C60" s="785"/>
      <c r="D60" s="785"/>
      <c r="E60" s="785"/>
      <c r="F60" s="785"/>
      <c r="G60" s="785"/>
      <c r="H60" s="785"/>
      <c r="I60" s="785"/>
      <c r="J60" s="785"/>
      <c r="K60" s="785"/>
      <c r="L60" s="785"/>
      <c r="M60" s="785"/>
      <c r="N60" s="785"/>
      <c r="O60" s="785"/>
    </row>
    <row r="61" spans="1:16">
      <c r="A61" s="784" t="s">
        <v>453</v>
      </c>
      <c r="B61" s="784"/>
      <c r="C61" s="784"/>
      <c r="D61" s="784"/>
      <c r="E61" s="784"/>
      <c r="F61" s="866" t="s">
        <v>29</v>
      </c>
      <c r="G61" s="808"/>
      <c r="H61" s="808"/>
      <c r="I61" s="808"/>
      <c r="J61" s="809"/>
      <c r="K61" s="866" t="s">
        <v>1275</v>
      </c>
      <c r="L61" s="808"/>
      <c r="M61" s="808"/>
      <c r="N61" s="808"/>
      <c r="O61" s="809"/>
    </row>
    <row r="62" spans="1:16">
      <c r="A62" s="234" t="s">
        <v>557</v>
      </c>
      <c r="B62" s="234" t="s">
        <v>1277</v>
      </c>
      <c r="C62" s="234" t="s">
        <v>456</v>
      </c>
      <c r="D62" s="234" t="s">
        <v>559</v>
      </c>
      <c r="E62" s="234" t="s">
        <v>1287</v>
      </c>
      <c r="F62" s="234" t="s">
        <v>557</v>
      </c>
      <c r="G62" s="234" t="s">
        <v>1277</v>
      </c>
      <c r="H62" s="234" t="s">
        <v>456</v>
      </c>
      <c r="I62" s="234" t="s">
        <v>559</v>
      </c>
      <c r="J62" s="234" t="s">
        <v>1287</v>
      </c>
      <c r="K62" s="234" t="s">
        <v>557</v>
      </c>
      <c r="L62" s="234" t="s">
        <v>1277</v>
      </c>
      <c r="M62" s="234" t="s">
        <v>456</v>
      </c>
      <c r="N62" s="234" t="s">
        <v>559</v>
      </c>
      <c r="O62" s="234" t="s">
        <v>1287</v>
      </c>
    </row>
    <row r="63" spans="1:16">
      <c r="A63" s="31"/>
      <c r="B63" s="31"/>
      <c r="C63" s="31"/>
      <c r="D63" s="31"/>
      <c r="E63" s="31"/>
      <c r="F63" s="31"/>
      <c r="G63" s="31"/>
      <c r="H63" s="31"/>
      <c r="I63" s="31"/>
      <c r="J63" s="31"/>
      <c r="K63" s="31"/>
      <c r="L63" s="31"/>
      <c r="M63" s="31"/>
      <c r="N63" s="31"/>
      <c r="O63" s="31"/>
    </row>
    <row r="65" spans="1:16" s="41" customFormat="1">
      <c r="A65" s="785" t="s">
        <v>1291</v>
      </c>
      <c r="B65" s="785"/>
      <c r="C65" s="785"/>
      <c r="D65" s="785"/>
      <c r="E65" s="785"/>
      <c r="F65" s="785"/>
      <c r="G65" s="785"/>
      <c r="H65" s="785"/>
      <c r="I65" s="785"/>
      <c r="J65" s="785"/>
      <c r="K65" s="785"/>
      <c r="L65" s="785"/>
      <c r="M65" s="785"/>
      <c r="N65" s="785"/>
      <c r="O65" s="785"/>
      <c r="P65" s="785"/>
    </row>
    <row r="66" spans="1:16">
      <c r="A66" s="786" t="s">
        <v>1279</v>
      </c>
      <c r="B66" s="866" t="s">
        <v>453</v>
      </c>
      <c r="C66" s="808"/>
      <c r="D66" s="808"/>
      <c r="E66" s="808"/>
      <c r="F66" s="809"/>
      <c r="G66" s="234"/>
      <c r="H66" s="866" t="s">
        <v>29</v>
      </c>
      <c r="I66" s="808"/>
      <c r="J66" s="808"/>
      <c r="K66" s="809"/>
      <c r="L66" s="866" t="s">
        <v>1275</v>
      </c>
      <c r="M66" s="808"/>
      <c r="N66" s="808"/>
      <c r="O66" s="808"/>
      <c r="P66" s="809"/>
    </row>
    <row r="67" spans="1:16">
      <c r="A67" s="786"/>
      <c r="B67" s="234" t="s">
        <v>557</v>
      </c>
      <c r="C67" s="234" t="s">
        <v>1277</v>
      </c>
      <c r="D67" s="234" t="s">
        <v>456</v>
      </c>
      <c r="E67" s="234" t="s">
        <v>559</v>
      </c>
      <c r="F67" s="234" t="s">
        <v>1287</v>
      </c>
      <c r="G67" s="234" t="s">
        <v>557</v>
      </c>
      <c r="H67" s="234" t="s">
        <v>1277</v>
      </c>
      <c r="I67" s="234" t="s">
        <v>456</v>
      </c>
      <c r="J67" s="234" t="s">
        <v>559</v>
      </c>
      <c r="K67" s="234" t="s">
        <v>1287</v>
      </c>
      <c r="L67" s="234" t="s">
        <v>557</v>
      </c>
      <c r="M67" s="234" t="s">
        <v>1277</v>
      </c>
      <c r="N67" s="234" t="s">
        <v>456</v>
      </c>
      <c r="O67" s="234" t="s">
        <v>559</v>
      </c>
      <c r="P67" s="234" t="s">
        <v>1287</v>
      </c>
    </row>
    <row r="68" spans="1:16">
      <c r="A68" s="246">
        <v>46235</v>
      </c>
      <c r="B68" s="31"/>
      <c r="C68" s="31"/>
      <c r="D68" s="31"/>
      <c r="E68" s="31"/>
      <c r="F68" s="31"/>
      <c r="G68" s="31"/>
      <c r="H68" s="31"/>
      <c r="I68" s="31"/>
      <c r="J68" s="31"/>
      <c r="K68" s="31"/>
      <c r="L68" s="31"/>
      <c r="M68" s="31"/>
      <c r="N68" s="31"/>
      <c r="O68" s="31"/>
      <c r="P68" s="31"/>
    </row>
    <row r="69" spans="1:16">
      <c r="A69" s="246">
        <v>46236</v>
      </c>
      <c r="B69" s="31"/>
      <c r="C69" s="31"/>
      <c r="D69" s="31"/>
      <c r="E69" s="31"/>
      <c r="F69" s="31"/>
      <c r="G69" s="31"/>
      <c r="H69" s="31"/>
      <c r="I69" s="31"/>
      <c r="J69" s="31"/>
      <c r="K69" s="31"/>
      <c r="L69" s="31"/>
      <c r="M69" s="31"/>
      <c r="N69" s="31"/>
      <c r="O69" s="31"/>
      <c r="P69" s="31"/>
    </row>
    <row r="70" spans="1:16">
      <c r="A70" s="247" t="s">
        <v>1280</v>
      </c>
      <c r="B70" s="31"/>
      <c r="C70" s="31"/>
      <c r="D70" s="31"/>
      <c r="E70" s="31"/>
      <c r="F70" s="31"/>
      <c r="G70" s="31"/>
      <c r="H70" s="31"/>
      <c r="I70" s="31"/>
      <c r="J70" s="31"/>
      <c r="K70" s="31"/>
      <c r="L70" s="31"/>
      <c r="M70" s="31"/>
      <c r="N70" s="31"/>
      <c r="O70" s="31"/>
      <c r="P70" s="31"/>
    </row>
    <row r="71" spans="1:16">
      <c r="A71" s="247" t="s">
        <v>1280</v>
      </c>
      <c r="B71" s="31"/>
      <c r="C71" s="31"/>
      <c r="D71" s="31"/>
      <c r="E71" s="31"/>
      <c r="F71" s="31"/>
      <c r="G71" s="31"/>
      <c r="H71" s="31"/>
      <c r="I71" s="31"/>
      <c r="J71" s="31"/>
      <c r="K71" s="31"/>
      <c r="L71" s="31"/>
      <c r="M71" s="31"/>
      <c r="N71" s="31"/>
      <c r="O71" s="31"/>
      <c r="P71" s="31"/>
    </row>
    <row r="72" spans="1:16">
      <c r="A72" s="246">
        <v>46255</v>
      </c>
      <c r="B72" s="31"/>
      <c r="C72" s="31"/>
      <c r="D72" s="31"/>
      <c r="E72" s="31"/>
      <c r="F72" s="31"/>
      <c r="G72" s="31"/>
      <c r="H72" s="31"/>
      <c r="I72" s="31"/>
      <c r="J72" s="31"/>
      <c r="K72" s="31"/>
      <c r="L72" s="31"/>
      <c r="M72" s="31"/>
      <c r="N72" s="31"/>
      <c r="O72" s="31"/>
      <c r="P72" s="31"/>
    </row>
  </sheetData>
  <mergeCells count="41">
    <mergeCell ref="B1:O1"/>
    <mergeCell ref="A5:O5"/>
    <mergeCell ref="A6:E6"/>
    <mergeCell ref="F6:J6"/>
    <mergeCell ref="K6:O6"/>
    <mergeCell ref="A18:A19"/>
    <mergeCell ref="B18:F18"/>
    <mergeCell ref="H18:K18"/>
    <mergeCell ref="L18:P18"/>
    <mergeCell ref="A28:O28"/>
    <mergeCell ref="A12:O12"/>
    <mergeCell ref="A13:E13"/>
    <mergeCell ref="F13:J13"/>
    <mergeCell ref="K13:O13"/>
    <mergeCell ref="A17:P17"/>
    <mergeCell ref="A29:E29"/>
    <mergeCell ref="F29:J29"/>
    <mergeCell ref="K29:O29"/>
    <mergeCell ref="A33:P33"/>
    <mergeCell ref="B34:F34"/>
    <mergeCell ref="H34:K34"/>
    <mergeCell ref="L34:P34"/>
    <mergeCell ref="A44:O44"/>
    <mergeCell ref="A45:E45"/>
    <mergeCell ref="F45:J45"/>
    <mergeCell ref="K45:O45"/>
    <mergeCell ref="A34:A35"/>
    <mergeCell ref="A49:P49"/>
    <mergeCell ref="B50:F50"/>
    <mergeCell ref="H50:K50"/>
    <mergeCell ref="L50:P50"/>
    <mergeCell ref="A60:O60"/>
    <mergeCell ref="A50:A51"/>
    <mergeCell ref="A61:E61"/>
    <mergeCell ref="F61:J61"/>
    <mergeCell ref="K61:O61"/>
    <mergeCell ref="A65:P65"/>
    <mergeCell ref="A66:A67"/>
    <mergeCell ref="B66:F66"/>
    <mergeCell ref="H66:K66"/>
    <mergeCell ref="L66:P6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B6D6C-991F-4833-8FE4-2A395EC85C9B}">
  <sheetPr>
    <tabColor rgb="FF00B0F0"/>
  </sheetPr>
  <dimension ref="A2:T66"/>
  <sheetViews>
    <sheetView topLeftCell="A41" workbookViewId="0">
      <selection activeCell="I46" sqref="I46:N49"/>
    </sheetView>
  </sheetViews>
  <sheetFormatPr defaultColWidth="9.140625" defaultRowHeight="15"/>
  <cols>
    <col min="1" max="1" width="9.7109375" style="302" customWidth="1"/>
    <col min="2" max="2" width="12.140625" style="302" customWidth="1"/>
    <col min="3" max="4" width="15.85546875" style="302" customWidth="1"/>
    <col min="5" max="5" width="19" style="302" customWidth="1"/>
    <col min="6" max="6" width="19.85546875" style="302" customWidth="1"/>
    <col min="7" max="7" width="15.85546875" style="302" customWidth="1"/>
    <col min="8" max="8" width="21.7109375" style="302" customWidth="1"/>
    <col min="9" max="12" width="15.85546875" style="302" customWidth="1"/>
    <col min="13" max="13" width="44" style="302" bestFit="1" customWidth="1"/>
    <col min="14" max="26" width="15.85546875" style="302" customWidth="1"/>
    <col min="27" max="16384" width="9.140625" style="302"/>
  </cols>
  <sheetData>
    <row r="2" spans="1:13" ht="24">
      <c r="A2" s="301" t="s">
        <v>1292</v>
      </c>
    </row>
    <row r="4" spans="1:13">
      <c r="A4" s="303" t="s">
        <v>448</v>
      </c>
      <c r="B4" s="304">
        <v>46266</v>
      </c>
      <c r="E4" s="303" t="s">
        <v>449</v>
      </c>
      <c r="F4" s="304">
        <v>46275</v>
      </c>
      <c r="H4" s="302" t="s">
        <v>1293</v>
      </c>
    </row>
    <row r="5" spans="1:13">
      <c r="H5" s="302" t="s">
        <v>1294</v>
      </c>
    </row>
    <row r="6" spans="1:13">
      <c r="H6" s="302" t="s">
        <v>513</v>
      </c>
    </row>
    <row r="7" spans="1:13" ht="21" customHeight="1">
      <c r="A7" s="309" t="s">
        <v>1295</v>
      </c>
    </row>
    <row r="8" spans="1:13" ht="21" customHeight="1">
      <c r="A8" s="309"/>
      <c r="B8" s="891" t="s">
        <v>1296</v>
      </c>
      <c r="C8" s="891"/>
      <c r="F8" s="890" t="s">
        <v>1297</v>
      </c>
      <c r="G8" s="890"/>
      <c r="H8" s="890"/>
      <c r="J8" s="890" t="s">
        <v>1298</v>
      </c>
      <c r="K8" s="890"/>
      <c r="L8" s="890"/>
      <c r="M8" s="87" t="s">
        <v>1299</v>
      </c>
    </row>
    <row r="9" spans="1:13" ht="21">
      <c r="A9" s="309"/>
      <c r="B9" s="888" t="s">
        <v>1300</v>
      </c>
      <c r="C9" s="889"/>
      <c r="D9" s="889"/>
      <c r="F9" s="888" t="s">
        <v>1301</v>
      </c>
      <c r="G9" s="889"/>
      <c r="H9" s="889"/>
      <c r="J9" s="888" t="s">
        <v>1302</v>
      </c>
      <c r="K9" s="889"/>
      <c r="L9" s="889"/>
    </row>
    <row r="10" spans="1:13" ht="15.95">
      <c r="B10" s="313" t="s">
        <v>560</v>
      </c>
      <c r="C10" s="314" t="s">
        <v>696</v>
      </c>
      <c r="D10" s="314" t="s">
        <v>1303</v>
      </c>
      <c r="F10" s="313" t="s">
        <v>560</v>
      </c>
      <c r="G10" s="314" t="s">
        <v>696</v>
      </c>
      <c r="H10" s="314" t="s">
        <v>1303</v>
      </c>
      <c r="J10" s="313" t="s">
        <v>560</v>
      </c>
      <c r="K10" s="314" t="s">
        <v>696</v>
      </c>
      <c r="L10" s="314" t="s">
        <v>1303</v>
      </c>
    </row>
    <row r="11" spans="1:13">
      <c r="B11" s="384" t="s">
        <v>1304</v>
      </c>
      <c r="C11" s="384" t="s">
        <v>1304</v>
      </c>
      <c r="D11" s="384" t="s">
        <v>1304</v>
      </c>
      <c r="F11" s="384" t="s">
        <v>1304</v>
      </c>
      <c r="G11" s="384" t="s">
        <v>1304</v>
      </c>
      <c r="H11" s="384" t="s">
        <v>1304</v>
      </c>
      <c r="J11" s="384" t="s">
        <v>1304</v>
      </c>
      <c r="K11" s="384" t="s">
        <v>1304</v>
      </c>
      <c r="L11" s="384" t="s">
        <v>1304</v>
      </c>
    </row>
    <row r="12" spans="1:13" ht="76.5">
      <c r="B12" s="870" t="s">
        <v>1305</v>
      </c>
      <c r="C12" s="818"/>
      <c r="D12" s="818"/>
      <c r="F12" s="870" t="s">
        <v>1306</v>
      </c>
      <c r="G12" s="818"/>
      <c r="H12" s="818"/>
      <c r="J12" s="870" t="s">
        <v>1307</v>
      </c>
      <c r="K12" s="818"/>
      <c r="L12" s="818"/>
      <c r="M12" s="87" t="s">
        <v>1308</v>
      </c>
    </row>
    <row r="13" spans="1:13">
      <c r="B13" s="49"/>
      <c r="C13" s="49"/>
      <c r="D13" s="2"/>
      <c r="F13" s="49"/>
      <c r="G13" s="49"/>
      <c r="H13" s="2"/>
    </row>
    <row r="14" spans="1:13">
      <c r="A14" s="887" t="s">
        <v>1309</v>
      </c>
      <c r="B14" s="887"/>
      <c r="C14" s="887"/>
      <c r="D14" s="887"/>
      <c r="E14" s="887"/>
      <c r="F14" s="887"/>
      <c r="G14" s="2"/>
    </row>
    <row r="15" spans="1:13">
      <c r="B15" s="49"/>
      <c r="C15" s="49"/>
      <c r="D15" s="2"/>
      <c r="E15" s="49"/>
      <c r="F15" s="49"/>
      <c r="G15" s="2"/>
    </row>
    <row r="16" spans="1:13">
      <c r="A16" s="884" t="s">
        <v>547</v>
      </c>
      <c r="B16" s="882" t="s">
        <v>1300</v>
      </c>
      <c r="C16" s="882"/>
      <c r="D16" s="882" t="s">
        <v>1301</v>
      </c>
      <c r="E16" s="882"/>
      <c r="F16" s="882" t="s">
        <v>1302</v>
      </c>
      <c r="G16" s="882"/>
    </row>
    <row r="17" spans="1:7" ht="15.95">
      <c r="A17" s="884"/>
      <c r="B17" s="313" t="s">
        <v>560</v>
      </c>
      <c r="C17" s="314" t="s">
        <v>1303</v>
      </c>
      <c r="D17" s="313" t="s">
        <v>560</v>
      </c>
      <c r="E17" s="314" t="s">
        <v>1303</v>
      </c>
      <c r="F17" s="313" t="s">
        <v>560</v>
      </c>
      <c r="G17" s="314" t="s">
        <v>1303</v>
      </c>
    </row>
    <row r="18" spans="1:7" ht="15" customHeight="1">
      <c r="A18" s="310">
        <v>46266</v>
      </c>
      <c r="B18" s="867" t="s">
        <v>1310</v>
      </c>
      <c r="C18" s="867"/>
      <c r="D18" s="867"/>
      <c r="E18" s="867"/>
      <c r="F18" s="867"/>
      <c r="G18" s="867"/>
    </row>
    <row r="19" spans="1:7">
      <c r="A19" s="311" t="s">
        <v>1311</v>
      </c>
      <c r="B19" s="867"/>
      <c r="C19" s="867"/>
      <c r="D19" s="867"/>
      <c r="E19" s="867"/>
      <c r="F19" s="867"/>
      <c r="G19" s="867"/>
    </row>
    <row r="20" spans="1:7">
      <c r="A20" s="311" t="s">
        <v>1311</v>
      </c>
      <c r="B20" s="867"/>
      <c r="C20" s="867"/>
      <c r="D20" s="867"/>
      <c r="E20" s="867"/>
      <c r="F20" s="867"/>
      <c r="G20" s="867"/>
    </row>
    <row r="21" spans="1:7" ht="47.25" customHeight="1">
      <c r="A21" s="310">
        <v>46275</v>
      </c>
      <c r="B21" s="867"/>
      <c r="C21" s="867"/>
      <c r="D21" s="867"/>
      <c r="E21" s="867"/>
      <c r="F21" s="867"/>
      <c r="G21" s="867"/>
    </row>
    <row r="22" spans="1:7">
      <c r="A22" s="312" t="s">
        <v>1312</v>
      </c>
      <c r="B22" s="54"/>
      <c r="C22" s="54"/>
      <c r="D22" s="54"/>
      <c r="E22" s="54"/>
      <c r="F22" s="54"/>
      <c r="G22" s="54"/>
    </row>
    <row r="23" spans="1:7">
      <c r="B23" s="2"/>
      <c r="C23" s="2"/>
      <c r="D23" s="2"/>
      <c r="E23" s="2"/>
      <c r="F23" s="2"/>
      <c r="G23" s="2"/>
    </row>
    <row r="24" spans="1:7">
      <c r="A24" s="887" t="s">
        <v>1313</v>
      </c>
      <c r="B24" s="887"/>
      <c r="C24" s="887"/>
      <c r="D24" s="887"/>
      <c r="E24" s="887"/>
      <c r="F24" s="887"/>
      <c r="G24" s="2"/>
    </row>
    <row r="25" spans="1:7">
      <c r="B25" s="2"/>
      <c r="C25" s="2"/>
      <c r="D25" s="2"/>
      <c r="E25" s="2"/>
      <c r="F25" s="2"/>
      <c r="G25" s="2"/>
    </row>
    <row r="26" spans="1:7">
      <c r="A26" s="463" t="s">
        <v>547</v>
      </c>
      <c r="B26" s="882" t="s">
        <v>1300</v>
      </c>
      <c r="C26" s="882"/>
      <c r="D26" s="882" t="s">
        <v>1301</v>
      </c>
      <c r="E26" s="882"/>
      <c r="F26" s="882" t="s">
        <v>1302</v>
      </c>
      <c r="G26" s="882"/>
    </row>
    <row r="27" spans="1:7">
      <c r="A27" s="310">
        <v>46266</v>
      </c>
      <c r="B27" s="88">
        <v>190</v>
      </c>
      <c r="C27" s="307"/>
      <c r="D27" s="307"/>
      <c r="E27" s="307"/>
      <c r="F27" s="307"/>
      <c r="G27" s="307"/>
    </row>
    <row r="28" spans="1:7">
      <c r="A28" s="311" t="s">
        <v>1311</v>
      </c>
      <c r="B28" s="307"/>
      <c r="C28" s="307"/>
      <c r="D28" s="307"/>
      <c r="E28" s="307"/>
      <c r="F28" s="307"/>
      <c r="G28" s="307"/>
    </row>
    <row r="29" spans="1:7">
      <c r="A29" s="311" t="s">
        <v>1311</v>
      </c>
      <c r="B29" s="307"/>
      <c r="C29" s="307"/>
      <c r="D29" s="307"/>
      <c r="E29" s="307"/>
      <c r="F29" s="307"/>
      <c r="G29" s="307"/>
    </row>
    <row r="30" spans="1:7">
      <c r="A30" s="310">
        <v>46275</v>
      </c>
      <c r="B30" s="307"/>
      <c r="C30" s="307"/>
      <c r="D30" s="307"/>
      <c r="E30" s="307"/>
      <c r="F30" s="307"/>
      <c r="G30" s="307"/>
    </row>
    <row r="31" spans="1:7">
      <c r="A31" s="312" t="s">
        <v>1312</v>
      </c>
      <c r="B31" s="465"/>
      <c r="C31" s="465"/>
      <c r="D31" s="465"/>
      <c r="E31" s="465"/>
      <c r="F31" s="465"/>
      <c r="G31" s="465"/>
    </row>
    <row r="32" spans="1:7">
      <c r="A32" s="10"/>
      <c r="B32" s="2"/>
      <c r="C32" s="2"/>
      <c r="D32" s="2"/>
      <c r="E32" s="2"/>
      <c r="F32" s="2"/>
      <c r="G32" s="2"/>
    </row>
    <row r="33" spans="1:20" ht="21">
      <c r="A33" s="309" t="s">
        <v>1314</v>
      </c>
      <c r="D33" s="464" t="s">
        <v>1315</v>
      </c>
      <c r="E33" s="383" t="s">
        <v>1316</v>
      </c>
    </row>
    <row r="34" spans="1:20">
      <c r="A34" s="884" t="s">
        <v>547</v>
      </c>
      <c r="B34" s="882" t="s">
        <v>1317</v>
      </c>
      <c r="C34" s="882"/>
      <c r="D34" s="882"/>
      <c r="E34" s="882"/>
      <c r="F34" s="882"/>
      <c r="G34" s="882"/>
      <c r="H34" s="882"/>
      <c r="I34" s="883"/>
      <c r="J34" s="883"/>
      <c r="K34" s="883"/>
      <c r="L34" s="883"/>
      <c r="M34" s="883"/>
      <c r="N34" s="883"/>
    </row>
    <row r="35" spans="1:20">
      <c r="A35" s="884"/>
      <c r="B35" s="305" t="s">
        <v>1318</v>
      </c>
      <c r="C35" s="305" t="s">
        <v>1319</v>
      </c>
      <c r="D35" s="305"/>
      <c r="E35" s="305" t="s">
        <v>1320</v>
      </c>
      <c r="F35" s="305" t="s">
        <v>1321</v>
      </c>
      <c r="G35" s="305" t="s">
        <v>1322</v>
      </c>
      <c r="H35" s="305" t="s">
        <v>1323</v>
      </c>
      <c r="I35" s="10"/>
      <c r="J35" s="10"/>
      <c r="K35" s="10"/>
      <c r="L35" s="10"/>
      <c r="M35" s="10"/>
      <c r="N35" s="10"/>
    </row>
    <row r="36" spans="1:20">
      <c r="A36" s="310">
        <v>46266</v>
      </c>
      <c r="B36" s="727" t="s">
        <v>1324</v>
      </c>
      <c r="C36" s="859"/>
      <c r="D36" s="859"/>
      <c r="E36" s="859"/>
      <c r="F36" s="859"/>
      <c r="G36" s="859"/>
      <c r="H36" s="859"/>
    </row>
    <row r="37" spans="1:20">
      <c r="A37" s="311" t="s">
        <v>1311</v>
      </c>
      <c r="B37" s="859"/>
      <c r="C37" s="859"/>
      <c r="D37" s="859"/>
      <c r="E37" s="859"/>
      <c r="F37" s="859"/>
      <c r="G37" s="859"/>
      <c r="H37" s="859"/>
    </row>
    <row r="38" spans="1:20">
      <c r="A38" s="311" t="s">
        <v>1311</v>
      </c>
      <c r="B38" s="859"/>
      <c r="C38" s="859"/>
      <c r="D38" s="859"/>
      <c r="E38" s="859"/>
      <c r="F38" s="859"/>
      <c r="G38" s="859"/>
      <c r="H38" s="859"/>
    </row>
    <row r="39" spans="1:20">
      <c r="A39" s="310">
        <v>46275</v>
      </c>
      <c r="B39" s="859"/>
      <c r="C39" s="859"/>
      <c r="D39" s="859"/>
      <c r="E39" s="859"/>
      <c r="F39" s="859"/>
      <c r="G39" s="859"/>
      <c r="H39" s="859"/>
    </row>
    <row r="40" spans="1:20">
      <c r="A40" s="312" t="s">
        <v>1312</v>
      </c>
      <c r="B40" s="307"/>
      <c r="C40" s="307"/>
      <c r="D40" s="307"/>
      <c r="E40" s="307"/>
      <c r="F40" s="307"/>
      <c r="G40" s="307"/>
      <c r="H40" s="307"/>
    </row>
    <row r="43" spans="1:20" ht="21">
      <c r="A43" s="309" t="s">
        <v>1325</v>
      </c>
      <c r="E43" s="383" t="s">
        <v>1316</v>
      </c>
      <c r="I43" s="383" t="s">
        <v>1316</v>
      </c>
      <c r="O43" s="383" t="s">
        <v>1326</v>
      </c>
    </row>
    <row r="44" spans="1:20">
      <c r="A44" s="882" t="s">
        <v>547</v>
      </c>
      <c r="B44" s="882" t="s">
        <v>1327</v>
      </c>
      <c r="C44" s="882"/>
      <c r="D44" s="882"/>
      <c r="E44" s="882"/>
      <c r="F44" s="882"/>
      <c r="G44" s="882"/>
      <c r="H44" s="882"/>
      <c r="I44" s="882" t="s">
        <v>1328</v>
      </c>
      <c r="J44" s="882"/>
      <c r="K44" s="882"/>
      <c r="L44" s="882"/>
      <c r="M44" s="882"/>
      <c r="N44" s="882"/>
      <c r="O44" s="884" t="s">
        <v>1329</v>
      </c>
      <c r="P44" s="885"/>
      <c r="Q44" s="885"/>
      <c r="R44" s="885"/>
      <c r="S44" s="885"/>
      <c r="T44" s="886"/>
    </row>
    <row r="45" spans="1:20">
      <c r="A45" s="882"/>
      <c r="B45" s="305" t="s">
        <v>1318</v>
      </c>
      <c r="C45" s="305" t="s">
        <v>1319</v>
      </c>
      <c r="D45" s="305"/>
      <c r="E45" s="305" t="s">
        <v>1320</v>
      </c>
      <c r="F45" s="305" t="s">
        <v>1321</v>
      </c>
      <c r="G45" s="305" t="s">
        <v>1322</v>
      </c>
      <c r="H45" s="305" t="s">
        <v>1323</v>
      </c>
      <c r="I45" s="305" t="s">
        <v>1318</v>
      </c>
      <c r="J45" s="305" t="s">
        <v>1319</v>
      </c>
      <c r="K45" s="305" t="s">
        <v>1320</v>
      </c>
      <c r="L45" s="305" t="s">
        <v>1321</v>
      </c>
      <c r="M45" s="305" t="s">
        <v>1322</v>
      </c>
      <c r="N45" s="305" t="s">
        <v>1323</v>
      </c>
      <c r="O45" s="305" t="s">
        <v>1318</v>
      </c>
      <c r="P45" s="305" t="s">
        <v>1319</v>
      </c>
      <c r="Q45" s="305" t="s">
        <v>1320</v>
      </c>
      <c r="R45" s="305" t="s">
        <v>1321</v>
      </c>
      <c r="S45" s="305" t="s">
        <v>1322</v>
      </c>
      <c r="T45" s="305" t="s">
        <v>1323</v>
      </c>
    </row>
    <row r="46" spans="1:20">
      <c r="A46" s="306">
        <v>46266</v>
      </c>
      <c r="B46" s="867" t="s">
        <v>1330</v>
      </c>
      <c r="C46" s="875"/>
      <c r="D46" s="875"/>
      <c r="E46" s="875"/>
      <c r="F46" s="875"/>
      <c r="G46" s="875"/>
      <c r="H46" s="876"/>
      <c r="I46" s="867" t="s">
        <v>1331</v>
      </c>
      <c r="J46" s="875"/>
      <c r="K46" s="875"/>
      <c r="L46" s="875"/>
      <c r="M46" s="875"/>
      <c r="N46" s="876"/>
      <c r="O46" s="867" t="s">
        <v>1332</v>
      </c>
      <c r="P46" s="875"/>
      <c r="Q46" s="875"/>
      <c r="R46" s="875"/>
      <c r="S46" s="875"/>
      <c r="T46" s="876"/>
    </row>
    <row r="47" spans="1:20">
      <c r="A47" s="307" t="s">
        <v>1311</v>
      </c>
      <c r="B47" s="877"/>
      <c r="C47" s="819"/>
      <c r="D47" s="819"/>
      <c r="E47" s="819"/>
      <c r="F47" s="819"/>
      <c r="G47" s="819"/>
      <c r="H47" s="878"/>
      <c r="I47" s="877"/>
      <c r="J47" s="819"/>
      <c r="K47" s="819"/>
      <c r="L47" s="819"/>
      <c r="M47" s="819"/>
      <c r="N47" s="878"/>
      <c r="O47" s="877"/>
      <c r="P47" s="819"/>
      <c r="Q47" s="819"/>
      <c r="R47" s="819"/>
      <c r="S47" s="819"/>
      <c r="T47" s="878"/>
    </row>
    <row r="48" spans="1:20">
      <c r="A48" s="307" t="s">
        <v>1311</v>
      </c>
      <c r="B48" s="877"/>
      <c r="C48" s="819"/>
      <c r="D48" s="819"/>
      <c r="E48" s="819"/>
      <c r="F48" s="819"/>
      <c r="G48" s="819"/>
      <c r="H48" s="878"/>
      <c r="I48" s="877"/>
      <c r="J48" s="819"/>
      <c r="K48" s="819"/>
      <c r="L48" s="819"/>
      <c r="M48" s="819"/>
      <c r="N48" s="878"/>
      <c r="O48" s="877"/>
      <c r="P48" s="819"/>
      <c r="Q48" s="819"/>
      <c r="R48" s="819"/>
      <c r="S48" s="819"/>
      <c r="T48" s="878"/>
    </row>
    <row r="49" spans="1:20">
      <c r="A49" s="306">
        <v>46275</v>
      </c>
      <c r="B49" s="879"/>
      <c r="C49" s="880"/>
      <c r="D49" s="880"/>
      <c r="E49" s="880"/>
      <c r="F49" s="880"/>
      <c r="G49" s="880"/>
      <c r="H49" s="881"/>
      <c r="I49" s="879"/>
      <c r="J49" s="880"/>
      <c r="K49" s="880"/>
      <c r="L49" s="880"/>
      <c r="M49" s="880"/>
      <c r="N49" s="881"/>
      <c r="O49" s="879"/>
      <c r="P49" s="880"/>
      <c r="Q49" s="880"/>
      <c r="R49" s="880"/>
      <c r="S49" s="880"/>
      <c r="T49" s="881"/>
    </row>
    <row r="50" spans="1:20">
      <c r="A50" s="308" t="s">
        <v>1312</v>
      </c>
      <c r="B50" s="307"/>
      <c r="C50" s="307"/>
      <c r="D50" s="307"/>
      <c r="E50" s="307"/>
      <c r="F50" s="307"/>
      <c r="G50" s="307"/>
      <c r="H50" s="307"/>
      <c r="I50" s="307"/>
      <c r="J50" s="307"/>
      <c r="K50" s="307"/>
      <c r="L50" s="307"/>
      <c r="M50" s="307"/>
      <c r="N50" s="307"/>
      <c r="O50" s="307"/>
      <c r="P50" s="307"/>
      <c r="Q50" s="307"/>
      <c r="R50" s="307"/>
      <c r="S50" s="307"/>
      <c r="T50" s="307"/>
    </row>
    <row r="51" spans="1:20">
      <c r="B51" s="302" t="s">
        <v>1283</v>
      </c>
      <c r="C51" s="302" t="s">
        <v>1283</v>
      </c>
    </row>
    <row r="53" spans="1:20" ht="21">
      <c r="A53" s="309" t="s">
        <v>1333</v>
      </c>
      <c r="D53" s="383"/>
    </row>
    <row r="54" spans="1:20">
      <c r="A54" s="448" t="s">
        <v>547</v>
      </c>
      <c r="B54" s="305" t="s">
        <v>1334</v>
      </c>
      <c r="C54" s="305" t="s">
        <v>1335</v>
      </c>
      <c r="D54" s="313" t="s">
        <v>1336</v>
      </c>
      <c r="E54" s="305" t="s">
        <v>1318</v>
      </c>
      <c r="F54" s="449" t="s">
        <v>1319</v>
      </c>
      <c r="G54" s="305" t="s">
        <v>1320</v>
      </c>
      <c r="H54" s="305" t="s">
        <v>1321</v>
      </c>
      <c r="I54" s="305" t="s">
        <v>1322</v>
      </c>
      <c r="J54" s="305" t="s">
        <v>1323</v>
      </c>
    </row>
    <row r="55" spans="1:20" ht="15" customHeight="1">
      <c r="A55" s="310">
        <v>46266</v>
      </c>
      <c r="B55" s="867" t="s">
        <v>1337</v>
      </c>
      <c r="C55" s="868"/>
      <c r="D55" s="868"/>
      <c r="E55" s="868"/>
      <c r="F55" s="868"/>
      <c r="G55" s="868"/>
      <c r="H55" s="868"/>
      <c r="I55" s="868"/>
      <c r="J55" s="869"/>
    </row>
    <row r="56" spans="1:20">
      <c r="A56" s="311" t="s">
        <v>1311</v>
      </c>
      <c r="B56" s="870"/>
      <c r="C56" s="818"/>
      <c r="D56" s="818"/>
      <c r="E56" s="818"/>
      <c r="F56" s="818"/>
      <c r="G56" s="818"/>
      <c r="H56" s="818"/>
      <c r="I56" s="818"/>
      <c r="J56" s="871"/>
    </row>
    <row r="57" spans="1:20">
      <c r="A57" s="311" t="s">
        <v>1311</v>
      </c>
      <c r="B57" s="870"/>
      <c r="C57" s="818"/>
      <c r="D57" s="818"/>
      <c r="E57" s="818"/>
      <c r="F57" s="818"/>
      <c r="G57" s="818"/>
      <c r="H57" s="818"/>
      <c r="I57" s="818"/>
      <c r="J57" s="871"/>
    </row>
    <row r="58" spans="1:20">
      <c r="A58" s="310">
        <v>46275</v>
      </c>
      <c r="B58" s="872"/>
      <c r="C58" s="873"/>
      <c r="D58" s="873"/>
      <c r="E58" s="873"/>
      <c r="F58" s="873"/>
      <c r="G58" s="873"/>
      <c r="H58" s="873"/>
      <c r="I58" s="873"/>
      <c r="J58" s="874"/>
    </row>
    <row r="59" spans="1:20">
      <c r="A59" s="312" t="s">
        <v>1312</v>
      </c>
      <c r="B59" s="307"/>
      <c r="C59" s="307"/>
      <c r="D59" s="307"/>
      <c r="E59" s="307"/>
      <c r="F59" s="450"/>
      <c r="G59" s="307"/>
      <c r="H59" s="307"/>
      <c r="I59" s="307"/>
      <c r="J59" s="307"/>
    </row>
    <row r="62" spans="1:20" ht="21">
      <c r="A62" s="309" t="s">
        <v>1338</v>
      </c>
      <c r="D62" s="383"/>
    </row>
    <row r="63" spans="1:20" ht="32.1">
      <c r="A63" s="313" t="s">
        <v>547</v>
      </c>
      <c r="B63" s="313" t="s">
        <v>1339</v>
      </c>
      <c r="C63" s="314" t="s">
        <v>1340</v>
      </c>
      <c r="D63" s="313" t="s">
        <v>1336</v>
      </c>
      <c r="E63" s="313" t="s">
        <v>1341</v>
      </c>
      <c r="F63" s="313" t="s">
        <v>1342</v>
      </c>
      <c r="G63" s="313" t="s">
        <v>1343</v>
      </c>
      <c r="H63" s="313" t="s">
        <v>1344</v>
      </c>
      <c r="I63" s="314" t="s">
        <v>1345</v>
      </c>
    </row>
    <row r="64" spans="1:20">
      <c r="A64" s="306">
        <v>46274</v>
      </c>
      <c r="B64" s="307"/>
      <c r="C64" s="307" t="s">
        <v>1346</v>
      </c>
      <c r="D64" s="307" t="s">
        <v>1347</v>
      </c>
      <c r="E64" s="451" t="s">
        <v>1348</v>
      </c>
      <c r="F64" s="451" t="s">
        <v>1349</v>
      </c>
      <c r="G64" s="451" t="s">
        <v>1350</v>
      </c>
      <c r="H64" s="451" t="s">
        <v>1351</v>
      </c>
      <c r="I64" s="307"/>
    </row>
    <row r="65" spans="1:9">
      <c r="A65" s="307"/>
      <c r="B65" s="307"/>
      <c r="C65" s="307"/>
      <c r="D65" s="307"/>
      <c r="E65" s="451" t="s">
        <v>1348</v>
      </c>
      <c r="F65" s="451" t="s">
        <v>1352</v>
      </c>
      <c r="G65" s="451" t="s">
        <v>1350</v>
      </c>
      <c r="H65" s="451" t="s">
        <v>1353</v>
      </c>
      <c r="I65" s="307"/>
    </row>
    <row r="66" spans="1:9">
      <c r="A66" s="307"/>
      <c r="B66" s="307"/>
      <c r="C66" s="307"/>
      <c r="D66" s="307"/>
      <c r="E66" s="451" t="s">
        <v>1348</v>
      </c>
      <c r="F66" s="451" t="s">
        <v>1354</v>
      </c>
      <c r="G66" s="451" t="s">
        <v>1350</v>
      </c>
      <c r="H66" s="451" t="s">
        <v>1355</v>
      </c>
      <c r="I66" s="307"/>
    </row>
  </sheetData>
  <mergeCells count="31">
    <mergeCell ref="J9:L9"/>
    <mergeCell ref="J12:L12"/>
    <mergeCell ref="F8:H8"/>
    <mergeCell ref="J8:L8"/>
    <mergeCell ref="B8:C8"/>
    <mergeCell ref="A14:F14"/>
    <mergeCell ref="F12:H12"/>
    <mergeCell ref="B9:D9"/>
    <mergeCell ref="B12:D12"/>
    <mergeCell ref="F9:H9"/>
    <mergeCell ref="O46:T49"/>
    <mergeCell ref="O44:T44"/>
    <mergeCell ref="A24:F24"/>
    <mergeCell ref="A16:A17"/>
    <mergeCell ref="A44:A45"/>
    <mergeCell ref="B44:H44"/>
    <mergeCell ref="I44:N44"/>
    <mergeCell ref="B34:H34"/>
    <mergeCell ref="A34:A35"/>
    <mergeCell ref="D16:E16"/>
    <mergeCell ref="F16:G16"/>
    <mergeCell ref="B18:G21"/>
    <mergeCell ref="B16:C16"/>
    <mergeCell ref="B55:J58"/>
    <mergeCell ref="B46:H49"/>
    <mergeCell ref="I46:N49"/>
    <mergeCell ref="B26:C26"/>
    <mergeCell ref="D26:E26"/>
    <mergeCell ref="I34:N34"/>
    <mergeCell ref="B36:H39"/>
    <mergeCell ref="F26:G26"/>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178A1-8A68-4A51-989A-42E814CE67E9}">
  <dimension ref="A1:M4"/>
  <sheetViews>
    <sheetView workbookViewId="0">
      <selection activeCell="E5" sqref="E5"/>
    </sheetView>
  </sheetViews>
  <sheetFormatPr defaultColWidth="8.85546875" defaultRowHeight="15"/>
  <cols>
    <col min="1" max="1" width="6.42578125" customWidth="1"/>
    <col min="2" max="2" width="14.42578125" customWidth="1"/>
    <col min="3" max="4" width="11" customWidth="1"/>
    <col min="5" max="5" width="20" customWidth="1"/>
    <col min="6" max="6" width="14.42578125" customWidth="1"/>
    <col min="7" max="7" width="32.42578125" customWidth="1"/>
    <col min="8" max="8" width="22" customWidth="1"/>
    <col min="9" max="9" width="19.42578125" customWidth="1"/>
    <col min="10" max="10" width="14.85546875" customWidth="1"/>
    <col min="13" max="13" width="14.85546875" customWidth="1"/>
  </cols>
  <sheetData>
    <row r="1" spans="1:13">
      <c r="A1" s="315" t="s">
        <v>1356</v>
      </c>
      <c r="B1" s="316" t="s">
        <v>1357</v>
      </c>
      <c r="C1" s="316" t="s">
        <v>1358</v>
      </c>
      <c r="D1" s="316"/>
      <c r="E1" s="316" t="s">
        <v>5</v>
      </c>
      <c r="F1" s="316" t="s">
        <v>1359</v>
      </c>
      <c r="G1" s="316" t="s">
        <v>1360</v>
      </c>
      <c r="H1" s="316" t="s">
        <v>1361</v>
      </c>
      <c r="I1" s="316" t="s">
        <v>1362</v>
      </c>
      <c r="J1" s="316" t="s">
        <v>18</v>
      </c>
      <c r="K1" s="316" t="s">
        <v>1363</v>
      </c>
      <c r="L1" s="317" t="s">
        <v>710</v>
      </c>
      <c r="M1" s="316" t="s">
        <v>1364</v>
      </c>
    </row>
    <row r="2" spans="1:13">
      <c r="A2">
        <v>1</v>
      </c>
      <c r="B2" t="s">
        <v>1365</v>
      </c>
      <c r="C2" t="s">
        <v>1366</v>
      </c>
      <c r="E2" t="s">
        <v>1367</v>
      </c>
      <c r="F2" t="s">
        <v>1368</v>
      </c>
    </row>
    <row r="3" spans="1:13">
      <c r="E3" t="s">
        <v>1369</v>
      </c>
    </row>
    <row r="4" spans="1:13">
      <c r="E4" t="s">
        <v>1370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841E7-30EE-49D0-9C11-0D8CFFACF892}">
  <sheetPr>
    <tabColor theme="1"/>
  </sheetPr>
  <dimension ref="A1:Q99"/>
  <sheetViews>
    <sheetView topLeftCell="A58" workbookViewId="0">
      <selection activeCell="C1" sqref="C1:K1"/>
    </sheetView>
  </sheetViews>
  <sheetFormatPr defaultColWidth="20.140625" defaultRowHeight="15"/>
  <cols>
    <col min="1" max="1" width="5.28515625" customWidth="1"/>
    <col min="2" max="2" width="23" customWidth="1"/>
    <col min="3" max="4" width="19.140625" customWidth="1"/>
    <col min="5" max="5" width="17.7109375" customWidth="1"/>
    <col min="6" max="6" width="18.28515625" customWidth="1"/>
    <col min="7" max="7" width="9.140625"/>
    <col min="8" max="8" width="22.85546875" customWidth="1"/>
  </cols>
  <sheetData>
    <row r="1" spans="1:17">
      <c r="C1" s="673" t="s">
        <v>1371</v>
      </c>
      <c r="D1" s="673"/>
      <c r="E1" s="673"/>
      <c r="F1" s="673"/>
      <c r="G1" s="673"/>
      <c r="H1" s="673"/>
      <c r="I1" s="673"/>
      <c r="J1" s="673"/>
      <c r="K1" s="673"/>
    </row>
    <row r="3" spans="1:17">
      <c r="A3" s="185" t="s">
        <v>1372</v>
      </c>
      <c r="B3" s="186"/>
      <c r="C3" s="186"/>
      <c r="D3" s="186"/>
      <c r="E3" s="186"/>
      <c r="F3" s="186"/>
      <c r="G3" s="186"/>
      <c r="H3" s="186"/>
      <c r="I3" s="186"/>
      <c r="J3" s="186"/>
    </row>
    <row r="4" spans="1:17">
      <c r="B4" s="16" t="s">
        <v>0</v>
      </c>
      <c r="C4" s="187" t="s">
        <v>988</v>
      </c>
      <c r="D4" s="16"/>
      <c r="E4" s="187"/>
    </row>
    <row r="5" spans="1:17">
      <c r="B5" s="16"/>
      <c r="C5" s="187"/>
      <c r="D5" s="16"/>
      <c r="E5" s="187"/>
    </row>
    <row r="6" spans="1:17">
      <c r="A6" s="188"/>
      <c r="B6" s="909" t="s">
        <v>1373</v>
      </c>
      <c r="C6" s="909"/>
      <c r="D6" s="909"/>
      <c r="E6" s="909"/>
      <c r="F6" s="909"/>
      <c r="G6" s="909"/>
      <c r="H6" s="909"/>
      <c r="I6" s="909"/>
      <c r="J6" s="909"/>
      <c r="K6" s="909"/>
      <c r="L6" s="909"/>
      <c r="M6" s="909"/>
      <c r="N6" s="909"/>
      <c r="O6" s="909"/>
      <c r="P6" s="909"/>
      <c r="Q6" s="909"/>
    </row>
    <row r="7" spans="1:17">
      <c r="A7" s="188"/>
      <c r="B7" s="189" t="s">
        <v>167</v>
      </c>
      <c r="C7" s="892" t="s">
        <v>930</v>
      </c>
      <c r="D7" s="892"/>
      <c r="E7" s="892" t="s">
        <v>931</v>
      </c>
      <c r="F7" s="892"/>
      <c r="G7" s="892"/>
      <c r="H7" s="892"/>
      <c r="I7" s="892" t="s">
        <v>932</v>
      </c>
      <c r="J7" s="892"/>
      <c r="K7" s="892"/>
      <c r="L7" s="892"/>
      <c r="M7" s="892" t="s">
        <v>933</v>
      </c>
      <c r="N7" s="892"/>
      <c r="O7" s="892" t="s">
        <v>934</v>
      </c>
      <c r="P7" s="892"/>
      <c r="Q7" s="892"/>
    </row>
    <row r="8" spans="1:17">
      <c r="A8" s="188"/>
      <c r="B8" s="191"/>
      <c r="C8" s="192" t="s">
        <v>823</v>
      </c>
      <c r="D8" s="192" t="s">
        <v>29</v>
      </c>
      <c r="E8" s="192" t="s">
        <v>959</v>
      </c>
      <c r="F8" s="192" t="s">
        <v>958</v>
      </c>
      <c r="G8" s="192" t="s">
        <v>942</v>
      </c>
      <c r="H8" s="192" t="s">
        <v>939</v>
      </c>
      <c r="I8" s="192" t="s">
        <v>959</v>
      </c>
      <c r="J8" s="192" t="s">
        <v>823</v>
      </c>
      <c r="K8" s="192" t="s">
        <v>29</v>
      </c>
      <c r="L8" s="192" t="s">
        <v>941</v>
      </c>
      <c r="M8" s="192" t="s">
        <v>959</v>
      </c>
      <c r="N8" s="192" t="s">
        <v>823</v>
      </c>
      <c r="O8" s="192" t="s">
        <v>959</v>
      </c>
      <c r="P8" s="192" t="s">
        <v>823</v>
      </c>
      <c r="Q8" s="192" t="s">
        <v>29</v>
      </c>
    </row>
    <row r="9" spans="1:17">
      <c r="A9" s="188"/>
      <c r="B9" s="193">
        <v>46054</v>
      </c>
      <c r="C9" s="194">
        <v>45</v>
      </c>
      <c r="D9" s="194">
        <v>5</v>
      </c>
      <c r="E9" s="194">
        <v>3</v>
      </c>
      <c r="F9" s="194">
        <v>35</v>
      </c>
      <c r="G9" s="194">
        <v>1</v>
      </c>
      <c r="H9" s="194">
        <v>2</v>
      </c>
      <c r="I9" s="194">
        <v>4</v>
      </c>
      <c r="J9" s="194">
        <v>30</v>
      </c>
      <c r="K9" s="194">
        <v>2</v>
      </c>
      <c r="L9" s="194">
        <v>1</v>
      </c>
      <c r="M9" s="194">
        <v>2</v>
      </c>
      <c r="N9" s="194">
        <v>27</v>
      </c>
      <c r="O9" s="31">
        <f>E9+I9+M9</f>
        <v>9</v>
      </c>
      <c r="P9" s="31">
        <f>N9</f>
        <v>27</v>
      </c>
      <c r="Q9" s="31">
        <f>D9+G9+H9+K9+L9</f>
        <v>11</v>
      </c>
    </row>
    <row r="10" spans="1:17">
      <c r="A10" s="188"/>
      <c r="B10" s="193">
        <v>46055</v>
      </c>
      <c r="C10" s="194">
        <v>50</v>
      </c>
      <c r="D10" s="194">
        <v>6</v>
      </c>
      <c r="E10" s="194">
        <v>4</v>
      </c>
      <c r="F10" s="194">
        <v>38</v>
      </c>
      <c r="G10" s="194">
        <v>1</v>
      </c>
      <c r="H10" s="194">
        <v>3</v>
      </c>
      <c r="I10" s="194">
        <v>5</v>
      </c>
      <c r="J10" s="194">
        <v>32</v>
      </c>
      <c r="K10" s="194">
        <v>3</v>
      </c>
      <c r="L10" s="194">
        <v>1</v>
      </c>
      <c r="M10" s="194">
        <v>3</v>
      </c>
      <c r="N10" s="194">
        <v>29</v>
      </c>
      <c r="O10" s="31">
        <f>E10+I10+M10</f>
        <v>12</v>
      </c>
      <c r="P10" s="31">
        <f>N10</f>
        <v>29</v>
      </c>
      <c r="Q10" s="31">
        <f>D10+G10+H10+K10+L10</f>
        <v>14</v>
      </c>
    </row>
    <row r="11" spans="1:17">
      <c r="A11" s="79" t="s">
        <v>460</v>
      </c>
    </row>
    <row r="12" spans="1:17">
      <c r="A12" s="79" t="s">
        <v>18</v>
      </c>
    </row>
    <row r="13" spans="1:17">
      <c r="A13" s="188"/>
    </row>
    <row r="14" spans="1:17">
      <c r="A14" s="188"/>
      <c r="B14" s="909" t="s">
        <v>1374</v>
      </c>
      <c r="C14" s="909"/>
      <c r="D14" s="909"/>
      <c r="E14" s="909"/>
      <c r="F14" s="909"/>
      <c r="G14" s="909"/>
      <c r="H14" s="909"/>
      <c r="I14" s="909"/>
      <c r="J14" s="909"/>
      <c r="K14" s="909"/>
      <c r="L14" s="909"/>
      <c r="M14" s="909"/>
      <c r="N14" s="909"/>
      <c r="O14" s="909"/>
      <c r="P14" s="909"/>
      <c r="Q14" s="909"/>
    </row>
    <row r="15" spans="1:17">
      <c r="A15" s="188"/>
      <c r="B15" s="189" t="s">
        <v>167</v>
      </c>
      <c r="C15" s="892" t="s">
        <v>930</v>
      </c>
      <c r="D15" s="892"/>
      <c r="E15" s="892" t="s">
        <v>931</v>
      </c>
      <c r="F15" s="892"/>
      <c r="G15" s="892"/>
      <c r="H15" s="892"/>
      <c r="I15" s="892" t="s">
        <v>932</v>
      </c>
      <c r="J15" s="892"/>
      <c r="K15" s="892"/>
      <c r="L15" s="892"/>
      <c r="M15" s="892" t="s">
        <v>933</v>
      </c>
      <c r="N15" s="892"/>
      <c r="O15" s="892" t="s">
        <v>934</v>
      </c>
      <c r="P15" s="892"/>
      <c r="Q15" s="892"/>
    </row>
    <row r="16" spans="1:17">
      <c r="A16" s="188"/>
      <c r="B16" s="191"/>
      <c r="C16" s="192" t="s">
        <v>823</v>
      </c>
      <c r="D16" s="192" t="s">
        <v>29</v>
      </c>
      <c r="E16" s="192" t="s">
        <v>959</v>
      </c>
      <c r="F16" s="192" t="s">
        <v>958</v>
      </c>
      <c r="G16" s="192" t="s">
        <v>942</v>
      </c>
      <c r="H16" s="192" t="s">
        <v>939</v>
      </c>
      <c r="I16" s="192" t="s">
        <v>959</v>
      </c>
      <c r="J16" s="192" t="s">
        <v>823</v>
      </c>
      <c r="K16" s="192" t="s">
        <v>29</v>
      </c>
      <c r="L16" s="192" t="s">
        <v>941</v>
      </c>
      <c r="M16" s="192" t="s">
        <v>959</v>
      </c>
      <c r="N16" s="192" t="s">
        <v>823</v>
      </c>
      <c r="O16" s="192" t="s">
        <v>959</v>
      </c>
      <c r="P16" s="192" t="s">
        <v>823</v>
      </c>
      <c r="Q16" s="192" t="s">
        <v>29</v>
      </c>
    </row>
    <row r="17" spans="1:17">
      <c r="A17" s="188"/>
      <c r="B17" s="193">
        <v>46054</v>
      </c>
      <c r="C17" s="194">
        <v>52</v>
      </c>
      <c r="D17" s="194">
        <v>6</v>
      </c>
      <c r="E17" s="194">
        <v>4</v>
      </c>
      <c r="F17" s="194">
        <v>40</v>
      </c>
      <c r="G17" s="194">
        <v>1</v>
      </c>
      <c r="H17" s="194">
        <v>3</v>
      </c>
      <c r="I17" s="194">
        <v>5</v>
      </c>
      <c r="J17" s="194">
        <v>34</v>
      </c>
      <c r="K17" s="194">
        <v>2</v>
      </c>
      <c r="L17" s="194">
        <v>1</v>
      </c>
      <c r="M17" s="194">
        <v>2</v>
      </c>
      <c r="N17" s="194">
        <v>31</v>
      </c>
      <c r="O17" s="31">
        <f>E17+I17+M17</f>
        <v>11</v>
      </c>
      <c r="P17" s="31">
        <f>N17</f>
        <v>31</v>
      </c>
      <c r="Q17" s="31">
        <f>D17+G17+H17+K17+L17</f>
        <v>13</v>
      </c>
    </row>
    <row r="18" spans="1:17">
      <c r="A18" s="188"/>
      <c r="B18" s="193">
        <v>46055</v>
      </c>
      <c r="C18" s="194">
        <v>58</v>
      </c>
      <c r="D18" s="194">
        <v>7</v>
      </c>
      <c r="E18" s="194">
        <v>5</v>
      </c>
      <c r="F18" s="194">
        <v>44</v>
      </c>
      <c r="G18" s="194">
        <v>2</v>
      </c>
      <c r="H18" s="194">
        <v>3</v>
      </c>
      <c r="I18" s="194">
        <v>6</v>
      </c>
      <c r="J18" s="194">
        <v>37</v>
      </c>
      <c r="K18" s="194">
        <v>3</v>
      </c>
      <c r="L18" s="194">
        <v>1</v>
      </c>
      <c r="M18" s="194">
        <v>3</v>
      </c>
      <c r="N18" s="194">
        <v>33</v>
      </c>
      <c r="O18" s="31">
        <f>E18+I18+M18</f>
        <v>14</v>
      </c>
      <c r="P18" s="31">
        <f>N18</f>
        <v>33</v>
      </c>
      <c r="Q18" s="31">
        <f>D18+G18+H18+K18+L18</f>
        <v>16</v>
      </c>
    </row>
    <row r="19" spans="1:17">
      <c r="A19" s="79" t="s">
        <v>460</v>
      </c>
    </row>
    <row r="20" spans="1:17">
      <c r="A20" s="79" t="s">
        <v>18</v>
      </c>
    </row>
    <row r="21" spans="1:17">
      <c r="A21" s="188"/>
    </row>
    <row r="22" spans="1:17">
      <c r="A22" s="188"/>
      <c r="B22" s="909" t="s">
        <v>1375</v>
      </c>
      <c r="C22" s="909"/>
      <c r="D22" s="909"/>
      <c r="E22" s="909"/>
      <c r="F22" s="909"/>
      <c r="G22" s="909"/>
      <c r="H22" s="909"/>
      <c r="I22" s="909"/>
      <c r="J22" s="909"/>
      <c r="K22" s="909"/>
      <c r="L22" s="909"/>
      <c r="M22" s="909"/>
      <c r="N22" s="909"/>
      <c r="O22" s="909"/>
      <c r="P22" s="909"/>
      <c r="Q22" s="909"/>
    </row>
    <row r="23" spans="1:17">
      <c r="A23" s="188"/>
      <c r="B23" s="189" t="s">
        <v>167</v>
      </c>
      <c r="C23" s="892" t="s">
        <v>930</v>
      </c>
      <c r="D23" s="892"/>
      <c r="E23" s="892" t="s">
        <v>931</v>
      </c>
      <c r="F23" s="892"/>
      <c r="G23" s="892"/>
      <c r="H23" s="892"/>
      <c r="I23" s="892" t="s">
        <v>932</v>
      </c>
      <c r="J23" s="892"/>
      <c r="K23" s="892"/>
      <c r="L23" s="892"/>
      <c r="M23" s="892" t="s">
        <v>933</v>
      </c>
      <c r="N23" s="892"/>
      <c r="O23" s="892" t="s">
        <v>934</v>
      </c>
      <c r="P23" s="892"/>
      <c r="Q23" s="892"/>
    </row>
    <row r="24" spans="1:17">
      <c r="A24" s="188"/>
      <c r="B24" s="191"/>
      <c r="C24" s="192" t="s">
        <v>823</v>
      </c>
      <c r="D24" s="192" t="s">
        <v>29</v>
      </c>
      <c r="E24" s="192" t="s">
        <v>959</v>
      </c>
      <c r="F24" s="192" t="s">
        <v>958</v>
      </c>
      <c r="G24" s="192" t="s">
        <v>942</v>
      </c>
      <c r="H24" s="192" t="s">
        <v>939</v>
      </c>
      <c r="I24" s="192" t="s">
        <v>959</v>
      </c>
      <c r="J24" s="192" t="s">
        <v>823</v>
      </c>
      <c r="K24" s="192" t="s">
        <v>29</v>
      </c>
      <c r="L24" s="192" t="s">
        <v>941</v>
      </c>
      <c r="M24" s="192" t="s">
        <v>959</v>
      </c>
      <c r="N24" s="192" t="s">
        <v>823</v>
      </c>
      <c r="O24" s="192" t="s">
        <v>959</v>
      </c>
      <c r="P24" s="192" t="s">
        <v>823</v>
      </c>
      <c r="Q24" s="192" t="s">
        <v>29</v>
      </c>
    </row>
    <row r="25" spans="1:17">
      <c r="A25" s="188"/>
      <c r="B25" s="193">
        <v>46054</v>
      </c>
      <c r="C25" s="195">
        <v>10800000000</v>
      </c>
      <c r="D25" s="195">
        <v>1200000000</v>
      </c>
      <c r="E25" s="195">
        <v>720000000</v>
      </c>
      <c r="F25" s="195">
        <v>8400000000</v>
      </c>
      <c r="G25" s="195">
        <v>240000000</v>
      </c>
      <c r="H25" s="195">
        <v>480000000</v>
      </c>
      <c r="I25" s="195">
        <v>960000000</v>
      </c>
      <c r="J25" s="195">
        <v>7200000000</v>
      </c>
      <c r="K25" s="195">
        <v>480000000</v>
      </c>
      <c r="L25" s="195">
        <v>240000000</v>
      </c>
      <c r="M25" s="195">
        <v>480000000</v>
      </c>
      <c r="N25" s="195">
        <v>6480000000</v>
      </c>
      <c r="O25" s="196">
        <f>E25+I25+M25</f>
        <v>2160000000</v>
      </c>
      <c r="P25" s="196">
        <f>N25</f>
        <v>6480000000</v>
      </c>
      <c r="Q25" s="196">
        <f>D25+G25+H25+K25+L25</f>
        <v>2640000000</v>
      </c>
    </row>
    <row r="26" spans="1:17">
      <c r="A26" s="188"/>
      <c r="B26" s="193">
        <v>46055</v>
      </c>
      <c r="C26" s="195">
        <v>12000000000</v>
      </c>
      <c r="D26" s="195">
        <v>1440000000</v>
      </c>
      <c r="E26" s="195">
        <v>960000000</v>
      </c>
      <c r="F26" s="195">
        <v>9120000000</v>
      </c>
      <c r="G26" s="195">
        <v>240000000</v>
      </c>
      <c r="H26" s="195">
        <v>720000000</v>
      </c>
      <c r="I26" s="195">
        <v>1200000000</v>
      </c>
      <c r="J26" s="195">
        <v>7680000000</v>
      </c>
      <c r="K26" s="195">
        <v>720000000</v>
      </c>
      <c r="L26" s="195">
        <v>240000000</v>
      </c>
      <c r="M26" s="195">
        <v>720000000</v>
      </c>
      <c r="N26" s="195">
        <v>6960000000</v>
      </c>
      <c r="O26" s="196">
        <f>E26+I26+M26</f>
        <v>2880000000</v>
      </c>
      <c r="P26" s="196">
        <f>N26</f>
        <v>6960000000</v>
      </c>
      <c r="Q26" s="196">
        <f>D26+G26+H26+K26+L26</f>
        <v>3360000000</v>
      </c>
    </row>
    <row r="27" spans="1:17">
      <c r="A27" s="79" t="s">
        <v>460</v>
      </c>
    </row>
    <row r="28" spans="1:17">
      <c r="A28" s="79" t="s">
        <v>18</v>
      </c>
    </row>
    <row r="29" spans="1:17">
      <c r="A29" s="188"/>
    </row>
    <row r="30" spans="1:17">
      <c r="A30" s="188"/>
      <c r="B30" s="909" t="s">
        <v>1376</v>
      </c>
      <c r="C30" s="909"/>
      <c r="D30" s="909"/>
      <c r="E30" s="909"/>
      <c r="F30" s="909"/>
      <c r="G30" s="909"/>
      <c r="H30" s="909"/>
      <c r="I30" s="909"/>
      <c r="J30" s="909"/>
      <c r="K30" s="909"/>
      <c r="L30" s="909"/>
      <c r="M30" s="909"/>
      <c r="N30" s="909"/>
      <c r="O30" s="909"/>
      <c r="P30" s="909"/>
      <c r="Q30" s="909"/>
    </row>
    <row r="31" spans="1:17">
      <c r="A31" s="188"/>
      <c r="B31" s="189" t="s">
        <v>167</v>
      </c>
      <c r="C31" s="892" t="s">
        <v>930</v>
      </c>
      <c r="D31" s="892"/>
      <c r="E31" s="892" t="s">
        <v>931</v>
      </c>
      <c r="F31" s="892"/>
      <c r="G31" s="892"/>
      <c r="H31" s="892"/>
      <c r="I31" s="892" t="s">
        <v>932</v>
      </c>
      <c r="J31" s="892"/>
      <c r="K31" s="892"/>
      <c r="L31" s="892"/>
      <c r="M31" s="892" t="s">
        <v>933</v>
      </c>
      <c r="N31" s="892"/>
      <c r="O31" s="892" t="s">
        <v>934</v>
      </c>
      <c r="P31" s="892"/>
      <c r="Q31" s="892"/>
    </row>
    <row r="32" spans="1:17">
      <c r="A32" s="188"/>
      <c r="B32" s="191"/>
      <c r="C32" s="192" t="s">
        <v>823</v>
      </c>
      <c r="D32" s="192" t="s">
        <v>29</v>
      </c>
      <c r="E32" s="192" t="s">
        <v>959</v>
      </c>
      <c r="F32" s="192" t="s">
        <v>958</v>
      </c>
      <c r="G32" s="192" t="s">
        <v>942</v>
      </c>
      <c r="H32" s="192" t="s">
        <v>939</v>
      </c>
      <c r="I32" s="192" t="s">
        <v>959</v>
      </c>
      <c r="J32" s="192" t="s">
        <v>823</v>
      </c>
      <c r="K32" s="192" t="s">
        <v>29</v>
      </c>
      <c r="L32" s="192" t="s">
        <v>941</v>
      </c>
      <c r="M32" s="192" t="s">
        <v>959</v>
      </c>
      <c r="N32" s="192" t="s">
        <v>823</v>
      </c>
      <c r="O32" s="192" t="s">
        <v>959</v>
      </c>
      <c r="P32" s="192" t="s">
        <v>823</v>
      </c>
      <c r="Q32" s="192" t="s">
        <v>29</v>
      </c>
    </row>
    <row r="33" spans="1:17">
      <c r="A33" s="188"/>
      <c r="B33" s="193">
        <v>46054</v>
      </c>
      <c r="C33" s="197">
        <v>420.5</v>
      </c>
      <c r="D33" s="197">
        <v>48.2</v>
      </c>
      <c r="E33" s="197">
        <v>28.1</v>
      </c>
      <c r="F33" s="197">
        <v>328.4</v>
      </c>
      <c r="G33" s="197">
        <v>9.6</v>
      </c>
      <c r="H33" s="197">
        <v>18.899999999999999</v>
      </c>
      <c r="I33" s="197">
        <v>37.5</v>
      </c>
      <c r="J33" s="197">
        <v>281.2</v>
      </c>
      <c r="K33" s="197">
        <v>18.7</v>
      </c>
      <c r="L33" s="197">
        <v>9.4</v>
      </c>
      <c r="M33" s="197">
        <v>18.7</v>
      </c>
      <c r="N33" s="197">
        <v>253.1</v>
      </c>
      <c r="O33" s="198">
        <f>E33+I33+M33</f>
        <v>84.3</v>
      </c>
      <c r="P33" s="198">
        <f>N33</f>
        <v>253.1</v>
      </c>
      <c r="Q33" s="198">
        <f>D33+G33+H33+K33+L33</f>
        <v>104.80000000000001</v>
      </c>
    </row>
    <row r="34" spans="1:17">
      <c r="A34" s="188"/>
      <c r="B34" s="193">
        <v>46055</v>
      </c>
      <c r="C34" s="197">
        <v>468</v>
      </c>
      <c r="D34" s="197">
        <v>55.3</v>
      </c>
      <c r="E34" s="197">
        <v>37.4</v>
      </c>
      <c r="F34" s="197">
        <v>352.1</v>
      </c>
      <c r="G34" s="197">
        <v>9.6</v>
      </c>
      <c r="H34" s="197">
        <v>28.3</v>
      </c>
      <c r="I34" s="197">
        <v>46.9</v>
      </c>
      <c r="J34" s="197">
        <v>299.8</v>
      </c>
      <c r="K34" s="197">
        <v>28.1</v>
      </c>
      <c r="L34" s="197">
        <v>9.4</v>
      </c>
      <c r="M34" s="197">
        <v>28.1</v>
      </c>
      <c r="N34" s="197">
        <v>271.7</v>
      </c>
      <c r="O34" s="198">
        <f>E34+I34+M34</f>
        <v>112.4</v>
      </c>
      <c r="P34" s="198">
        <f>N34</f>
        <v>271.7</v>
      </c>
      <c r="Q34" s="198">
        <f>D34+G34+H34+K34+L34</f>
        <v>130.69999999999999</v>
      </c>
    </row>
    <row r="35" spans="1:17">
      <c r="A35" s="79" t="s">
        <v>460</v>
      </c>
    </row>
    <row r="36" spans="1:17">
      <c r="A36" s="79" t="s">
        <v>18</v>
      </c>
    </row>
    <row r="37" spans="1:17">
      <c r="A37" s="188"/>
    </row>
    <row r="38" spans="1:17">
      <c r="A38" s="185" t="s">
        <v>1377</v>
      </c>
      <c r="B38" s="186"/>
      <c r="C38" s="186"/>
      <c r="D38" s="186"/>
      <c r="E38" s="186"/>
      <c r="F38" s="186"/>
      <c r="G38" s="186"/>
      <c r="H38" s="186"/>
    </row>
    <row r="39" spans="1:17">
      <c r="B39" s="16" t="s">
        <v>0</v>
      </c>
      <c r="C39" s="187" t="s">
        <v>988</v>
      </c>
    </row>
    <row r="41" spans="1:17">
      <c r="B41" s="79" t="s">
        <v>989</v>
      </c>
      <c r="C41" s="31"/>
      <c r="D41" s="31"/>
      <c r="E41" s="31"/>
      <c r="F41" s="31"/>
      <c r="G41" s="31"/>
    </row>
    <row r="42" spans="1:17">
      <c r="B42" s="190" t="s">
        <v>990</v>
      </c>
      <c r="C42" s="190" t="s">
        <v>991</v>
      </c>
      <c r="D42" s="190" t="s">
        <v>992</v>
      </c>
      <c r="E42" s="190" t="s">
        <v>993</v>
      </c>
      <c r="F42" s="190" t="s">
        <v>994</v>
      </c>
      <c r="G42" s="190" t="s">
        <v>995</v>
      </c>
    </row>
    <row r="43" spans="1:17">
      <c r="B43" s="199">
        <v>62</v>
      </c>
      <c r="C43" s="199">
        <v>25</v>
      </c>
      <c r="D43" s="199">
        <v>9</v>
      </c>
      <c r="E43" s="199">
        <v>3</v>
      </c>
      <c r="F43" s="199">
        <v>1</v>
      </c>
      <c r="G43" s="199">
        <v>0</v>
      </c>
    </row>
    <row r="44" spans="1:17">
      <c r="A44" s="79" t="s">
        <v>460</v>
      </c>
    </row>
    <row r="45" spans="1:17">
      <c r="A45" s="79" t="s">
        <v>18</v>
      </c>
    </row>
    <row r="47" spans="1:17">
      <c r="B47" s="189" t="s">
        <v>167</v>
      </c>
      <c r="C47" s="189" t="s">
        <v>972</v>
      </c>
      <c r="D47" s="189" t="s">
        <v>971</v>
      </c>
      <c r="E47" s="189" t="s">
        <v>1004</v>
      </c>
      <c r="F47" s="189" t="s">
        <v>1005</v>
      </c>
      <c r="G47" s="189" t="s">
        <v>1006</v>
      </c>
    </row>
    <row r="48" spans="1:17">
      <c r="B48" s="193">
        <v>46054</v>
      </c>
      <c r="C48" s="194" t="s">
        <v>1378</v>
      </c>
      <c r="D48" s="194" t="s">
        <v>978</v>
      </c>
      <c r="E48" s="200">
        <v>0.38578703703703704</v>
      </c>
      <c r="F48" s="194" t="s">
        <v>1007</v>
      </c>
      <c r="G48" s="194" t="s">
        <v>958</v>
      </c>
    </row>
    <row r="49" spans="1:16">
      <c r="B49" s="193">
        <v>46054</v>
      </c>
      <c r="C49" s="194" t="s">
        <v>1379</v>
      </c>
      <c r="D49" s="194" t="s">
        <v>979</v>
      </c>
      <c r="E49" s="200">
        <v>0.41818287037037039</v>
      </c>
      <c r="F49" s="194" t="s">
        <v>1008</v>
      </c>
      <c r="G49" s="194" t="s">
        <v>1009</v>
      </c>
    </row>
    <row r="53" spans="1:16">
      <c r="A53" s="185" t="s">
        <v>1380</v>
      </c>
      <c r="B53" s="186"/>
      <c r="C53" s="186"/>
      <c r="D53" s="186"/>
      <c r="E53" s="186"/>
      <c r="F53" s="186"/>
      <c r="G53" s="186"/>
    </row>
    <row r="54" spans="1:16">
      <c r="B54" s="16" t="s">
        <v>1011</v>
      </c>
      <c r="C54" s="187" t="s">
        <v>988</v>
      </c>
    </row>
    <row r="56" spans="1:16">
      <c r="B56" s="189" t="s">
        <v>167</v>
      </c>
      <c r="C56" s="189" t="s">
        <v>972</v>
      </c>
      <c r="D56" s="189" t="s">
        <v>971</v>
      </c>
      <c r="E56" s="189" t="s">
        <v>1012</v>
      </c>
      <c r="F56" s="189" t="s">
        <v>1013</v>
      </c>
    </row>
    <row r="57" spans="1:16">
      <c r="B57" s="193">
        <v>46054</v>
      </c>
      <c r="C57" s="194" t="s">
        <v>1378</v>
      </c>
      <c r="D57" s="194" t="s">
        <v>978</v>
      </c>
      <c r="E57" s="195">
        <v>200000000</v>
      </c>
      <c r="F57" s="194" t="s">
        <v>1014</v>
      </c>
    </row>
    <row r="58" spans="1:16">
      <c r="B58" s="193">
        <v>46054</v>
      </c>
      <c r="C58" s="194" t="s">
        <v>1379</v>
      </c>
      <c r="D58" s="194" t="s">
        <v>979</v>
      </c>
      <c r="E58" s="195">
        <v>75000000</v>
      </c>
      <c r="F58" s="194" t="s">
        <v>1015</v>
      </c>
    </row>
    <row r="59" spans="1:16">
      <c r="B59" s="193">
        <v>46053</v>
      </c>
      <c r="C59" s="194" t="s">
        <v>1381</v>
      </c>
      <c r="D59" s="194" t="s">
        <v>1016</v>
      </c>
      <c r="E59" s="195">
        <v>50000000</v>
      </c>
      <c r="F59" s="194" t="s">
        <v>941</v>
      </c>
    </row>
    <row r="63" spans="1:16">
      <c r="A63" s="185" t="s">
        <v>1382</v>
      </c>
      <c r="B63" s="186"/>
      <c r="C63" s="186"/>
      <c r="D63" s="186"/>
      <c r="E63" s="186"/>
      <c r="F63" s="186"/>
      <c r="G63" s="186"/>
      <c r="H63" s="186"/>
      <c r="I63" s="186"/>
      <c r="J63" s="186"/>
      <c r="K63" s="186"/>
      <c r="L63" s="186"/>
      <c r="M63" s="186"/>
      <c r="N63" s="186"/>
      <c r="O63" s="186"/>
      <c r="P63" s="186"/>
    </row>
    <row r="64" spans="1:16">
      <c r="B64" s="16" t="s">
        <v>1011</v>
      </c>
      <c r="C64" s="187" t="s">
        <v>988</v>
      </c>
    </row>
    <row r="66" spans="1:16">
      <c r="B66" s="189" t="s">
        <v>167</v>
      </c>
      <c r="C66" s="189" t="s">
        <v>972</v>
      </c>
      <c r="D66" s="189" t="s">
        <v>971</v>
      </c>
      <c r="E66" s="189" t="s">
        <v>1018</v>
      </c>
      <c r="F66" s="189" t="s">
        <v>1019</v>
      </c>
      <c r="G66" s="189" t="s">
        <v>1020</v>
      </c>
      <c r="H66" s="189" t="s">
        <v>1021</v>
      </c>
      <c r="I66" s="189" t="s">
        <v>1022</v>
      </c>
      <c r="J66" s="189" t="s">
        <v>1023</v>
      </c>
      <c r="K66" s="189" t="s">
        <v>1024</v>
      </c>
      <c r="L66" s="189" t="s">
        <v>1025</v>
      </c>
      <c r="M66" s="189" t="s">
        <v>1026</v>
      </c>
      <c r="N66" s="189" t="s">
        <v>1383</v>
      </c>
      <c r="O66" s="189" t="s">
        <v>1027</v>
      </c>
      <c r="P66" s="189" t="s">
        <v>1028</v>
      </c>
    </row>
    <row r="67" spans="1:16">
      <c r="B67" s="193">
        <v>46054</v>
      </c>
      <c r="C67" s="194" t="s">
        <v>1378</v>
      </c>
      <c r="D67" s="194" t="s">
        <v>978</v>
      </c>
      <c r="E67" s="200">
        <v>0.38339120370370372</v>
      </c>
      <c r="F67" s="200">
        <v>0.38495370370370369</v>
      </c>
      <c r="G67" s="194" t="s">
        <v>1029</v>
      </c>
      <c r="H67" s="200">
        <v>0.38578703703703704</v>
      </c>
      <c r="I67" s="194" t="s">
        <v>1030</v>
      </c>
      <c r="J67" s="200">
        <v>0.38900462962962962</v>
      </c>
      <c r="K67" s="194" t="s">
        <v>1031</v>
      </c>
      <c r="L67" s="200">
        <v>0.40682870370370372</v>
      </c>
      <c r="M67" s="194" t="s">
        <v>1032</v>
      </c>
      <c r="N67" s="200">
        <v>0.41010416666666666</v>
      </c>
      <c r="O67" s="200">
        <v>0.42034722222222221</v>
      </c>
      <c r="P67" s="194" t="s">
        <v>1033</v>
      </c>
    </row>
    <row r="68" spans="1:16">
      <c r="B68" s="193">
        <v>46054</v>
      </c>
      <c r="C68" s="194" t="s">
        <v>1379</v>
      </c>
      <c r="D68" s="194" t="s">
        <v>979</v>
      </c>
      <c r="E68" s="200">
        <v>0.41666666666666669</v>
      </c>
      <c r="F68" s="200">
        <v>0.41888888888888887</v>
      </c>
      <c r="G68" s="194" t="s">
        <v>1034</v>
      </c>
      <c r="H68" s="200">
        <v>0.43940972222222224</v>
      </c>
      <c r="I68" s="194" t="s">
        <v>1008</v>
      </c>
      <c r="J68" s="194" t="s">
        <v>612</v>
      </c>
      <c r="K68" s="194" t="s">
        <v>612</v>
      </c>
      <c r="L68" s="194" t="s">
        <v>612</v>
      </c>
      <c r="M68" s="194" t="s">
        <v>612</v>
      </c>
      <c r="N68" s="194" t="s">
        <v>612</v>
      </c>
      <c r="O68" s="194" t="s">
        <v>612</v>
      </c>
      <c r="P68" s="194" t="s">
        <v>612</v>
      </c>
    </row>
    <row r="72" spans="1:16">
      <c r="A72" s="185" t="s">
        <v>1384</v>
      </c>
      <c r="B72" s="186"/>
      <c r="C72" s="186"/>
      <c r="D72" s="186"/>
      <c r="E72" s="186"/>
      <c r="F72" s="186"/>
      <c r="G72" s="186"/>
    </row>
    <row r="73" spans="1:16">
      <c r="B73" s="16" t="s">
        <v>1011</v>
      </c>
      <c r="C73" s="187" t="s">
        <v>988</v>
      </c>
    </row>
    <row r="75" spans="1:16">
      <c r="B75" s="189" t="s">
        <v>48</v>
      </c>
      <c r="C75" s="189" t="s">
        <v>971</v>
      </c>
      <c r="D75" s="189" t="s">
        <v>972</v>
      </c>
      <c r="E75" s="189" t="s">
        <v>1385</v>
      </c>
      <c r="F75" s="189" t="s">
        <v>1386</v>
      </c>
      <c r="G75" s="189" t="s">
        <v>1085</v>
      </c>
      <c r="H75" s="189" t="s">
        <v>1387</v>
      </c>
    </row>
    <row r="76" spans="1:16">
      <c r="B76" s="194">
        <v>9800123456</v>
      </c>
      <c r="C76" s="194" t="s">
        <v>978</v>
      </c>
      <c r="D76" s="194" t="s">
        <v>1378</v>
      </c>
      <c r="E76" s="195">
        <v>212000000</v>
      </c>
      <c r="F76" s="197">
        <f>SUMIF($B$87:$B$88,D76,$H$87:$H$88)</f>
        <v>100.07911</v>
      </c>
      <c r="G76" s="193">
        <v>46081</v>
      </c>
      <c r="H76" s="194" t="s">
        <v>28</v>
      </c>
    </row>
    <row r="77" spans="1:16">
      <c r="B77" s="194">
        <v>9800654321</v>
      </c>
      <c r="C77" s="194" t="s">
        <v>979</v>
      </c>
      <c r="D77" s="194" t="s">
        <v>1379</v>
      </c>
      <c r="E77" s="195">
        <v>79000000</v>
      </c>
      <c r="F77" s="197">
        <f>SUMIF($B$87:$B$88,D77,$H$87:$H$88)</f>
        <v>31.5</v>
      </c>
      <c r="G77" s="193">
        <v>46080</v>
      </c>
      <c r="H77" s="194" t="s">
        <v>1044</v>
      </c>
    </row>
    <row r="78" spans="1:16">
      <c r="A78" s="79" t="s">
        <v>460</v>
      </c>
    </row>
    <row r="79" spans="1:16">
      <c r="A79" s="79" t="s">
        <v>18</v>
      </c>
    </row>
    <row r="81" spans="1:9">
      <c r="A81" s="185" t="s">
        <v>1388</v>
      </c>
      <c r="B81" s="186"/>
      <c r="C81" s="186"/>
      <c r="D81" s="186"/>
      <c r="E81" s="186"/>
      <c r="F81" s="186"/>
      <c r="G81" s="186"/>
      <c r="H81" s="186"/>
      <c r="I81" s="186"/>
    </row>
    <row r="82" spans="1:9">
      <c r="B82" s="16" t="s">
        <v>1011</v>
      </c>
      <c r="C82" s="187" t="s">
        <v>988</v>
      </c>
    </row>
    <row r="83" spans="1:9">
      <c r="A83" s="188" t="s">
        <v>1389</v>
      </c>
    </row>
    <row r="85" spans="1:9">
      <c r="B85" s="228" t="s">
        <v>1390</v>
      </c>
      <c r="C85" s="201"/>
      <c r="D85" s="201"/>
      <c r="E85" s="201"/>
      <c r="F85" s="201"/>
      <c r="G85" s="201"/>
      <c r="H85" s="201"/>
      <c r="I85" s="201"/>
    </row>
    <row r="86" spans="1:9">
      <c r="B86" s="202" t="s">
        <v>972</v>
      </c>
      <c r="C86" s="202" t="s">
        <v>48</v>
      </c>
      <c r="D86" s="202" t="s">
        <v>971</v>
      </c>
      <c r="E86" s="202" t="s">
        <v>1391</v>
      </c>
      <c r="F86" s="202" t="s">
        <v>1392</v>
      </c>
      <c r="G86" s="202" t="s">
        <v>1393</v>
      </c>
      <c r="H86" s="202" t="s">
        <v>1394</v>
      </c>
      <c r="I86" s="202" t="s">
        <v>1395</v>
      </c>
    </row>
    <row r="87" spans="1:9">
      <c r="B87" s="203" t="s">
        <v>1378</v>
      </c>
      <c r="C87" s="203">
        <v>9800123456</v>
      </c>
      <c r="D87" s="203" t="s">
        <v>978</v>
      </c>
      <c r="E87" cm="1">
        <f t="array" ref="E87">COUNTA(_xlfn.UNIQUE(_xlfn._xlws.FILTER($C$94:$C$97,$B$94:$B$97=B87)))</f>
        <v>1</v>
      </c>
      <c r="F87" cm="1">
        <f t="array" ref="F87">COUNTA(_xlfn.UNIQUE(_xlfn._xlws.FILTER($D$94:$D$97,$B$94:$B$97=B87)))</f>
        <v>3</v>
      </c>
      <c r="G87">
        <f>COUNTIF($B$94:$B$97,B87)</f>
        <v>3</v>
      </c>
      <c r="H87" s="204">
        <f>SUMIF($B$94:$B$97,B87,$F$94:$F$97)</f>
        <v>100.07911</v>
      </c>
      <c r="I87" s="205">
        <f>SUMIF($B$94:$B$97,B87,$G$94:$G$97)</f>
        <v>249999992</v>
      </c>
    </row>
    <row r="88" spans="1:9">
      <c r="B88" s="203" t="s">
        <v>1379</v>
      </c>
      <c r="C88" s="203">
        <v>9800654321</v>
      </c>
      <c r="D88" s="203" t="s">
        <v>979</v>
      </c>
      <c r="E88" cm="1">
        <f t="array" ref="E88">COUNTA(_xlfn.UNIQUE(_xlfn._xlws.FILTER($C$94:$C$97,$B$94:$B$97=B88)))</f>
        <v>1</v>
      </c>
      <c r="F88" cm="1">
        <f t="array" ref="F88">COUNTA(_xlfn.UNIQUE(_xlfn._xlws.FILTER($D$94:$D$97,$B$94:$B$97=B88)))</f>
        <v>1</v>
      </c>
      <c r="G88">
        <f>COUNTIF($B$94:$B$97,B88)</f>
        <v>1</v>
      </c>
      <c r="H88" s="204">
        <f>SUMIF($B$94:$B$97,B88,$F$94:$F$97)</f>
        <v>31.5</v>
      </c>
      <c r="I88" s="205">
        <f>SUMIF($B$94:$B$97,B88,$G$94:$G$97)</f>
        <v>78750000</v>
      </c>
    </row>
    <row r="89" spans="1:9">
      <c r="A89" s="79" t="s">
        <v>460</v>
      </c>
    </row>
    <row r="90" spans="1:9">
      <c r="A90" s="79" t="s">
        <v>18</v>
      </c>
    </row>
    <row r="92" spans="1:9">
      <c r="B92" s="228" t="s">
        <v>1396</v>
      </c>
      <c r="C92" s="201"/>
      <c r="D92" s="201"/>
      <c r="E92" s="201"/>
      <c r="F92" s="201"/>
      <c r="G92" s="201"/>
      <c r="H92" s="201"/>
    </row>
    <row r="93" spans="1:9">
      <c r="B93" s="202" t="s">
        <v>972</v>
      </c>
      <c r="C93" s="202" t="s">
        <v>1397</v>
      </c>
      <c r="D93" s="202" t="s">
        <v>1398</v>
      </c>
      <c r="E93" s="202" t="s">
        <v>1399</v>
      </c>
      <c r="F93" s="202" t="s">
        <v>1400</v>
      </c>
      <c r="G93" s="202" t="s">
        <v>1401</v>
      </c>
      <c r="H93" s="202" t="s">
        <v>1402</v>
      </c>
    </row>
    <row r="94" spans="1:9">
      <c r="B94" s="194" t="s">
        <v>1378</v>
      </c>
      <c r="C94" s="194" t="s">
        <v>1403</v>
      </c>
      <c r="D94" s="194" t="s">
        <v>475</v>
      </c>
      <c r="E94" s="195">
        <v>2500000</v>
      </c>
      <c r="F94" s="197">
        <v>80.123450000000005</v>
      </c>
      <c r="G94" s="196">
        <f>E94*F94</f>
        <v>200308625</v>
      </c>
      <c r="H94" s="194" t="s">
        <v>1404</v>
      </c>
    </row>
    <row r="95" spans="1:9">
      <c r="B95" s="194" t="s">
        <v>1378</v>
      </c>
      <c r="C95" s="194" t="s">
        <v>1403</v>
      </c>
      <c r="D95" s="194" t="s">
        <v>1405</v>
      </c>
      <c r="E95" s="195">
        <v>2500000</v>
      </c>
      <c r="F95" s="197">
        <v>16</v>
      </c>
      <c r="G95" s="196">
        <f>E95*F95</f>
        <v>40000000</v>
      </c>
      <c r="H95" s="194" t="s">
        <v>1404</v>
      </c>
    </row>
    <row r="96" spans="1:9">
      <c r="B96" s="194" t="s">
        <v>1378</v>
      </c>
      <c r="C96" s="194" t="s">
        <v>1403</v>
      </c>
      <c r="D96" s="194" t="s">
        <v>474</v>
      </c>
      <c r="E96" s="195">
        <v>2450000</v>
      </c>
      <c r="F96" s="197">
        <v>3.95566</v>
      </c>
      <c r="G96" s="196">
        <f>E96*F96</f>
        <v>9691367</v>
      </c>
      <c r="H96" s="194" t="s">
        <v>1406</v>
      </c>
    </row>
    <row r="97" spans="1:8">
      <c r="B97" s="194" t="s">
        <v>1379</v>
      </c>
      <c r="C97" s="194" t="s">
        <v>1407</v>
      </c>
      <c r="D97" s="194" t="s">
        <v>475</v>
      </c>
      <c r="E97" s="195">
        <v>2500000</v>
      </c>
      <c r="F97" s="197">
        <v>31.5</v>
      </c>
      <c r="G97" s="196">
        <f>E97*F97</f>
        <v>78750000</v>
      </c>
      <c r="H97" s="194" t="s">
        <v>1404</v>
      </c>
    </row>
    <row r="98" spans="1:8">
      <c r="A98" s="79" t="s">
        <v>460</v>
      </c>
    </row>
    <row r="99" spans="1:8">
      <c r="A99" s="79" t="s">
        <v>18</v>
      </c>
    </row>
  </sheetData>
  <mergeCells count="25">
    <mergeCell ref="B30:Q30"/>
    <mergeCell ref="C31:D31"/>
    <mergeCell ref="E31:H31"/>
    <mergeCell ref="I31:L31"/>
    <mergeCell ref="M31:N31"/>
    <mergeCell ref="O31:Q31"/>
    <mergeCell ref="B22:Q22"/>
    <mergeCell ref="C23:D23"/>
    <mergeCell ref="E23:H23"/>
    <mergeCell ref="I23:L23"/>
    <mergeCell ref="M23:N23"/>
    <mergeCell ref="O23:Q23"/>
    <mergeCell ref="B14:Q14"/>
    <mergeCell ref="C15:D15"/>
    <mergeCell ref="E15:H15"/>
    <mergeCell ref="I15:L15"/>
    <mergeCell ref="M15:N15"/>
    <mergeCell ref="O15:Q15"/>
    <mergeCell ref="C1:K1"/>
    <mergeCell ref="B6:Q6"/>
    <mergeCell ref="C7:D7"/>
    <mergeCell ref="E7:H7"/>
    <mergeCell ref="I7:L7"/>
    <mergeCell ref="M7:N7"/>
    <mergeCell ref="O7:Q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07a4aa3-efbe-4e04-80b4-ae2a74793620">
      <Terms xmlns="http://schemas.microsoft.com/office/infopath/2007/PartnerControls"/>
    </lcf76f155ced4ddcb4097134ff3c332f>
    <TaxCatchAll xmlns="30bc91e2-444f-49d3-8550-db87e701068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DB9DFA9BC14924EAFBABD1F75906BAC" ma:contentTypeVersion="13" ma:contentTypeDescription="Create a new document." ma:contentTypeScope="" ma:versionID="b481648563b235ec46b40958a0066d22">
  <xsd:schema xmlns:xsd="http://www.w3.org/2001/XMLSchema" xmlns:xs="http://www.w3.org/2001/XMLSchema" xmlns:p="http://schemas.microsoft.com/office/2006/metadata/properties" xmlns:ns2="107a4aa3-efbe-4e04-80b4-ae2a74793620" xmlns:ns3="30bc91e2-444f-49d3-8550-db87e7010681" targetNamespace="http://schemas.microsoft.com/office/2006/metadata/properties" ma:root="true" ma:fieldsID="6e5833b1d115d5e966fb2fe2232a50fb" ns2:_="" ns3:_="">
    <xsd:import namespace="107a4aa3-efbe-4e04-80b4-ae2a74793620"/>
    <xsd:import namespace="30bc91e2-444f-49d3-8550-db87e70106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7a4aa3-efbe-4e04-80b4-ae2a747936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58eb475-cb46-4d43-a16a-d5e016f0cad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bc91e2-444f-49d3-8550-db87e701068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5219a28-9590-4ecd-9ebe-3552e352c616}" ma:internalName="TaxCatchAll" ma:showField="CatchAllData" ma:web="30bc91e2-444f-49d3-8550-db87e70106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1E3674-79F8-42C4-A9EB-1B572E22177E}"/>
</file>

<file path=customXml/itemProps2.xml><?xml version="1.0" encoding="utf-8"?>
<ds:datastoreItem xmlns:ds="http://schemas.openxmlformats.org/officeDocument/2006/customXml" ds:itemID="{A80C5AAB-0FC5-42FB-9CEB-D52469894136}"/>
</file>

<file path=customXml/itemProps3.xml><?xml version="1.0" encoding="utf-8"?>
<ds:datastoreItem xmlns:ds="http://schemas.openxmlformats.org/officeDocument/2006/customXml" ds:itemID="{987B400B-150E-4C85-A819-B5A2C6CC4E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2026-03-16T03:16:17Z</dcterms:created>
  <dcterms:modified xsi:type="dcterms:W3CDTF">2026-09-30T13:07:55Z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0x010100BDB9DFA9BC14924EAFBABD1F75906BAC</vt:lpwstr>
  </property>
  <property fmtid="{D5CDD505-2E9C-101B-9397-08002B2CF9AE}" pid="3" name="MediaServiceImageTags">
    <vt:lpwstr/>
  </property>
  <property fmtid="{D5CDD505-2E9C-101B-9397-08002B2CF9AE}" pid="4" name="MSIP_Label_60b0ad77-441a-4f25-85b5-54a2c279b311_Enabled">
    <vt:lpwstr>true</vt:lpwstr>
  </property>
  <property fmtid="{D5CDD505-2E9C-101B-9397-08002B2CF9AE}" pid="5" name="MSIP_Label_60b0ad77-441a-4f25-85b5-54a2c279b311_SetDate">
    <vt:lpwstr>2026-09-07T04:31:09Z</vt:lpwstr>
  </property>
  <property fmtid="{D5CDD505-2E9C-101B-9397-08002B2CF9AE}" pid="6" name="MSIP_Label_60b0ad77-441a-4f25-85b5-54a2c279b311_Method">
    <vt:lpwstr>Privileged</vt:lpwstr>
  </property>
  <property fmtid="{D5CDD505-2E9C-101B-9397-08002B2CF9AE}" pid="7" name="MSIP_Label_60b0ad77-441a-4f25-85b5-54a2c279b311_Name">
    <vt:lpwstr>General - No Protection</vt:lpwstr>
  </property>
  <property fmtid="{D5CDD505-2E9C-101B-9397-08002B2CF9AE}" pid="8" name="MSIP_Label_60b0ad77-441a-4f25-85b5-54a2c279b311_SiteId">
    <vt:lpwstr>4bdbbe7d-63df-4e5c-953e-9286316895e6</vt:lpwstr>
  </property>
  <property fmtid="{D5CDD505-2E9C-101B-9397-08002B2CF9AE}" pid="9" name="MSIP_Label_60b0ad77-441a-4f25-85b5-54a2c279b311_ActionId">
    <vt:lpwstr>4d73be50-5abf-4d96-ac25-9f57f72b8b76</vt:lpwstr>
  </property>
  <property fmtid="{D5CDD505-2E9C-101B-9397-08002B2CF9AE}" pid="10" name="MSIP_Label_60b0ad77-441a-4f25-85b5-54a2c279b311_ContentBits">
    <vt:lpwstr>0</vt:lpwstr>
  </property>
  <property fmtid="{D5CDD505-2E9C-101B-9397-08002B2CF9AE}" pid="11" name="MSIP_Label_60b0ad77-441a-4f25-85b5-54a2c279b311_Tag">
    <vt:lpwstr>10, 0, 1, 2</vt:lpwstr>
  </property>
</Properties>
</file>