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amesAir/Dropbox/MIT Analytics/Final/"/>
    </mc:Choice>
  </mc:AlternateContent>
  <bookViews>
    <workbookView xWindow="0" yWindow="0" windowWidth="27320" windowHeight="15360" tabRatio="50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1" l="1"/>
  <c r="H18" i="1"/>
  <c r="H16" i="1"/>
  <c r="H3" i="1"/>
  <c r="H1" i="1"/>
  <c r="N17" i="1"/>
  <c r="N19" i="1"/>
  <c r="N20" i="1"/>
  <c r="N21" i="1"/>
  <c r="K5" i="1"/>
  <c r="H7" i="1"/>
  <c r="N3" i="1"/>
  <c r="L2" i="1"/>
  <c r="K12" i="1"/>
  <c r="K11" i="1"/>
  <c r="K10" i="1"/>
</calcChain>
</file>

<file path=xl/sharedStrings.xml><?xml version="1.0" encoding="utf-8"?>
<sst xmlns="http://schemas.openxmlformats.org/spreadsheetml/2006/main" count="24" uniqueCount="24">
  <si>
    <t>vivienda</t>
  </si>
  <si>
    <t>impuestos</t>
  </si>
  <si>
    <t>cuota inicial</t>
  </si>
  <si>
    <t>leasing</t>
  </si>
  <si>
    <t>pago leasing</t>
  </si>
  <si>
    <t>pago LI</t>
  </si>
  <si>
    <t>pago carro</t>
  </si>
  <si>
    <t>Arriendo</t>
  </si>
  <si>
    <t>Admin</t>
  </si>
  <si>
    <t>Saldo Banco 1</t>
  </si>
  <si>
    <t>Saldo PV</t>
  </si>
  <si>
    <t>Saldo Banco 2</t>
  </si>
  <si>
    <t>Credito 2</t>
  </si>
  <si>
    <t>Saldo Cesantias</t>
  </si>
  <si>
    <t>Ingresos</t>
  </si>
  <si>
    <t>Error</t>
  </si>
  <si>
    <t>ETB</t>
  </si>
  <si>
    <t>Agua, Luz, Gas</t>
  </si>
  <si>
    <t>Celu</t>
  </si>
  <si>
    <t>Comida</t>
  </si>
  <si>
    <t>gasolina</t>
  </si>
  <si>
    <t>Salud</t>
  </si>
  <si>
    <t>Ubers</t>
  </si>
  <si>
    <t>Varios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</si>
</sst>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8" formatCode="&quot;$&quot;#,##0.00;[Red]\-&quot;$&quot;#,##0.00"/>
    <numFmt numFmtId="42" formatCode="_-&quot;$&quot;* #,##0_-;\-&quot;$&quot;* #,##0_-;_-&quot;$&quot;* &quot;-&quot;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3"/>
      <color rgb="FFFF8A1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42" fontId="2" fillId="0" borderId="0" xfId="1" applyFont="1"/>
    <xf numFmtId="0" fontId="3" fillId="0" borderId="0" xfId="0" applyFont="1"/>
    <xf numFmtId="8" fontId="2" fillId="0" borderId="0" xfId="0" applyNumberFormat="1" applyFont="1"/>
    <xf numFmtId="6" fontId="2" fillId="0" borderId="0" xfId="0" applyNumberFormat="1" applyFont="1"/>
    <xf numFmtId="8" fontId="2" fillId="0" borderId="0" xfId="1" applyNumberFormat="1" applyFont="1"/>
    <xf numFmtId="6" fontId="4" fillId="0" borderId="0" xfId="0" applyNumberFormat="1" applyFont="1"/>
  </cellXfs>
  <cellStyles count="2">
    <cellStyle name="Moneda [0]" xfId="1" builtinId="7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N21"/>
  <sheetViews>
    <sheetView showGridLines="0" tabSelected="1" topLeftCell="A3" workbookViewId="0">
      <selection activeCell="H16" sqref="H16"/>
    </sheetView>
  </sheetViews>
  <sheetFormatPr baseColWidth="10" defaultRowHeight="24" x14ac:dyDescent="0.3"/>
  <cols>
    <col min="1" max="4" width="10.83203125" style="1"/>
    <col min="5" max="6" width="10.83203125" style="1" hidden="1" customWidth="1"/>
    <col min="7" max="7" width="22.1640625" style="1" customWidth="1"/>
    <col min="8" max="8" width="20" style="1" bestFit="1" customWidth="1"/>
    <col min="9" max="10" width="10.83203125" style="1"/>
    <col min="11" max="11" width="26.33203125" style="1" customWidth="1"/>
    <col min="12" max="12" width="10.83203125" style="1"/>
    <col min="13" max="13" width="24.6640625" style="1" customWidth="1"/>
    <col min="14" max="14" width="21.33203125" style="1" bestFit="1" customWidth="1"/>
    <col min="15" max="16384" width="10.83203125" style="1"/>
  </cols>
  <sheetData>
    <row r="1" spans="7:14" x14ac:dyDescent="0.3">
      <c r="G1" s="3" t="s">
        <v>14</v>
      </c>
      <c r="H1" s="5">
        <f>H3</f>
        <v>8044530</v>
      </c>
    </row>
    <row r="2" spans="7:14" x14ac:dyDescent="0.3">
      <c r="L2" s="1">
        <f>127+82+97</f>
        <v>306</v>
      </c>
    </row>
    <row r="3" spans="7:14" x14ac:dyDescent="0.3">
      <c r="H3" s="7">
        <f>6044530+2000000</f>
        <v>8044530</v>
      </c>
      <c r="N3" s="1">
        <f>1.4*12</f>
        <v>16.799999999999997</v>
      </c>
    </row>
    <row r="5" spans="7:14" x14ac:dyDescent="0.3">
      <c r="G5" s="1" t="s">
        <v>0</v>
      </c>
      <c r="H5" s="2">
        <v>260000000</v>
      </c>
      <c r="J5" s="1" t="s">
        <v>3</v>
      </c>
      <c r="K5" s="2">
        <f>H5*0.7</f>
        <v>182000000</v>
      </c>
      <c r="M5" s="1" t="s">
        <v>4</v>
      </c>
      <c r="N5" s="4">
        <v>2100000</v>
      </c>
    </row>
    <row r="6" spans="7:14" x14ac:dyDescent="0.3">
      <c r="G6" s="1" t="s">
        <v>1</v>
      </c>
      <c r="H6" s="2">
        <v>4000000</v>
      </c>
      <c r="M6" s="1" t="s">
        <v>5</v>
      </c>
      <c r="N6" s="6">
        <f>-PMT(1.4%,96,H19,0,)</f>
        <v>475054.66902182874</v>
      </c>
    </row>
    <row r="7" spans="7:14" x14ac:dyDescent="0.3">
      <c r="G7" s="1" t="s">
        <v>2</v>
      </c>
      <c r="H7" s="2">
        <f>H5-K5</f>
        <v>78000000</v>
      </c>
      <c r="M7" s="1" t="s">
        <v>6</v>
      </c>
      <c r="N7" s="2">
        <v>1350000</v>
      </c>
    </row>
    <row r="8" spans="7:14" x14ac:dyDescent="0.3">
      <c r="M8" s="1" t="s">
        <v>7</v>
      </c>
      <c r="N8" s="2">
        <v>1700000</v>
      </c>
    </row>
    <row r="9" spans="7:14" x14ac:dyDescent="0.3">
      <c r="M9" s="1" t="s">
        <v>8</v>
      </c>
      <c r="N9" s="2">
        <v>550000</v>
      </c>
    </row>
    <row r="10" spans="7:14" x14ac:dyDescent="0.3">
      <c r="H10" s="2"/>
      <c r="K10" s="1">
        <f>84/12</f>
        <v>7</v>
      </c>
      <c r="M10" s="1" t="s">
        <v>15</v>
      </c>
      <c r="N10" s="2">
        <v>0</v>
      </c>
    </row>
    <row r="11" spans="7:14" x14ac:dyDescent="0.3">
      <c r="G11" s="1" t="s">
        <v>9</v>
      </c>
      <c r="H11" s="2">
        <v>50000000</v>
      </c>
      <c r="K11" s="1">
        <f>60/12</f>
        <v>5</v>
      </c>
      <c r="M11" s="1" t="s">
        <v>16</v>
      </c>
      <c r="N11" s="2">
        <v>190000</v>
      </c>
    </row>
    <row r="12" spans="7:14" x14ac:dyDescent="0.3">
      <c r="G12" s="1" t="s">
        <v>10</v>
      </c>
      <c r="H12" s="2">
        <v>19000000</v>
      </c>
      <c r="K12" s="1">
        <f>96/12</f>
        <v>8</v>
      </c>
      <c r="M12" s="1" t="s">
        <v>17</v>
      </c>
      <c r="N12" s="2">
        <v>150000</v>
      </c>
    </row>
    <row r="13" spans="7:14" x14ac:dyDescent="0.3">
      <c r="G13" s="1" t="s">
        <v>11</v>
      </c>
      <c r="H13" s="2"/>
      <c r="M13" s="1" t="s">
        <v>18</v>
      </c>
      <c r="N13" s="2">
        <v>130000</v>
      </c>
    </row>
    <row r="14" spans="7:14" x14ac:dyDescent="0.3">
      <c r="G14" s="1" t="s">
        <v>12</v>
      </c>
      <c r="H14" s="2">
        <v>0</v>
      </c>
      <c r="M14" s="1" t="s">
        <v>19</v>
      </c>
      <c r="N14" s="2">
        <v>400000</v>
      </c>
    </row>
    <row r="15" spans="7:14" x14ac:dyDescent="0.3">
      <c r="G15" s="1" t="s">
        <v>13</v>
      </c>
      <c r="H15" s="2">
        <v>0</v>
      </c>
      <c r="M15" s="1" t="s">
        <v>20</v>
      </c>
      <c r="N15" s="2">
        <v>200000</v>
      </c>
    </row>
    <row r="16" spans="7:14" x14ac:dyDescent="0.3">
      <c r="H16" s="2">
        <f>SUM(H11:H15)</f>
        <v>69000000</v>
      </c>
      <c r="M16" s="1" t="s">
        <v>21</v>
      </c>
      <c r="N16" s="2">
        <v>50000</v>
      </c>
    </row>
    <row r="17" spans="8:14" x14ac:dyDescent="0.3">
      <c r="H17" s="2"/>
      <c r="M17" s="1" t="s">
        <v>22</v>
      </c>
      <c r="N17" s="1">
        <f>7000*2*20</f>
        <v>280000</v>
      </c>
    </row>
    <row r="18" spans="8:14" x14ac:dyDescent="0.3">
      <c r="H18" s="2">
        <f>H7-H16</f>
        <v>9000000</v>
      </c>
      <c r="M18" s="1" t="s">
        <v>23</v>
      </c>
    </row>
    <row r="19" spans="8:14" x14ac:dyDescent="0.3">
      <c r="H19" s="2">
        <v>25000000</v>
      </c>
      <c r="K19" s="2"/>
      <c r="N19" s="4">
        <f>SUM(N5:N17)</f>
        <v>7575054.6690218281</v>
      </c>
    </row>
    <row r="20" spans="8:14" x14ac:dyDescent="0.3">
      <c r="N20" s="4">
        <f>H1-N19</f>
        <v>469475.3309781719</v>
      </c>
    </row>
    <row r="21" spans="8:14" x14ac:dyDescent="0.3">
      <c r="N21" s="4">
        <f>N20/4</f>
        <v>117368.83274454297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2016-10-17T20:12:06Z</dcterms:created>
  <dcterms:modified xsi:type="dcterms:W3CDTF">2016-10-24T00:56:20Z</dcterms:modified>
</cp:coreProperties>
</file>