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" sheetId="1" r:id="rId4"/>
  </sheets>
  <definedNames/>
  <calcPr/>
</workbook>
</file>

<file path=xl/sharedStrings.xml><?xml version="1.0" encoding="utf-8"?>
<sst xmlns="http://schemas.openxmlformats.org/spreadsheetml/2006/main" count="125" uniqueCount="105">
  <si>
    <t>13522053</t>
  </si>
  <si>
    <t>Erdianti Wiga Putri Andini</t>
  </si>
  <si>
    <t>bias</t>
  </si>
  <si>
    <t>1.00</t>
  </si>
  <si>
    <t>Bobot Awal</t>
  </si>
  <si>
    <t>i1</t>
  </si>
  <si>
    <t>0.05</t>
  </si>
  <si>
    <t>w1</t>
  </si>
  <si>
    <t>0.15</t>
  </si>
  <si>
    <t>i2</t>
  </si>
  <si>
    <t>0.10</t>
  </si>
  <si>
    <t>w2</t>
  </si>
  <si>
    <t>0.20</t>
  </si>
  <si>
    <t>activation function</t>
  </si>
  <si>
    <t>sigmoid</t>
  </si>
  <si>
    <t>w3</t>
  </si>
  <si>
    <t>0.25</t>
  </si>
  <si>
    <t>learning rate</t>
  </si>
  <si>
    <t>0.50</t>
  </si>
  <si>
    <t>w4</t>
  </si>
  <si>
    <t>0.30</t>
  </si>
  <si>
    <t>loss function</t>
  </si>
  <si>
    <t>squared error</t>
  </si>
  <si>
    <t>w5</t>
  </si>
  <si>
    <t>0.40</t>
  </si>
  <si>
    <t>w6</t>
  </si>
  <si>
    <t>0.45</t>
  </si>
  <si>
    <t>w7</t>
  </si>
  <si>
    <t>b1</t>
  </si>
  <si>
    <t>0.35</t>
  </si>
  <si>
    <t>w8</t>
  </si>
  <si>
    <t>0.55</t>
  </si>
  <si>
    <t>b2</t>
  </si>
  <si>
    <t>0.60</t>
  </si>
  <si>
    <t>target1</t>
  </si>
  <si>
    <t>0.01</t>
  </si>
  <si>
    <t>target2</t>
  </si>
  <si>
    <t>0.99</t>
  </si>
  <si>
    <t>STEP 1</t>
  </si>
  <si>
    <t>Forward Propagation</t>
  </si>
  <si>
    <t>a. Net Input &amp; Output - Hidden Layer</t>
  </si>
  <si>
    <t>neth = (i1*w1) + (i2*w2) + (b1*bias)</t>
  </si>
  <si>
    <t>σ = 1/1 + e^(-neth)</t>
  </si>
  <si>
    <t>Σ h1</t>
  </si>
  <si>
    <t>h1</t>
  </si>
  <si>
    <t>Σ h2</t>
  </si>
  <si>
    <t>h2</t>
  </si>
  <si>
    <t>b. Net Input &amp; Output - Output Layer</t>
  </si>
  <si>
    <t>neth = (h1*w1) + (h2*w2) + (b2*bias)</t>
  </si>
  <si>
    <t xml:space="preserve">σ = 1/1 + e^(-neth) </t>
  </si>
  <si>
    <t>Σ o1</t>
  </si>
  <si>
    <t>o1</t>
  </si>
  <si>
    <t>Σ o2</t>
  </si>
  <si>
    <t>o2</t>
  </si>
  <si>
    <t>c. Error sebelum update</t>
  </si>
  <si>
    <t>E = 1/2 * Σ (tn - on)^2</t>
  </si>
  <si>
    <t>E_o1</t>
  </si>
  <si>
    <t>E_o2</t>
  </si>
  <si>
    <t>E_total</t>
  </si>
  <si>
    <t>STEP 2</t>
  </si>
  <si>
    <t>Backward Propagation</t>
  </si>
  <si>
    <t>a. Output Unit Weight</t>
  </si>
  <si>
    <t>𝜕o1 = o1 * (1 - o1) * (1-o1)</t>
  </si>
  <si>
    <t>𝜕o2 = o2 * (1 - o2) * (1-o2)</t>
  </si>
  <si>
    <t xml:space="preserve">𝜕o1 </t>
  </si>
  <si>
    <t>𝜕o2</t>
  </si>
  <si>
    <t>b. Hidden Unit Weight</t>
  </si>
  <si>
    <t>𝜕h1 = h1 * (1 - h1) * (w5 * 𝜕o1 + w7 * 𝜕o2)</t>
  </si>
  <si>
    <t>𝜕h2 = h2 * (1 - h2) * (w6 * 𝜕o1 + w7 * 𝜕o2)</t>
  </si>
  <si>
    <t xml:space="preserve">𝜕h1 </t>
  </si>
  <si>
    <t>𝜕h2</t>
  </si>
  <si>
    <t>STEP 3</t>
  </si>
  <si>
    <t>Hitung Bobot Baru</t>
  </si>
  <si>
    <t>dw = η * 𝜕 * x_input</t>
  </si>
  <si>
    <t>w_baru = w_lama + dw</t>
  </si>
  <si>
    <t>dw1</t>
  </si>
  <si>
    <t>w1_baru</t>
  </si>
  <si>
    <t>dw2</t>
  </si>
  <si>
    <t>w2_baru</t>
  </si>
  <si>
    <t>dw3</t>
  </si>
  <si>
    <t>w3_baru</t>
  </si>
  <si>
    <t>dw4</t>
  </si>
  <si>
    <t>w4_baru</t>
  </si>
  <si>
    <t>dw5</t>
  </si>
  <si>
    <t>w5_baru</t>
  </si>
  <si>
    <t>dw6</t>
  </si>
  <si>
    <t>w6_baru</t>
  </si>
  <si>
    <t>dw7</t>
  </si>
  <si>
    <t>w7_baru</t>
  </si>
  <si>
    <t>dw8</t>
  </si>
  <si>
    <t>w8_baru</t>
  </si>
  <si>
    <t>db1h1</t>
  </si>
  <si>
    <t>b1h1</t>
  </si>
  <si>
    <t>db1h2</t>
  </si>
  <si>
    <t>b1h2</t>
  </si>
  <si>
    <t>db2o1</t>
  </si>
  <si>
    <t>b2o1</t>
  </si>
  <si>
    <t>db2o2</t>
  </si>
  <si>
    <t>b2o2</t>
  </si>
  <si>
    <t>STEP 4</t>
  </si>
  <si>
    <t>Forward Propagation pakai Bobot Baru</t>
  </si>
  <si>
    <t>Kesimpulan</t>
  </si>
  <si>
    <t>Error sebelum update bobot</t>
  </si>
  <si>
    <t>Error setelah update bobot</t>
  </si>
  <si>
    <r>
      <rPr>
        <rFont val="Lato"/>
        <color theme="1"/>
        <sz val="10.0"/>
      </rPr>
      <t xml:space="preserve">Error setelah update bobot </t>
    </r>
    <r>
      <rPr>
        <rFont val="Lato"/>
        <b/>
        <color theme="1"/>
        <sz val="10.0"/>
      </rPr>
      <t xml:space="preserve">lebih kecil </t>
    </r>
    <r>
      <rPr>
        <rFont val="Lato"/>
        <color theme="1"/>
        <sz val="10.0"/>
      </rPr>
      <t xml:space="preserve">daripada sebelum update bobot </t>
    </r>
    <r>
      <rPr>
        <rFont val="Lato"/>
        <b/>
        <color theme="1"/>
        <sz val="10.0"/>
      </rPr>
      <t>(0.2804714468 &lt; 0.2983711088)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</si>
</sst>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Lato"/>
    </font>
    <font>
      <color theme="1"/>
      <name val="Lato"/>
    </font>
    <font>
      <b/>
      <sz val="10.0"/>
      <color theme="1"/>
      <name val="Lato"/>
    </font>
    <font>
      <b/>
      <color theme="1"/>
      <name val="Lato"/>
    </font>
    <font/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center" wrapText="0"/>
    </xf>
    <xf borderId="0" fillId="0" fontId="1" numFmtId="49" xfId="0" applyAlignment="1" applyFont="1" applyNumberFormat="1">
      <alignment readingOrder="0" shrinkToFit="0" vertical="center" wrapText="0"/>
    </xf>
    <xf borderId="1" fillId="2" fontId="1" numFmtId="49" xfId="0" applyAlignment="1" applyBorder="1" applyFill="1" applyFont="1" applyNumberFormat="1">
      <alignment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0" fillId="0" fontId="2" numFmtId="49" xfId="0" applyFont="1" applyNumberFormat="1"/>
    <xf borderId="0" fillId="0" fontId="3" numFmtId="49" xfId="0" applyAlignment="1" applyFont="1" applyNumberFormat="1">
      <alignment horizontal="center" readingOrder="0" shrinkToFit="0" vertical="center" wrapText="0"/>
    </xf>
    <xf borderId="1" fillId="0" fontId="1" numFmtId="49" xfId="0" applyAlignment="1" applyBorder="1" applyFont="1" applyNumberFormat="1">
      <alignment readingOrder="0" shrinkToFit="0" vertical="center" wrapText="0"/>
    </xf>
    <xf borderId="1" fillId="2" fontId="1" numFmtId="49" xfId="0" applyAlignment="1" applyBorder="1" applyFont="1" applyNumberFormat="1">
      <alignment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2" fontId="2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left" readingOrder="0"/>
    </xf>
    <xf borderId="2" fillId="3" fontId="3" numFmtId="49" xfId="0" applyAlignment="1" applyBorder="1" applyFill="1" applyFont="1" applyNumberFormat="1">
      <alignment readingOrder="0" shrinkToFit="0" vertical="center" wrapText="0"/>
    </xf>
    <xf borderId="3" fillId="3" fontId="4" numFmtId="49" xfId="0" applyAlignment="1" applyBorder="1" applyFont="1" applyNumberFormat="1">
      <alignment readingOrder="0"/>
    </xf>
    <xf borderId="4" fillId="0" fontId="5" numFmtId="0" xfId="0" applyBorder="1" applyFont="1"/>
    <xf borderId="5" fillId="0" fontId="5" numFmtId="0" xfId="0" applyBorder="1" applyFont="1"/>
    <xf borderId="0" fillId="4" fontId="3" numFmtId="49" xfId="0" applyAlignment="1" applyFill="1" applyFont="1" applyNumberFormat="1">
      <alignment readingOrder="0" shrinkToFit="0" vertical="center" wrapText="0"/>
    </xf>
    <xf borderId="0" fillId="0" fontId="2" numFmtId="0" xfId="0" applyFont="1"/>
    <xf borderId="1" fillId="5" fontId="3" numFmtId="49" xfId="0" applyAlignment="1" applyBorder="1" applyFill="1" applyFont="1" applyNumberFormat="1">
      <alignment readingOrder="0" shrinkToFit="0" vertical="center" wrapText="0"/>
    </xf>
    <xf borderId="1" fillId="0" fontId="1" numFmtId="49" xfId="0" applyAlignment="1" applyBorder="1" applyFont="1" applyNumberFormat="1">
      <alignment shrinkToFit="0" vertical="center" wrapText="0"/>
    </xf>
    <xf borderId="1" fillId="5" fontId="1" numFmtId="49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3" fillId="3" fontId="3" numFmtId="49" xfId="0" applyAlignment="1" applyBorder="1" applyFont="1" applyNumberFormat="1">
      <alignment readingOrder="0" shrinkToFit="0" vertical="center" wrapText="0"/>
    </xf>
    <xf borderId="0" fillId="5" fontId="1" numFmtId="49" xfId="0" applyAlignment="1" applyFont="1" applyNumberFormat="1">
      <alignment readingOrder="0" shrinkToFit="0" vertical="center" wrapText="0"/>
    </xf>
    <xf borderId="0" fillId="5" fontId="1" numFmtId="49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3</xdr:row>
      <xdr:rowOff>171450</xdr:rowOff>
    </xdr:from>
    <xdr:ext cx="3629025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1"/>
      <c r="D2" s="1"/>
      <c r="E2" s="1"/>
      <c r="F2" s="1"/>
      <c r="G2" s="3" t="s">
        <v>2</v>
      </c>
      <c r="H2" s="4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5"/>
      <c r="H4" s="5"/>
      <c r="I4" s="1"/>
      <c r="J4" s="6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3" t="s">
        <v>5</v>
      </c>
      <c r="H5" s="4" t="s">
        <v>6</v>
      </c>
      <c r="I5" s="1"/>
      <c r="J5" s="3" t="s">
        <v>7</v>
      </c>
      <c r="K5" s="7" t="s">
        <v>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3" t="s">
        <v>9</v>
      </c>
      <c r="H6" s="4" t="s">
        <v>10</v>
      </c>
      <c r="I6" s="1"/>
      <c r="J6" s="3" t="s">
        <v>11</v>
      </c>
      <c r="K6" s="7" t="s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8" t="s">
        <v>13</v>
      </c>
      <c r="H7" s="9" t="s">
        <v>14</v>
      </c>
      <c r="I7" s="1"/>
      <c r="J7" s="3" t="s">
        <v>15</v>
      </c>
      <c r="K7" s="7" t="s">
        <v>16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8" t="s">
        <v>17</v>
      </c>
      <c r="H8" s="9" t="s">
        <v>18</v>
      </c>
      <c r="I8" s="1"/>
      <c r="J8" s="3" t="s">
        <v>19</v>
      </c>
      <c r="K8" s="7" t="s">
        <v>20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8" t="s">
        <v>21</v>
      </c>
      <c r="H9" s="9" t="s">
        <v>22</v>
      </c>
      <c r="I9" s="1"/>
      <c r="J9" s="3" t="s">
        <v>23</v>
      </c>
      <c r="K9" s="7" t="s">
        <v>24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5"/>
      <c r="H10" s="5"/>
      <c r="I10" s="1"/>
      <c r="J10" s="3" t="s">
        <v>25</v>
      </c>
      <c r="K10" s="7" t="s">
        <v>26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5"/>
      <c r="H11" s="5"/>
      <c r="I11" s="1"/>
      <c r="J11" s="3" t="s">
        <v>27</v>
      </c>
      <c r="K11" s="7" t="s">
        <v>18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0" t="s">
        <v>28</v>
      </c>
      <c r="H12" s="11" t="s">
        <v>29</v>
      </c>
      <c r="I12" s="1"/>
      <c r="J12" s="3" t="s">
        <v>30</v>
      </c>
      <c r="K12" s="7" t="s">
        <v>31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0" t="s">
        <v>32</v>
      </c>
      <c r="H13" s="11" t="s">
        <v>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3" t="s">
        <v>34</v>
      </c>
      <c r="H16" s="7" t="s">
        <v>35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5"/>
      <c r="E17" s="5"/>
      <c r="F17" s="1"/>
      <c r="G17" s="3" t="s">
        <v>36</v>
      </c>
      <c r="H17" s="7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/>
      <c r="C18" s="5"/>
      <c r="D18" s="1"/>
      <c r="E18" s="1"/>
      <c r="F18" s="1"/>
      <c r="G18" s="5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/>
      <c r="C19" s="5"/>
      <c r="D19" s="1"/>
      <c r="E19" s="1"/>
      <c r="F19" s="1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/>
      <c r="C20" s="5"/>
      <c r="D20" s="1"/>
      <c r="E20" s="1"/>
      <c r="F20" s="1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2" t="s">
        <v>38</v>
      </c>
      <c r="B21" s="13" t="s">
        <v>39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>
      <c r="A22" s="16" t="s">
        <v>40</v>
      </c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41</v>
      </c>
      <c r="B23" s="17"/>
      <c r="C23" s="17"/>
      <c r="D23" s="17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42</v>
      </c>
      <c r="B24" s="17"/>
      <c r="C24" s="5"/>
      <c r="D24" s="1"/>
      <c r="E24" s="17"/>
      <c r="F24" s="17"/>
      <c r="G24" s="17"/>
      <c r="H24" s="17"/>
      <c r="I24" s="17"/>
      <c r="J24" s="17"/>
      <c r="K24" s="17"/>
      <c r="L24" s="1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 t="s">
        <v>43</v>
      </c>
      <c r="B25" s="18" t="s">
        <v>44</v>
      </c>
      <c r="C25" s="18" t="s">
        <v>45</v>
      </c>
      <c r="D25" s="18" t="s">
        <v>46</v>
      </c>
      <c r="E25" s="2"/>
      <c r="F25" s="1"/>
      <c r="G25" s="1"/>
      <c r="H25" s="1"/>
      <c r="I25" s="1"/>
      <c r="J25" s="1"/>
      <c r="K25" s="1"/>
      <c r="L25" s="1"/>
      <c r="M25" s="17"/>
      <c r="N25" s="17"/>
      <c r="O25" s="17"/>
      <c r="P25" s="1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9">
        <f>H5*K5+H6*K6+H12</f>
        <v>0.3775</v>
      </c>
      <c r="B26" s="7">
        <f>1/(1+EXP(-A26))</f>
        <v>0.5932699921</v>
      </c>
      <c r="C26" s="19">
        <f>H5*K7+H6*K8+H12</f>
        <v>0.3925</v>
      </c>
      <c r="D26" s="7">
        <f>1/(1+EXP(-C26))</f>
        <v>0.5968843783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7"/>
      <c r="F27" s="17"/>
      <c r="G27" s="17"/>
      <c r="H27" s="17"/>
      <c r="I27" s="17"/>
      <c r="J27" s="17"/>
      <c r="K27" s="17"/>
      <c r="L27" s="1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6" t="s">
        <v>47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48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 t="s">
        <v>49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8" t="s">
        <v>50</v>
      </c>
      <c r="B31" s="18" t="s">
        <v>51</v>
      </c>
      <c r="C31" s="18" t="s">
        <v>52</v>
      </c>
      <c r="D31" s="18" t="s">
        <v>53</v>
      </c>
      <c r="E31" s="17"/>
      <c r="F31" s="17"/>
      <c r="G31" s="17"/>
      <c r="H31" s="17"/>
      <c r="I31" s="17"/>
      <c r="J31" s="17"/>
      <c r="K31" s="17"/>
      <c r="L31" s="1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9">
        <f>B26*K9+D26*K10+H13</f>
        <v>1.105905967</v>
      </c>
      <c r="B32" s="7">
        <f>1/(1+EXP(-A32))</f>
        <v>0.7513650696</v>
      </c>
      <c r="C32" s="19">
        <f>B26*K11+D26*K12+H13</f>
        <v>1.224921404</v>
      </c>
      <c r="D32" s="7">
        <f>1/(1+EXP(-C32))</f>
        <v>0.7729284653</v>
      </c>
      <c r="E32" s="17"/>
      <c r="F32" s="17"/>
      <c r="G32" s="17"/>
      <c r="H32" s="17"/>
      <c r="I32" s="17"/>
      <c r="J32" s="17"/>
      <c r="K32" s="17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7"/>
      <c r="F33" s="17"/>
      <c r="G33" s="17"/>
      <c r="H33" s="17"/>
      <c r="I33" s="17"/>
      <c r="J33" s="17"/>
      <c r="K33" s="17"/>
      <c r="L33" s="1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6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55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" t="s">
        <v>56</v>
      </c>
      <c r="B36" s="19">
        <f>0.5*(H16-B32)^2</f>
        <v>0.2748110832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7" t="s">
        <v>57</v>
      </c>
      <c r="B37" s="19">
        <f>0.5*(H17-D32)^2</f>
        <v>0.02356002558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8" t="s">
        <v>58</v>
      </c>
      <c r="B38" s="19">
        <f>SUM(B36:B37)</f>
        <v>0.2983711088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2" t="s">
        <v>59</v>
      </c>
      <c r="B42" s="13" t="s">
        <v>60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>
      <c r="A43" s="16" t="s">
        <v>61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 t="s">
        <v>62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 t="s">
        <v>63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0" t="s">
        <v>64</v>
      </c>
      <c r="B46" s="19">
        <f>B32 * (1-B32) * (H16-B32)</f>
        <v>-0.1384985616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0" t="s">
        <v>65</v>
      </c>
      <c r="B47" s="19">
        <f>D32 * (1-D32) * (H17-D32)</f>
        <v>0.03809823652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7"/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6" t="s">
        <v>66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1" t="s">
        <v>67</v>
      </c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1" t="s">
        <v>68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0" t="s">
        <v>69</v>
      </c>
      <c r="B52" s="19">
        <f>B26*(1-B26)*(K9*B46+K11*B47)</f>
        <v>-0.008771354689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0" t="s">
        <v>70</v>
      </c>
      <c r="B53" s="19">
        <f>D26*(1-D26)*(K10*B46+K12*B47)</f>
        <v>-0.009954254705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7">
      <c r="A57" s="12" t="s">
        <v>71</v>
      </c>
      <c r="B57" s="13" t="s">
        <v>72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>
      <c r="A58" s="2" t="s">
        <v>73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 t="s">
        <v>74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0" t="s">
        <v>75</v>
      </c>
      <c r="B60" s="19">
        <f>H8*B52*H5</f>
        <v>-0.0002192838672</v>
      </c>
      <c r="C60" s="20" t="s">
        <v>76</v>
      </c>
      <c r="D60" s="19">
        <f t="shared" ref="D60:D67" si="1">K5+B60</f>
        <v>0.1497807161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0" t="s">
        <v>77</v>
      </c>
      <c r="B61" s="19">
        <f>H8*B52*H6</f>
        <v>-0.0004385677345</v>
      </c>
      <c r="C61" s="20" t="s">
        <v>78</v>
      </c>
      <c r="D61" s="19">
        <f t="shared" si="1"/>
        <v>0.1995614323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0" t="s">
        <v>79</v>
      </c>
      <c r="B62" s="7">
        <f>H8*B53*H5</f>
        <v>-0.0002488563676</v>
      </c>
      <c r="C62" s="20" t="s">
        <v>80</v>
      </c>
      <c r="D62" s="19">
        <f t="shared" si="1"/>
        <v>0.2497511436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0" t="s">
        <v>81</v>
      </c>
      <c r="B63" s="19">
        <f>H8*B53*H6</f>
        <v>-0.0004977127353</v>
      </c>
      <c r="C63" s="20" t="s">
        <v>82</v>
      </c>
      <c r="D63" s="19">
        <f t="shared" si="1"/>
        <v>0.2995022873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0" t="s">
        <v>83</v>
      </c>
      <c r="B64" s="19">
        <f>H8*B46*B26</f>
        <v>-0.04108352028</v>
      </c>
      <c r="C64" s="20" t="s">
        <v>84</v>
      </c>
      <c r="D64" s="19">
        <f t="shared" si="1"/>
        <v>0.3589164797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0" t="s">
        <v>85</v>
      </c>
      <c r="B65" s="19">
        <f>H8*B46*D26</f>
        <v>-0.04133381392</v>
      </c>
      <c r="C65" s="20" t="s">
        <v>86</v>
      </c>
      <c r="D65" s="19">
        <f t="shared" si="1"/>
        <v>0.4086661861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0" t="s">
        <v>87</v>
      </c>
      <c r="B66" s="19">
        <f>H8*B47*B26</f>
        <v>0.01130127024</v>
      </c>
      <c r="C66" s="20" t="s">
        <v>88</v>
      </c>
      <c r="D66" s="19">
        <f t="shared" si="1"/>
        <v>0.5113012702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0" t="s">
        <v>89</v>
      </c>
      <c r="B67" s="19">
        <f>H8*B47*D26</f>
        <v>0.01137012111</v>
      </c>
      <c r="C67" s="20" t="s">
        <v>90</v>
      </c>
      <c r="D67" s="19">
        <f t="shared" si="1"/>
        <v>0.5613701211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0" t="s">
        <v>91</v>
      </c>
      <c r="B68" s="19">
        <f>H8*B52*1</f>
        <v>-0.004385677345</v>
      </c>
      <c r="C68" s="20" t="s">
        <v>92</v>
      </c>
      <c r="D68" s="19">
        <f>H12+B68</f>
        <v>0.3456143227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0" t="s">
        <v>93</v>
      </c>
      <c r="B69" s="19">
        <f>H8*B53*1</f>
        <v>-0.004977127353</v>
      </c>
      <c r="C69" s="20" t="s">
        <v>94</v>
      </c>
      <c r="D69" s="19">
        <f t="shared" ref="D69:D70" si="2">H12+B69</f>
        <v>0.3450228726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0" t="s">
        <v>95</v>
      </c>
      <c r="B70" s="19">
        <f>H8*B46*1</f>
        <v>-0.06924928081</v>
      </c>
      <c r="C70" s="20" t="s">
        <v>96</v>
      </c>
      <c r="D70" s="19">
        <f t="shared" si="2"/>
        <v>0.5307507192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0" t="s">
        <v>97</v>
      </c>
      <c r="B71" s="19">
        <f>H8*B47*1</f>
        <v>0.01904911826</v>
      </c>
      <c r="C71" s="20" t="s">
        <v>98</v>
      </c>
      <c r="D71" s="19">
        <f>H13+B71</f>
        <v>0.6190491183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2" t="s">
        <v>99</v>
      </c>
      <c r="B75" s="13" t="s">
        <v>100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>
      <c r="A76" s="16" t="s">
        <v>40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 t="s">
        <v>41</v>
      </c>
      <c r="B77" s="17"/>
      <c r="C77" s="17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 t="s">
        <v>42</v>
      </c>
      <c r="B78" s="17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8" t="s">
        <v>43</v>
      </c>
      <c r="B79" s="18" t="s">
        <v>44</v>
      </c>
      <c r="C79" s="18" t="s">
        <v>45</v>
      </c>
      <c r="D79" s="18" t="s">
        <v>46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9">
        <f>H5*D60+H6*D61+D68</f>
        <v>0.3730595017</v>
      </c>
      <c r="B80" s="7">
        <f>1/(1+EXP(-A80))</f>
        <v>0.5921980545</v>
      </c>
      <c r="C80" s="19">
        <f>H5*D62+H6*D63+D69</f>
        <v>0.3874606586</v>
      </c>
      <c r="D80" s="7">
        <f>1/(1+EXP(-C80))</f>
        <v>0.5956712554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6" t="s">
        <v>47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" t="s">
        <v>48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 t="s">
        <v>49</v>
      </c>
      <c r="B84" s="17"/>
      <c r="C84" s="17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8" t="s">
        <v>50</v>
      </c>
      <c r="B85" s="18" t="s">
        <v>51</v>
      </c>
      <c r="C85" s="18" t="s">
        <v>52</v>
      </c>
      <c r="D85" s="18" t="s">
        <v>53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9">
        <f>B80*D64+D80*D65+D70</f>
        <v>0.9867310603</v>
      </c>
      <c r="B86" s="7">
        <f>1/(1+EXP(-A86))</f>
        <v>0.7284417622</v>
      </c>
      <c r="C86" s="19">
        <f>B80*D66+D80*D67+D71</f>
        <v>1.256232781</v>
      </c>
      <c r="D86" s="7">
        <f>1/(1+EXP(-C86))</f>
        <v>0.7783769203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6" t="s">
        <v>54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 t="s">
        <v>55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7" t="s">
        <v>56</v>
      </c>
      <c r="B90" s="19">
        <f>0.5*(H16-B86)^2</f>
        <v>0.2580792829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7" t="s">
        <v>57</v>
      </c>
      <c r="B91" s="19">
        <f>0.5*(H17-D86)^2</f>
        <v>0.02239216393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8" t="s">
        <v>58</v>
      </c>
      <c r="B92" s="19">
        <f>SUM(B90:B91)</f>
        <v>0.2804714468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2" t="s">
        <v>101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>
      <c r="A97" s="23" t="s">
        <v>102</v>
      </c>
      <c r="B97" s="24"/>
      <c r="C97" s="1">
        <f>B38</f>
        <v>0.2983711088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3" t="s">
        <v>103</v>
      </c>
      <c r="B98" s="24"/>
      <c r="C98" s="1">
        <f>B92</f>
        <v>0.2804714468</v>
      </c>
      <c r="D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" t="s">
        <v>104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4">
    <mergeCell ref="A49:D49"/>
    <mergeCell ref="B57:Z57"/>
    <mergeCell ref="B75:Z75"/>
    <mergeCell ref="A76:D76"/>
    <mergeCell ref="A82:D82"/>
    <mergeCell ref="A88:D88"/>
    <mergeCell ref="A96:Z96"/>
    <mergeCell ref="J4:K4"/>
    <mergeCell ref="B21:Z21"/>
    <mergeCell ref="A22:D22"/>
    <mergeCell ref="A28:D28"/>
    <mergeCell ref="A34:D34"/>
    <mergeCell ref="B42:Z42"/>
    <mergeCell ref="A43:D43"/>
  </mergeCells>
  <drawing r:id="rId1"/>
</worksheet>
</file>