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Arkusz1" sheetId="1" state="visible" r:id="rId1"/>
  </sheets>
  <calcPr/>
</workbook>
</file>

<file path=xl/sharedStrings.xml><?xml version="1.0" encoding="utf-8"?>
<sst xmlns="http://schemas.openxmlformats.org/spreadsheetml/2006/main" count="51" uniqueCount="51">
  <si>
    <t xml:space="preserve">N1 = 0.25(1-E)(1-n)</t>
  </si>
  <si>
    <t>współrzędne</t>
  </si>
  <si>
    <t>ID</t>
  </si>
  <si>
    <t>x</t>
  </si>
  <si>
    <t>y</t>
  </si>
  <si>
    <t>e4</t>
  </si>
  <si>
    <t>e3</t>
  </si>
  <si>
    <t xml:space="preserve">N2 = 0.25(1+E)(1-n)</t>
  </si>
  <si>
    <t>e1</t>
  </si>
  <si>
    <t>e2</t>
  </si>
  <si>
    <t xml:space="preserve">N3 = 0.25(1+E)(1+n)</t>
  </si>
  <si>
    <t xml:space="preserve">N4 = 0.25(1-E)(1+n)</t>
  </si>
  <si>
    <t>jakobian</t>
  </si>
  <si>
    <t>pkt_calk</t>
  </si>
  <si>
    <t>dN1/dξ</t>
  </si>
  <si>
    <t>dN2/dξ</t>
  </si>
  <si>
    <t>dN3/dξ</t>
  </si>
  <si>
    <t>dN4/dξ</t>
  </si>
  <si>
    <t>dx/dξ</t>
  </si>
  <si>
    <t>pc1</t>
  </si>
  <si>
    <t>dy/dξ</t>
  </si>
  <si>
    <t>pc2</t>
  </si>
  <si>
    <t>dx/dη</t>
  </si>
  <si>
    <t>pc3</t>
  </si>
  <si>
    <t>dy/dη</t>
  </si>
  <si>
    <t>pc4</t>
  </si>
  <si>
    <t>dN1/dη</t>
  </si>
  <si>
    <t>dN2/dη</t>
  </si>
  <si>
    <t>dN3/dη</t>
  </si>
  <si>
    <t>dN4/dη</t>
  </si>
  <si>
    <t>det[J]</t>
  </si>
  <si>
    <t>1/det[J]</t>
  </si>
  <si>
    <t xml:space="preserve">macierz jakobiego</t>
  </si>
  <si>
    <t>ksi</t>
  </si>
  <si>
    <t>eta</t>
  </si>
  <si>
    <t xml:space="preserve">macierz H</t>
  </si>
  <si>
    <t>pc5</t>
  </si>
  <si>
    <t>pc6</t>
  </si>
  <si>
    <t>pc7</t>
  </si>
  <si>
    <t>pc8</t>
  </si>
  <si>
    <t>pc9</t>
  </si>
  <si>
    <t>N1</t>
  </si>
  <si>
    <t>N2</t>
  </si>
  <si>
    <t>N3</t>
  </si>
  <si>
    <t>N4</t>
  </si>
  <si>
    <t>suma</t>
  </si>
  <si>
    <t>dol</t>
  </si>
  <si>
    <t>pcn</t>
  </si>
  <si>
    <t>prawo</t>
  </si>
  <si>
    <t>gora</t>
  </si>
  <si>
    <t>lewo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</si>
</sst>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0" formatCode="0.0000"/>
  </numFmts>
  <fonts count="2">
    <font>
      <name val="Calibri"/>
      <color theme="1"/>
      <sz val="12.000000"/>
      <scheme val="minor"/>
    </font>
    <font>
      <name val="Calibri"/>
      <color rgb="FF006100"/>
      <sz val="12.000000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rgb="FFFFE699"/>
        <bgColor rgb="FFFFE699"/>
      </patternFill>
    </fill>
    <fill>
      <patternFill patternType="solid">
        <fgColor rgb="FFB4C6E7"/>
        <bgColor rgb="FFB4C6E7"/>
      </patternFill>
    </fill>
    <fill>
      <patternFill patternType="solid">
        <fgColor rgb="FFC6E0B4"/>
        <bgColor rgb="FFC6E0B4"/>
      </patternFill>
    </fill>
  </fills>
  <borders count="1">
    <border>
      <left/>
      <right/>
      <top/>
      <bottom/>
      <diagonal/>
    </border>
  </borders>
  <cellStyleXfs count="2">
    <xf fontId="0" fillId="0" borderId="0" numFmtId="0" applyNumberFormat="1" applyFont="1" applyFill="1" applyBorder="1"/>
    <xf fontId="1" fillId="2" borderId="0" numFmtId="0" applyNumberFormat="0" applyFont="1" applyFill="1" applyBorder="0"/>
  </cellStyleXfs>
  <cellXfs count="8">
    <xf fontId="0" fillId="0" borderId="0" numFmtId="0" xfId="0"/>
    <xf fontId="1" fillId="2" borderId="0" numFmtId="0" xfId="1" applyFont="1" applyFill="1"/>
    <xf fontId="0" fillId="3" borderId="0" numFmtId="0" xfId="0" applyFill="1"/>
    <xf fontId="0" fillId="4" borderId="0" numFmtId="0" xfId="0" applyFill="1"/>
    <xf fontId="0" fillId="5" borderId="0" numFmtId="0" xfId="0" applyFill="1"/>
    <xf fontId="0" fillId="5" borderId="0" numFmtId="160" xfId="0" applyNumberFormat="1" applyFill="1"/>
    <xf fontId="0" fillId="0" borderId="0" numFmtId="160" xfId="0" applyNumberFormat="1"/>
    <xf fontId="0" fillId="0" borderId="0" numFmtId="0" xfId="0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18</xdr:col>
      <xdr:colOff>53975</xdr:colOff>
      <xdr:row>33</xdr:row>
      <xdr:rowOff>4318</xdr:rowOff>
    </xdr:from>
    <xdr:to>
      <xdr:col>34</xdr:col>
      <xdr:colOff>15875</xdr:colOff>
      <xdr:row>70</xdr:row>
      <xdr:rowOff>3175</xdr:rowOff>
    </xdr:to>
    <xdr:pic>
      <xdr:nvPicPr>
        <xdr:cNvPr id="60" name="Obraz 1" descr="Brak opisu." hidden="0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14989175" y="6709918"/>
          <a:ext cx="13373100" cy="7399782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50800</xdr:colOff>
      <xdr:row>2</xdr:row>
      <xdr:rowOff>190500</xdr:rowOff>
    </xdr:from>
    <xdr:to>
      <xdr:col>31</xdr:col>
      <xdr:colOff>122216</xdr:colOff>
      <xdr:row>29</xdr:row>
      <xdr:rowOff>187325</xdr:rowOff>
    </xdr:to>
    <xdr:pic>
      <xdr:nvPicPr>
        <xdr:cNvPr id="23" name="Obraz 3" hidden="0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15786100" y="596900"/>
          <a:ext cx="10129816" cy="5397500"/>
        </a:xfrm>
        <a:prstGeom prst="rect">
          <a:avLst/>
        </a:prstGeom>
      </xdr:spPr>
    </xdr:pic>
    <xdr:clientData/>
  </xdr:twoCellAnchor>
  <xdr:twoCellAnchor editAs="oneCell">
    <xdr:from>
      <xdr:col>20</xdr:col>
      <xdr:colOff>361950</xdr:colOff>
      <xdr:row>20</xdr:row>
      <xdr:rowOff>82550</xdr:rowOff>
    </xdr:from>
    <xdr:to>
      <xdr:col>33</xdr:col>
      <xdr:colOff>488950</xdr:colOff>
      <xdr:row>41</xdr:row>
      <xdr:rowOff>75492</xdr:rowOff>
    </xdr:to>
    <xdr:pic>
      <xdr:nvPicPr>
        <xdr:cNvPr id="44" name="Obraz 4" hidden="0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16948150" y="4146550"/>
          <a:ext cx="11023600" cy="4193467"/>
        </a:xfrm>
        <a:prstGeom prst="rect">
          <a:avLst/>
        </a:prstGeom>
      </xdr:spPr>
    </xdr:pic>
    <xdr:clientData/>
  </xdr:twoCellAnchor>
  <xdr:twoCellAnchor editAs="oneCell">
    <xdr:from>
      <xdr:col>17</xdr:col>
      <xdr:colOff>676274</xdr:colOff>
      <xdr:row>31</xdr:row>
      <xdr:rowOff>34924</xdr:rowOff>
    </xdr:from>
    <xdr:to>
      <xdr:col>30</xdr:col>
      <xdr:colOff>66673</xdr:colOff>
      <xdr:row>46</xdr:row>
      <xdr:rowOff>187323</xdr:rowOff>
    </xdr:to>
    <xdr:pic>
      <xdr:nvPicPr>
        <xdr:cNvPr id="59" name="Obraz 9" hidden="0"/>
        <xdr:cNvPicPr>
          <a:picLocks noChangeAspect="1"/>
        </xdr:cNvPicPr>
      </xdr:nvPicPr>
      <xdr:blipFill>
        <a:blip r:embed="rId4"/>
        <a:stretch/>
      </xdr:blipFill>
      <xdr:spPr bwMode="auto">
        <a:xfrm>
          <a:off x="14963773" y="6530974"/>
          <a:ext cx="10287000" cy="3295649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444500</xdr:colOff>
      <xdr:row>21</xdr:row>
      <xdr:rowOff>66675</xdr:rowOff>
    </xdr:from>
    <xdr:to>
      <xdr:col>29</xdr:col>
      <xdr:colOff>749300</xdr:colOff>
      <xdr:row>30</xdr:row>
      <xdr:rowOff>133350</xdr:rowOff>
    </xdr:to>
    <xdr:pic>
      <xdr:nvPicPr>
        <xdr:cNvPr id="62" name="Obraz 10" hidden="0"/>
        <xdr:cNvPicPr>
          <a:picLocks noChangeAspect="1"/>
        </xdr:cNvPicPr>
      </xdr:nvPicPr>
      <xdr:blipFill>
        <a:blip r:embed="rId5"/>
        <a:stretch/>
      </xdr:blipFill>
      <xdr:spPr bwMode="auto">
        <a:xfrm>
          <a:off x="14554200" y="4333875"/>
          <a:ext cx="10363200" cy="1866900"/>
        </a:xfrm>
        <a:prstGeom prst="rect">
          <a:avLst/>
        </a:prstGeom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H23" activeCellId="0" sqref="H23"/>
    </sheetView>
  </sheetViews>
  <sheetFormatPr defaultColWidth="11" defaultRowHeight="16.5"/>
  <cols>
    <col bestFit="1" customWidth="1" min="5" max="5" width="11.5"/>
  </cols>
  <sheetData>
    <row r="1" ht="15.75">
      <c r="A1" t="s">
        <v>0</v>
      </c>
      <c r="D1" s="1" t="s">
        <v>1</v>
      </c>
      <c r="I1" s="2" t="s">
        <v>2</v>
      </c>
      <c r="J1" s="2" t="s">
        <v>3</v>
      </c>
      <c r="K1" s="2" t="s">
        <v>4</v>
      </c>
      <c r="M1" t="s">
        <v>5</v>
      </c>
      <c r="N1" t="s">
        <v>6</v>
      </c>
    </row>
    <row r="2" ht="15.75">
      <c r="A2" t="s">
        <v>7</v>
      </c>
      <c r="C2" s="2" t="s">
        <v>2</v>
      </c>
      <c r="D2" s="2">
        <v>1</v>
      </c>
      <c r="E2" s="2">
        <v>2</v>
      </c>
      <c r="F2" s="2">
        <v>3</v>
      </c>
      <c r="G2" s="2">
        <v>4</v>
      </c>
      <c r="I2" s="2">
        <v>1</v>
      </c>
      <c r="J2" s="3">
        <f>D3</f>
        <v>0</v>
      </c>
      <c r="K2" s="3">
        <f>D4</f>
        <v>0</v>
      </c>
      <c r="M2" t="s">
        <v>8</v>
      </c>
      <c r="N2" t="s">
        <v>9</v>
      </c>
    </row>
    <row r="3" ht="15.75">
      <c r="A3" t="s">
        <v>10</v>
      </c>
      <c r="C3" s="2" t="s">
        <v>3</v>
      </c>
      <c r="D3" s="3">
        <v>0</v>
      </c>
      <c r="E3" s="3">
        <v>0.025000000000000001</v>
      </c>
      <c r="F3" s="3">
        <v>0.025000000000000001</v>
      </c>
      <c r="G3" s="3">
        <v>0</v>
      </c>
      <c r="I3" s="2">
        <v>2</v>
      </c>
      <c r="J3" s="3">
        <f>E3</f>
        <v>0.025000000000000001</v>
      </c>
      <c r="K3" s="3">
        <f>E4</f>
        <v>0</v>
      </c>
    </row>
    <row r="4" ht="15.75">
      <c r="A4" t="s">
        <v>11</v>
      </c>
      <c r="C4" s="2" t="s">
        <v>4</v>
      </c>
      <c r="D4" s="3">
        <v>0</v>
      </c>
      <c r="E4" s="3">
        <v>0</v>
      </c>
      <c r="F4" s="3">
        <v>0.025000000000000001</v>
      </c>
      <c r="G4" s="3">
        <v>0.025000000000000001</v>
      </c>
      <c r="I4" s="2">
        <v>3</v>
      </c>
      <c r="J4" s="3">
        <f>F3</f>
        <v>0.025000000000000001</v>
      </c>
      <c r="K4" s="3">
        <f>F4</f>
        <v>0.025000000000000001</v>
      </c>
    </row>
    <row r="5" ht="15.75">
      <c r="D5" t="s">
        <v>12</v>
      </c>
      <c r="I5" s="2">
        <v>4</v>
      </c>
      <c r="J5" s="3">
        <f>G3</f>
        <v>0</v>
      </c>
      <c r="K5" s="3">
        <f>G4</f>
        <v>0.025000000000000001</v>
      </c>
    </row>
    <row r="6" ht="15.75">
      <c r="C6" t="s">
        <v>13</v>
      </c>
      <c r="D6">
        <v>1</v>
      </c>
      <c r="E6">
        <v>2</v>
      </c>
      <c r="F6">
        <v>3</v>
      </c>
      <c r="G6">
        <v>4</v>
      </c>
      <c r="M6" t="s">
        <v>14</v>
      </c>
      <c r="N6" t="s">
        <v>15</v>
      </c>
      <c r="O6" t="s">
        <v>16</v>
      </c>
      <c r="P6" t="s">
        <v>17</v>
      </c>
    </row>
    <row r="7" ht="15.75">
      <c r="C7" t="s">
        <v>18</v>
      </c>
      <c r="D7" s="4">
        <f>$D$3*M7+$E$3*N7+$F$3*O7+$G$3*P7</f>
        <v>0.012499999999999976</v>
      </c>
      <c r="E7" s="4">
        <f>D3*M8+E3*N8+F3*O8+G3*P8</f>
        <v>0.012499999999999976</v>
      </c>
      <c r="F7" s="5">
        <f>D3*M9+E3*N9+F3*O9+G3*P9</f>
        <v>0.012499999999999976</v>
      </c>
      <c r="G7" s="5">
        <f>D3*M10+E3*N10+F3*O10+G3*P10</f>
        <v>0.012499999999999976</v>
      </c>
      <c r="L7" t="s">
        <v>19</v>
      </c>
      <c r="M7" s="6">
        <v>-0.39433756729740599</v>
      </c>
      <c r="N7" s="6">
        <v>0.39433756729740599</v>
      </c>
      <c r="O7" s="6">
        <v>0.105662432702593</v>
      </c>
      <c r="P7" s="6">
        <v>-0.105662432702593</v>
      </c>
    </row>
    <row r="8" ht="15.75">
      <c r="C8" t="s">
        <v>20</v>
      </c>
      <c r="D8" s="5">
        <f>D4*M7+E4*N7+F4*O7+G4*P7</f>
        <v>0</v>
      </c>
      <c r="E8" s="5">
        <f>D4*M8+E4*N8+F4*O8+G4*P8</f>
        <v>0</v>
      </c>
      <c r="F8" s="5">
        <f>D4*M9+E4*N9+F4*O9+G4*P9</f>
        <v>0</v>
      </c>
      <c r="G8" s="5">
        <f>D4*M10+E4*N10+F4*O10+G4*P10</f>
        <v>0</v>
      </c>
      <c r="L8" t="s">
        <v>21</v>
      </c>
      <c r="M8" s="6">
        <v>-0.39433756729740599</v>
      </c>
      <c r="N8" s="6">
        <v>0.39433756729740599</v>
      </c>
      <c r="O8" s="6">
        <v>0.105662432702593</v>
      </c>
      <c r="P8" s="6">
        <v>-0.105662432702593</v>
      </c>
    </row>
    <row r="9" ht="15.75">
      <c r="C9" t="s">
        <v>22</v>
      </c>
      <c r="D9" s="5">
        <f>D3*M12+E3*N12+F3*O12+G3*P12</f>
        <v>0</v>
      </c>
      <c r="E9" s="5">
        <f>D3*M13+E3*N13+F3*O13+G3*P13</f>
        <v>0</v>
      </c>
      <c r="F9" s="5">
        <f>D3*M14+E3*N14+F3*O14+G3*P14</f>
        <v>0</v>
      </c>
      <c r="G9" s="5">
        <f>D3*M15+E3*N15+F3*O15+G3*P15</f>
        <v>0</v>
      </c>
      <c r="L9" t="s">
        <v>23</v>
      </c>
      <c r="M9" s="6">
        <v>-0.105662432702593</v>
      </c>
      <c r="N9" s="6">
        <v>0.105662432702593</v>
      </c>
      <c r="O9" s="6">
        <v>0.39433756729740599</v>
      </c>
      <c r="P9" s="6">
        <v>-0.39433756729740599</v>
      </c>
    </row>
    <row r="10" ht="15.75">
      <c r="C10" t="s">
        <v>24</v>
      </c>
      <c r="D10" s="5">
        <f>D4*M12+E4*N12+F4*O12+G4*P12</f>
        <v>0.012499999999999976</v>
      </c>
      <c r="E10" s="5">
        <f>D4*M13+E4*N13+F4*O13+G4*P13</f>
        <v>0.012499999999999976</v>
      </c>
      <c r="F10" s="5">
        <f>D4*M14+E4*N14+F4*O14+G4*P14</f>
        <v>0.012499999999999976</v>
      </c>
      <c r="G10" s="5">
        <f>D4*M15+E4*N15+F4*O15+G4*P15</f>
        <v>0.012499999999999976</v>
      </c>
      <c r="L10" t="s">
        <v>25</v>
      </c>
      <c r="M10" s="6">
        <v>-0.105662432702593</v>
      </c>
      <c r="N10" s="6">
        <v>0.105662432702593</v>
      </c>
      <c r="O10" s="6">
        <v>0.39433756729740599</v>
      </c>
      <c r="P10" s="6">
        <v>-0.39433756729740599</v>
      </c>
    </row>
    <row r="11" ht="15.75">
      <c r="M11" t="s">
        <v>26</v>
      </c>
      <c r="N11" t="s">
        <v>27</v>
      </c>
      <c r="O11" t="s">
        <v>28</v>
      </c>
      <c r="P11" t="s">
        <v>29</v>
      </c>
    </row>
    <row r="12" ht="15.75">
      <c r="C12" t="s">
        <v>30</v>
      </c>
      <c r="D12">
        <f>D7*D10-D7*D9</f>
        <v>0.00015624999999999941</v>
      </c>
      <c r="E12">
        <f t="shared" ref="E12:G12" si="0">E7*E10-E7*E9</f>
        <v>0.00015624999999999941</v>
      </c>
      <c r="F12">
        <f t="shared" si="0"/>
        <v>0.00015624999999999941</v>
      </c>
      <c r="G12">
        <f t="shared" si="0"/>
        <v>0.00015624999999999941</v>
      </c>
      <c r="L12" t="s">
        <v>19</v>
      </c>
      <c r="M12" s="6">
        <v>-0.39433756729740599</v>
      </c>
      <c r="N12" s="6">
        <v>-0.105662432702593</v>
      </c>
      <c r="O12" s="6">
        <v>0.105662432702593</v>
      </c>
      <c r="P12" s="6">
        <v>0.39433756729740599</v>
      </c>
    </row>
    <row r="13" ht="15.75">
      <c r="C13" t="s">
        <v>31</v>
      </c>
      <c r="D13">
        <f>1/D12</f>
        <v>6400.0000000000246</v>
      </c>
      <c r="E13">
        <f t="shared" ref="E13:G13" si="1">1/E12</f>
        <v>6400.0000000000246</v>
      </c>
      <c r="F13">
        <f t="shared" si="1"/>
        <v>6400.0000000000246</v>
      </c>
      <c r="G13">
        <f t="shared" si="1"/>
        <v>6400.0000000000246</v>
      </c>
      <c r="L13" t="s">
        <v>21</v>
      </c>
      <c r="M13" s="6">
        <v>-0.105662432702593</v>
      </c>
      <c r="N13" s="6">
        <v>-0.39433756729740599</v>
      </c>
      <c r="O13" s="6">
        <v>0.39433756729740599</v>
      </c>
      <c r="P13" s="6">
        <v>0.105662432702593</v>
      </c>
    </row>
    <row r="14">
      <c r="L14" t="s">
        <v>23</v>
      </c>
      <c r="M14" s="6">
        <v>-0.105662432702593</v>
      </c>
      <c r="N14" s="6">
        <v>-0.39433756729740599</v>
      </c>
      <c r="O14" s="6">
        <v>0.39433756729740599</v>
      </c>
      <c r="P14" s="6">
        <v>0.105662432702593</v>
      </c>
    </row>
    <row r="15" ht="15.75">
      <c r="D15" t="s">
        <v>32</v>
      </c>
      <c r="L15" t="s">
        <v>25</v>
      </c>
      <c r="M15" s="6">
        <v>-0.39433756729740599</v>
      </c>
      <c r="N15" s="6">
        <v>-0.105662432702593</v>
      </c>
      <c r="O15" s="6">
        <v>0.105662432702593</v>
      </c>
      <c r="P15" s="6">
        <v>0.39433756729740599</v>
      </c>
    </row>
    <row r="16" ht="15.75">
      <c r="D16">
        <f t="shared" ref="D16:D18" si="2">D7*$D$13</f>
        <v>80.000000000000156</v>
      </c>
      <c r="E16">
        <f t="shared" ref="E16:G18" si="3">E7*$D$13</f>
        <v>80.000000000000156</v>
      </c>
      <c r="F16">
        <f t="shared" si="3"/>
        <v>80.000000000000156</v>
      </c>
      <c r="G16">
        <f t="shared" si="3"/>
        <v>80.000000000000156</v>
      </c>
    </row>
    <row r="17" ht="15.75">
      <c r="D17">
        <f t="shared" si="2"/>
        <v>0</v>
      </c>
      <c r="E17">
        <f t="shared" si="3"/>
        <v>0</v>
      </c>
      <c r="F17">
        <f t="shared" si="3"/>
        <v>0</v>
      </c>
      <c r="G17">
        <f t="shared" si="3"/>
        <v>0</v>
      </c>
    </row>
    <row r="18" ht="15.75">
      <c r="D18">
        <f t="shared" si="2"/>
        <v>0</v>
      </c>
      <c r="E18">
        <f t="shared" si="3"/>
        <v>0</v>
      </c>
      <c r="F18">
        <f t="shared" si="3"/>
        <v>0</v>
      </c>
      <c r="G18">
        <f t="shared" si="3"/>
        <v>0</v>
      </c>
      <c r="P18">
        <f>-SQRT(3/5)</f>
        <v>-0.7745966692414834</v>
      </c>
      <c r="Q18">
        <v>0</v>
      </c>
      <c r="R18">
        <f>SQRT(3/5)</f>
        <v>0.7745966692414834</v>
      </c>
    </row>
    <row r="19">
      <c r="D19">
        <f>D10*$D$13</f>
        <v>80.000000000000156</v>
      </c>
      <c r="E19">
        <f t="shared" ref="E19:G19" si="4">E10*$D$13</f>
        <v>80.000000000000156</v>
      </c>
      <c r="F19">
        <f t="shared" si="4"/>
        <v>80.000000000000156</v>
      </c>
      <c r="G19">
        <f t="shared" si="4"/>
        <v>80.000000000000156</v>
      </c>
      <c r="M19" t="s">
        <v>33</v>
      </c>
      <c r="N19" t="s">
        <v>34</v>
      </c>
    </row>
    <row r="20" ht="16.5">
      <c r="L20" t="s">
        <v>19</v>
      </c>
      <c r="M20">
        <f>-SQRT(3/5)</f>
        <v>-0.7745966692414834</v>
      </c>
      <c r="N20">
        <f t="shared" ref="N20:N21" si="5">-SQRT(3/5)</f>
        <v>-0.7745966692414834</v>
      </c>
    </row>
    <row r="21">
      <c r="C21" t="s">
        <v>35</v>
      </c>
      <c r="L21" t="s">
        <v>21</v>
      </c>
      <c r="M21">
        <f t="shared" ref="M21:M22" si="6">SQRT(3/5)</f>
        <v>0.7745966692414834</v>
      </c>
      <c r="N21">
        <f t="shared" si="5"/>
        <v>-0.7745966692414834</v>
      </c>
    </row>
    <row r="22">
      <c r="D22">
        <f t="shared" ref="D22:D24" si="7">D$16*M7+$D$17*M12</f>
        <v>-31.547005383792541</v>
      </c>
      <c r="E22">
        <f t="shared" ref="E22:E24" si="8">E$16*N7+$D$17*N12</f>
        <v>31.547005383792541</v>
      </c>
      <c r="F22">
        <f t="shared" ref="F22:F24" si="9">F$16*O7+$D$17*O12</f>
        <v>8.452994616207457</v>
      </c>
      <c r="G22">
        <f t="shared" ref="G22:G24" si="10">G$16*P7+$D$17*P12</f>
        <v>-8.452994616207457</v>
      </c>
      <c r="L22" t="s">
        <v>23</v>
      </c>
      <c r="M22">
        <f t="shared" si="6"/>
        <v>0.7745966692414834</v>
      </c>
      <c r="N22">
        <f t="shared" ref="N22:N23" si="11">SQRT(3/5)</f>
        <v>0.7745966692414834</v>
      </c>
    </row>
    <row r="23">
      <c r="D23">
        <f t="shared" si="7"/>
        <v>-31.547005383792541</v>
      </c>
      <c r="E23">
        <f t="shared" si="8"/>
        <v>31.547005383792541</v>
      </c>
      <c r="F23">
        <f t="shared" si="9"/>
        <v>8.452994616207457</v>
      </c>
      <c r="G23">
        <f t="shared" si="10"/>
        <v>-8.452994616207457</v>
      </c>
      <c r="L23" t="s">
        <v>25</v>
      </c>
      <c r="M23">
        <f>-SQRT(3/5)</f>
        <v>-0.7745966692414834</v>
      </c>
      <c r="N23">
        <f t="shared" si="11"/>
        <v>0.7745966692414834</v>
      </c>
    </row>
    <row r="24">
      <c r="D24">
        <f t="shared" si="7"/>
        <v>-8.452994616207457</v>
      </c>
      <c r="E24">
        <f t="shared" si="8"/>
        <v>8.452994616207457</v>
      </c>
      <c r="F24">
        <f t="shared" si="9"/>
        <v>31.547005383792541</v>
      </c>
      <c r="G24">
        <f t="shared" si="10"/>
        <v>-31.547005383792541</v>
      </c>
      <c r="L24" t="s">
        <v>36</v>
      </c>
      <c r="M24">
        <v>0</v>
      </c>
      <c r="N24">
        <f>-SQRT(3/5)</f>
        <v>-0.7745966692414834</v>
      </c>
    </row>
    <row r="25">
      <c r="D25">
        <f>D$16*M10+$D$17*M15</f>
        <v>-8.452994616207457</v>
      </c>
      <c r="E25">
        <f>E$16*N10+$D$17*N15</f>
        <v>8.452994616207457</v>
      </c>
      <c r="F25">
        <f>F$16*O10+$D$17*O15</f>
        <v>31.547005383792541</v>
      </c>
      <c r="G25">
        <f>G$16*P10+$D$17*P15</f>
        <v>-31.547005383792541</v>
      </c>
      <c r="L25" t="s">
        <v>37</v>
      </c>
      <c r="M25">
        <f>SQRT(3/5)</f>
        <v>0.7745966692414834</v>
      </c>
      <c r="N25">
        <v>0</v>
      </c>
    </row>
    <row r="26" ht="16.5">
      <c r="L26" t="s">
        <v>38</v>
      </c>
      <c r="M26">
        <v>0</v>
      </c>
      <c r="N26">
        <f>SQRT(3/5)</f>
        <v>0.7745966692414834</v>
      </c>
    </row>
    <row r="27" ht="16.5">
      <c r="L27" t="s">
        <v>39</v>
      </c>
      <c r="M27">
        <f>-SQRT(3/5)</f>
        <v>-0.7745966692414834</v>
      </c>
      <c r="N27">
        <v>0</v>
      </c>
    </row>
    <row r="28" ht="16.5">
      <c r="L28" t="s">
        <v>40</v>
      </c>
      <c r="M28">
        <v>0</v>
      </c>
      <c r="N28">
        <v>0</v>
      </c>
    </row>
    <row r="29">
      <c r="A29" t="s">
        <v>19</v>
      </c>
      <c r="B29">
        <f t="array" ref="B29:E29">D22:G22</f>
        <v>-31.547005383792541</v>
      </c>
      <c r="C29">
        <f/>
        <v>31.547005383792541</v>
      </c>
      <c r="D29">
        <f/>
        <v>8.452994616207457</v>
      </c>
      <c r="E29">
        <f/>
        <v>-8.452994616207457</v>
      </c>
    </row>
    <row r="30">
      <c r="A30">
        <f>B29</f>
        <v>-31.547005383792541</v>
      </c>
      <c r="B30">
        <f t="shared" ref="B30:B33" si="12">A30*$B$29</f>
        <v>995.21354868503556</v>
      </c>
      <c r="C30">
        <f t="shared" ref="C30:C39" si="13">A30*$C$29</f>
        <v>-995.21354868503556</v>
      </c>
      <c r="D30">
        <f t="shared" ref="D30:D39" si="14">A30*$D$29</f>
        <v>-266.666666666666</v>
      </c>
      <c r="E30">
        <f t="shared" ref="E30:E39" si="15">A30*$E$29</f>
        <v>266.666666666666</v>
      </c>
    </row>
    <row r="31">
      <c r="A31">
        <f>C29</f>
        <v>31.547005383792541</v>
      </c>
      <c r="B31">
        <f t="shared" si="12"/>
        <v>-995.21354868503556</v>
      </c>
      <c r="C31">
        <f t="shared" si="13"/>
        <v>995.21354868503556</v>
      </c>
      <c r="D31">
        <f t="shared" si="14"/>
        <v>266.666666666666</v>
      </c>
      <c r="E31">
        <f t="shared" si="15"/>
        <v>-266.666666666666</v>
      </c>
      <c r="M31" t="s">
        <v>41</v>
      </c>
      <c r="N31" t="s">
        <v>42</v>
      </c>
      <c r="O31" t="s">
        <v>43</v>
      </c>
      <c r="P31" t="s">
        <v>44</v>
      </c>
      <c r="Q31" t="s">
        <v>45</v>
      </c>
    </row>
    <row r="32">
      <c r="A32">
        <f>D29</f>
        <v>8.452994616207457</v>
      </c>
      <c r="B32">
        <f t="shared" si="12"/>
        <v>-266.666666666666</v>
      </c>
      <c r="C32">
        <f t="shared" si="13"/>
        <v>266.666666666666</v>
      </c>
      <c r="D32">
        <f t="shared" si="14"/>
        <v>71.453117981632246</v>
      </c>
      <c r="E32">
        <f t="shared" si="15"/>
        <v>-71.453117981632246</v>
      </c>
      <c r="L32" t="s">
        <v>19</v>
      </c>
      <c r="M32">
        <f t="shared" ref="M32:M40" si="16">0.25*(1-$M20)*(1-$N20)</f>
        <v>0.78729833462074172</v>
      </c>
      <c r="N32">
        <f t="shared" ref="N32:N40" si="17">0.25*(1+$M20)*(1-$N20)</f>
        <v>0.099999999999999992</v>
      </c>
      <c r="O32">
        <f t="shared" ref="O32:O40" si="18">0.25*(1+$M20)*(1+$N20)</f>
        <v>0.012701665379258308</v>
      </c>
      <c r="P32">
        <f t="shared" ref="P32:P40" si="19">0.25*(1-$M20)*(1+$N20)</f>
        <v>0.099999999999999992</v>
      </c>
      <c r="Q32">
        <f t="shared" ref="Q32:Q62" si="20">SUM(M32:P32)</f>
        <v>1</v>
      </c>
    </row>
    <row r="33">
      <c r="A33">
        <f>E29</f>
        <v>-8.452994616207457</v>
      </c>
      <c r="B33">
        <f t="shared" si="12"/>
        <v>266.666666666666</v>
      </c>
      <c r="C33">
        <f t="shared" si="13"/>
        <v>-266.666666666666</v>
      </c>
      <c r="D33">
        <f t="shared" si="14"/>
        <v>-71.453117981632246</v>
      </c>
      <c r="E33">
        <f t="shared" si="15"/>
        <v>71.453117981632246</v>
      </c>
      <c r="L33" t="s">
        <v>21</v>
      </c>
      <c r="M33">
        <f t="shared" si="16"/>
        <v>0.099999999999999992</v>
      </c>
      <c r="N33" s="7">
        <f t="shared" si="17"/>
        <v>0.78729833462074172</v>
      </c>
      <c r="O33" s="7">
        <f t="shared" si="18"/>
        <v>0.099999999999999992</v>
      </c>
      <c r="P33" s="7">
        <f t="shared" si="19"/>
        <v>0.012701665379258308</v>
      </c>
      <c r="Q33">
        <f t="shared" si="20"/>
        <v>1</v>
      </c>
    </row>
    <row r="34" ht="16.5">
      <c r="L34" t="s">
        <v>23</v>
      </c>
      <c r="M34">
        <f t="shared" si="16"/>
        <v>0.012701665379258308</v>
      </c>
      <c r="N34" s="7">
        <f t="shared" si="17"/>
        <v>0.099999999999999992</v>
      </c>
      <c r="O34" s="7">
        <f t="shared" si="18"/>
        <v>0.78729833462074172</v>
      </c>
      <c r="P34" s="7">
        <f t="shared" si="19"/>
        <v>0.099999999999999992</v>
      </c>
      <c r="Q34">
        <f t="shared" si="20"/>
        <v>1</v>
      </c>
    </row>
    <row r="35">
      <c r="A35" t="s">
        <v>19</v>
      </c>
      <c r="B35">
        <f t="array" ref="B35:E35">D28:G28</f>
        <v>0</v>
      </c>
      <c r="C35">
        <f/>
        <v>0</v>
      </c>
      <c r="D35">
        <f/>
        <v>0</v>
      </c>
      <c r="E35">
        <f/>
        <v>0</v>
      </c>
      <c r="L35" t="s">
        <v>25</v>
      </c>
      <c r="M35">
        <f t="shared" si="16"/>
        <v>0.099999999999999992</v>
      </c>
      <c r="N35" s="7">
        <f t="shared" si="17"/>
        <v>0.012701665379258308</v>
      </c>
      <c r="O35" s="7">
        <f t="shared" si="18"/>
        <v>0.099999999999999992</v>
      </c>
      <c r="P35" s="7">
        <f t="shared" si="19"/>
        <v>0.78729833462074172</v>
      </c>
      <c r="Q35">
        <f t="shared" si="20"/>
        <v>1</v>
      </c>
    </row>
    <row r="36">
      <c r="A36">
        <f>B35</f>
        <v>0</v>
      </c>
      <c r="B36">
        <f t="shared" ref="B36:B39" si="21">A36*$B$29</f>
        <v>0</v>
      </c>
      <c r="C36">
        <f t="shared" si="13"/>
        <v>0</v>
      </c>
      <c r="D36">
        <f t="shared" si="14"/>
        <v>0</v>
      </c>
      <c r="E36">
        <f t="shared" si="15"/>
        <v>0</v>
      </c>
      <c r="L36" t="s">
        <v>36</v>
      </c>
      <c r="M36">
        <f t="shared" si="16"/>
        <v>0.44364916731037085</v>
      </c>
      <c r="N36" s="7">
        <f t="shared" si="17"/>
        <v>0.44364916731037085</v>
      </c>
      <c r="O36" s="7">
        <f t="shared" si="18"/>
        <v>0.056350832689629149</v>
      </c>
      <c r="P36" s="7">
        <f t="shared" si="19"/>
        <v>0.056350832689629149</v>
      </c>
      <c r="Q36">
        <f t="shared" si="20"/>
        <v>1</v>
      </c>
    </row>
    <row r="37">
      <c r="A37">
        <f>C35</f>
        <v>0</v>
      </c>
      <c r="B37">
        <f t="shared" si="21"/>
        <v>0</v>
      </c>
      <c r="C37">
        <f t="shared" si="13"/>
        <v>0</v>
      </c>
      <c r="D37">
        <f t="shared" si="14"/>
        <v>0</v>
      </c>
      <c r="E37">
        <f t="shared" si="15"/>
        <v>0</v>
      </c>
      <c r="L37" t="s">
        <v>37</v>
      </c>
      <c r="M37">
        <f t="shared" si="16"/>
        <v>0.056350832689629149</v>
      </c>
      <c r="N37" s="7">
        <f t="shared" si="17"/>
        <v>0.44364916731037085</v>
      </c>
      <c r="O37" s="7">
        <f t="shared" si="18"/>
        <v>0.44364916731037085</v>
      </c>
      <c r="P37" s="7">
        <f t="shared" si="19"/>
        <v>0.056350832689629149</v>
      </c>
      <c r="Q37">
        <f t="shared" si="20"/>
        <v>1</v>
      </c>
    </row>
    <row r="38">
      <c r="A38">
        <f>D35</f>
        <v>0</v>
      </c>
      <c r="B38">
        <f t="shared" si="21"/>
        <v>0</v>
      </c>
      <c r="C38">
        <f t="shared" si="13"/>
        <v>0</v>
      </c>
      <c r="D38">
        <f t="shared" si="14"/>
        <v>0</v>
      </c>
      <c r="E38">
        <f t="shared" si="15"/>
        <v>0</v>
      </c>
      <c r="L38" t="s">
        <v>38</v>
      </c>
      <c r="M38">
        <f t="shared" si="16"/>
        <v>0.056350832689629149</v>
      </c>
      <c r="N38" s="7">
        <f t="shared" si="17"/>
        <v>0.056350832689629149</v>
      </c>
      <c r="O38" s="7">
        <f t="shared" si="18"/>
        <v>0.44364916731037085</v>
      </c>
      <c r="P38" s="7">
        <f t="shared" si="19"/>
        <v>0.44364916731037085</v>
      </c>
      <c r="Q38">
        <f t="shared" si="20"/>
        <v>1</v>
      </c>
    </row>
    <row r="39">
      <c r="A39">
        <f>E35</f>
        <v>0</v>
      </c>
      <c r="B39">
        <f t="shared" si="21"/>
        <v>0</v>
      </c>
      <c r="C39">
        <f t="shared" si="13"/>
        <v>0</v>
      </c>
      <c r="D39">
        <f t="shared" si="14"/>
        <v>0</v>
      </c>
      <c r="E39">
        <f t="shared" si="15"/>
        <v>0</v>
      </c>
      <c r="L39" t="s">
        <v>39</v>
      </c>
      <c r="M39">
        <f t="shared" si="16"/>
        <v>0.44364916731037085</v>
      </c>
      <c r="N39" s="7">
        <f t="shared" si="17"/>
        <v>0.056350832689629149</v>
      </c>
      <c r="O39" s="7">
        <f t="shared" si="18"/>
        <v>0.056350832689629149</v>
      </c>
      <c r="P39" s="7">
        <f t="shared" si="19"/>
        <v>0.44364916731037085</v>
      </c>
      <c r="Q39">
        <f t="shared" si="20"/>
        <v>1</v>
      </c>
    </row>
    <row r="40" ht="16.5">
      <c r="L40" t="s">
        <v>40</v>
      </c>
      <c r="M40">
        <f t="shared" si="16"/>
        <v>0.25</v>
      </c>
      <c r="N40" s="7">
        <f t="shared" si="17"/>
        <v>0.25</v>
      </c>
      <c r="O40" s="7">
        <f t="shared" si="18"/>
        <v>0.25</v>
      </c>
      <c r="P40" s="7">
        <f t="shared" si="19"/>
        <v>0.25</v>
      </c>
      <c r="Q40">
        <f t="shared" si="20"/>
        <v>1</v>
      </c>
    </row>
    <row r="42" ht="16.5">
      <c r="K42" t="s">
        <v>33</v>
      </c>
      <c r="M42" t="s">
        <v>41</v>
      </c>
      <c r="N42" t="s">
        <v>42</v>
      </c>
      <c r="O42" t="s">
        <v>43</v>
      </c>
      <c r="P42" t="s">
        <v>44</v>
      </c>
      <c r="Q42" t="s">
        <v>45</v>
      </c>
    </row>
    <row r="43" ht="16.5">
      <c r="L43" t="s">
        <v>19</v>
      </c>
      <c r="M43">
        <f t="shared" ref="M43:M51" si="22">-0.25*(1-$N20)</f>
        <v>-0.44364916731037085</v>
      </c>
      <c r="N43">
        <f t="shared" ref="N43:N51" si="23">0.25*(1-$N20)</f>
        <v>0.44364916731037085</v>
      </c>
      <c r="O43">
        <f t="shared" ref="O43:O51" si="24">0.25*(1+$N20)</f>
        <v>0.056350832689629149</v>
      </c>
      <c r="P43">
        <f t="shared" ref="P43:P51" si="25">-0.25*(1+$N20)</f>
        <v>-0.056350832689629149</v>
      </c>
      <c r="Q43">
        <f t="shared" si="20"/>
        <v>0</v>
      </c>
    </row>
    <row r="44" ht="16.5">
      <c r="L44" t="s">
        <v>21</v>
      </c>
      <c r="M44" s="7">
        <f t="shared" si="22"/>
        <v>-0.44364916731037085</v>
      </c>
      <c r="N44" s="7">
        <f t="shared" si="23"/>
        <v>0.44364916731037085</v>
      </c>
      <c r="O44" s="7">
        <f t="shared" si="24"/>
        <v>0.056350832689629149</v>
      </c>
      <c r="P44" s="7">
        <f t="shared" si="25"/>
        <v>-0.056350832689629149</v>
      </c>
      <c r="Q44" s="7">
        <f t="shared" si="20"/>
        <v>0</v>
      </c>
    </row>
    <row r="45" ht="16.5">
      <c r="L45" t="s">
        <v>23</v>
      </c>
      <c r="M45" s="7">
        <f t="shared" si="22"/>
        <v>-0.056350832689629149</v>
      </c>
      <c r="N45" s="7">
        <f t="shared" si="23"/>
        <v>0.056350832689629149</v>
      </c>
      <c r="O45" s="7">
        <f t="shared" si="24"/>
        <v>0.44364916731037085</v>
      </c>
      <c r="P45" s="7">
        <f t="shared" si="25"/>
        <v>-0.44364916731037085</v>
      </c>
      <c r="Q45" s="7">
        <f t="shared" si="20"/>
        <v>0</v>
      </c>
    </row>
    <row r="46" ht="16.5">
      <c r="L46" t="s">
        <v>25</v>
      </c>
      <c r="M46" s="7">
        <f t="shared" si="22"/>
        <v>-0.056350832689629149</v>
      </c>
      <c r="N46" s="7">
        <f t="shared" si="23"/>
        <v>0.056350832689629149</v>
      </c>
      <c r="O46" s="7">
        <f t="shared" si="24"/>
        <v>0.44364916731037085</v>
      </c>
      <c r="P46" s="7">
        <f t="shared" si="25"/>
        <v>-0.44364916731037085</v>
      </c>
      <c r="Q46" s="7">
        <f t="shared" si="20"/>
        <v>0</v>
      </c>
    </row>
    <row r="47" ht="16.5">
      <c r="L47" t="s">
        <v>36</v>
      </c>
      <c r="M47" s="7">
        <f t="shared" si="22"/>
        <v>-0.44364916731037085</v>
      </c>
      <c r="N47" s="7">
        <f t="shared" si="23"/>
        <v>0.44364916731037085</v>
      </c>
      <c r="O47" s="7">
        <f t="shared" si="24"/>
        <v>0.056350832689629149</v>
      </c>
      <c r="P47" s="7">
        <f t="shared" si="25"/>
        <v>-0.056350832689629149</v>
      </c>
      <c r="Q47" s="7">
        <f t="shared" si="20"/>
        <v>0</v>
      </c>
    </row>
    <row r="48" ht="16.5">
      <c r="L48" t="s">
        <v>37</v>
      </c>
      <c r="M48" s="7">
        <f t="shared" si="22"/>
        <v>-0.25</v>
      </c>
      <c r="N48" s="7">
        <f t="shared" si="23"/>
        <v>0.25</v>
      </c>
      <c r="O48" s="7">
        <f t="shared" si="24"/>
        <v>0.25</v>
      </c>
      <c r="P48" s="7">
        <f t="shared" si="25"/>
        <v>-0.25</v>
      </c>
      <c r="Q48" s="7">
        <f t="shared" si="20"/>
        <v>0</v>
      </c>
    </row>
    <row r="49" ht="16.5">
      <c r="L49" t="s">
        <v>38</v>
      </c>
      <c r="M49" s="7">
        <f t="shared" si="22"/>
        <v>-0.056350832689629149</v>
      </c>
      <c r="N49" s="7">
        <f t="shared" si="23"/>
        <v>0.056350832689629149</v>
      </c>
      <c r="O49" s="7">
        <f t="shared" si="24"/>
        <v>0.44364916731037085</v>
      </c>
      <c r="P49" s="7">
        <f t="shared" si="25"/>
        <v>-0.44364916731037085</v>
      </c>
      <c r="Q49" s="7">
        <f t="shared" si="20"/>
        <v>0</v>
      </c>
    </row>
    <row r="50" ht="16.5">
      <c r="L50" t="s">
        <v>39</v>
      </c>
      <c r="M50" s="7">
        <f t="shared" si="22"/>
        <v>-0.25</v>
      </c>
      <c r="N50" s="7">
        <f t="shared" si="23"/>
        <v>0.25</v>
      </c>
      <c r="O50" s="7">
        <f t="shared" si="24"/>
        <v>0.25</v>
      </c>
      <c r="P50" s="7">
        <f t="shared" si="25"/>
        <v>-0.25</v>
      </c>
      <c r="Q50" s="7">
        <f t="shared" si="20"/>
        <v>0</v>
      </c>
    </row>
    <row r="51" ht="16.5">
      <c r="L51" t="s">
        <v>40</v>
      </c>
      <c r="M51" s="7">
        <f t="shared" si="22"/>
        <v>-0.25</v>
      </c>
      <c r="N51" s="7">
        <f t="shared" si="23"/>
        <v>0.25</v>
      </c>
      <c r="O51" s="7">
        <f t="shared" si="24"/>
        <v>0.25</v>
      </c>
      <c r="P51" s="7">
        <f t="shared" si="25"/>
        <v>-0.25</v>
      </c>
      <c r="Q51" s="7">
        <f t="shared" si="20"/>
        <v>0</v>
      </c>
    </row>
    <row r="53" ht="16.5">
      <c r="K53" s="7" t="s">
        <v>34</v>
      </c>
      <c r="M53" t="s">
        <v>41</v>
      </c>
      <c r="N53" t="s">
        <v>42</v>
      </c>
      <c r="O53" t="s">
        <v>43</v>
      </c>
      <c r="P53" t="s">
        <v>44</v>
      </c>
      <c r="Q53" t="s">
        <v>45</v>
      </c>
    </row>
    <row r="54" ht="16.5">
      <c r="L54" t="s">
        <v>19</v>
      </c>
      <c r="M54">
        <f t="shared" ref="M54:M62" si="26">-0.25*(1-$M20)</f>
        <v>-0.44364916731037085</v>
      </c>
      <c r="N54">
        <f t="shared" ref="N54:N62" si="27">-0.25*(1+$M20)</f>
        <v>-0.056350832689629149</v>
      </c>
      <c r="O54">
        <f t="shared" ref="O54:O62" si="28">0.25*(1+$M20)</f>
        <v>0.056350832689629149</v>
      </c>
      <c r="P54">
        <f t="shared" ref="P54:P62" si="29">0.25*(1-$M20)</f>
        <v>0.44364916731037085</v>
      </c>
      <c r="Q54">
        <f t="shared" si="20"/>
        <v>0</v>
      </c>
    </row>
    <row r="55" ht="16.5">
      <c r="L55" t="s">
        <v>21</v>
      </c>
      <c r="M55" s="7">
        <f t="shared" si="26"/>
        <v>-0.056350832689629149</v>
      </c>
      <c r="N55" s="7">
        <f t="shared" si="27"/>
        <v>-0.44364916731037085</v>
      </c>
      <c r="O55" s="7">
        <f t="shared" si="28"/>
        <v>0.44364916731037085</v>
      </c>
      <c r="P55" s="7">
        <f t="shared" si="29"/>
        <v>0.056350832689629149</v>
      </c>
      <c r="Q55" s="7">
        <f t="shared" si="20"/>
        <v>0</v>
      </c>
    </row>
    <row r="56" ht="16.5">
      <c r="L56" t="s">
        <v>23</v>
      </c>
      <c r="M56" s="7">
        <f t="shared" si="26"/>
        <v>-0.056350832689629149</v>
      </c>
      <c r="N56" s="7">
        <f t="shared" si="27"/>
        <v>-0.44364916731037085</v>
      </c>
      <c r="O56" s="7">
        <f t="shared" si="28"/>
        <v>0.44364916731037085</v>
      </c>
      <c r="P56" s="7">
        <f t="shared" si="29"/>
        <v>0.056350832689629149</v>
      </c>
      <c r="Q56" s="7">
        <f t="shared" si="20"/>
        <v>0</v>
      </c>
    </row>
    <row r="57" ht="16.5">
      <c r="L57" t="s">
        <v>25</v>
      </c>
      <c r="M57" s="7">
        <f t="shared" si="26"/>
        <v>-0.44364916731037085</v>
      </c>
      <c r="N57" s="7">
        <f t="shared" si="27"/>
        <v>-0.056350832689629149</v>
      </c>
      <c r="O57" s="7">
        <f t="shared" si="28"/>
        <v>0.056350832689629149</v>
      </c>
      <c r="P57" s="7">
        <f t="shared" si="29"/>
        <v>0.44364916731037085</v>
      </c>
      <c r="Q57" s="7">
        <f t="shared" si="20"/>
        <v>0</v>
      </c>
    </row>
    <row r="58" ht="16.5">
      <c r="L58" t="s">
        <v>36</v>
      </c>
      <c r="M58" s="7">
        <f t="shared" si="26"/>
        <v>-0.25</v>
      </c>
      <c r="N58" s="7">
        <f t="shared" si="27"/>
        <v>-0.25</v>
      </c>
      <c r="O58" s="7">
        <f t="shared" si="28"/>
        <v>0.25</v>
      </c>
      <c r="P58" s="7">
        <f t="shared" si="29"/>
        <v>0.25</v>
      </c>
      <c r="Q58" s="7">
        <f t="shared" si="20"/>
        <v>0</v>
      </c>
    </row>
    <row r="59" ht="16.5">
      <c r="L59" t="s">
        <v>37</v>
      </c>
      <c r="M59" s="7">
        <f t="shared" si="26"/>
        <v>-0.056350832689629149</v>
      </c>
      <c r="N59" s="7">
        <f t="shared" si="27"/>
        <v>-0.44364916731037085</v>
      </c>
      <c r="O59" s="7">
        <f t="shared" si="28"/>
        <v>0.44364916731037085</v>
      </c>
      <c r="P59" s="7">
        <f t="shared" si="29"/>
        <v>0.056350832689629149</v>
      </c>
      <c r="Q59" s="7">
        <f t="shared" si="20"/>
        <v>0</v>
      </c>
    </row>
    <row r="60" ht="16.5">
      <c r="L60" t="s">
        <v>38</v>
      </c>
      <c r="M60" s="7">
        <f t="shared" si="26"/>
        <v>-0.25</v>
      </c>
      <c r="N60" s="7">
        <f t="shared" si="27"/>
        <v>-0.25</v>
      </c>
      <c r="O60" s="7">
        <f t="shared" si="28"/>
        <v>0.25</v>
      </c>
      <c r="P60" s="7">
        <f t="shared" si="29"/>
        <v>0.25</v>
      </c>
      <c r="Q60" s="7">
        <f t="shared" si="20"/>
        <v>0</v>
      </c>
    </row>
    <row r="61" ht="16.5">
      <c r="L61" t="s">
        <v>39</v>
      </c>
      <c r="M61" s="7">
        <f t="shared" si="26"/>
        <v>-0.44364916731037085</v>
      </c>
      <c r="N61" s="7">
        <f t="shared" si="27"/>
        <v>-0.056350832689629149</v>
      </c>
      <c r="O61" s="7">
        <f t="shared" si="28"/>
        <v>0.056350832689629149</v>
      </c>
      <c r="P61" s="7">
        <f t="shared" si="29"/>
        <v>0.44364916731037085</v>
      </c>
      <c r="Q61" s="7">
        <f t="shared" si="20"/>
        <v>0</v>
      </c>
    </row>
    <row r="62" ht="16.5">
      <c r="L62" t="s">
        <v>40</v>
      </c>
      <c r="M62" s="7">
        <f t="shared" si="26"/>
        <v>-0.25</v>
      </c>
      <c r="N62" s="7">
        <f t="shared" si="27"/>
        <v>-0.25</v>
      </c>
      <c r="O62" s="7">
        <f t="shared" si="28"/>
        <v>0.25</v>
      </c>
      <c r="P62" s="7">
        <f t="shared" si="29"/>
        <v>0.25</v>
      </c>
      <c r="Q62" s="7">
        <f t="shared" si="20"/>
        <v>0</v>
      </c>
    </row>
    <row r="65" ht="16.5">
      <c r="E65">
        <f>-SQRT(3/5)</f>
        <v>-0.7745966692414834</v>
      </c>
      <c r="F65">
        <v>0</v>
      </c>
      <c r="G65">
        <f>SQRT(3/5)</f>
        <v>0.7745966692414834</v>
      </c>
    </row>
    <row r="67" ht="16.5">
      <c r="D67" t="s">
        <v>46</v>
      </c>
    </row>
    <row r="68" ht="16.5">
      <c r="D68" t="s">
        <v>47</v>
      </c>
      <c r="E68" t="s">
        <v>33</v>
      </c>
      <c r="F68" t="s">
        <v>34</v>
      </c>
      <c r="G68" t="s">
        <v>41</v>
      </c>
      <c r="H68" t="s">
        <v>42</v>
      </c>
      <c r="I68" t="s">
        <v>43</v>
      </c>
      <c r="J68" t="s">
        <v>44</v>
      </c>
    </row>
    <row r="69" ht="16.5">
      <c r="D69">
        <v>1</v>
      </c>
      <c r="E69">
        <f>-SQRT(3/5)</f>
        <v>-0.7745966692414834</v>
      </c>
      <c r="F69">
        <v>-1</v>
      </c>
      <c r="G69" s="1">
        <f t="shared" ref="G69:G89" si="30">0.25*(1-$E69)*(1-$F69)</f>
        <v>0.8872983346207417</v>
      </c>
      <c r="H69" s="1">
        <f t="shared" ref="H69:H89" si="31">0.25*(1+$E69)*(1-$F69)</f>
        <v>0.1127016653792583</v>
      </c>
      <c r="I69" s="1">
        <f t="shared" ref="I69:I89" si="32">0.25*(1+$E69)*(1+$F69)</f>
        <v>0</v>
      </c>
      <c r="J69" s="1">
        <f t="shared" ref="J69:J89" si="33">0.25*(1-$E69)*(1+$F69)</f>
        <v>0</v>
      </c>
    </row>
    <row r="70" ht="16.5">
      <c r="D70">
        <v>2</v>
      </c>
      <c r="E70">
        <v>0</v>
      </c>
      <c r="F70">
        <v>-1</v>
      </c>
      <c r="G70" s="1">
        <f t="shared" si="30"/>
        <v>0.5</v>
      </c>
      <c r="H70" s="1">
        <f t="shared" si="31"/>
        <v>0.5</v>
      </c>
      <c r="I70" s="1">
        <f t="shared" si="32"/>
        <v>0</v>
      </c>
      <c r="J70" s="1">
        <f t="shared" si="33"/>
        <v>0</v>
      </c>
      <c r="AD70" s="7"/>
    </row>
    <row r="71" ht="16.5">
      <c r="D71">
        <v>3</v>
      </c>
      <c r="E71">
        <f>SQRT(3/5)</f>
        <v>0.7745966692414834</v>
      </c>
      <c r="F71">
        <v>-1</v>
      </c>
      <c r="G71" s="1">
        <f t="shared" si="30"/>
        <v>0.1127016653792583</v>
      </c>
      <c r="H71" s="1">
        <f t="shared" si="31"/>
        <v>0.8872983346207417</v>
      </c>
      <c r="I71" s="1">
        <f t="shared" si="32"/>
        <v>0</v>
      </c>
      <c r="J71" s="1">
        <f t="shared" si="33"/>
        <v>0</v>
      </c>
      <c r="AD71" s="7"/>
    </row>
    <row r="72" ht="16.5">
      <c r="AD72" s="7"/>
    </row>
    <row r="73" ht="16.5">
      <c r="D73" s="7" t="s">
        <v>48</v>
      </c>
      <c r="AD73" s="7"/>
    </row>
    <row r="74" ht="16.5">
      <c r="D74" t="s">
        <v>47</v>
      </c>
      <c r="E74" t="s">
        <v>33</v>
      </c>
      <c r="F74" t="s">
        <v>34</v>
      </c>
      <c r="G74" t="s">
        <v>41</v>
      </c>
      <c r="H74" t="s">
        <v>42</v>
      </c>
      <c r="I74" t="s">
        <v>43</v>
      </c>
      <c r="J74" t="s">
        <v>44</v>
      </c>
      <c r="AD74" s="7"/>
    </row>
    <row r="75" ht="16.5">
      <c r="D75">
        <v>1</v>
      </c>
      <c r="E75">
        <v>1</v>
      </c>
      <c r="F75">
        <f>SQRT(3/5)</f>
        <v>0.7745966692414834</v>
      </c>
      <c r="G75" s="1">
        <f t="shared" si="30"/>
        <v>0</v>
      </c>
      <c r="H75" s="1">
        <f t="shared" si="31"/>
        <v>0.1127016653792583</v>
      </c>
      <c r="I75" s="1">
        <f t="shared" si="32"/>
        <v>0.8872983346207417</v>
      </c>
      <c r="J75" s="1">
        <f t="shared" si="33"/>
        <v>0</v>
      </c>
      <c r="AD75" s="7"/>
    </row>
    <row r="76" ht="16.5">
      <c r="D76">
        <v>2</v>
      </c>
      <c r="E76">
        <v>1</v>
      </c>
      <c r="F76">
        <v>0</v>
      </c>
      <c r="G76" s="1">
        <f t="shared" si="30"/>
        <v>0</v>
      </c>
      <c r="H76" s="1">
        <f t="shared" si="31"/>
        <v>0.5</v>
      </c>
      <c r="I76" s="1">
        <f t="shared" si="32"/>
        <v>0.5</v>
      </c>
      <c r="J76" s="1">
        <f t="shared" si="33"/>
        <v>0</v>
      </c>
      <c r="N76" s="7" t="s">
        <v>0</v>
      </c>
      <c r="O76" s="7"/>
      <c r="P76" s="7"/>
      <c r="Q76" s="1" t="s">
        <v>1</v>
      </c>
      <c r="R76" s="7"/>
      <c r="S76" s="7"/>
      <c r="T76" s="7"/>
      <c r="U76" s="7"/>
      <c r="X76" s="7"/>
      <c r="Y76" s="7"/>
      <c r="Z76" s="7"/>
      <c r="AA76" s="7"/>
      <c r="AB76" s="7"/>
      <c r="AC76" s="7"/>
      <c r="AD76" s="7"/>
      <c r="AE76" s="7" t="s">
        <v>33</v>
      </c>
      <c r="AF76" s="7"/>
      <c r="AG76" s="7" t="s">
        <v>41</v>
      </c>
      <c r="AH76" s="7" t="s">
        <v>42</v>
      </c>
      <c r="AI76" s="7" t="s">
        <v>43</v>
      </c>
      <c r="AJ76" s="7" t="s">
        <v>44</v>
      </c>
      <c r="AK76" s="7" t="s">
        <v>45</v>
      </c>
    </row>
    <row r="77" ht="16.5">
      <c r="D77">
        <v>3</v>
      </c>
      <c r="E77">
        <v>1</v>
      </c>
      <c r="F77">
        <f>-SQRT(3/5)</f>
        <v>-0.7745966692414834</v>
      </c>
      <c r="G77" s="1">
        <f t="shared" si="30"/>
        <v>0</v>
      </c>
      <c r="H77" s="1">
        <f t="shared" si="31"/>
        <v>0.8872983346207417</v>
      </c>
      <c r="I77" s="1">
        <f t="shared" si="32"/>
        <v>0.1127016653792583</v>
      </c>
      <c r="J77" s="1">
        <f t="shared" si="33"/>
        <v>0</v>
      </c>
      <c r="N77" s="7" t="s">
        <v>7</v>
      </c>
      <c r="O77" s="7"/>
      <c r="P77" s="2" t="s">
        <v>2</v>
      </c>
      <c r="Q77" s="2">
        <v>1</v>
      </c>
      <c r="R77" s="2">
        <v>2</v>
      </c>
      <c r="S77" s="2">
        <v>3</v>
      </c>
      <c r="T77" s="2">
        <v>4</v>
      </c>
      <c r="U77" s="7"/>
      <c r="X77" s="7"/>
      <c r="Y77" s="7"/>
      <c r="Z77" s="7"/>
      <c r="AA77" s="7"/>
      <c r="AB77" s="7"/>
      <c r="AC77" s="7"/>
      <c r="AD77" s="7"/>
      <c r="AE77" s="7"/>
      <c r="AF77" s="7" t="s">
        <v>19</v>
      </c>
      <c r="AG77" s="7">
        <f>-0.25*(1-$N54)</f>
        <v>-0.26408770817240729</v>
      </c>
      <c r="AH77" s="7">
        <f>0.25*(1-$N54)</f>
        <v>0.26408770817240729</v>
      </c>
      <c r="AI77" s="7">
        <f>0.25*(1+$N54)</f>
        <v>0.23591229182759271</v>
      </c>
      <c r="AJ77" s="7">
        <f>-0.25*(1+$N54)</f>
        <v>-0.23591229182759271</v>
      </c>
      <c r="AK77" s="7">
        <f>SUM(AG77:AJ77)</f>
        <v>0</v>
      </c>
    </row>
    <row r="78" ht="16.5">
      <c r="N78" s="7" t="s">
        <v>10</v>
      </c>
      <c r="O78" s="7"/>
      <c r="P78" s="2" t="s">
        <v>3</v>
      </c>
      <c r="Q78" s="3">
        <v>0</v>
      </c>
      <c r="R78" s="3">
        <v>0.025000000000000001</v>
      </c>
      <c r="S78" s="3">
        <v>0.025000000000000001</v>
      </c>
      <c r="T78" s="3">
        <v>0</v>
      </c>
      <c r="U78" s="7"/>
      <c r="X78" s="7"/>
      <c r="Y78" s="7"/>
      <c r="Z78" s="7"/>
      <c r="AA78" s="7"/>
      <c r="AB78" s="7"/>
      <c r="AC78" s="7"/>
      <c r="AD78" s="7"/>
      <c r="AE78" s="7"/>
      <c r="AF78" s="7" t="s">
        <v>21</v>
      </c>
      <c r="AG78" s="7">
        <f>-0.25*(1-$N55)</f>
        <v>-0.36091229182759271</v>
      </c>
      <c r="AH78" s="7">
        <f>0.25*(1-$N55)</f>
        <v>0.36091229182759271</v>
      </c>
      <c r="AI78" s="7">
        <f>0.25*(1+$N55)</f>
        <v>0.13908770817240729</v>
      </c>
      <c r="AJ78" s="7">
        <f>-0.25*(1+$N55)</f>
        <v>-0.13908770817240729</v>
      </c>
      <c r="AK78" s="7">
        <f>SUM(AG78:AJ78)</f>
        <v>0</v>
      </c>
    </row>
    <row r="79" ht="16.5">
      <c r="D79" s="7" t="s">
        <v>49</v>
      </c>
      <c r="N79" s="7" t="s">
        <v>11</v>
      </c>
      <c r="O79" s="7"/>
      <c r="P79" s="2" t="s">
        <v>4</v>
      </c>
      <c r="Q79" s="3">
        <v>0</v>
      </c>
      <c r="R79" s="3">
        <v>0</v>
      </c>
      <c r="S79" s="3">
        <v>0.025000000000000001</v>
      </c>
      <c r="T79" s="3">
        <v>0.025000000000000001</v>
      </c>
      <c r="U79" s="7"/>
      <c r="X79" s="7"/>
      <c r="Y79" s="7"/>
      <c r="Z79" s="7"/>
      <c r="AA79" s="7"/>
      <c r="AB79" s="7"/>
      <c r="AC79" s="7"/>
      <c r="AD79" s="7"/>
      <c r="AE79" s="7"/>
      <c r="AF79" s="7" t="s">
        <v>23</v>
      </c>
      <c r="AG79" s="7">
        <f>-0.25*(1-$N56)</f>
        <v>-0.36091229182759271</v>
      </c>
      <c r="AH79" s="7">
        <f>0.25*(1-$N56)</f>
        <v>0.36091229182759271</v>
      </c>
      <c r="AI79" s="7">
        <f>0.25*(1+$N56)</f>
        <v>0.13908770817240729</v>
      </c>
      <c r="AJ79" s="7">
        <f>-0.25*(1+$N56)</f>
        <v>-0.13908770817240729</v>
      </c>
      <c r="AK79" s="7">
        <f>SUM(AG79:AJ79)</f>
        <v>0</v>
      </c>
    </row>
    <row r="80" ht="16.5">
      <c r="D80" t="s">
        <v>47</v>
      </c>
      <c r="E80" t="s">
        <v>33</v>
      </c>
      <c r="F80" t="s">
        <v>34</v>
      </c>
      <c r="G80" t="s">
        <v>41</v>
      </c>
      <c r="H80" t="s">
        <v>42</v>
      </c>
      <c r="I80" t="s">
        <v>43</v>
      </c>
      <c r="J80" t="s">
        <v>44</v>
      </c>
      <c r="N80" s="7"/>
      <c r="O80" s="7"/>
      <c r="P80" s="7"/>
      <c r="Q80" s="7" t="s">
        <v>12</v>
      </c>
      <c r="R80" s="7"/>
      <c r="S80" s="7"/>
      <c r="T80" s="7"/>
      <c r="U80" s="7"/>
      <c r="X80" s="7"/>
      <c r="Y80" s="7"/>
      <c r="Z80" s="7"/>
      <c r="AA80" s="7"/>
      <c r="AB80" s="7"/>
      <c r="AC80" s="7"/>
      <c r="AD80" s="7"/>
      <c r="AE80" s="7"/>
      <c r="AF80" s="7" t="s">
        <v>25</v>
      </c>
      <c r="AG80" s="7">
        <f>-0.25*(1-$N57)</f>
        <v>-0.26408770817240729</v>
      </c>
      <c r="AH80" s="7">
        <f>0.25*(1-$N57)</f>
        <v>0.26408770817240729</v>
      </c>
      <c r="AI80" s="7">
        <f>0.25*(1+$N57)</f>
        <v>0.23591229182759271</v>
      </c>
      <c r="AJ80" s="7">
        <f>-0.25*(1+$N57)</f>
        <v>-0.23591229182759271</v>
      </c>
      <c r="AK80" s="7">
        <f>SUM(AG80:AJ80)</f>
        <v>0</v>
      </c>
    </row>
    <row r="81" ht="16.5">
      <c r="D81">
        <v>1</v>
      </c>
      <c r="E81">
        <f>-SQRT(3/5)</f>
        <v>-0.7745966692414834</v>
      </c>
      <c r="F81">
        <v>1</v>
      </c>
      <c r="G81" s="1">
        <f t="shared" si="30"/>
        <v>0</v>
      </c>
      <c r="H81" s="1">
        <f t="shared" si="31"/>
        <v>0</v>
      </c>
      <c r="I81" s="1">
        <f t="shared" si="32"/>
        <v>0.1127016653792583</v>
      </c>
      <c r="J81" s="1">
        <f t="shared" si="33"/>
        <v>0.8872983346207417</v>
      </c>
      <c r="N81" s="7"/>
      <c r="O81" s="7"/>
      <c r="P81" s="7" t="s">
        <v>13</v>
      </c>
      <c r="Q81" s="7">
        <v>1</v>
      </c>
      <c r="R81" s="7">
        <v>2</v>
      </c>
      <c r="S81" s="7">
        <v>3</v>
      </c>
      <c r="T81" s="7">
        <v>4</v>
      </c>
      <c r="U81" s="7">
        <v>5</v>
      </c>
      <c r="V81" s="7">
        <v>6</v>
      </c>
      <c r="W81" s="7">
        <v>7</v>
      </c>
      <c r="X81" s="7">
        <v>8</v>
      </c>
      <c r="Y81" s="7">
        <v>9</v>
      </c>
      <c r="Z81" s="7"/>
      <c r="AA81" s="7"/>
      <c r="AB81" s="7"/>
      <c r="AC81" s="7"/>
      <c r="AD81" s="7"/>
      <c r="AE81" s="7"/>
      <c r="AF81" s="7" t="s">
        <v>36</v>
      </c>
      <c r="AG81" s="7">
        <f>-0.25*(1-$N58)</f>
        <v>-0.3125</v>
      </c>
      <c r="AH81" s="7">
        <f>0.25*(1-$N58)</f>
        <v>0.3125</v>
      </c>
      <c r="AI81" s="7">
        <f>0.25*(1+$N58)</f>
        <v>0.1875</v>
      </c>
      <c r="AJ81" s="7">
        <f>-0.25*(1+$N58)</f>
        <v>-0.1875</v>
      </c>
      <c r="AK81" s="7">
        <f>SUM(AG81:AJ81)</f>
        <v>0</v>
      </c>
    </row>
    <row r="82" ht="16.5">
      <c r="D82">
        <v>2</v>
      </c>
      <c r="E82">
        <v>0</v>
      </c>
      <c r="F82">
        <v>1</v>
      </c>
      <c r="G82" s="1">
        <f t="shared" si="30"/>
        <v>0</v>
      </c>
      <c r="H82" s="1">
        <f t="shared" si="31"/>
        <v>0</v>
      </c>
      <c r="I82" s="1">
        <f t="shared" si="32"/>
        <v>0.5</v>
      </c>
      <c r="J82" s="1">
        <f t="shared" si="33"/>
        <v>0.5</v>
      </c>
      <c r="N82" s="7"/>
      <c r="O82" s="7"/>
      <c r="P82" s="7" t="s">
        <v>18</v>
      </c>
      <c r="Q82" s="4">
        <f>Q78*AG77+R78*AH77+S78*AI77+T78*AJ77</f>
        <v>0.012500000000000001</v>
      </c>
      <c r="R82" s="4">
        <f>Q78*Z83+R78*AA83+S78*AB83+T78*AC83</f>
        <v>0</v>
      </c>
      <c r="S82" s="5">
        <f>Q78*Z84+R78*AA84+S78*AB84+T78*AC84</f>
        <v>0</v>
      </c>
      <c r="T82" s="5">
        <f>Q78*Z85+R78*AA85+S78*AB85+T78*AC85</f>
        <v>0</v>
      </c>
      <c r="U82" s="7"/>
      <c r="V82" s="7"/>
      <c r="W82" s="7"/>
      <c r="X82" s="7"/>
      <c r="Y82" s="7">
        <f>Q78*AG85+R78*AH85+S78*AI85+T78*AJ85</f>
        <v>0.012500000000000001</v>
      </c>
      <c r="Z82" s="6"/>
      <c r="AA82" s="6"/>
      <c r="AB82" s="6"/>
      <c r="AC82" s="6"/>
      <c r="AD82" s="7"/>
      <c r="AE82" s="7"/>
      <c r="AF82" s="7" t="s">
        <v>37</v>
      </c>
      <c r="AG82" s="7">
        <f>-0.25*(1-$N59)</f>
        <v>-0.36091229182759271</v>
      </c>
      <c r="AH82" s="7">
        <f>0.25*(1-$N59)</f>
        <v>0.36091229182759271</v>
      </c>
      <c r="AI82" s="7">
        <f>0.25*(1+$N59)</f>
        <v>0.13908770817240729</v>
      </c>
      <c r="AJ82" s="7">
        <f>-0.25*(1+$N59)</f>
        <v>-0.13908770817240729</v>
      </c>
      <c r="AK82" s="7">
        <f>SUM(AG82:AJ82)</f>
        <v>0</v>
      </c>
    </row>
    <row r="83" ht="16.5">
      <c r="D83">
        <v>3</v>
      </c>
      <c r="E83">
        <f>SQRT(3/5)</f>
        <v>0.7745966692414834</v>
      </c>
      <c r="F83">
        <v>1</v>
      </c>
      <c r="G83" s="1">
        <f t="shared" si="30"/>
        <v>0</v>
      </c>
      <c r="H83" s="1">
        <f t="shared" si="31"/>
        <v>0</v>
      </c>
      <c r="I83" s="1">
        <f t="shared" si="32"/>
        <v>0.8872983346207417</v>
      </c>
      <c r="J83" s="1">
        <f t="shared" si="33"/>
        <v>0.1127016653792583</v>
      </c>
      <c r="N83" s="7"/>
      <c r="O83" s="7"/>
      <c r="P83" s="7" t="s">
        <v>20</v>
      </c>
      <c r="Q83" s="5">
        <f>Q79*Z82+R79*AA82+S79*AB82+T79*AC82</f>
        <v>0</v>
      </c>
      <c r="R83" s="5">
        <f>Q79*Z83+R79*AA83+S79*AB83+T79*AC83</f>
        <v>0</v>
      </c>
      <c r="S83" s="5">
        <f>Q79*Z84+R79*AA84+S79*AB84+T79*AC84</f>
        <v>0</v>
      </c>
      <c r="T83" s="5">
        <f>Q79*Z85+R79*AA85+S79*AB85+T79*AC85</f>
        <v>0</v>
      </c>
      <c r="U83" s="7"/>
      <c r="V83" s="7"/>
      <c r="W83" s="7"/>
      <c r="X83" s="7"/>
      <c r="Y83" s="7"/>
      <c r="Z83" s="6"/>
      <c r="AA83" s="6"/>
      <c r="AB83" s="6"/>
      <c r="AC83" s="6"/>
      <c r="AD83" s="7"/>
      <c r="AE83" s="7"/>
      <c r="AF83" s="7" t="s">
        <v>38</v>
      </c>
      <c r="AG83" s="7">
        <f>-0.25*(1-$N60)</f>
        <v>-0.3125</v>
      </c>
      <c r="AH83" s="7">
        <f>0.25*(1-$N60)</f>
        <v>0.3125</v>
      </c>
      <c r="AI83" s="7">
        <f>0.25*(1+$N60)</f>
        <v>0.1875</v>
      </c>
      <c r="AJ83" s="7">
        <f>-0.25*(1+$N60)</f>
        <v>-0.1875</v>
      </c>
      <c r="AK83" s="7">
        <f>SUM(AG83:AJ83)</f>
        <v>0</v>
      </c>
    </row>
    <row r="84" ht="16.5">
      <c r="N84" s="7"/>
      <c r="O84" s="7"/>
      <c r="P84" s="7" t="s">
        <v>22</v>
      </c>
      <c r="Q84" s="5">
        <f>Q78*Z87+R78*AA87+S78*AB87+T78*AC87</f>
        <v>0</v>
      </c>
      <c r="R84" s="5">
        <f>Q78*Z88+R78*AA88+S78*AB88+T78*AC88</f>
        <v>0</v>
      </c>
      <c r="S84" s="5">
        <f>Q78*Z89+R78*AA89+S78*AB89+T78*AC89</f>
        <v>0</v>
      </c>
      <c r="T84" s="5">
        <f>Q78*Z90+R78*AA90+S78*AB90+T78*AC90</f>
        <v>0</v>
      </c>
      <c r="U84" s="7"/>
      <c r="V84" s="7"/>
      <c r="W84" s="7"/>
      <c r="X84" s="7"/>
      <c r="Y84" s="7"/>
      <c r="Z84" s="6"/>
      <c r="AA84" s="6"/>
      <c r="AB84" s="6"/>
      <c r="AC84" s="6"/>
      <c r="AD84" s="7"/>
      <c r="AE84" s="7"/>
      <c r="AF84" s="7" t="s">
        <v>39</v>
      </c>
      <c r="AG84" s="7">
        <f>-0.25*(1-$N61)</f>
        <v>-0.26408770817240729</v>
      </c>
      <c r="AH84" s="7">
        <f>0.25*(1-$N61)</f>
        <v>0.26408770817240729</v>
      </c>
      <c r="AI84" s="7">
        <f>0.25*(1+$N61)</f>
        <v>0.23591229182759271</v>
      </c>
      <c r="AJ84" s="7">
        <f>-0.25*(1+$N61)</f>
        <v>-0.23591229182759271</v>
      </c>
      <c r="AK84" s="7">
        <f>SUM(AG84:AJ84)</f>
        <v>0</v>
      </c>
    </row>
    <row r="85" ht="16.5">
      <c r="D85" s="7" t="s">
        <v>50</v>
      </c>
      <c r="N85" s="7"/>
      <c r="O85" s="7"/>
      <c r="P85" s="7" t="s">
        <v>24</v>
      </c>
      <c r="Q85" s="5">
        <f>Q79*Z87+R79*AA87+S79*AB87+T79*AC87</f>
        <v>0</v>
      </c>
      <c r="R85" s="5">
        <f>Q79*Z88+R79*AA88+S79*AB88+T79*AC88</f>
        <v>0</v>
      </c>
      <c r="S85" s="5">
        <f>Q79*Z89+R79*AA89+S79*AB89+T79*AC89</f>
        <v>0</v>
      </c>
      <c r="T85" s="5">
        <f>Q79*Z90+R79*AA90+S79*AB90+T79*AC90</f>
        <v>0</v>
      </c>
      <c r="U85" s="7"/>
      <c r="V85" s="7"/>
      <c r="W85" s="7"/>
      <c r="X85" s="7"/>
      <c r="Y85" s="7"/>
      <c r="Z85" s="6"/>
      <c r="AA85" s="6"/>
      <c r="AB85" s="6"/>
      <c r="AC85" s="6"/>
      <c r="AD85" s="7"/>
      <c r="AE85" s="7"/>
      <c r="AF85" s="7" t="s">
        <v>40</v>
      </c>
      <c r="AG85" s="7">
        <f>-0.25*(1-$N62)</f>
        <v>-0.3125</v>
      </c>
      <c r="AH85" s="7">
        <f>0.25*(1-$N62)</f>
        <v>0.3125</v>
      </c>
      <c r="AI85" s="7">
        <f>0.25*(1+$N62)</f>
        <v>0.1875</v>
      </c>
      <c r="AJ85" s="7">
        <f>-0.25*(1+$N62)</f>
        <v>-0.1875</v>
      </c>
      <c r="AK85" s="7">
        <f>SUM(AG85:AJ85)</f>
        <v>0</v>
      </c>
    </row>
    <row r="86" ht="16.5">
      <c r="D86" t="s">
        <v>47</v>
      </c>
      <c r="E86" t="s">
        <v>33</v>
      </c>
      <c r="F86" t="s">
        <v>34</v>
      </c>
      <c r="G86" t="s">
        <v>41</v>
      </c>
      <c r="H86" t="s">
        <v>42</v>
      </c>
      <c r="I86" t="s">
        <v>43</v>
      </c>
      <c r="J86" t="s">
        <v>44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 ht="16.5">
      <c r="D87">
        <v>1</v>
      </c>
      <c r="E87">
        <v>-1</v>
      </c>
      <c r="F87">
        <f>SQRT(3/5)</f>
        <v>0.7745966692414834</v>
      </c>
      <c r="G87" s="1">
        <f t="shared" si="30"/>
        <v>0.1127016653792583</v>
      </c>
      <c r="H87" s="1">
        <f t="shared" si="31"/>
        <v>0</v>
      </c>
      <c r="I87" s="1">
        <f t="shared" si="32"/>
        <v>0</v>
      </c>
      <c r="J87" s="1">
        <f t="shared" si="33"/>
        <v>0.8872983346207417</v>
      </c>
      <c r="N87" s="7"/>
      <c r="O87" s="7"/>
      <c r="P87" s="7" t="s">
        <v>30</v>
      </c>
      <c r="Q87" s="7">
        <f>Q82*Q85-Q82*Q84</f>
        <v>0</v>
      </c>
      <c r="R87" s="7">
        <f>R82*R85-R82*R84</f>
        <v>0</v>
      </c>
      <c r="S87" s="7">
        <f>S82*S85-S82*S84</f>
        <v>0</v>
      </c>
      <c r="T87" s="7">
        <f>T82*T85-T82*T84</f>
        <v>0</v>
      </c>
      <c r="U87" s="7"/>
      <c r="V87" s="7"/>
      <c r="W87" s="7"/>
      <c r="X87" s="7"/>
      <c r="Y87" s="7"/>
      <c r="Z87" s="6"/>
      <c r="AA87" s="6"/>
      <c r="AB87" s="6"/>
      <c r="AC87" s="6"/>
      <c r="AD87" s="7"/>
      <c r="AE87" s="7" t="s">
        <v>34</v>
      </c>
      <c r="AF87" s="7"/>
      <c r="AG87" s="7" t="s">
        <v>41</v>
      </c>
      <c r="AH87" s="7" t="s">
        <v>42</v>
      </c>
      <c r="AI87" s="7" t="s">
        <v>43</v>
      </c>
      <c r="AJ87" s="7" t="s">
        <v>44</v>
      </c>
      <c r="AK87" s="7" t="s">
        <v>45</v>
      </c>
    </row>
    <row r="88" ht="16.5">
      <c r="D88">
        <v>2</v>
      </c>
      <c r="E88">
        <v>-1</v>
      </c>
      <c r="F88">
        <v>0</v>
      </c>
      <c r="G88" s="1">
        <f t="shared" si="30"/>
        <v>0.5</v>
      </c>
      <c r="H88" s="1">
        <f t="shared" si="31"/>
        <v>0</v>
      </c>
      <c r="I88" s="1">
        <f t="shared" si="32"/>
        <v>0</v>
      </c>
      <c r="J88" s="1">
        <f t="shared" si="33"/>
        <v>0.5</v>
      </c>
      <c r="N88" s="7"/>
      <c r="O88" s="7"/>
      <c r="P88" s="7" t="s">
        <v>31</v>
      </c>
      <c r="Q88" s="7" t="e">
        <f>1/Q87</f>
        <v>#DIV/0!</v>
      </c>
      <c r="R88" s="7" t="e">
        <f>1/R87</f>
        <v>#DIV/0!</v>
      </c>
      <c r="S88" s="7" t="e">
        <f>1/S87</f>
        <v>#DIV/0!</v>
      </c>
      <c r="T88" s="7" t="e">
        <f>1/T87</f>
        <v>#DIV/0!</v>
      </c>
      <c r="U88" s="7"/>
      <c r="V88" s="7"/>
      <c r="W88" s="7"/>
      <c r="X88" s="7"/>
      <c r="Y88" s="7"/>
      <c r="Z88" s="6"/>
      <c r="AA88" s="6"/>
      <c r="AB88" s="6"/>
      <c r="AC88" s="6"/>
      <c r="AD88" s="7"/>
      <c r="AE88" s="7"/>
      <c r="AF88" s="7" t="s">
        <v>19</v>
      </c>
      <c r="AG88" s="7">
        <f>-0.25*(1-$M54)</f>
        <v>-0.36091229182759271</v>
      </c>
      <c r="AH88" s="7">
        <f>-0.25*(1+$M54)</f>
        <v>-0.13908770817240729</v>
      </c>
      <c r="AI88" s="7">
        <f>0.25*(1+$M54)</f>
        <v>0.13908770817240729</v>
      </c>
      <c r="AJ88" s="7">
        <f>0.25*(1-$M54)</f>
        <v>0.36091229182759271</v>
      </c>
      <c r="AK88" s="7">
        <f>SUM(AG88:AJ88)</f>
        <v>0</v>
      </c>
    </row>
    <row r="89" ht="16.5">
      <c r="D89">
        <v>3</v>
      </c>
      <c r="E89">
        <v>-1</v>
      </c>
      <c r="F89">
        <f>-SQRT(3/5)</f>
        <v>-0.7745966692414834</v>
      </c>
      <c r="G89" s="1">
        <f t="shared" si="30"/>
        <v>0.8872983346207417</v>
      </c>
      <c r="H89" s="1">
        <f t="shared" si="31"/>
        <v>0</v>
      </c>
      <c r="I89" s="1">
        <f t="shared" si="32"/>
        <v>0</v>
      </c>
      <c r="J89" s="1">
        <f t="shared" si="33"/>
        <v>0.1127016653792583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6"/>
      <c r="AA89" s="6"/>
      <c r="AB89" s="6"/>
      <c r="AC89" s="6"/>
      <c r="AD89" s="7"/>
      <c r="AE89" s="7"/>
      <c r="AF89" s="7" t="s">
        <v>21</v>
      </c>
      <c r="AG89" s="7">
        <f>-0.25*(1-$M55)</f>
        <v>-0.26408770817240729</v>
      </c>
      <c r="AH89" s="7">
        <f>-0.25*(1+$M55)</f>
        <v>-0.23591229182759271</v>
      </c>
      <c r="AI89" s="7">
        <f>0.25*(1+$M55)</f>
        <v>0.23591229182759271</v>
      </c>
      <c r="AJ89" s="7">
        <f>0.25*(1-$M55)</f>
        <v>0.26408770817240729</v>
      </c>
      <c r="AK89" s="7">
        <f>SUM(AG89:AJ89)</f>
        <v>0</v>
      </c>
    </row>
    <row r="90" ht="16.5">
      <c r="N90" s="7"/>
      <c r="O90" s="7"/>
      <c r="P90" s="7"/>
      <c r="Q90" s="7" t="s">
        <v>32</v>
      </c>
      <c r="R90" s="7"/>
      <c r="S90" s="7"/>
      <c r="T90" s="7"/>
      <c r="U90" s="7"/>
      <c r="V90" s="7"/>
      <c r="W90" s="7"/>
      <c r="X90" s="7"/>
      <c r="Y90" s="7"/>
      <c r="Z90" s="6"/>
      <c r="AA90" s="6"/>
      <c r="AB90" s="6"/>
      <c r="AC90" s="6"/>
      <c r="AD90" s="7"/>
      <c r="AE90" s="7"/>
      <c r="AF90" s="7" t="s">
        <v>23</v>
      </c>
      <c r="AG90" s="7">
        <f>-0.25*(1-$M56)</f>
        <v>-0.26408770817240729</v>
      </c>
      <c r="AH90" s="7">
        <f>-0.25*(1+$M56)</f>
        <v>-0.23591229182759271</v>
      </c>
      <c r="AI90" s="7">
        <f>0.25*(1+$M56)</f>
        <v>0.23591229182759271</v>
      </c>
      <c r="AJ90" s="7">
        <f>0.25*(1-$M56)</f>
        <v>0.26408770817240729</v>
      </c>
      <c r="AK90" s="7">
        <f>SUM(AG90:AJ90)</f>
        <v>0</v>
      </c>
    </row>
    <row r="91" ht="16.5">
      <c r="N91" s="7"/>
      <c r="O91" s="7"/>
      <c r="P91" s="7"/>
      <c r="Q91" s="7">
        <f>Q82*$D$13</f>
        <v>80.000000000000313</v>
      </c>
      <c r="R91" s="7">
        <f>R82*$D$13</f>
        <v>0</v>
      </c>
      <c r="S91" s="7">
        <f>S82*$D$13</f>
        <v>0</v>
      </c>
      <c r="T91" s="7">
        <f>T82*$D$13</f>
        <v>0</v>
      </c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 t="s">
        <v>25</v>
      </c>
      <c r="AG91" s="7">
        <f>-0.25*(1-$M57)</f>
        <v>-0.36091229182759271</v>
      </c>
      <c r="AH91" s="7">
        <f>-0.25*(1+$M57)</f>
        <v>-0.13908770817240729</v>
      </c>
      <c r="AI91" s="7">
        <f>0.25*(1+$M57)</f>
        <v>0.13908770817240729</v>
      </c>
      <c r="AJ91" s="7">
        <f>0.25*(1-$M57)</f>
        <v>0.36091229182759271</v>
      </c>
      <c r="AK91" s="7">
        <f>SUM(AG91:AJ91)</f>
        <v>0</v>
      </c>
    </row>
    <row r="92" ht="16.5">
      <c r="N92" s="7"/>
      <c r="O92" s="7"/>
      <c r="P92" s="7"/>
      <c r="Q92" s="7">
        <f>Q83*$D$13</f>
        <v>0</v>
      </c>
      <c r="R92" s="7">
        <f>R83*$D$13</f>
        <v>0</v>
      </c>
      <c r="S92" s="7">
        <f>S83*$D$13</f>
        <v>0</v>
      </c>
      <c r="T92" s="7">
        <f>T83*$D$13</f>
        <v>0</v>
      </c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 t="s">
        <v>36</v>
      </c>
      <c r="AG92" s="7">
        <f>-0.25*(1-$M58)</f>
        <v>-0.3125</v>
      </c>
      <c r="AH92" s="7">
        <f>-0.25*(1+$M58)</f>
        <v>-0.1875</v>
      </c>
      <c r="AI92" s="7">
        <f>0.25*(1+$M58)</f>
        <v>0.1875</v>
      </c>
      <c r="AJ92" s="7">
        <f>0.25*(1-$M58)</f>
        <v>0.3125</v>
      </c>
      <c r="AK92" s="7">
        <f>SUM(AG92:AJ92)</f>
        <v>0</v>
      </c>
    </row>
    <row r="93" ht="16.5">
      <c r="N93" s="7"/>
      <c r="O93" s="7"/>
      <c r="P93" s="7"/>
      <c r="Q93" s="7">
        <f>Q84*$D$13</f>
        <v>0</v>
      </c>
      <c r="R93" s="7">
        <f>R84*$D$13</f>
        <v>0</v>
      </c>
      <c r="S93" s="7">
        <f>S84*$D$13</f>
        <v>0</v>
      </c>
      <c r="T93" s="7">
        <f>T84*$D$13</f>
        <v>0</v>
      </c>
      <c r="U93" s="7"/>
      <c r="V93" s="7"/>
      <c r="W93" s="7"/>
      <c r="X93" s="7"/>
      <c r="Y93" s="7"/>
      <c r="Z93" s="7"/>
      <c r="AA93" s="7"/>
      <c r="AB93" s="7"/>
      <c r="AC93" s="7">
        <f>-SQRT(3/5)</f>
        <v>-0.7745966692414834</v>
      </c>
      <c r="AD93" s="7">
        <v>0</v>
      </c>
      <c r="AE93" s="7"/>
      <c r="AF93" s="7" t="s">
        <v>37</v>
      </c>
      <c r="AG93" s="7">
        <f>-0.25*(1-$M59)</f>
        <v>-0.26408770817240729</v>
      </c>
      <c r="AH93" s="7">
        <f>-0.25*(1+$M59)</f>
        <v>-0.23591229182759271</v>
      </c>
      <c r="AI93" s="7">
        <f>0.25*(1+$M59)</f>
        <v>0.23591229182759271</v>
      </c>
      <c r="AJ93" s="7">
        <f>0.25*(1-$M59)</f>
        <v>0.26408770817240729</v>
      </c>
      <c r="AK93" s="7">
        <f>SUM(AG93:AJ93)</f>
        <v>0</v>
      </c>
    </row>
    <row r="94" ht="16.5">
      <c r="N94" s="7"/>
      <c r="O94" s="7"/>
      <c r="P94" s="7"/>
      <c r="Q94" s="7">
        <f>Q85*$D$13</f>
        <v>0</v>
      </c>
      <c r="R94" s="7">
        <f>R85*$D$13</f>
        <v>0</v>
      </c>
      <c r="S94" s="7">
        <f>S85*$D$13</f>
        <v>0</v>
      </c>
      <c r="T94" s="7">
        <f>T85*$D$13</f>
        <v>0</v>
      </c>
      <c r="U94" s="7"/>
      <c r="V94" s="7"/>
      <c r="W94" s="7"/>
      <c r="X94" s="7"/>
      <c r="Y94" s="7"/>
      <c r="Z94" s="7" t="s">
        <v>33</v>
      </c>
      <c r="AA94" s="7" t="s">
        <v>34</v>
      </c>
      <c r="AB94" s="7"/>
      <c r="AC94" s="7"/>
      <c r="AD94" s="7"/>
      <c r="AE94" s="7"/>
      <c r="AF94" s="7" t="s">
        <v>38</v>
      </c>
      <c r="AG94" s="7">
        <f>-0.25*(1-$M60)</f>
        <v>-0.3125</v>
      </c>
      <c r="AH94" s="7">
        <f>-0.25*(1+$M60)</f>
        <v>-0.1875</v>
      </c>
      <c r="AI94" s="7">
        <f>0.25*(1+$M60)</f>
        <v>0.1875</v>
      </c>
      <c r="AJ94" s="7">
        <f>0.25*(1-$M60)</f>
        <v>0.3125</v>
      </c>
      <c r="AK94" s="7">
        <f>SUM(AG94:AJ94)</f>
        <v>0</v>
      </c>
    </row>
    <row r="95" ht="16.5"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 t="s">
        <v>19</v>
      </c>
      <c r="Z95" s="7">
        <f>-SQRT(3/5)</f>
        <v>-0.7745966692414834</v>
      </c>
      <c r="AA95" s="7">
        <f>-SQRT(3/5)</f>
        <v>-0.7745966692414834</v>
      </c>
      <c r="AB95" s="7"/>
      <c r="AC95" s="7"/>
      <c r="AD95" s="7"/>
      <c r="AE95" s="7"/>
      <c r="AF95" s="7" t="s">
        <v>39</v>
      </c>
      <c r="AG95" s="7">
        <f>-0.25*(1-$M61)</f>
        <v>-0.36091229182759271</v>
      </c>
      <c r="AH95" s="7">
        <f>-0.25*(1+$M61)</f>
        <v>-0.13908770817240729</v>
      </c>
      <c r="AI95" s="7">
        <f>0.25*(1+$M61)</f>
        <v>0.13908770817240729</v>
      </c>
      <c r="AJ95" s="7">
        <f>0.25*(1-$M61)</f>
        <v>0.36091229182759271</v>
      </c>
      <c r="AK95" s="7">
        <f>SUM(AG95:AJ95)</f>
        <v>0</v>
      </c>
    </row>
    <row r="96" ht="16.5">
      <c r="N96" s="7"/>
      <c r="O96" s="7"/>
      <c r="P96" s="7" t="s">
        <v>35</v>
      </c>
      <c r="Q96" s="7"/>
      <c r="R96" s="7"/>
      <c r="S96" s="7"/>
      <c r="T96" s="7"/>
      <c r="U96" s="7"/>
      <c r="V96" s="7"/>
      <c r="W96" s="7"/>
      <c r="X96" s="7"/>
      <c r="Y96" s="7" t="s">
        <v>21</v>
      </c>
      <c r="Z96" s="7">
        <f>SQRT(3/5)</f>
        <v>0.7745966692414834</v>
      </c>
      <c r="AA96" s="7">
        <f>-SQRT(3/5)</f>
        <v>-0.7745966692414834</v>
      </c>
      <c r="AB96" s="7"/>
      <c r="AC96" s="7"/>
      <c r="AD96" s="7"/>
      <c r="AE96" s="7"/>
      <c r="AF96" s="7" t="s">
        <v>40</v>
      </c>
      <c r="AG96" s="7">
        <f>-0.25*(1-$M62)</f>
        <v>-0.3125</v>
      </c>
      <c r="AH96" s="7">
        <f>-0.25*(1+$M62)</f>
        <v>-0.1875</v>
      </c>
      <c r="AI96" s="7">
        <f>0.25*(1+$M62)</f>
        <v>0.1875</v>
      </c>
      <c r="AJ96" s="7">
        <f>0.25*(1-$M62)</f>
        <v>0.3125</v>
      </c>
      <c r="AK96" s="7">
        <f>SUM(AG96:AJ96)</f>
        <v>0</v>
      </c>
    </row>
    <row r="97" ht="16.5">
      <c r="N97" s="7"/>
      <c r="O97" s="7"/>
      <c r="P97" s="7"/>
      <c r="Q97" s="7">
        <f>Q$16*Z82+$D$17*Z87</f>
        <v>0</v>
      </c>
      <c r="R97" s="7">
        <f>R$16*AA82+$D$17*AA87</f>
        <v>0</v>
      </c>
      <c r="S97" s="7">
        <f>S$16*AB82+$D$17*AB87</f>
        <v>0</v>
      </c>
      <c r="T97" s="7">
        <f>T$16*AC82+$D$17*AC87</f>
        <v>0</v>
      </c>
      <c r="U97" s="7"/>
      <c r="V97" s="7"/>
      <c r="W97" s="7"/>
      <c r="X97" s="7"/>
      <c r="Y97" s="7" t="s">
        <v>23</v>
      </c>
      <c r="Z97" s="7">
        <f>SQRT(3/5)</f>
        <v>0.7745966692414834</v>
      </c>
      <c r="AA97" s="7">
        <f>SQRT(3/5)</f>
        <v>0.7745966692414834</v>
      </c>
      <c r="AB97" s="7"/>
      <c r="AC97" s="7"/>
      <c r="AD97" s="7"/>
    </row>
    <row r="98" ht="16.5">
      <c r="N98" s="7"/>
      <c r="O98" s="7"/>
      <c r="P98" s="7"/>
      <c r="Q98" s="7">
        <f>Q$16*Z83+$D$17*Z88</f>
        <v>0</v>
      </c>
      <c r="R98" s="7">
        <f>R$16*AA83+$D$17*AA88</f>
        <v>0</v>
      </c>
      <c r="S98" s="7">
        <f>S$16*AB83+$D$17*AB88</f>
        <v>0</v>
      </c>
      <c r="T98" s="7">
        <f>T$16*AC83+$D$17*AC88</f>
        <v>0</v>
      </c>
      <c r="U98" s="7"/>
      <c r="V98" s="7"/>
      <c r="W98" s="7"/>
      <c r="X98" s="7"/>
      <c r="Y98" s="7" t="s">
        <v>25</v>
      </c>
      <c r="Z98" s="7">
        <f>-SQRT(3/5)</f>
        <v>-0.7745966692414834</v>
      </c>
      <c r="AA98" s="7">
        <f>SQRT(3/5)</f>
        <v>0.7745966692414834</v>
      </c>
      <c r="AB98" s="7"/>
      <c r="AC98" s="7"/>
      <c r="AD98" s="7"/>
    </row>
    <row r="99" ht="16.5">
      <c r="N99" s="7"/>
      <c r="O99" s="7"/>
      <c r="P99" s="7"/>
      <c r="Q99" s="7">
        <f>Q$16*Z84+$D$17*Z89</f>
        <v>0</v>
      </c>
      <c r="R99" s="7">
        <f>R$16*AA84+$D$17*AA89</f>
        <v>0</v>
      </c>
      <c r="S99" s="7">
        <f>S$16*AB84+$D$17*AB89</f>
        <v>0</v>
      </c>
      <c r="T99" s="7">
        <f>T$16*AC84+$D$17*AC89</f>
        <v>0</v>
      </c>
      <c r="U99" s="7"/>
      <c r="V99" s="7"/>
      <c r="W99" s="7"/>
      <c r="X99" s="7"/>
      <c r="Y99" s="7" t="s">
        <v>36</v>
      </c>
      <c r="Z99" s="7">
        <v>0</v>
      </c>
      <c r="AA99" s="7">
        <f>-SQRT(3/5)</f>
        <v>-0.7745966692414834</v>
      </c>
      <c r="AB99" s="7"/>
      <c r="AC99" s="7"/>
      <c r="AD99" s="7"/>
    </row>
    <row r="100" ht="16.5">
      <c r="N100" s="7"/>
      <c r="O100" s="7"/>
      <c r="P100" s="7"/>
      <c r="Q100" s="7">
        <f>Q$16*Z85+$D$17*Z90</f>
        <v>0</v>
      </c>
      <c r="R100" s="7">
        <f>R$16*AA85+$D$17*AA90</f>
        <v>0</v>
      </c>
      <c r="S100" s="7">
        <f>S$16*AB85+$D$17*AB90</f>
        <v>0</v>
      </c>
      <c r="T100" s="7">
        <f>T$16*AC85+$D$17*AC90</f>
        <v>0</v>
      </c>
      <c r="U100" s="7"/>
      <c r="V100" s="7"/>
      <c r="W100" s="7"/>
      <c r="X100" s="7"/>
      <c r="Y100" s="7" t="s">
        <v>37</v>
      </c>
      <c r="Z100" s="7">
        <f>SQRT(3/5)</f>
        <v>0.7745966692414834</v>
      </c>
      <c r="AA100" s="7">
        <v>0</v>
      </c>
      <c r="AB100" s="7"/>
      <c r="AC100" s="7"/>
      <c r="AD100" s="7"/>
    </row>
    <row r="101" ht="16.5"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 t="s">
        <v>38</v>
      </c>
      <c r="Z101" s="7">
        <v>0</v>
      </c>
      <c r="AA101" s="7">
        <f>SQRT(3/5)</f>
        <v>0.7745966692414834</v>
      </c>
      <c r="AB101" s="7"/>
      <c r="AC101" s="7"/>
      <c r="AD101" s="7"/>
    </row>
  </sheetData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ONLYOFFICE/6.4.1.46</Application>
  <Company/>
  <HyperlinkBase/>
  <Manager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revision>2</cp:revision>
  <dcterms:created xsi:type="dcterms:W3CDTF">2021-11-25T14:09:23Z</dcterms:created>
  <dcterms:modified xsi:type="dcterms:W3CDTF">2021-12-11T07:54:19Z</dcterms:modified>
  <cp:category/>
  <cp:contentStatus/>
</cp:coreProperties>
</file>