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489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J29" i="1"/>
  <c r="G18"/>
  <c r="J15" s="1"/>
  <c r="D20"/>
  <c r="F2"/>
  <c r="F3" s="1"/>
  <c r="G24" l="1"/>
  <c r="M13"/>
  <c r="M19" s="1"/>
  <c r="M25" s="1"/>
  <c r="M31" s="1"/>
  <c r="J21"/>
  <c r="J27" s="1"/>
  <c r="G17"/>
  <c r="F4"/>
  <c r="F6" s="1"/>
  <c r="G23" l="1"/>
  <c r="J14"/>
  <c r="G19"/>
  <c r="J20"/>
  <c r="M18" l="1"/>
  <c r="M20" s="1"/>
  <c r="M21" s="1"/>
  <c r="J22"/>
  <c r="M24"/>
  <c r="M26" s="1"/>
  <c r="M27" s="1"/>
  <c r="G25"/>
  <c r="J26"/>
  <c r="J16"/>
  <c r="M12"/>
  <c r="M14" s="1"/>
  <c r="M15" s="1"/>
  <c r="J23" l="1"/>
  <c r="J17"/>
  <c r="M30"/>
  <c r="M32" s="1"/>
  <c r="M33" s="1"/>
  <c r="J28"/>
  <c r="G20" l="1"/>
  <c r="G26"/>
  <c r="D24" s="1"/>
  <c r="D23" s="1"/>
  <c r="D21" l="1"/>
</calcChain>
</file>

<file path=xl/sharedStrings.xml><?xml version="1.0" encoding="utf-8"?>
<sst xmlns="http://schemas.openxmlformats.org/spreadsheetml/2006/main" count="64" uniqueCount="32">
  <si>
    <t>sigma^2</t>
  </si>
  <si>
    <t>r</t>
  </si>
  <si>
    <t>t=1</t>
  </si>
  <si>
    <t>t=2</t>
  </si>
  <si>
    <t>t=0</t>
  </si>
  <si>
    <t>t=3</t>
  </si>
  <si>
    <t>uuu</t>
  </si>
  <si>
    <t>uud</t>
  </si>
  <si>
    <t>udd</t>
  </si>
  <si>
    <t>ddd</t>
  </si>
  <si>
    <t>u</t>
  </si>
  <si>
    <t>d</t>
  </si>
  <si>
    <t>Start</t>
  </si>
  <si>
    <t>S0</t>
  </si>
  <si>
    <t>B0</t>
  </si>
  <si>
    <t>S1</t>
  </si>
  <si>
    <t>B1</t>
  </si>
  <si>
    <t>beta</t>
  </si>
  <si>
    <t>Delta_T</t>
  </si>
  <si>
    <t>uu</t>
  </si>
  <si>
    <t>du</t>
  </si>
  <si>
    <t>dd</t>
  </si>
  <si>
    <t>S2</t>
  </si>
  <si>
    <t>B2</t>
  </si>
  <si>
    <t>S3</t>
  </si>
  <si>
    <t>B3</t>
  </si>
  <si>
    <t>K</t>
  </si>
  <si>
    <t>Execution</t>
  </si>
  <si>
    <t>Amer. Put</t>
  </si>
  <si>
    <t>q</t>
  </si>
  <si>
    <t>phi_0</t>
  </si>
  <si>
    <t>phi_1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</si>
</sst>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9" fontId="0" fillId="0" borderId="3" xfId="0" applyNumberFormat="1" applyBorder="1"/>
    <xf numFmtId="0" fontId="0" fillId="0" borderId="1" xfId="0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0" fontId="0" fillId="2" borderId="10" xfId="0" applyFill="1" applyBorder="1"/>
    <xf numFmtId="0" fontId="0" fillId="2" borderId="11" xfId="0" applyFill="1" applyBorder="1"/>
    <xf numFmtId="164" fontId="0" fillId="0" borderId="0" xfId="0" applyNumberFormat="1"/>
    <xf numFmtId="0" fontId="0" fillId="2" borderId="12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3"/>
  <sheetViews>
    <sheetView tabSelected="1" workbookViewId="0">
      <selection activeCell="J30" sqref="J30"/>
    </sheetView>
  </sheetViews>
  <sheetFormatPr baseColWidth="10" defaultRowHeight="15"/>
  <sheetData>
    <row r="2" spans="2:13">
      <c r="B2" s="18" t="s">
        <v>0</v>
      </c>
      <c r="C2" s="4">
        <v>0.2</v>
      </c>
      <c r="E2" s="1" t="s">
        <v>17</v>
      </c>
      <c r="F2" s="4">
        <f>0.5*(EXP(-C3*C4)+EXP((C3+C2)*C4))</f>
        <v>1.1176274205942276</v>
      </c>
    </row>
    <row r="3" spans="2:13">
      <c r="B3" s="21" t="s">
        <v>1</v>
      </c>
      <c r="C3" s="14">
        <v>0.05</v>
      </c>
      <c r="E3" s="2" t="s">
        <v>10</v>
      </c>
      <c r="F3" s="5">
        <f>F2+SQRT(F2^2-1)</f>
        <v>1.6167176441651832</v>
      </c>
    </row>
    <row r="4" spans="2:13">
      <c r="B4" s="19" t="s">
        <v>18</v>
      </c>
      <c r="C4" s="6">
        <v>1</v>
      </c>
      <c r="E4" s="3" t="s">
        <v>11</v>
      </c>
      <c r="F4" s="6">
        <f>1/F3</f>
        <v>0.61853719702327192</v>
      </c>
    </row>
    <row r="6" spans="2:13">
      <c r="B6" s="13" t="s">
        <v>26</v>
      </c>
      <c r="C6" s="15">
        <v>1.1000000000000001</v>
      </c>
      <c r="E6" s="13" t="s">
        <v>29</v>
      </c>
      <c r="F6" s="15">
        <f>(EXP(C3*C4)-F4)/(F3-F4)</f>
        <v>0.43352271685124527</v>
      </c>
    </row>
    <row r="8" spans="2:13" ht="15.75" thickBot="1"/>
    <row r="9" spans="2:13" ht="15.75" thickBot="1">
      <c r="C9" s="10" t="s">
        <v>4</v>
      </c>
      <c r="D9" s="11"/>
      <c r="E9" s="11"/>
      <c r="F9" s="11" t="s">
        <v>2</v>
      </c>
      <c r="G9" s="11"/>
      <c r="H9" s="11"/>
      <c r="I9" s="11" t="s">
        <v>3</v>
      </c>
      <c r="J9" s="11"/>
      <c r="K9" s="11"/>
      <c r="L9" s="11" t="s">
        <v>5</v>
      </c>
      <c r="M9" s="12"/>
    </row>
    <row r="11" spans="2:13">
      <c r="L11" s="22" t="s">
        <v>6</v>
      </c>
      <c r="M11" s="23"/>
    </row>
    <row r="12" spans="2:13">
      <c r="L12" s="2" t="s">
        <v>24</v>
      </c>
      <c r="M12" s="7">
        <f>J14*F3</f>
        <v>4.225737681636434</v>
      </c>
    </row>
    <row r="13" spans="2:13">
      <c r="I13" s="22" t="s">
        <v>19</v>
      </c>
      <c r="J13" s="23"/>
      <c r="L13" s="2" t="s">
        <v>25</v>
      </c>
      <c r="M13" s="8">
        <f>EXP(C3*C4)*J15</f>
        <v>1.1618342427282833</v>
      </c>
    </row>
    <row r="14" spans="2:13">
      <c r="I14" s="2" t="s">
        <v>22</v>
      </c>
      <c r="J14" s="7">
        <f>G17*F3</f>
        <v>2.6137759409550196</v>
      </c>
      <c r="L14" s="2" t="s">
        <v>27</v>
      </c>
      <c r="M14" s="8">
        <f>MAX(C6-M12,0)</f>
        <v>0</v>
      </c>
    </row>
    <row r="15" spans="2:13">
      <c r="I15" s="2" t="s">
        <v>23</v>
      </c>
      <c r="J15" s="8">
        <f>EXP(C3*C4)*G18</f>
        <v>1.1051709180756477</v>
      </c>
      <c r="L15" s="3" t="s">
        <v>28</v>
      </c>
      <c r="M15" s="9">
        <f>M14</f>
        <v>0</v>
      </c>
    </row>
    <row r="16" spans="2:13">
      <c r="F16" s="22" t="s">
        <v>10</v>
      </c>
      <c r="G16" s="23"/>
      <c r="I16" s="2" t="s">
        <v>27</v>
      </c>
      <c r="J16" s="8">
        <f>MAX(C6-J14,0)</f>
        <v>0</v>
      </c>
    </row>
    <row r="17" spans="3:13">
      <c r="C17" s="22" t="s">
        <v>12</v>
      </c>
      <c r="D17" s="23"/>
      <c r="F17" s="2" t="s">
        <v>15</v>
      </c>
      <c r="G17" s="7">
        <f>D18*F3</f>
        <v>1.6167176441651832</v>
      </c>
      <c r="I17" s="3" t="s">
        <v>28</v>
      </c>
      <c r="J17" s="9">
        <f>MAX(J16,EXP(-C3*C4)*(F6*M15+(1-F6)*M21))</f>
        <v>0</v>
      </c>
      <c r="L17" s="22" t="s">
        <v>7</v>
      </c>
      <c r="M17" s="23"/>
    </row>
    <row r="18" spans="3:13">
      <c r="C18" s="2" t="s">
        <v>13</v>
      </c>
      <c r="D18" s="7">
        <v>1</v>
      </c>
      <c r="F18" s="2" t="s">
        <v>16</v>
      </c>
      <c r="G18" s="8">
        <f>EXP(C3*C4)*D19</f>
        <v>1.0512710963760241</v>
      </c>
      <c r="L18" s="2" t="s">
        <v>24</v>
      </c>
      <c r="M18" s="7">
        <f>J20*F3</f>
        <v>1.6167176441651829</v>
      </c>
    </row>
    <row r="19" spans="3:13">
      <c r="C19" s="2" t="s">
        <v>14</v>
      </c>
      <c r="D19" s="8">
        <v>1</v>
      </c>
      <c r="F19" s="2" t="s">
        <v>27</v>
      </c>
      <c r="G19" s="8">
        <f>MAX(C6-G17,0)</f>
        <v>0</v>
      </c>
      <c r="I19" s="22" t="s">
        <v>20</v>
      </c>
      <c r="J19" s="23"/>
      <c r="L19" s="2" t="s">
        <v>25</v>
      </c>
      <c r="M19" s="8">
        <f>M13</f>
        <v>1.1618342427282833</v>
      </c>
    </row>
    <row r="20" spans="3:13">
      <c r="C20" s="2" t="s">
        <v>27</v>
      </c>
      <c r="D20" s="8">
        <f>MAX(C6-D18,0)</f>
        <v>0.10000000000000009</v>
      </c>
      <c r="F20" s="3" t="s">
        <v>28</v>
      </c>
      <c r="G20" s="9">
        <f>MAX(G19,EXP(-C3*C4)*(F6*J17+(1-F6)*J23))</f>
        <v>0.13979714066109611</v>
      </c>
      <c r="I20" s="2" t="s">
        <v>22</v>
      </c>
      <c r="J20" s="7">
        <f>G17*F4</f>
        <v>0.99999999999999989</v>
      </c>
      <c r="L20" s="2" t="s">
        <v>27</v>
      </c>
      <c r="M20" s="8">
        <f>MAX(C6-M18,0)</f>
        <v>0</v>
      </c>
    </row>
    <row r="21" spans="3:13">
      <c r="C21" s="3" t="s">
        <v>28</v>
      </c>
      <c r="D21" s="9">
        <f>MAX(D20,EXP(-C3*C4)*(F6*G20+(1-F6)*G26))</f>
        <v>0.32360604533685317</v>
      </c>
      <c r="I21" s="2" t="s">
        <v>23</v>
      </c>
      <c r="J21" s="8">
        <f>J15</f>
        <v>1.1051709180756477</v>
      </c>
      <c r="L21" s="3" t="s">
        <v>28</v>
      </c>
      <c r="M21" s="9">
        <f>M20</f>
        <v>0</v>
      </c>
    </row>
    <row r="22" spans="3:13">
      <c r="F22" s="22" t="s">
        <v>11</v>
      </c>
      <c r="G22" s="23"/>
      <c r="I22" s="2" t="s">
        <v>27</v>
      </c>
      <c r="J22" s="8">
        <f>MAX(C6-J20,0)</f>
        <v>0.1000000000000002</v>
      </c>
    </row>
    <row r="23" spans="3:13">
      <c r="C23" s="18" t="s">
        <v>30</v>
      </c>
      <c r="D23" s="7">
        <f>(G20-D24*G17)/G18</f>
        <v>0.67801716022938086</v>
      </c>
      <c r="F23" s="2" t="s">
        <v>15</v>
      </c>
      <c r="G23" s="7">
        <f>D18*F4</f>
        <v>0.61853719702327192</v>
      </c>
      <c r="I23" s="3" t="s">
        <v>28</v>
      </c>
      <c r="J23" s="9">
        <f>MAX(J22,EXP(-C3*C4)*(F6*M21+(1-F6)*M27))</f>
        <v>0.25943616399959218</v>
      </c>
      <c r="L23" s="22" t="s">
        <v>8</v>
      </c>
      <c r="M23" s="23"/>
    </row>
    <row r="24" spans="3:13">
      <c r="C24" s="19" t="s">
        <v>31</v>
      </c>
      <c r="D24" s="9">
        <f>(G20-G26)/(D18*(F3-F4))</f>
        <v>-0.35441111489252775</v>
      </c>
      <c r="F24" s="2" t="s">
        <v>16</v>
      </c>
      <c r="G24" s="8">
        <f>EXP(C3*C4)*D19</f>
        <v>1.0512710963760241</v>
      </c>
      <c r="L24" s="2" t="s">
        <v>24</v>
      </c>
      <c r="M24" s="7">
        <f>J20*F4</f>
        <v>0.61853719702327181</v>
      </c>
    </row>
    <row r="25" spans="3:13">
      <c r="F25" s="2" t="s">
        <v>27</v>
      </c>
      <c r="G25" s="8">
        <f>MAX(C6-G23,0)</f>
        <v>0.48146280297672817</v>
      </c>
      <c r="I25" s="22" t="s">
        <v>21</v>
      </c>
      <c r="J25" s="23"/>
      <c r="L25" s="2" t="s">
        <v>25</v>
      </c>
      <c r="M25" s="8">
        <f>M19</f>
        <v>1.1618342427282833</v>
      </c>
    </row>
    <row r="26" spans="3:13">
      <c r="F26" s="3" t="s">
        <v>28</v>
      </c>
      <c r="G26" s="9">
        <f>MAX(G25,EXP(-C3*C4)*(F6*J23+(1-F6)*J29))</f>
        <v>0.49356338579658271</v>
      </c>
      <c r="I26" s="2" t="s">
        <v>22</v>
      </c>
      <c r="J26" s="7">
        <f>G23*F4</f>
        <v>0.38258826410140589</v>
      </c>
      <c r="L26" s="2" t="s">
        <v>27</v>
      </c>
      <c r="M26" s="8">
        <f>MAX(C6-M24,0)</f>
        <v>0.48146280297672828</v>
      </c>
    </row>
    <row r="27" spans="3:13">
      <c r="I27" s="2" t="s">
        <v>23</v>
      </c>
      <c r="J27" s="8">
        <f>J21</f>
        <v>1.1051709180756477</v>
      </c>
      <c r="L27" s="3" t="s">
        <v>28</v>
      </c>
      <c r="M27" s="9">
        <f>M26</f>
        <v>0.48146280297672828</v>
      </c>
    </row>
    <row r="28" spans="3:13">
      <c r="D28" s="20"/>
      <c r="I28" s="2" t="s">
        <v>27</v>
      </c>
      <c r="J28" s="16">
        <f>MAX(C6-J26,0)</f>
        <v>0.71741173589859419</v>
      </c>
    </row>
    <row r="29" spans="3:13">
      <c r="I29" s="3" t="s">
        <v>28</v>
      </c>
      <c r="J29" s="17">
        <f>MAX(J28,EXP(-C3*C4)*(F6*M27+(1-F6)*M33))</f>
        <v>0.71741173589859419</v>
      </c>
      <c r="L29" s="22" t="s">
        <v>9</v>
      </c>
      <c r="M29" s="23"/>
    </row>
    <row r="30" spans="3:13">
      <c r="L30" s="2" t="s">
        <v>24</v>
      </c>
      <c r="M30" s="7">
        <f>J26*F4</f>
        <v>0.23664507249128289</v>
      </c>
    </row>
    <row r="31" spans="3:13">
      <c r="L31" s="2" t="s">
        <v>25</v>
      </c>
      <c r="M31" s="8">
        <f>M25</f>
        <v>1.1618342427282833</v>
      </c>
    </row>
    <row r="32" spans="3:13">
      <c r="L32" s="2" t="s">
        <v>27</v>
      </c>
      <c r="M32" s="8">
        <f>MAX(C6-M30,0)</f>
        <v>0.86335492750871723</v>
      </c>
    </row>
    <row r="33" spans="12:13">
      <c r="L33" s="3" t="s">
        <v>28</v>
      </c>
      <c r="M33" s="9">
        <f>M32</f>
        <v>0.86335492750871723</v>
      </c>
    </row>
  </sheetData>
  <mergeCells count="10">
    <mergeCell ref="L11:M11"/>
    <mergeCell ref="L17:M17"/>
    <mergeCell ref="L23:M23"/>
    <mergeCell ref="L29:M29"/>
    <mergeCell ref="C17:D17"/>
    <mergeCell ref="F16:G16"/>
    <mergeCell ref="F22:G22"/>
    <mergeCell ref="I13:J13"/>
    <mergeCell ref="I19:J19"/>
    <mergeCell ref="I25:J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Martin</dc:creator>
  <cp:lastModifiedBy>Ole Martin</cp:lastModifiedBy>
  <dcterms:created xsi:type="dcterms:W3CDTF">2017-04-20T11:22:35Z</dcterms:created>
  <dcterms:modified xsi:type="dcterms:W3CDTF">2017-05-02T09:57:33Z</dcterms:modified>
</cp:coreProperties>
</file>