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237861b91929ec/Documents/"/>
    </mc:Choice>
  </mc:AlternateContent>
  <xr:revisionPtr revIDLastSave="4" documentId="8_{AE52007E-A0B1-40D7-BDDB-340C54A4152F}" xr6:coauthVersionLast="47" xr6:coauthVersionMax="47" xr10:uidLastSave="{17C203C2-CA8C-44B3-AE22-AEE062137961}"/>
  <bookViews>
    <workbookView xWindow="-120" yWindow="-120" windowWidth="29040" windowHeight="15720" activeTab="2" xr2:uid="{759C4617-5373-4415-BF1C-4A0052185489}"/>
  </bookViews>
  <sheets>
    <sheet name="Sheet1" sheetId="1" r:id="rId1"/>
    <sheet name="Final" sheetId="4" r:id="rId2"/>
    <sheet name="Rows-Numbers" sheetId="7" r:id="rId3"/>
    <sheet name="Rows-Counters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4" l="1"/>
  <c r="S52" i="4"/>
  <c r="T52" i="4"/>
  <c r="U52" i="4"/>
  <c r="V52" i="4"/>
  <c r="W52" i="4"/>
  <c r="X52" i="4"/>
  <c r="Y52" i="4"/>
  <c r="Z52" i="4"/>
  <c r="AA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R53" i="4"/>
  <c r="S53" i="4"/>
  <c r="T53" i="4"/>
  <c r="U53" i="4"/>
  <c r="V53" i="4"/>
  <c r="W53" i="4"/>
  <c r="X53" i="4"/>
  <c r="Y53" i="4"/>
  <c r="Z53" i="4"/>
  <c r="AA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M52" i="1"/>
  <c r="N52" i="1"/>
  <c r="O52" i="1"/>
  <c r="P52" i="1"/>
  <c r="Q52" i="1"/>
  <c r="R52" i="1"/>
  <c r="S52" i="1"/>
  <c r="T52" i="1"/>
  <c r="U52" i="1"/>
  <c r="V52" i="1"/>
  <c r="W52" i="1"/>
  <c r="X52" i="1"/>
  <c r="Y52" i="1" s="1"/>
  <c r="W53" i="1"/>
  <c r="AI53" i="1"/>
  <c r="AL53" i="1" s="1"/>
  <c r="M51" i="1"/>
  <c r="N51" i="1"/>
  <c r="O51" i="1"/>
  <c r="P51" i="1"/>
  <c r="Q51" i="1"/>
  <c r="R51" i="1"/>
  <c r="S51" i="1"/>
  <c r="T51" i="1"/>
  <c r="U51" i="1"/>
  <c r="V51" i="1"/>
  <c r="X51" i="1"/>
  <c r="Y51" i="1"/>
  <c r="AN51" i="1" s="1"/>
  <c r="Z51" i="1"/>
  <c r="AO51" i="1" s="1"/>
  <c r="AA51" i="1"/>
  <c r="AP51" i="1" s="1"/>
  <c r="AB51" i="1"/>
  <c r="AQ51" i="1" s="1"/>
  <c r="AC51" i="1"/>
  <c r="AR51" i="1" s="1"/>
  <c r="AD51" i="1"/>
  <c r="AS51" i="1" s="1"/>
  <c r="AE51" i="1"/>
  <c r="AT51" i="1" s="1"/>
  <c r="AF51" i="1"/>
  <c r="AU51" i="1" s="1"/>
  <c r="AG51" i="1"/>
  <c r="AV51" i="1" s="1"/>
  <c r="AH51" i="1"/>
  <c r="AW51" i="1" s="1"/>
  <c r="AM51" i="1"/>
  <c r="AX51" i="1" s="1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A51" i="4"/>
  <c r="Z51" i="4"/>
  <c r="Y51" i="4"/>
  <c r="X51" i="4"/>
  <c r="W51" i="4"/>
  <c r="V51" i="4"/>
  <c r="U51" i="4"/>
  <c r="T51" i="4"/>
  <c r="S51" i="4"/>
  <c r="R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A50" i="4"/>
  <c r="Z50" i="4"/>
  <c r="Y50" i="4"/>
  <c r="X50" i="4"/>
  <c r="W50" i="4"/>
  <c r="V50" i="4"/>
  <c r="U50" i="4"/>
  <c r="T50" i="4"/>
  <c r="S50" i="4"/>
  <c r="R50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A49" i="4"/>
  <c r="Z49" i="4"/>
  <c r="Y49" i="4"/>
  <c r="X49" i="4"/>
  <c r="W49" i="4"/>
  <c r="V49" i="4"/>
  <c r="U49" i="4"/>
  <c r="T49" i="4"/>
  <c r="S49" i="4"/>
  <c r="R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A48" i="4"/>
  <c r="Z48" i="4"/>
  <c r="Y48" i="4"/>
  <c r="X48" i="4"/>
  <c r="W48" i="4"/>
  <c r="V48" i="4"/>
  <c r="U48" i="4"/>
  <c r="T48" i="4"/>
  <c r="S48" i="4"/>
  <c r="R48" i="4"/>
  <c r="M50" i="1"/>
  <c r="N50" i="1"/>
  <c r="O50" i="1"/>
  <c r="P50" i="1"/>
  <c r="Q50" i="1"/>
  <c r="R50" i="1"/>
  <c r="S50" i="1"/>
  <c r="T50" i="1"/>
  <c r="U50" i="1"/>
  <c r="V50" i="1"/>
  <c r="M49" i="1"/>
  <c r="N49" i="1"/>
  <c r="O49" i="1"/>
  <c r="P49" i="1"/>
  <c r="Q49" i="1"/>
  <c r="R49" i="1"/>
  <c r="S49" i="1"/>
  <c r="T49" i="1"/>
  <c r="U49" i="1"/>
  <c r="V49" i="1"/>
  <c r="M48" i="1"/>
  <c r="N48" i="1"/>
  <c r="O48" i="1"/>
  <c r="P48" i="1"/>
  <c r="Q48" i="1"/>
  <c r="R48" i="1"/>
  <c r="S48" i="1"/>
  <c r="T48" i="1"/>
  <c r="U48" i="1"/>
  <c r="V48" i="1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A47" i="4"/>
  <c r="Z47" i="4"/>
  <c r="Y47" i="4"/>
  <c r="X47" i="4"/>
  <c r="W47" i="4"/>
  <c r="V47" i="4"/>
  <c r="U47" i="4"/>
  <c r="T47" i="4"/>
  <c r="S47" i="4"/>
  <c r="R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A46" i="4"/>
  <c r="Z46" i="4"/>
  <c r="Y46" i="4"/>
  <c r="X46" i="4"/>
  <c r="W46" i="4"/>
  <c r="V46" i="4"/>
  <c r="U46" i="4"/>
  <c r="T46" i="4"/>
  <c r="S46" i="4"/>
  <c r="R46" i="4"/>
  <c r="M47" i="1"/>
  <c r="N47" i="1"/>
  <c r="O47" i="1"/>
  <c r="P47" i="1"/>
  <c r="Q47" i="1"/>
  <c r="R47" i="1"/>
  <c r="S47" i="1"/>
  <c r="T47" i="1"/>
  <c r="U47" i="1"/>
  <c r="V47" i="1"/>
  <c r="M46" i="1"/>
  <c r="N46" i="1"/>
  <c r="O46" i="1"/>
  <c r="P46" i="1"/>
  <c r="Q46" i="1"/>
  <c r="R46" i="1"/>
  <c r="S46" i="1"/>
  <c r="T46" i="1"/>
  <c r="U46" i="1"/>
  <c r="V46" i="1"/>
  <c r="R43" i="4"/>
  <c r="S43" i="4"/>
  <c r="T43" i="4"/>
  <c r="U43" i="4"/>
  <c r="V43" i="4"/>
  <c r="W43" i="4"/>
  <c r="X43" i="4"/>
  <c r="Y43" i="4"/>
  <c r="Z43" i="4"/>
  <c r="AA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R44" i="4"/>
  <c r="S44" i="4"/>
  <c r="T44" i="4"/>
  <c r="U44" i="4"/>
  <c r="V44" i="4"/>
  <c r="W44" i="4"/>
  <c r="X44" i="4"/>
  <c r="Y44" i="4"/>
  <c r="Z44" i="4"/>
  <c r="AA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R45" i="4"/>
  <c r="S45" i="4"/>
  <c r="T45" i="4"/>
  <c r="U45" i="4"/>
  <c r="V45" i="4"/>
  <c r="W45" i="4"/>
  <c r="X45" i="4"/>
  <c r="Y45" i="4"/>
  <c r="Z45" i="4"/>
  <c r="AA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M45" i="1"/>
  <c r="N45" i="1"/>
  <c r="O45" i="1"/>
  <c r="P45" i="1"/>
  <c r="Q45" i="1"/>
  <c r="R45" i="1"/>
  <c r="S45" i="1"/>
  <c r="T45" i="1"/>
  <c r="U45" i="1"/>
  <c r="V45" i="1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" i="4"/>
  <c r="AN5" i="4"/>
  <c r="AO5" i="4"/>
  <c r="AP5" i="4"/>
  <c r="AQ5" i="4"/>
  <c r="AR5" i="4"/>
  <c r="AS5" i="4"/>
  <c r="AT5" i="4"/>
  <c r="AU5" i="4"/>
  <c r="AV5" i="4"/>
  <c r="AW5" i="4"/>
  <c r="AN6" i="4"/>
  <c r="AO6" i="4"/>
  <c r="AP6" i="4"/>
  <c r="AQ6" i="4"/>
  <c r="AR6" i="4"/>
  <c r="AS6" i="4"/>
  <c r="AT6" i="4"/>
  <c r="AU6" i="4"/>
  <c r="AV6" i="4"/>
  <c r="AW6" i="4"/>
  <c r="AN7" i="4"/>
  <c r="AO7" i="4"/>
  <c r="AP7" i="4"/>
  <c r="AQ7" i="4"/>
  <c r="AR7" i="4"/>
  <c r="AS7" i="4"/>
  <c r="AT7" i="4"/>
  <c r="AU7" i="4"/>
  <c r="AV7" i="4"/>
  <c r="AW7" i="4"/>
  <c r="AN8" i="4"/>
  <c r="AO8" i="4"/>
  <c r="AP8" i="4"/>
  <c r="AQ8" i="4"/>
  <c r="AR8" i="4"/>
  <c r="AS8" i="4"/>
  <c r="AT8" i="4"/>
  <c r="AU8" i="4"/>
  <c r="AV8" i="4"/>
  <c r="AW8" i="4"/>
  <c r="AN9" i="4"/>
  <c r="AO9" i="4"/>
  <c r="AP9" i="4"/>
  <c r="AQ9" i="4"/>
  <c r="AR9" i="4"/>
  <c r="AS9" i="4"/>
  <c r="AT9" i="4"/>
  <c r="AU9" i="4"/>
  <c r="AV9" i="4"/>
  <c r="AW9" i="4"/>
  <c r="AN10" i="4"/>
  <c r="AO10" i="4"/>
  <c r="AP10" i="4"/>
  <c r="AQ10" i="4"/>
  <c r="AR10" i="4"/>
  <c r="AS10" i="4"/>
  <c r="AT10" i="4"/>
  <c r="AU10" i="4"/>
  <c r="AV10" i="4"/>
  <c r="AW10" i="4"/>
  <c r="AN11" i="4"/>
  <c r="AO11" i="4"/>
  <c r="AP11" i="4"/>
  <c r="AQ11" i="4"/>
  <c r="AR11" i="4"/>
  <c r="AS11" i="4"/>
  <c r="AT11" i="4"/>
  <c r="AU11" i="4"/>
  <c r="AV11" i="4"/>
  <c r="AW11" i="4"/>
  <c r="AN12" i="4"/>
  <c r="AO12" i="4"/>
  <c r="AP12" i="4"/>
  <c r="AQ12" i="4"/>
  <c r="AR12" i="4"/>
  <c r="AS12" i="4"/>
  <c r="AT12" i="4"/>
  <c r="AU12" i="4"/>
  <c r="AV12" i="4"/>
  <c r="AW12" i="4"/>
  <c r="AN13" i="4"/>
  <c r="AO13" i="4"/>
  <c r="AP13" i="4"/>
  <c r="AQ13" i="4"/>
  <c r="AR13" i="4"/>
  <c r="AS13" i="4"/>
  <c r="AT13" i="4"/>
  <c r="AU13" i="4"/>
  <c r="AV13" i="4"/>
  <c r="AW13" i="4"/>
  <c r="AN14" i="4"/>
  <c r="AO14" i="4"/>
  <c r="AP14" i="4"/>
  <c r="AQ14" i="4"/>
  <c r="AR14" i="4"/>
  <c r="AS14" i="4"/>
  <c r="AT14" i="4"/>
  <c r="AU14" i="4"/>
  <c r="AV14" i="4"/>
  <c r="AW14" i="4"/>
  <c r="AN15" i="4"/>
  <c r="AO15" i="4"/>
  <c r="AP15" i="4"/>
  <c r="AQ15" i="4"/>
  <c r="AR15" i="4"/>
  <c r="AS15" i="4"/>
  <c r="AT15" i="4"/>
  <c r="AU15" i="4"/>
  <c r="AV15" i="4"/>
  <c r="AW15" i="4"/>
  <c r="AN16" i="4"/>
  <c r="AO16" i="4"/>
  <c r="AP16" i="4"/>
  <c r="AQ16" i="4"/>
  <c r="AR16" i="4"/>
  <c r="AS16" i="4"/>
  <c r="AT16" i="4"/>
  <c r="AU16" i="4"/>
  <c r="AV16" i="4"/>
  <c r="AW16" i="4"/>
  <c r="AN17" i="4"/>
  <c r="AO17" i="4"/>
  <c r="AP17" i="4"/>
  <c r="AQ17" i="4"/>
  <c r="AR17" i="4"/>
  <c r="AS17" i="4"/>
  <c r="AT17" i="4"/>
  <c r="AU17" i="4"/>
  <c r="AV17" i="4"/>
  <c r="AW17" i="4"/>
  <c r="AN18" i="4"/>
  <c r="AO18" i="4"/>
  <c r="AP18" i="4"/>
  <c r="AQ18" i="4"/>
  <c r="AR18" i="4"/>
  <c r="AS18" i="4"/>
  <c r="AT18" i="4"/>
  <c r="AU18" i="4"/>
  <c r="AV18" i="4"/>
  <c r="AW18" i="4"/>
  <c r="AN19" i="4"/>
  <c r="AO19" i="4"/>
  <c r="AP19" i="4"/>
  <c r="AQ19" i="4"/>
  <c r="AR19" i="4"/>
  <c r="AS19" i="4"/>
  <c r="AT19" i="4"/>
  <c r="AU19" i="4"/>
  <c r="AV19" i="4"/>
  <c r="AW19" i="4"/>
  <c r="AN20" i="4"/>
  <c r="AO20" i="4"/>
  <c r="AP20" i="4"/>
  <c r="AQ20" i="4"/>
  <c r="AR20" i="4"/>
  <c r="AS20" i="4"/>
  <c r="AT20" i="4"/>
  <c r="AU20" i="4"/>
  <c r="AV20" i="4"/>
  <c r="AW20" i="4"/>
  <c r="AN21" i="4"/>
  <c r="AO21" i="4"/>
  <c r="AP21" i="4"/>
  <c r="AQ21" i="4"/>
  <c r="AR21" i="4"/>
  <c r="AS21" i="4"/>
  <c r="AT21" i="4"/>
  <c r="AU21" i="4"/>
  <c r="AV21" i="4"/>
  <c r="AW21" i="4"/>
  <c r="AN22" i="4"/>
  <c r="AO22" i="4"/>
  <c r="AP22" i="4"/>
  <c r="AQ22" i="4"/>
  <c r="AR22" i="4"/>
  <c r="AS22" i="4"/>
  <c r="AT22" i="4"/>
  <c r="AU22" i="4"/>
  <c r="AV22" i="4"/>
  <c r="AW22" i="4"/>
  <c r="AN23" i="4"/>
  <c r="AO23" i="4"/>
  <c r="AP23" i="4"/>
  <c r="AQ23" i="4"/>
  <c r="AR23" i="4"/>
  <c r="AS23" i="4"/>
  <c r="AT23" i="4"/>
  <c r="AU23" i="4"/>
  <c r="AV23" i="4"/>
  <c r="AW23" i="4"/>
  <c r="AN24" i="4"/>
  <c r="AO24" i="4"/>
  <c r="AP24" i="4"/>
  <c r="AQ24" i="4"/>
  <c r="AR24" i="4"/>
  <c r="AS24" i="4"/>
  <c r="AT24" i="4"/>
  <c r="AU24" i="4"/>
  <c r="AV24" i="4"/>
  <c r="AW24" i="4"/>
  <c r="AN25" i="4"/>
  <c r="AO25" i="4"/>
  <c r="AP25" i="4"/>
  <c r="AQ25" i="4"/>
  <c r="AR25" i="4"/>
  <c r="AS25" i="4"/>
  <c r="AT25" i="4"/>
  <c r="AU25" i="4"/>
  <c r="AV25" i="4"/>
  <c r="AW25" i="4"/>
  <c r="AN26" i="4"/>
  <c r="AO26" i="4"/>
  <c r="AP26" i="4"/>
  <c r="AQ26" i="4"/>
  <c r="AR26" i="4"/>
  <c r="AS26" i="4"/>
  <c r="AT26" i="4"/>
  <c r="AU26" i="4"/>
  <c r="AV26" i="4"/>
  <c r="AW26" i="4"/>
  <c r="AN27" i="4"/>
  <c r="AO27" i="4"/>
  <c r="AP27" i="4"/>
  <c r="AQ27" i="4"/>
  <c r="AR27" i="4"/>
  <c r="AS27" i="4"/>
  <c r="AT27" i="4"/>
  <c r="AU27" i="4"/>
  <c r="AV27" i="4"/>
  <c r="AW27" i="4"/>
  <c r="AN28" i="4"/>
  <c r="AO28" i="4"/>
  <c r="AP28" i="4"/>
  <c r="AQ28" i="4"/>
  <c r="AR28" i="4"/>
  <c r="AS28" i="4"/>
  <c r="AT28" i="4"/>
  <c r="AU28" i="4"/>
  <c r="AV28" i="4"/>
  <c r="AW28" i="4"/>
  <c r="AN29" i="4"/>
  <c r="AO29" i="4"/>
  <c r="AP29" i="4"/>
  <c r="AQ29" i="4"/>
  <c r="AR29" i="4"/>
  <c r="AS29" i="4"/>
  <c r="AT29" i="4"/>
  <c r="AU29" i="4"/>
  <c r="AV29" i="4"/>
  <c r="AW29" i="4"/>
  <c r="AN30" i="4"/>
  <c r="AO30" i="4"/>
  <c r="AP30" i="4"/>
  <c r="AQ30" i="4"/>
  <c r="AR30" i="4"/>
  <c r="AS30" i="4"/>
  <c r="AT30" i="4"/>
  <c r="AU30" i="4"/>
  <c r="AV30" i="4"/>
  <c r="AW30" i="4"/>
  <c r="AN31" i="4"/>
  <c r="AO31" i="4"/>
  <c r="AP31" i="4"/>
  <c r="AQ31" i="4"/>
  <c r="AR31" i="4"/>
  <c r="AS31" i="4"/>
  <c r="AT31" i="4"/>
  <c r="AU31" i="4"/>
  <c r="AV31" i="4"/>
  <c r="AW31" i="4"/>
  <c r="AN32" i="4"/>
  <c r="AO32" i="4"/>
  <c r="AP32" i="4"/>
  <c r="AQ32" i="4"/>
  <c r="AR32" i="4"/>
  <c r="AS32" i="4"/>
  <c r="AT32" i="4"/>
  <c r="AU32" i="4"/>
  <c r="AV32" i="4"/>
  <c r="AW32" i="4"/>
  <c r="AN33" i="4"/>
  <c r="AO33" i="4"/>
  <c r="AP33" i="4"/>
  <c r="AQ33" i="4"/>
  <c r="AR33" i="4"/>
  <c r="AS33" i="4"/>
  <c r="AT33" i="4"/>
  <c r="AU33" i="4"/>
  <c r="AV33" i="4"/>
  <c r="AW33" i="4"/>
  <c r="AN34" i="4"/>
  <c r="AO34" i="4"/>
  <c r="AP34" i="4"/>
  <c r="AQ34" i="4"/>
  <c r="AR34" i="4"/>
  <c r="AS34" i="4"/>
  <c r="AT34" i="4"/>
  <c r="AU34" i="4"/>
  <c r="AV34" i="4"/>
  <c r="AW34" i="4"/>
  <c r="AN35" i="4"/>
  <c r="AO35" i="4"/>
  <c r="AP35" i="4"/>
  <c r="AQ35" i="4"/>
  <c r="AR35" i="4"/>
  <c r="AS35" i="4"/>
  <c r="AT35" i="4"/>
  <c r="AU35" i="4"/>
  <c r="AV35" i="4"/>
  <c r="AW35" i="4"/>
  <c r="AN36" i="4"/>
  <c r="AO36" i="4"/>
  <c r="AP36" i="4"/>
  <c r="AQ36" i="4"/>
  <c r="AR36" i="4"/>
  <c r="AS36" i="4"/>
  <c r="AT36" i="4"/>
  <c r="AU36" i="4"/>
  <c r="AV36" i="4"/>
  <c r="AW36" i="4"/>
  <c r="AN37" i="4"/>
  <c r="AO37" i="4"/>
  <c r="AP37" i="4"/>
  <c r="AQ37" i="4"/>
  <c r="AR37" i="4"/>
  <c r="AS37" i="4"/>
  <c r="AT37" i="4"/>
  <c r="AU37" i="4"/>
  <c r="AV37" i="4"/>
  <c r="AW37" i="4"/>
  <c r="AN38" i="4"/>
  <c r="AO38" i="4"/>
  <c r="AP38" i="4"/>
  <c r="AQ38" i="4"/>
  <c r="AR38" i="4"/>
  <c r="AS38" i="4"/>
  <c r="AT38" i="4"/>
  <c r="AU38" i="4"/>
  <c r="AV38" i="4"/>
  <c r="AW38" i="4"/>
  <c r="AN39" i="4"/>
  <c r="AO39" i="4"/>
  <c r="AP39" i="4"/>
  <c r="AQ39" i="4"/>
  <c r="AR39" i="4"/>
  <c r="AS39" i="4"/>
  <c r="AT39" i="4"/>
  <c r="AU39" i="4"/>
  <c r="AV39" i="4"/>
  <c r="AW39" i="4"/>
  <c r="AN40" i="4"/>
  <c r="AO40" i="4"/>
  <c r="AP40" i="4"/>
  <c r="AQ40" i="4"/>
  <c r="AR40" i="4"/>
  <c r="AS40" i="4"/>
  <c r="AT40" i="4"/>
  <c r="AU40" i="4"/>
  <c r="AV40" i="4"/>
  <c r="AW40" i="4"/>
  <c r="AN41" i="4"/>
  <c r="AO41" i="4"/>
  <c r="AP41" i="4"/>
  <c r="AQ41" i="4"/>
  <c r="AR41" i="4"/>
  <c r="AS41" i="4"/>
  <c r="AT41" i="4"/>
  <c r="AU41" i="4"/>
  <c r="AV41" i="4"/>
  <c r="AW41" i="4"/>
  <c r="AN42" i="4"/>
  <c r="AO42" i="4"/>
  <c r="AP42" i="4"/>
  <c r="AQ42" i="4"/>
  <c r="AR42" i="4"/>
  <c r="AS42" i="4"/>
  <c r="AT42" i="4"/>
  <c r="AU42" i="4"/>
  <c r="AV42" i="4"/>
  <c r="AW42" i="4"/>
  <c r="AO4" i="4"/>
  <c r="AP4" i="4"/>
  <c r="AQ4" i="4"/>
  <c r="AR4" i="4"/>
  <c r="AS4" i="4"/>
  <c r="AT4" i="4"/>
  <c r="AU4" i="4"/>
  <c r="AV4" i="4"/>
  <c r="AW4" i="4"/>
  <c r="AN4" i="4"/>
  <c r="AL42" i="4"/>
  <c r="AK42" i="4"/>
  <c r="AJ42" i="4"/>
  <c r="AI42" i="4"/>
  <c r="AH42" i="4"/>
  <c r="AG42" i="4"/>
  <c r="AF42" i="4"/>
  <c r="AE42" i="4"/>
  <c r="AD42" i="4"/>
  <c r="AC42" i="4"/>
  <c r="AL41" i="4"/>
  <c r="AK41" i="4"/>
  <c r="AJ41" i="4"/>
  <c r="AI41" i="4"/>
  <c r="AH41" i="4"/>
  <c r="AG41" i="4"/>
  <c r="AF41" i="4"/>
  <c r="AE41" i="4"/>
  <c r="AD41" i="4"/>
  <c r="AC41" i="4"/>
  <c r="AL40" i="4"/>
  <c r="AK40" i="4"/>
  <c r="AJ40" i="4"/>
  <c r="AI40" i="4"/>
  <c r="AH40" i="4"/>
  <c r="AG40" i="4"/>
  <c r="AF40" i="4"/>
  <c r="AE40" i="4"/>
  <c r="AD40" i="4"/>
  <c r="AC40" i="4"/>
  <c r="AL39" i="4"/>
  <c r="AK39" i="4"/>
  <c r="AJ39" i="4"/>
  <c r="AI39" i="4"/>
  <c r="AH39" i="4"/>
  <c r="AG39" i="4"/>
  <c r="AF39" i="4"/>
  <c r="AE39" i="4"/>
  <c r="AD39" i="4"/>
  <c r="AC39" i="4"/>
  <c r="AL38" i="4"/>
  <c r="AK38" i="4"/>
  <c r="AJ38" i="4"/>
  <c r="AI38" i="4"/>
  <c r="AH38" i="4"/>
  <c r="AG38" i="4"/>
  <c r="AF38" i="4"/>
  <c r="AE38" i="4"/>
  <c r="AD38" i="4"/>
  <c r="AC38" i="4"/>
  <c r="AL37" i="4"/>
  <c r="AK37" i="4"/>
  <c r="AJ37" i="4"/>
  <c r="AI37" i="4"/>
  <c r="AH37" i="4"/>
  <c r="AG37" i="4"/>
  <c r="AF37" i="4"/>
  <c r="AE37" i="4"/>
  <c r="AD37" i="4"/>
  <c r="AC37" i="4"/>
  <c r="AL36" i="4"/>
  <c r="AK36" i="4"/>
  <c r="AJ36" i="4"/>
  <c r="AI36" i="4"/>
  <c r="AH36" i="4"/>
  <c r="AG36" i="4"/>
  <c r="AF36" i="4"/>
  <c r="AE36" i="4"/>
  <c r="AD36" i="4"/>
  <c r="AC36" i="4"/>
  <c r="AL35" i="4"/>
  <c r="AK35" i="4"/>
  <c r="AJ35" i="4"/>
  <c r="AI35" i="4"/>
  <c r="AH35" i="4"/>
  <c r="AG35" i="4"/>
  <c r="AF35" i="4"/>
  <c r="AE35" i="4"/>
  <c r="AD35" i="4"/>
  <c r="AC35" i="4"/>
  <c r="AL34" i="4"/>
  <c r="AK34" i="4"/>
  <c r="AJ34" i="4"/>
  <c r="AI34" i="4"/>
  <c r="AH34" i="4"/>
  <c r="AG34" i="4"/>
  <c r="AF34" i="4"/>
  <c r="AE34" i="4"/>
  <c r="AD34" i="4"/>
  <c r="AC34" i="4"/>
  <c r="AL33" i="4"/>
  <c r="AK33" i="4"/>
  <c r="AJ33" i="4"/>
  <c r="AI33" i="4"/>
  <c r="AH33" i="4"/>
  <c r="AG33" i="4"/>
  <c r="AF33" i="4"/>
  <c r="AE33" i="4"/>
  <c r="AD33" i="4"/>
  <c r="AC33" i="4"/>
  <c r="AL32" i="4"/>
  <c r="AK32" i="4"/>
  <c r="AJ32" i="4"/>
  <c r="AI32" i="4"/>
  <c r="AH32" i="4"/>
  <c r="AG32" i="4"/>
  <c r="AF32" i="4"/>
  <c r="AE32" i="4"/>
  <c r="AD32" i="4"/>
  <c r="AC32" i="4"/>
  <c r="AL31" i="4"/>
  <c r="AK31" i="4"/>
  <c r="AJ31" i="4"/>
  <c r="AI31" i="4"/>
  <c r="AH31" i="4"/>
  <c r="AG31" i="4"/>
  <c r="AF31" i="4"/>
  <c r="AE31" i="4"/>
  <c r="AD31" i="4"/>
  <c r="AC31" i="4"/>
  <c r="AL30" i="4"/>
  <c r="AK30" i="4"/>
  <c r="AJ30" i="4"/>
  <c r="AI30" i="4"/>
  <c r="AH30" i="4"/>
  <c r="AG30" i="4"/>
  <c r="AF30" i="4"/>
  <c r="AE30" i="4"/>
  <c r="AD30" i="4"/>
  <c r="AC30" i="4"/>
  <c r="AL29" i="4"/>
  <c r="AK29" i="4"/>
  <c r="AJ29" i="4"/>
  <c r="AI29" i="4"/>
  <c r="AH29" i="4"/>
  <c r="AG29" i="4"/>
  <c r="AF29" i="4"/>
  <c r="AE29" i="4"/>
  <c r="AD29" i="4"/>
  <c r="AC29" i="4"/>
  <c r="AL28" i="4"/>
  <c r="AK28" i="4"/>
  <c r="AJ28" i="4"/>
  <c r="AI28" i="4"/>
  <c r="AH28" i="4"/>
  <c r="AG28" i="4"/>
  <c r="AF28" i="4"/>
  <c r="AE28" i="4"/>
  <c r="AD28" i="4"/>
  <c r="AC28" i="4"/>
  <c r="AL27" i="4"/>
  <c r="AK27" i="4"/>
  <c r="AJ27" i="4"/>
  <c r="AI27" i="4"/>
  <c r="AH27" i="4"/>
  <c r="AG27" i="4"/>
  <c r="AF27" i="4"/>
  <c r="AE27" i="4"/>
  <c r="AD27" i="4"/>
  <c r="AC27" i="4"/>
  <c r="AL26" i="4"/>
  <c r="AK26" i="4"/>
  <c r="AJ26" i="4"/>
  <c r="AI26" i="4"/>
  <c r="AH26" i="4"/>
  <c r="AG26" i="4"/>
  <c r="AF26" i="4"/>
  <c r="AE26" i="4"/>
  <c r="AD26" i="4"/>
  <c r="AC26" i="4"/>
  <c r="AL25" i="4"/>
  <c r="AK25" i="4"/>
  <c r="AJ25" i="4"/>
  <c r="AI25" i="4"/>
  <c r="AH25" i="4"/>
  <c r="AG25" i="4"/>
  <c r="AF25" i="4"/>
  <c r="AE25" i="4"/>
  <c r="AD25" i="4"/>
  <c r="AC25" i="4"/>
  <c r="AL24" i="4"/>
  <c r="AK24" i="4"/>
  <c r="AJ24" i="4"/>
  <c r="AI24" i="4"/>
  <c r="AH24" i="4"/>
  <c r="AG24" i="4"/>
  <c r="AF24" i="4"/>
  <c r="AE24" i="4"/>
  <c r="AD24" i="4"/>
  <c r="AC24" i="4"/>
  <c r="AL23" i="4"/>
  <c r="AK23" i="4"/>
  <c r="AJ23" i="4"/>
  <c r="AI23" i="4"/>
  <c r="AH23" i="4"/>
  <c r="AG23" i="4"/>
  <c r="AF23" i="4"/>
  <c r="AE23" i="4"/>
  <c r="AD23" i="4"/>
  <c r="AC23" i="4"/>
  <c r="AL22" i="4"/>
  <c r="AK22" i="4"/>
  <c r="AJ22" i="4"/>
  <c r="AI22" i="4"/>
  <c r="AH22" i="4"/>
  <c r="AG22" i="4"/>
  <c r="AF22" i="4"/>
  <c r="AE22" i="4"/>
  <c r="AD22" i="4"/>
  <c r="AC22" i="4"/>
  <c r="AL21" i="4"/>
  <c r="AK21" i="4"/>
  <c r="AJ21" i="4"/>
  <c r="AI21" i="4"/>
  <c r="AH21" i="4"/>
  <c r="AG21" i="4"/>
  <c r="AF21" i="4"/>
  <c r="AE21" i="4"/>
  <c r="AD21" i="4"/>
  <c r="AC21" i="4"/>
  <c r="AL20" i="4"/>
  <c r="AK20" i="4"/>
  <c r="AJ20" i="4"/>
  <c r="AI20" i="4"/>
  <c r="AH20" i="4"/>
  <c r="AG20" i="4"/>
  <c r="AF20" i="4"/>
  <c r="AE20" i="4"/>
  <c r="AD20" i="4"/>
  <c r="AC20" i="4"/>
  <c r="AL19" i="4"/>
  <c r="AK19" i="4"/>
  <c r="AJ19" i="4"/>
  <c r="AI19" i="4"/>
  <c r="AH19" i="4"/>
  <c r="AG19" i="4"/>
  <c r="AF19" i="4"/>
  <c r="AE19" i="4"/>
  <c r="AD19" i="4"/>
  <c r="AC19" i="4"/>
  <c r="AL18" i="4"/>
  <c r="AK18" i="4"/>
  <c r="AJ18" i="4"/>
  <c r="AI18" i="4"/>
  <c r="AH18" i="4"/>
  <c r="AG18" i="4"/>
  <c r="AF18" i="4"/>
  <c r="AE18" i="4"/>
  <c r="AD18" i="4"/>
  <c r="AC18" i="4"/>
  <c r="AL17" i="4"/>
  <c r="AK17" i="4"/>
  <c r="AJ17" i="4"/>
  <c r="AI17" i="4"/>
  <c r="AH17" i="4"/>
  <c r="AG17" i="4"/>
  <c r="AF17" i="4"/>
  <c r="AE17" i="4"/>
  <c r="AD17" i="4"/>
  <c r="AC17" i="4"/>
  <c r="AL16" i="4"/>
  <c r="AK16" i="4"/>
  <c r="AJ16" i="4"/>
  <c r="AI16" i="4"/>
  <c r="AH16" i="4"/>
  <c r="AG16" i="4"/>
  <c r="AF16" i="4"/>
  <c r="AE16" i="4"/>
  <c r="AD16" i="4"/>
  <c r="AC16" i="4"/>
  <c r="AL15" i="4"/>
  <c r="AK15" i="4"/>
  <c r="AJ15" i="4"/>
  <c r="AI15" i="4"/>
  <c r="AH15" i="4"/>
  <c r="AG15" i="4"/>
  <c r="AF15" i="4"/>
  <c r="AE15" i="4"/>
  <c r="AD15" i="4"/>
  <c r="AC15" i="4"/>
  <c r="AL14" i="4"/>
  <c r="AK14" i="4"/>
  <c r="AJ14" i="4"/>
  <c r="AI14" i="4"/>
  <c r="AH14" i="4"/>
  <c r="AG14" i="4"/>
  <c r="AF14" i="4"/>
  <c r="AE14" i="4"/>
  <c r="AD14" i="4"/>
  <c r="AC14" i="4"/>
  <c r="AL13" i="4"/>
  <c r="AK13" i="4"/>
  <c r="AJ13" i="4"/>
  <c r="AI13" i="4"/>
  <c r="AH13" i="4"/>
  <c r="AG13" i="4"/>
  <c r="AF13" i="4"/>
  <c r="AE13" i="4"/>
  <c r="AD13" i="4"/>
  <c r="AC13" i="4"/>
  <c r="AL12" i="4"/>
  <c r="AK12" i="4"/>
  <c r="AJ12" i="4"/>
  <c r="AI12" i="4"/>
  <c r="AH12" i="4"/>
  <c r="AG12" i="4"/>
  <c r="AF12" i="4"/>
  <c r="AE12" i="4"/>
  <c r="AD12" i="4"/>
  <c r="AC12" i="4"/>
  <c r="AL11" i="4"/>
  <c r="AK11" i="4"/>
  <c r="AJ11" i="4"/>
  <c r="AI11" i="4"/>
  <c r="AH11" i="4"/>
  <c r="AG11" i="4"/>
  <c r="AF11" i="4"/>
  <c r="AE11" i="4"/>
  <c r="AD11" i="4"/>
  <c r="AC11" i="4"/>
  <c r="AL10" i="4"/>
  <c r="AK10" i="4"/>
  <c r="AJ10" i="4"/>
  <c r="AI10" i="4"/>
  <c r="AH10" i="4"/>
  <c r="AG10" i="4"/>
  <c r="AF10" i="4"/>
  <c r="AE10" i="4"/>
  <c r="AD10" i="4"/>
  <c r="AC10" i="4"/>
  <c r="AL9" i="4"/>
  <c r="AK9" i="4"/>
  <c r="AJ9" i="4"/>
  <c r="AI9" i="4"/>
  <c r="AH9" i="4"/>
  <c r="AG9" i="4"/>
  <c r="AF9" i="4"/>
  <c r="AE9" i="4"/>
  <c r="AD9" i="4"/>
  <c r="AC9" i="4"/>
  <c r="AL8" i="4"/>
  <c r="AK8" i="4"/>
  <c r="AJ8" i="4"/>
  <c r="AI8" i="4"/>
  <c r="AH8" i="4"/>
  <c r="AG8" i="4"/>
  <c r="AF8" i="4"/>
  <c r="AE8" i="4"/>
  <c r="AD8" i="4"/>
  <c r="AC8" i="4"/>
  <c r="AL7" i="4"/>
  <c r="AK7" i="4"/>
  <c r="AJ7" i="4"/>
  <c r="AI7" i="4"/>
  <c r="AH7" i="4"/>
  <c r="AG7" i="4"/>
  <c r="AF7" i="4"/>
  <c r="AE7" i="4"/>
  <c r="AD7" i="4"/>
  <c r="AC7" i="4"/>
  <c r="AL6" i="4"/>
  <c r="AK6" i="4"/>
  <c r="AJ6" i="4"/>
  <c r="AI6" i="4"/>
  <c r="AH6" i="4"/>
  <c r="AG6" i="4"/>
  <c r="AF6" i="4"/>
  <c r="AE6" i="4"/>
  <c r="AD6" i="4"/>
  <c r="AC6" i="4"/>
  <c r="AL5" i="4"/>
  <c r="AK5" i="4"/>
  <c r="AJ5" i="4"/>
  <c r="AI5" i="4"/>
  <c r="AH5" i="4"/>
  <c r="AG5" i="4"/>
  <c r="AF5" i="4"/>
  <c r="AE5" i="4"/>
  <c r="AD5" i="4"/>
  <c r="AC5" i="4"/>
  <c r="AD4" i="4"/>
  <c r="AE4" i="4"/>
  <c r="AF4" i="4"/>
  <c r="AG4" i="4"/>
  <c r="AH4" i="4"/>
  <c r="AI4" i="4"/>
  <c r="AJ4" i="4"/>
  <c r="AK4" i="4"/>
  <c r="AL4" i="4"/>
  <c r="AC4" i="4"/>
  <c r="AL3" i="4"/>
  <c r="AK3" i="4"/>
  <c r="AJ3" i="4"/>
  <c r="AI3" i="4"/>
  <c r="AH3" i="4"/>
  <c r="AG3" i="4"/>
  <c r="AF3" i="4"/>
  <c r="AE3" i="4"/>
  <c r="AD3" i="4"/>
  <c r="AC3" i="4"/>
  <c r="R5" i="4"/>
  <c r="S5" i="4"/>
  <c r="T5" i="4"/>
  <c r="U5" i="4"/>
  <c r="V5" i="4"/>
  <c r="W5" i="4"/>
  <c r="X5" i="4"/>
  <c r="Y5" i="4"/>
  <c r="Z5" i="4"/>
  <c r="AA5" i="4"/>
  <c r="R6" i="4"/>
  <c r="S6" i="4"/>
  <c r="T6" i="4"/>
  <c r="U6" i="4"/>
  <c r="V6" i="4"/>
  <c r="W6" i="4"/>
  <c r="X6" i="4"/>
  <c r="Y6" i="4"/>
  <c r="Z6" i="4"/>
  <c r="AA6" i="4"/>
  <c r="R7" i="4"/>
  <c r="S7" i="4"/>
  <c r="T7" i="4"/>
  <c r="U7" i="4"/>
  <c r="V7" i="4"/>
  <c r="W7" i="4"/>
  <c r="X7" i="4"/>
  <c r="Y7" i="4"/>
  <c r="Z7" i="4"/>
  <c r="AA7" i="4"/>
  <c r="R8" i="4"/>
  <c r="S8" i="4"/>
  <c r="T8" i="4"/>
  <c r="U8" i="4"/>
  <c r="V8" i="4"/>
  <c r="W8" i="4"/>
  <c r="X8" i="4"/>
  <c r="Y8" i="4"/>
  <c r="Z8" i="4"/>
  <c r="AA8" i="4"/>
  <c r="R9" i="4"/>
  <c r="S9" i="4"/>
  <c r="T9" i="4"/>
  <c r="U9" i="4"/>
  <c r="V9" i="4"/>
  <c r="W9" i="4"/>
  <c r="X9" i="4"/>
  <c r="Y9" i="4"/>
  <c r="Z9" i="4"/>
  <c r="AA9" i="4"/>
  <c r="R10" i="4"/>
  <c r="S10" i="4"/>
  <c r="T10" i="4"/>
  <c r="U10" i="4"/>
  <c r="V10" i="4"/>
  <c r="W10" i="4"/>
  <c r="X10" i="4"/>
  <c r="Y10" i="4"/>
  <c r="Z10" i="4"/>
  <c r="AA10" i="4"/>
  <c r="R11" i="4"/>
  <c r="S11" i="4"/>
  <c r="T11" i="4"/>
  <c r="U11" i="4"/>
  <c r="V11" i="4"/>
  <c r="W11" i="4"/>
  <c r="X11" i="4"/>
  <c r="Y11" i="4"/>
  <c r="Z11" i="4"/>
  <c r="AA11" i="4"/>
  <c r="R12" i="4"/>
  <c r="S12" i="4"/>
  <c r="T12" i="4"/>
  <c r="U12" i="4"/>
  <c r="V12" i="4"/>
  <c r="W12" i="4"/>
  <c r="X12" i="4"/>
  <c r="Y12" i="4"/>
  <c r="Z12" i="4"/>
  <c r="AA12" i="4"/>
  <c r="R13" i="4"/>
  <c r="S13" i="4"/>
  <c r="T13" i="4"/>
  <c r="U13" i="4"/>
  <c r="V13" i="4"/>
  <c r="W13" i="4"/>
  <c r="X13" i="4"/>
  <c r="Y13" i="4"/>
  <c r="Z13" i="4"/>
  <c r="AA13" i="4"/>
  <c r="R14" i="4"/>
  <c r="S14" i="4"/>
  <c r="T14" i="4"/>
  <c r="U14" i="4"/>
  <c r="V14" i="4"/>
  <c r="W14" i="4"/>
  <c r="X14" i="4"/>
  <c r="Y14" i="4"/>
  <c r="Z14" i="4"/>
  <c r="AA14" i="4"/>
  <c r="R15" i="4"/>
  <c r="S15" i="4"/>
  <c r="T15" i="4"/>
  <c r="U15" i="4"/>
  <c r="V15" i="4"/>
  <c r="W15" i="4"/>
  <c r="X15" i="4"/>
  <c r="Y15" i="4"/>
  <c r="Z15" i="4"/>
  <c r="AA15" i="4"/>
  <c r="R16" i="4"/>
  <c r="S16" i="4"/>
  <c r="T16" i="4"/>
  <c r="U16" i="4"/>
  <c r="V16" i="4"/>
  <c r="W16" i="4"/>
  <c r="X16" i="4"/>
  <c r="Y16" i="4"/>
  <c r="Z16" i="4"/>
  <c r="AA16" i="4"/>
  <c r="R17" i="4"/>
  <c r="S17" i="4"/>
  <c r="T17" i="4"/>
  <c r="U17" i="4"/>
  <c r="V17" i="4"/>
  <c r="W17" i="4"/>
  <c r="X17" i="4"/>
  <c r="Y17" i="4"/>
  <c r="Z17" i="4"/>
  <c r="AA17" i="4"/>
  <c r="R18" i="4"/>
  <c r="S18" i="4"/>
  <c r="T18" i="4"/>
  <c r="U18" i="4"/>
  <c r="V18" i="4"/>
  <c r="W18" i="4"/>
  <c r="X18" i="4"/>
  <c r="Y18" i="4"/>
  <c r="Z18" i="4"/>
  <c r="AA18" i="4"/>
  <c r="R19" i="4"/>
  <c r="S19" i="4"/>
  <c r="T19" i="4"/>
  <c r="U19" i="4"/>
  <c r="V19" i="4"/>
  <c r="W19" i="4"/>
  <c r="X19" i="4"/>
  <c r="Y19" i="4"/>
  <c r="Z19" i="4"/>
  <c r="AA19" i="4"/>
  <c r="R20" i="4"/>
  <c r="S20" i="4"/>
  <c r="T20" i="4"/>
  <c r="U20" i="4"/>
  <c r="V20" i="4"/>
  <c r="W20" i="4"/>
  <c r="X20" i="4"/>
  <c r="Y20" i="4"/>
  <c r="Z20" i="4"/>
  <c r="AA20" i="4"/>
  <c r="R21" i="4"/>
  <c r="S21" i="4"/>
  <c r="T21" i="4"/>
  <c r="U21" i="4"/>
  <c r="V21" i="4"/>
  <c r="W21" i="4"/>
  <c r="X21" i="4"/>
  <c r="Y21" i="4"/>
  <c r="Z21" i="4"/>
  <c r="AA21" i="4"/>
  <c r="R22" i="4"/>
  <c r="S22" i="4"/>
  <c r="T22" i="4"/>
  <c r="U22" i="4"/>
  <c r="V22" i="4"/>
  <c r="W22" i="4"/>
  <c r="X22" i="4"/>
  <c r="Y22" i="4"/>
  <c r="Z22" i="4"/>
  <c r="AA22" i="4"/>
  <c r="R23" i="4"/>
  <c r="S23" i="4"/>
  <c r="T23" i="4"/>
  <c r="U23" i="4"/>
  <c r="V23" i="4"/>
  <c r="W23" i="4"/>
  <c r="X23" i="4"/>
  <c r="Y23" i="4"/>
  <c r="Z23" i="4"/>
  <c r="AA23" i="4"/>
  <c r="R24" i="4"/>
  <c r="S24" i="4"/>
  <c r="T24" i="4"/>
  <c r="U24" i="4"/>
  <c r="V24" i="4"/>
  <c r="W24" i="4"/>
  <c r="X24" i="4"/>
  <c r="Y24" i="4"/>
  <c r="Z24" i="4"/>
  <c r="AA24" i="4"/>
  <c r="R25" i="4"/>
  <c r="S25" i="4"/>
  <c r="T25" i="4"/>
  <c r="U25" i="4"/>
  <c r="V25" i="4"/>
  <c r="W25" i="4"/>
  <c r="X25" i="4"/>
  <c r="Y25" i="4"/>
  <c r="Z25" i="4"/>
  <c r="AA25" i="4"/>
  <c r="R26" i="4"/>
  <c r="S26" i="4"/>
  <c r="T26" i="4"/>
  <c r="U26" i="4"/>
  <c r="V26" i="4"/>
  <c r="W26" i="4"/>
  <c r="X26" i="4"/>
  <c r="Y26" i="4"/>
  <c r="Z26" i="4"/>
  <c r="AA26" i="4"/>
  <c r="R27" i="4"/>
  <c r="S27" i="4"/>
  <c r="T27" i="4"/>
  <c r="U27" i="4"/>
  <c r="V27" i="4"/>
  <c r="W27" i="4"/>
  <c r="X27" i="4"/>
  <c r="Y27" i="4"/>
  <c r="Z27" i="4"/>
  <c r="AA27" i="4"/>
  <c r="R28" i="4"/>
  <c r="S28" i="4"/>
  <c r="T28" i="4"/>
  <c r="U28" i="4"/>
  <c r="V28" i="4"/>
  <c r="W28" i="4"/>
  <c r="X28" i="4"/>
  <c r="Y28" i="4"/>
  <c r="Z28" i="4"/>
  <c r="AA28" i="4"/>
  <c r="R29" i="4"/>
  <c r="S29" i="4"/>
  <c r="T29" i="4"/>
  <c r="U29" i="4"/>
  <c r="V29" i="4"/>
  <c r="W29" i="4"/>
  <c r="X29" i="4"/>
  <c r="Y29" i="4"/>
  <c r="Z29" i="4"/>
  <c r="AA29" i="4"/>
  <c r="R30" i="4"/>
  <c r="S30" i="4"/>
  <c r="T30" i="4"/>
  <c r="U30" i="4"/>
  <c r="V30" i="4"/>
  <c r="W30" i="4"/>
  <c r="X30" i="4"/>
  <c r="Y30" i="4"/>
  <c r="Z30" i="4"/>
  <c r="AA30" i="4"/>
  <c r="R31" i="4"/>
  <c r="S31" i="4"/>
  <c r="T31" i="4"/>
  <c r="U31" i="4"/>
  <c r="V31" i="4"/>
  <c r="W31" i="4"/>
  <c r="X31" i="4"/>
  <c r="Y31" i="4"/>
  <c r="Z31" i="4"/>
  <c r="AA31" i="4"/>
  <c r="R32" i="4"/>
  <c r="S32" i="4"/>
  <c r="T32" i="4"/>
  <c r="U32" i="4"/>
  <c r="V32" i="4"/>
  <c r="W32" i="4"/>
  <c r="X32" i="4"/>
  <c r="Y32" i="4"/>
  <c r="Z32" i="4"/>
  <c r="AA32" i="4"/>
  <c r="R33" i="4"/>
  <c r="S33" i="4"/>
  <c r="T33" i="4"/>
  <c r="U33" i="4"/>
  <c r="V33" i="4"/>
  <c r="W33" i="4"/>
  <c r="X33" i="4"/>
  <c r="Y33" i="4"/>
  <c r="Z33" i="4"/>
  <c r="AA33" i="4"/>
  <c r="R34" i="4"/>
  <c r="S34" i="4"/>
  <c r="T34" i="4"/>
  <c r="U34" i="4"/>
  <c r="V34" i="4"/>
  <c r="W34" i="4"/>
  <c r="X34" i="4"/>
  <c r="Y34" i="4"/>
  <c r="Z34" i="4"/>
  <c r="AA34" i="4"/>
  <c r="R35" i="4"/>
  <c r="S35" i="4"/>
  <c r="T35" i="4"/>
  <c r="U35" i="4"/>
  <c r="V35" i="4"/>
  <c r="W35" i="4"/>
  <c r="X35" i="4"/>
  <c r="Y35" i="4"/>
  <c r="Z35" i="4"/>
  <c r="AA35" i="4"/>
  <c r="R36" i="4"/>
  <c r="S36" i="4"/>
  <c r="T36" i="4"/>
  <c r="U36" i="4"/>
  <c r="V36" i="4"/>
  <c r="W36" i="4"/>
  <c r="X36" i="4"/>
  <c r="Y36" i="4"/>
  <c r="Z36" i="4"/>
  <c r="AA36" i="4"/>
  <c r="R37" i="4"/>
  <c r="S37" i="4"/>
  <c r="T37" i="4"/>
  <c r="U37" i="4"/>
  <c r="V37" i="4"/>
  <c r="W37" i="4"/>
  <c r="X37" i="4"/>
  <c r="Y37" i="4"/>
  <c r="Z37" i="4"/>
  <c r="AA37" i="4"/>
  <c r="R38" i="4"/>
  <c r="S38" i="4"/>
  <c r="T38" i="4"/>
  <c r="U38" i="4"/>
  <c r="V38" i="4"/>
  <c r="W38" i="4"/>
  <c r="X38" i="4"/>
  <c r="Y38" i="4"/>
  <c r="Z38" i="4"/>
  <c r="AA38" i="4"/>
  <c r="R39" i="4"/>
  <c r="S39" i="4"/>
  <c r="T39" i="4"/>
  <c r="U39" i="4"/>
  <c r="V39" i="4"/>
  <c r="W39" i="4"/>
  <c r="X39" i="4"/>
  <c r="Y39" i="4"/>
  <c r="Z39" i="4"/>
  <c r="AA39" i="4"/>
  <c r="R40" i="4"/>
  <c r="S40" i="4"/>
  <c r="T40" i="4"/>
  <c r="U40" i="4"/>
  <c r="V40" i="4"/>
  <c r="W40" i="4"/>
  <c r="X40" i="4"/>
  <c r="Y40" i="4"/>
  <c r="Z40" i="4"/>
  <c r="AA40" i="4"/>
  <c r="R41" i="4"/>
  <c r="S41" i="4"/>
  <c r="T41" i="4"/>
  <c r="U41" i="4"/>
  <c r="V41" i="4"/>
  <c r="W41" i="4"/>
  <c r="X41" i="4"/>
  <c r="Y41" i="4"/>
  <c r="Z41" i="4"/>
  <c r="AA41" i="4"/>
  <c r="R42" i="4"/>
  <c r="S42" i="4"/>
  <c r="T42" i="4"/>
  <c r="U42" i="4"/>
  <c r="V42" i="4"/>
  <c r="W42" i="4"/>
  <c r="X42" i="4"/>
  <c r="Y42" i="4"/>
  <c r="Z42" i="4"/>
  <c r="AA42" i="4"/>
  <c r="S4" i="4"/>
  <c r="T4" i="4"/>
  <c r="U4" i="4"/>
  <c r="V4" i="4"/>
  <c r="W4" i="4"/>
  <c r="X4" i="4"/>
  <c r="Y4" i="4"/>
  <c r="Z4" i="4"/>
  <c r="AA4" i="4"/>
  <c r="R4" i="4"/>
  <c r="S3" i="4"/>
  <c r="T3" i="4"/>
  <c r="U3" i="4"/>
  <c r="V3" i="4"/>
  <c r="W3" i="4"/>
  <c r="X3" i="4"/>
  <c r="Y3" i="4"/>
  <c r="Z3" i="4"/>
  <c r="AA3" i="4"/>
  <c r="R3" i="4"/>
  <c r="AJ75" i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W44" i="1"/>
  <c r="AI44" i="1" s="1"/>
  <c r="W45" i="1"/>
  <c r="AI45" i="1" s="1"/>
  <c r="W46" i="1"/>
  <c r="AI46" i="1" s="1"/>
  <c r="W47" i="1"/>
  <c r="AI47" i="1" s="1"/>
  <c r="W48" i="1"/>
  <c r="AI48" i="1" s="1"/>
  <c r="W49" i="1"/>
  <c r="AI49" i="1" s="1"/>
  <c r="W50" i="1"/>
  <c r="AI50" i="1" s="1"/>
  <c r="W51" i="1"/>
  <c r="AI51" i="1" s="1"/>
  <c r="AL51" i="1" s="1"/>
  <c r="AI52" i="1"/>
  <c r="W54" i="1"/>
  <c r="AI54" i="1" s="1"/>
  <c r="W55" i="1"/>
  <c r="AI55" i="1" s="1"/>
  <c r="AK55" i="1" s="1"/>
  <c r="W56" i="1"/>
  <c r="AI56" i="1" s="1"/>
  <c r="W57" i="1"/>
  <c r="AI57" i="1" s="1"/>
  <c r="AL57" i="1" s="1"/>
  <c r="W58" i="1"/>
  <c r="AI58" i="1" s="1"/>
  <c r="W59" i="1"/>
  <c r="AI59" i="1" s="1"/>
  <c r="AL59" i="1" s="1"/>
  <c r="W60" i="1"/>
  <c r="AI60" i="1" s="1"/>
  <c r="W61" i="1"/>
  <c r="AI61" i="1" s="1"/>
  <c r="AL61" i="1" s="1"/>
  <c r="W62" i="1"/>
  <c r="AI62" i="1" s="1"/>
  <c r="W63" i="1"/>
  <c r="AI63" i="1" s="1"/>
  <c r="AK63" i="1" s="1"/>
  <c r="W64" i="1"/>
  <c r="AI64" i="1" s="1"/>
  <c r="W65" i="1"/>
  <c r="AI65" i="1" s="1"/>
  <c r="AL65" i="1" s="1"/>
  <c r="W66" i="1"/>
  <c r="AI66" i="1" s="1"/>
  <c r="W67" i="1"/>
  <c r="AI67" i="1" s="1"/>
  <c r="AL67" i="1" s="1"/>
  <c r="M44" i="1"/>
  <c r="N44" i="1"/>
  <c r="O44" i="1"/>
  <c r="P44" i="1"/>
  <c r="Q44" i="1"/>
  <c r="R44" i="1"/>
  <c r="S44" i="1"/>
  <c r="T44" i="1"/>
  <c r="U44" i="1"/>
  <c r="V44" i="1"/>
  <c r="V43" i="1"/>
  <c r="U43" i="1"/>
  <c r="T43" i="1"/>
  <c r="S43" i="1"/>
  <c r="R43" i="1"/>
  <c r="Q43" i="1"/>
  <c r="P43" i="1"/>
  <c r="O43" i="1"/>
  <c r="N43" i="1"/>
  <c r="M43" i="1"/>
  <c r="V42" i="1"/>
  <c r="U42" i="1"/>
  <c r="T42" i="1"/>
  <c r="S42" i="1"/>
  <c r="R42" i="1"/>
  <c r="Q42" i="1"/>
  <c r="P42" i="1"/>
  <c r="O42" i="1"/>
  <c r="N42" i="1"/>
  <c r="M42" i="1"/>
  <c r="V41" i="1"/>
  <c r="U41" i="1"/>
  <c r="T41" i="1"/>
  <c r="S41" i="1"/>
  <c r="R41" i="1"/>
  <c r="Q41" i="1"/>
  <c r="P41" i="1"/>
  <c r="O41" i="1"/>
  <c r="N41" i="1"/>
  <c r="W33" i="1"/>
  <c r="AI33" i="1" s="1"/>
  <c r="AL33" i="1" s="1"/>
  <c r="W34" i="1"/>
  <c r="AI34" i="1" s="1"/>
  <c r="AK34" i="1" s="1"/>
  <c r="W35" i="1"/>
  <c r="AI35" i="1" s="1"/>
  <c r="AK35" i="1" s="1"/>
  <c r="W36" i="1"/>
  <c r="AI36" i="1" s="1"/>
  <c r="AK36" i="1" s="1"/>
  <c r="W37" i="1"/>
  <c r="AI37" i="1" s="1"/>
  <c r="AK37" i="1" s="1"/>
  <c r="W38" i="1"/>
  <c r="AI38" i="1" s="1"/>
  <c r="AK38" i="1" s="1"/>
  <c r="W39" i="1"/>
  <c r="AI39" i="1" s="1"/>
  <c r="AK39" i="1" s="1"/>
  <c r="W40" i="1"/>
  <c r="AI40" i="1" s="1"/>
  <c r="AK40" i="1" s="1"/>
  <c r="W41" i="1"/>
  <c r="AI41" i="1" s="1"/>
  <c r="AK41" i="1" s="1"/>
  <c r="W42" i="1"/>
  <c r="AI42" i="1" s="1"/>
  <c r="AL42" i="1" s="1"/>
  <c r="W43" i="1"/>
  <c r="AI43" i="1" s="1"/>
  <c r="AK43" i="1" s="1"/>
  <c r="M41" i="1"/>
  <c r="M40" i="1"/>
  <c r="N40" i="1"/>
  <c r="O40" i="1"/>
  <c r="P40" i="1"/>
  <c r="Q40" i="1"/>
  <c r="R40" i="1"/>
  <c r="S40" i="1"/>
  <c r="T40" i="1"/>
  <c r="U40" i="1"/>
  <c r="V40" i="1"/>
  <c r="M39" i="1"/>
  <c r="N39" i="1"/>
  <c r="O39" i="1"/>
  <c r="P39" i="1"/>
  <c r="Q39" i="1"/>
  <c r="R39" i="1"/>
  <c r="S39" i="1"/>
  <c r="T39" i="1"/>
  <c r="U39" i="1"/>
  <c r="V39" i="1"/>
  <c r="M38" i="1"/>
  <c r="N38" i="1"/>
  <c r="O38" i="1"/>
  <c r="P38" i="1"/>
  <c r="Q38" i="1"/>
  <c r="R38" i="1"/>
  <c r="S38" i="1"/>
  <c r="T38" i="1"/>
  <c r="U38" i="1"/>
  <c r="V38" i="1"/>
  <c r="M37" i="1"/>
  <c r="N37" i="1"/>
  <c r="O37" i="1"/>
  <c r="P37" i="1"/>
  <c r="Q37" i="1"/>
  <c r="R37" i="1"/>
  <c r="S37" i="1"/>
  <c r="T37" i="1"/>
  <c r="U37" i="1"/>
  <c r="V37" i="1"/>
  <c r="M36" i="1"/>
  <c r="N36" i="1"/>
  <c r="O36" i="1"/>
  <c r="P36" i="1"/>
  <c r="Q36" i="1"/>
  <c r="R36" i="1"/>
  <c r="S36" i="1"/>
  <c r="T36" i="1"/>
  <c r="U36" i="1"/>
  <c r="V36" i="1"/>
  <c r="M35" i="1"/>
  <c r="N35" i="1"/>
  <c r="O35" i="1"/>
  <c r="P35" i="1"/>
  <c r="Q35" i="1"/>
  <c r="R35" i="1"/>
  <c r="S35" i="1"/>
  <c r="T35" i="1"/>
  <c r="U35" i="1"/>
  <c r="V35" i="1"/>
  <c r="M34" i="1"/>
  <c r="N34" i="1"/>
  <c r="O34" i="1"/>
  <c r="P34" i="1"/>
  <c r="Q34" i="1"/>
  <c r="R34" i="1"/>
  <c r="S34" i="1"/>
  <c r="T34" i="1"/>
  <c r="U34" i="1"/>
  <c r="V34" i="1"/>
  <c r="M33" i="1"/>
  <c r="N33" i="1"/>
  <c r="O33" i="1"/>
  <c r="P33" i="1"/>
  <c r="Q33" i="1"/>
  <c r="R33" i="1"/>
  <c r="S33" i="1"/>
  <c r="T33" i="1"/>
  <c r="U33" i="1"/>
  <c r="V33" i="1"/>
  <c r="W27" i="1"/>
  <c r="AI27" i="1" s="1"/>
  <c r="AK27" i="1" s="1"/>
  <c r="W28" i="1"/>
  <c r="AI28" i="1" s="1"/>
  <c r="AL28" i="1" s="1"/>
  <c r="W29" i="1"/>
  <c r="AI29" i="1" s="1"/>
  <c r="AK29" i="1" s="1"/>
  <c r="W30" i="1"/>
  <c r="AI30" i="1" s="1"/>
  <c r="AK30" i="1" s="1"/>
  <c r="W31" i="1"/>
  <c r="AI31" i="1" s="1"/>
  <c r="AL31" i="1" s="1"/>
  <c r="W32" i="1"/>
  <c r="AI32" i="1" s="1"/>
  <c r="AK32" i="1" s="1"/>
  <c r="M32" i="1"/>
  <c r="N32" i="1"/>
  <c r="O32" i="1"/>
  <c r="P32" i="1"/>
  <c r="Q32" i="1"/>
  <c r="R32" i="1"/>
  <c r="S32" i="1"/>
  <c r="T32" i="1"/>
  <c r="U32" i="1"/>
  <c r="V32" i="1"/>
  <c r="M31" i="1"/>
  <c r="N31" i="1"/>
  <c r="O31" i="1"/>
  <c r="P31" i="1"/>
  <c r="Q31" i="1"/>
  <c r="R31" i="1"/>
  <c r="S31" i="1"/>
  <c r="T31" i="1"/>
  <c r="U31" i="1"/>
  <c r="V31" i="1"/>
  <c r="M30" i="1"/>
  <c r="N30" i="1"/>
  <c r="O30" i="1"/>
  <c r="P30" i="1"/>
  <c r="Q30" i="1"/>
  <c r="R30" i="1"/>
  <c r="S30" i="1"/>
  <c r="T30" i="1"/>
  <c r="U30" i="1"/>
  <c r="V30" i="1"/>
  <c r="M29" i="1"/>
  <c r="N29" i="1"/>
  <c r="O29" i="1"/>
  <c r="P29" i="1"/>
  <c r="Q29" i="1"/>
  <c r="R29" i="1"/>
  <c r="S29" i="1"/>
  <c r="T29" i="1"/>
  <c r="U29" i="1"/>
  <c r="V29" i="1"/>
  <c r="M28" i="1"/>
  <c r="N28" i="1"/>
  <c r="O28" i="1"/>
  <c r="P28" i="1"/>
  <c r="Q28" i="1"/>
  <c r="R28" i="1"/>
  <c r="S28" i="1"/>
  <c r="T28" i="1"/>
  <c r="U28" i="1"/>
  <c r="V28" i="1"/>
  <c r="M27" i="1"/>
  <c r="N27" i="1"/>
  <c r="O27" i="1"/>
  <c r="P27" i="1"/>
  <c r="Q27" i="1"/>
  <c r="R27" i="1"/>
  <c r="S27" i="1"/>
  <c r="T27" i="1"/>
  <c r="U27" i="1"/>
  <c r="V27" i="1"/>
  <c r="W21" i="1"/>
  <c r="AI21" i="1" s="1"/>
  <c r="AK21" i="1" s="1"/>
  <c r="W22" i="1"/>
  <c r="AI22" i="1" s="1"/>
  <c r="W23" i="1"/>
  <c r="AI23" i="1" s="1"/>
  <c r="AK23" i="1" s="1"/>
  <c r="W24" i="1"/>
  <c r="AI24" i="1" s="1"/>
  <c r="AL24" i="1" s="1"/>
  <c r="W25" i="1"/>
  <c r="AI25" i="1" s="1"/>
  <c r="AK25" i="1" s="1"/>
  <c r="W26" i="1"/>
  <c r="AI26" i="1" s="1"/>
  <c r="AK26" i="1" s="1"/>
  <c r="M26" i="1"/>
  <c r="N26" i="1"/>
  <c r="O26" i="1"/>
  <c r="P26" i="1"/>
  <c r="Q26" i="1"/>
  <c r="R26" i="1"/>
  <c r="S26" i="1"/>
  <c r="T26" i="1"/>
  <c r="U26" i="1"/>
  <c r="V26" i="1"/>
  <c r="M25" i="1"/>
  <c r="N25" i="1"/>
  <c r="O25" i="1"/>
  <c r="P25" i="1"/>
  <c r="Q25" i="1"/>
  <c r="R25" i="1"/>
  <c r="S25" i="1"/>
  <c r="T25" i="1"/>
  <c r="U25" i="1"/>
  <c r="V25" i="1"/>
  <c r="M24" i="1"/>
  <c r="N24" i="1"/>
  <c r="O24" i="1"/>
  <c r="P24" i="1"/>
  <c r="Q24" i="1"/>
  <c r="R24" i="1"/>
  <c r="S24" i="1"/>
  <c r="T24" i="1"/>
  <c r="U24" i="1"/>
  <c r="V24" i="1"/>
  <c r="M23" i="1"/>
  <c r="N23" i="1"/>
  <c r="O23" i="1"/>
  <c r="P23" i="1"/>
  <c r="Q23" i="1"/>
  <c r="R23" i="1"/>
  <c r="S23" i="1"/>
  <c r="T23" i="1"/>
  <c r="U23" i="1"/>
  <c r="V23" i="1"/>
  <c r="M22" i="1"/>
  <c r="N22" i="1"/>
  <c r="O22" i="1"/>
  <c r="P22" i="1"/>
  <c r="Q22" i="1"/>
  <c r="R22" i="1"/>
  <c r="S22" i="1"/>
  <c r="T22" i="1"/>
  <c r="U22" i="1"/>
  <c r="V22" i="1"/>
  <c r="M21" i="1"/>
  <c r="N21" i="1"/>
  <c r="O21" i="1"/>
  <c r="P21" i="1"/>
  <c r="Q21" i="1"/>
  <c r="R21" i="1"/>
  <c r="S21" i="1"/>
  <c r="T21" i="1"/>
  <c r="U21" i="1"/>
  <c r="V21" i="1"/>
  <c r="M20" i="1"/>
  <c r="N20" i="1"/>
  <c r="O20" i="1"/>
  <c r="P20" i="1"/>
  <c r="Q20" i="1"/>
  <c r="R20" i="1"/>
  <c r="S20" i="1"/>
  <c r="T20" i="1"/>
  <c r="U20" i="1"/>
  <c r="V20" i="1"/>
  <c r="W20" i="1"/>
  <c r="AI20" i="1" s="1"/>
  <c r="AK20" i="1" s="1"/>
  <c r="AO2" i="1"/>
  <c r="AP2" i="1"/>
  <c r="AQ2" i="1"/>
  <c r="AR2" i="1"/>
  <c r="AS2" i="1"/>
  <c r="AT2" i="1"/>
  <c r="AU2" i="1"/>
  <c r="AV2" i="1"/>
  <c r="AW2" i="1"/>
  <c r="AN2" i="1"/>
  <c r="V19" i="1"/>
  <c r="U19" i="1"/>
  <c r="T19" i="1"/>
  <c r="S19" i="1"/>
  <c r="R19" i="1"/>
  <c r="Q19" i="1"/>
  <c r="P19" i="1"/>
  <c r="O19" i="1"/>
  <c r="N19" i="1"/>
  <c r="M19" i="1"/>
  <c r="V18" i="1"/>
  <c r="U18" i="1"/>
  <c r="T18" i="1"/>
  <c r="S18" i="1"/>
  <c r="R18" i="1"/>
  <c r="Q18" i="1"/>
  <c r="P18" i="1"/>
  <c r="O18" i="1"/>
  <c r="N18" i="1"/>
  <c r="M18" i="1"/>
  <c r="V17" i="1"/>
  <c r="U17" i="1"/>
  <c r="T17" i="1"/>
  <c r="S17" i="1"/>
  <c r="R17" i="1"/>
  <c r="Q17" i="1"/>
  <c r="P17" i="1"/>
  <c r="O17" i="1"/>
  <c r="N17" i="1"/>
  <c r="M17" i="1"/>
  <c r="V16" i="1"/>
  <c r="U16" i="1"/>
  <c r="T16" i="1"/>
  <c r="S16" i="1"/>
  <c r="R16" i="1"/>
  <c r="Q16" i="1"/>
  <c r="P16" i="1"/>
  <c r="O16" i="1"/>
  <c r="N16" i="1"/>
  <c r="M16" i="1"/>
  <c r="V15" i="1"/>
  <c r="U15" i="1"/>
  <c r="T15" i="1"/>
  <c r="S15" i="1"/>
  <c r="R15" i="1"/>
  <c r="Q15" i="1"/>
  <c r="P15" i="1"/>
  <c r="O15" i="1"/>
  <c r="N15" i="1"/>
  <c r="M15" i="1"/>
  <c r="V14" i="1"/>
  <c r="U14" i="1"/>
  <c r="T14" i="1"/>
  <c r="S14" i="1"/>
  <c r="R14" i="1"/>
  <c r="Q14" i="1"/>
  <c r="P14" i="1"/>
  <c r="O14" i="1"/>
  <c r="N14" i="1"/>
  <c r="M14" i="1"/>
  <c r="V13" i="1"/>
  <c r="U13" i="1"/>
  <c r="T13" i="1"/>
  <c r="S13" i="1"/>
  <c r="R13" i="1"/>
  <c r="Q13" i="1"/>
  <c r="P13" i="1"/>
  <c r="O13" i="1"/>
  <c r="N13" i="1"/>
  <c r="M13" i="1"/>
  <c r="V12" i="1"/>
  <c r="U12" i="1"/>
  <c r="T12" i="1"/>
  <c r="S12" i="1"/>
  <c r="R12" i="1"/>
  <c r="Q12" i="1"/>
  <c r="P12" i="1"/>
  <c r="O12" i="1"/>
  <c r="N12" i="1"/>
  <c r="M12" i="1"/>
  <c r="V11" i="1"/>
  <c r="U11" i="1"/>
  <c r="T11" i="1"/>
  <c r="S11" i="1"/>
  <c r="R11" i="1"/>
  <c r="Q11" i="1"/>
  <c r="P11" i="1"/>
  <c r="O11" i="1"/>
  <c r="N11" i="1"/>
  <c r="M11" i="1"/>
  <c r="V10" i="1"/>
  <c r="U10" i="1"/>
  <c r="T10" i="1"/>
  <c r="S10" i="1"/>
  <c r="R10" i="1"/>
  <c r="Q10" i="1"/>
  <c r="P10" i="1"/>
  <c r="O10" i="1"/>
  <c r="N10" i="1"/>
  <c r="M10" i="1"/>
  <c r="V9" i="1"/>
  <c r="U9" i="1"/>
  <c r="T9" i="1"/>
  <c r="S9" i="1"/>
  <c r="R9" i="1"/>
  <c r="Q9" i="1"/>
  <c r="P9" i="1"/>
  <c r="O9" i="1"/>
  <c r="N9" i="1"/>
  <c r="M9" i="1"/>
  <c r="V8" i="1"/>
  <c r="U8" i="1"/>
  <c r="T8" i="1"/>
  <c r="S8" i="1"/>
  <c r="R8" i="1"/>
  <c r="Q8" i="1"/>
  <c r="P8" i="1"/>
  <c r="O8" i="1"/>
  <c r="N8" i="1"/>
  <c r="M8" i="1"/>
  <c r="V7" i="1"/>
  <c r="U7" i="1"/>
  <c r="T7" i="1"/>
  <c r="S7" i="1"/>
  <c r="R7" i="1"/>
  <c r="Q7" i="1"/>
  <c r="P7" i="1"/>
  <c r="O7" i="1"/>
  <c r="N7" i="1"/>
  <c r="M7" i="1"/>
  <c r="V6" i="1"/>
  <c r="U6" i="1"/>
  <c r="T6" i="1"/>
  <c r="S6" i="1"/>
  <c r="R6" i="1"/>
  <c r="Q6" i="1"/>
  <c r="P6" i="1"/>
  <c r="O6" i="1"/>
  <c r="N6" i="1"/>
  <c r="M6" i="1"/>
  <c r="V5" i="1"/>
  <c r="U5" i="1"/>
  <c r="T5" i="1"/>
  <c r="S5" i="1"/>
  <c r="R5" i="1"/>
  <c r="Q5" i="1"/>
  <c r="P5" i="1"/>
  <c r="O5" i="1"/>
  <c r="N5" i="1"/>
  <c r="M5" i="1"/>
  <c r="V4" i="1"/>
  <c r="U4" i="1"/>
  <c r="T4" i="1"/>
  <c r="S4" i="1"/>
  <c r="R4" i="1"/>
  <c r="Q4" i="1"/>
  <c r="P4" i="1"/>
  <c r="O4" i="1"/>
  <c r="N4" i="1"/>
  <c r="M4" i="1"/>
  <c r="V3" i="1"/>
  <c r="U3" i="1"/>
  <c r="T3" i="1"/>
  <c r="S3" i="1"/>
  <c r="R3" i="1"/>
  <c r="Q3" i="1"/>
  <c r="P3" i="1"/>
  <c r="O3" i="1"/>
  <c r="N3" i="1"/>
  <c r="M3" i="1"/>
  <c r="W4" i="1"/>
  <c r="AI4" i="1" s="1"/>
  <c r="AK4" i="1" s="1"/>
  <c r="W5" i="1"/>
  <c r="AI5" i="1" s="1"/>
  <c r="AK5" i="1" s="1"/>
  <c r="W6" i="1"/>
  <c r="AI6" i="1" s="1"/>
  <c r="AK6" i="1" s="1"/>
  <c r="W7" i="1"/>
  <c r="AI7" i="1" s="1"/>
  <c r="AK7" i="1" s="1"/>
  <c r="W8" i="1"/>
  <c r="AI8" i="1" s="1"/>
  <c r="AK8" i="1" s="1"/>
  <c r="W9" i="1"/>
  <c r="AI9" i="1" s="1"/>
  <c r="AK9" i="1" s="1"/>
  <c r="W10" i="1"/>
  <c r="AI10" i="1" s="1"/>
  <c r="AK10" i="1" s="1"/>
  <c r="W11" i="1"/>
  <c r="AI11" i="1" s="1"/>
  <c r="AK11" i="1" s="1"/>
  <c r="W12" i="1"/>
  <c r="AI12" i="1" s="1"/>
  <c r="AK12" i="1" s="1"/>
  <c r="W13" i="1"/>
  <c r="AI13" i="1" s="1"/>
  <c r="AK13" i="1" s="1"/>
  <c r="W14" i="1"/>
  <c r="AI14" i="1" s="1"/>
  <c r="AL14" i="1" s="1"/>
  <c r="W15" i="1"/>
  <c r="AI15" i="1" s="1"/>
  <c r="AK15" i="1" s="1"/>
  <c r="W16" i="1"/>
  <c r="AI16" i="1" s="1"/>
  <c r="AK16" i="1" s="1"/>
  <c r="W17" i="1"/>
  <c r="AI17" i="1" s="1"/>
  <c r="AK17" i="1" s="1"/>
  <c r="W18" i="1"/>
  <c r="AI18" i="1" s="1"/>
  <c r="AL18" i="1" s="1"/>
  <c r="W19" i="1"/>
  <c r="AI19" i="1" s="1"/>
  <c r="AK19" i="1" s="1"/>
  <c r="W3" i="1"/>
  <c r="AI3" i="1" s="1"/>
  <c r="AK3" i="1" s="1"/>
  <c r="Z52" i="1" l="1"/>
  <c r="AO52" i="1" s="1"/>
  <c r="AN52" i="1"/>
  <c r="AB52" i="1"/>
  <c r="AQ52" i="1" s="1"/>
  <c r="AD52" i="1"/>
  <c r="AS52" i="1" s="1"/>
  <c r="AF52" i="1"/>
  <c r="AU52" i="1" s="1"/>
  <c r="AH52" i="1"/>
  <c r="AW52" i="1" s="1"/>
  <c r="AA52" i="1"/>
  <c r="AP52" i="1" s="1"/>
  <c r="AC52" i="1"/>
  <c r="AR52" i="1" s="1"/>
  <c r="AE52" i="1"/>
  <c r="AT52" i="1" s="1"/>
  <c r="AG52" i="1"/>
  <c r="AV52" i="1" s="1"/>
  <c r="AM52" i="1"/>
  <c r="AX52" i="1" s="1"/>
  <c r="X47" i="1"/>
  <c r="Y47" i="1" s="1"/>
  <c r="AN47" i="1" s="1"/>
  <c r="AL63" i="1"/>
  <c r="AJ63" i="1" s="1"/>
  <c r="AL55" i="1"/>
  <c r="AJ55" i="1" s="1"/>
  <c r="AK66" i="1"/>
  <c r="AL66" i="1"/>
  <c r="AK62" i="1"/>
  <c r="AL62" i="1"/>
  <c r="AK58" i="1"/>
  <c r="AL58" i="1"/>
  <c r="AK54" i="1"/>
  <c r="AL54" i="1"/>
  <c r="AK64" i="1"/>
  <c r="AJ64" i="1" s="1"/>
  <c r="AL64" i="1"/>
  <c r="AK60" i="1"/>
  <c r="AL60" i="1"/>
  <c r="AK56" i="1"/>
  <c r="AL56" i="1"/>
  <c r="AK52" i="1"/>
  <c r="AL52" i="1"/>
  <c r="AK67" i="1"/>
  <c r="AJ67" i="1" s="1"/>
  <c r="AK65" i="1"/>
  <c r="AJ65" i="1" s="1"/>
  <c r="AK61" i="1"/>
  <c r="AJ61" i="1" s="1"/>
  <c r="AK59" i="1"/>
  <c r="AJ59" i="1" s="1"/>
  <c r="AK57" i="1"/>
  <c r="AJ57" i="1" s="1"/>
  <c r="AK53" i="1"/>
  <c r="AJ53" i="1" s="1"/>
  <c r="AK51" i="1"/>
  <c r="AJ51" i="1" s="1"/>
  <c r="X50" i="1"/>
  <c r="Z50" i="1" s="1"/>
  <c r="AO50" i="1" s="1"/>
  <c r="X45" i="1"/>
  <c r="AF45" i="1" s="1"/>
  <c r="AU45" i="1" s="1"/>
  <c r="X46" i="1"/>
  <c r="AF46" i="1" s="1"/>
  <c r="AU46" i="1" s="1"/>
  <c r="X48" i="1"/>
  <c r="AD48" i="1" s="1"/>
  <c r="AS48" i="1" s="1"/>
  <c r="X49" i="1"/>
  <c r="AB49" i="1" s="1"/>
  <c r="AQ49" i="1" s="1"/>
  <c r="AL50" i="1"/>
  <c r="AK50" i="1"/>
  <c r="AL49" i="1"/>
  <c r="AK49" i="1"/>
  <c r="AL48" i="1"/>
  <c r="AK48" i="1"/>
  <c r="AE47" i="1"/>
  <c r="AT47" i="1" s="1"/>
  <c r="AB47" i="1"/>
  <c r="AQ47" i="1" s="1"/>
  <c r="AB46" i="1"/>
  <c r="AQ46" i="1" s="1"/>
  <c r="AD46" i="1"/>
  <c r="AS46" i="1" s="1"/>
  <c r="Y46" i="1"/>
  <c r="AN46" i="1" s="1"/>
  <c r="AA46" i="1"/>
  <c r="AP46" i="1" s="1"/>
  <c r="AG46" i="1"/>
  <c r="AV46" i="1" s="1"/>
  <c r="AM46" i="1"/>
  <c r="AX46" i="1" s="1"/>
  <c r="AK47" i="1"/>
  <c r="AL47" i="1"/>
  <c r="AK46" i="1"/>
  <c r="AL46" i="1"/>
  <c r="AD45" i="1"/>
  <c r="AS45" i="1" s="1"/>
  <c r="AE45" i="1"/>
  <c r="AT45" i="1" s="1"/>
  <c r="AK45" i="1"/>
  <c r="AL45" i="1"/>
  <c r="AK24" i="1"/>
  <c r="AJ24" i="1" s="1"/>
  <c r="AK18" i="1"/>
  <c r="AJ18" i="1" s="1"/>
  <c r="AK42" i="1"/>
  <c r="AJ42" i="1" s="1"/>
  <c r="AL6" i="1"/>
  <c r="AJ6" i="1" s="1"/>
  <c r="X44" i="1"/>
  <c r="AB44" i="1" s="1"/>
  <c r="AQ44" i="1" s="1"/>
  <c r="AL36" i="1"/>
  <c r="AJ36" i="1" s="1"/>
  <c r="AL40" i="1"/>
  <c r="AJ40" i="1" s="1"/>
  <c r="AL35" i="1"/>
  <c r="AJ35" i="1" s="1"/>
  <c r="AK31" i="1"/>
  <c r="AJ31" i="1" s="1"/>
  <c r="AL23" i="1"/>
  <c r="AJ23" i="1" s="1"/>
  <c r="AL17" i="1"/>
  <c r="AJ17" i="1" s="1"/>
  <c r="AL10" i="1"/>
  <c r="AJ10" i="1" s="1"/>
  <c r="AL13" i="1"/>
  <c r="AJ13" i="1" s="1"/>
  <c r="AL38" i="1"/>
  <c r="AJ38" i="1" s="1"/>
  <c r="AL30" i="1"/>
  <c r="AJ30" i="1" s="1"/>
  <c r="AL20" i="1"/>
  <c r="AJ20" i="1" s="1"/>
  <c r="AL5" i="1"/>
  <c r="AJ5" i="1" s="1"/>
  <c r="AK14" i="1"/>
  <c r="AJ14" i="1" s="1"/>
  <c r="AL9" i="1"/>
  <c r="AJ9" i="1" s="1"/>
  <c r="AL44" i="1"/>
  <c r="AK44" i="1"/>
  <c r="AC44" i="1"/>
  <c r="AR44" i="1" s="1"/>
  <c r="AL8" i="1"/>
  <c r="AJ8" i="1" s="1"/>
  <c r="AL16" i="1"/>
  <c r="AJ16" i="1" s="1"/>
  <c r="AL29" i="1"/>
  <c r="AJ29" i="1" s="1"/>
  <c r="AL26" i="1"/>
  <c r="AJ26" i="1" s="1"/>
  <c r="AL22" i="1"/>
  <c r="AL12" i="1"/>
  <c r="AJ12" i="1" s="1"/>
  <c r="AL4" i="1"/>
  <c r="AJ4" i="1" s="1"/>
  <c r="AK33" i="1"/>
  <c r="AJ33" i="1" s="1"/>
  <c r="AK22" i="1"/>
  <c r="AL43" i="1"/>
  <c r="AJ43" i="1" s="1"/>
  <c r="AL41" i="1"/>
  <c r="AJ41" i="1" s="1"/>
  <c r="AL39" i="1"/>
  <c r="AJ39" i="1" s="1"/>
  <c r="AL37" i="1"/>
  <c r="AJ37" i="1" s="1"/>
  <c r="AL34" i="1"/>
  <c r="AJ34" i="1" s="1"/>
  <c r="AL32" i="1"/>
  <c r="AJ32" i="1" s="1"/>
  <c r="AL27" i="1"/>
  <c r="AJ27" i="1" s="1"/>
  <c r="AL25" i="1"/>
  <c r="AJ25" i="1" s="1"/>
  <c r="AL21" i="1"/>
  <c r="AJ21" i="1" s="1"/>
  <c r="AL19" i="1"/>
  <c r="AJ19" i="1" s="1"/>
  <c r="AL15" i="1"/>
  <c r="AJ15" i="1" s="1"/>
  <c r="AL11" i="1"/>
  <c r="AJ11" i="1" s="1"/>
  <c r="AL7" i="1"/>
  <c r="AJ7" i="1" s="1"/>
  <c r="AL3" i="1"/>
  <c r="AJ3" i="1" s="1"/>
  <c r="AK28" i="1"/>
  <c r="AJ28" i="1" s="1"/>
  <c r="X14" i="1"/>
  <c r="AM14" i="1" s="1"/>
  <c r="AX14" i="1" s="1"/>
  <c r="X16" i="1"/>
  <c r="AM16" i="1" s="1"/>
  <c r="AX16" i="1" s="1"/>
  <c r="X17" i="1"/>
  <c r="X24" i="1"/>
  <c r="AB24" i="1" s="1"/>
  <c r="AQ24" i="1" s="1"/>
  <c r="X20" i="1"/>
  <c r="X33" i="1"/>
  <c r="AE33" i="1" s="1"/>
  <c r="AT33" i="1" s="1"/>
  <c r="X35" i="1"/>
  <c r="AA35" i="1" s="1"/>
  <c r="AP35" i="1" s="1"/>
  <c r="X21" i="1"/>
  <c r="AB21" i="1" s="1"/>
  <c r="AQ21" i="1" s="1"/>
  <c r="X26" i="1"/>
  <c r="AD26" i="1" s="1"/>
  <c r="AS26" i="1" s="1"/>
  <c r="X31" i="1"/>
  <c r="AH31" i="1" s="1"/>
  <c r="AW31" i="1" s="1"/>
  <c r="X34" i="1"/>
  <c r="AD34" i="1" s="1"/>
  <c r="AS34" i="1" s="1"/>
  <c r="X39" i="1"/>
  <c r="AD39" i="1" s="1"/>
  <c r="AS39" i="1" s="1"/>
  <c r="X40" i="1"/>
  <c r="AF40" i="1" s="1"/>
  <c r="AU40" i="1" s="1"/>
  <c r="X23" i="1"/>
  <c r="AF23" i="1" s="1"/>
  <c r="AU23" i="1" s="1"/>
  <c r="X25" i="1"/>
  <c r="AH25" i="1" s="1"/>
  <c r="AW25" i="1" s="1"/>
  <c r="X29" i="1"/>
  <c r="AH29" i="1" s="1"/>
  <c r="AW29" i="1" s="1"/>
  <c r="X37" i="1"/>
  <c r="AD37" i="1" s="1"/>
  <c r="AS37" i="1" s="1"/>
  <c r="X41" i="1"/>
  <c r="Y41" i="1" s="1"/>
  <c r="AN41" i="1" s="1"/>
  <c r="X27" i="1"/>
  <c r="Y27" i="1" s="1"/>
  <c r="AN27" i="1" s="1"/>
  <c r="X28" i="1"/>
  <c r="AA28" i="1" s="1"/>
  <c r="AP28" i="1" s="1"/>
  <c r="X30" i="1"/>
  <c r="AB30" i="1" s="1"/>
  <c r="AQ30" i="1" s="1"/>
  <c r="X32" i="1"/>
  <c r="AA32" i="1" s="1"/>
  <c r="AP32" i="1" s="1"/>
  <c r="X36" i="1"/>
  <c r="AF36" i="1" s="1"/>
  <c r="AU36" i="1" s="1"/>
  <c r="X38" i="1"/>
  <c r="AF38" i="1" s="1"/>
  <c r="AU38" i="1" s="1"/>
  <c r="X43" i="1"/>
  <c r="X42" i="1"/>
  <c r="Z40" i="1"/>
  <c r="AO40" i="1" s="1"/>
  <c r="AB40" i="1"/>
  <c r="AQ40" i="1" s="1"/>
  <c r="AD40" i="1"/>
  <c r="AS40" i="1" s="1"/>
  <c r="Y40" i="1"/>
  <c r="AN40" i="1" s="1"/>
  <c r="AC40" i="1"/>
  <c r="AR40" i="1" s="1"/>
  <c r="AM40" i="1"/>
  <c r="AX40" i="1" s="1"/>
  <c r="AE32" i="1"/>
  <c r="AT32" i="1" s="1"/>
  <c r="AB26" i="1"/>
  <c r="AQ26" i="1" s="1"/>
  <c r="AF26" i="1"/>
  <c r="AU26" i="1" s="1"/>
  <c r="AE26" i="1"/>
  <c r="AT26" i="1" s="1"/>
  <c r="AG26" i="1"/>
  <c r="AV26" i="1" s="1"/>
  <c r="AM26" i="1"/>
  <c r="AX26" i="1" s="1"/>
  <c r="X22" i="1"/>
  <c r="AB22" i="1" s="1"/>
  <c r="AQ22" i="1" s="1"/>
  <c r="AM20" i="1"/>
  <c r="AX20" i="1" s="1"/>
  <c r="X19" i="1"/>
  <c r="X3" i="1"/>
  <c r="X7" i="1"/>
  <c r="X9" i="1"/>
  <c r="X11" i="1"/>
  <c r="X13" i="1"/>
  <c r="X5" i="1"/>
  <c r="X4" i="1"/>
  <c r="X6" i="1"/>
  <c r="X8" i="1"/>
  <c r="X12" i="1"/>
  <c r="X15" i="1"/>
  <c r="X18" i="1"/>
  <c r="AJ52" i="1" l="1"/>
  <c r="AA23" i="1"/>
  <c r="AP23" i="1" s="1"/>
  <c r="Z33" i="1"/>
  <c r="AO33" i="1" s="1"/>
  <c r="AB23" i="1"/>
  <c r="AQ23" i="1" s="1"/>
  <c r="AH47" i="1"/>
  <c r="AW47" i="1" s="1"/>
  <c r="Z47" i="1"/>
  <c r="AO47" i="1" s="1"/>
  <c r="AC47" i="1"/>
  <c r="AR47" i="1" s="1"/>
  <c r="AC50" i="1"/>
  <c r="AR50" i="1" s="1"/>
  <c r="AG38" i="1"/>
  <c r="AV38" i="1" s="1"/>
  <c r="AF47" i="1"/>
  <c r="AU47" i="1" s="1"/>
  <c r="AM47" i="1"/>
  <c r="AX47" i="1" s="1"/>
  <c r="AA47" i="1"/>
  <c r="AP47" i="1" s="1"/>
  <c r="Z49" i="1"/>
  <c r="AO49" i="1" s="1"/>
  <c r="AF50" i="1"/>
  <c r="AU50" i="1" s="1"/>
  <c r="AJ60" i="1"/>
  <c r="AJ54" i="1"/>
  <c r="AJ62" i="1"/>
  <c r="AE50" i="1"/>
  <c r="AT50" i="1" s="1"/>
  <c r="AG28" i="1"/>
  <c r="AV28" i="1" s="1"/>
  <c r="AD38" i="1"/>
  <c r="AS38" i="1" s="1"/>
  <c r="AJ45" i="1"/>
  <c r="AD47" i="1"/>
  <c r="AS47" i="1" s="1"/>
  <c r="AG47" i="1"/>
  <c r="AV47" i="1" s="1"/>
  <c r="AJ49" i="1"/>
  <c r="Y50" i="1"/>
  <c r="AN50" i="1" s="1"/>
  <c r="AD50" i="1"/>
  <c r="AS50" i="1" s="1"/>
  <c r="AE28" i="1"/>
  <c r="AT28" i="1" s="1"/>
  <c r="AH26" i="1"/>
  <c r="AW26" i="1" s="1"/>
  <c r="AD28" i="1"/>
  <c r="AS28" i="1" s="1"/>
  <c r="AC28" i="1"/>
  <c r="AR28" i="1" s="1"/>
  <c r="Y35" i="1"/>
  <c r="AN35" i="1" s="1"/>
  <c r="Y38" i="1"/>
  <c r="AN38" i="1" s="1"/>
  <c r="AF39" i="1"/>
  <c r="AU39" i="1" s="1"/>
  <c r="AG40" i="1"/>
  <c r="AV40" i="1" s="1"/>
  <c r="AA44" i="1"/>
  <c r="AP44" i="1" s="1"/>
  <c r="AA45" i="1"/>
  <c r="AP45" i="1" s="1"/>
  <c r="AB45" i="1"/>
  <c r="AQ45" i="1" s="1"/>
  <c r="AE46" i="1"/>
  <c r="AT46" i="1" s="1"/>
  <c r="AH46" i="1"/>
  <c r="AW46" i="1" s="1"/>
  <c r="Z46" i="1"/>
  <c r="AO46" i="1" s="1"/>
  <c r="AJ48" i="1"/>
  <c r="AJ50" i="1"/>
  <c r="AJ58" i="1"/>
  <c r="AJ66" i="1"/>
  <c r="AH28" i="1"/>
  <c r="AW28" i="1" s="1"/>
  <c r="AE38" i="1"/>
  <c r="AT38" i="1" s="1"/>
  <c r="Z38" i="1"/>
  <c r="AO38" i="1" s="1"/>
  <c r="AB28" i="1"/>
  <c r="AQ28" i="1" s="1"/>
  <c r="AF29" i="1"/>
  <c r="AU29" i="1" s="1"/>
  <c r="AM38" i="1"/>
  <c r="AX38" i="1" s="1"/>
  <c r="AH38" i="1"/>
  <c r="AW38" i="1" s="1"/>
  <c r="Z44" i="1"/>
  <c r="AO44" i="1" s="1"/>
  <c r="AM45" i="1"/>
  <c r="AX45" i="1" s="1"/>
  <c r="Y45" i="1"/>
  <c r="AN45" i="1" s="1"/>
  <c r="Z45" i="1"/>
  <c r="AO45" i="1" s="1"/>
  <c r="AC46" i="1"/>
  <c r="AR46" i="1" s="1"/>
  <c r="AG45" i="1"/>
  <c r="AV45" i="1" s="1"/>
  <c r="AH45" i="1"/>
  <c r="AW45" i="1" s="1"/>
  <c r="AJ56" i="1"/>
  <c r="AC48" i="1"/>
  <c r="AR48" i="1" s="1"/>
  <c r="AB48" i="1"/>
  <c r="AQ48" i="1" s="1"/>
  <c r="Z21" i="1"/>
  <c r="AO21" i="1" s="1"/>
  <c r="Z26" i="1"/>
  <c r="AO26" i="1" s="1"/>
  <c r="AA26" i="1"/>
  <c r="AP26" i="1" s="1"/>
  <c r="AE27" i="1"/>
  <c r="AT27" i="1" s="1"/>
  <c r="Y28" i="1"/>
  <c r="AN28" i="1" s="1"/>
  <c r="Z28" i="1"/>
  <c r="AO28" i="1" s="1"/>
  <c r="AA38" i="1"/>
  <c r="AP38" i="1" s="1"/>
  <c r="AB38" i="1"/>
  <c r="AQ38" i="1" s="1"/>
  <c r="AE40" i="1"/>
  <c r="AT40" i="1" s="1"/>
  <c r="AH40" i="1"/>
  <c r="AW40" i="1" s="1"/>
  <c r="AD44" i="1"/>
  <c r="AS44" i="1" s="1"/>
  <c r="AC45" i="1"/>
  <c r="AR45" i="1" s="1"/>
  <c r="AJ46" i="1"/>
  <c r="Y48" i="1"/>
  <c r="AN48" i="1" s="1"/>
  <c r="Z48" i="1"/>
  <c r="AO48" i="1" s="1"/>
  <c r="AM50" i="1"/>
  <c r="AX50" i="1" s="1"/>
  <c r="AA50" i="1"/>
  <c r="AP50" i="1" s="1"/>
  <c r="AB50" i="1"/>
  <c r="AQ50" i="1" s="1"/>
  <c r="AG48" i="1"/>
  <c r="AV48" i="1" s="1"/>
  <c r="AH48" i="1"/>
  <c r="AW48" i="1" s="1"/>
  <c r="AH49" i="1"/>
  <c r="AW49" i="1" s="1"/>
  <c r="AG50" i="1"/>
  <c r="AV50" i="1" s="1"/>
  <c r="AH50" i="1"/>
  <c r="AW50" i="1" s="1"/>
  <c r="AE48" i="1"/>
  <c r="AT48" i="1" s="1"/>
  <c r="AF48" i="1"/>
  <c r="AU48" i="1" s="1"/>
  <c r="AE49" i="1"/>
  <c r="AT49" i="1" s="1"/>
  <c r="AM48" i="1"/>
  <c r="AX48" i="1" s="1"/>
  <c r="AA48" i="1"/>
  <c r="AP48" i="1" s="1"/>
  <c r="AC49" i="1"/>
  <c r="AR49" i="1" s="1"/>
  <c r="AF49" i="1"/>
  <c r="AU49" i="1" s="1"/>
  <c r="AM49" i="1"/>
  <c r="AX49" i="1" s="1"/>
  <c r="AA49" i="1"/>
  <c r="AP49" i="1" s="1"/>
  <c r="AD49" i="1"/>
  <c r="AS49" i="1" s="1"/>
  <c r="AG49" i="1"/>
  <c r="AV49" i="1" s="1"/>
  <c r="Y49" i="1"/>
  <c r="AN49" i="1" s="1"/>
  <c r="AJ47" i="1"/>
  <c r="AJ44" i="1"/>
  <c r="Y34" i="1"/>
  <c r="AN34" i="1" s="1"/>
  <c r="AM44" i="1"/>
  <c r="AX44" i="1" s="1"/>
  <c r="AH44" i="1"/>
  <c r="AW44" i="1" s="1"/>
  <c r="AD35" i="1"/>
  <c r="AS35" i="1" s="1"/>
  <c r="AE44" i="1"/>
  <c r="AT44" i="1" s="1"/>
  <c r="AF44" i="1"/>
  <c r="AU44" i="1" s="1"/>
  <c r="AA25" i="1"/>
  <c r="AP25" i="1" s="1"/>
  <c r="AM23" i="1"/>
  <c r="AX23" i="1" s="1"/>
  <c r="Z23" i="1"/>
  <c r="AO23" i="1" s="1"/>
  <c r="AM33" i="1"/>
  <c r="AX33" i="1" s="1"/>
  <c r="AA33" i="1"/>
  <c r="AP33" i="1" s="1"/>
  <c r="AG44" i="1"/>
  <c r="AV44" i="1" s="1"/>
  <c r="Y44" i="1"/>
  <c r="AN44" i="1" s="1"/>
  <c r="AG23" i="1"/>
  <c r="AV23" i="1" s="1"/>
  <c r="AH23" i="1"/>
  <c r="AW23" i="1" s="1"/>
  <c r="AC37" i="1"/>
  <c r="AR37" i="1" s="1"/>
  <c r="AE23" i="1"/>
  <c r="AT23" i="1" s="1"/>
  <c r="AD23" i="1"/>
  <c r="AS23" i="1" s="1"/>
  <c r="Y26" i="1"/>
  <c r="AN26" i="1" s="1"/>
  <c r="AC26" i="1"/>
  <c r="AR26" i="1" s="1"/>
  <c r="AF28" i="1"/>
  <c r="AU28" i="1" s="1"/>
  <c r="AM28" i="1"/>
  <c r="AX28" i="1" s="1"/>
  <c r="AH33" i="1"/>
  <c r="AW33" i="1" s="1"/>
  <c r="Y33" i="1"/>
  <c r="AN33" i="1" s="1"/>
  <c r="AG37" i="1"/>
  <c r="AV37" i="1" s="1"/>
  <c r="AC38" i="1"/>
  <c r="AR38" i="1" s="1"/>
  <c r="AA40" i="1"/>
  <c r="AP40" i="1" s="1"/>
  <c r="AJ22" i="1"/>
  <c r="AM31" i="1"/>
  <c r="AX31" i="1" s="1"/>
  <c r="AG31" i="1"/>
  <c r="AV31" i="1" s="1"/>
  <c r="Z31" i="1"/>
  <c r="AO31" i="1" s="1"/>
  <c r="AF31" i="1"/>
  <c r="AU31" i="1" s="1"/>
  <c r="AM30" i="1"/>
  <c r="AX30" i="1" s="1"/>
  <c r="AE30" i="1"/>
  <c r="AT30" i="1" s="1"/>
  <c r="AH30" i="1"/>
  <c r="AW30" i="1" s="1"/>
  <c r="AF30" i="1"/>
  <c r="AU30" i="1" s="1"/>
  <c r="Z32" i="1"/>
  <c r="AO32" i="1" s="1"/>
  <c r="Y23" i="1"/>
  <c r="AN23" i="1" s="1"/>
  <c r="AC23" i="1"/>
  <c r="AR23" i="1" s="1"/>
  <c r="AM25" i="1"/>
  <c r="AX25" i="1" s="1"/>
  <c r="AD25" i="1"/>
  <c r="AS25" i="1" s="1"/>
  <c r="AC30" i="1"/>
  <c r="AR30" i="1" s="1"/>
  <c r="AD30" i="1"/>
  <c r="AS30" i="1" s="1"/>
  <c r="AC31" i="1"/>
  <c r="AR31" i="1" s="1"/>
  <c r="AD31" i="1"/>
  <c r="AS31" i="1" s="1"/>
  <c r="AB32" i="1"/>
  <c r="AQ32" i="1" s="1"/>
  <c r="AF33" i="1"/>
  <c r="AU33" i="1" s="1"/>
  <c r="AG33" i="1"/>
  <c r="AV33" i="1" s="1"/>
  <c r="AG34" i="1"/>
  <c r="AV34" i="1" s="1"/>
  <c r="AB34" i="1"/>
  <c r="AQ34" i="1" s="1"/>
  <c r="AG35" i="1"/>
  <c r="AV35" i="1" s="1"/>
  <c r="AF37" i="1"/>
  <c r="AU37" i="1" s="1"/>
  <c r="Y25" i="1"/>
  <c r="AN25" i="1" s="1"/>
  <c r="AF25" i="1"/>
  <c r="AU25" i="1" s="1"/>
  <c r="AD32" i="1"/>
  <c r="AS32" i="1" s="1"/>
  <c r="AH34" i="1"/>
  <c r="AW34" i="1" s="1"/>
  <c r="AB35" i="1"/>
  <c r="AQ35" i="1" s="1"/>
  <c r="AC25" i="1"/>
  <c r="AR25" i="1" s="1"/>
  <c r="Y30" i="1"/>
  <c r="AN30" i="1" s="1"/>
  <c r="AA30" i="1"/>
  <c r="AP30" i="1" s="1"/>
  <c r="Y31" i="1"/>
  <c r="AN31" i="1" s="1"/>
  <c r="AA31" i="1"/>
  <c r="AP31" i="1" s="1"/>
  <c r="AB31" i="1"/>
  <c r="AQ31" i="1" s="1"/>
  <c r="AG32" i="1"/>
  <c r="AV32" i="1" s="1"/>
  <c r="AD33" i="1"/>
  <c r="AS33" i="1" s="1"/>
  <c r="AC33" i="1"/>
  <c r="AR33" i="1" s="1"/>
  <c r="AE34" i="1"/>
  <c r="AT34" i="1" s="1"/>
  <c r="Z34" i="1"/>
  <c r="AO34" i="1" s="1"/>
  <c r="AE35" i="1"/>
  <c r="AT35" i="1" s="1"/>
  <c r="Z37" i="1"/>
  <c r="AO37" i="1" s="1"/>
  <c r="AE37" i="1"/>
  <c r="AT37" i="1" s="1"/>
  <c r="AH37" i="1"/>
  <c r="AW37" i="1" s="1"/>
  <c r="AG30" i="1"/>
  <c r="AV30" i="1" s="1"/>
  <c r="Z30" i="1"/>
  <c r="AO30" i="1" s="1"/>
  <c r="AE31" i="1"/>
  <c r="AT31" i="1" s="1"/>
  <c r="AB33" i="1"/>
  <c r="AQ33" i="1" s="1"/>
  <c r="AA37" i="1"/>
  <c r="AP37" i="1" s="1"/>
  <c r="AB37" i="1"/>
  <c r="AQ37" i="1" s="1"/>
  <c r="AE24" i="1"/>
  <c r="AT24" i="1" s="1"/>
  <c r="AF27" i="1"/>
  <c r="AU27" i="1" s="1"/>
  <c r="AM36" i="1"/>
  <c r="AX36" i="1" s="1"/>
  <c r="AM21" i="1"/>
  <c r="AX21" i="1" s="1"/>
  <c r="AH24" i="1"/>
  <c r="AW24" i="1" s="1"/>
  <c r="Z27" i="1"/>
  <c r="AO27" i="1" s="1"/>
  <c r="AA29" i="1"/>
  <c r="AP29" i="1" s="1"/>
  <c r="AA36" i="1"/>
  <c r="AP36" i="1" s="1"/>
  <c r="AH21" i="1"/>
  <c r="AW21" i="1" s="1"/>
  <c r="AE29" i="1"/>
  <c r="AT29" i="1" s="1"/>
  <c r="AD36" i="1"/>
  <c r="AS36" i="1" s="1"/>
  <c r="AC39" i="1"/>
  <c r="AR39" i="1" s="1"/>
  <c r="AD18" i="1"/>
  <c r="AS18" i="1" s="1"/>
  <c r="Z18" i="1"/>
  <c r="AO18" i="1" s="1"/>
  <c r="AH18" i="1"/>
  <c r="AW18" i="1" s="1"/>
  <c r="AG18" i="1"/>
  <c r="AV18" i="1" s="1"/>
  <c r="AC18" i="1"/>
  <c r="AR18" i="1" s="1"/>
  <c r="Y18" i="1"/>
  <c r="AN18" i="1" s="1"/>
  <c r="AF18" i="1"/>
  <c r="AU18" i="1" s="1"/>
  <c r="AB18" i="1"/>
  <c r="AQ18" i="1" s="1"/>
  <c r="AA18" i="1"/>
  <c r="AP18" i="1" s="1"/>
  <c r="AE18" i="1"/>
  <c r="AT18" i="1" s="1"/>
  <c r="AD6" i="1"/>
  <c r="AS6" i="1" s="1"/>
  <c r="Z6" i="1"/>
  <c r="AO6" i="1" s="1"/>
  <c r="AH6" i="1"/>
  <c r="AW6" i="1" s="1"/>
  <c r="AF6" i="1"/>
  <c r="AU6" i="1" s="1"/>
  <c r="AB6" i="1"/>
  <c r="AQ6" i="1" s="1"/>
  <c r="AA6" i="1"/>
  <c r="AP6" i="1" s="1"/>
  <c r="AE6" i="1"/>
  <c r="AT6" i="1" s="1"/>
  <c r="AG6" i="1"/>
  <c r="AV6" i="1" s="1"/>
  <c r="Y6" i="1"/>
  <c r="AN6" i="1" s="1"/>
  <c r="AC6" i="1"/>
  <c r="AR6" i="1" s="1"/>
  <c r="AG19" i="1"/>
  <c r="AV19" i="1" s="1"/>
  <c r="AC19" i="1"/>
  <c r="AR19" i="1" s="1"/>
  <c r="Y19" i="1"/>
  <c r="AN19" i="1" s="1"/>
  <c r="AF19" i="1"/>
  <c r="AU19" i="1" s="1"/>
  <c r="AB19" i="1"/>
  <c r="AQ19" i="1" s="1"/>
  <c r="AE19" i="1"/>
  <c r="AT19" i="1" s="1"/>
  <c r="AA19" i="1"/>
  <c r="AP19" i="1" s="1"/>
  <c r="AD19" i="1"/>
  <c r="AS19" i="1" s="1"/>
  <c r="Z19" i="1"/>
  <c r="AO19" i="1" s="1"/>
  <c r="AH19" i="1"/>
  <c r="AW19" i="1" s="1"/>
  <c r="AF4" i="1"/>
  <c r="AU4" i="1" s="1"/>
  <c r="AB4" i="1"/>
  <c r="AQ4" i="1" s="1"/>
  <c r="AD4" i="1"/>
  <c r="AS4" i="1" s="1"/>
  <c r="Z4" i="1"/>
  <c r="AO4" i="1" s="1"/>
  <c r="AH4" i="1"/>
  <c r="AW4" i="1" s="1"/>
  <c r="AC4" i="1"/>
  <c r="AR4" i="1" s="1"/>
  <c r="AG4" i="1"/>
  <c r="AV4" i="1" s="1"/>
  <c r="AA4" i="1"/>
  <c r="AP4" i="1" s="1"/>
  <c r="Y4" i="1"/>
  <c r="AN4" i="1" s="1"/>
  <c r="AE4" i="1"/>
  <c r="AT4" i="1" s="1"/>
  <c r="AD10" i="1"/>
  <c r="AS10" i="1" s="1"/>
  <c r="Z10" i="1"/>
  <c r="AO10" i="1" s="1"/>
  <c r="AH10" i="1"/>
  <c r="AW10" i="1" s="1"/>
  <c r="AF10" i="1"/>
  <c r="AU10" i="1" s="1"/>
  <c r="AB10" i="1"/>
  <c r="AQ10" i="1" s="1"/>
  <c r="AE10" i="1"/>
  <c r="AT10" i="1" s="1"/>
  <c r="AA10" i="1"/>
  <c r="AP10" i="1" s="1"/>
  <c r="AC10" i="1"/>
  <c r="AR10" i="1" s="1"/>
  <c r="AG10" i="1"/>
  <c r="AV10" i="1" s="1"/>
  <c r="Y10" i="1"/>
  <c r="AN10" i="1" s="1"/>
  <c r="AG21" i="1"/>
  <c r="AV21" i="1" s="1"/>
  <c r="AF21" i="1"/>
  <c r="AU21" i="1" s="1"/>
  <c r="AD27" i="1"/>
  <c r="AS27" i="1" s="1"/>
  <c r="AM39" i="1"/>
  <c r="AX39" i="1" s="1"/>
  <c r="AE17" i="1"/>
  <c r="AT17" i="1" s="1"/>
  <c r="AA17" i="1"/>
  <c r="AP17" i="1" s="1"/>
  <c r="AD17" i="1"/>
  <c r="AS17" i="1" s="1"/>
  <c r="Z17" i="1"/>
  <c r="AO17" i="1" s="1"/>
  <c r="AG17" i="1"/>
  <c r="AV17" i="1" s="1"/>
  <c r="AC17" i="1"/>
  <c r="AR17" i="1" s="1"/>
  <c r="Y17" i="1"/>
  <c r="AN17" i="1" s="1"/>
  <c r="AB17" i="1"/>
  <c r="AQ17" i="1" s="1"/>
  <c r="AH17" i="1"/>
  <c r="AW17" i="1" s="1"/>
  <c r="AF17" i="1"/>
  <c r="AU17" i="1" s="1"/>
  <c r="AE5" i="1"/>
  <c r="AT5" i="1" s="1"/>
  <c r="AA5" i="1"/>
  <c r="AP5" i="1" s="1"/>
  <c r="AG5" i="1"/>
  <c r="AV5" i="1" s="1"/>
  <c r="AC5" i="1"/>
  <c r="AR5" i="1" s="1"/>
  <c r="Y5" i="1"/>
  <c r="AN5" i="1" s="1"/>
  <c r="AB5" i="1"/>
  <c r="AQ5" i="1" s="1"/>
  <c r="AH5" i="1"/>
  <c r="AW5" i="1" s="1"/>
  <c r="Z5" i="1"/>
  <c r="AO5" i="1" s="1"/>
  <c r="AF5" i="1"/>
  <c r="AU5" i="1" s="1"/>
  <c r="AD5" i="1"/>
  <c r="AS5" i="1" s="1"/>
  <c r="Y21" i="1"/>
  <c r="AN21" i="1" s="1"/>
  <c r="AD21" i="1"/>
  <c r="AS21" i="1" s="1"/>
  <c r="Z29" i="1"/>
  <c r="AO29" i="1" s="1"/>
  <c r="AC34" i="1"/>
  <c r="AR34" i="1" s="1"/>
  <c r="AF34" i="1"/>
  <c r="AU34" i="1" s="1"/>
  <c r="AH35" i="1"/>
  <c r="AW35" i="1" s="1"/>
  <c r="Z35" i="1"/>
  <c r="AO35" i="1" s="1"/>
  <c r="AC35" i="1"/>
  <c r="AR35" i="1" s="1"/>
  <c r="AG36" i="1"/>
  <c r="AV36" i="1" s="1"/>
  <c r="AH36" i="1"/>
  <c r="AW36" i="1" s="1"/>
  <c r="Z36" i="1"/>
  <c r="AO36" i="1" s="1"/>
  <c r="AG39" i="1"/>
  <c r="AV39" i="1" s="1"/>
  <c r="Y39" i="1"/>
  <c r="AN39" i="1" s="1"/>
  <c r="Z39" i="1"/>
  <c r="AO39" i="1" s="1"/>
  <c r="AF16" i="1"/>
  <c r="AU16" i="1" s="1"/>
  <c r="AB16" i="1"/>
  <c r="AQ16" i="1" s="1"/>
  <c r="AE16" i="1"/>
  <c r="AT16" i="1" s="1"/>
  <c r="AA16" i="1"/>
  <c r="AP16" i="1" s="1"/>
  <c r="AD16" i="1"/>
  <c r="AS16" i="1" s="1"/>
  <c r="Z16" i="1"/>
  <c r="AO16" i="1" s="1"/>
  <c r="AH16" i="1"/>
  <c r="AW16" i="1" s="1"/>
  <c r="AC16" i="1"/>
  <c r="AR16" i="1" s="1"/>
  <c r="Y16" i="1"/>
  <c r="AN16" i="1" s="1"/>
  <c r="AG16" i="1"/>
  <c r="AV16" i="1" s="1"/>
  <c r="AG11" i="1"/>
  <c r="AV11" i="1" s="1"/>
  <c r="AC11" i="1"/>
  <c r="AR11" i="1" s="1"/>
  <c r="Y11" i="1"/>
  <c r="AN11" i="1" s="1"/>
  <c r="AE11" i="1"/>
  <c r="AT11" i="1" s="1"/>
  <c r="AA11" i="1"/>
  <c r="AP11" i="1" s="1"/>
  <c r="AD11" i="1"/>
  <c r="AS11" i="1" s="1"/>
  <c r="AB11" i="1"/>
  <c r="AQ11" i="1" s="1"/>
  <c r="Z11" i="1"/>
  <c r="AO11" i="1" s="1"/>
  <c r="AH11" i="1"/>
  <c r="AW11" i="1" s="1"/>
  <c r="AF11" i="1"/>
  <c r="AU11" i="1" s="1"/>
  <c r="AG15" i="1"/>
  <c r="AV15" i="1" s="1"/>
  <c r="AC15" i="1"/>
  <c r="AR15" i="1" s="1"/>
  <c r="Y15" i="1"/>
  <c r="AN15" i="1" s="1"/>
  <c r="AF15" i="1"/>
  <c r="AU15" i="1" s="1"/>
  <c r="AB15" i="1"/>
  <c r="AQ15" i="1" s="1"/>
  <c r="AE15" i="1"/>
  <c r="AT15" i="1" s="1"/>
  <c r="AA15" i="1"/>
  <c r="AP15" i="1" s="1"/>
  <c r="AH15" i="1"/>
  <c r="AW15" i="1" s="1"/>
  <c r="AD15" i="1"/>
  <c r="AS15" i="1" s="1"/>
  <c r="Z15" i="1"/>
  <c r="AO15" i="1" s="1"/>
  <c r="AE9" i="1"/>
  <c r="AT9" i="1" s="1"/>
  <c r="AA9" i="1"/>
  <c r="AP9" i="1" s="1"/>
  <c r="AG9" i="1"/>
  <c r="AV9" i="1" s="1"/>
  <c r="AC9" i="1"/>
  <c r="AR9" i="1" s="1"/>
  <c r="Y9" i="1"/>
  <c r="AN9" i="1" s="1"/>
  <c r="AF9" i="1"/>
  <c r="AU9" i="1" s="1"/>
  <c r="AD9" i="1"/>
  <c r="AS9" i="1" s="1"/>
  <c r="AB9" i="1"/>
  <c r="AQ9" i="1" s="1"/>
  <c r="AH9" i="1"/>
  <c r="AW9" i="1" s="1"/>
  <c r="Z9" i="1"/>
  <c r="AO9" i="1" s="1"/>
  <c r="Y24" i="1"/>
  <c r="AN24" i="1" s="1"/>
  <c r="AC24" i="1"/>
  <c r="AR24" i="1" s="1"/>
  <c r="AF24" i="1"/>
  <c r="AU24" i="1" s="1"/>
  <c r="AC27" i="1"/>
  <c r="AR27" i="1" s="1"/>
  <c r="Y29" i="1"/>
  <c r="AN29" i="1" s="1"/>
  <c r="AC29" i="1"/>
  <c r="AR29" i="1" s="1"/>
  <c r="AD29" i="1"/>
  <c r="AS29" i="1" s="1"/>
  <c r="AC36" i="1"/>
  <c r="AR36" i="1" s="1"/>
  <c r="Y36" i="1"/>
  <c r="AN36" i="1" s="1"/>
  <c r="AB36" i="1"/>
  <c r="AQ36" i="1" s="1"/>
  <c r="AA39" i="1"/>
  <c r="AP39" i="1" s="1"/>
  <c r="AB39" i="1"/>
  <c r="AQ39" i="1" s="1"/>
  <c r="AG42" i="1"/>
  <c r="AV42" i="1" s="1"/>
  <c r="AC42" i="1"/>
  <c r="AR42" i="1" s="1"/>
  <c r="Y42" i="1"/>
  <c r="AN42" i="1" s="1"/>
  <c r="AF42" i="1"/>
  <c r="AU42" i="1" s="1"/>
  <c r="AB42" i="1"/>
  <c r="AQ42" i="1" s="1"/>
  <c r="AM42" i="1"/>
  <c r="AX42" i="1" s="1"/>
  <c r="AE42" i="1"/>
  <c r="AT42" i="1" s="1"/>
  <c r="AA42" i="1"/>
  <c r="AP42" i="1" s="1"/>
  <c r="AH42" i="1"/>
  <c r="AW42" i="1" s="1"/>
  <c r="AD42" i="1"/>
  <c r="AS42" i="1" s="1"/>
  <c r="Z42" i="1"/>
  <c r="AO42" i="1" s="1"/>
  <c r="AE41" i="1"/>
  <c r="AT41" i="1" s="1"/>
  <c r="AA41" i="1"/>
  <c r="AP41" i="1" s="1"/>
  <c r="AH41" i="1"/>
  <c r="AW41" i="1" s="1"/>
  <c r="AD41" i="1"/>
  <c r="AS41" i="1" s="1"/>
  <c r="Z41" i="1"/>
  <c r="AO41" i="1" s="1"/>
  <c r="AG41" i="1"/>
  <c r="AV41" i="1" s="1"/>
  <c r="AC41" i="1"/>
  <c r="AR41" i="1" s="1"/>
  <c r="AB41" i="1"/>
  <c r="AQ41" i="1" s="1"/>
  <c r="AF41" i="1"/>
  <c r="AU41" i="1" s="1"/>
  <c r="AF12" i="1"/>
  <c r="AU12" i="1" s="1"/>
  <c r="AB12" i="1"/>
  <c r="AQ12" i="1" s="1"/>
  <c r="AD12" i="1"/>
  <c r="AS12" i="1" s="1"/>
  <c r="Z12" i="1"/>
  <c r="AO12" i="1" s="1"/>
  <c r="AH12" i="1"/>
  <c r="AW12" i="1" s="1"/>
  <c r="AC12" i="1"/>
  <c r="AR12" i="1" s="1"/>
  <c r="Y12" i="1"/>
  <c r="AN12" i="1" s="1"/>
  <c r="AA12" i="1"/>
  <c r="AP12" i="1" s="1"/>
  <c r="AG12" i="1"/>
  <c r="AV12" i="1" s="1"/>
  <c r="AE12" i="1"/>
  <c r="AT12" i="1" s="1"/>
  <c r="AG7" i="1"/>
  <c r="AV7" i="1" s="1"/>
  <c r="AC7" i="1"/>
  <c r="AR7" i="1" s="1"/>
  <c r="Y7" i="1"/>
  <c r="AN7" i="1" s="1"/>
  <c r="AE7" i="1"/>
  <c r="AT7" i="1" s="1"/>
  <c r="AA7" i="1"/>
  <c r="AP7" i="1" s="1"/>
  <c r="Z7" i="1"/>
  <c r="AO7" i="1" s="1"/>
  <c r="AF7" i="1"/>
  <c r="AU7" i="1" s="1"/>
  <c r="AH7" i="1"/>
  <c r="AW7" i="1" s="1"/>
  <c r="AD7" i="1"/>
  <c r="AS7" i="1" s="1"/>
  <c r="AB7" i="1"/>
  <c r="AQ7" i="1" s="1"/>
  <c r="AM17" i="1"/>
  <c r="AX17" i="1" s="1"/>
  <c r="AE21" i="1"/>
  <c r="AT21" i="1" s="1"/>
  <c r="AM24" i="1"/>
  <c r="AX24" i="1" s="1"/>
  <c r="AA24" i="1"/>
  <c r="AP24" i="1" s="1"/>
  <c r="AD24" i="1"/>
  <c r="AS24" i="1" s="1"/>
  <c r="AG25" i="1"/>
  <c r="AV25" i="1" s="1"/>
  <c r="Z25" i="1"/>
  <c r="AO25" i="1" s="1"/>
  <c r="AB25" i="1"/>
  <c r="AQ25" i="1" s="1"/>
  <c r="AM27" i="1"/>
  <c r="AX27" i="1" s="1"/>
  <c r="AA27" i="1"/>
  <c r="AP27" i="1" s="1"/>
  <c r="AB27" i="1"/>
  <c r="AQ27" i="1" s="1"/>
  <c r="AM29" i="1"/>
  <c r="AX29" i="1" s="1"/>
  <c r="AB29" i="1"/>
  <c r="AQ29" i="1" s="1"/>
  <c r="AH32" i="1"/>
  <c r="AW32" i="1" s="1"/>
  <c r="Y32" i="1"/>
  <c r="AN32" i="1" s="1"/>
  <c r="AC32" i="1"/>
  <c r="AR32" i="1" s="1"/>
  <c r="AF8" i="1"/>
  <c r="AU8" i="1" s="1"/>
  <c r="AB8" i="1"/>
  <c r="AQ8" i="1" s="1"/>
  <c r="AD8" i="1"/>
  <c r="AS8" i="1" s="1"/>
  <c r="Z8" i="1"/>
  <c r="AO8" i="1" s="1"/>
  <c r="AH8" i="1"/>
  <c r="AW8" i="1" s="1"/>
  <c r="AG8" i="1"/>
  <c r="AV8" i="1" s="1"/>
  <c r="Y8" i="1"/>
  <c r="AN8" i="1" s="1"/>
  <c r="AC8" i="1"/>
  <c r="AR8" i="1" s="1"/>
  <c r="AE8" i="1"/>
  <c r="AT8" i="1" s="1"/>
  <c r="AA8" i="1"/>
  <c r="AP8" i="1" s="1"/>
  <c r="AE13" i="1"/>
  <c r="AT13" i="1" s="1"/>
  <c r="AA13" i="1"/>
  <c r="AP13" i="1" s="1"/>
  <c r="AG13" i="1"/>
  <c r="AV13" i="1" s="1"/>
  <c r="AC13" i="1"/>
  <c r="AR13" i="1" s="1"/>
  <c r="Y13" i="1"/>
  <c r="AN13" i="1" s="1"/>
  <c r="AB13" i="1"/>
  <c r="AQ13" i="1" s="1"/>
  <c r="AH13" i="1"/>
  <c r="AW13" i="1" s="1"/>
  <c r="AF13" i="1"/>
  <c r="AU13" i="1" s="1"/>
  <c r="Z13" i="1"/>
  <c r="AO13" i="1" s="1"/>
  <c r="AD13" i="1"/>
  <c r="AS13" i="1" s="1"/>
  <c r="AG3" i="1"/>
  <c r="AV3" i="1" s="1"/>
  <c r="AC3" i="1"/>
  <c r="AR3" i="1" s="1"/>
  <c r="Y3" i="1"/>
  <c r="AN3" i="1" s="1"/>
  <c r="AE3" i="1"/>
  <c r="AT3" i="1" s="1"/>
  <c r="AA3" i="1"/>
  <c r="AP3" i="1" s="1"/>
  <c r="AD3" i="1"/>
  <c r="AS3" i="1" s="1"/>
  <c r="Z3" i="1"/>
  <c r="AO3" i="1" s="1"/>
  <c r="AB3" i="1"/>
  <c r="AQ3" i="1" s="1"/>
  <c r="AF3" i="1"/>
  <c r="AU3" i="1" s="1"/>
  <c r="AH3" i="1"/>
  <c r="AW3" i="1" s="1"/>
  <c r="AA21" i="1"/>
  <c r="AP21" i="1" s="1"/>
  <c r="AC21" i="1"/>
  <c r="AR21" i="1" s="1"/>
  <c r="AG24" i="1"/>
  <c r="AV24" i="1" s="1"/>
  <c r="Z24" i="1"/>
  <c r="AO24" i="1" s="1"/>
  <c r="AE25" i="1"/>
  <c r="AT25" i="1" s="1"/>
  <c r="AG27" i="1"/>
  <c r="AV27" i="1" s="1"/>
  <c r="AH27" i="1"/>
  <c r="AW27" i="1" s="1"/>
  <c r="AG29" i="1"/>
  <c r="AV29" i="1" s="1"/>
  <c r="AF32" i="1"/>
  <c r="AU32" i="1" s="1"/>
  <c r="AM32" i="1"/>
  <c r="AX32" i="1" s="1"/>
  <c r="AM34" i="1"/>
  <c r="AX34" i="1" s="1"/>
  <c r="AA34" i="1"/>
  <c r="AP34" i="1" s="1"/>
  <c r="AF35" i="1"/>
  <c r="AU35" i="1" s="1"/>
  <c r="AM35" i="1"/>
  <c r="AX35" i="1" s="1"/>
  <c r="AE36" i="1"/>
  <c r="AT36" i="1" s="1"/>
  <c r="AM37" i="1"/>
  <c r="AX37" i="1" s="1"/>
  <c r="Y37" i="1"/>
  <c r="AN37" i="1" s="1"/>
  <c r="AE39" i="1"/>
  <c r="AT39" i="1" s="1"/>
  <c r="AH39" i="1"/>
  <c r="AW39" i="1" s="1"/>
  <c r="AM41" i="1"/>
  <c r="AX41" i="1" s="1"/>
  <c r="AF20" i="1"/>
  <c r="AU20" i="1" s="1"/>
  <c r="AB20" i="1"/>
  <c r="AQ20" i="1" s="1"/>
  <c r="AE20" i="1"/>
  <c r="AT20" i="1" s="1"/>
  <c r="AA20" i="1"/>
  <c r="AP20" i="1" s="1"/>
  <c r="AD20" i="1"/>
  <c r="AS20" i="1" s="1"/>
  <c r="Z20" i="1"/>
  <c r="AO20" i="1" s="1"/>
  <c r="AH20" i="1"/>
  <c r="AW20" i="1" s="1"/>
  <c r="Y20" i="1"/>
  <c r="AN20" i="1" s="1"/>
  <c r="AG20" i="1"/>
  <c r="AV20" i="1" s="1"/>
  <c r="AC20" i="1"/>
  <c r="AR20" i="1" s="1"/>
  <c r="AD14" i="1"/>
  <c r="AS14" i="1" s="1"/>
  <c r="Z14" i="1"/>
  <c r="AO14" i="1" s="1"/>
  <c r="AH14" i="1"/>
  <c r="AW14" i="1" s="1"/>
  <c r="AG14" i="1"/>
  <c r="AV14" i="1" s="1"/>
  <c r="AC14" i="1"/>
  <c r="AR14" i="1" s="1"/>
  <c r="Y14" i="1"/>
  <c r="AN14" i="1" s="1"/>
  <c r="AF14" i="1"/>
  <c r="AU14" i="1" s="1"/>
  <c r="AB14" i="1"/>
  <c r="AQ14" i="1" s="1"/>
  <c r="AE14" i="1"/>
  <c r="AT14" i="1" s="1"/>
  <c r="AA14" i="1"/>
  <c r="AP14" i="1" s="1"/>
  <c r="AH43" i="1"/>
  <c r="AW43" i="1" s="1"/>
  <c r="AD43" i="1"/>
  <c r="AS43" i="1" s="1"/>
  <c r="Z43" i="1"/>
  <c r="AO43" i="1" s="1"/>
  <c r="AG43" i="1"/>
  <c r="AV43" i="1" s="1"/>
  <c r="AC43" i="1"/>
  <c r="AR43" i="1" s="1"/>
  <c r="Y43" i="1"/>
  <c r="AN43" i="1" s="1"/>
  <c r="AF43" i="1"/>
  <c r="AU43" i="1" s="1"/>
  <c r="AB43" i="1"/>
  <c r="AQ43" i="1" s="1"/>
  <c r="AM43" i="1"/>
  <c r="AX43" i="1" s="1"/>
  <c r="AE43" i="1"/>
  <c r="AT43" i="1" s="1"/>
  <c r="AA43" i="1"/>
  <c r="AP43" i="1" s="1"/>
  <c r="AC22" i="1"/>
  <c r="AR22" i="1" s="1"/>
  <c r="AF22" i="1"/>
  <c r="AU22" i="1" s="1"/>
  <c r="AM22" i="1"/>
  <c r="AX22" i="1" s="1"/>
  <c r="AD22" i="1"/>
  <c r="AS22" i="1" s="1"/>
  <c r="AG22" i="1"/>
  <c r="AV22" i="1" s="1"/>
  <c r="Y22" i="1"/>
  <c r="AN22" i="1" s="1"/>
  <c r="Z22" i="1"/>
  <c r="AO22" i="1" s="1"/>
  <c r="AA22" i="1"/>
  <c r="AP22" i="1" s="1"/>
  <c r="AE22" i="1"/>
  <c r="AT22" i="1" s="1"/>
  <c r="AH22" i="1"/>
  <c r="AW22" i="1" s="1"/>
  <c r="AM5" i="1"/>
  <c r="AX5" i="1" s="1"/>
  <c r="AM7" i="1"/>
  <c r="AX7" i="1" s="1"/>
  <c r="AM19" i="1"/>
  <c r="AX19" i="1" s="1"/>
  <c r="AM18" i="1"/>
  <c r="AX18" i="1" s="1"/>
  <c r="AM6" i="1"/>
  <c r="AX6" i="1" s="1"/>
  <c r="AM11" i="1"/>
  <c r="AX11" i="1" s="1"/>
  <c r="AM15" i="1"/>
  <c r="AX15" i="1" s="1"/>
  <c r="AM4" i="1"/>
  <c r="AX4" i="1" s="1"/>
  <c r="AM9" i="1"/>
  <c r="AX9" i="1" s="1"/>
  <c r="AM10" i="1"/>
  <c r="AX10" i="1" s="1"/>
  <c r="AM12" i="1"/>
  <c r="AX12" i="1" s="1"/>
  <c r="AM8" i="1"/>
  <c r="AX8" i="1" s="1"/>
  <c r="AM13" i="1"/>
  <c r="AX13" i="1" s="1"/>
  <c r="AM3" i="1"/>
  <c r="AX3" i="1" s="1"/>
</calcChain>
</file>

<file path=xl/sharedStrings.xml><?xml version="1.0" encoding="utf-8"?>
<sst xmlns="http://schemas.openxmlformats.org/spreadsheetml/2006/main" count="2601" uniqueCount="783">
  <si>
    <t xml:space="preserve"> **Reading** </t>
  </si>
  <si>
    <t xml:space="preserve"> **1 (ichi)**      </t>
  </si>
  <si>
    <t xml:space="preserve"> **2 (ni)**        </t>
  </si>
  <si>
    <t xml:space="preserve"> **3 (san)**   </t>
  </si>
  <si>
    <t xml:space="preserve"> **4 (yon)**   </t>
  </si>
  <si>
    <t xml:space="preserve"> **5 (go)**    </t>
  </si>
  <si>
    <t xml:space="preserve"> **6 (roku)**      </t>
  </si>
  <si>
    <t xml:space="preserve"> **7 (nana/shichi)**    </t>
  </si>
  <si>
    <t xml:space="preserve"> **8 (hachi)**      </t>
  </si>
  <si>
    <t xml:space="preserve"> **9 (kyuu)**   </t>
  </si>
  <si>
    <t xml:space="preserve"> **10 (juu)**     </t>
  </si>
  <si>
    <t>-------------</t>
  </si>
  <si>
    <t>-------------------</t>
  </si>
  <si>
    <t>---------------</t>
  </si>
  <si>
    <t>------------------------</t>
  </si>
  <si>
    <t xml:space="preserve">------------------- </t>
  </si>
  <si>
    <t>------------------</t>
  </si>
  <si>
    <t xml:space="preserve"> ひとつ (hitotsu)    </t>
  </si>
  <si>
    <t xml:space="preserve"> ふたつ (futatsu) </t>
  </si>
  <si>
    <t xml:space="preserve"> みっつ (mittsu)  </t>
  </si>
  <si>
    <t xml:space="preserve"> よっつ (yottsu)  </t>
  </si>
  <si>
    <t xml:space="preserve"> いつつ (itsutsu)   </t>
  </si>
  <si>
    <t xml:space="preserve"> むっつ (muttsu)    </t>
  </si>
  <si>
    <t xml:space="preserve"> ななつ (nanatsu) </t>
  </si>
  <si>
    <t xml:space="preserve"> やっつ (yattsu)  </t>
  </si>
  <si>
    <t xml:space="preserve"> ここのつ (kokonotsu) </t>
  </si>
  <si>
    <t xml:space="preserve"> とお (too)      </t>
  </si>
  <si>
    <t xml:space="preserve"> ひとり (hitori)     </t>
  </si>
  <si>
    <t xml:space="preserve"> ふたり (futari)  </t>
  </si>
  <si>
    <t xml:space="preserve"> さんにん (sannin) </t>
  </si>
  <si>
    <t xml:space="preserve"> よにん (yonin)  </t>
  </si>
  <si>
    <t xml:space="preserve"> ごにん (gonin)    </t>
  </si>
  <si>
    <t xml:space="preserve"> ろくにん (rokunin)   </t>
  </si>
  <si>
    <t xml:space="preserve"> しちにん (shichinin) </t>
  </si>
  <si>
    <t xml:space="preserve"> はちにん (hachinin) </t>
  </si>
  <si>
    <t xml:space="preserve"> きゅうにん (kyuunin) </t>
  </si>
  <si>
    <t xml:space="preserve"> じゅうにん (juunin) </t>
  </si>
  <si>
    <t xml:space="preserve"> いっぷん (ippun)    </t>
  </si>
  <si>
    <t xml:space="preserve"> にふん (nifun)   </t>
  </si>
  <si>
    <t xml:space="preserve"> さんぷん (sanpun)  </t>
  </si>
  <si>
    <t xml:space="preserve"> よんぷん (yonpun)  </t>
  </si>
  <si>
    <t xml:space="preserve"> ごふん (gofun)    </t>
  </si>
  <si>
    <t xml:space="preserve"> ろっぷん (roppun)  </t>
  </si>
  <si>
    <t xml:space="preserve"> ななふん (nanafun)  </t>
  </si>
  <si>
    <t xml:space="preserve"> はっぷん (happun)  </t>
  </si>
  <si>
    <t xml:space="preserve"> きゅうふん (kyuufun) </t>
  </si>
  <si>
    <t xml:space="preserve"> じゅっぷん (juppun)  </t>
  </si>
  <si>
    <t xml:space="preserve"> いちじ (ichiji)     </t>
  </si>
  <si>
    <t xml:space="preserve"> にじ (niji)      </t>
  </si>
  <si>
    <t xml:space="preserve"> さんじ (sanji)    </t>
  </si>
  <si>
    <t xml:space="preserve"> よじ (yoji)     </t>
  </si>
  <si>
    <t xml:space="preserve"> ごじ (goji)      </t>
  </si>
  <si>
    <t xml:space="preserve"> ろくじ (rokuji)   </t>
  </si>
  <si>
    <t xml:space="preserve"> しちじ (shichiji)    </t>
  </si>
  <si>
    <t xml:space="preserve"> はちじ (hachiji)  </t>
  </si>
  <si>
    <t xml:space="preserve"> くじ (kuji)      </t>
  </si>
  <si>
    <t xml:space="preserve"> じゅうじ (juuji)   </t>
  </si>
  <si>
    <t xml:space="preserve"> いちがつ (ichigatsu) </t>
  </si>
  <si>
    <t xml:space="preserve"> にがつ (nigatsu) </t>
  </si>
  <si>
    <t xml:space="preserve"> さんがつ (sangatsu) </t>
  </si>
  <si>
    <t xml:space="preserve"> しがつ (shigatsu) </t>
  </si>
  <si>
    <t xml:space="preserve"> ごがつ (gogatsu)  </t>
  </si>
  <si>
    <t xml:space="preserve"> ろくがつ (rokugatsu) </t>
  </si>
  <si>
    <t xml:space="preserve"> しちがつ (shichigatsu) </t>
  </si>
  <si>
    <t xml:space="preserve"> はちがつ (hachigatsu) </t>
  </si>
  <si>
    <t xml:space="preserve"> くがつ (kugatsu) </t>
  </si>
  <si>
    <t xml:space="preserve"> じゅうがつ (juugatsu) </t>
  </si>
  <si>
    <t xml:space="preserve"> いっかい (ikkai)    </t>
  </si>
  <si>
    <t xml:space="preserve"> にかい (nikai)   </t>
  </si>
  <si>
    <t xml:space="preserve"> さんがい (sangai)  </t>
  </si>
  <si>
    <t xml:space="preserve"> よんかい (yonkai)  </t>
  </si>
  <si>
    <t xml:space="preserve"> ごかい (gokai)    </t>
  </si>
  <si>
    <t xml:space="preserve"> ろっかい (rokkai)  </t>
  </si>
  <si>
    <t xml:space="preserve"> ななかい (nanakai)  </t>
  </si>
  <si>
    <t xml:space="preserve"> はっかい (hakkai)  </t>
  </si>
  <si>
    <t xml:space="preserve"> きゅうかい (kyuukai) </t>
  </si>
  <si>
    <t xml:space="preserve"> じゅっかい (jukkai)  </t>
  </si>
  <si>
    <t xml:space="preserve"> いっさつ (issatsu)  </t>
  </si>
  <si>
    <t xml:space="preserve"> にさつ (nisatsu) </t>
  </si>
  <si>
    <t xml:space="preserve"> さんさつ (sansatsu) </t>
  </si>
  <si>
    <t xml:space="preserve"> よんさつ (yonsatsu) </t>
  </si>
  <si>
    <t xml:space="preserve"> ごさつ (gosatsu)  </t>
  </si>
  <si>
    <t xml:space="preserve"> ろくさつ (rokusatsu) </t>
  </si>
  <si>
    <t xml:space="preserve"> ななさつ (nanasatsu) </t>
  </si>
  <si>
    <t xml:space="preserve"> はっさつ (hassatsu) </t>
  </si>
  <si>
    <t xml:space="preserve"> きゅうさつ (kyuusatsu) </t>
  </si>
  <si>
    <t xml:space="preserve"> いっぴき (ippiki)   </t>
  </si>
  <si>
    <t xml:space="preserve"> にひき (nihiki)  </t>
  </si>
  <si>
    <t xml:space="preserve"> さんびき (sanbiki) </t>
  </si>
  <si>
    <t xml:space="preserve"> よんひき (yonhiki)  </t>
  </si>
  <si>
    <t xml:space="preserve"> ごひき (gohiki)   </t>
  </si>
  <si>
    <t xml:space="preserve"> ろっぴき (roppiki) </t>
  </si>
  <si>
    <t xml:space="preserve"> ななひき (nanahiki)  </t>
  </si>
  <si>
    <t xml:space="preserve"> はっぴき (happiki) </t>
  </si>
  <si>
    <t xml:space="preserve"> きゅうひき (kyuuhiki) </t>
  </si>
  <si>
    <t xml:space="preserve"> じゅっぴき (juppiki) </t>
  </si>
  <si>
    <t xml:space="preserve"> いっぽん (ippon) </t>
  </si>
  <si>
    <t xml:space="preserve"> にほん (nihon) </t>
  </si>
  <si>
    <t xml:space="preserve"> さんぼん (sanbon) </t>
  </si>
  <si>
    <t xml:space="preserve"> よんほん (yonhon) </t>
  </si>
  <si>
    <t xml:space="preserve"> ごほん (gohon) </t>
  </si>
  <si>
    <t xml:space="preserve"> ろっぽん (roppon) </t>
  </si>
  <si>
    <t xml:space="preserve"> ななほん (nanahon) </t>
  </si>
  <si>
    <t xml:space="preserve"> はっぽん (happon) </t>
  </si>
  <si>
    <t xml:space="preserve"> きゅうほん (kyuuhon) </t>
  </si>
  <si>
    <t xml:space="preserve"> じゅっぽん (juppon) </t>
  </si>
  <si>
    <t xml:space="preserve"> いっかい (ikkai) </t>
  </si>
  <si>
    <t xml:space="preserve"> にかい (nikai) </t>
  </si>
  <si>
    <t xml:space="preserve"> さんかい (sankai) </t>
  </si>
  <si>
    <t xml:space="preserve"> よんかい (yonkai) </t>
  </si>
  <si>
    <t xml:space="preserve"> ごかい (gokai) </t>
  </si>
  <si>
    <t xml:space="preserve"> ろっかい (rokkai) </t>
  </si>
  <si>
    <t xml:space="preserve"> ななかい (nanakai) </t>
  </si>
  <si>
    <t xml:space="preserve"> はっかい (hakkai) </t>
  </si>
  <si>
    <t xml:space="preserve"> じゅっかい (jukkai) </t>
  </si>
  <si>
    <t xml:space="preserve"> いっさい (issai) </t>
  </si>
  <si>
    <t xml:space="preserve"> にさい (nisai) </t>
  </si>
  <si>
    <t xml:space="preserve"> さんさい (sansai) </t>
  </si>
  <si>
    <t xml:space="preserve"> よんさい (yonsai) </t>
  </si>
  <si>
    <t xml:space="preserve"> ごさい (gosai) </t>
  </si>
  <si>
    <t xml:space="preserve"> ろくさい (rokusai) </t>
  </si>
  <si>
    <t xml:space="preserve"> ななさい (nanasai) </t>
  </si>
  <si>
    <t xml:space="preserve"> はっさい (hassai) </t>
  </si>
  <si>
    <t xml:space="preserve"> きゅうさい (kyuusai) </t>
  </si>
  <si>
    <t xml:space="preserve"> じゅっさい (jussai) </t>
  </si>
  <si>
    <t xml:space="preserve"> いっこ (ikko) </t>
  </si>
  <si>
    <t xml:space="preserve"> にこ (niko) </t>
  </si>
  <si>
    <t xml:space="preserve"> さんこ (sanko) </t>
  </si>
  <si>
    <t xml:space="preserve"> よんこ (yonko) </t>
  </si>
  <si>
    <t xml:space="preserve"> ごこ (goko) </t>
  </si>
  <si>
    <t xml:space="preserve"> ろっこ (rokko) </t>
  </si>
  <si>
    <t xml:space="preserve"> ななこ (nanako) </t>
  </si>
  <si>
    <t xml:space="preserve"> はっこ (hakko) </t>
  </si>
  <si>
    <t xml:space="preserve"> きゅうこ (kyuuko) </t>
  </si>
  <si>
    <t xml:space="preserve"> じゅっこ (jukko) </t>
  </si>
  <si>
    <t xml:space="preserve"> いっとう (ittou) </t>
  </si>
  <si>
    <t xml:space="preserve"> にとう (nitou) </t>
  </si>
  <si>
    <t xml:space="preserve"> さんとう (santou) </t>
  </si>
  <si>
    <t xml:space="preserve"> よんとう (yontou) </t>
  </si>
  <si>
    <t xml:space="preserve"> ごとう (gotou) </t>
  </si>
  <si>
    <t xml:space="preserve"> ろくとう (rokutou) </t>
  </si>
  <si>
    <t xml:space="preserve"> ななとう (nanatou) </t>
  </si>
  <si>
    <t xml:space="preserve"> はちとう (hachitou) </t>
  </si>
  <si>
    <t xml:space="preserve"> きゅうとう (kyuutou) </t>
  </si>
  <si>
    <t xml:space="preserve"> いっぱい (ippai) </t>
  </si>
  <si>
    <t xml:space="preserve"> にはい (nihai) </t>
  </si>
  <si>
    <t xml:space="preserve"> さんばい (sanbai) </t>
  </si>
  <si>
    <t xml:space="preserve"> よんはい (yonhai) </t>
  </si>
  <si>
    <t xml:space="preserve"> ごはい (gohai) </t>
  </si>
  <si>
    <t xml:space="preserve"> ろっぱい (roppai) </t>
  </si>
  <si>
    <t xml:space="preserve"> ななはい (nanahai) </t>
  </si>
  <si>
    <t xml:space="preserve"> はっぱい (happai) </t>
  </si>
  <si>
    <t xml:space="preserve"> きゅうはい (kyuuhai) </t>
  </si>
  <si>
    <t xml:space="preserve"> じゅっぱい (juppai) </t>
  </si>
  <si>
    <t xml:space="preserve"> いっそく (issoku) </t>
  </si>
  <si>
    <t xml:space="preserve"> にそく (nisoku) </t>
  </si>
  <si>
    <t xml:space="preserve"> さんぞく (sanzoku) </t>
  </si>
  <si>
    <t xml:space="preserve"> よんそく (yonzoku) </t>
  </si>
  <si>
    <t xml:space="preserve"> ごそく (gosoku) </t>
  </si>
  <si>
    <t xml:space="preserve"> ろくそく (rokusoku) </t>
  </si>
  <si>
    <t xml:space="preserve"> ななそく (nanasoku) </t>
  </si>
  <si>
    <t xml:space="preserve"> きゅうそく (kyuusoku) </t>
  </si>
  <si>
    <t xml:space="preserve"> じゅっそく (jussoku) </t>
  </si>
  <si>
    <t xml:space="preserve"> いっけん (ikken) </t>
  </si>
  <si>
    <t xml:space="preserve"> にけん (niken) </t>
  </si>
  <si>
    <t xml:space="preserve"> さんげん (sangen) </t>
  </si>
  <si>
    <t xml:space="preserve"> よんけん (yonken) </t>
  </si>
  <si>
    <t xml:space="preserve"> ごけん (goken) </t>
  </si>
  <si>
    <t xml:space="preserve"> ろっけん (rokken) </t>
  </si>
  <si>
    <t xml:space="preserve"> ななけん (nanaken) </t>
  </si>
  <si>
    <t xml:space="preserve"> はちけん (hakken) </t>
  </si>
  <si>
    <t xml:space="preserve"> きゅうけん (kyuuken) </t>
  </si>
  <si>
    <t xml:space="preserve"> じゅっけん (jukken) </t>
  </si>
  <si>
    <t xml:space="preserve"> いっつう (ittsuu) </t>
  </si>
  <si>
    <t xml:space="preserve"> につう (nitsuu) </t>
  </si>
  <si>
    <t xml:space="preserve"> さんつう (santsuu) </t>
  </si>
  <si>
    <t xml:space="preserve"> よんつう (yontuu) </t>
  </si>
  <si>
    <t xml:space="preserve"> ごつう (gotsuu) </t>
  </si>
  <si>
    <t xml:space="preserve"> ろくつう (rokutsuu) </t>
  </si>
  <si>
    <t xml:space="preserve"> ななつう (nanatsuu) </t>
  </si>
  <si>
    <t xml:space="preserve"> きゅうつう (kyuutsuu) </t>
  </si>
  <si>
    <t xml:space="preserve"> じゅうつう (juutsuu) </t>
  </si>
  <si>
    <t>ni</t>
  </si>
  <si>
    <t>san</t>
  </si>
  <si>
    <t>yon</t>
  </si>
  <si>
    <t>go</t>
  </si>
  <si>
    <t>nana</t>
  </si>
  <si>
    <t>kyuu</t>
  </si>
  <si>
    <t>hachi</t>
  </si>
  <si>
    <t>soku</t>
  </si>
  <si>
    <t>ichi</t>
  </si>
  <si>
    <t>roku</t>
  </si>
  <si>
    <t>tsu</t>
  </si>
  <si>
    <t>too</t>
  </si>
  <si>
    <t>nin</t>
  </si>
  <si>
    <t>hitori</t>
  </si>
  <si>
    <t>futari</t>
  </si>
  <si>
    <t>pun</t>
  </si>
  <si>
    <t>ji</t>
  </si>
  <si>
    <t>gatsu</t>
  </si>
  <si>
    <t>kai</t>
  </si>
  <si>
    <t>satsu</t>
  </si>
  <si>
    <t>hon</t>
  </si>
  <si>
    <t>ippon</t>
  </si>
  <si>
    <t>roppon</t>
  </si>
  <si>
    <t>happon</t>
  </si>
  <si>
    <t>sai</t>
  </si>
  <si>
    <t>ko</t>
  </si>
  <si>
    <t>tou</t>
  </si>
  <si>
    <t>hai</t>
  </si>
  <si>
    <t>ippai</t>
  </si>
  <si>
    <t>roppai</t>
  </si>
  <si>
    <t>happai</t>
  </si>
  <si>
    <t>ken</t>
  </si>
  <si>
    <t>tsuu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</si>
  <si>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</si>
  <si>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</si>
  <si>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</si>
  <si>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</si>
  <si>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</si>
  <si>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</si>
  <si>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</si>
  <si>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</si>
  <si>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</si>
  <si>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</si>
  <si>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</si>
  <si>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end &gt;</t>
  </si>
  <si>
    <t>ik&gt;</t>
  </si>
  <si>
    <t>rok&gt;</t>
  </si>
  <si>
    <t>hak&gt;</t>
  </si>
  <si>
    <t>ip&gt;</t>
  </si>
  <si>
    <t>rop&gt;</t>
  </si>
  <si>
    <t>hap&gt;</t>
  </si>
  <si>
    <t>is&gt;</t>
  </si>
  <si>
    <t>has&gt;</t>
  </si>
  <si>
    <t>hach&gt;</t>
  </si>
  <si>
    <t>yo&gt;</t>
  </si>
  <si>
    <t>shichi&gt;</t>
  </si>
  <si>
    <t>ku&gt;</t>
  </si>
  <si>
    <t>shi&gt;</t>
  </si>
  <si>
    <t>it&gt;</t>
  </si>
  <si>
    <t>hito&gt;</t>
  </si>
  <si>
    <t>futa&gt;</t>
  </si>
  <si>
    <t>mit&gt;</t>
  </si>
  <si>
    <t>yot&gt;</t>
  </si>
  <si>
    <t>mut&gt;</t>
  </si>
  <si>
    <t>yat&gt;</t>
  </si>
  <si>
    <t>kokono&gt;</t>
  </si>
  <si>
    <t>&lt;&gt;</t>
  </si>
  <si>
    <t>&lt;gai</t>
  </si>
  <si>
    <t>&lt;k&gt;</t>
  </si>
  <si>
    <t>&lt;gen</t>
  </si>
  <si>
    <t>&lt;fun</t>
  </si>
  <si>
    <t>&lt;bai</t>
  </si>
  <si>
    <t>&lt;biki</t>
  </si>
  <si>
    <t>&lt;bon</t>
  </si>
  <si>
    <t>&lt;zoku</t>
  </si>
  <si>
    <t>&lt;tuu</t>
  </si>
  <si>
    <t>start &lt;</t>
  </si>
  <si>
    <t>Counter word</t>
  </si>
  <si>
    <t xml:space="preserve"> いちびょう (ichibyou)</t>
  </si>
  <si>
    <t xml:space="preserve"> にびょう (nibyou)</t>
  </si>
  <si>
    <t xml:space="preserve"> さんびょう (sanbyou)</t>
  </si>
  <si>
    <t xml:space="preserve"> よんびょう (yonbyou)</t>
  </si>
  <si>
    <t xml:space="preserve"> ごびょう (gobyou)</t>
  </si>
  <si>
    <t xml:space="preserve"> ろくびょう (rokubyou)</t>
  </si>
  <si>
    <t xml:space="preserve"> ななびょう (nanabyou)</t>
  </si>
  <si>
    <t xml:space="preserve"> はちびょう (hachibyou)</t>
  </si>
  <si>
    <t xml:space="preserve"> きゅうびょう (kyuubyou)</t>
  </si>
  <si>
    <t xml:space="preserve"> じゅうびょう (juubyou)</t>
  </si>
  <si>
    <t>byou</t>
  </si>
  <si>
    <t xml:space="preserve"> いちにち (ichinichi)</t>
  </si>
  <si>
    <t xml:space="preserve"> ふつか (futsuka)</t>
  </si>
  <si>
    <t xml:space="preserve"> みっか (mikka)</t>
  </si>
  <si>
    <t xml:space="preserve"> よっか (yokka)</t>
  </si>
  <si>
    <t xml:space="preserve"> いつか (itsuka)</t>
  </si>
  <si>
    <t xml:space="preserve"> むいか (muika)</t>
  </si>
  <si>
    <t xml:space="preserve"> なのか (nanoka)</t>
  </si>
  <si>
    <t xml:space="preserve"> ようか (youka)</t>
  </si>
  <si>
    <t xml:space="preserve"> ここのか (kokonoka)</t>
  </si>
  <si>
    <t xml:space="preserve"> とおか (tooka)</t>
  </si>
  <si>
    <t xml:space="preserve"> いっしゅうかん (isshuukan)</t>
  </si>
  <si>
    <t xml:space="preserve"> にしゅうかん (nishuukan)</t>
  </si>
  <si>
    <t xml:space="preserve"> さんしゅうかん (sanshuukan)</t>
  </si>
  <si>
    <t xml:space="preserve"> よんしゅうかん (yonshuukan)</t>
  </si>
  <si>
    <t xml:space="preserve"> ごしゅうかん (goshuukan)</t>
  </si>
  <si>
    <t xml:space="preserve"> ろくしゅうかん (rokushuukan)</t>
  </si>
  <si>
    <t xml:space="preserve"> ななしゅうかん (nanashuukan)</t>
  </si>
  <si>
    <t xml:space="preserve"> はっしゅうかん (hasshuukan)</t>
  </si>
  <si>
    <t xml:space="preserve"> きゅうしゅうかん (kyuushuukan)</t>
  </si>
  <si>
    <t xml:space="preserve"> じゅっしゅうかん (jusshuukan)</t>
  </si>
  <si>
    <t xml:space="preserve"> いちねん (ichinen)</t>
  </si>
  <si>
    <t xml:space="preserve"> にねん (ninen)</t>
  </si>
  <si>
    <t xml:space="preserve"> さんねん (sannen)</t>
  </si>
  <si>
    <t xml:space="preserve"> よねん (yonen)</t>
  </si>
  <si>
    <t xml:space="preserve"> ごねん (gonen)</t>
  </si>
  <si>
    <t xml:space="preserve"> ろくねん (rokunen)</t>
  </si>
  <si>
    <t xml:space="preserve"> ななねん (nananen)</t>
  </si>
  <si>
    <t xml:space="preserve"> はちねん (hachinen)</t>
  </si>
  <si>
    <t xml:space="preserve"> きゅうねん (kyuunen)</t>
  </si>
  <si>
    <t xml:space="preserve"> じゅうねん (juunen)</t>
  </si>
  <si>
    <t xml:space="preserve"> ひゃく (hyaku)</t>
  </si>
  <si>
    <t xml:space="preserve"> にひゃく (nihyaku)</t>
  </si>
  <si>
    <t xml:space="preserve"> さんびゃく (sanbyaku)</t>
  </si>
  <si>
    <t xml:space="preserve"> よんひゃく (yonhyaku)</t>
  </si>
  <si>
    <t xml:space="preserve"> ごひゃく (gohyaku)</t>
  </si>
  <si>
    <t xml:space="preserve"> ろっぴゃく (roppyaku)</t>
  </si>
  <si>
    <t xml:space="preserve"> ななひゃく (nanahyaku)</t>
  </si>
  <si>
    <t xml:space="preserve"> はっぴゃく (happyaku)</t>
  </si>
  <si>
    <t xml:space="preserve"> きゅうひゃく (kyuuhyaku)</t>
  </si>
  <si>
    <t xml:space="preserve"> せん (sen)</t>
  </si>
  <si>
    <t xml:space="preserve"> にせん (nisen)</t>
  </si>
  <si>
    <t xml:space="preserve"> さんぜん (sanzen)</t>
  </si>
  <si>
    <t xml:space="preserve"> よんせん (yonsen)</t>
  </si>
  <si>
    <t xml:space="preserve"> ごせん (gosen)</t>
  </si>
  <si>
    <t xml:space="preserve"> ろくせん (rokusen)</t>
  </si>
  <si>
    <t xml:space="preserve"> ななせん (nanasen)</t>
  </si>
  <si>
    <t xml:space="preserve"> はっせん (hassen)</t>
  </si>
  <si>
    <t xml:space="preserve"> きゅうせん (kyuusen)</t>
  </si>
  <si>
    <t xml:space="preserve"> いちまん (ichiman)</t>
  </si>
  <si>
    <t xml:space="preserve"> にまん (niman)</t>
  </si>
  <si>
    <t xml:space="preserve"> さんまん (sanman)</t>
  </si>
  <si>
    <t xml:space="preserve"> よんまん (yonman)</t>
  </si>
  <si>
    <t xml:space="preserve"> ごまん (goman)</t>
  </si>
  <si>
    <t xml:space="preserve"> ろくまん (rokuman)</t>
  </si>
  <si>
    <t xml:space="preserve"> ななまん (nanaman)</t>
  </si>
  <si>
    <t xml:space="preserve"> はちまん (hachiman)</t>
  </si>
  <si>
    <t xml:space="preserve"> きゅうまん (kyuuman)</t>
  </si>
  <si>
    <t xml:space="preserve"> じゅうまん (juuman)</t>
  </si>
  <si>
    <t>ka</t>
  </si>
  <si>
    <t>futsu&gt;</t>
  </si>
  <si>
    <t>mik&gt;</t>
  </si>
  <si>
    <t>yok&gt;</t>
  </si>
  <si>
    <t>itsu&gt;</t>
  </si>
  <si>
    <t>mui&gt;</t>
  </si>
  <si>
    <t>nano&gt;</t>
  </si>
  <si>
    <t>you&gt;</t>
  </si>
  <si>
    <t>too&gt;</t>
  </si>
  <si>
    <t>shuukan</t>
  </si>
  <si>
    <t>nen</t>
  </si>
  <si>
    <t>hyaku</t>
  </si>
  <si>
    <t>&gt;</t>
  </si>
  <si>
    <t>&lt;byaku</t>
  </si>
  <si>
    <t>roppyaku</t>
  </si>
  <si>
    <t>happyaku</t>
  </si>
  <si>
    <t>sen</t>
  </si>
  <si>
    <t>&lt;zen</t>
  </si>
  <si>
    <t>ichiman</t>
  </si>
  <si>
    <t>man</t>
  </si>
  <si>
    <t xml:space="preserve">end &gt; </t>
  </si>
  <si>
    <t xml:space="preserve"> いちど (ichido)</t>
  </si>
  <si>
    <t xml:space="preserve"> にど (nido)</t>
  </si>
  <si>
    <t xml:space="preserve"> さんど (sando)</t>
  </si>
  <si>
    <t xml:space="preserve"> よんど (yondo)</t>
  </si>
  <si>
    <t xml:space="preserve"> ごど (godo)</t>
  </si>
  <si>
    <t xml:space="preserve"> ろくど (rokudo)</t>
  </si>
  <si>
    <t xml:space="preserve"> ななど (nanado)</t>
  </si>
  <si>
    <t xml:space="preserve"> はちど (hachido)</t>
  </si>
  <si>
    <t xml:space="preserve"> きゅうど (kyuudo)</t>
  </si>
  <si>
    <t xml:space="preserve"> じゅうど (juudo)</t>
  </si>
  <si>
    <t xml:space="preserve"> いちだい (ichidai)</t>
  </si>
  <si>
    <t xml:space="preserve"> にだい (nidai)</t>
  </si>
  <si>
    <t xml:space="preserve"> さんだい (sandai)</t>
  </si>
  <si>
    <t xml:space="preserve"> よんだい (yondai)</t>
  </si>
  <si>
    <t xml:space="preserve"> ごだい (godai)</t>
  </si>
  <si>
    <t xml:space="preserve"> ろくだい (rokudai)</t>
  </si>
  <si>
    <t xml:space="preserve"> ななだい (nanadai)</t>
  </si>
  <si>
    <t xml:space="preserve"> はちだい (hachidai)</t>
  </si>
  <si>
    <t xml:space="preserve"> きゅうだい (kyuudai)</t>
  </si>
  <si>
    <t xml:space="preserve"> じゅうだい (juudai)</t>
  </si>
  <si>
    <t xml:space="preserve"> いっぽん (ippon)</t>
  </si>
  <si>
    <t xml:space="preserve"> にほん (nihon)</t>
  </si>
  <si>
    <t xml:space="preserve"> さんぼん (sanbon)</t>
  </si>
  <si>
    <t xml:space="preserve"> よんほん (yonhon)</t>
  </si>
  <si>
    <t xml:space="preserve"> ごほん (gohon)</t>
  </si>
  <si>
    <t xml:space="preserve"> ろっぽん (roppon)</t>
  </si>
  <si>
    <t xml:space="preserve"> ななほん (nanahon)</t>
  </si>
  <si>
    <t xml:space="preserve"> はっぽん (happon)</t>
  </si>
  <si>
    <t xml:space="preserve"> きゅうほん (kyuuhon)</t>
  </si>
  <si>
    <t xml:space="preserve"> じゅっぽん (juppon)</t>
  </si>
  <si>
    <t xml:space="preserve"> いちわ (ichiwa)</t>
  </si>
  <si>
    <t xml:space="preserve"> にわ (niwa)</t>
  </si>
  <si>
    <t xml:space="preserve"> さんわ (sanwa)</t>
  </si>
  <si>
    <t xml:space="preserve"> よんわ (yonwa)</t>
  </si>
  <si>
    <t xml:space="preserve"> ごわ (gowa)</t>
  </si>
  <si>
    <t xml:space="preserve"> ろくわ (rokuwa)</t>
  </si>
  <si>
    <t xml:space="preserve"> ななわ (nanawa)</t>
  </si>
  <si>
    <t xml:space="preserve"> はちわ (hachiwa)</t>
  </si>
  <si>
    <t xml:space="preserve"> きゅうわ (kyuuwa)</t>
  </si>
  <si>
    <t xml:space="preserve"> いっちゃく (icchaku)</t>
  </si>
  <si>
    <t xml:space="preserve"> にちゃく (nichaku)</t>
  </si>
  <si>
    <t xml:space="preserve"> さんちゃく (sanchaku)</t>
  </si>
  <si>
    <t xml:space="preserve"> よんちゃく (yonchaku)</t>
  </si>
  <si>
    <t xml:space="preserve"> ごちゃく (gochaku)</t>
  </si>
  <si>
    <t xml:space="preserve"> ろくちゃく (rokuchaku)</t>
  </si>
  <si>
    <t xml:space="preserve"> ななちゃく (nanachaku)</t>
  </si>
  <si>
    <t xml:space="preserve"> はっちゃく (hacchaku)</t>
  </si>
  <si>
    <t xml:space="preserve"> きゅうちゃく (kyuuchaku)</t>
  </si>
  <si>
    <t xml:space="preserve"> じゅっちゃく (jucchaku)</t>
  </si>
  <si>
    <t xml:space="preserve"> いちまい (ichimai)</t>
  </si>
  <si>
    <t xml:space="preserve"> にまい (nimai)</t>
  </si>
  <si>
    <t xml:space="preserve"> さんまい (sanmai)</t>
  </si>
  <si>
    <t xml:space="preserve"> よんまい (yonmai)</t>
  </si>
  <si>
    <t xml:space="preserve"> ごまい (gomai)</t>
  </si>
  <si>
    <t xml:space="preserve"> ろくまい (rokumai)</t>
  </si>
  <si>
    <t xml:space="preserve"> ななまい (nanamai)</t>
  </si>
  <si>
    <t xml:space="preserve"> はちまい (hachimai)</t>
  </si>
  <si>
    <t xml:space="preserve"> きゅうまい (kyuumai)</t>
  </si>
  <si>
    <t xml:space="preserve"> じゅうまい (juumai)</t>
  </si>
  <si>
    <t>do</t>
  </si>
  <si>
    <t>dai</t>
  </si>
  <si>
    <t>wa</t>
  </si>
  <si>
    <t>chaku</t>
  </si>
  <si>
    <t>ic&gt;</t>
  </si>
  <si>
    <t>hac&gt;</t>
  </si>
  <si>
    <t>mai</t>
  </si>
  <si>
    <t xml:space="preserve"> いちだん (ichidan)</t>
  </si>
  <si>
    <t xml:space="preserve"> にだん (nidan)</t>
  </si>
  <si>
    <t xml:space="preserve"> さんだん (sandan)</t>
  </si>
  <si>
    <t xml:space="preserve"> よんだん (yondan)</t>
  </si>
  <si>
    <t xml:space="preserve"> ごだん (godan)</t>
  </si>
  <si>
    <t xml:space="preserve"> ろくだん (rokudan)</t>
  </si>
  <si>
    <t xml:space="preserve"> ななだん (nanadan)</t>
  </si>
  <si>
    <t xml:space="preserve"> はちだん (hachidan)</t>
  </si>
  <si>
    <t xml:space="preserve"> きゅうだん (kyuudan)</t>
  </si>
  <si>
    <t xml:space="preserve"> じゅうだん (juudan)</t>
  </si>
  <si>
    <t xml:space="preserve"> ひとつぶ (hitotsubu)</t>
  </si>
  <si>
    <t xml:space="preserve"> ふたつぶ (futatsubu)</t>
  </si>
  <si>
    <t xml:space="preserve"> みつぶ (mitsubu)</t>
  </si>
  <si>
    <t xml:space="preserve"> よつぶ (yotsubu)</t>
  </si>
  <si>
    <t xml:space="preserve"> いつつぶ (itsutsubu)</t>
  </si>
  <si>
    <t xml:space="preserve"> むつぶ (mutsubu)</t>
  </si>
  <si>
    <t xml:space="preserve"> ななつぶ (nanatsubu)</t>
  </si>
  <si>
    <t xml:space="preserve"> やつぶ (yatsubu)</t>
  </si>
  <si>
    <t xml:space="preserve"> ここのつぶ (kokonotsubu)</t>
  </si>
  <si>
    <t xml:space="preserve"> とおつぶ (tootsubu)</t>
  </si>
  <si>
    <t xml:space="preserve"> いちわら (ichiwara)</t>
  </si>
  <si>
    <t xml:space="preserve"> にわら (niwara)</t>
  </si>
  <si>
    <t xml:space="preserve"> さんわら (sanwara)</t>
  </si>
  <si>
    <t xml:space="preserve"> よんわら (yonwara)</t>
  </si>
  <si>
    <t xml:space="preserve"> ごわら (gowara)</t>
  </si>
  <si>
    <t xml:space="preserve"> ろくわら (rokuwara)</t>
  </si>
  <si>
    <t xml:space="preserve"> ななわら (nanawara)</t>
  </si>
  <si>
    <t xml:space="preserve"> はちわら (hachiwara)</t>
  </si>
  <si>
    <t xml:space="preserve"> きゅうわら (kyuuwara)</t>
  </si>
  <si>
    <t xml:space="preserve"> じゅうわら (juuwara)</t>
  </si>
  <si>
    <t xml:space="preserve"> いちばしょ (ichibasho)</t>
  </si>
  <si>
    <t xml:space="preserve"> にばしょ (nibasho)</t>
  </si>
  <si>
    <t xml:space="preserve"> さんばしょ (sanbasho)</t>
  </si>
  <si>
    <t xml:space="preserve"> よんばしょ (yonbasho)</t>
  </si>
  <si>
    <t xml:space="preserve"> ごばしょ (gobasho)</t>
  </si>
  <si>
    <t xml:space="preserve"> ろくばしょ (rokubasho)</t>
  </si>
  <si>
    <t xml:space="preserve"> ななばしょ (nanabasho)</t>
  </si>
  <si>
    <t xml:space="preserve"> はちばしょ (hachibasho)</t>
  </si>
  <si>
    <t xml:space="preserve"> きゅうばしょ (kyuubasho)</t>
  </si>
  <si>
    <t xml:space="preserve"> じゅうばしょ (juubasho)</t>
  </si>
  <si>
    <t xml:space="preserve"> いちめい (ichimei)</t>
  </si>
  <si>
    <t xml:space="preserve"> にめい (nimei)</t>
  </si>
  <si>
    <t xml:space="preserve"> さんめい (sanmei)</t>
  </si>
  <si>
    <t xml:space="preserve"> よんめい (yonmei)</t>
  </si>
  <si>
    <t xml:space="preserve"> ごめい (gomei)</t>
  </si>
  <si>
    <t xml:space="preserve"> ろくめい (rokumei)</t>
  </si>
  <si>
    <t xml:space="preserve"> ななめい (nanamei)</t>
  </si>
  <si>
    <t xml:space="preserve"> はちめい (hachimei)</t>
  </si>
  <si>
    <t xml:space="preserve"> きゅうめい (kyuumei)</t>
  </si>
  <si>
    <t xml:space="preserve"> じゅうめい (juumei)</t>
  </si>
  <si>
    <t xml:space="preserve"> いちばい (ichibai)</t>
  </si>
  <si>
    <t xml:space="preserve"> にばい (nibai)</t>
  </si>
  <si>
    <t xml:space="preserve"> さんばい (sanbai)</t>
  </si>
  <si>
    <t xml:space="preserve"> よんばい (yonbai)</t>
  </si>
  <si>
    <t xml:space="preserve"> ごばい (gobai)</t>
  </si>
  <si>
    <t xml:space="preserve"> ろくばい (rokubai)</t>
  </si>
  <si>
    <t xml:space="preserve"> ななばい (nanabai)</t>
  </si>
  <si>
    <t xml:space="preserve"> はちばい (hachibai)</t>
  </si>
  <si>
    <t xml:space="preserve"> きゅうばい (kyuubai)</t>
  </si>
  <si>
    <t xml:space="preserve"> じゅうばい (juubai)</t>
  </si>
  <si>
    <t xml:space="preserve"> いっかん (ikkan)</t>
  </si>
  <si>
    <t xml:space="preserve"> にかん (nikkan)</t>
  </si>
  <si>
    <t xml:space="preserve"> さんかん (sankan)</t>
  </si>
  <si>
    <t xml:space="preserve"> よんかん (yonkan)</t>
  </si>
  <si>
    <t xml:space="preserve"> ごかん (gokan)</t>
  </si>
  <si>
    <t xml:space="preserve"> ろっかん (rokkan)</t>
  </si>
  <si>
    <t xml:space="preserve"> ななかん (nanakan)</t>
  </si>
  <si>
    <t xml:space="preserve"> はっかん (hakkan)</t>
  </si>
  <si>
    <t xml:space="preserve"> きゅうかん (kyuukan)</t>
  </si>
  <si>
    <t xml:space="preserve"> じゅっかん (jukkan)</t>
  </si>
  <si>
    <t xml:space="preserve"> いっかしょ (ikkasho)</t>
  </si>
  <si>
    <t xml:space="preserve"> にかしょ (nikasho)</t>
  </si>
  <si>
    <t xml:space="preserve"> さんかしょ (sankasho)</t>
  </si>
  <si>
    <t xml:space="preserve"> よんかしょ (yonkasho)</t>
  </si>
  <si>
    <t xml:space="preserve"> ごかしょ (gokasho)</t>
  </si>
  <si>
    <t xml:space="preserve"> ろっかしょ (rokkasho)</t>
  </si>
  <si>
    <t xml:space="preserve"> ななかしょ (nanakasho)</t>
  </si>
  <si>
    <t xml:space="preserve"> はっかしょ (hakkasho)</t>
  </si>
  <si>
    <t xml:space="preserve"> きゅうかしょ (kyuukasho)</t>
  </si>
  <si>
    <t xml:space="preserve"> じゅっかしょ (jukkasho)</t>
  </si>
  <si>
    <t xml:space="preserve"> いちくみ (ichikumi)</t>
  </si>
  <si>
    <t xml:space="preserve"> にくみ (nikumi)</t>
  </si>
  <si>
    <t xml:space="preserve"> さんくみ (sankumi)</t>
  </si>
  <si>
    <t xml:space="preserve"> よんくみ (yonkumi)</t>
  </si>
  <si>
    <t xml:space="preserve"> ごくみ (gokumi)</t>
  </si>
  <si>
    <t xml:space="preserve"> ろっくみ (rokkumi)</t>
  </si>
  <si>
    <t xml:space="preserve"> ななくみ (nanakumi)</t>
  </si>
  <si>
    <t xml:space="preserve"> はっくみ (hakkumi)</t>
  </si>
  <si>
    <t xml:space="preserve"> きゅうくみ (kyuukumi)</t>
  </si>
  <si>
    <t xml:space="preserve"> じゅっくみ (jukkumi)</t>
  </si>
  <si>
    <t xml:space="preserve"> いちい (ichii)</t>
  </si>
  <si>
    <t xml:space="preserve"> にい (nii)</t>
  </si>
  <si>
    <t xml:space="preserve"> さんい (sanii)</t>
  </si>
  <si>
    <t xml:space="preserve"> よんい (yonii)</t>
  </si>
  <si>
    <t xml:space="preserve"> ごい (goii)</t>
  </si>
  <si>
    <t xml:space="preserve"> ろくい (rokuii)</t>
  </si>
  <si>
    <t xml:space="preserve"> なない (nanaii)</t>
  </si>
  <si>
    <t xml:space="preserve"> はちい (hachii)</t>
  </si>
  <si>
    <t xml:space="preserve"> きゅうい (kyuuii)</t>
  </si>
  <si>
    <t xml:space="preserve"> じゅうい (juuii)</t>
  </si>
  <si>
    <t xml:space="preserve"> いっくかく (ikkukaku)</t>
  </si>
  <si>
    <t xml:space="preserve"> にくかく (nikukaku)</t>
  </si>
  <si>
    <t xml:space="preserve"> さんくかく (sankukaku)</t>
  </si>
  <si>
    <t xml:space="preserve"> よんくかく (yonkukaku)</t>
  </si>
  <si>
    <t xml:space="preserve"> ごくかく (gokukaku)</t>
  </si>
  <si>
    <t xml:space="preserve"> ろっくかく (rokkukaku)</t>
  </si>
  <si>
    <t xml:space="preserve"> ななくかく (nanakukaku)</t>
  </si>
  <si>
    <t xml:space="preserve"> はっくかく (hakkukaku)</t>
  </si>
  <si>
    <t xml:space="preserve"> きゅうくかく (kyuukukaku)</t>
  </si>
  <si>
    <t xml:space="preserve"> じゅっくかく (jukkukaku)</t>
  </si>
  <si>
    <t>dan</t>
  </si>
  <si>
    <t>tsubu</t>
  </si>
  <si>
    <t>mi&gt;</t>
  </si>
  <si>
    <t>mu&gt;</t>
  </si>
  <si>
    <t>ya&gt;</t>
  </si>
  <si>
    <t>wara</t>
  </si>
  <si>
    <t>basho</t>
  </si>
  <si>
    <t>mei</t>
  </si>
  <si>
    <t>bai</t>
  </si>
  <si>
    <t>kan</t>
  </si>
  <si>
    <t>kasho</t>
  </si>
  <si>
    <t>kumi</t>
  </si>
  <si>
    <t>kukaku</t>
  </si>
  <si>
    <t>Column2</t>
  </si>
  <si>
    <t xml:space="preserve">start &lt;       </t>
  </si>
  <si>
    <t>ii</t>
  </si>
  <si>
    <t>ich&gt;</t>
  </si>
  <si>
    <t>n&gt;</t>
  </si>
  <si>
    <t>juu</t>
  </si>
  <si>
    <t>jup&gt;</t>
  </si>
  <si>
    <t>juk&gt;</t>
  </si>
  <si>
    <t>juppon</t>
  </si>
  <si>
    <t>jus&gt;</t>
  </si>
  <si>
    <t>juppai</t>
  </si>
  <si>
    <t>juc&gt;</t>
  </si>
  <si>
    <t>&lt;nichi</t>
  </si>
  <si>
    <t>piki</t>
  </si>
  <si>
    <t>&lt;hiki</t>
  </si>
  <si>
    <t xml:space="preserve"> いちじかん (ichijikan) </t>
  </si>
  <si>
    <t xml:space="preserve"> にじかん (nijikan) </t>
  </si>
  <si>
    <t xml:space="preserve"> さんじかん (sanjikan) </t>
  </si>
  <si>
    <t xml:space="preserve"> よじかん (yojikan) </t>
  </si>
  <si>
    <t xml:space="preserve"> ごじかん (gojikan) </t>
  </si>
  <si>
    <t xml:space="preserve"> ろくじかん (rokujikan) </t>
  </si>
  <si>
    <t xml:space="preserve"> しちじかん (shichijikan) </t>
  </si>
  <si>
    <t xml:space="preserve"> はちじかん (hachijikan) </t>
  </si>
  <si>
    <t xml:space="preserve"> くじかん (kujikan) </t>
  </si>
  <si>
    <t xml:space="preserve"> じゅうじかん (juujikan) </t>
  </si>
  <si>
    <t>jikan</t>
  </si>
  <si>
    <t xml:space="preserve"> じゅうわ (juuwa) / juppa</t>
  </si>
  <si>
    <t>&lt;&gt; / juppa</t>
  </si>
  <si>
    <t xml:space="preserve"> はっそく (hassoku) </t>
  </si>
  <si>
    <t xml:space="preserve"> じゅっさつ (jussatsu) </t>
  </si>
  <si>
    <t xml:space="preserve"> じゅっとう (juttou) </t>
  </si>
  <si>
    <t>jut&gt;</t>
  </si>
  <si>
    <t>🔢 Generic Items (つ)</t>
  </si>
  <si>
    <t>👥 People (にん)</t>
  </si>
  <si>
    <t>⏱️ Minutes (ぷん)</t>
  </si>
  <si>
    <t>🕒 Hours (じ)</t>
  </si>
  <si>
    <t>📅 Months (がつ)</t>
  </si>
  <si>
    <t>🏢 Floors/Levels (かい)</t>
  </si>
  <si>
    <t>📚 Books (さつ)</t>
  </si>
  <si>
    <t>🐹 Small Animals (ぴき)</t>
  </si>
  <si>
    <t>📏 Cylindrical Objects (ぽん)</t>
  </si>
  <si>
    <t>🔄 Occurrences (かい)</t>
  </si>
  <si>
    <t>🎂 Age (さい)</t>
  </si>
  <si>
    <t>⚪ Small Round Objects (こ)</t>
  </si>
  <si>
    <t>🐘 Large Animals (とう)</t>
  </si>
  <si>
    <t>🍺 Glasses/Cups (ぱい)</t>
  </si>
  <si>
    <t>👞 Shoes/Socks (そく)</t>
  </si>
  <si>
    <t>🏠 Houses (けん)</t>
  </si>
  <si>
    <t>✉️ Messages/Letters (つう)</t>
  </si>
  <si>
    <t>🐦 Birds (わ  wa)</t>
  </si>
  <si>
    <t>👚 Clothes (ちゃく  chaku)</t>
  </si>
  <si>
    <t>⏲️ Seconds (びょう )</t>
  </si>
  <si>
    <t>📆 Days (にち )</t>
  </si>
  <si>
    <t>📅 Weeks (しゅうかん )</t>
  </si>
  <si>
    <t>🎉 Years (ねん )</t>
  </si>
  <si>
    <t>💯 Hundreds (ひゃく )</t>
  </si>
  <si>
    <t>🔢 Thousands (せん )</t>
  </si>
  <si>
    <t>🔢 Tens of Thousands (まん )</t>
  </si>
  <si>
    <t>🔁 Times/Repetitions (ど )</t>
  </si>
  <si>
    <t>🚗 Machines/Vehicles (だい )</t>
  </si>
  <si>
    <t>📏 Long Thin Objects (ほん )</t>
  </si>
  <si>
    <t>📄 Thin Flat Objects (まい )</t>
  </si>
  <si>
    <t>🪜 Stairs/Steps (だん )</t>
  </si>
  <si>
    <t>🌾 Grains (つぶ )</t>
  </si>
  <si>
    <t>🌾 Straw Objects (わら )</t>
  </si>
  <si>
    <t>📍 Places (ばしょ )</t>
  </si>
  <si>
    <t>👥 People (めい )</t>
  </si>
  <si>
    <t>🔄 Instances (ばい )</t>
  </si>
  <si>
    <t>🎞️ Spools/Reels (巻 )</t>
  </si>
  <si>
    <t>🏞️ Parks or Public Spaces (ヶ所 )</t>
  </si>
  <si>
    <t>🔧 Sets (組 )</t>
  </si>
  <si>
    <t>🏅 Rank/Position (位 )</t>
  </si>
  <si>
    <t>🌍 Pieces of Land (区画 )</t>
  </si>
  <si>
    <t>🕒 Hours (時間 )</t>
  </si>
  <si>
    <t xml:space="preserve"> はっつう (hattsuu)</t>
  </si>
  <si>
    <t>hat&gt;</t>
  </si>
  <si>
    <t xml:space="preserve"> いっくち (ikkuchi)</t>
  </si>
  <si>
    <t xml:space="preserve"> にくち (nikuchi)</t>
  </si>
  <si>
    <t xml:space="preserve"> さんくち (sankuchi)</t>
  </si>
  <si>
    <t xml:space="preserve"> よんくち (yonkuchi)</t>
  </si>
  <si>
    <t xml:space="preserve"> ごくち (gokuchi)</t>
  </si>
  <si>
    <t xml:space="preserve"> ろっくち (rokkuchi)</t>
  </si>
  <si>
    <t xml:space="preserve"> ななくち (nanakuchi)</t>
  </si>
  <si>
    <t xml:space="preserve"> はっくち (hakkuchi)</t>
  </si>
  <si>
    <t xml:space="preserve"> きゅうくち (kyuukuchi)</t>
  </si>
  <si>
    <t xml:space="preserve"> じゅっくち (jukkuchi)</t>
  </si>
  <si>
    <t>kuchi</t>
  </si>
  <si>
    <t>🍬Pieces of Food (口)</t>
  </si>
  <si>
    <t xml:space="preserve"> いっぽう (ippou)</t>
  </si>
  <si>
    <t xml:space="preserve"> にほう (nihou)</t>
  </si>
  <si>
    <t xml:space="preserve"> さんぽう (sanpou)</t>
  </si>
  <si>
    <t xml:space="preserve"> よんほう (yonhou)</t>
  </si>
  <si>
    <t xml:space="preserve"> ごほう (gohou)</t>
  </si>
  <si>
    <t xml:space="preserve"> ろっぽう (roppou)</t>
  </si>
  <si>
    <t xml:space="preserve"> ななほう (nanahou)</t>
  </si>
  <si>
    <t xml:space="preserve"> はっぽう (happou)</t>
  </si>
  <si>
    <t xml:space="preserve"> きゅうほう (kyuuhou)</t>
  </si>
  <si>
    <t xml:space="preserve"> じゅっぽう (juppou)</t>
  </si>
  <si>
    <t xml:space="preserve"> いっせき (isseki)</t>
  </si>
  <si>
    <t xml:space="preserve"> にせき (niseki)</t>
  </si>
  <si>
    <t xml:space="preserve"> さんせき (sanseki)</t>
  </si>
  <si>
    <t xml:space="preserve"> よんせき (yonseki)</t>
  </si>
  <si>
    <t xml:space="preserve"> ごせき (goseki)</t>
  </si>
  <si>
    <t xml:space="preserve"> ろくせき (rokuseki)</t>
  </si>
  <si>
    <t xml:space="preserve"> ななせき (nanaseki)</t>
  </si>
  <si>
    <t xml:space="preserve"> はっせき (hasseki)</t>
  </si>
  <si>
    <t xml:space="preserve"> きゅうせき (kyuuseki)</t>
  </si>
  <si>
    <t xml:space="preserve"> じゅっせき (jusseki)</t>
  </si>
  <si>
    <t>📦 Packages (包)</t>
  </si>
  <si>
    <t>🛳️ Ships (隻)</t>
  </si>
  <si>
    <t>📏 Cylindrical Objects, Bottles (ぽん)</t>
  </si>
  <si>
    <t>🐘 Large Animals,Buildings  (とう)</t>
  </si>
  <si>
    <t>pou</t>
  </si>
  <si>
    <t>&lt;hou</t>
  </si>
  <si>
    <t>seki</t>
  </si>
  <si>
    <t>📊 Counting Objects in General (個)</t>
  </si>
  <si>
    <t>📊 Counting Lines or Rows (行)</t>
  </si>
  <si>
    <t>📊 Counting Pages (ページ)</t>
  </si>
  <si>
    <t xml:space="preserve"> いち (ichi)</t>
  </si>
  <si>
    <t xml:space="preserve"> に (ni)</t>
  </si>
  <si>
    <t xml:space="preserve"> さん (san)</t>
  </si>
  <si>
    <t xml:space="preserve"> よん (yon)</t>
  </si>
  <si>
    <t xml:space="preserve"> ご (go)</t>
  </si>
  <si>
    <t xml:space="preserve"> ろく (roku)</t>
  </si>
  <si>
    <t xml:space="preserve"> なな (nana)</t>
  </si>
  <si>
    <t xml:space="preserve"> はち (hachi)</t>
  </si>
  <si>
    <t xml:space="preserve"> きゅう (kyuu)</t>
  </si>
  <si>
    <t xml:space="preserve"> じゅう (juu)</t>
  </si>
  <si>
    <t xml:space="preserve"> いちぎょう (ichigyou)</t>
  </si>
  <si>
    <t xml:space="preserve"> にぎょう (nigyou)</t>
  </si>
  <si>
    <t xml:space="preserve"> さんぎょう (sangyou)</t>
  </si>
  <si>
    <t xml:space="preserve"> よんぎょう (yongyou)</t>
  </si>
  <si>
    <t xml:space="preserve"> ごぎょう (gogyou)</t>
  </si>
  <si>
    <t xml:space="preserve"> ろくぎょう (rokugyou)</t>
  </si>
  <si>
    <t xml:space="preserve"> ななぎょう (nanagyou)</t>
  </si>
  <si>
    <t xml:space="preserve"> はちぎょう (hachigyou)</t>
  </si>
  <si>
    <t xml:space="preserve"> きゅうぎょう (kyuugyou)</t>
  </si>
  <si>
    <t xml:space="preserve"> じゅうぎょう (juugyou)</t>
  </si>
  <si>
    <t xml:space="preserve"> いち ページ (ichi peeji)</t>
  </si>
  <si>
    <t xml:space="preserve"> に ページ (ni peeji)</t>
  </si>
  <si>
    <t xml:space="preserve"> さん ページ (san peeji)</t>
  </si>
  <si>
    <t xml:space="preserve"> よん ページ (yon peeji)</t>
  </si>
  <si>
    <t xml:space="preserve"> ご ページ (go peeji)</t>
  </si>
  <si>
    <t xml:space="preserve"> ろく ページ (roku peeji)</t>
  </si>
  <si>
    <t xml:space="preserve"> なな ページ (nana peeji)</t>
  </si>
  <si>
    <t xml:space="preserve"> はち ページ (hachi peeji)</t>
  </si>
  <si>
    <t xml:space="preserve"> きゅう ページ (kyuu peeji)</t>
  </si>
  <si>
    <t xml:space="preserve"> じゅう ページ (juu peeji)</t>
  </si>
  <si>
    <t/>
  </si>
  <si>
    <t>&lt;</t>
  </si>
  <si>
    <t>gyou</t>
  </si>
  <si>
    <t>peeji</t>
  </si>
  <si>
    <t>&lt; &gt;</t>
  </si>
  <si>
    <t>⚪ Small Round Objects,Boxes (こ)</t>
  </si>
  <si>
    <t xml:space="preserve"> いっか (ikka)</t>
  </si>
  <si>
    <t xml:space="preserve"> にか (nika)</t>
  </si>
  <si>
    <t xml:space="preserve"> さんか (sanka)</t>
  </si>
  <si>
    <t xml:space="preserve"> よんか (yonka)</t>
  </si>
  <si>
    <t xml:space="preserve"> ごか (goka)</t>
  </si>
  <si>
    <t xml:space="preserve"> ろっか (rokka)</t>
  </si>
  <si>
    <t xml:space="preserve"> ななか (nanaka)</t>
  </si>
  <si>
    <t xml:space="preserve"> はっか (hakka)</t>
  </si>
  <si>
    <t xml:space="preserve"> きゅうか (kyuuka)</t>
  </si>
  <si>
    <t xml:space="preserve"> じゅっか (jukka)</t>
  </si>
  <si>
    <t xml:space="preserve"> いっかげつ (ikkagetsu)</t>
  </si>
  <si>
    <t xml:space="preserve"> にかげつ (nikagetsu)</t>
  </si>
  <si>
    <t xml:space="preserve"> さんかげつ (sankagetsu)</t>
  </si>
  <si>
    <t xml:space="preserve"> よんかげつ (yonkagetsu)</t>
  </si>
  <si>
    <t xml:space="preserve"> ごかげつ (gokagetsu)</t>
  </si>
  <si>
    <t xml:space="preserve"> ろっかげつ (rokkagetsu)</t>
  </si>
  <si>
    <t xml:space="preserve"> ななかげつ (nanakagetsu)</t>
  </si>
  <si>
    <t xml:space="preserve"> はちかげつ (hachikagetsu)</t>
  </si>
  <si>
    <t xml:space="preserve"> きゅうかげつ (kyuukagetsu)</t>
  </si>
  <si>
    <t xml:space="preserve"> じゅっかげつ (jukkagetsu)</t>
  </si>
  <si>
    <t>📊 Counting Lessons (課)</t>
  </si>
  <si>
    <t>📊 Counting Months (月)</t>
  </si>
  <si>
    <t>kagetsu</t>
  </si>
  <si>
    <t>📊 Counting Objects in General</t>
  </si>
  <si>
    <t>Counter word:</t>
  </si>
  <si>
    <t>📅 Months 
(がつ)</t>
  </si>
  <si>
    <t>✉️ Messages
/Letters (つう)</t>
  </si>
  <si>
    <t>⏲️ Seconds
 (びょう )</t>
  </si>
  <si>
    <t>🎉 Years 
(ねん )</t>
  </si>
  <si>
    <t>📄 Thin Flat 
Objects (まい )</t>
  </si>
  <si>
    <t>🪜 Stairs
/Steps (だん )</t>
  </si>
  <si>
    <t>🌾 Straw 
Objects (わら )</t>
  </si>
  <si>
    <t>📍 Places 
(ばしょ )</t>
  </si>
  <si>
    <t>👥 People 
(めい )</t>
  </si>
  <si>
    <t>🐦 Birds 
(わ  wa)</t>
  </si>
  <si>
    <t>🔢 Thousands
 (せん )</t>
  </si>
  <si>
    <t>👚 Clothes 
(ちゃく)</t>
  </si>
  <si>
    <t>🏢 Floors/
Levels (かい)</t>
  </si>
  <si>
    <t>🔄 Occurrences
 (かい)</t>
  </si>
  <si>
    <t>⚪ Small Round 
Objects (こ)</t>
  </si>
  <si>
    <t>🏠 Houses 
(けん)</t>
  </si>
  <si>
    <t>🎞️ Spools
/Reels (巻 )</t>
  </si>
  <si>
    <t>🏞️ Parks or Public 
Spaces (ヶ所 )</t>
  </si>
  <si>
    <t>🔧 Sets 
(組 )</t>
  </si>
  <si>
    <t>🌍 Pieces of 
Land (区画 )</t>
  </si>
  <si>
    <t>🍬Pieces 
of Food (口)</t>
  </si>
  <si>
    <t>📊 Counting 
Lessons (課)</t>
  </si>
  <si>
    <t>📊 Counting 
Months (月)</t>
  </si>
  <si>
    <t>⏱️ Minutes 
(ぷん)</t>
  </si>
  <si>
    <t>🐹 Small 
Animals (ぴき)</t>
  </si>
  <si>
    <t>📦 Packages
 (包)</t>
  </si>
  <si>
    <t>🍺 Glasses
/Cups (ぱい)</t>
  </si>
  <si>
    <t>📏 Long Thin 
Objects (ほん )</t>
  </si>
  <si>
    <t>📚 Books 
(さつ)</t>
  </si>
  <si>
    <t>🎂 Age 
(さい)</t>
  </si>
  <si>
    <t>👞 Shoes
/Socks (そく)</t>
  </si>
  <si>
    <t>📅 Weeks 
(しゅうかん )</t>
  </si>
  <si>
    <t>🛳️ Ships 
(隻)</t>
  </si>
  <si>
    <t>🐘 Large 
Animals(とう)</t>
  </si>
  <si>
    <t>💯 Hundreds 
(ひゃく )</t>
  </si>
  <si>
    <t>🔢 Generic 
Items (つ)</t>
  </si>
  <si>
    <t>📆 Days
 (にち )</t>
  </si>
  <si>
    <t>🌾 Grains 
(つぶ )</t>
  </si>
  <si>
    <t>🕒 Hours 
(じ)</t>
  </si>
  <si>
    <t>👥 People 
(にん)</t>
  </si>
  <si>
    <t>📊 Counting 
Pages (ページ)</t>
  </si>
  <si>
    <t>🔢 10k 
(まん )</t>
  </si>
  <si>
    <t>🔁 Times
(ど )</t>
  </si>
  <si>
    <t>🚗 Machines
 (だい )</t>
  </si>
  <si>
    <t>🔄Instances
 (ばい )</t>
  </si>
  <si>
    <t>🏅 Rank
(位 )</t>
  </si>
  <si>
    <t>📊 Lines
(行)</t>
  </si>
  <si>
    <t>🕒Hours
 (時間 )</t>
  </si>
  <si>
    <t>🍶 Cylindrical 
Objects (ぽん)</t>
  </si>
  <si>
    <t>📅 Months(がつ)</t>
  </si>
  <si>
    <t>🔢 10k  (まん )</t>
  </si>
  <si>
    <t>🔁 Times(ど )</t>
  </si>
  <si>
    <t>🚗 Machines(だい )</t>
  </si>
  <si>
    <t>🔄Instances(ばい )</t>
  </si>
  <si>
    <t>🏅 Rank(位 )</t>
  </si>
  <si>
    <t>🕒Hours(時間 )</t>
  </si>
  <si>
    <t>📊 Lines(行)</t>
  </si>
  <si>
    <t>🔢 Thousands(せん )</t>
  </si>
  <si>
    <t>👚 Clothes (ちゃく)</t>
  </si>
  <si>
    <t>🔄 Occurrences(かい)</t>
  </si>
  <si>
    <t>📦 Packages(包)</t>
  </si>
  <si>
    <t>🍶 Cylindrical Objects (ぽん)</t>
  </si>
  <si>
    <t>🐘 Large Animals(とう)</t>
  </si>
  <si>
    <t>.</t>
  </si>
  <si>
    <t xml:space="preserve">start &lt;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</si>
</sst>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2" fillId="3" borderId="2" xfId="0" applyFont="1" applyFill="1" applyBorder="1" applyAlignment="1">
      <alignment horizontal="right"/>
    </xf>
    <xf numFmtId="0" fontId="1" fillId="2" borderId="3" xfId="0" applyFont="1" applyFill="1" applyBorder="1"/>
    <xf numFmtId="0" fontId="2" fillId="3" borderId="1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5" fillId="4" borderId="15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 shrinkToFit="1"/>
    </xf>
    <xf numFmtId="0" fontId="6" fillId="5" borderId="6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9" fillId="4" borderId="15" xfId="0" applyFont="1" applyFill="1" applyBorder="1" applyAlignment="1">
      <alignment horizontal="center" vertical="center" shrinkToFit="1"/>
    </xf>
    <xf numFmtId="0" fontId="9" fillId="4" borderId="16" xfId="0" applyFont="1" applyFill="1" applyBorder="1" applyAlignment="1">
      <alignment horizontal="center" vertical="center" shrinkToFit="1"/>
    </xf>
    <xf numFmtId="0" fontId="9" fillId="4" borderId="10" xfId="0" applyFont="1" applyFill="1" applyBorder="1" applyAlignment="1">
      <alignment horizontal="center" vertical="center" shrinkToFit="1"/>
    </xf>
    <xf numFmtId="0" fontId="9" fillId="5" borderId="17" xfId="0" applyFont="1" applyFill="1" applyBorder="1" applyAlignment="1">
      <alignment horizontal="center" vertical="center" shrinkToFit="1"/>
    </xf>
    <xf numFmtId="0" fontId="9" fillId="4" borderId="7" xfId="0" applyFont="1" applyFill="1" applyBorder="1" applyAlignment="1">
      <alignment horizontal="center" vertical="center" shrinkToFit="1"/>
    </xf>
    <xf numFmtId="0" fontId="9" fillId="4" borderId="18" xfId="0" applyFont="1" applyFill="1" applyBorder="1" applyAlignment="1">
      <alignment horizontal="center" vertical="center" shrinkToFit="1"/>
    </xf>
    <xf numFmtId="0" fontId="8" fillId="0" borderId="19" xfId="0" applyFont="1" applyBorder="1" applyAlignment="1">
      <alignment wrapText="1"/>
    </xf>
    <xf numFmtId="0" fontId="9" fillId="5" borderId="8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8" fillId="0" borderId="20" xfId="0" applyFont="1" applyBorder="1" applyAlignment="1">
      <alignment wrapText="1"/>
    </xf>
    <xf numFmtId="0" fontId="10" fillId="0" borderId="6" xfId="0" applyFont="1" applyBorder="1" applyAlignment="1">
      <alignment horizontal="center" vertical="center" shrinkToFit="1"/>
    </xf>
    <xf numFmtId="0" fontId="8" fillId="0" borderId="21" xfId="0" applyFont="1" applyBorder="1" applyAlignment="1">
      <alignment wrapText="1"/>
    </xf>
    <xf numFmtId="0" fontId="9" fillId="5" borderId="9" xfId="0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9" fillId="4" borderId="23" xfId="0" applyFont="1" applyFill="1" applyBorder="1" applyAlignment="1">
      <alignment horizontal="center" vertical="center" shrinkToFit="1"/>
    </xf>
    <xf numFmtId="0" fontId="9" fillId="4" borderId="11" xfId="0" applyFont="1" applyFill="1" applyBorder="1" applyAlignment="1">
      <alignment horizontal="center" vertical="center" shrinkToFit="1"/>
    </xf>
    <xf numFmtId="0" fontId="2" fillId="0" borderId="12" xfId="0" applyFont="1" applyBorder="1" applyAlignment="1"/>
    <xf numFmtId="0" fontId="2" fillId="0" borderId="12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right" vertical="center" shrinkToFit="1"/>
    </xf>
  </cellXfs>
  <cellStyles count="1">
    <cellStyle name="Normal" xfId="0" builtinId="0"/>
  </cellStyles>
  <dxfs count="29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EC02F1-B6FF-4B44-918E-F733914320F4}" name="Table3" displayName="Table3" ref="B3:P53" totalsRowShown="0" headerRowDxfId="28" dataDxfId="27" tableBorderDxfId="26">
  <autoFilter ref="B3:P53" xr:uid="{1DEC02F1-B6FF-4B44-918E-F733914320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sortState xmlns:xlrd2="http://schemas.microsoft.com/office/spreadsheetml/2017/richdata2" ref="B4:P53">
    <sortCondition ref="O3:O53"/>
  </sortState>
  <tableColumns count="15">
    <tableColumn id="1" xr3:uid="{2FEAAA95-772B-4078-B161-0440EDF7074C}" name="Counter word" dataDxfId="25"/>
    <tableColumn id="15" xr3:uid="{8F30E3E1-A6A7-4478-A6A2-50C21E957C46}" name="Column2" dataDxfId="24"/>
    <tableColumn id="14" xr3:uid="{F6F1B000-176A-4064-AB3F-DBB266163404}" name="Column1" dataDxfId="23"/>
    <tableColumn id="13" xr3:uid="{8DC3F645-887B-4383-93AC-C9EEB6C060CE}" name="end &gt;" dataDxfId="22"/>
    <tableColumn id="2" xr3:uid="{77304104-AB1F-4D42-A2CC-916C2A87261E}" name="1" dataDxfId="21"/>
    <tableColumn id="3" xr3:uid="{46C837BA-1AE5-47F9-8846-95A260367C42}" name="2" dataDxfId="20"/>
    <tableColumn id="4" xr3:uid="{1A1CBC84-9A50-488F-AD6B-72B4D920165E}" name="3" dataDxfId="19"/>
    <tableColumn id="5" xr3:uid="{5559C9D3-C05C-44CF-9BEE-D95B289B1F03}" name="4" dataDxfId="18"/>
    <tableColumn id="6" xr3:uid="{FC73BB9D-3927-47C1-B399-8CB9CB6AE51F}" name="5" dataDxfId="17"/>
    <tableColumn id="7" xr3:uid="{06BAD125-D947-4265-8CA6-97BBAC98EC13}" name="6" dataDxfId="16"/>
    <tableColumn id="8" xr3:uid="{9BDCE5A1-85F1-41A2-BC02-ABFCA2DE33AF}" name="7" dataDxfId="15"/>
    <tableColumn id="9" xr3:uid="{DC8B0D2E-1AFD-462A-826E-83B765659E67}" name="8" dataDxfId="14"/>
    <tableColumn id="10" xr3:uid="{BAD51F35-BFA8-4ED8-B3E4-5DADDB5CCEE4}" name="9" dataDxfId="13"/>
    <tableColumn id="11" xr3:uid="{D620496C-56C5-4676-92B7-B9E545B04A3C}" name="10" dataDxfId="12"/>
    <tableColumn id="12" xr3:uid="{0BC9FC62-99A1-4793-BAC6-0AA0E2980D61}" name="end &gt; 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25E4-E676-4D57-8227-98B4444865BC}">
  <dimension ref="A1:AX75"/>
  <sheetViews>
    <sheetView topLeftCell="F25" zoomScaleNormal="100" workbookViewId="0">
      <selection activeCell="H61" sqref="H61"/>
    </sheetView>
  </sheetViews>
  <sheetFormatPr defaultRowHeight="15" outlineLevelCol="1" x14ac:dyDescent="0.25"/>
  <cols>
    <col min="1" max="1" width="36.7109375" customWidth="1"/>
    <col min="2" max="2" width="21" bestFit="1" customWidth="1"/>
    <col min="3" max="3" width="17.28515625" bestFit="1" customWidth="1"/>
    <col min="4" max="4" width="20.85546875" bestFit="1" customWidth="1"/>
    <col min="5" max="5" width="21" bestFit="1" customWidth="1"/>
    <col min="6" max="6" width="18.140625" bestFit="1" customWidth="1"/>
    <col min="7" max="7" width="22" bestFit="1" customWidth="1"/>
    <col min="8" max="8" width="23.140625" bestFit="1" customWidth="1"/>
    <col min="9" max="9" width="22.7109375" bestFit="1" customWidth="1"/>
    <col min="10" max="10" width="24.42578125" bestFit="1" customWidth="1"/>
    <col min="11" max="11" width="23.140625" bestFit="1" customWidth="1"/>
    <col min="12" max="12" width="11.140625" customWidth="1"/>
    <col min="13" max="22" width="9.140625" hidden="1" customWidth="1" outlineLevel="1"/>
    <col min="23" max="23" width="29.7109375" hidden="1" customWidth="1" outlineLevel="1" collapsed="1"/>
    <col min="24" max="24" width="0" hidden="1" customWidth="1" outlineLevel="1"/>
    <col min="25" max="25" width="20.7109375" hidden="1" customWidth="1" outlineLevel="1"/>
    <col min="26" max="26" width="16.28515625" hidden="1" customWidth="1" outlineLevel="1"/>
    <col min="27" max="27" width="19.5703125" hidden="1" customWidth="1" outlineLevel="1"/>
    <col min="28" max="28" width="19.42578125" hidden="1" customWidth="1" outlineLevel="1"/>
    <col min="29" max="29" width="17.28515625" hidden="1" customWidth="1" outlineLevel="1"/>
    <col min="30" max="30" width="19.85546875" hidden="1" customWidth="1" outlineLevel="1"/>
    <col min="31" max="31" width="21" hidden="1" customWidth="1" outlineLevel="1"/>
    <col min="32" max="32" width="20.5703125" hidden="1" customWidth="1" outlineLevel="1"/>
    <col min="33" max="33" width="22.85546875" hidden="1" customWidth="1" outlineLevel="1"/>
    <col min="34" max="34" width="23.5703125" hidden="1" customWidth="1" outlineLevel="1"/>
    <col min="35" max="35" width="39.7109375" hidden="1" customWidth="1" outlineLevel="1" collapsed="1"/>
    <col min="36" max="36" width="37.28515625" customWidth="1" collapsed="1"/>
    <col min="37" max="38" width="9.5703125" hidden="1" customWidth="1" outlineLevel="1"/>
    <col min="39" max="39" width="9.7109375" customWidth="1" collapsed="1"/>
    <col min="40" max="40" width="6.140625" bestFit="1" customWidth="1"/>
    <col min="41" max="41" width="5.85546875" bestFit="1" customWidth="1"/>
    <col min="42" max="43" width="6.140625" bestFit="1" customWidth="1"/>
    <col min="44" max="44" width="5" bestFit="1" customWidth="1"/>
    <col min="45" max="45" width="7.42578125" bestFit="1" customWidth="1"/>
    <col min="46" max="46" width="6.85546875" bestFit="1" customWidth="1"/>
    <col min="47" max="47" width="7.7109375" bestFit="1" customWidth="1"/>
    <col min="48" max="48" width="8.28515625" bestFit="1" customWidth="1"/>
    <col min="49" max="49" width="6.5703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  <c r="AF1">
        <v>8</v>
      </c>
      <c r="AG1">
        <v>9</v>
      </c>
      <c r="AH1">
        <v>10</v>
      </c>
      <c r="AN1">
        <v>1</v>
      </c>
      <c r="AO1">
        <v>2</v>
      </c>
      <c r="AP1">
        <v>3</v>
      </c>
      <c r="AQ1">
        <v>4</v>
      </c>
      <c r="AR1">
        <v>5</v>
      </c>
      <c r="AS1">
        <v>6</v>
      </c>
      <c r="AT1">
        <v>7</v>
      </c>
      <c r="AU1">
        <v>8</v>
      </c>
      <c r="AV1">
        <v>9</v>
      </c>
      <c r="AW1">
        <v>10</v>
      </c>
    </row>
    <row r="2" spans="1:50" x14ac:dyDescent="0.25">
      <c r="A2" t="s">
        <v>11</v>
      </c>
      <c r="B2" t="s">
        <v>12</v>
      </c>
      <c r="C2" t="s">
        <v>12</v>
      </c>
      <c r="D2" t="s">
        <v>13</v>
      </c>
      <c r="E2" t="s">
        <v>13</v>
      </c>
      <c r="F2" t="s">
        <v>13</v>
      </c>
      <c r="G2" t="s">
        <v>12</v>
      </c>
      <c r="H2" t="s">
        <v>14</v>
      </c>
      <c r="I2" t="s">
        <v>15</v>
      </c>
      <c r="J2" t="s">
        <v>13</v>
      </c>
      <c r="K2" t="s">
        <v>16</v>
      </c>
      <c r="Y2" s="1" t="s">
        <v>190</v>
      </c>
      <c r="Z2" s="1" t="s">
        <v>182</v>
      </c>
      <c r="AA2" s="1" t="s">
        <v>183</v>
      </c>
      <c r="AB2" s="1" t="s">
        <v>184</v>
      </c>
      <c r="AC2" s="1" t="s">
        <v>185</v>
      </c>
      <c r="AD2" s="1" t="s">
        <v>191</v>
      </c>
      <c r="AE2" s="1" t="s">
        <v>186</v>
      </c>
      <c r="AF2" s="1" t="s">
        <v>188</v>
      </c>
      <c r="AG2" s="1" t="s">
        <v>187</v>
      </c>
      <c r="AH2" s="1" t="s">
        <v>544</v>
      </c>
      <c r="AI2" s="1"/>
      <c r="AJ2" s="1"/>
      <c r="AK2" s="1"/>
      <c r="AL2" s="1"/>
      <c r="AN2" s="1" t="str">
        <f t="shared" ref="AN2:AW2" si="0">Y2</f>
        <v>ichi</v>
      </c>
      <c r="AO2" s="1" t="str">
        <f t="shared" si="0"/>
        <v>ni</v>
      </c>
      <c r="AP2" s="1" t="str">
        <f t="shared" si="0"/>
        <v>san</v>
      </c>
      <c r="AQ2" s="1" t="str">
        <f t="shared" si="0"/>
        <v>yon</v>
      </c>
      <c r="AR2" s="1" t="str">
        <f t="shared" si="0"/>
        <v>go</v>
      </c>
      <c r="AS2" s="1" t="str">
        <f t="shared" si="0"/>
        <v>roku</v>
      </c>
      <c r="AT2" s="1" t="str">
        <f t="shared" si="0"/>
        <v>nana</v>
      </c>
      <c r="AU2" s="1" t="str">
        <f t="shared" si="0"/>
        <v>hachi</v>
      </c>
      <c r="AV2" s="1" t="str">
        <f t="shared" si="0"/>
        <v>kyuu</v>
      </c>
      <c r="AW2" s="1" t="str">
        <f t="shared" si="0"/>
        <v>juu</v>
      </c>
    </row>
    <row r="3" spans="1:50" x14ac:dyDescent="0.25">
      <c r="A3" t="s">
        <v>571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>
        <v>3</v>
      </c>
      <c r="M3" t="str">
        <f>RIGHT(SUBSTITUTE(SUBSTITUTE(B3,")","")," ",""),$L3)</f>
        <v>tsu</v>
      </c>
      <c r="N3" t="str">
        <f t="shared" ref="N3:N52" si="1">RIGHT(SUBSTITUTE(SUBSTITUTE(C3,")","")," ",""),$L3)</f>
        <v>tsu</v>
      </c>
      <c r="O3" t="str">
        <f t="shared" ref="O3:O52" si="2">RIGHT(SUBSTITUTE(SUBSTITUTE(D3,")","")," ",""),$L3)</f>
        <v>tsu</v>
      </c>
      <c r="P3" t="str">
        <f t="shared" ref="P3:P52" si="3">RIGHT(SUBSTITUTE(SUBSTITUTE(E3,")","")," ",""),$L3)</f>
        <v>tsu</v>
      </c>
      <c r="Q3" t="str">
        <f t="shared" ref="Q3:Q52" si="4">RIGHT(SUBSTITUTE(SUBSTITUTE(F3,")","")," ",""),$L3)</f>
        <v>tsu</v>
      </c>
      <c r="R3" t="str">
        <f t="shared" ref="R3:R52" si="5">RIGHT(SUBSTITUTE(SUBSTITUTE(G3,")","")," ",""),$L3)</f>
        <v>tsu</v>
      </c>
      <c r="S3" t="str">
        <f t="shared" ref="S3:S52" si="6">RIGHT(SUBSTITUTE(SUBSTITUTE(H3,")","")," ",""),$L3)</f>
        <v>tsu</v>
      </c>
      <c r="T3" t="str">
        <f t="shared" ref="T3:T52" si="7">RIGHT(SUBSTITUTE(SUBSTITUTE(I3,")","")," ",""),$L3)</f>
        <v>tsu</v>
      </c>
      <c r="U3" t="str">
        <f t="shared" ref="U3:U52" si="8">RIGHT(SUBSTITUTE(SUBSTITUTE(J3,")","")," ",""),$L3)</f>
        <v>tsu</v>
      </c>
      <c r="V3" t="str">
        <f t="shared" ref="V3:V52" si="9">RIGHT(SUBSTITUTE(SUBSTITUTE(K3,")","")," ",""),$L3)</f>
        <v>too</v>
      </c>
      <c r="W3" t="str">
        <f>A3</f>
        <v>🔢 Generic Items (つ)</v>
      </c>
      <c r="X3" s="1" t="str">
        <f>INDEX(M3:V3,MODE(MATCH(M3:V3,M3:V3,0)))</f>
        <v>tsu</v>
      </c>
      <c r="Y3" t="str">
        <f t="shared" ref="Y3:Y41" si="10">TRIM(SUBSTITUTE(MID(SUBSTITUTE(B3,$X3,"&gt;"),1+FIND("(",B3),100),")",""))</f>
        <v>hito&gt;</v>
      </c>
      <c r="Z3" t="str">
        <f t="shared" ref="Z3:Z52" si="11">TRIM(SUBSTITUTE(MID(SUBSTITUTE(C3,$X3,"&gt;"),1+FIND("(",C3),100),")",""))</f>
        <v>futa&gt;</v>
      </c>
      <c r="AA3" t="str">
        <f t="shared" ref="AA3:AA52" si="12">TRIM(SUBSTITUTE(MID(SUBSTITUTE(D3,$X3,"&gt;"),1+FIND("(",D3),100),")",""))</f>
        <v>mit&gt;</v>
      </c>
      <c r="AB3" t="str">
        <f t="shared" ref="AB3:AB52" si="13">TRIM(SUBSTITUTE(MID(SUBSTITUTE(E3,$X3,"&gt;"),1+FIND("(",E3),100),")",""))</f>
        <v>yot&gt;</v>
      </c>
      <c r="AC3" t="str">
        <f t="shared" ref="AC3:AC52" si="14">TRIM(SUBSTITUTE(MID(SUBSTITUTE(F3,$X3,"&gt;"),1+FIND("(",F3),100),")",""))</f>
        <v>i&gt;&gt;</v>
      </c>
      <c r="AD3" t="str">
        <f t="shared" ref="AD3:AD52" si="15">TRIM(SUBSTITUTE(MID(SUBSTITUTE(G3,$X3,"&gt;"),1+FIND("(",G3),100),")",""))</f>
        <v>mut&gt;</v>
      </c>
      <c r="AE3" t="str">
        <f t="shared" ref="AE3:AE52" si="16">TRIM(SUBSTITUTE(MID(SUBSTITUTE(H3,$X3,"&gt;"),1+FIND("(",H3),100),")",""))</f>
        <v>nana&gt;</v>
      </c>
      <c r="AF3" t="str">
        <f t="shared" ref="AF3:AF52" si="17">TRIM(SUBSTITUTE(MID(SUBSTITUTE(I3,$X3,"&gt;"),1+FIND("(",I3),100),")",""))</f>
        <v>yat&gt;</v>
      </c>
      <c r="AG3" t="str">
        <f t="shared" ref="AG3:AG52" si="18">TRIM(SUBSTITUTE(MID(SUBSTITUTE(J3,$X3,"&gt;"),1+FIND("(",J3),100),")",""))</f>
        <v>kokono&gt;</v>
      </c>
      <c r="AH3" t="str">
        <f t="shared" ref="AH3:AH19" si="19">TRIM(SUBSTITUTE(MID(SUBSTITUTE(K3,$X3,"&gt;"),1+FIND("(",K3),100),")",""))</f>
        <v>too</v>
      </c>
      <c r="AI3" t="str">
        <f>W3</f>
        <v>🔢 Generic Items (つ)</v>
      </c>
      <c r="AJ3" t="str">
        <f t="shared" ref="AJ3:AJ27" si="20">IFERROR(_xlfn.CONCAT(LEFT(AI3,AK3-1),MID(AI3,AL3,100)),AI3)</f>
        <v>🔢 Generic Items (つ)</v>
      </c>
      <c r="AK3" t="e">
        <f t="shared" ref="AK3:AK27" si="21">FIND("-",AI3)</f>
        <v>#VALUE!</v>
      </c>
      <c r="AL3">
        <f t="shared" ref="AL3:AL27" si="22">FIND(")",AI3)</f>
        <v>20</v>
      </c>
      <c r="AM3" s="1" t="str">
        <f t="shared" ref="AM3:AM34" si="23">X3</f>
        <v>tsu</v>
      </c>
      <c r="AN3" t="str">
        <f t="shared" ref="AN3:AN34" si="24">SUBSTITUTE(Y3,Y$2,"&lt;")</f>
        <v>hito&gt;</v>
      </c>
      <c r="AO3" t="str">
        <f t="shared" ref="AO3:AO34" si="25">SUBSTITUTE(Z3,Z$2,"&lt;")</f>
        <v>futa&gt;</v>
      </c>
      <c r="AP3" t="str">
        <f t="shared" ref="AP3:AP34" si="26">SUBSTITUTE(AA3,AA$2,"&lt;")</f>
        <v>mit&gt;</v>
      </c>
      <c r="AQ3" t="str">
        <f t="shared" ref="AQ3:AQ34" si="27">SUBSTITUTE(AB3,AB$2,"&lt;")</f>
        <v>yot&gt;</v>
      </c>
      <c r="AR3" t="str">
        <f t="shared" ref="AR3:AR34" si="28">SUBSTITUTE(AC3,AC$2,"&lt;")</f>
        <v>i&gt;&gt;</v>
      </c>
      <c r="AS3" t="str">
        <f t="shared" ref="AS3:AS34" si="29">SUBSTITUTE(AD3,AD$2,"&lt;")</f>
        <v>mut&gt;</v>
      </c>
      <c r="AT3" t="str">
        <f t="shared" ref="AT3:AT34" si="30">SUBSTITUTE(AE3,AE$2,"&lt;")</f>
        <v>&lt;&gt;</v>
      </c>
      <c r="AU3" t="str">
        <f t="shared" ref="AU3:AU34" si="31">SUBSTITUTE(AF3,AF$2,"&lt;")</f>
        <v>yat&gt;</v>
      </c>
      <c r="AV3" t="str">
        <f t="shared" ref="AV3:AV34" si="32">SUBSTITUTE(AG3,AG$2,"&lt;")</f>
        <v>kokono&gt;</v>
      </c>
      <c r="AW3" t="str">
        <f t="shared" ref="AW3:AW34" si="33">SUBSTITUTE(AH3,AH$2,"&lt;")</f>
        <v>too</v>
      </c>
      <c r="AX3" s="1" t="str">
        <f t="shared" ref="AX3:AX52" si="34">AM3</f>
        <v>tsu</v>
      </c>
    </row>
    <row r="4" spans="1:50" x14ac:dyDescent="0.25">
      <c r="A4" t="s">
        <v>572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>
        <v>3</v>
      </c>
      <c r="M4" t="str">
        <f t="shared" ref="M4:M41" si="35">RIGHT(SUBSTITUTE(SUBSTITUTE(B4,")","")," ",""),$L4)</f>
        <v>ori</v>
      </c>
      <c r="N4" t="str">
        <f t="shared" si="1"/>
        <v>ari</v>
      </c>
      <c r="O4" t="str">
        <f t="shared" si="2"/>
        <v>nin</v>
      </c>
      <c r="P4" t="str">
        <f t="shared" si="3"/>
        <v>nin</v>
      </c>
      <c r="Q4" t="str">
        <f t="shared" si="4"/>
        <v>nin</v>
      </c>
      <c r="R4" t="str">
        <f t="shared" si="5"/>
        <v>nin</v>
      </c>
      <c r="S4" t="str">
        <f t="shared" si="6"/>
        <v>nin</v>
      </c>
      <c r="T4" t="str">
        <f t="shared" si="7"/>
        <v>nin</v>
      </c>
      <c r="U4" t="str">
        <f t="shared" si="8"/>
        <v>nin</v>
      </c>
      <c r="V4" t="str">
        <f t="shared" si="9"/>
        <v>nin</v>
      </c>
      <c r="W4" t="str">
        <f t="shared" ref="W4:W65" si="36">A4</f>
        <v>👥 People (にん)</v>
      </c>
      <c r="X4" s="1" t="str">
        <f t="shared" ref="X4:X52" si="37">INDEX(M4:V4,MODE(MATCH(M4:V4,M4:V4,0)))</f>
        <v>nin</v>
      </c>
      <c r="Y4" t="str">
        <f t="shared" si="10"/>
        <v>hitori</v>
      </c>
      <c r="Z4" t="str">
        <f t="shared" si="11"/>
        <v>futari</v>
      </c>
      <c r="AA4" t="str">
        <f t="shared" si="12"/>
        <v>san&gt;</v>
      </c>
      <c r="AB4" t="str">
        <f t="shared" si="13"/>
        <v>yo&gt;</v>
      </c>
      <c r="AC4" t="str">
        <f t="shared" si="14"/>
        <v>go&gt;</v>
      </c>
      <c r="AD4" t="str">
        <f t="shared" si="15"/>
        <v>roku&gt;</v>
      </c>
      <c r="AE4" t="str">
        <f t="shared" si="16"/>
        <v>shichi&gt;</v>
      </c>
      <c r="AF4" t="str">
        <f t="shared" si="17"/>
        <v>hachi&gt;</v>
      </c>
      <c r="AG4" t="str">
        <f t="shared" si="18"/>
        <v>kyuu&gt;</v>
      </c>
      <c r="AH4" t="str">
        <f t="shared" si="19"/>
        <v>juu&gt;</v>
      </c>
      <c r="AI4" t="str">
        <f t="shared" ref="AI4:AI26" si="38">W4</f>
        <v>👥 People (にん)</v>
      </c>
      <c r="AJ4" t="str">
        <f t="shared" si="20"/>
        <v>👥 People (にん)</v>
      </c>
      <c r="AK4" t="e">
        <f t="shared" si="21"/>
        <v>#VALUE!</v>
      </c>
      <c r="AL4">
        <f t="shared" si="22"/>
        <v>14</v>
      </c>
      <c r="AM4" s="1" t="str">
        <f t="shared" si="23"/>
        <v>nin</v>
      </c>
      <c r="AN4" t="str">
        <f t="shared" si="24"/>
        <v>hitori</v>
      </c>
      <c r="AO4" t="str">
        <f t="shared" si="25"/>
        <v>futari</v>
      </c>
      <c r="AP4" t="str">
        <f t="shared" si="26"/>
        <v>&lt;&gt;</v>
      </c>
      <c r="AQ4" t="str">
        <f t="shared" si="27"/>
        <v>yo&gt;</v>
      </c>
      <c r="AR4" t="str">
        <f t="shared" si="28"/>
        <v>&lt;&gt;</v>
      </c>
      <c r="AS4" t="str">
        <f t="shared" si="29"/>
        <v>&lt;&gt;</v>
      </c>
      <c r="AT4" t="str">
        <f t="shared" si="30"/>
        <v>shichi&gt;</v>
      </c>
      <c r="AU4" t="str">
        <f t="shared" si="31"/>
        <v>&lt;&gt;</v>
      </c>
      <c r="AV4" t="str">
        <f t="shared" si="32"/>
        <v>&lt;&gt;</v>
      </c>
      <c r="AW4" t="str">
        <f t="shared" si="33"/>
        <v>&lt;&gt;</v>
      </c>
      <c r="AX4" s="1" t="str">
        <f t="shared" si="34"/>
        <v>nin</v>
      </c>
    </row>
    <row r="5" spans="1:50" x14ac:dyDescent="0.25">
      <c r="A5" t="s">
        <v>573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>
        <v>3</v>
      </c>
      <c r="M5" t="str">
        <f t="shared" si="35"/>
        <v>pun</v>
      </c>
      <c r="N5" t="str">
        <f t="shared" si="1"/>
        <v>fun</v>
      </c>
      <c r="O5" t="str">
        <f t="shared" si="2"/>
        <v>pun</v>
      </c>
      <c r="P5" t="str">
        <f t="shared" si="3"/>
        <v>pun</v>
      </c>
      <c r="Q5" t="str">
        <f t="shared" si="4"/>
        <v>fun</v>
      </c>
      <c r="R5" t="str">
        <f t="shared" si="5"/>
        <v>pun</v>
      </c>
      <c r="S5" t="str">
        <f t="shared" si="6"/>
        <v>fun</v>
      </c>
      <c r="T5" t="str">
        <f t="shared" si="7"/>
        <v>pun</v>
      </c>
      <c r="U5" t="str">
        <f t="shared" si="8"/>
        <v>fun</v>
      </c>
      <c r="V5" t="str">
        <f t="shared" si="9"/>
        <v>pun</v>
      </c>
      <c r="W5" t="str">
        <f t="shared" si="36"/>
        <v>⏱️ Minutes (ぷん)</v>
      </c>
      <c r="X5" s="1" t="str">
        <f t="shared" si="37"/>
        <v>pun</v>
      </c>
      <c r="Y5" t="str">
        <f t="shared" si="10"/>
        <v>ip&gt;</v>
      </c>
      <c r="Z5" t="str">
        <f t="shared" si="11"/>
        <v>nifun</v>
      </c>
      <c r="AA5" t="str">
        <f t="shared" si="12"/>
        <v>san&gt;</v>
      </c>
      <c r="AB5" t="str">
        <f t="shared" si="13"/>
        <v>yon&gt;</v>
      </c>
      <c r="AC5" t="str">
        <f t="shared" si="14"/>
        <v>gofun</v>
      </c>
      <c r="AD5" t="str">
        <f t="shared" si="15"/>
        <v>rop&gt;</v>
      </c>
      <c r="AE5" t="str">
        <f t="shared" si="16"/>
        <v>nanafun</v>
      </c>
      <c r="AF5" t="str">
        <f t="shared" si="17"/>
        <v>hap&gt;</v>
      </c>
      <c r="AG5" t="str">
        <f t="shared" si="18"/>
        <v>kyuufun</v>
      </c>
      <c r="AH5" t="str">
        <f t="shared" si="19"/>
        <v>jup&gt;</v>
      </c>
      <c r="AI5" t="str">
        <f t="shared" si="38"/>
        <v>⏱️ Minutes (ぷん)</v>
      </c>
      <c r="AJ5" t="str">
        <f t="shared" si="20"/>
        <v>⏱️ Minutes (ぷん)</v>
      </c>
      <c r="AK5" t="e">
        <f t="shared" si="21"/>
        <v>#VALUE!</v>
      </c>
      <c r="AL5">
        <f t="shared" si="22"/>
        <v>15</v>
      </c>
      <c r="AM5" s="1" t="str">
        <f t="shared" si="23"/>
        <v>pun</v>
      </c>
      <c r="AN5" t="str">
        <f t="shared" si="24"/>
        <v>ip&gt;</v>
      </c>
      <c r="AO5" t="str">
        <f t="shared" si="25"/>
        <v>&lt;fun</v>
      </c>
      <c r="AP5" t="str">
        <f t="shared" si="26"/>
        <v>&lt;&gt;</v>
      </c>
      <c r="AQ5" t="str">
        <f t="shared" si="27"/>
        <v>&lt;&gt;</v>
      </c>
      <c r="AR5" t="str">
        <f t="shared" si="28"/>
        <v>&lt;fun</v>
      </c>
      <c r="AS5" t="str">
        <f t="shared" si="29"/>
        <v>rop&gt;</v>
      </c>
      <c r="AT5" t="str">
        <f t="shared" si="30"/>
        <v>&lt;fun</v>
      </c>
      <c r="AU5" t="str">
        <f t="shared" si="31"/>
        <v>hap&gt;</v>
      </c>
      <c r="AV5" t="str">
        <f t="shared" si="32"/>
        <v>&lt;fun</v>
      </c>
      <c r="AW5" t="str">
        <f t="shared" si="33"/>
        <v>jup&gt;</v>
      </c>
      <c r="AX5" s="1" t="str">
        <f t="shared" si="34"/>
        <v>pun</v>
      </c>
    </row>
    <row r="6" spans="1:50" x14ac:dyDescent="0.25">
      <c r="A6" t="s">
        <v>574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  <c r="L6">
        <v>2</v>
      </c>
      <c r="M6" t="str">
        <f t="shared" si="35"/>
        <v>ji</v>
      </c>
      <c r="N6" t="str">
        <f t="shared" si="1"/>
        <v>ji</v>
      </c>
      <c r="O6" t="str">
        <f t="shared" si="2"/>
        <v>ji</v>
      </c>
      <c r="P6" t="str">
        <f t="shared" si="3"/>
        <v>ji</v>
      </c>
      <c r="Q6" t="str">
        <f t="shared" si="4"/>
        <v>ji</v>
      </c>
      <c r="R6" t="str">
        <f t="shared" si="5"/>
        <v>ji</v>
      </c>
      <c r="S6" t="str">
        <f t="shared" si="6"/>
        <v>ji</v>
      </c>
      <c r="T6" t="str">
        <f t="shared" si="7"/>
        <v>ji</v>
      </c>
      <c r="U6" t="str">
        <f t="shared" si="8"/>
        <v>ji</v>
      </c>
      <c r="V6" t="str">
        <f t="shared" si="9"/>
        <v>ji</v>
      </c>
      <c r="W6" t="str">
        <f t="shared" si="36"/>
        <v>🕒 Hours (じ)</v>
      </c>
      <c r="X6" s="1" t="str">
        <f t="shared" si="37"/>
        <v>ji</v>
      </c>
      <c r="Y6" t="str">
        <f t="shared" si="10"/>
        <v>ichi&gt;</v>
      </c>
      <c r="Z6" t="str">
        <f t="shared" si="11"/>
        <v>ni&gt;</v>
      </c>
      <c r="AA6" t="str">
        <f t="shared" si="12"/>
        <v>san&gt;</v>
      </c>
      <c r="AB6" t="str">
        <f t="shared" si="13"/>
        <v>yo&gt;</v>
      </c>
      <c r="AC6" t="str">
        <f t="shared" si="14"/>
        <v>go&gt;</v>
      </c>
      <c r="AD6" t="str">
        <f t="shared" si="15"/>
        <v>roku&gt;</v>
      </c>
      <c r="AE6" t="str">
        <f t="shared" si="16"/>
        <v>shichi&gt;</v>
      </c>
      <c r="AF6" t="str">
        <f t="shared" si="17"/>
        <v>hachi&gt;</v>
      </c>
      <c r="AG6" t="str">
        <f t="shared" si="18"/>
        <v>ku&gt;</v>
      </c>
      <c r="AH6" t="str">
        <f t="shared" si="19"/>
        <v>juu&gt;</v>
      </c>
      <c r="AI6" t="str">
        <f t="shared" si="38"/>
        <v>🕒 Hours (じ)</v>
      </c>
      <c r="AJ6" t="str">
        <f t="shared" si="20"/>
        <v>🕒 Hours (じ)</v>
      </c>
      <c r="AK6" t="e">
        <f t="shared" si="21"/>
        <v>#VALUE!</v>
      </c>
      <c r="AL6">
        <f t="shared" si="22"/>
        <v>12</v>
      </c>
      <c r="AM6" s="1" t="str">
        <f t="shared" si="23"/>
        <v>ji</v>
      </c>
      <c r="AN6" t="str">
        <f t="shared" si="24"/>
        <v>&lt;&gt;</v>
      </c>
      <c r="AO6" t="str">
        <f t="shared" si="25"/>
        <v>&lt;&gt;</v>
      </c>
      <c r="AP6" t="str">
        <f t="shared" si="26"/>
        <v>&lt;&gt;</v>
      </c>
      <c r="AQ6" t="str">
        <f t="shared" si="27"/>
        <v>yo&gt;</v>
      </c>
      <c r="AR6" t="str">
        <f t="shared" si="28"/>
        <v>&lt;&gt;</v>
      </c>
      <c r="AS6" t="str">
        <f t="shared" si="29"/>
        <v>&lt;&gt;</v>
      </c>
      <c r="AT6" t="str">
        <f t="shared" si="30"/>
        <v>shichi&gt;</v>
      </c>
      <c r="AU6" t="str">
        <f t="shared" si="31"/>
        <v>&lt;&gt;</v>
      </c>
      <c r="AV6" t="str">
        <f t="shared" si="32"/>
        <v>ku&gt;</v>
      </c>
      <c r="AW6" t="str">
        <f t="shared" si="33"/>
        <v>&lt;&gt;</v>
      </c>
      <c r="AX6" s="1" t="str">
        <f t="shared" si="34"/>
        <v>ji</v>
      </c>
    </row>
    <row r="7" spans="1:50" x14ac:dyDescent="0.25">
      <c r="A7" t="s">
        <v>575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65</v>
      </c>
      <c r="K7" t="s">
        <v>66</v>
      </c>
      <c r="L7">
        <v>5</v>
      </c>
      <c r="M7" t="str">
        <f t="shared" si="35"/>
        <v>gatsu</v>
      </c>
      <c r="N7" t="str">
        <f t="shared" si="1"/>
        <v>gatsu</v>
      </c>
      <c r="O7" t="str">
        <f t="shared" si="2"/>
        <v>gatsu</v>
      </c>
      <c r="P7" t="str">
        <f t="shared" si="3"/>
        <v>gatsu</v>
      </c>
      <c r="Q7" t="str">
        <f t="shared" si="4"/>
        <v>gatsu</v>
      </c>
      <c r="R7" t="str">
        <f t="shared" si="5"/>
        <v>gatsu</v>
      </c>
      <c r="S7" t="str">
        <f t="shared" si="6"/>
        <v>gatsu</v>
      </c>
      <c r="T7" t="str">
        <f t="shared" si="7"/>
        <v>gatsu</v>
      </c>
      <c r="U7" t="str">
        <f t="shared" si="8"/>
        <v>gatsu</v>
      </c>
      <c r="V7" t="str">
        <f t="shared" si="9"/>
        <v>gatsu</v>
      </c>
      <c r="W7" t="str">
        <f t="shared" si="36"/>
        <v>📅 Months (がつ)</v>
      </c>
      <c r="X7" s="1" t="str">
        <f t="shared" si="37"/>
        <v>gatsu</v>
      </c>
      <c r="Y7" t="str">
        <f t="shared" si="10"/>
        <v>ichi&gt;</v>
      </c>
      <c r="Z7" t="str">
        <f t="shared" si="11"/>
        <v>ni&gt;</v>
      </c>
      <c r="AA7" t="str">
        <f t="shared" si="12"/>
        <v>san&gt;</v>
      </c>
      <c r="AB7" t="str">
        <f t="shared" si="13"/>
        <v>shi&gt;</v>
      </c>
      <c r="AC7" t="str">
        <f t="shared" si="14"/>
        <v>go&gt;</v>
      </c>
      <c r="AD7" t="str">
        <f t="shared" si="15"/>
        <v>roku&gt;</v>
      </c>
      <c r="AE7" t="str">
        <f t="shared" si="16"/>
        <v>shichi&gt;</v>
      </c>
      <c r="AF7" t="str">
        <f t="shared" si="17"/>
        <v>hachi&gt;</v>
      </c>
      <c r="AG7" t="str">
        <f t="shared" si="18"/>
        <v>ku&gt;</v>
      </c>
      <c r="AH7" t="str">
        <f t="shared" si="19"/>
        <v>juu&gt;</v>
      </c>
      <c r="AI7" t="str">
        <f t="shared" si="38"/>
        <v>📅 Months (がつ)</v>
      </c>
      <c r="AJ7" t="str">
        <f t="shared" si="20"/>
        <v>📅 Months (がつ)</v>
      </c>
      <c r="AK7" t="e">
        <f t="shared" si="21"/>
        <v>#VALUE!</v>
      </c>
      <c r="AL7">
        <f t="shared" si="22"/>
        <v>14</v>
      </c>
      <c r="AM7" s="1" t="str">
        <f t="shared" si="23"/>
        <v>gatsu</v>
      </c>
      <c r="AN7" t="str">
        <f t="shared" si="24"/>
        <v>&lt;&gt;</v>
      </c>
      <c r="AO7" t="str">
        <f t="shared" si="25"/>
        <v>&lt;&gt;</v>
      </c>
      <c r="AP7" t="str">
        <f t="shared" si="26"/>
        <v>&lt;&gt;</v>
      </c>
      <c r="AQ7" t="str">
        <f t="shared" si="27"/>
        <v>shi&gt;</v>
      </c>
      <c r="AR7" t="str">
        <f t="shared" si="28"/>
        <v>&lt;&gt;</v>
      </c>
      <c r="AS7" t="str">
        <f t="shared" si="29"/>
        <v>&lt;&gt;</v>
      </c>
      <c r="AT7" t="str">
        <f t="shared" si="30"/>
        <v>shichi&gt;</v>
      </c>
      <c r="AU7" t="str">
        <f t="shared" si="31"/>
        <v>&lt;&gt;</v>
      </c>
      <c r="AV7" t="str">
        <f t="shared" si="32"/>
        <v>ku&gt;</v>
      </c>
      <c r="AW7" t="str">
        <f t="shared" si="33"/>
        <v>&lt;&gt;</v>
      </c>
      <c r="AX7" s="1" t="str">
        <f t="shared" si="34"/>
        <v>gatsu</v>
      </c>
    </row>
    <row r="8" spans="1:50" x14ac:dyDescent="0.25">
      <c r="A8" t="s">
        <v>576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 t="s">
        <v>72</v>
      </c>
      <c r="H8" t="s">
        <v>73</v>
      </c>
      <c r="I8" t="s">
        <v>74</v>
      </c>
      <c r="J8" t="s">
        <v>75</v>
      </c>
      <c r="K8" t="s">
        <v>76</v>
      </c>
      <c r="L8">
        <v>3</v>
      </c>
      <c r="M8" t="str">
        <f t="shared" si="35"/>
        <v>kai</v>
      </c>
      <c r="N8" t="str">
        <f t="shared" si="1"/>
        <v>kai</v>
      </c>
      <c r="O8" t="str">
        <f t="shared" si="2"/>
        <v>gai</v>
      </c>
      <c r="P8" t="str">
        <f t="shared" si="3"/>
        <v>kai</v>
      </c>
      <c r="Q8" t="str">
        <f t="shared" si="4"/>
        <v>kai</v>
      </c>
      <c r="R8" t="str">
        <f t="shared" si="5"/>
        <v>kai</v>
      </c>
      <c r="S8" t="str">
        <f t="shared" si="6"/>
        <v>kai</v>
      </c>
      <c r="T8" t="str">
        <f t="shared" si="7"/>
        <v>kai</v>
      </c>
      <c r="U8" t="str">
        <f t="shared" si="8"/>
        <v>kai</v>
      </c>
      <c r="V8" t="str">
        <f t="shared" si="9"/>
        <v>kai</v>
      </c>
      <c r="W8" t="str">
        <f t="shared" si="36"/>
        <v>🏢 Floors/Levels (かい)</v>
      </c>
      <c r="X8" s="1" t="str">
        <f t="shared" si="37"/>
        <v>kai</v>
      </c>
      <c r="Y8" t="str">
        <f t="shared" si="10"/>
        <v>ik&gt;</v>
      </c>
      <c r="Z8" t="str">
        <f t="shared" si="11"/>
        <v>ni&gt;</v>
      </c>
      <c r="AA8" t="str">
        <f t="shared" si="12"/>
        <v>sangai</v>
      </c>
      <c r="AB8" t="str">
        <f t="shared" si="13"/>
        <v>yon&gt;</v>
      </c>
      <c r="AC8" t="str">
        <f t="shared" si="14"/>
        <v>go&gt;</v>
      </c>
      <c r="AD8" t="str">
        <f t="shared" si="15"/>
        <v>rok&gt;</v>
      </c>
      <c r="AE8" t="str">
        <f t="shared" si="16"/>
        <v>nana&gt;</v>
      </c>
      <c r="AF8" t="str">
        <f t="shared" si="17"/>
        <v>hak&gt;</v>
      </c>
      <c r="AG8" t="str">
        <f t="shared" si="18"/>
        <v>kyuu&gt;</v>
      </c>
      <c r="AH8" t="str">
        <f t="shared" si="19"/>
        <v>juk&gt;</v>
      </c>
      <c r="AI8" t="str">
        <f t="shared" si="38"/>
        <v>🏢 Floors/Levels (かい)</v>
      </c>
      <c r="AJ8" t="str">
        <f t="shared" si="20"/>
        <v>🏢 Floors/Levels (かい)</v>
      </c>
      <c r="AK8" t="e">
        <f t="shared" si="21"/>
        <v>#VALUE!</v>
      </c>
      <c r="AL8">
        <f t="shared" si="22"/>
        <v>21</v>
      </c>
      <c r="AM8" s="1" t="str">
        <f t="shared" si="23"/>
        <v>kai</v>
      </c>
      <c r="AN8" t="str">
        <f t="shared" si="24"/>
        <v>ik&gt;</v>
      </c>
      <c r="AO8" t="str">
        <f t="shared" si="25"/>
        <v>&lt;&gt;</v>
      </c>
      <c r="AP8" t="str">
        <f t="shared" si="26"/>
        <v>&lt;gai</v>
      </c>
      <c r="AQ8" t="str">
        <f t="shared" si="27"/>
        <v>&lt;&gt;</v>
      </c>
      <c r="AR8" t="str">
        <f t="shared" si="28"/>
        <v>&lt;&gt;</v>
      </c>
      <c r="AS8" t="str">
        <f t="shared" si="29"/>
        <v>rok&gt;</v>
      </c>
      <c r="AT8" t="str">
        <f t="shared" si="30"/>
        <v>&lt;&gt;</v>
      </c>
      <c r="AU8" t="str">
        <f t="shared" si="31"/>
        <v>hak&gt;</v>
      </c>
      <c r="AV8" t="str">
        <f t="shared" si="32"/>
        <v>&lt;&gt;</v>
      </c>
      <c r="AW8" t="str">
        <f t="shared" si="33"/>
        <v>juk&gt;</v>
      </c>
      <c r="AX8" s="1" t="str">
        <f t="shared" si="34"/>
        <v>kai</v>
      </c>
    </row>
    <row r="9" spans="1:50" x14ac:dyDescent="0.25">
      <c r="A9" t="s">
        <v>577</v>
      </c>
      <c r="B9" t="s">
        <v>77</v>
      </c>
      <c r="C9" t="s">
        <v>78</v>
      </c>
      <c r="D9" t="s">
        <v>79</v>
      </c>
      <c r="E9" t="s">
        <v>80</v>
      </c>
      <c r="F9" t="s">
        <v>81</v>
      </c>
      <c r="G9" t="s">
        <v>82</v>
      </c>
      <c r="H9" t="s">
        <v>83</v>
      </c>
      <c r="I9" t="s">
        <v>84</v>
      </c>
      <c r="J9" t="s">
        <v>85</v>
      </c>
      <c r="K9" t="s">
        <v>568</v>
      </c>
      <c r="L9">
        <v>5</v>
      </c>
      <c r="M9" t="str">
        <f t="shared" si="35"/>
        <v>satsu</v>
      </c>
      <c r="N9" t="str">
        <f t="shared" si="1"/>
        <v>satsu</v>
      </c>
      <c r="O9" t="str">
        <f t="shared" si="2"/>
        <v>satsu</v>
      </c>
      <c r="P9" t="str">
        <f t="shared" si="3"/>
        <v>satsu</v>
      </c>
      <c r="Q9" t="str">
        <f t="shared" si="4"/>
        <v>satsu</v>
      </c>
      <c r="R9" t="str">
        <f t="shared" si="5"/>
        <v>satsu</v>
      </c>
      <c r="S9" t="str">
        <f t="shared" si="6"/>
        <v>satsu</v>
      </c>
      <c r="T9" t="str">
        <f t="shared" si="7"/>
        <v>satsu</v>
      </c>
      <c r="U9" t="str">
        <f t="shared" si="8"/>
        <v>satsu</v>
      </c>
      <c r="V9" t="str">
        <f t="shared" si="9"/>
        <v>satsu</v>
      </c>
      <c r="W9" t="str">
        <f t="shared" si="36"/>
        <v>📚 Books (さつ)</v>
      </c>
      <c r="X9" s="1" t="str">
        <f t="shared" si="37"/>
        <v>satsu</v>
      </c>
      <c r="Y9" t="str">
        <f t="shared" si="10"/>
        <v>is&gt;</v>
      </c>
      <c r="Z9" t="str">
        <f t="shared" si="11"/>
        <v>ni&gt;</v>
      </c>
      <c r="AA9" t="str">
        <f t="shared" si="12"/>
        <v>san&gt;</v>
      </c>
      <c r="AB9" t="str">
        <f t="shared" si="13"/>
        <v>yon&gt;</v>
      </c>
      <c r="AC9" t="str">
        <f t="shared" si="14"/>
        <v>go&gt;</v>
      </c>
      <c r="AD9" t="str">
        <f t="shared" si="15"/>
        <v>roku&gt;</v>
      </c>
      <c r="AE9" t="str">
        <f t="shared" si="16"/>
        <v>nana&gt;</v>
      </c>
      <c r="AF9" t="str">
        <f t="shared" si="17"/>
        <v>has&gt;</v>
      </c>
      <c r="AG9" t="str">
        <f t="shared" si="18"/>
        <v>kyuu&gt;</v>
      </c>
      <c r="AH9" t="str">
        <f t="shared" si="19"/>
        <v>jus&gt;</v>
      </c>
      <c r="AI9" t="str">
        <f t="shared" si="38"/>
        <v>📚 Books (さつ)</v>
      </c>
      <c r="AJ9" t="str">
        <f t="shared" si="20"/>
        <v>📚 Books (さつ)</v>
      </c>
      <c r="AK9" t="e">
        <f t="shared" si="21"/>
        <v>#VALUE!</v>
      </c>
      <c r="AL9">
        <f t="shared" si="22"/>
        <v>13</v>
      </c>
      <c r="AM9" s="1" t="str">
        <f t="shared" si="23"/>
        <v>satsu</v>
      </c>
      <c r="AN9" t="str">
        <f t="shared" si="24"/>
        <v>is&gt;</v>
      </c>
      <c r="AO9" t="str">
        <f t="shared" si="25"/>
        <v>&lt;&gt;</v>
      </c>
      <c r="AP9" t="str">
        <f t="shared" si="26"/>
        <v>&lt;&gt;</v>
      </c>
      <c r="AQ9" t="str">
        <f t="shared" si="27"/>
        <v>&lt;&gt;</v>
      </c>
      <c r="AR9" t="str">
        <f t="shared" si="28"/>
        <v>&lt;&gt;</v>
      </c>
      <c r="AS9" t="str">
        <f t="shared" si="29"/>
        <v>&lt;&gt;</v>
      </c>
      <c r="AT9" t="str">
        <f t="shared" si="30"/>
        <v>&lt;&gt;</v>
      </c>
      <c r="AU9" t="str">
        <f t="shared" si="31"/>
        <v>has&gt;</v>
      </c>
      <c r="AV9" t="str">
        <f t="shared" si="32"/>
        <v>&lt;&gt;</v>
      </c>
      <c r="AW9" t="str">
        <f t="shared" si="33"/>
        <v>jus&gt;</v>
      </c>
      <c r="AX9" s="1" t="str">
        <f t="shared" si="34"/>
        <v>satsu</v>
      </c>
    </row>
    <row r="10" spans="1:50" x14ac:dyDescent="0.25">
      <c r="A10" t="s">
        <v>578</v>
      </c>
      <c r="B10" t="s">
        <v>86</v>
      </c>
      <c r="C10" t="s">
        <v>87</v>
      </c>
      <c r="D10" t="s">
        <v>88</v>
      </c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94</v>
      </c>
      <c r="K10" t="s">
        <v>95</v>
      </c>
      <c r="L10">
        <v>4</v>
      </c>
      <c r="M10" t="str">
        <f t="shared" si="35"/>
        <v>piki</v>
      </c>
      <c r="N10" t="str">
        <f t="shared" si="1"/>
        <v>hiki</v>
      </c>
      <c r="O10" t="str">
        <f t="shared" si="2"/>
        <v>biki</v>
      </c>
      <c r="P10" t="str">
        <f t="shared" si="3"/>
        <v>hiki</v>
      </c>
      <c r="Q10" t="str">
        <f t="shared" si="4"/>
        <v>hiki</v>
      </c>
      <c r="R10" t="str">
        <f t="shared" si="5"/>
        <v>piki</v>
      </c>
      <c r="S10" t="str">
        <f t="shared" si="6"/>
        <v>hiki</v>
      </c>
      <c r="T10" t="str">
        <f t="shared" si="7"/>
        <v>piki</v>
      </c>
      <c r="U10" t="str">
        <f t="shared" si="8"/>
        <v>hiki</v>
      </c>
      <c r="V10" t="str">
        <f t="shared" si="9"/>
        <v>piki</v>
      </c>
      <c r="W10" t="str">
        <f t="shared" si="36"/>
        <v>🐹 Small Animals (ぴき)</v>
      </c>
      <c r="X10" s="1" t="s">
        <v>552</v>
      </c>
      <c r="Y10" t="str">
        <f t="shared" si="10"/>
        <v>ip&gt;</v>
      </c>
      <c r="Z10" t="str">
        <f t="shared" si="11"/>
        <v>nihiki</v>
      </c>
      <c r="AA10" t="str">
        <f t="shared" si="12"/>
        <v>sanbiki</v>
      </c>
      <c r="AB10" t="str">
        <f t="shared" si="13"/>
        <v>yonhiki</v>
      </c>
      <c r="AC10" t="str">
        <f t="shared" si="14"/>
        <v>gohiki</v>
      </c>
      <c r="AD10" t="str">
        <f t="shared" si="15"/>
        <v>rop&gt;</v>
      </c>
      <c r="AE10" t="str">
        <f t="shared" si="16"/>
        <v>nanahiki</v>
      </c>
      <c r="AF10" t="str">
        <f t="shared" si="17"/>
        <v>hap&gt;</v>
      </c>
      <c r="AG10" t="str">
        <f t="shared" si="18"/>
        <v>kyuuhiki</v>
      </c>
      <c r="AH10" t="str">
        <f t="shared" si="19"/>
        <v>jup&gt;</v>
      </c>
      <c r="AI10" t="str">
        <f t="shared" si="38"/>
        <v>🐹 Small Animals (ぴき)</v>
      </c>
      <c r="AJ10" t="str">
        <f t="shared" si="20"/>
        <v>🐹 Small Animals (ぴき)</v>
      </c>
      <c r="AK10" t="e">
        <f t="shared" si="21"/>
        <v>#VALUE!</v>
      </c>
      <c r="AL10">
        <f t="shared" si="22"/>
        <v>21</v>
      </c>
      <c r="AM10" s="1" t="str">
        <f t="shared" si="23"/>
        <v>piki</v>
      </c>
      <c r="AN10" t="str">
        <f t="shared" si="24"/>
        <v>ip&gt;</v>
      </c>
      <c r="AO10" t="str">
        <f t="shared" si="25"/>
        <v>&lt;hiki</v>
      </c>
      <c r="AP10" t="str">
        <f t="shared" si="26"/>
        <v>&lt;biki</v>
      </c>
      <c r="AQ10" t="str">
        <f t="shared" si="27"/>
        <v>&lt;hiki</v>
      </c>
      <c r="AR10" t="str">
        <f t="shared" si="28"/>
        <v>&lt;hiki</v>
      </c>
      <c r="AS10" t="str">
        <f t="shared" si="29"/>
        <v>rop&gt;</v>
      </c>
      <c r="AT10" t="str">
        <f t="shared" si="30"/>
        <v>&lt;hiki</v>
      </c>
      <c r="AU10" t="str">
        <f t="shared" si="31"/>
        <v>hap&gt;</v>
      </c>
      <c r="AV10" t="str">
        <f t="shared" si="32"/>
        <v>&lt;hiki</v>
      </c>
      <c r="AW10" t="str">
        <f t="shared" si="33"/>
        <v>jup&gt;</v>
      </c>
      <c r="AX10" s="1" t="str">
        <f t="shared" si="34"/>
        <v>piki</v>
      </c>
    </row>
    <row r="11" spans="1:50" x14ac:dyDescent="0.25">
      <c r="A11" t="s">
        <v>649</v>
      </c>
      <c r="B11" t="s">
        <v>96</v>
      </c>
      <c r="C11" t="s">
        <v>97</v>
      </c>
      <c r="D11" t="s">
        <v>98</v>
      </c>
      <c r="E11" t="s">
        <v>99</v>
      </c>
      <c r="F11" t="s">
        <v>100</v>
      </c>
      <c r="G11" t="s">
        <v>101</v>
      </c>
      <c r="H11" t="s">
        <v>102</v>
      </c>
      <c r="I11" t="s">
        <v>103</v>
      </c>
      <c r="J11" t="s">
        <v>104</v>
      </c>
      <c r="K11" t="s">
        <v>105</v>
      </c>
      <c r="L11">
        <v>3</v>
      </c>
      <c r="M11" t="str">
        <f t="shared" si="35"/>
        <v>pon</v>
      </c>
      <c r="N11" t="str">
        <f t="shared" si="1"/>
        <v>hon</v>
      </c>
      <c r="O11" t="str">
        <f t="shared" si="2"/>
        <v>bon</v>
      </c>
      <c r="P11" t="str">
        <f t="shared" si="3"/>
        <v>hon</v>
      </c>
      <c r="Q11" t="str">
        <f t="shared" si="4"/>
        <v>hon</v>
      </c>
      <c r="R11" t="str">
        <f t="shared" si="5"/>
        <v>pon</v>
      </c>
      <c r="S11" t="str">
        <f t="shared" si="6"/>
        <v>hon</v>
      </c>
      <c r="T11" t="str">
        <f t="shared" si="7"/>
        <v>pon</v>
      </c>
      <c r="U11" t="str">
        <f t="shared" si="8"/>
        <v>hon</v>
      </c>
      <c r="V11" t="str">
        <f t="shared" si="9"/>
        <v>pon</v>
      </c>
      <c r="W11" t="str">
        <f t="shared" si="36"/>
        <v>📏 Cylindrical Objects, Bottles (ぽん)</v>
      </c>
      <c r="X11" s="1" t="str">
        <f t="shared" si="37"/>
        <v>hon</v>
      </c>
      <c r="Y11" t="str">
        <f t="shared" si="10"/>
        <v>ippon</v>
      </c>
      <c r="Z11" t="str">
        <f t="shared" si="11"/>
        <v>ni&gt;</v>
      </c>
      <c r="AA11" t="str">
        <f t="shared" si="12"/>
        <v>sanbon</v>
      </c>
      <c r="AB11" t="str">
        <f t="shared" si="13"/>
        <v>yon&gt;</v>
      </c>
      <c r="AC11" t="str">
        <f t="shared" si="14"/>
        <v>go&gt;</v>
      </c>
      <c r="AD11" t="str">
        <f t="shared" si="15"/>
        <v>roppon</v>
      </c>
      <c r="AE11" t="str">
        <f t="shared" si="16"/>
        <v>nana&gt;</v>
      </c>
      <c r="AF11" t="str">
        <f t="shared" si="17"/>
        <v>happon</v>
      </c>
      <c r="AG11" t="str">
        <f t="shared" si="18"/>
        <v>kyuu&gt;</v>
      </c>
      <c r="AH11" t="str">
        <f t="shared" si="19"/>
        <v>juppon</v>
      </c>
      <c r="AI11" t="str">
        <f t="shared" si="38"/>
        <v>📏 Cylindrical Objects, Bottles (ぽん)</v>
      </c>
      <c r="AJ11" t="str">
        <f t="shared" si="20"/>
        <v>📏 Cylindrical Objects, Bottles (ぽん)</v>
      </c>
      <c r="AK11" t="e">
        <f t="shared" si="21"/>
        <v>#VALUE!</v>
      </c>
      <c r="AL11">
        <f t="shared" si="22"/>
        <v>36</v>
      </c>
      <c r="AM11" s="1" t="str">
        <f t="shared" si="23"/>
        <v>hon</v>
      </c>
      <c r="AN11" t="str">
        <f t="shared" si="24"/>
        <v>ippon</v>
      </c>
      <c r="AO11" t="str">
        <f t="shared" si="25"/>
        <v>&lt;&gt;</v>
      </c>
      <c r="AP11" t="str">
        <f t="shared" si="26"/>
        <v>&lt;bon</v>
      </c>
      <c r="AQ11" t="str">
        <f t="shared" si="27"/>
        <v>&lt;&gt;</v>
      </c>
      <c r="AR11" t="str">
        <f t="shared" si="28"/>
        <v>&lt;&gt;</v>
      </c>
      <c r="AS11" t="str">
        <f t="shared" si="29"/>
        <v>roppon</v>
      </c>
      <c r="AT11" t="str">
        <f t="shared" si="30"/>
        <v>&lt;&gt;</v>
      </c>
      <c r="AU11" t="str">
        <f t="shared" si="31"/>
        <v>happon</v>
      </c>
      <c r="AV11" t="str">
        <f t="shared" si="32"/>
        <v>&lt;&gt;</v>
      </c>
      <c r="AW11" t="str">
        <f t="shared" si="33"/>
        <v>juppon</v>
      </c>
      <c r="AX11" s="1" t="str">
        <f t="shared" si="34"/>
        <v>hon</v>
      </c>
    </row>
    <row r="12" spans="1:50" x14ac:dyDescent="0.25">
      <c r="A12" t="s">
        <v>580</v>
      </c>
      <c r="B12" t="s">
        <v>106</v>
      </c>
      <c r="C12" t="s">
        <v>107</v>
      </c>
      <c r="D12" t="s">
        <v>108</v>
      </c>
      <c r="E12" t="s">
        <v>109</v>
      </c>
      <c r="F12" t="s">
        <v>110</v>
      </c>
      <c r="G12" t="s">
        <v>111</v>
      </c>
      <c r="H12" t="s">
        <v>112</v>
      </c>
      <c r="I12" t="s">
        <v>113</v>
      </c>
      <c r="J12" t="s">
        <v>75</v>
      </c>
      <c r="K12" t="s">
        <v>114</v>
      </c>
      <c r="L12">
        <v>3</v>
      </c>
      <c r="M12" t="str">
        <f t="shared" si="35"/>
        <v>kai</v>
      </c>
      <c r="N12" t="str">
        <f t="shared" si="1"/>
        <v>kai</v>
      </c>
      <c r="O12" t="str">
        <f t="shared" si="2"/>
        <v>kai</v>
      </c>
      <c r="P12" t="str">
        <f t="shared" si="3"/>
        <v>kai</v>
      </c>
      <c r="Q12" t="str">
        <f t="shared" si="4"/>
        <v>kai</v>
      </c>
      <c r="R12" t="str">
        <f t="shared" si="5"/>
        <v>kai</v>
      </c>
      <c r="S12" t="str">
        <f t="shared" si="6"/>
        <v>kai</v>
      </c>
      <c r="T12" t="str">
        <f t="shared" si="7"/>
        <v>kai</v>
      </c>
      <c r="U12" t="str">
        <f t="shared" si="8"/>
        <v>kai</v>
      </c>
      <c r="V12" t="str">
        <f t="shared" si="9"/>
        <v>kai</v>
      </c>
      <c r="W12" t="str">
        <f t="shared" si="36"/>
        <v>🔄 Occurrences (かい)</v>
      </c>
      <c r="X12" s="1" t="str">
        <f t="shared" si="37"/>
        <v>kai</v>
      </c>
      <c r="Y12" t="str">
        <f t="shared" si="10"/>
        <v>ik&gt;</v>
      </c>
      <c r="Z12" t="str">
        <f t="shared" si="11"/>
        <v>ni&gt;</v>
      </c>
      <c r="AA12" t="str">
        <f t="shared" si="12"/>
        <v>san&gt;</v>
      </c>
      <c r="AB12" t="str">
        <f t="shared" si="13"/>
        <v>yon&gt;</v>
      </c>
      <c r="AC12" t="str">
        <f t="shared" si="14"/>
        <v>go&gt;</v>
      </c>
      <c r="AD12" t="str">
        <f t="shared" si="15"/>
        <v>rok&gt;</v>
      </c>
      <c r="AE12" t="str">
        <f t="shared" si="16"/>
        <v>nana&gt;</v>
      </c>
      <c r="AF12" t="str">
        <f t="shared" si="17"/>
        <v>hak&gt;</v>
      </c>
      <c r="AG12" t="str">
        <f t="shared" si="18"/>
        <v>kyuu&gt;</v>
      </c>
      <c r="AH12" t="str">
        <f t="shared" si="19"/>
        <v>juk&gt;</v>
      </c>
      <c r="AI12" t="str">
        <f t="shared" si="38"/>
        <v>🔄 Occurrences (かい)</v>
      </c>
      <c r="AJ12" t="str">
        <f t="shared" si="20"/>
        <v>🔄 Occurrences (かい)</v>
      </c>
      <c r="AK12" t="e">
        <f t="shared" si="21"/>
        <v>#VALUE!</v>
      </c>
      <c r="AL12">
        <f t="shared" si="22"/>
        <v>19</v>
      </c>
      <c r="AM12" s="1" t="str">
        <f t="shared" si="23"/>
        <v>kai</v>
      </c>
      <c r="AN12" t="str">
        <f t="shared" si="24"/>
        <v>ik&gt;</v>
      </c>
      <c r="AO12" t="str">
        <f t="shared" si="25"/>
        <v>&lt;&gt;</v>
      </c>
      <c r="AP12" t="str">
        <f t="shared" si="26"/>
        <v>&lt;&gt;</v>
      </c>
      <c r="AQ12" t="str">
        <f t="shared" si="27"/>
        <v>&lt;&gt;</v>
      </c>
      <c r="AR12" t="str">
        <f t="shared" si="28"/>
        <v>&lt;&gt;</v>
      </c>
      <c r="AS12" t="str">
        <f t="shared" si="29"/>
        <v>rok&gt;</v>
      </c>
      <c r="AT12" t="str">
        <f t="shared" si="30"/>
        <v>&lt;&gt;</v>
      </c>
      <c r="AU12" t="str">
        <f t="shared" si="31"/>
        <v>hak&gt;</v>
      </c>
      <c r="AV12" t="str">
        <f t="shared" si="32"/>
        <v>&lt;&gt;</v>
      </c>
      <c r="AW12" t="str">
        <f t="shared" si="33"/>
        <v>juk&gt;</v>
      </c>
      <c r="AX12" s="1" t="str">
        <f t="shared" si="34"/>
        <v>kai</v>
      </c>
    </row>
    <row r="13" spans="1:50" x14ac:dyDescent="0.25">
      <c r="A13" t="s">
        <v>581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t="s">
        <v>122</v>
      </c>
      <c r="J13" t="s">
        <v>123</v>
      </c>
      <c r="K13" t="s">
        <v>124</v>
      </c>
      <c r="L13">
        <v>3</v>
      </c>
      <c r="M13" t="str">
        <f t="shared" si="35"/>
        <v>sai</v>
      </c>
      <c r="N13" t="str">
        <f t="shared" si="1"/>
        <v>sai</v>
      </c>
      <c r="O13" t="str">
        <f t="shared" si="2"/>
        <v>sai</v>
      </c>
      <c r="P13" t="str">
        <f t="shared" si="3"/>
        <v>sai</v>
      </c>
      <c r="Q13" t="str">
        <f t="shared" si="4"/>
        <v>sai</v>
      </c>
      <c r="R13" t="str">
        <f t="shared" si="5"/>
        <v>sai</v>
      </c>
      <c r="S13" t="str">
        <f t="shared" si="6"/>
        <v>sai</v>
      </c>
      <c r="T13" t="str">
        <f t="shared" si="7"/>
        <v>sai</v>
      </c>
      <c r="U13" t="str">
        <f t="shared" si="8"/>
        <v>sai</v>
      </c>
      <c r="V13" t="str">
        <f t="shared" si="9"/>
        <v>sai</v>
      </c>
      <c r="W13" t="str">
        <f t="shared" si="36"/>
        <v>🎂 Age (さい)</v>
      </c>
      <c r="X13" s="1" t="str">
        <f t="shared" si="37"/>
        <v>sai</v>
      </c>
      <c r="Y13" t="str">
        <f t="shared" si="10"/>
        <v>is&gt;</v>
      </c>
      <c r="Z13" t="str">
        <f t="shared" si="11"/>
        <v>ni&gt;</v>
      </c>
      <c r="AA13" t="str">
        <f t="shared" si="12"/>
        <v>san&gt;</v>
      </c>
      <c r="AB13" t="str">
        <f t="shared" si="13"/>
        <v>yon&gt;</v>
      </c>
      <c r="AC13" t="str">
        <f t="shared" si="14"/>
        <v>go&gt;</v>
      </c>
      <c r="AD13" t="str">
        <f t="shared" si="15"/>
        <v>roku&gt;</v>
      </c>
      <c r="AE13" t="str">
        <f t="shared" si="16"/>
        <v>nana&gt;</v>
      </c>
      <c r="AF13" t="str">
        <f t="shared" si="17"/>
        <v>has&gt;</v>
      </c>
      <c r="AG13" t="str">
        <f t="shared" si="18"/>
        <v>kyuu&gt;</v>
      </c>
      <c r="AH13" t="str">
        <f t="shared" si="19"/>
        <v>jus&gt;</v>
      </c>
      <c r="AI13" t="str">
        <f t="shared" si="38"/>
        <v>🎂 Age (さい)</v>
      </c>
      <c r="AJ13" t="str">
        <f t="shared" si="20"/>
        <v>🎂 Age (さい)</v>
      </c>
      <c r="AK13" t="e">
        <f t="shared" si="21"/>
        <v>#VALUE!</v>
      </c>
      <c r="AL13">
        <f t="shared" si="22"/>
        <v>11</v>
      </c>
      <c r="AM13" s="1" t="str">
        <f t="shared" si="23"/>
        <v>sai</v>
      </c>
      <c r="AN13" t="str">
        <f t="shared" si="24"/>
        <v>is&gt;</v>
      </c>
      <c r="AO13" t="str">
        <f t="shared" si="25"/>
        <v>&lt;&gt;</v>
      </c>
      <c r="AP13" t="str">
        <f t="shared" si="26"/>
        <v>&lt;&gt;</v>
      </c>
      <c r="AQ13" t="str">
        <f t="shared" si="27"/>
        <v>&lt;&gt;</v>
      </c>
      <c r="AR13" t="str">
        <f t="shared" si="28"/>
        <v>&lt;&gt;</v>
      </c>
      <c r="AS13" t="str">
        <f t="shared" si="29"/>
        <v>&lt;&gt;</v>
      </c>
      <c r="AT13" t="str">
        <f t="shared" si="30"/>
        <v>&lt;&gt;</v>
      </c>
      <c r="AU13" t="str">
        <f t="shared" si="31"/>
        <v>has&gt;</v>
      </c>
      <c r="AV13" t="str">
        <f t="shared" si="32"/>
        <v>&lt;&gt;</v>
      </c>
      <c r="AW13" t="str">
        <f t="shared" si="33"/>
        <v>jus&gt;</v>
      </c>
      <c r="AX13" s="1" t="str">
        <f t="shared" si="34"/>
        <v>sai</v>
      </c>
    </row>
    <row r="14" spans="1:50" x14ac:dyDescent="0.25">
      <c r="A14" t="s">
        <v>692</v>
      </c>
      <c r="B14" t="s">
        <v>125</v>
      </c>
      <c r="C14" t="s">
        <v>126</v>
      </c>
      <c r="D14" t="s">
        <v>127</v>
      </c>
      <c r="E14" t="s">
        <v>128</v>
      </c>
      <c r="F14" t="s">
        <v>129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>
        <v>2</v>
      </c>
      <c r="M14" t="str">
        <f t="shared" si="35"/>
        <v>ko</v>
      </c>
      <c r="N14" t="str">
        <f t="shared" si="1"/>
        <v>ko</v>
      </c>
      <c r="O14" t="str">
        <f t="shared" si="2"/>
        <v>ko</v>
      </c>
      <c r="P14" t="str">
        <f t="shared" si="3"/>
        <v>ko</v>
      </c>
      <c r="Q14" t="str">
        <f t="shared" si="4"/>
        <v>ko</v>
      </c>
      <c r="R14" t="str">
        <f t="shared" si="5"/>
        <v>ko</v>
      </c>
      <c r="S14" t="str">
        <f t="shared" si="6"/>
        <v>ko</v>
      </c>
      <c r="T14" t="str">
        <f t="shared" si="7"/>
        <v>ko</v>
      </c>
      <c r="U14" t="str">
        <f t="shared" si="8"/>
        <v>ko</v>
      </c>
      <c r="V14" t="str">
        <f t="shared" si="9"/>
        <v>ko</v>
      </c>
      <c r="W14" t="str">
        <f t="shared" si="36"/>
        <v>⚪ Small Round Objects,Boxes (こ)</v>
      </c>
      <c r="X14" s="1" t="str">
        <f t="shared" si="37"/>
        <v>ko</v>
      </c>
      <c r="Y14" t="str">
        <f t="shared" si="10"/>
        <v>ik&gt;</v>
      </c>
      <c r="Z14" t="str">
        <f t="shared" si="11"/>
        <v>ni&gt;</v>
      </c>
      <c r="AA14" t="str">
        <f t="shared" si="12"/>
        <v>san&gt;</v>
      </c>
      <c r="AB14" t="str">
        <f t="shared" si="13"/>
        <v>yon&gt;</v>
      </c>
      <c r="AC14" t="str">
        <f t="shared" si="14"/>
        <v>go&gt;</v>
      </c>
      <c r="AD14" t="str">
        <f t="shared" si="15"/>
        <v>rok&gt;</v>
      </c>
      <c r="AE14" t="str">
        <f t="shared" si="16"/>
        <v>nana&gt;</v>
      </c>
      <c r="AF14" t="str">
        <f t="shared" si="17"/>
        <v>hak&gt;</v>
      </c>
      <c r="AG14" t="str">
        <f t="shared" si="18"/>
        <v>kyuu&gt;</v>
      </c>
      <c r="AH14" t="str">
        <f t="shared" si="19"/>
        <v>juk&gt;</v>
      </c>
      <c r="AI14" t="str">
        <f t="shared" si="38"/>
        <v>⚪ Small Round Objects,Boxes (こ)</v>
      </c>
      <c r="AJ14" t="str">
        <f t="shared" si="20"/>
        <v>⚪ Small Round Objects,Boxes (こ)</v>
      </c>
      <c r="AK14" t="e">
        <f t="shared" si="21"/>
        <v>#VALUE!</v>
      </c>
      <c r="AL14">
        <f t="shared" si="22"/>
        <v>31</v>
      </c>
      <c r="AM14" s="1" t="str">
        <f t="shared" si="23"/>
        <v>ko</v>
      </c>
      <c r="AN14" t="str">
        <f t="shared" si="24"/>
        <v>ik&gt;</v>
      </c>
      <c r="AO14" t="str">
        <f t="shared" si="25"/>
        <v>&lt;&gt;</v>
      </c>
      <c r="AP14" t="str">
        <f t="shared" si="26"/>
        <v>&lt;&gt;</v>
      </c>
      <c r="AQ14" t="str">
        <f t="shared" si="27"/>
        <v>&lt;&gt;</v>
      </c>
      <c r="AR14" t="str">
        <f t="shared" si="28"/>
        <v>&lt;&gt;</v>
      </c>
      <c r="AS14" t="str">
        <f t="shared" si="29"/>
        <v>rok&gt;</v>
      </c>
      <c r="AT14" t="str">
        <f t="shared" si="30"/>
        <v>&lt;&gt;</v>
      </c>
      <c r="AU14" t="str">
        <f t="shared" si="31"/>
        <v>hak&gt;</v>
      </c>
      <c r="AV14" t="str">
        <f t="shared" si="32"/>
        <v>&lt;&gt;</v>
      </c>
      <c r="AW14" t="str">
        <f t="shared" si="33"/>
        <v>juk&gt;</v>
      </c>
      <c r="AX14" s="1" t="str">
        <f t="shared" si="34"/>
        <v>ko</v>
      </c>
    </row>
    <row r="15" spans="1:50" x14ac:dyDescent="0.25">
      <c r="A15" t="s">
        <v>650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140</v>
      </c>
      <c r="H15" t="s">
        <v>141</v>
      </c>
      <c r="I15" t="s">
        <v>142</v>
      </c>
      <c r="J15" t="s">
        <v>143</v>
      </c>
      <c r="K15" t="s">
        <v>569</v>
      </c>
      <c r="L15">
        <v>3</v>
      </c>
      <c r="M15" t="str">
        <f t="shared" si="35"/>
        <v>tou</v>
      </c>
      <c r="N15" t="str">
        <f t="shared" si="1"/>
        <v>tou</v>
      </c>
      <c r="O15" t="str">
        <f t="shared" si="2"/>
        <v>tou</v>
      </c>
      <c r="P15" t="str">
        <f t="shared" si="3"/>
        <v>tou</v>
      </c>
      <c r="Q15" t="str">
        <f t="shared" si="4"/>
        <v>tou</v>
      </c>
      <c r="R15" t="str">
        <f t="shared" si="5"/>
        <v>tou</v>
      </c>
      <c r="S15" t="str">
        <f t="shared" si="6"/>
        <v>tou</v>
      </c>
      <c r="T15" t="str">
        <f t="shared" si="7"/>
        <v>tou</v>
      </c>
      <c r="U15" t="str">
        <f t="shared" si="8"/>
        <v>tou</v>
      </c>
      <c r="V15" t="str">
        <f t="shared" si="9"/>
        <v>tou</v>
      </c>
      <c r="W15" t="str">
        <f t="shared" si="36"/>
        <v>🐘 Large Animals,Buildings  (とう)</v>
      </c>
      <c r="X15" s="1" t="str">
        <f t="shared" si="37"/>
        <v>tou</v>
      </c>
      <c r="Y15" t="str">
        <f t="shared" si="10"/>
        <v>it&gt;</v>
      </c>
      <c r="Z15" t="str">
        <f t="shared" si="11"/>
        <v>ni&gt;</v>
      </c>
      <c r="AA15" t="str">
        <f t="shared" si="12"/>
        <v>san&gt;</v>
      </c>
      <c r="AB15" t="str">
        <f t="shared" si="13"/>
        <v>yon&gt;</v>
      </c>
      <c r="AC15" t="str">
        <f t="shared" si="14"/>
        <v>go&gt;</v>
      </c>
      <c r="AD15" t="str">
        <f t="shared" si="15"/>
        <v>roku&gt;</v>
      </c>
      <c r="AE15" t="str">
        <f t="shared" si="16"/>
        <v>nana&gt;</v>
      </c>
      <c r="AF15" t="str">
        <f t="shared" si="17"/>
        <v>hachi&gt;</v>
      </c>
      <c r="AG15" t="str">
        <f t="shared" si="18"/>
        <v>kyuu&gt;</v>
      </c>
      <c r="AH15" t="str">
        <f t="shared" si="19"/>
        <v>jut&gt;</v>
      </c>
      <c r="AI15" t="str">
        <f t="shared" si="38"/>
        <v>🐘 Large Animals,Buildings  (とう)</v>
      </c>
      <c r="AJ15" t="str">
        <f t="shared" si="20"/>
        <v>🐘 Large Animals,Buildings  (とう)</v>
      </c>
      <c r="AK15" t="e">
        <f t="shared" si="21"/>
        <v>#VALUE!</v>
      </c>
      <c r="AL15">
        <f t="shared" si="22"/>
        <v>32</v>
      </c>
      <c r="AM15" s="1" t="str">
        <f t="shared" si="23"/>
        <v>tou</v>
      </c>
      <c r="AN15" t="str">
        <f t="shared" si="24"/>
        <v>it&gt;</v>
      </c>
      <c r="AO15" t="str">
        <f t="shared" si="25"/>
        <v>&lt;&gt;</v>
      </c>
      <c r="AP15" t="str">
        <f t="shared" si="26"/>
        <v>&lt;&gt;</v>
      </c>
      <c r="AQ15" t="str">
        <f t="shared" si="27"/>
        <v>&lt;&gt;</v>
      </c>
      <c r="AR15" t="str">
        <f t="shared" si="28"/>
        <v>&lt;&gt;</v>
      </c>
      <c r="AS15" t="str">
        <f t="shared" si="29"/>
        <v>&lt;&gt;</v>
      </c>
      <c r="AT15" t="str">
        <f t="shared" si="30"/>
        <v>&lt;&gt;</v>
      </c>
      <c r="AU15" t="str">
        <f t="shared" si="31"/>
        <v>&lt;&gt;</v>
      </c>
      <c r="AV15" t="str">
        <f t="shared" si="32"/>
        <v>&lt;&gt;</v>
      </c>
      <c r="AW15" t="str">
        <f t="shared" si="33"/>
        <v>jut&gt;</v>
      </c>
      <c r="AX15" s="1" t="str">
        <f t="shared" si="34"/>
        <v>tou</v>
      </c>
    </row>
    <row r="16" spans="1:50" x14ac:dyDescent="0.25">
      <c r="A16" t="s">
        <v>584</v>
      </c>
      <c r="B16" t="s">
        <v>144</v>
      </c>
      <c r="C16" t="s">
        <v>145</v>
      </c>
      <c r="D16" t="s">
        <v>146</v>
      </c>
      <c r="E16" t="s">
        <v>147</v>
      </c>
      <c r="F16" t="s">
        <v>148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  <c r="L16">
        <v>3</v>
      </c>
      <c r="M16" t="str">
        <f t="shared" si="35"/>
        <v>pai</v>
      </c>
      <c r="N16" t="str">
        <f t="shared" si="1"/>
        <v>hai</v>
      </c>
      <c r="O16" t="str">
        <f t="shared" si="2"/>
        <v>bai</v>
      </c>
      <c r="P16" t="str">
        <f t="shared" si="3"/>
        <v>hai</v>
      </c>
      <c r="Q16" t="str">
        <f t="shared" si="4"/>
        <v>hai</v>
      </c>
      <c r="R16" t="str">
        <f t="shared" si="5"/>
        <v>pai</v>
      </c>
      <c r="S16" t="str">
        <f t="shared" si="6"/>
        <v>hai</v>
      </c>
      <c r="T16" t="str">
        <f t="shared" si="7"/>
        <v>pai</v>
      </c>
      <c r="U16" t="str">
        <f t="shared" si="8"/>
        <v>hai</v>
      </c>
      <c r="V16" t="str">
        <f t="shared" si="9"/>
        <v>pai</v>
      </c>
      <c r="W16" t="str">
        <f t="shared" si="36"/>
        <v>🍺 Glasses/Cups (ぱい)</v>
      </c>
      <c r="X16" s="1" t="str">
        <f t="shared" si="37"/>
        <v>hai</v>
      </c>
      <c r="Y16" t="str">
        <f t="shared" si="10"/>
        <v>ippai</v>
      </c>
      <c r="Z16" t="str">
        <f t="shared" si="11"/>
        <v>ni&gt;</v>
      </c>
      <c r="AA16" t="str">
        <f t="shared" si="12"/>
        <v>sanbai</v>
      </c>
      <c r="AB16" t="str">
        <f t="shared" si="13"/>
        <v>yon&gt;</v>
      </c>
      <c r="AC16" t="str">
        <f t="shared" si="14"/>
        <v>go&gt;</v>
      </c>
      <c r="AD16" t="str">
        <f t="shared" si="15"/>
        <v>roppai</v>
      </c>
      <c r="AE16" t="str">
        <f t="shared" si="16"/>
        <v>nana&gt;</v>
      </c>
      <c r="AF16" t="str">
        <f t="shared" si="17"/>
        <v>happai</v>
      </c>
      <c r="AG16" t="str">
        <f t="shared" si="18"/>
        <v>kyuu&gt;</v>
      </c>
      <c r="AH16" t="str">
        <f t="shared" si="19"/>
        <v>juppai</v>
      </c>
      <c r="AI16" t="str">
        <f t="shared" si="38"/>
        <v>🍺 Glasses/Cups (ぱい)</v>
      </c>
      <c r="AJ16" t="str">
        <f t="shared" si="20"/>
        <v>🍺 Glasses/Cups (ぱい)</v>
      </c>
      <c r="AK16" t="e">
        <f t="shared" si="21"/>
        <v>#VALUE!</v>
      </c>
      <c r="AL16">
        <f t="shared" si="22"/>
        <v>20</v>
      </c>
      <c r="AM16" s="1" t="str">
        <f t="shared" si="23"/>
        <v>hai</v>
      </c>
      <c r="AN16" t="str">
        <f t="shared" si="24"/>
        <v>ippai</v>
      </c>
      <c r="AO16" t="str">
        <f t="shared" si="25"/>
        <v>&lt;&gt;</v>
      </c>
      <c r="AP16" t="str">
        <f t="shared" si="26"/>
        <v>&lt;bai</v>
      </c>
      <c r="AQ16" t="str">
        <f t="shared" si="27"/>
        <v>&lt;&gt;</v>
      </c>
      <c r="AR16" t="str">
        <f t="shared" si="28"/>
        <v>&lt;&gt;</v>
      </c>
      <c r="AS16" t="str">
        <f t="shared" si="29"/>
        <v>roppai</v>
      </c>
      <c r="AT16" t="str">
        <f t="shared" si="30"/>
        <v>&lt;&gt;</v>
      </c>
      <c r="AU16" t="str">
        <f t="shared" si="31"/>
        <v>happai</v>
      </c>
      <c r="AV16" t="str">
        <f t="shared" si="32"/>
        <v>&lt;&gt;</v>
      </c>
      <c r="AW16" t="str">
        <f t="shared" si="33"/>
        <v>juppai</v>
      </c>
      <c r="AX16" s="1" t="str">
        <f t="shared" si="34"/>
        <v>hai</v>
      </c>
    </row>
    <row r="17" spans="1:50" x14ac:dyDescent="0.25">
      <c r="A17" t="s">
        <v>585</v>
      </c>
      <c r="B17" t="s">
        <v>154</v>
      </c>
      <c r="C17" t="s">
        <v>155</v>
      </c>
      <c r="D17" t="s">
        <v>156</v>
      </c>
      <c r="E17" t="s">
        <v>157</v>
      </c>
      <c r="F17" t="s">
        <v>158</v>
      </c>
      <c r="G17" t="s">
        <v>159</v>
      </c>
      <c r="H17" t="s">
        <v>160</v>
      </c>
      <c r="I17" t="s">
        <v>567</v>
      </c>
      <c r="J17" t="s">
        <v>161</v>
      </c>
      <c r="K17" t="s">
        <v>162</v>
      </c>
      <c r="L17">
        <v>4</v>
      </c>
      <c r="M17" t="str">
        <f t="shared" si="35"/>
        <v>soku</v>
      </c>
      <c r="N17" t="str">
        <f t="shared" si="1"/>
        <v>soku</v>
      </c>
      <c r="O17" t="str">
        <f t="shared" si="2"/>
        <v>zoku</v>
      </c>
      <c r="P17" t="str">
        <f t="shared" si="3"/>
        <v>zoku</v>
      </c>
      <c r="Q17" t="str">
        <f t="shared" si="4"/>
        <v>soku</v>
      </c>
      <c r="R17" t="str">
        <f t="shared" si="5"/>
        <v>soku</v>
      </c>
      <c r="S17" t="str">
        <f t="shared" si="6"/>
        <v>soku</v>
      </c>
      <c r="T17" t="str">
        <f t="shared" si="7"/>
        <v>soku</v>
      </c>
      <c r="U17" t="str">
        <f t="shared" si="8"/>
        <v>soku</v>
      </c>
      <c r="V17" t="str">
        <f t="shared" si="9"/>
        <v>soku</v>
      </c>
      <c r="W17" t="str">
        <f t="shared" si="36"/>
        <v>👞 Shoes/Socks (そく)</v>
      </c>
      <c r="X17" s="1" t="str">
        <f t="shared" si="37"/>
        <v>soku</v>
      </c>
      <c r="Y17" t="str">
        <f t="shared" si="10"/>
        <v>is&gt;</v>
      </c>
      <c r="Z17" t="str">
        <f t="shared" si="11"/>
        <v>ni&gt;</v>
      </c>
      <c r="AA17" t="str">
        <f t="shared" si="12"/>
        <v>sanzoku</v>
      </c>
      <c r="AB17" t="str">
        <f t="shared" si="13"/>
        <v>yonzoku</v>
      </c>
      <c r="AC17" t="str">
        <f t="shared" si="14"/>
        <v>go&gt;</v>
      </c>
      <c r="AD17" t="str">
        <f t="shared" si="15"/>
        <v>roku&gt;</v>
      </c>
      <c r="AE17" t="str">
        <f t="shared" si="16"/>
        <v>nana&gt;</v>
      </c>
      <c r="AF17" t="str">
        <f t="shared" si="17"/>
        <v>has&gt;</v>
      </c>
      <c r="AG17" t="str">
        <f t="shared" si="18"/>
        <v>kyuu&gt;</v>
      </c>
      <c r="AH17" t="str">
        <f t="shared" si="19"/>
        <v>jus&gt;</v>
      </c>
      <c r="AI17" t="str">
        <f t="shared" si="38"/>
        <v>👞 Shoes/Socks (そく)</v>
      </c>
      <c r="AJ17" t="str">
        <f t="shared" si="20"/>
        <v>👞 Shoes/Socks (そく)</v>
      </c>
      <c r="AK17" t="e">
        <f t="shared" si="21"/>
        <v>#VALUE!</v>
      </c>
      <c r="AL17">
        <f t="shared" si="22"/>
        <v>19</v>
      </c>
      <c r="AM17" s="1" t="str">
        <f t="shared" si="23"/>
        <v>soku</v>
      </c>
      <c r="AN17" t="str">
        <f t="shared" si="24"/>
        <v>is&gt;</v>
      </c>
      <c r="AO17" t="str">
        <f t="shared" si="25"/>
        <v>&lt;&gt;</v>
      </c>
      <c r="AP17" t="str">
        <f t="shared" si="26"/>
        <v>&lt;zoku</v>
      </c>
      <c r="AQ17" t="str">
        <f t="shared" si="27"/>
        <v>&lt;zoku</v>
      </c>
      <c r="AR17" t="str">
        <f t="shared" si="28"/>
        <v>&lt;&gt;</v>
      </c>
      <c r="AS17" t="str">
        <f t="shared" si="29"/>
        <v>&lt;&gt;</v>
      </c>
      <c r="AT17" t="str">
        <f t="shared" si="30"/>
        <v>&lt;&gt;</v>
      </c>
      <c r="AU17" t="str">
        <f t="shared" si="31"/>
        <v>has&gt;</v>
      </c>
      <c r="AV17" t="str">
        <f t="shared" si="32"/>
        <v>&lt;&gt;</v>
      </c>
      <c r="AW17" t="str">
        <f t="shared" si="33"/>
        <v>jus&gt;</v>
      </c>
      <c r="AX17" s="1" t="str">
        <f t="shared" si="34"/>
        <v>soku</v>
      </c>
    </row>
    <row r="18" spans="1:50" x14ac:dyDescent="0.25">
      <c r="A18" t="s">
        <v>586</v>
      </c>
      <c r="B18" t="s">
        <v>163</v>
      </c>
      <c r="C18" t="s">
        <v>164</v>
      </c>
      <c r="D18" t="s">
        <v>165</v>
      </c>
      <c r="E18" t="s">
        <v>166</v>
      </c>
      <c r="F18" t="s">
        <v>167</v>
      </c>
      <c r="G18" t="s">
        <v>168</v>
      </c>
      <c r="H18" t="s">
        <v>169</v>
      </c>
      <c r="I18" t="s">
        <v>170</v>
      </c>
      <c r="J18" t="s">
        <v>171</v>
      </c>
      <c r="K18" t="s">
        <v>172</v>
      </c>
      <c r="L18">
        <v>3</v>
      </c>
      <c r="M18" t="str">
        <f t="shared" si="35"/>
        <v>ken</v>
      </c>
      <c r="N18" t="str">
        <f t="shared" si="1"/>
        <v>ken</v>
      </c>
      <c r="O18" t="str">
        <f t="shared" si="2"/>
        <v>gen</v>
      </c>
      <c r="P18" t="str">
        <f t="shared" si="3"/>
        <v>ken</v>
      </c>
      <c r="Q18" t="str">
        <f t="shared" si="4"/>
        <v>ken</v>
      </c>
      <c r="R18" t="str">
        <f t="shared" si="5"/>
        <v>ken</v>
      </c>
      <c r="S18" t="str">
        <f t="shared" si="6"/>
        <v>ken</v>
      </c>
      <c r="T18" t="str">
        <f t="shared" si="7"/>
        <v>ken</v>
      </c>
      <c r="U18" t="str">
        <f t="shared" si="8"/>
        <v>ken</v>
      </c>
      <c r="V18" t="str">
        <f t="shared" si="9"/>
        <v>ken</v>
      </c>
      <c r="W18" t="str">
        <f t="shared" si="36"/>
        <v>🏠 Houses (けん)</v>
      </c>
      <c r="X18" s="1" t="str">
        <f t="shared" si="37"/>
        <v>ken</v>
      </c>
      <c r="Y18" t="str">
        <f t="shared" si="10"/>
        <v>ik&gt;</v>
      </c>
      <c r="Z18" t="str">
        <f t="shared" si="11"/>
        <v>ni&gt;</v>
      </c>
      <c r="AA18" t="str">
        <f t="shared" si="12"/>
        <v>sangen</v>
      </c>
      <c r="AB18" t="str">
        <f t="shared" si="13"/>
        <v>yon&gt;</v>
      </c>
      <c r="AC18" t="str">
        <f t="shared" si="14"/>
        <v>go&gt;</v>
      </c>
      <c r="AD18" t="str">
        <f t="shared" si="15"/>
        <v>rok&gt;</v>
      </c>
      <c r="AE18" t="str">
        <f t="shared" si="16"/>
        <v>nana&gt;</v>
      </c>
      <c r="AF18" t="str">
        <f t="shared" si="17"/>
        <v>hak&gt;</v>
      </c>
      <c r="AG18" t="str">
        <f t="shared" si="18"/>
        <v>kyuu&gt;</v>
      </c>
      <c r="AH18" t="str">
        <f t="shared" si="19"/>
        <v>juk&gt;</v>
      </c>
      <c r="AI18" t="str">
        <f t="shared" si="38"/>
        <v>🏠 Houses (けん)</v>
      </c>
      <c r="AJ18" t="str">
        <f t="shared" si="20"/>
        <v>🏠 Houses (けん)</v>
      </c>
      <c r="AK18" t="e">
        <f t="shared" si="21"/>
        <v>#VALUE!</v>
      </c>
      <c r="AL18">
        <f t="shared" si="22"/>
        <v>14</v>
      </c>
      <c r="AM18" s="1" t="str">
        <f t="shared" si="23"/>
        <v>ken</v>
      </c>
      <c r="AN18" t="str">
        <f t="shared" si="24"/>
        <v>ik&gt;</v>
      </c>
      <c r="AO18" t="str">
        <f t="shared" si="25"/>
        <v>&lt;&gt;</v>
      </c>
      <c r="AP18" t="str">
        <f t="shared" si="26"/>
        <v>&lt;gen</v>
      </c>
      <c r="AQ18" t="str">
        <f t="shared" si="27"/>
        <v>&lt;&gt;</v>
      </c>
      <c r="AR18" t="str">
        <f t="shared" si="28"/>
        <v>&lt;&gt;</v>
      </c>
      <c r="AS18" t="str">
        <f t="shared" si="29"/>
        <v>rok&gt;</v>
      </c>
      <c r="AT18" t="str">
        <f t="shared" si="30"/>
        <v>&lt;&gt;</v>
      </c>
      <c r="AU18" t="str">
        <f t="shared" si="31"/>
        <v>hak&gt;</v>
      </c>
      <c r="AV18" t="str">
        <f t="shared" si="32"/>
        <v>&lt;&gt;</v>
      </c>
      <c r="AW18" t="str">
        <f t="shared" si="33"/>
        <v>juk&gt;</v>
      </c>
      <c r="AX18" s="1" t="str">
        <f t="shared" si="34"/>
        <v>ken</v>
      </c>
    </row>
    <row r="19" spans="1:50" x14ac:dyDescent="0.25">
      <c r="A19" t="s">
        <v>587</v>
      </c>
      <c r="B19" t="s">
        <v>173</v>
      </c>
      <c r="C19" t="s">
        <v>174</v>
      </c>
      <c r="D19" t="s">
        <v>175</v>
      </c>
      <c r="E19" t="s">
        <v>176</v>
      </c>
      <c r="F19" t="s">
        <v>177</v>
      </c>
      <c r="G19" t="s">
        <v>178</v>
      </c>
      <c r="H19" t="s">
        <v>179</v>
      </c>
      <c r="I19" t="s">
        <v>613</v>
      </c>
      <c r="J19" t="s">
        <v>180</v>
      </c>
      <c r="K19" t="s">
        <v>181</v>
      </c>
      <c r="L19">
        <v>4</v>
      </c>
      <c r="M19" t="str">
        <f t="shared" si="35"/>
        <v>tsuu</v>
      </c>
      <c r="N19" t="str">
        <f t="shared" si="1"/>
        <v>tsuu</v>
      </c>
      <c r="O19" t="str">
        <f t="shared" si="2"/>
        <v>tsuu</v>
      </c>
      <c r="P19" t="str">
        <f t="shared" si="3"/>
        <v>ntuu</v>
      </c>
      <c r="Q19" t="str">
        <f t="shared" si="4"/>
        <v>tsuu</v>
      </c>
      <c r="R19" t="str">
        <f t="shared" si="5"/>
        <v>tsuu</v>
      </c>
      <c r="S19" t="str">
        <f t="shared" si="6"/>
        <v>tsuu</v>
      </c>
      <c r="T19" t="str">
        <f t="shared" si="7"/>
        <v>tsuu</v>
      </c>
      <c r="U19" t="str">
        <f t="shared" si="8"/>
        <v>tsuu</v>
      </c>
      <c r="V19" t="str">
        <f t="shared" si="9"/>
        <v>tsuu</v>
      </c>
      <c r="W19" t="str">
        <f t="shared" si="36"/>
        <v>✉️ Messages/Letters (つう)</v>
      </c>
      <c r="X19" s="1" t="str">
        <f t="shared" si="37"/>
        <v>tsuu</v>
      </c>
      <c r="Y19" t="str">
        <f t="shared" si="10"/>
        <v>it&gt;</v>
      </c>
      <c r="Z19" t="str">
        <f t="shared" si="11"/>
        <v>ni&gt;</v>
      </c>
      <c r="AA19" t="str">
        <f t="shared" si="12"/>
        <v>san&gt;</v>
      </c>
      <c r="AB19" t="str">
        <f t="shared" si="13"/>
        <v>yontuu</v>
      </c>
      <c r="AC19" t="str">
        <f t="shared" si="14"/>
        <v>go&gt;</v>
      </c>
      <c r="AD19" t="str">
        <f t="shared" si="15"/>
        <v>roku&gt;</v>
      </c>
      <c r="AE19" t="str">
        <f t="shared" si="16"/>
        <v>nana&gt;</v>
      </c>
      <c r="AF19" t="str">
        <f t="shared" si="17"/>
        <v>hat&gt;</v>
      </c>
      <c r="AG19" t="str">
        <f t="shared" si="18"/>
        <v>kyuu&gt;</v>
      </c>
      <c r="AH19" t="str">
        <f t="shared" si="19"/>
        <v>juu&gt;</v>
      </c>
      <c r="AI19" t="str">
        <f t="shared" si="38"/>
        <v>✉️ Messages/Letters (つう)</v>
      </c>
      <c r="AJ19" t="str">
        <f t="shared" si="20"/>
        <v>✉️ Messages/Letters (つう)</v>
      </c>
      <c r="AK19" t="e">
        <f t="shared" si="21"/>
        <v>#VALUE!</v>
      </c>
      <c r="AL19">
        <f t="shared" si="22"/>
        <v>24</v>
      </c>
      <c r="AM19" s="1" t="str">
        <f t="shared" si="23"/>
        <v>tsuu</v>
      </c>
      <c r="AN19" t="str">
        <f t="shared" si="24"/>
        <v>it&gt;</v>
      </c>
      <c r="AO19" t="str">
        <f t="shared" si="25"/>
        <v>&lt;&gt;</v>
      </c>
      <c r="AP19" t="str">
        <f t="shared" si="26"/>
        <v>&lt;&gt;</v>
      </c>
      <c r="AQ19" t="str">
        <f t="shared" si="27"/>
        <v>&lt;tuu</v>
      </c>
      <c r="AR19" t="str">
        <f t="shared" si="28"/>
        <v>&lt;&gt;</v>
      </c>
      <c r="AS19" t="str">
        <f t="shared" si="29"/>
        <v>&lt;&gt;</v>
      </c>
      <c r="AT19" t="str">
        <f t="shared" si="30"/>
        <v>&lt;&gt;</v>
      </c>
      <c r="AU19" t="str">
        <f t="shared" si="31"/>
        <v>hat&gt;</v>
      </c>
      <c r="AV19" t="str">
        <f t="shared" si="32"/>
        <v>&lt;&gt;</v>
      </c>
      <c r="AW19" t="str">
        <f t="shared" si="33"/>
        <v>&lt;&gt;</v>
      </c>
      <c r="AX19" s="1" t="str">
        <f t="shared" si="34"/>
        <v>tsuu</v>
      </c>
    </row>
    <row r="20" spans="1:50" x14ac:dyDescent="0.25">
      <c r="A20" t="s">
        <v>590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  <c r="G20" t="s">
        <v>265</v>
      </c>
      <c r="H20" t="s">
        <v>266</v>
      </c>
      <c r="I20" t="s">
        <v>267</v>
      </c>
      <c r="J20" t="s">
        <v>268</v>
      </c>
      <c r="K20" t="s">
        <v>269</v>
      </c>
      <c r="L20">
        <v>4</v>
      </c>
      <c r="M20" t="str">
        <f t="shared" si="35"/>
        <v>byou</v>
      </c>
      <c r="N20" t="str">
        <f t="shared" si="1"/>
        <v>byou</v>
      </c>
      <c r="O20" t="str">
        <f t="shared" si="2"/>
        <v>byou</v>
      </c>
      <c r="P20" t="str">
        <f t="shared" si="3"/>
        <v>byou</v>
      </c>
      <c r="Q20" t="str">
        <f t="shared" si="4"/>
        <v>byou</v>
      </c>
      <c r="R20" t="str">
        <f t="shared" si="5"/>
        <v>byou</v>
      </c>
      <c r="S20" t="str">
        <f t="shared" si="6"/>
        <v>byou</v>
      </c>
      <c r="T20" t="str">
        <f t="shared" si="7"/>
        <v>byou</v>
      </c>
      <c r="U20" t="str">
        <f t="shared" si="8"/>
        <v>byou</v>
      </c>
      <c r="V20" t="str">
        <f t="shared" si="9"/>
        <v>byou</v>
      </c>
      <c r="W20" t="str">
        <f t="shared" si="36"/>
        <v>⏲️ Seconds (びょう )</v>
      </c>
      <c r="X20" s="1" t="str">
        <f t="shared" si="37"/>
        <v>byou</v>
      </c>
      <c r="Y20" t="str">
        <f t="shared" si="10"/>
        <v>ichi&gt;</v>
      </c>
      <c r="Z20" t="str">
        <f t="shared" si="11"/>
        <v>ni&gt;</v>
      </c>
      <c r="AA20" t="str">
        <f t="shared" si="12"/>
        <v>san&gt;</v>
      </c>
      <c r="AB20" t="str">
        <f t="shared" si="13"/>
        <v>yon&gt;</v>
      </c>
      <c r="AC20" t="str">
        <f t="shared" si="14"/>
        <v>go&gt;</v>
      </c>
      <c r="AD20" t="str">
        <f t="shared" si="15"/>
        <v>roku&gt;</v>
      </c>
      <c r="AE20" t="str">
        <f t="shared" si="16"/>
        <v>nana&gt;</v>
      </c>
      <c r="AF20" t="str">
        <f t="shared" si="17"/>
        <v>hachi&gt;</v>
      </c>
      <c r="AG20" t="str">
        <f t="shared" si="18"/>
        <v>kyuu&gt;</v>
      </c>
      <c r="AH20" t="str">
        <f t="shared" ref="AH20:AH40" si="39">TRIM(SUBSTITUTE(MID(SUBSTITUTE(K20,$X20,"&gt;"),1+FIND("(",K20),100),")",""))</f>
        <v>juu&gt;</v>
      </c>
      <c r="AI20" t="str">
        <f t="shared" si="38"/>
        <v>⏲️ Seconds (びょう )</v>
      </c>
      <c r="AJ20" t="str">
        <f t="shared" si="20"/>
        <v>⏲️ Seconds (びょう )</v>
      </c>
      <c r="AK20" t="e">
        <f t="shared" si="21"/>
        <v>#VALUE!</v>
      </c>
      <c r="AL20">
        <f t="shared" si="22"/>
        <v>17</v>
      </c>
      <c r="AM20" s="1" t="str">
        <f t="shared" si="23"/>
        <v>byou</v>
      </c>
      <c r="AN20" t="str">
        <f t="shared" si="24"/>
        <v>&lt;&gt;</v>
      </c>
      <c r="AO20" t="str">
        <f t="shared" si="25"/>
        <v>&lt;&gt;</v>
      </c>
      <c r="AP20" t="str">
        <f t="shared" si="26"/>
        <v>&lt;&gt;</v>
      </c>
      <c r="AQ20" t="str">
        <f t="shared" si="27"/>
        <v>&lt;&gt;</v>
      </c>
      <c r="AR20" t="str">
        <f t="shared" si="28"/>
        <v>&lt;&gt;</v>
      </c>
      <c r="AS20" t="str">
        <f t="shared" si="29"/>
        <v>&lt;&gt;</v>
      </c>
      <c r="AT20" t="str">
        <f t="shared" si="30"/>
        <v>&lt;&gt;</v>
      </c>
      <c r="AU20" t="str">
        <f t="shared" si="31"/>
        <v>&lt;&gt;</v>
      </c>
      <c r="AV20" t="str">
        <f t="shared" si="32"/>
        <v>&lt;&gt;</v>
      </c>
      <c r="AW20" t="str">
        <f t="shared" si="33"/>
        <v>&lt;&gt;</v>
      </c>
      <c r="AX20" s="1" t="str">
        <f t="shared" si="34"/>
        <v>byou</v>
      </c>
    </row>
    <row r="21" spans="1:50" x14ac:dyDescent="0.25">
      <c r="A21" t="s">
        <v>591</v>
      </c>
      <c r="B21" t="s">
        <v>271</v>
      </c>
      <c r="C21" t="s">
        <v>272</v>
      </c>
      <c r="D21" t="s">
        <v>273</v>
      </c>
      <c r="E21" t="s">
        <v>274</v>
      </c>
      <c r="F21" t="s">
        <v>275</v>
      </c>
      <c r="G21" t="s">
        <v>276</v>
      </c>
      <c r="H21" t="s">
        <v>277</v>
      </c>
      <c r="I21" t="s">
        <v>278</v>
      </c>
      <c r="J21" t="s">
        <v>279</v>
      </c>
      <c r="K21" t="s">
        <v>280</v>
      </c>
      <c r="L21">
        <v>2</v>
      </c>
      <c r="M21" t="str">
        <f t="shared" si="35"/>
        <v>hi</v>
      </c>
      <c r="N21" t="str">
        <f t="shared" si="1"/>
        <v>ka</v>
      </c>
      <c r="O21" t="str">
        <f t="shared" si="2"/>
        <v>ka</v>
      </c>
      <c r="P21" t="str">
        <f t="shared" si="3"/>
        <v>ka</v>
      </c>
      <c r="Q21" t="str">
        <f t="shared" si="4"/>
        <v>ka</v>
      </c>
      <c r="R21" t="str">
        <f t="shared" si="5"/>
        <v>ka</v>
      </c>
      <c r="S21" t="str">
        <f t="shared" si="6"/>
        <v>ka</v>
      </c>
      <c r="T21" t="str">
        <f t="shared" si="7"/>
        <v>ka</v>
      </c>
      <c r="U21" t="str">
        <f t="shared" si="8"/>
        <v>ka</v>
      </c>
      <c r="V21" t="str">
        <f t="shared" si="9"/>
        <v>ka</v>
      </c>
      <c r="W21" t="str">
        <f t="shared" si="36"/>
        <v>📆 Days (にち )</v>
      </c>
      <c r="X21" s="1" t="str">
        <f t="shared" si="37"/>
        <v>ka</v>
      </c>
      <c r="Y21" t="str">
        <f t="shared" si="10"/>
        <v>ichinichi</v>
      </c>
      <c r="Z21" t="str">
        <f t="shared" si="11"/>
        <v>futsu&gt;</v>
      </c>
      <c r="AA21" t="str">
        <f t="shared" si="12"/>
        <v>mik&gt;</v>
      </c>
      <c r="AB21" t="str">
        <f t="shared" si="13"/>
        <v>yok&gt;</v>
      </c>
      <c r="AC21" t="str">
        <f t="shared" si="14"/>
        <v>itsu&gt;</v>
      </c>
      <c r="AD21" t="str">
        <f t="shared" si="15"/>
        <v>mui&gt;</v>
      </c>
      <c r="AE21" t="str">
        <f t="shared" si="16"/>
        <v>nano&gt;</v>
      </c>
      <c r="AF21" t="str">
        <f t="shared" si="17"/>
        <v>you&gt;</v>
      </c>
      <c r="AG21" t="str">
        <f t="shared" si="18"/>
        <v>kokono&gt;</v>
      </c>
      <c r="AH21" t="str">
        <f t="shared" si="39"/>
        <v>too&gt;</v>
      </c>
      <c r="AI21" t="str">
        <f t="shared" si="38"/>
        <v>📆 Days (にち )</v>
      </c>
      <c r="AJ21" t="str">
        <f t="shared" si="20"/>
        <v>📆 Days (にち )</v>
      </c>
      <c r="AK21" t="e">
        <f t="shared" si="21"/>
        <v>#VALUE!</v>
      </c>
      <c r="AL21">
        <f t="shared" si="22"/>
        <v>13</v>
      </c>
      <c r="AM21" s="1" t="str">
        <f t="shared" si="23"/>
        <v>ka</v>
      </c>
      <c r="AN21" t="str">
        <f t="shared" si="24"/>
        <v>&lt;n&lt;</v>
      </c>
      <c r="AO21" t="str">
        <f t="shared" si="25"/>
        <v>futsu&gt;</v>
      </c>
      <c r="AP21" t="str">
        <f t="shared" si="26"/>
        <v>mik&gt;</v>
      </c>
      <c r="AQ21" t="str">
        <f t="shared" si="27"/>
        <v>yok&gt;</v>
      </c>
      <c r="AR21" t="str">
        <f t="shared" si="28"/>
        <v>itsu&gt;</v>
      </c>
      <c r="AS21" t="str">
        <f t="shared" si="29"/>
        <v>mui&gt;</v>
      </c>
      <c r="AT21" t="str">
        <f t="shared" si="30"/>
        <v>nano&gt;</v>
      </c>
      <c r="AU21" t="str">
        <f t="shared" si="31"/>
        <v>you&gt;</v>
      </c>
      <c r="AV21" t="str">
        <f t="shared" si="32"/>
        <v>kokono&gt;</v>
      </c>
      <c r="AW21" t="str">
        <f t="shared" si="33"/>
        <v>too&gt;</v>
      </c>
      <c r="AX21" s="1" t="str">
        <f t="shared" si="34"/>
        <v>ka</v>
      </c>
    </row>
    <row r="22" spans="1:50" x14ac:dyDescent="0.25">
      <c r="A22" t="s">
        <v>592</v>
      </c>
      <c r="B22" t="s">
        <v>281</v>
      </c>
      <c r="C22" t="s">
        <v>282</v>
      </c>
      <c r="D22" t="s">
        <v>283</v>
      </c>
      <c r="E22" t="s">
        <v>284</v>
      </c>
      <c r="F22" t="s">
        <v>285</v>
      </c>
      <c r="G22" t="s">
        <v>286</v>
      </c>
      <c r="H22" t="s">
        <v>287</v>
      </c>
      <c r="I22" t="s">
        <v>288</v>
      </c>
      <c r="J22" t="s">
        <v>289</v>
      </c>
      <c r="K22" t="s">
        <v>290</v>
      </c>
      <c r="L22">
        <v>7</v>
      </c>
      <c r="M22" t="str">
        <f t="shared" si="35"/>
        <v>shuukan</v>
      </c>
      <c r="N22" t="str">
        <f t="shared" si="1"/>
        <v>shuukan</v>
      </c>
      <c r="O22" t="str">
        <f t="shared" si="2"/>
        <v>shuukan</v>
      </c>
      <c r="P22" t="str">
        <f t="shared" si="3"/>
        <v>shuukan</v>
      </c>
      <c r="Q22" t="str">
        <f t="shared" si="4"/>
        <v>shuukan</v>
      </c>
      <c r="R22" t="str">
        <f t="shared" si="5"/>
        <v>shuukan</v>
      </c>
      <c r="S22" t="str">
        <f t="shared" si="6"/>
        <v>shuukan</v>
      </c>
      <c r="T22" t="str">
        <f t="shared" si="7"/>
        <v>shuukan</v>
      </c>
      <c r="U22" t="str">
        <f t="shared" si="8"/>
        <v>shuukan</v>
      </c>
      <c r="V22" t="str">
        <f t="shared" si="9"/>
        <v>shuukan</v>
      </c>
      <c r="W22" t="str">
        <f t="shared" si="36"/>
        <v>📅 Weeks (しゅうかん )</v>
      </c>
      <c r="X22" s="1" t="str">
        <f t="shared" si="37"/>
        <v>shuukan</v>
      </c>
      <c r="Y22" t="str">
        <f t="shared" si="10"/>
        <v>is&gt;</v>
      </c>
      <c r="Z22" t="str">
        <f t="shared" si="11"/>
        <v>ni&gt;</v>
      </c>
      <c r="AA22" t="str">
        <f t="shared" si="12"/>
        <v>san&gt;</v>
      </c>
      <c r="AB22" t="str">
        <f t="shared" si="13"/>
        <v>yon&gt;</v>
      </c>
      <c r="AC22" t="str">
        <f t="shared" si="14"/>
        <v>go&gt;</v>
      </c>
      <c r="AD22" t="str">
        <f t="shared" si="15"/>
        <v>roku&gt;</v>
      </c>
      <c r="AE22" t="str">
        <f t="shared" si="16"/>
        <v>nana&gt;</v>
      </c>
      <c r="AF22" t="str">
        <f t="shared" si="17"/>
        <v>has&gt;</v>
      </c>
      <c r="AG22" t="str">
        <f t="shared" si="18"/>
        <v>kyuu&gt;</v>
      </c>
      <c r="AH22" t="str">
        <f t="shared" si="39"/>
        <v>jus&gt;</v>
      </c>
      <c r="AI22" t="str">
        <f t="shared" si="38"/>
        <v>📅 Weeks (しゅうかん )</v>
      </c>
      <c r="AJ22" t="str">
        <f t="shared" si="20"/>
        <v>📅 Weeks (しゅうかん )</v>
      </c>
      <c r="AK22" t="e">
        <f t="shared" si="21"/>
        <v>#VALUE!</v>
      </c>
      <c r="AL22">
        <f t="shared" si="22"/>
        <v>17</v>
      </c>
      <c r="AM22" s="1" t="str">
        <f t="shared" si="23"/>
        <v>shuukan</v>
      </c>
      <c r="AN22" t="str">
        <f t="shared" si="24"/>
        <v>is&gt;</v>
      </c>
      <c r="AO22" t="str">
        <f t="shared" si="25"/>
        <v>&lt;&gt;</v>
      </c>
      <c r="AP22" t="str">
        <f t="shared" si="26"/>
        <v>&lt;&gt;</v>
      </c>
      <c r="AQ22" t="str">
        <f t="shared" si="27"/>
        <v>&lt;&gt;</v>
      </c>
      <c r="AR22" t="str">
        <f t="shared" si="28"/>
        <v>&lt;&gt;</v>
      </c>
      <c r="AS22" t="str">
        <f t="shared" si="29"/>
        <v>&lt;&gt;</v>
      </c>
      <c r="AT22" t="str">
        <f t="shared" si="30"/>
        <v>&lt;&gt;</v>
      </c>
      <c r="AU22" t="str">
        <f t="shared" si="31"/>
        <v>has&gt;</v>
      </c>
      <c r="AV22" t="str">
        <f t="shared" si="32"/>
        <v>&lt;&gt;</v>
      </c>
      <c r="AW22" t="str">
        <f t="shared" si="33"/>
        <v>jus&gt;</v>
      </c>
      <c r="AX22" s="1" t="str">
        <f>AM22</f>
        <v>shuukan</v>
      </c>
    </row>
    <row r="23" spans="1:50" x14ac:dyDescent="0.25">
      <c r="A23" t="s">
        <v>593</v>
      </c>
      <c r="B23" t="s">
        <v>291</v>
      </c>
      <c r="C23" t="s">
        <v>292</v>
      </c>
      <c r="D23" t="s">
        <v>293</v>
      </c>
      <c r="E23" t="s">
        <v>294</v>
      </c>
      <c r="F23" t="s">
        <v>295</v>
      </c>
      <c r="G23" t="s">
        <v>296</v>
      </c>
      <c r="H23" t="s">
        <v>297</v>
      </c>
      <c r="I23" t="s">
        <v>298</v>
      </c>
      <c r="J23" t="s">
        <v>299</v>
      </c>
      <c r="K23" t="s">
        <v>300</v>
      </c>
      <c r="L23">
        <v>3</v>
      </c>
      <c r="M23" t="str">
        <f t="shared" si="35"/>
        <v>nen</v>
      </c>
      <c r="N23" t="str">
        <f t="shared" si="1"/>
        <v>nen</v>
      </c>
      <c r="O23" t="str">
        <f t="shared" si="2"/>
        <v>nen</v>
      </c>
      <c r="P23" t="str">
        <f t="shared" si="3"/>
        <v>nen</v>
      </c>
      <c r="Q23" t="str">
        <f t="shared" si="4"/>
        <v>nen</v>
      </c>
      <c r="R23" t="str">
        <f t="shared" si="5"/>
        <v>nen</v>
      </c>
      <c r="S23" t="str">
        <f t="shared" si="6"/>
        <v>nen</v>
      </c>
      <c r="T23" t="str">
        <f t="shared" si="7"/>
        <v>nen</v>
      </c>
      <c r="U23" t="str">
        <f t="shared" si="8"/>
        <v>nen</v>
      </c>
      <c r="V23" t="str">
        <f t="shared" si="9"/>
        <v>nen</v>
      </c>
      <c r="W23" t="str">
        <f t="shared" si="36"/>
        <v>🎉 Years (ねん )</v>
      </c>
      <c r="X23" s="1" t="str">
        <f t="shared" si="37"/>
        <v>nen</v>
      </c>
      <c r="Y23" t="str">
        <f t="shared" si="10"/>
        <v>ichi&gt;</v>
      </c>
      <c r="Z23" t="str">
        <f t="shared" si="11"/>
        <v>ni&gt;</v>
      </c>
      <c r="AA23" t="str">
        <f t="shared" si="12"/>
        <v>san&gt;</v>
      </c>
      <c r="AB23" t="str">
        <f t="shared" si="13"/>
        <v>yo&gt;</v>
      </c>
      <c r="AC23" t="str">
        <f t="shared" si="14"/>
        <v>go&gt;</v>
      </c>
      <c r="AD23" t="str">
        <f t="shared" si="15"/>
        <v>roku&gt;</v>
      </c>
      <c r="AE23" t="str">
        <f t="shared" si="16"/>
        <v>nana&gt;</v>
      </c>
      <c r="AF23" t="str">
        <f t="shared" si="17"/>
        <v>hachi&gt;</v>
      </c>
      <c r="AG23" t="str">
        <f t="shared" si="18"/>
        <v>kyuu&gt;</v>
      </c>
      <c r="AH23" t="str">
        <f t="shared" si="39"/>
        <v>juu&gt;</v>
      </c>
      <c r="AI23" t="str">
        <f t="shared" si="38"/>
        <v>🎉 Years (ねん )</v>
      </c>
      <c r="AJ23" t="str">
        <f t="shared" si="20"/>
        <v>🎉 Years (ねん )</v>
      </c>
      <c r="AK23" t="e">
        <f t="shared" si="21"/>
        <v>#VALUE!</v>
      </c>
      <c r="AL23">
        <f t="shared" si="22"/>
        <v>14</v>
      </c>
      <c r="AM23" s="1" t="str">
        <f t="shared" si="23"/>
        <v>nen</v>
      </c>
      <c r="AN23" t="str">
        <f t="shared" si="24"/>
        <v>&lt;&gt;</v>
      </c>
      <c r="AO23" t="str">
        <f t="shared" si="25"/>
        <v>&lt;&gt;</v>
      </c>
      <c r="AP23" t="str">
        <f t="shared" si="26"/>
        <v>&lt;&gt;</v>
      </c>
      <c r="AQ23" t="str">
        <f t="shared" si="27"/>
        <v>yo&gt;</v>
      </c>
      <c r="AR23" t="str">
        <f t="shared" si="28"/>
        <v>&lt;&gt;</v>
      </c>
      <c r="AS23" t="str">
        <f t="shared" si="29"/>
        <v>&lt;&gt;</v>
      </c>
      <c r="AT23" t="str">
        <f t="shared" si="30"/>
        <v>&lt;&gt;</v>
      </c>
      <c r="AU23" t="str">
        <f t="shared" si="31"/>
        <v>&lt;&gt;</v>
      </c>
      <c r="AV23" t="str">
        <f t="shared" si="32"/>
        <v>&lt;&gt;</v>
      </c>
      <c r="AW23" t="str">
        <f t="shared" si="33"/>
        <v>&lt;&gt;</v>
      </c>
      <c r="AX23" s="1" t="str">
        <f t="shared" si="34"/>
        <v>nen</v>
      </c>
    </row>
    <row r="24" spans="1:50" x14ac:dyDescent="0.25">
      <c r="A24" t="s">
        <v>594</v>
      </c>
      <c r="B24" t="s">
        <v>301</v>
      </c>
      <c r="C24" t="s">
        <v>302</v>
      </c>
      <c r="D24" t="s">
        <v>303</v>
      </c>
      <c r="E24" t="s">
        <v>304</v>
      </c>
      <c r="F24" t="s">
        <v>305</v>
      </c>
      <c r="G24" t="s">
        <v>306</v>
      </c>
      <c r="H24" t="s">
        <v>307</v>
      </c>
      <c r="I24" t="s">
        <v>308</v>
      </c>
      <c r="J24" t="s">
        <v>309</v>
      </c>
      <c r="K24" t="s">
        <v>310</v>
      </c>
      <c r="L24">
        <v>5</v>
      </c>
      <c r="M24" t="str">
        <f t="shared" si="35"/>
        <v>hyaku</v>
      </c>
      <c r="N24" t="str">
        <f t="shared" si="1"/>
        <v>hyaku</v>
      </c>
      <c r="O24" t="str">
        <f t="shared" si="2"/>
        <v>byaku</v>
      </c>
      <c r="P24" t="str">
        <f t="shared" si="3"/>
        <v>hyaku</v>
      </c>
      <c r="Q24" t="str">
        <f t="shared" si="4"/>
        <v>hyaku</v>
      </c>
      <c r="R24" t="str">
        <f t="shared" si="5"/>
        <v>pyaku</v>
      </c>
      <c r="S24" t="str">
        <f t="shared" si="6"/>
        <v>hyaku</v>
      </c>
      <c r="T24" t="str">
        <f t="shared" si="7"/>
        <v>pyaku</v>
      </c>
      <c r="U24" t="str">
        <f t="shared" si="8"/>
        <v>hyaku</v>
      </c>
      <c r="V24" t="str">
        <f t="shared" si="9"/>
        <v>ん(sen</v>
      </c>
      <c r="W24" t="str">
        <f t="shared" si="36"/>
        <v>💯 Hundreds (ひゃく )</v>
      </c>
      <c r="X24" s="1" t="str">
        <f t="shared" si="37"/>
        <v>hyaku</v>
      </c>
      <c r="Y24" t="str">
        <f t="shared" si="10"/>
        <v>&gt;</v>
      </c>
      <c r="Z24" t="str">
        <f t="shared" si="11"/>
        <v>ni&gt;</v>
      </c>
      <c r="AA24" t="str">
        <f t="shared" si="12"/>
        <v>sanbyaku</v>
      </c>
      <c r="AB24" t="str">
        <f t="shared" si="13"/>
        <v>yon&gt;</v>
      </c>
      <c r="AC24" t="str">
        <f t="shared" si="14"/>
        <v>go&gt;</v>
      </c>
      <c r="AD24" t="str">
        <f t="shared" si="15"/>
        <v>roppyaku</v>
      </c>
      <c r="AE24" t="str">
        <f t="shared" si="16"/>
        <v>nana&gt;</v>
      </c>
      <c r="AF24" t="str">
        <f t="shared" si="17"/>
        <v>happyaku</v>
      </c>
      <c r="AG24" t="str">
        <f t="shared" si="18"/>
        <v>kyuu&gt;</v>
      </c>
      <c r="AH24" t="str">
        <f t="shared" si="39"/>
        <v>sen</v>
      </c>
      <c r="AI24" t="str">
        <f t="shared" si="38"/>
        <v>💯 Hundreds (ひゃく )</v>
      </c>
      <c r="AJ24" t="str">
        <f t="shared" si="20"/>
        <v>💯 Hundreds (ひゃく )</v>
      </c>
      <c r="AK24" t="e">
        <f t="shared" si="21"/>
        <v>#VALUE!</v>
      </c>
      <c r="AL24">
        <f t="shared" si="22"/>
        <v>18</v>
      </c>
      <c r="AM24" s="1" t="str">
        <f t="shared" si="23"/>
        <v>hyaku</v>
      </c>
      <c r="AN24" t="str">
        <f t="shared" si="24"/>
        <v>&gt;</v>
      </c>
      <c r="AO24" t="str">
        <f t="shared" si="25"/>
        <v>&lt;&gt;</v>
      </c>
      <c r="AP24" t="str">
        <f t="shared" si="26"/>
        <v>&lt;byaku</v>
      </c>
      <c r="AQ24" t="str">
        <f t="shared" si="27"/>
        <v>&lt;&gt;</v>
      </c>
      <c r="AR24" t="str">
        <f t="shared" si="28"/>
        <v>&lt;&gt;</v>
      </c>
      <c r="AS24" t="str">
        <f t="shared" si="29"/>
        <v>roppyaku</v>
      </c>
      <c r="AT24" t="str">
        <f t="shared" si="30"/>
        <v>&lt;&gt;</v>
      </c>
      <c r="AU24" t="str">
        <f t="shared" si="31"/>
        <v>happyaku</v>
      </c>
      <c r="AV24" t="str">
        <f t="shared" si="32"/>
        <v>&lt;&gt;</v>
      </c>
      <c r="AW24" t="str">
        <f t="shared" si="33"/>
        <v>sen</v>
      </c>
      <c r="AX24" s="1" t="str">
        <f t="shared" si="34"/>
        <v>hyaku</v>
      </c>
    </row>
    <row r="25" spans="1:50" x14ac:dyDescent="0.25">
      <c r="A25" t="s">
        <v>595</v>
      </c>
      <c r="B25" t="s">
        <v>310</v>
      </c>
      <c r="C25" t="s">
        <v>311</v>
      </c>
      <c r="D25" t="s">
        <v>312</v>
      </c>
      <c r="E25" t="s">
        <v>313</v>
      </c>
      <c r="F25" t="s">
        <v>314</v>
      </c>
      <c r="G25" t="s">
        <v>315</v>
      </c>
      <c r="H25" t="s">
        <v>316</v>
      </c>
      <c r="I25" t="s">
        <v>317</v>
      </c>
      <c r="J25" t="s">
        <v>318</v>
      </c>
      <c r="K25" t="s">
        <v>319</v>
      </c>
      <c r="L25">
        <v>3</v>
      </c>
      <c r="M25" t="str">
        <f t="shared" si="35"/>
        <v>sen</v>
      </c>
      <c r="N25" t="str">
        <f t="shared" si="1"/>
        <v>sen</v>
      </c>
      <c r="O25" t="str">
        <f t="shared" si="2"/>
        <v>zen</v>
      </c>
      <c r="P25" t="str">
        <f t="shared" si="3"/>
        <v>sen</v>
      </c>
      <c r="Q25" t="str">
        <f t="shared" si="4"/>
        <v>sen</v>
      </c>
      <c r="R25" t="str">
        <f t="shared" si="5"/>
        <v>sen</v>
      </c>
      <c r="S25" t="str">
        <f t="shared" si="6"/>
        <v>sen</v>
      </c>
      <c r="T25" t="str">
        <f t="shared" si="7"/>
        <v>sen</v>
      </c>
      <c r="U25" t="str">
        <f t="shared" si="8"/>
        <v>sen</v>
      </c>
      <c r="V25" t="str">
        <f t="shared" si="9"/>
        <v>man</v>
      </c>
      <c r="W25" t="str">
        <f t="shared" si="36"/>
        <v>🔢 Thousands (せん )</v>
      </c>
      <c r="X25" s="1" t="str">
        <f t="shared" si="37"/>
        <v>sen</v>
      </c>
      <c r="Y25" t="str">
        <f t="shared" si="10"/>
        <v>&gt;</v>
      </c>
      <c r="Z25" t="str">
        <f t="shared" si="11"/>
        <v>ni&gt;</v>
      </c>
      <c r="AA25" t="str">
        <f t="shared" si="12"/>
        <v>sanzen</v>
      </c>
      <c r="AB25" t="str">
        <f t="shared" si="13"/>
        <v>yon&gt;</v>
      </c>
      <c r="AC25" t="str">
        <f t="shared" si="14"/>
        <v>go&gt;</v>
      </c>
      <c r="AD25" t="str">
        <f t="shared" si="15"/>
        <v>roku&gt;</v>
      </c>
      <c r="AE25" t="str">
        <f t="shared" si="16"/>
        <v>nana&gt;</v>
      </c>
      <c r="AF25" t="str">
        <f t="shared" si="17"/>
        <v>has&gt;</v>
      </c>
      <c r="AG25" t="str">
        <f t="shared" si="18"/>
        <v>kyuu&gt;</v>
      </c>
      <c r="AH25" t="str">
        <f t="shared" si="39"/>
        <v>ichiman</v>
      </c>
      <c r="AI25" t="str">
        <f t="shared" si="38"/>
        <v>🔢 Thousands (せん )</v>
      </c>
      <c r="AJ25" t="str">
        <f t="shared" si="20"/>
        <v>🔢 Thousands (せん )</v>
      </c>
      <c r="AK25" t="e">
        <f t="shared" si="21"/>
        <v>#VALUE!</v>
      </c>
      <c r="AL25">
        <f t="shared" si="22"/>
        <v>18</v>
      </c>
      <c r="AM25" s="1" t="str">
        <f t="shared" si="23"/>
        <v>sen</v>
      </c>
      <c r="AN25" t="str">
        <f t="shared" si="24"/>
        <v>&gt;</v>
      </c>
      <c r="AO25" t="str">
        <f t="shared" si="25"/>
        <v>&lt;&gt;</v>
      </c>
      <c r="AP25" t="str">
        <f t="shared" si="26"/>
        <v>&lt;zen</v>
      </c>
      <c r="AQ25" t="str">
        <f t="shared" si="27"/>
        <v>&lt;&gt;</v>
      </c>
      <c r="AR25" t="str">
        <f t="shared" si="28"/>
        <v>&lt;&gt;</v>
      </c>
      <c r="AS25" t="str">
        <f t="shared" si="29"/>
        <v>&lt;&gt;</v>
      </c>
      <c r="AT25" t="str">
        <f t="shared" si="30"/>
        <v>&lt;&gt;</v>
      </c>
      <c r="AU25" t="str">
        <f t="shared" si="31"/>
        <v>has&gt;</v>
      </c>
      <c r="AV25" t="str">
        <f t="shared" si="32"/>
        <v>&lt;&gt;</v>
      </c>
      <c r="AW25" t="str">
        <f t="shared" si="33"/>
        <v>ichiman</v>
      </c>
      <c r="AX25" s="1" t="str">
        <f t="shared" si="34"/>
        <v>sen</v>
      </c>
    </row>
    <row r="26" spans="1:50" x14ac:dyDescent="0.25">
      <c r="A26" t="s">
        <v>596</v>
      </c>
      <c r="B26" t="s">
        <v>319</v>
      </c>
      <c r="C26" t="s">
        <v>320</v>
      </c>
      <c r="D26" t="s">
        <v>321</v>
      </c>
      <c r="E26" t="s">
        <v>322</v>
      </c>
      <c r="F26" t="s">
        <v>323</v>
      </c>
      <c r="G26" t="s">
        <v>324</v>
      </c>
      <c r="H26" t="s">
        <v>325</v>
      </c>
      <c r="I26" t="s">
        <v>326</v>
      </c>
      <c r="J26" t="s">
        <v>327</v>
      </c>
      <c r="K26" t="s">
        <v>328</v>
      </c>
      <c r="L26">
        <v>3</v>
      </c>
      <c r="M26" t="str">
        <f t="shared" si="35"/>
        <v>man</v>
      </c>
      <c r="N26" t="str">
        <f t="shared" si="1"/>
        <v>man</v>
      </c>
      <c r="O26" t="str">
        <f t="shared" si="2"/>
        <v>man</v>
      </c>
      <c r="P26" t="str">
        <f t="shared" si="3"/>
        <v>man</v>
      </c>
      <c r="Q26" t="str">
        <f t="shared" si="4"/>
        <v>man</v>
      </c>
      <c r="R26" t="str">
        <f t="shared" si="5"/>
        <v>man</v>
      </c>
      <c r="S26" t="str">
        <f t="shared" si="6"/>
        <v>man</v>
      </c>
      <c r="T26" t="str">
        <f t="shared" si="7"/>
        <v>man</v>
      </c>
      <c r="U26" t="str">
        <f t="shared" si="8"/>
        <v>man</v>
      </c>
      <c r="V26" t="str">
        <f t="shared" si="9"/>
        <v>man</v>
      </c>
      <c r="W26" t="str">
        <f t="shared" si="36"/>
        <v>🔢 Tens of Thousands (まん )</v>
      </c>
      <c r="X26" s="1" t="str">
        <f t="shared" si="37"/>
        <v>man</v>
      </c>
      <c r="Y26" t="str">
        <f t="shared" si="10"/>
        <v>ichi&gt;</v>
      </c>
      <c r="Z26" t="str">
        <f t="shared" si="11"/>
        <v>ni&gt;</v>
      </c>
      <c r="AA26" t="str">
        <f t="shared" si="12"/>
        <v>san&gt;</v>
      </c>
      <c r="AB26" t="str">
        <f t="shared" si="13"/>
        <v>yon&gt;</v>
      </c>
      <c r="AC26" t="str">
        <f t="shared" si="14"/>
        <v>go&gt;</v>
      </c>
      <c r="AD26" t="str">
        <f t="shared" si="15"/>
        <v>roku&gt;</v>
      </c>
      <c r="AE26" t="str">
        <f t="shared" si="16"/>
        <v>nana&gt;</v>
      </c>
      <c r="AF26" t="str">
        <f t="shared" si="17"/>
        <v>hachi&gt;</v>
      </c>
      <c r="AG26" t="str">
        <f t="shared" si="18"/>
        <v>kyuu&gt;</v>
      </c>
      <c r="AH26" t="str">
        <f t="shared" si="39"/>
        <v>juu&gt;</v>
      </c>
      <c r="AI26" t="str">
        <f t="shared" si="38"/>
        <v>🔢 Tens of Thousands (まん )</v>
      </c>
      <c r="AJ26" t="str">
        <f t="shared" si="20"/>
        <v>🔢 Tens of Thousands (まん )</v>
      </c>
      <c r="AK26" t="e">
        <f t="shared" si="21"/>
        <v>#VALUE!</v>
      </c>
      <c r="AL26">
        <f t="shared" si="22"/>
        <v>26</v>
      </c>
      <c r="AM26" s="1" t="str">
        <f t="shared" si="23"/>
        <v>man</v>
      </c>
      <c r="AN26" t="str">
        <f t="shared" si="24"/>
        <v>&lt;&gt;</v>
      </c>
      <c r="AO26" t="str">
        <f t="shared" si="25"/>
        <v>&lt;&gt;</v>
      </c>
      <c r="AP26" t="str">
        <f t="shared" si="26"/>
        <v>&lt;&gt;</v>
      </c>
      <c r="AQ26" t="str">
        <f t="shared" si="27"/>
        <v>&lt;&gt;</v>
      </c>
      <c r="AR26" t="str">
        <f t="shared" si="28"/>
        <v>&lt;&gt;</v>
      </c>
      <c r="AS26" t="str">
        <f t="shared" si="29"/>
        <v>&lt;&gt;</v>
      </c>
      <c r="AT26" t="str">
        <f t="shared" si="30"/>
        <v>&lt;&gt;</v>
      </c>
      <c r="AU26" t="str">
        <f t="shared" si="31"/>
        <v>&lt;&gt;</v>
      </c>
      <c r="AV26" t="str">
        <f t="shared" si="32"/>
        <v>&lt;&gt;</v>
      </c>
      <c r="AW26" t="str">
        <f t="shared" si="33"/>
        <v>&lt;&gt;</v>
      </c>
      <c r="AX26" s="1" t="str">
        <f t="shared" si="34"/>
        <v>man</v>
      </c>
    </row>
    <row r="27" spans="1:50" x14ac:dyDescent="0.25">
      <c r="A27" t="s">
        <v>597</v>
      </c>
      <c r="B27" t="s">
        <v>350</v>
      </c>
      <c r="C27" t="s">
        <v>351</v>
      </c>
      <c r="D27" t="s">
        <v>352</v>
      </c>
      <c r="E27" t="s">
        <v>353</v>
      </c>
      <c r="F27" t="s">
        <v>354</v>
      </c>
      <c r="G27" t="s">
        <v>355</v>
      </c>
      <c r="H27" t="s">
        <v>356</v>
      </c>
      <c r="I27" t="s">
        <v>357</v>
      </c>
      <c r="J27" t="s">
        <v>358</v>
      </c>
      <c r="K27" t="s">
        <v>359</v>
      </c>
      <c r="L27">
        <v>2</v>
      </c>
      <c r="M27" t="str">
        <f t="shared" si="35"/>
        <v>do</v>
      </c>
      <c r="N27" t="str">
        <f t="shared" si="1"/>
        <v>do</v>
      </c>
      <c r="O27" t="str">
        <f t="shared" si="2"/>
        <v>do</v>
      </c>
      <c r="P27" t="str">
        <f t="shared" si="3"/>
        <v>do</v>
      </c>
      <c r="Q27" t="str">
        <f t="shared" si="4"/>
        <v>do</v>
      </c>
      <c r="R27" t="str">
        <f t="shared" si="5"/>
        <v>do</v>
      </c>
      <c r="S27" t="str">
        <f t="shared" si="6"/>
        <v>do</v>
      </c>
      <c r="T27" t="str">
        <f t="shared" si="7"/>
        <v>do</v>
      </c>
      <c r="U27" t="str">
        <f t="shared" si="8"/>
        <v>do</v>
      </c>
      <c r="V27" t="str">
        <f t="shared" si="9"/>
        <v>do</v>
      </c>
      <c r="W27" t="str">
        <f t="shared" si="36"/>
        <v>🔁 Times/Repetitions (ど )</v>
      </c>
      <c r="X27" s="1" t="str">
        <f t="shared" si="37"/>
        <v>do</v>
      </c>
      <c r="Y27" t="str">
        <f t="shared" si="10"/>
        <v>ichi&gt;</v>
      </c>
      <c r="Z27" t="str">
        <f t="shared" si="11"/>
        <v>ni&gt;</v>
      </c>
      <c r="AA27" t="str">
        <f t="shared" si="12"/>
        <v>san&gt;</v>
      </c>
      <c r="AB27" t="str">
        <f t="shared" si="13"/>
        <v>yon&gt;</v>
      </c>
      <c r="AC27" t="str">
        <f t="shared" si="14"/>
        <v>go&gt;</v>
      </c>
      <c r="AD27" t="str">
        <f t="shared" si="15"/>
        <v>roku&gt;</v>
      </c>
      <c r="AE27" t="str">
        <f t="shared" si="16"/>
        <v>nana&gt;</v>
      </c>
      <c r="AF27" t="str">
        <f t="shared" si="17"/>
        <v>hachi&gt;</v>
      </c>
      <c r="AG27" t="str">
        <f t="shared" si="18"/>
        <v>kyuu&gt;</v>
      </c>
      <c r="AH27" t="str">
        <f t="shared" si="39"/>
        <v>juu&gt;</v>
      </c>
      <c r="AI27" t="str">
        <f>W27</f>
        <v>🔁 Times/Repetitions (ど )</v>
      </c>
      <c r="AJ27" t="str">
        <f t="shared" si="20"/>
        <v>🔁 Times/Repetitions (ど )</v>
      </c>
      <c r="AK27" t="e">
        <f t="shared" si="21"/>
        <v>#VALUE!</v>
      </c>
      <c r="AL27">
        <f t="shared" si="22"/>
        <v>25</v>
      </c>
      <c r="AM27" s="1" t="str">
        <f t="shared" si="23"/>
        <v>do</v>
      </c>
      <c r="AN27" t="str">
        <f t="shared" si="24"/>
        <v>&lt;&gt;</v>
      </c>
      <c r="AO27" t="str">
        <f t="shared" si="25"/>
        <v>&lt;&gt;</v>
      </c>
      <c r="AP27" t="str">
        <f t="shared" si="26"/>
        <v>&lt;&gt;</v>
      </c>
      <c r="AQ27" t="str">
        <f t="shared" si="27"/>
        <v>&lt;&gt;</v>
      </c>
      <c r="AR27" t="str">
        <f t="shared" si="28"/>
        <v>&lt;&gt;</v>
      </c>
      <c r="AS27" t="str">
        <f t="shared" si="29"/>
        <v>&lt;&gt;</v>
      </c>
      <c r="AT27" t="str">
        <f t="shared" si="30"/>
        <v>&lt;&gt;</v>
      </c>
      <c r="AU27" t="str">
        <f t="shared" si="31"/>
        <v>&lt;&gt;</v>
      </c>
      <c r="AV27" t="str">
        <f t="shared" si="32"/>
        <v>&lt;&gt;</v>
      </c>
      <c r="AW27" t="str">
        <f t="shared" si="33"/>
        <v>&lt;&gt;</v>
      </c>
      <c r="AX27" s="1" t="str">
        <f t="shared" si="34"/>
        <v>do</v>
      </c>
    </row>
    <row r="28" spans="1:50" x14ac:dyDescent="0.25">
      <c r="A28" t="s">
        <v>598</v>
      </c>
      <c r="B28" t="s">
        <v>360</v>
      </c>
      <c r="C28" t="s">
        <v>361</v>
      </c>
      <c r="D28" t="s">
        <v>362</v>
      </c>
      <c r="E28" t="s">
        <v>363</v>
      </c>
      <c r="F28" t="s">
        <v>364</v>
      </c>
      <c r="G28" t="s">
        <v>365</v>
      </c>
      <c r="H28" t="s">
        <v>366</v>
      </c>
      <c r="I28" t="s">
        <v>367</v>
      </c>
      <c r="J28" t="s">
        <v>368</v>
      </c>
      <c r="K28" t="s">
        <v>369</v>
      </c>
      <c r="L28">
        <v>3</v>
      </c>
      <c r="M28" t="str">
        <f t="shared" si="35"/>
        <v>dai</v>
      </c>
      <c r="N28" t="str">
        <f t="shared" si="1"/>
        <v>dai</v>
      </c>
      <c r="O28" t="str">
        <f t="shared" si="2"/>
        <v>dai</v>
      </c>
      <c r="P28" t="str">
        <f t="shared" si="3"/>
        <v>dai</v>
      </c>
      <c r="Q28" t="str">
        <f t="shared" si="4"/>
        <v>dai</v>
      </c>
      <c r="R28" t="str">
        <f t="shared" si="5"/>
        <v>dai</v>
      </c>
      <c r="S28" t="str">
        <f t="shared" si="6"/>
        <v>dai</v>
      </c>
      <c r="T28" t="str">
        <f t="shared" si="7"/>
        <v>dai</v>
      </c>
      <c r="U28" t="str">
        <f t="shared" si="8"/>
        <v>dai</v>
      </c>
      <c r="V28" t="str">
        <f t="shared" si="9"/>
        <v>dai</v>
      </c>
      <c r="W28" t="str">
        <f t="shared" si="36"/>
        <v>🚗 Machines/Vehicles (だい )</v>
      </c>
      <c r="X28" s="1" t="str">
        <f t="shared" si="37"/>
        <v>dai</v>
      </c>
      <c r="Y28" t="str">
        <f t="shared" si="10"/>
        <v>ichi&gt;</v>
      </c>
      <c r="Z28" t="str">
        <f t="shared" si="11"/>
        <v>ni&gt;</v>
      </c>
      <c r="AA28" t="str">
        <f t="shared" si="12"/>
        <v>san&gt;</v>
      </c>
      <c r="AB28" t="str">
        <f t="shared" si="13"/>
        <v>yon&gt;</v>
      </c>
      <c r="AC28" t="str">
        <f t="shared" si="14"/>
        <v>go&gt;</v>
      </c>
      <c r="AD28" t="str">
        <f t="shared" si="15"/>
        <v>roku&gt;</v>
      </c>
      <c r="AE28" t="str">
        <f t="shared" si="16"/>
        <v>nana&gt;</v>
      </c>
      <c r="AF28" t="str">
        <f t="shared" si="17"/>
        <v>hachi&gt;</v>
      </c>
      <c r="AG28" t="str">
        <f t="shared" si="18"/>
        <v>kyuu&gt;</v>
      </c>
      <c r="AH28" t="str">
        <f t="shared" si="39"/>
        <v>juu&gt;</v>
      </c>
      <c r="AI28" t="str">
        <f t="shared" ref="AI28:AI74" si="40">W28</f>
        <v>🚗 Machines/Vehicles (だい )</v>
      </c>
      <c r="AJ28" t="str">
        <f>IFERROR(_xlfn.CONCAT(LEFT(AI28,AK28-1),MID(AI28,AL28,100)),AI28)</f>
        <v>🚗 Machines/Vehicles (だい )</v>
      </c>
      <c r="AK28" t="e">
        <f>FIND("-",AI28)</f>
        <v>#VALUE!</v>
      </c>
      <c r="AL28">
        <f>FIND(")",AI28)</f>
        <v>26</v>
      </c>
      <c r="AM28" s="1" t="str">
        <f t="shared" si="23"/>
        <v>dai</v>
      </c>
      <c r="AN28" t="str">
        <f t="shared" si="24"/>
        <v>&lt;&gt;</v>
      </c>
      <c r="AO28" t="str">
        <f t="shared" si="25"/>
        <v>&lt;&gt;</v>
      </c>
      <c r="AP28" t="str">
        <f t="shared" si="26"/>
        <v>&lt;&gt;</v>
      </c>
      <c r="AQ28" t="str">
        <f t="shared" si="27"/>
        <v>&lt;&gt;</v>
      </c>
      <c r="AR28" t="str">
        <f t="shared" si="28"/>
        <v>&lt;&gt;</v>
      </c>
      <c r="AS28" t="str">
        <f t="shared" si="29"/>
        <v>&lt;&gt;</v>
      </c>
      <c r="AT28" t="str">
        <f t="shared" si="30"/>
        <v>&lt;&gt;</v>
      </c>
      <c r="AU28" t="str">
        <f t="shared" si="31"/>
        <v>&lt;&gt;</v>
      </c>
      <c r="AV28" t="str">
        <f t="shared" si="32"/>
        <v>&lt;&gt;</v>
      </c>
      <c r="AW28" t="str">
        <f t="shared" si="33"/>
        <v>&lt;&gt;</v>
      </c>
      <c r="AX28" s="1" t="str">
        <f t="shared" si="34"/>
        <v>dai</v>
      </c>
    </row>
    <row r="29" spans="1:50" x14ac:dyDescent="0.25">
      <c r="A29" t="s">
        <v>599</v>
      </c>
      <c r="B29" t="s">
        <v>370</v>
      </c>
      <c r="C29" t="s">
        <v>371</v>
      </c>
      <c r="D29" t="s">
        <v>372</v>
      </c>
      <c r="E29" t="s">
        <v>373</v>
      </c>
      <c r="F29" t="s">
        <v>374</v>
      </c>
      <c r="G29" t="s">
        <v>375</v>
      </c>
      <c r="H29" t="s">
        <v>376</v>
      </c>
      <c r="I29" t="s">
        <v>377</v>
      </c>
      <c r="J29" t="s">
        <v>378</v>
      </c>
      <c r="K29" t="s">
        <v>379</v>
      </c>
      <c r="L29">
        <v>3</v>
      </c>
      <c r="M29" t="str">
        <f t="shared" si="35"/>
        <v>pon</v>
      </c>
      <c r="N29" t="str">
        <f t="shared" si="1"/>
        <v>hon</v>
      </c>
      <c r="O29" t="str">
        <f t="shared" si="2"/>
        <v>bon</v>
      </c>
      <c r="P29" t="str">
        <f t="shared" si="3"/>
        <v>hon</v>
      </c>
      <c r="Q29" t="str">
        <f t="shared" si="4"/>
        <v>hon</v>
      </c>
      <c r="R29" t="str">
        <f t="shared" si="5"/>
        <v>pon</v>
      </c>
      <c r="S29" t="str">
        <f t="shared" si="6"/>
        <v>hon</v>
      </c>
      <c r="T29" t="str">
        <f t="shared" si="7"/>
        <v>pon</v>
      </c>
      <c r="U29" t="str">
        <f t="shared" si="8"/>
        <v>hon</v>
      </c>
      <c r="V29" t="str">
        <f t="shared" si="9"/>
        <v>pon</v>
      </c>
      <c r="W29" t="str">
        <f t="shared" si="36"/>
        <v>📏 Long Thin Objects (ほん )</v>
      </c>
      <c r="X29" s="1" t="str">
        <f t="shared" si="37"/>
        <v>hon</v>
      </c>
      <c r="Y29" t="str">
        <f t="shared" si="10"/>
        <v>ippon</v>
      </c>
      <c r="Z29" t="str">
        <f t="shared" si="11"/>
        <v>ni&gt;</v>
      </c>
      <c r="AA29" t="str">
        <f t="shared" si="12"/>
        <v>sanbon</v>
      </c>
      <c r="AB29" t="str">
        <f t="shared" si="13"/>
        <v>yon&gt;</v>
      </c>
      <c r="AC29" t="str">
        <f t="shared" si="14"/>
        <v>go&gt;</v>
      </c>
      <c r="AD29" t="str">
        <f t="shared" si="15"/>
        <v>roppon</v>
      </c>
      <c r="AE29" t="str">
        <f t="shared" si="16"/>
        <v>nana&gt;</v>
      </c>
      <c r="AF29" t="str">
        <f t="shared" si="17"/>
        <v>happon</v>
      </c>
      <c r="AG29" t="str">
        <f t="shared" si="18"/>
        <v>kyuu&gt;</v>
      </c>
      <c r="AH29" t="str">
        <f t="shared" si="39"/>
        <v>juppon</v>
      </c>
      <c r="AI29" t="str">
        <f t="shared" si="40"/>
        <v>📏 Long Thin Objects (ほん )</v>
      </c>
      <c r="AJ29" t="str">
        <f t="shared" ref="AJ29:AJ75" si="41">IFERROR(_xlfn.CONCAT(LEFT(AI29,AK29-1),MID(AI29,AL29,100)),AI29)</f>
        <v>📏 Long Thin Objects (ほん )</v>
      </c>
      <c r="AK29" t="e">
        <f t="shared" ref="AK29:AK43" si="42">FIND("-",AI29)</f>
        <v>#VALUE!</v>
      </c>
      <c r="AL29">
        <f t="shared" ref="AL29:AL43" si="43">FIND(")",AI29)</f>
        <v>26</v>
      </c>
      <c r="AM29" s="1" t="str">
        <f t="shared" si="23"/>
        <v>hon</v>
      </c>
      <c r="AN29" t="str">
        <f t="shared" si="24"/>
        <v>ippon</v>
      </c>
      <c r="AO29" t="str">
        <f t="shared" si="25"/>
        <v>&lt;&gt;</v>
      </c>
      <c r="AP29" t="str">
        <f t="shared" si="26"/>
        <v>&lt;bon</v>
      </c>
      <c r="AQ29" t="str">
        <f t="shared" si="27"/>
        <v>&lt;&gt;</v>
      </c>
      <c r="AR29" t="str">
        <f t="shared" si="28"/>
        <v>&lt;&gt;</v>
      </c>
      <c r="AS29" t="str">
        <f t="shared" si="29"/>
        <v>roppon</v>
      </c>
      <c r="AT29" t="str">
        <f t="shared" si="30"/>
        <v>&lt;&gt;</v>
      </c>
      <c r="AU29" t="str">
        <f t="shared" si="31"/>
        <v>happon</v>
      </c>
      <c r="AV29" t="str">
        <f t="shared" si="32"/>
        <v>&lt;&gt;</v>
      </c>
      <c r="AW29" t="str">
        <f t="shared" si="33"/>
        <v>juppon</v>
      </c>
      <c r="AX29" s="1" t="str">
        <f t="shared" si="34"/>
        <v>hon</v>
      </c>
    </row>
    <row r="30" spans="1:50" x14ac:dyDescent="0.25">
      <c r="A30" t="s">
        <v>588</v>
      </c>
      <c r="B30" t="s">
        <v>380</v>
      </c>
      <c r="C30" t="s">
        <v>381</v>
      </c>
      <c r="D30" t="s">
        <v>382</v>
      </c>
      <c r="E30" t="s">
        <v>383</v>
      </c>
      <c r="F30" t="s">
        <v>384</v>
      </c>
      <c r="G30" t="s">
        <v>385</v>
      </c>
      <c r="H30" t="s">
        <v>386</v>
      </c>
      <c r="I30" t="s">
        <v>387</v>
      </c>
      <c r="J30" t="s">
        <v>388</v>
      </c>
      <c r="K30" t="s">
        <v>565</v>
      </c>
      <c r="L30">
        <v>2</v>
      </c>
      <c r="M30" t="str">
        <f t="shared" si="35"/>
        <v>wa</v>
      </c>
      <c r="N30" t="str">
        <f t="shared" si="1"/>
        <v>wa</v>
      </c>
      <c r="O30" t="str">
        <f t="shared" si="2"/>
        <v>wa</v>
      </c>
      <c r="P30" t="str">
        <f t="shared" si="3"/>
        <v>wa</v>
      </c>
      <c r="Q30" t="str">
        <f t="shared" si="4"/>
        <v>wa</v>
      </c>
      <c r="R30" t="str">
        <f t="shared" si="5"/>
        <v>wa</v>
      </c>
      <c r="S30" t="str">
        <f t="shared" si="6"/>
        <v>wa</v>
      </c>
      <c r="T30" t="str">
        <f t="shared" si="7"/>
        <v>wa</v>
      </c>
      <c r="U30" t="str">
        <f t="shared" si="8"/>
        <v>wa</v>
      </c>
      <c r="V30" t="str">
        <f t="shared" si="9"/>
        <v>pa</v>
      </c>
      <c r="W30" t="str">
        <f t="shared" si="36"/>
        <v>🐦 Birds (わ  wa)</v>
      </c>
      <c r="X30" s="1" t="str">
        <f t="shared" si="37"/>
        <v>wa</v>
      </c>
      <c r="Y30" t="str">
        <f t="shared" si="10"/>
        <v>ichi&gt;</v>
      </c>
      <c r="Z30" t="str">
        <f t="shared" si="11"/>
        <v>ni&gt;</v>
      </c>
      <c r="AA30" t="str">
        <f t="shared" si="12"/>
        <v>san&gt;</v>
      </c>
      <c r="AB30" t="str">
        <f t="shared" si="13"/>
        <v>yon&gt;</v>
      </c>
      <c r="AC30" t="str">
        <f t="shared" si="14"/>
        <v>go&gt;</v>
      </c>
      <c r="AD30" t="str">
        <f t="shared" si="15"/>
        <v>roku&gt;</v>
      </c>
      <c r="AE30" t="str">
        <f t="shared" si="16"/>
        <v>nana&gt;</v>
      </c>
      <c r="AF30" t="str">
        <f t="shared" si="17"/>
        <v>hachi&gt;</v>
      </c>
      <c r="AG30" t="str">
        <f t="shared" si="18"/>
        <v>kyuu&gt;</v>
      </c>
      <c r="AH30" t="str">
        <f t="shared" si="39"/>
        <v>juu&gt; / juppa</v>
      </c>
      <c r="AI30" t="str">
        <f t="shared" si="40"/>
        <v>🐦 Birds (わ  wa)</v>
      </c>
      <c r="AJ30" t="str">
        <f t="shared" si="41"/>
        <v>🐦 Birds (わ  wa)</v>
      </c>
      <c r="AK30" t="e">
        <f t="shared" si="42"/>
        <v>#VALUE!</v>
      </c>
      <c r="AL30">
        <f t="shared" si="43"/>
        <v>16</v>
      </c>
      <c r="AM30" s="1" t="str">
        <f t="shared" si="23"/>
        <v>wa</v>
      </c>
      <c r="AN30" t="str">
        <f t="shared" si="24"/>
        <v>&lt;&gt;</v>
      </c>
      <c r="AO30" t="str">
        <f t="shared" si="25"/>
        <v>&lt;&gt;</v>
      </c>
      <c r="AP30" t="str">
        <f t="shared" si="26"/>
        <v>&lt;&gt;</v>
      </c>
      <c r="AQ30" t="str">
        <f t="shared" si="27"/>
        <v>&lt;&gt;</v>
      </c>
      <c r="AR30" t="str">
        <f t="shared" si="28"/>
        <v>&lt;&gt;</v>
      </c>
      <c r="AS30" t="str">
        <f t="shared" si="29"/>
        <v>&lt;&gt;</v>
      </c>
      <c r="AT30" t="str">
        <f t="shared" si="30"/>
        <v>&lt;&gt;</v>
      </c>
      <c r="AU30" t="str">
        <f t="shared" si="31"/>
        <v>&lt;&gt;</v>
      </c>
      <c r="AV30" t="str">
        <f t="shared" si="32"/>
        <v>&lt;&gt;</v>
      </c>
      <c r="AW30" t="str">
        <f t="shared" si="33"/>
        <v>&lt;&gt; / juppa</v>
      </c>
      <c r="AX30" s="1" t="str">
        <f t="shared" si="34"/>
        <v>wa</v>
      </c>
    </row>
    <row r="31" spans="1:50" x14ac:dyDescent="0.25">
      <c r="A31" t="s">
        <v>589</v>
      </c>
      <c r="B31" t="s">
        <v>389</v>
      </c>
      <c r="C31" t="s">
        <v>390</v>
      </c>
      <c r="D31" t="s">
        <v>391</v>
      </c>
      <c r="E31" t="s">
        <v>392</v>
      </c>
      <c r="F31" t="s">
        <v>393</v>
      </c>
      <c r="G31" t="s">
        <v>394</v>
      </c>
      <c r="H31" t="s">
        <v>395</v>
      </c>
      <c r="I31" t="s">
        <v>396</v>
      </c>
      <c r="J31" t="s">
        <v>397</v>
      </c>
      <c r="K31" t="s">
        <v>398</v>
      </c>
      <c r="L31">
        <v>5</v>
      </c>
      <c r="M31" t="str">
        <f t="shared" si="35"/>
        <v>chaku</v>
      </c>
      <c r="N31" t="str">
        <f t="shared" si="1"/>
        <v>chaku</v>
      </c>
      <c r="O31" t="str">
        <f t="shared" si="2"/>
        <v>chaku</v>
      </c>
      <c r="P31" t="str">
        <f t="shared" si="3"/>
        <v>chaku</v>
      </c>
      <c r="Q31" t="str">
        <f t="shared" si="4"/>
        <v>chaku</v>
      </c>
      <c r="R31" t="str">
        <f t="shared" si="5"/>
        <v>chaku</v>
      </c>
      <c r="S31" t="str">
        <f t="shared" si="6"/>
        <v>chaku</v>
      </c>
      <c r="T31" t="str">
        <f t="shared" si="7"/>
        <v>chaku</v>
      </c>
      <c r="U31" t="str">
        <f t="shared" si="8"/>
        <v>chaku</v>
      </c>
      <c r="V31" t="str">
        <f t="shared" si="9"/>
        <v>chaku</v>
      </c>
      <c r="W31" t="str">
        <f t="shared" si="36"/>
        <v>👚 Clothes (ちゃく  chaku)</v>
      </c>
      <c r="X31" s="1" t="str">
        <f t="shared" si="37"/>
        <v>chaku</v>
      </c>
      <c r="Y31" t="str">
        <f t="shared" si="10"/>
        <v>ic&gt;</v>
      </c>
      <c r="Z31" t="str">
        <f t="shared" si="11"/>
        <v>ni&gt;</v>
      </c>
      <c r="AA31" t="str">
        <f t="shared" si="12"/>
        <v>san&gt;</v>
      </c>
      <c r="AB31" t="str">
        <f t="shared" si="13"/>
        <v>yon&gt;</v>
      </c>
      <c r="AC31" t="str">
        <f t="shared" si="14"/>
        <v>go&gt;</v>
      </c>
      <c r="AD31" t="str">
        <f t="shared" si="15"/>
        <v>roku&gt;</v>
      </c>
      <c r="AE31" t="str">
        <f t="shared" si="16"/>
        <v>nana&gt;</v>
      </c>
      <c r="AF31" t="str">
        <f t="shared" si="17"/>
        <v>hac&gt;</v>
      </c>
      <c r="AG31" t="str">
        <f t="shared" si="18"/>
        <v>kyuu&gt;</v>
      </c>
      <c r="AH31" t="str">
        <f t="shared" si="39"/>
        <v>juc&gt;</v>
      </c>
      <c r="AI31" t="str">
        <f t="shared" si="40"/>
        <v>👚 Clothes (ちゃく  chaku)</v>
      </c>
      <c r="AJ31" t="str">
        <f t="shared" si="41"/>
        <v>👚 Clothes (ちゃく  chaku)</v>
      </c>
      <c r="AK31" t="e">
        <f t="shared" si="42"/>
        <v>#VALUE!</v>
      </c>
      <c r="AL31">
        <f t="shared" si="43"/>
        <v>23</v>
      </c>
      <c r="AM31" s="1" t="str">
        <f t="shared" si="23"/>
        <v>chaku</v>
      </c>
      <c r="AN31" t="str">
        <f t="shared" si="24"/>
        <v>ic&gt;</v>
      </c>
      <c r="AO31" t="str">
        <f t="shared" si="25"/>
        <v>&lt;&gt;</v>
      </c>
      <c r="AP31" t="str">
        <f t="shared" si="26"/>
        <v>&lt;&gt;</v>
      </c>
      <c r="AQ31" t="str">
        <f t="shared" si="27"/>
        <v>&lt;&gt;</v>
      </c>
      <c r="AR31" t="str">
        <f t="shared" si="28"/>
        <v>&lt;&gt;</v>
      </c>
      <c r="AS31" t="str">
        <f t="shared" si="29"/>
        <v>&lt;&gt;</v>
      </c>
      <c r="AT31" t="str">
        <f t="shared" si="30"/>
        <v>&lt;&gt;</v>
      </c>
      <c r="AU31" t="str">
        <f t="shared" si="31"/>
        <v>hac&gt;</v>
      </c>
      <c r="AV31" t="str">
        <f t="shared" si="32"/>
        <v>&lt;&gt;</v>
      </c>
      <c r="AW31" t="str">
        <f t="shared" si="33"/>
        <v>juc&gt;</v>
      </c>
      <c r="AX31" s="1" t="str">
        <f t="shared" si="34"/>
        <v>chaku</v>
      </c>
    </row>
    <row r="32" spans="1:50" x14ac:dyDescent="0.25">
      <c r="A32" t="s">
        <v>600</v>
      </c>
      <c r="B32" t="s">
        <v>399</v>
      </c>
      <c r="C32" t="s">
        <v>400</v>
      </c>
      <c r="D32" t="s">
        <v>401</v>
      </c>
      <c r="E32" t="s">
        <v>402</v>
      </c>
      <c r="F32" t="s">
        <v>403</v>
      </c>
      <c r="G32" t="s">
        <v>404</v>
      </c>
      <c r="H32" t="s">
        <v>405</v>
      </c>
      <c r="I32" t="s">
        <v>406</v>
      </c>
      <c r="J32" t="s">
        <v>407</v>
      </c>
      <c r="K32" t="s">
        <v>408</v>
      </c>
      <c r="L32">
        <v>3</v>
      </c>
      <c r="M32" t="str">
        <f t="shared" si="35"/>
        <v>mai</v>
      </c>
      <c r="N32" t="str">
        <f t="shared" si="1"/>
        <v>mai</v>
      </c>
      <c r="O32" t="str">
        <f t="shared" si="2"/>
        <v>mai</v>
      </c>
      <c r="P32" t="str">
        <f t="shared" si="3"/>
        <v>mai</v>
      </c>
      <c r="Q32" t="str">
        <f t="shared" si="4"/>
        <v>mai</v>
      </c>
      <c r="R32" t="str">
        <f t="shared" si="5"/>
        <v>mai</v>
      </c>
      <c r="S32" t="str">
        <f t="shared" si="6"/>
        <v>mai</v>
      </c>
      <c r="T32" t="str">
        <f t="shared" si="7"/>
        <v>mai</v>
      </c>
      <c r="U32" t="str">
        <f t="shared" si="8"/>
        <v>mai</v>
      </c>
      <c r="V32" t="str">
        <f t="shared" si="9"/>
        <v>mai</v>
      </c>
      <c r="W32" t="str">
        <f t="shared" si="36"/>
        <v>📄 Thin Flat Objects (まい )</v>
      </c>
      <c r="X32" s="1" t="str">
        <f t="shared" si="37"/>
        <v>mai</v>
      </c>
      <c r="Y32" t="str">
        <f t="shared" si="10"/>
        <v>ichi&gt;</v>
      </c>
      <c r="Z32" t="str">
        <f t="shared" si="11"/>
        <v>ni&gt;</v>
      </c>
      <c r="AA32" t="str">
        <f t="shared" si="12"/>
        <v>san&gt;</v>
      </c>
      <c r="AB32" t="str">
        <f t="shared" si="13"/>
        <v>yon&gt;</v>
      </c>
      <c r="AC32" t="str">
        <f t="shared" si="14"/>
        <v>go&gt;</v>
      </c>
      <c r="AD32" t="str">
        <f t="shared" si="15"/>
        <v>roku&gt;</v>
      </c>
      <c r="AE32" t="str">
        <f t="shared" si="16"/>
        <v>nana&gt;</v>
      </c>
      <c r="AF32" t="str">
        <f t="shared" si="17"/>
        <v>hachi&gt;</v>
      </c>
      <c r="AG32" t="str">
        <f t="shared" si="18"/>
        <v>kyuu&gt;</v>
      </c>
      <c r="AH32" t="str">
        <f t="shared" si="39"/>
        <v>juu&gt;</v>
      </c>
      <c r="AI32" t="str">
        <f t="shared" si="40"/>
        <v>📄 Thin Flat Objects (まい )</v>
      </c>
      <c r="AJ32" t="str">
        <f t="shared" si="41"/>
        <v>📄 Thin Flat Objects (まい )</v>
      </c>
      <c r="AK32" t="e">
        <f t="shared" si="42"/>
        <v>#VALUE!</v>
      </c>
      <c r="AL32">
        <f t="shared" si="43"/>
        <v>26</v>
      </c>
      <c r="AM32" s="1" t="str">
        <f t="shared" si="23"/>
        <v>mai</v>
      </c>
      <c r="AN32" t="str">
        <f t="shared" si="24"/>
        <v>&lt;&gt;</v>
      </c>
      <c r="AO32" t="str">
        <f t="shared" si="25"/>
        <v>&lt;&gt;</v>
      </c>
      <c r="AP32" t="str">
        <f t="shared" si="26"/>
        <v>&lt;&gt;</v>
      </c>
      <c r="AQ32" t="str">
        <f t="shared" si="27"/>
        <v>&lt;&gt;</v>
      </c>
      <c r="AR32" t="str">
        <f t="shared" si="28"/>
        <v>&lt;&gt;</v>
      </c>
      <c r="AS32" t="str">
        <f t="shared" si="29"/>
        <v>&lt;&gt;</v>
      </c>
      <c r="AT32" t="str">
        <f t="shared" si="30"/>
        <v>&lt;&gt;</v>
      </c>
      <c r="AU32" t="str">
        <f t="shared" si="31"/>
        <v>&lt;&gt;</v>
      </c>
      <c r="AV32" t="str">
        <f t="shared" si="32"/>
        <v>&lt;&gt;</v>
      </c>
      <c r="AW32" t="str">
        <f t="shared" si="33"/>
        <v>&lt;&gt;</v>
      </c>
      <c r="AX32" s="1" t="str">
        <f t="shared" si="34"/>
        <v>mai</v>
      </c>
    </row>
    <row r="33" spans="1:50" x14ac:dyDescent="0.25">
      <c r="A33" t="s">
        <v>601</v>
      </c>
      <c r="B33" t="s">
        <v>416</v>
      </c>
      <c r="C33" t="s">
        <v>417</v>
      </c>
      <c r="D33" t="s">
        <v>418</v>
      </c>
      <c r="E33" t="s">
        <v>419</v>
      </c>
      <c r="F33" t="s">
        <v>420</v>
      </c>
      <c r="G33" t="s">
        <v>421</v>
      </c>
      <c r="H33" t="s">
        <v>422</v>
      </c>
      <c r="I33" t="s">
        <v>423</v>
      </c>
      <c r="J33" t="s">
        <v>424</v>
      </c>
      <c r="K33" t="s">
        <v>425</v>
      </c>
      <c r="L33">
        <v>3</v>
      </c>
      <c r="M33" t="str">
        <f t="shared" si="35"/>
        <v>dan</v>
      </c>
      <c r="N33" t="str">
        <f t="shared" si="1"/>
        <v>dan</v>
      </c>
      <c r="O33" t="str">
        <f t="shared" si="2"/>
        <v>dan</v>
      </c>
      <c r="P33" t="str">
        <f t="shared" si="3"/>
        <v>dan</v>
      </c>
      <c r="Q33" t="str">
        <f t="shared" si="4"/>
        <v>dan</v>
      </c>
      <c r="R33" t="str">
        <f t="shared" si="5"/>
        <v>dan</v>
      </c>
      <c r="S33" t="str">
        <f t="shared" si="6"/>
        <v>dan</v>
      </c>
      <c r="T33" t="str">
        <f t="shared" si="7"/>
        <v>dan</v>
      </c>
      <c r="U33" t="str">
        <f t="shared" si="8"/>
        <v>dan</v>
      </c>
      <c r="V33" t="str">
        <f t="shared" si="9"/>
        <v>dan</v>
      </c>
      <c r="W33" t="str">
        <f t="shared" si="36"/>
        <v>🪜 Stairs/Steps (だん )</v>
      </c>
      <c r="X33" s="1" t="str">
        <f t="shared" si="37"/>
        <v>dan</v>
      </c>
      <c r="Y33" t="str">
        <f t="shared" si="10"/>
        <v>ichi&gt;</v>
      </c>
      <c r="Z33" t="str">
        <f t="shared" si="11"/>
        <v>ni&gt;</v>
      </c>
      <c r="AA33" t="str">
        <f t="shared" si="12"/>
        <v>san&gt;</v>
      </c>
      <c r="AB33" t="str">
        <f t="shared" si="13"/>
        <v>yon&gt;</v>
      </c>
      <c r="AC33" t="str">
        <f t="shared" si="14"/>
        <v>go&gt;</v>
      </c>
      <c r="AD33" t="str">
        <f t="shared" si="15"/>
        <v>roku&gt;</v>
      </c>
      <c r="AE33" t="str">
        <f t="shared" si="16"/>
        <v>nana&gt;</v>
      </c>
      <c r="AF33" t="str">
        <f t="shared" si="17"/>
        <v>hachi&gt;</v>
      </c>
      <c r="AG33" t="str">
        <f t="shared" si="18"/>
        <v>kyuu&gt;</v>
      </c>
      <c r="AH33" t="str">
        <f t="shared" si="39"/>
        <v>juu&gt;</v>
      </c>
      <c r="AI33" t="str">
        <f t="shared" si="40"/>
        <v>🪜 Stairs/Steps (だん )</v>
      </c>
      <c r="AJ33" t="str">
        <f t="shared" si="41"/>
        <v>🪜 Stairs/Steps (だん )</v>
      </c>
      <c r="AK33" t="e">
        <f t="shared" si="42"/>
        <v>#VALUE!</v>
      </c>
      <c r="AL33">
        <f t="shared" si="43"/>
        <v>21</v>
      </c>
      <c r="AM33" s="1" t="str">
        <f t="shared" si="23"/>
        <v>dan</v>
      </c>
      <c r="AN33" t="str">
        <f t="shared" si="24"/>
        <v>&lt;&gt;</v>
      </c>
      <c r="AO33" t="str">
        <f t="shared" si="25"/>
        <v>&lt;&gt;</v>
      </c>
      <c r="AP33" t="str">
        <f t="shared" si="26"/>
        <v>&lt;&gt;</v>
      </c>
      <c r="AQ33" t="str">
        <f t="shared" si="27"/>
        <v>&lt;&gt;</v>
      </c>
      <c r="AR33" t="str">
        <f t="shared" si="28"/>
        <v>&lt;&gt;</v>
      </c>
      <c r="AS33" t="str">
        <f t="shared" si="29"/>
        <v>&lt;&gt;</v>
      </c>
      <c r="AT33" t="str">
        <f t="shared" si="30"/>
        <v>&lt;&gt;</v>
      </c>
      <c r="AU33" t="str">
        <f t="shared" si="31"/>
        <v>&lt;&gt;</v>
      </c>
      <c r="AV33" t="str">
        <f t="shared" si="32"/>
        <v>&lt;&gt;</v>
      </c>
      <c r="AW33" t="str">
        <f t="shared" si="33"/>
        <v>&lt;&gt;</v>
      </c>
      <c r="AX33" s="1" t="str">
        <f t="shared" si="34"/>
        <v>dan</v>
      </c>
    </row>
    <row r="34" spans="1:50" x14ac:dyDescent="0.25">
      <c r="A34" t="s">
        <v>602</v>
      </c>
      <c r="B34" t="s">
        <v>426</v>
      </c>
      <c r="C34" t="s">
        <v>427</v>
      </c>
      <c r="D34" t="s">
        <v>428</v>
      </c>
      <c r="E34" t="s">
        <v>429</v>
      </c>
      <c r="F34" t="s">
        <v>430</v>
      </c>
      <c r="G34" t="s">
        <v>431</v>
      </c>
      <c r="H34" t="s">
        <v>432</v>
      </c>
      <c r="I34" t="s">
        <v>433</v>
      </c>
      <c r="J34" t="s">
        <v>434</v>
      </c>
      <c r="K34" t="s">
        <v>435</v>
      </c>
      <c r="L34">
        <v>5</v>
      </c>
      <c r="M34" t="str">
        <f t="shared" si="35"/>
        <v>tsubu</v>
      </c>
      <c r="N34" t="str">
        <f t="shared" si="1"/>
        <v>tsubu</v>
      </c>
      <c r="O34" t="str">
        <f t="shared" si="2"/>
        <v>tsubu</v>
      </c>
      <c r="P34" t="str">
        <f t="shared" si="3"/>
        <v>tsubu</v>
      </c>
      <c r="Q34" t="str">
        <f t="shared" si="4"/>
        <v>tsubu</v>
      </c>
      <c r="R34" t="str">
        <f t="shared" si="5"/>
        <v>tsubu</v>
      </c>
      <c r="S34" t="str">
        <f t="shared" si="6"/>
        <v>tsubu</v>
      </c>
      <c r="T34" t="str">
        <f t="shared" si="7"/>
        <v>tsubu</v>
      </c>
      <c r="U34" t="str">
        <f t="shared" si="8"/>
        <v>tsubu</v>
      </c>
      <c r="V34" t="str">
        <f t="shared" si="9"/>
        <v>tsubu</v>
      </c>
      <c r="W34" t="str">
        <f t="shared" si="36"/>
        <v>🌾 Grains (つぶ )</v>
      </c>
      <c r="X34" s="1" t="str">
        <f t="shared" si="37"/>
        <v>tsubu</v>
      </c>
      <c r="Y34" t="str">
        <f t="shared" si="10"/>
        <v>hito&gt;</v>
      </c>
      <c r="Z34" t="str">
        <f t="shared" si="11"/>
        <v>futa&gt;</v>
      </c>
      <c r="AA34" t="str">
        <f t="shared" si="12"/>
        <v>mi&gt;</v>
      </c>
      <c r="AB34" t="str">
        <f t="shared" si="13"/>
        <v>yo&gt;</v>
      </c>
      <c r="AC34" t="str">
        <f t="shared" si="14"/>
        <v>itsu&gt;</v>
      </c>
      <c r="AD34" t="str">
        <f t="shared" si="15"/>
        <v>mu&gt;</v>
      </c>
      <c r="AE34" t="str">
        <f t="shared" si="16"/>
        <v>nana&gt;</v>
      </c>
      <c r="AF34" t="str">
        <f t="shared" si="17"/>
        <v>ya&gt;</v>
      </c>
      <c r="AG34" t="str">
        <f t="shared" si="18"/>
        <v>kokono&gt;</v>
      </c>
      <c r="AH34" t="str">
        <f t="shared" si="39"/>
        <v>too&gt;</v>
      </c>
      <c r="AI34" t="str">
        <f t="shared" si="40"/>
        <v>🌾 Grains (つぶ )</v>
      </c>
      <c r="AJ34" t="str">
        <f t="shared" si="41"/>
        <v>🌾 Grains (つぶ )</v>
      </c>
      <c r="AK34" t="e">
        <f t="shared" si="42"/>
        <v>#VALUE!</v>
      </c>
      <c r="AL34">
        <f t="shared" si="43"/>
        <v>15</v>
      </c>
      <c r="AM34" s="1" t="str">
        <f t="shared" si="23"/>
        <v>tsubu</v>
      </c>
      <c r="AN34" t="str">
        <f t="shared" si="24"/>
        <v>hito&gt;</v>
      </c>
      <c r="AO34" t="str">
        <f t="shared" si="25"/>
        <v>futa&gt;</v>
      </c>
      <c r="AP34" t="str">
        <f t="shared" si="26"/>
        <v>mi&gt;</v>
      </c>
      <c r="AQ34" t="str">
        <f t="shared" si="27"/>
        <v>yo&gt;</v>
      </c>
      <c r="AR34" t="str">
        <f t="shared" si="28"/>
        <v>itsu&gt;</v>
      </c>
      <c r="AS34" t="str">
        <f t="shared" si="29"/>
        <v>mu&gt;</v>
      </c>
      <c r="AT34" t="str">
        <f t="shared" si="30"/>
        <v>&lt;&gt;</v>
      </c>
      <c r="AU34" t="str">
        <f t="shared" si="31"/>
        <v>ya&gt;</v>
      </c>
      <c r="AV34" t="str">
        <f t="shared" si="32"/>
        <v>kokono&gt;</v>
      </c>
      <c r="AW34" t="str">
        <f t="shared" si="33"/>
        <v>too&gt;</v>
      </c>
      <c r="AX34" s="1" t="str">
        <f t="shared" si="34"/>
        <v>tsubu</v>
      </c>
    </row>
    <row r="35" spans="1:50" x14ac:dyDescent="0.25">
      <c r="A35" t="s">
        <v>603</v>
      </c>
      <c r="B35" t="s">
        <v>436</v>
      </c>
      <c r="C35" t="s">
        <v>437</v>
      </c>
      <c r="D35" t="s">
        <v>438</v>
      </c>
      <c r="E35" t="s">
        <v>439</v>
      </c>
      <c r="F35" t="s">
        <v>440</v>
      </c>
      <c r="G35" t="s">
        <v>441</v>
      </c>
      <c r="H35" t="s">
        <v>442</v>
      </c>
      <c r="I35" t="s">
        <v>443</v>
      </c>
      <c r="J35" t="s">
        <v>444</v>
      </c>
      <c r="K35" t="s">
        <v>445</v>
      </c>
      <c r="L35">
        <v>4</v>
      </c>
      <c r="M35" t="str">
        <f t="shared" si="35"/>
        <v>wara</v>
      </c>
      <c r="N35" t="str">
        <f t="shared" si="1"/>
        <v>wara</v>
      </c>
      <c r="O35" t="str">
        <f t="shared" si="2"/>
        <v>wara</v>
      </c>
      <c r="P35" t="str">
        <f t="shared" si="3"/>
        <v>wara</v>
      </c>
      <c r="Q35" t="str">
        <f t="shared" si="4"/>
        <v>wara</v>
      </c>
      <c r="R35" t="str">
        <f t="shared" si="5"/>
        <v>wara</v>
      </c>
      <c r="S35" t="str">
        <f t="shared" si="6"/>
        <v>wara</v>
      </c>
      <c r="T35" t="str">
        <f t="shared" si="7"/>
        <v>wara</v>
      </c>
      <c r="U35" t="str">
        <f t="shared" si="8"/>
        <v>wara</v>
      </c>
      <c r="V35" t="str">
        <f t="shared" si="9"/>
        <v>wara</v>
      </c>
      <c r="W35" t="str">
        <f t="shared" si="36"/>
        <v>🌾 Straw Objects (わら )</v>
      </c>
      <c r="X35" s="1" t="str">
        <f t="shared" si="37"/>
        <v>wara</v>
      </c>
      <c r="Y35" t="str">
        <f t="shared" si="10"/>
        <v>ichi&gt;</v>
      </c>
      <c r="Z35" t="str">
        <f t="shared" si="11"/>
        <v>ni&gt;</v>
      </c>
      <c r="AA35" t="str">
        <f t="shared" si="12"/>
        <v>san&gt;</v>
      </c>
      <c r="AB35" t="str">
        <f t="shared" si="13"/>
        <v>yon&gt;</v>
      </c>
      <c r="AC35" t="str">
        <f t="shared" si="14"/>
        <v>go&gt;</v>
      </c>
      <c r="AD35" t="str">
        <f t="shared" si="15"/>
        <v>roku&gt;</v>
      </c>
      <c r="AE35" t="str">
        <f t="shared" si="16"/>
        <v>nana&gt;</v>
      </c>
      <c r="AF35" t="str">
        <f t="shared" si="17"/>
        <v>hachi&gt;</v>
      </c>
      <c r="AG35" t="str">
        <f t="shared" si="18"/>
        <v>kyuu&gt;</v>
      </c>
      <c r="AH35" t="str">
        <f t="shared" si="39"/>
        <v>juu&gt;</v>
      </c>
      <c r="AI35" t="str">
        <f t="shared" si="40"/>
        <v>🌾 Straw Objects (わら )</v>
      </c>
      <c r="AJ35" t="str">
        <f t="shared" si="41"/>
        <v>🌾 Straw Objects (わら )</v>
      </c>
      <c r="AK35" t="e">
        <f t="shared" si="42"/>
        <v>#VALUE!</v>
      </c>
      <c r="AL35">
        <f t="shared" si="43"/>
        <v>22</v>
      </c>
      <c r="AM35" s="1" t="str">
        <f t="shared" ref="AM35:AM52" si="44">X35</f>
        <v>wara</v>
      </c>
      <c r="AN35" t="str">
        <f t="shared" ref="AN35:AN52" si="45">SUBSTITUTE(Y35,Y$2,"&lt;")</f>
        <v>&lt;&gt;</v>
      </c>
      <c r="AO35" t="str">
        <f t="shared" ref="AO35:AO52" si="46">SUBSTITUTE(Z35,Z$2,"&lt;")</f>
        <v>&lt;&gt;</v>
      </c>
      <c r="AP35" t="str">
        <f t="shared" ref="AP35:AP52" si="47">SUBSTITUTE(AA35,AA$2,"&lt;")</f>
        <v>&lt;&gt;</v>
      </c>
      <c r="AQ35" t="str">
        <f t="shared" ref="AQ35:AQ52" si="48">SUBSTITUTE(AB35,AB$2,"&lt;")</f>
        <v>&lt;&gt;</v>
      </c>
      <c r="AR35" t="str">
        <f t="shared" ref="AR35:AR52" si="49">SUBSTITUTE(AC35,AC$2,"&lt;")</f>
        <v>&lt;&gt;</v>
      </c>
      <c r="AS35" t="str">
        <f t="shared" ref="AS35:AS52" si="50">SUBSTITUTE(AD35,AD$2,"&lt;")</f>
        <v>&lt;&gt;</v>
      </c>
      <c r="AT35" t="str">
        <f t="shared" ref="AT35:AT52" si="51">SUBSTITUTE(AE35,AE$2,"&lt;")</f>
        <v>&lt;&gt;</v>
      </c>
      <c r="AU35" t="str">
        <f t="shared" ref="AU35:AU52" si="52">SUBSTITUTE(AF35,AF$2,"&lt;")</f>
        <v>&lt;&gt;</v>
      </c>
      <c r="AV35" t="str">
        <f t="shared" ref="AV35:AV52" si="53">SUBSTITUTE(AG35,AG$2,"&lt;")</f>
        <v>&lt;&gt;</v>
      </c>
      <c r="AW35" t="str">
        <f t="shared" ref="AW35:AW52" si="54">SUBSTITUTE(AH35,AH$2,"&lt;")</f>
        <v>&lt;&gt;</v>
      </c>
      <c r="AX35" s="1" t="str">
        <f t="shared" si="34"/>
        <v>wara</v>
      </c>
    </row>
    <row r="36" spans="1:50" x14ac:dyDescent="0.25">
      <c r="A36" t="s">
        <v>604</v>
      </c>
      <c r="B36" t="s">
        <v>446</v>
      </c>
      <c r="C36" t="s">
        <v>447</v>
      </c>
      <c r="D36" t="s">
        <v>448</v>
      </c>
      <c r="E36" t="s">
        <v>449</v>
      </c>
      <c r="F36" t="s">
        <v>450</v>
      </c>
      <c r="G36" t="s">
        <v>451</v>
      </c>
      <c r="H36" t="s">
        <v>452</v>
      </c>
      <c r="I36" t="s">
        <v>453</v>
      </c>
      <c r="J36" t="s">
        <v>454</v>
      </c>
      <c r="K36" t="s">
        <v>455</v>
      </c>
      <c r="L36">
        <v>5</v>
      </c>
      <c r="M36" t="str">
        <f t="shared" si="35"/>
        <v>basho</v>
      </c>
      <c r="N36" t="str">
        <f t="shared" si="1"/>
        <v>basho</v>
      </c>
      <c r="O36" t="str">
        <f t="shared" si="2"/>
        <v>basho</v>
      </c>
      <c r="P36" t="str">
        <f t="shared" si="3"/>
        <v>basho</v>
      </c>
      <c r="Q36" t="str">
        <f t="shared" si="4"/>
        <v>basho</v>
      </c>
      <c r="R36" t="str">
        <f t="shared" si="5"/>
        <v>basho</v>
      </c>
      <c r="S36" t="str">
        <f t="shared" si="6"/>
        <v>basho</v>
      </c>
      <c r="T36" t="str">
        <f t="shared" si="7"/>
        <v>basho</v>
      </c>
      <c r="U36" t="str">
        <f t="shared" si="8"/>
        <v>basho</v>
      </c>
      <c r="V36" t="str">
        <f t="shared" si="9"/>
        <v>basho</v>
      </c>
      <c r="W36" t="str">
        <f t="shared" si="36"/>
        <v>📍 Places (ばしょ )</v>
      </c>
      <c r="X36" s="1" t="str">
        <f t="shared" si="37"/>
        <v>basho</v>
      </c>
      <c r="Y36" t="str">
        <f t="shared" si="10"/>
        <v>ichi&gt;</v>
      </c>
      <c r="Z36" t="str">
        <f t="shared" si="11"/>
        <v>ni&gt;</v>
      </c>
      <c r="AA36" t="str">
        <f t="shared" si="12"/>
        <v>san&gt;</v>
      </c>
      <c r="AB36" t="str">
        <f t="shared" si="13"/>
        <v>yon&gt;</v>
      </c>
      <c r="AC36" t="str">
        <f t="shared" si="14"/>
        <v>go&gt;</v>
      </c>
      <c r="AD36" t="str">
        <f t="shared" si="15"/>
        <v>roku&gt;</v>
      </c>
      <c r="AE36" t="str">
        <f t="shared" si="16"/>
        <v>nana&gt;</v>
      </c>
      <c r="AF36" t="str">
        <f t="shared" si="17"/>
        <v>hachi&gt;</v>
      </c>
      <c r="AG36" t="str">
        <f t="shared" si="18"/>
        <v>kyuu&gt;</v>
      </c>
      <c r="AH36" t="str">
        <f t="shared" si="39"/>
        <v>juu&gt;</v>
      </c>
      <c r="AI36" t="str">
        <f t="shared" si="40"/>
        <v>📍 Places (ばしょ )</v>
      </c>
      <c r="AJ36" t="str">
        <f t="shared" si="41"/>
        <v>📍 Places (ばしょ )</v>
      </c>
      <c r="AK36" t="e">
        <f t="shared" si="42"/>
        <v>#VALUE!</v>
      </c>
      <c r="AL36">
        <f t="shared" si="43"/>
        <v>16</v>
      </c>
      <c r="AM36" s="1" t="str">
        <f t="shared" si="44"/>
        <v>basho</v>
      </c>
      <c r="AN36" t="str">
        <f t="shared" si="45"/>
        <v>&lt;&gt;</v>
      </c>
      <c r="AO36" t="str">
        <f t="shared" si="46"/>
        <v>&lt;&gt;</v>
      </c>
      <c r="AP36" t="str">
        <f t="shared" si="47"/>
        <v>&lt;&gt;</v>
      </c>
      <c r="AQ36" t="str">
        <f t="shared" si="48"/>
        <v>&lt;&gt;</v>
      </c>
      <c r="AR36" t="str">
        <f t="shared" si="49"/>
        <v>&lt;&gt;</v>
      </c>
      <c r="AS36" t="str">
        <f t="shared" si="50"/>
        <v>&lt;&gt;</v>
      </c>
      <c r="AT36" t="str">
        <f t="shared" si="51"/>
        <v>&lt;&gt;</v>
      </c>
      <c r="AU36" t="str">
        <f t="shared" si="52"/>
        <v>&lt;&gt;</v>
      </c>
      <c r="AV36" t="str">
        <f t="shared" si="53"/>
        <v>&lt;&gt;</v>
      </c>
      <c r="AW36" t="str">
        <f t="shared" si="54"/>
        <v>&lt;&gt;</v>
      </c>
      <c r="AX36" s="1" t="str">
        <f t="shared" si="34"/>
        <v>basho</v>
      </c>
    </row>
    <row r="37" spans="1:50" x14ac:dyDescent="0.25">
      <c r="A37" t="s">
        <v>605</v>
      </c>
      <c r="B37" t="s">
        <v>456</v>
      </c>
      <c r="C37" t="s">
        <v>457</v>
      </c>
      <c r="D37" t="s">
        <v>458</v>
      </c>
      <c r="E37" t="s">
        <v>459</v>
      </c>
      <c r="F37" t="s">
        <v>460</v>
      </c>
      <c r="G37" t="s">
        <v>461</v>
      </c>
      <c r="H37" t="s">
        <v>462</v>
      </c>
      <c r="I37" t="s">
        <v>463</v>
      </c>
      <c r="J37" t="s">
        <v>464</v>
      </c>
      <c r="K37" t="s">
        <v>465</v>
      </c>
      <c r="L37">
        <v>3</v>
      </c>
      <c r="M37" t="str">
        <f t="shared" si="35"/>
        <v>mei</v>
      </c>
      <c r="N37" t="str">
        <f t="shared" si="1"/>
        <v>mei</v>
      </c>
      <c r="O37" t="str">
        <f t="shared" si="2"/>
        <v>mei</v>
      </c>
      <c r="P37" t="str">
        <f t="shared" si="3"/>
        <v>mei</v>
      </c>
      <c r="Q37" t="str">
        <f t="shared" si="4"/>
        <v>mei</v>
      </c>
      <c r="R37" t="str">
        <f t="shared" si="5"/>
        <v>mei</v>
      </c>
      <c r="S37" t="str">
        <f t="shared" si="6"/>
        <v>mei</v>
      </c>
      <c r="T37" t="str">
        <f t="shared" si="7"/>
        <v>mei</v>
      </c>
      <c r="U37" t="str">
        <f t="shared" si="8"/>
        <v>mei</v>
      </c>
      <c r="V37" t="str">
        <f t="shared" si="9"/>
        <v>mei</v>
      </c>
      <c r="W37" t="str">
        <f t="shared" si="36"/>
        <v>👥 People (めい )</v>
      </c>
      <c r="X37" s="1" t="str">
        <f t="shared" si="37"/>
        <v>mei</v>
      </c>
      <c r="Y37" t="str">
        <f t="shared" si="10"/>
        <v>ichi&gt;</v>
      </c>
      <c r="Z37" t="str">
        <f t="shared" si="11"/>
        <v>ni&gt;</v>
      </c>
      <c r="AA37" t="str">
        <f t="shared" si="12"/>
        <v>san&gt;</v>
      </c>
      <c r="AB37" t="str">
        <f t="shared" si="13"/>
        <v>yon&gt;</v>
      </c>
      <c r="AC37" t="str">
        <f t="shared" si="14"/>
        <v>go&gt;</v>
      </c>
      <c r="AD37" t="str">
        <f t="shared" si="15"/>
        <v>roku&gt;</v>
      </c>
      <c r="AE37" t="str">
        <f t="shared" si="16"/>
        <v>nana&gt;</v>
      </c>
      <c r="AF37" t="str">
        <f t="shared" si="17"/>
        <v>hachi&gt;</v>
      </c>
      <c r="AG37" t="str">
        <f t="shared" si="18"/>
        <v>kyuu&gt;</v>
      </c>
      <c r="AH37" t="str">
        <f t="shared" si="39"/>
        <v>juu&gt;</v>
      </c>
      <c r="AI37" t="str">
        <f t="shared" si="40"/>
        <v>👥 People (めい )</v>
      </c>
      <c r="AJ37" t="str">
        <f t="shared" si="41"/>
        <v>👥 People (めい )</v>
      </c>
      <c r="AK37" t="e">
        <f t="shared" si="42"/>
        <v>#VALUE!</v>
      </c>
      <c r="AL37">
        <f t="shared" si="43"/>
        <v>15</v>
      </c>
      <c r="AM37" s="1" t="str">
        <f t="shared" si="44"/>
        <v>mei</v>
      </c>
      <c r="AN37" t="str">
        <f t="shared" si="45"/>
        <v>&lt;&gt;</v>
      </c>
      <c r="AO37" t="str">
        <f t="shared" si="46"/>
        <v>&lt;&gt;</v>
      </c>
      <c r="AP37" t="str">
        <f t="shared" si="47"/>
        <v>&lt;&gt;</v>
      </c>
      <c r="AQ37" t="str">
        <f t="shared" si="48"/>
        <v>&lt;&gt;</v>
      </c>
      <c r="AR37" t="str">
        <f t="shared" si="49"/>
        <v>&lt;&gt;</v>
      </c>
      <c r="AS37" t="str">
        <f t="shared" si="50"/>
        <v>&lt;&gt;</v>
      </c>
      <c r="AT37" t="str">
        <f t="shared" si="51"/>
        <v>&lt;&gt;</v>
      </c>
      <c r="AU37" t="str">
        <f t="shared" si="52"/>
        <v>&lt;&gt;</v>
      </c>
      <c r="AV37" t="str">
        <f t="shared" si="53"/>
        <v>&lt;&gt;</v>
      </c>
      <c r="AW37" t="str">
        <f t="shared" si="54"/>
        <v>&lt;&gt;</v>
      </c>
      <c r="AX37" s="1" t="str">
        <f t="shared" si="34"/>
        <v>mei</v>
      </c>
    </row>
    <row r="38" spans="1:50" x14ac:dyDescent="0.25">
      <c r="A38" t="s">
        <v>606</v>
      </c>
      <c r="B38" t="s">
        <v>466</v>
      </c>
      <c r="C38" t="s">
        <v>467</v>
      </c>
      <c r="D38" t="s">
        <v>468</v>
      </c>
      <c r="E38" t="s">
        <v>469</v>
      </c>
      <c r="F38" t="s">
        <v>470</v>
      </c>
      <c r="G38" t="s">
        <v>471</v>
      </c>
      <c r="H38" t="s">
        <v>472</v>
      </c>
      <c r="I38" t="s">
        <v>473</v>
      </c>
      <c r="J38" t="s">
        <v>474</v>
      </c>
      <c r="K38" t="s">
        <v>475</v>
      </c>
      <c r="L38">
        <v>3</v>
      </c>
      <c r="M38" t="str">
        <f t="shared" si="35"/>
        <v>bai</v>
      </c>
      <c r="N38" t="str">
        <f t="shared" si="1"/>
        <v>bai</v>
      </c>
      <c r="O38" t="str">
        <f t="shared" si="2"/>
        <v>bai</v>
      </c>
      <c r="P38" t="str">
        <f t="shared" si="3"/>
        <v>bai</v>
      </c>
      <c r="Q38" t="str">
        <f t="shared" si="4"/>
        <v>bai</v>
      </c>
      <c r="R38" t="str">
        <f t="shared" si="5"/>
        <v>bai</v>
      </c>
      <c r="S38" t="str">
        <f t="shared" si="6"/>
        <v>bai</v>
      </c>
      <c r="T38" t="str">
        <f t="shared" si="7"/>
        <v>bai</v>
      </c>
      <c r="U38" t="str">
        <f t="shared" si="8"/>
        <v>bai</v>
      </c>
      <c r="V38" t="str">
        <f t="shared" si="9"/>
        <v>bai</v>
      </c>
      <c r="W38" t="str">
        <f t="shared" si="36"/>
        <v>🔄 Instances (ばい )</v>
      </c>
      <c r="X38" s="1" t="str">
        <f t="shared" si="37"/>
        <v>bai</v>
      </c>
      <c r="Y38" t="str">
        <f t="shared" si="10"/>
        <v>ichi&gt;</v>
      </c>
      <c r="Z38" t="str">
        <f t="shared" si="11"/>
        <v>ni&gt;</v>
      </c>
      <c r="AA38" t="str">
        <f t="shared" si="12"/>
        <v>san&gt;</v>
      </c>
      <c r="AB38" t="str">
        <f t="shared" si="13"/>
        <v>yon&gt;</v>
      </c>
      <c r="AC38" t="str">
        <f t="shared" si="14"/>
        <v>go&gt;</v>
      </c>
      <c r="AD38" t="str">
        <f t="shared" si="15"/>
        <v>roku&gt;</v>
      </c>
      <c r="AE38" t="str">
        <f t="shared" si="16"/>
        <v>nana&gt;</v>
      </c>
      <c r="AF38" t="str">
        <f t="shared" si="17"/>
        <v>hachi&gt;</v>
      </c>
      <c r="AG38" t="str">
        <f t="shared" si="18"/>
        <v>kyuu&gt;</v>
      </c>
      <c r="AH38" t="str">
        <f t="shared" si="39"/>
        <v>juu&gt;</v>
      </c>
      <c r="AI38" t="str">
        <f t="shared" si="40"/>
        <v>🔄 Instances (ばい )</v>
      </c>
      <c r="AJ38" t="str">
        <f t="shared" si="41"/>
        <v>🔄 Instances (ばい )</v>
      </c>
      <c r="AK38" t="e">
        <f t="shared" si="42"/>
        <v>#VALUE!</v>
      </c>
      <c r="AL38">
        <f t="shared" si="43"/>
        <v>18</v>
      </c>
      <c r="AM38" s="1" t="str">
        <f t="shared" si="44"/>
        <v>bai</v>
      </c>
      <c r="AN38" t="str">
        <f t="shared" si="45"/>
        <v>&lt;&gt;</v>
      </c>
      <c r="AO38" t="str">
        <f t="shared" si="46"/>
        <v>&lt;&gt;</v>
      </c>
      <c r="AP38" t="str">
        <f t="shared" si="47"/>
        <v>&lt;&gt;</v>
      </c>
      <c r="AQ38" t="str">
        <f t="shared" si="48"/>
        <v>&lt;&gt;</v>
      </c>
      <c r="AR38" t="str">
        <f t="shared" si="49"/>
        <v>&lt;&gt;</v>
      </c>
      <c r="AS38" t="str">
        <f t="shared" si="50"/>
        <v>&lt;&gt;</v>
      </c>
      <c r="AT38" t="str">
        <f t="shared" si="51"/>
        <v>&lt;&gt;</v>
      </c>
      <c r="AU38" t="str">
        <f t="shared" si="52"/>
        <v>&lt;&gt;</v>
      </c>
      <c r="AV38" t="str">
        <f t="shared" si="53"/>
        <v>&lt;&gt;</v>
      </c>
      <c r="AW38" t="str">
        <f t="shared" si="54"/>
        <v>&lt;&gt;</v>
      </c>
      <c r="AX38" s="1" t="str">
        <f t="shared" si="34"/>
        <v>bai</v>
      </c>
    </row>
    <row r="39" spans="1:50" x14ac:dyDescent="0.25">
      <c r="A39" t="s">
        <v>607</v>
      </c>
      <c r="B39" t="s">
        <v>476</v>
      </c>
      <c r="C39" t="s">
        <v>477</v>
      </c>
      <c r="D39" t="s">
        <v>478</v>
      </c>
      <c r="E39" t="s">
        <v>479</v>
      </c>
      <c r="F39" t="s">
        <v>480</v>
      </c>
      <c r="G39" t="s">
        <v>481</v>
      </c>
      <c r="H39" t="s">
        <v>482</v>
      </c>
      <c r="I39" t="s">
        <v>483</v>
      </c>
      <c r="J39" t="s">
        <v>484</v>
      </c>
      <c r="K39" t="s">
        <v>485</v>
      </c>
      <c r="L39">
        <v>3</v>
      </c>
      <c r="M39" t="str">
        <f t="shared" si="35"/>
        <v>kan</v>
      </c>
      <c r="N39" t="str">
        <f t="shared" si="1"/>
        <v>kan</v>
      </c>
      <c r="O39" t="str">
        <f t="shared" si="2"/>
        <v>kan</v>
      </c>
      <c r="P39" t="str">
        <f t="shared" si="3"/>
        <v>kan</v>
      </c>
      <c r="Q39" t="str">
        <f t="shared" si="4"/>
        <v>kan</v>
      </c>
      <c r="R39" t="str">
        <f t="shared" si="5"/>
        <v>kan</v>
      </c>
      <c r="S39" t="str">
        <f t="shared" si="6"/>
        <v>kan</v>
      </c>
      <c r="T39" t="str">
        <f t="shared" si="7"/>
        <v>kan</v>
      </c>
      <c r="U39" t="str">
        <f t="shared" si="8"/>
        <v>kan</v>
      </c>
      <c r="V39" t="str">
        <f t="shared" si="9"/>
        <v>kan</v>
      </c>
      <c r="W39" t="str">
        <f t="shared" si="36"/>
        <v>🎞️ Spools/Reels (巻 )</v>
      </c>
      <c r="X39" s="1" t="str">
        <f t="shared" si="37"/>
        <v>kan</v>
      </c>
      <c r="Y39" t="str">
        <f t="shared" si="10"/>
        <v>ik&gt;</v>
      </c>
      <c r="Z39" t="str">
        <f t="shared" si="11"/>
        <v>nik&gt;</v>
      </c>
      <c r="AA39" t="str">
        <f t="shared" si="12"/>
        <v>san&gt;</v>
      </c>
      <c r="AB39" t="str">
        <f t="shared" si="13"/>
        <v>yon&gt;</v>
      </c>
      <c r="AC39" t="str">
        <f t="shared" si="14"/>
        <v>go&gt;</v>
      </c>
      <c r="AD39" t="str">
        <f t="shared" si="15"/>
        <v>rok&gt;</v>
      </c>
      <c r="AE39" t="str">
        <f t="shared" si="16"/>
        <v>nana&gt;</v>
      </c>
      <c r="AF39" t="str">
        <f t="shared" si="17"/>
        <v>hak&gt;</v>
      </c>
      <c r="AG39" t="str">
        <f t="shared" si="18"/>
        <v>kyuu&gt;</v>
      </c>
      <c r="AH39" t="str">
        <f t="shared" si="39"/>
        <v>juk&gt;</v>
      </c>
      <c r="AI39" t="str">
        <f t="shared" si="40"/>
        <v>🎞️ Spools/Reels (巻 )</v>
      </c>
      <c r="AJ39" t="str">
        <f t="shared" si="41"/>
        <v>🎞️ Spools/Reels (巻 )</v>
      </c>
      <c r="AK39" t="e">
        <f t="shared" si="42"/>
        <v>#VALUE!</v>
      </c>
      <c r="AL39">
        <f t="shared" si="43"/>
        <v>21</v>
      </c>
      <c r="AM39" s="1" t="str">
        <f t="shared" si="44"/>
        <v>kan</v>
      </c>
      <c r="AN39" t="str">
        <f t="shared" si="45"/>
        <v>ik&gt;</v>
      </c>
      <c r="AO39" t="str">
        <f t="shared" si="46"/>
        <v>&lt;k&gt;</v>
      </c>
      <c r="AP39" t="str">
        <f t="shared" si="47"/>
        <v>&lt;&gt;</v>
      </c>
      <c r="AQ39" t="str">
        <f t="shared" si="48"/>
        <v>&lt;&gt;</v>
      </c>
      <c r="AR39" t="str">
        <f t="shared" si="49"/>
        <v>&lt;&gt;</v>
      </c>
      <c r="AS39" t="str">
        <f t="shared" si="50"/>
        <v>rok&gt;</v>
      </c>
      <c r="AT39" t="str">
        <f t="shared" si="51"/>
        <v>&lt;&gt;</v>
      </c>
      <c r="AU39" t="str">
        <f t="shared" si="52"/>
        <v>hak&gt;</v>
      </c>
      <c r="AV39" t="str">
        <f t="shared" si="53"/>
        <v>&lt;&gt;</v>
      </c>
      <c r="AW39" t="str">
        <f t="shared" si="54"/>
        <v>juk&gt;</v>
      </c>
      <c r="AX39" s="1" t="str">
        <f t="shared" si="34"/>
        <v>kan</v>
      </c>
    </row>
    <row r="40" spans="1:50" x14ac:dyDescent="0.25">
      <c r="A40" t="s">
        <v>608</v>
      </c>
      <c r="B40" t="s">
        <v>486</v>
      </c>
      <c r="C40" t="s">
        <v>487</v>
      </c>
      <c r="D40" t="s">
        <v>488</v>
      </c>
      <c r="E40" t="s">
        <v>489</v>
      </c>
      <c r="F40" t="s">
        <v>490</v>
      </c>
      <c r="G40" t="s">
        <v>491</v>
      </c>
      <c r="H40" t="s">
        <v>492</v>
      </c>
      <c r="I40" t="s">
        <v>493</v>
      </c>
      <c r="J40" t="s">
        <v>494</v>
      </c>
      <c r="K40" t="s">
        <v>495</v>
      </c>
      <c r="L40">
        <v>5</v>
      </c>
      <c r="M40" t="str">
        <f t="shared" si="35"/>
        <v>kasho</v>
      </c>
      <c r="N40" t="str">
        <f t="shared" si="1"/>
        <v>kasho</v>
      </c>
      <c r="O40" t="str">
        <f t="shared" si="2"/>
        <v>kasho</v>
      </c>
      <c r="P40" t="str">
        <f t="shared" si="3"/>
        <v>kasho</v>
      </c>
      <c r="Q40" t="str">
        <f t="shared" si="4"/>
        <v>kasho</v>
      </c>
      <c r="R40" t="str">
        <f t="shared" si="5"/>
        <v>kasho</v>
      </c>
      <c r="S40" t="str">
        <f t="shared" si="6"/>
        <v>kasho</v>
      </c>
      <c r="T40" t="str">
        <f t="shared" si="7"/>
        <v>kasho</v>
      </c>
      <c r="U40" t="str">
        <f t="shared" si="8"/>
        <v>kasho</v>
      </c>
      <c r="V40" t="str">
        <f t="shared" si="9"/>
        <v>kasho</v>
      </c>
      <c r="W40" t="str">
        <f t="shared" si="36"/>
        <v>🏞️ Parks or Public Spaces (ヶ所 )</v>
      </c>
      <c r="X40" s="1" t="str">
        <f t="shared" si="37"/>
        <v>kasho</v>
      </c>
      <c r="Y40" t="str">
        <f t="shared" si="10"/>
        <v>ik&gt;</v>
      </c>
      <c r="Z40" t="str">
        <f t="shared" si="11"/>
        <v>ni&gt;</v>
      </c>
      <c r="AA40" t="str">
        <f t="shared" si="12"/>
        <v>san&gt;</v>
      </c>
      <c r="AB40" t="str">
        <f t="shared" si="13"/>
        <v>yon&gt;</v>
      </c>
      <c r="AC40" t="str">
        <f t="shared" si="14"/>
        <v>go&gt;</v>
      </c>
      <c r="AD40" t="str">
        <f t="shared" si="15"/>
        <v>rok&gt;</v>
      </c>
      <c r="AE40" t="str">
        <f t="shared" si="16"/>
        <v>nana&gt;</v>
      </c>
      <c r="AF40" t="str">
        <f t="shared" si="17"/>
        <v>hak&gt;</v>
      </c>
      <c r="AG40" t="str">
        <f t="shared" si="18"/>
        <v>kyuu&gt;</v>
      </c>
      <c r="AH40" t="str">
        <f t="shared" si="39"/>
        <v>juk&gt;</v>
      </c>
      <c r="AI40" t="str">
        <f t="shared" si="40"/>
        <v>🏞️ Parks or Public Spaces (ヶ所 )</v>
      </c>
      <c r="AJ40" t="str">
        <f t="shared" si="41"/>
        <v>🏞️ Parks or Public Spaces (ヶ所 )</v>
      </c>
      <c r="AK40" t="e">
        <f t="shared" si="42"/>
        <v>#VALUE!</v>
      </c>
      <c r="AL40">
        <f t="shared" si="43"/>
        <v>32</v>
      </c>
      <c r="AM40" s="1" t="str">
        <f t="shared" si="44"/>
        <v>kasho</v>
      </c>
      <c r="AN40" t="str">
        <f t="shared" si="45"/>
        <v>ik&gt;</v>
      </c>
      <c r="AO40" t="str">
        <f t="shared" si="46"/>
        <v>&lt;&gt;</v>
      </c>
      <c r="AP40" t="str">
        <f t="shared" si="47"/>
        <v>&lt;&gt;</v>
      </c>
      <c r="AQ40" t="str">
        <f t="shared" si="48"/>
        <v>&lt;&gt;</v>
      </c>
      <c r="AR40" t="str">
        <f t="shared" si="49"/>
        <v>&lt;&gt;</v>
      </c>
      <c r="AS40" t="str">
        <f t="shared" si="50"/>
        <v>rok&gt;</v>
      </c>
      <c r="AT40" t="str">
        <f t="shared" si="51"/>
        <v>&lt;&gt;</v>
      </c>
      <c r="AU40" t="str">
        <f t="shared" si="52"/>
        <v>hak&gt;</v>
      </c>
      <c r="AV40" t="str">
        <f t="shared" si="53"/>
        <v>&lt;&gt;</v>
      </c>
      <c r="AW40" t="str">
        <f t="shared" si="54"/>
        <v>juk&gt;</v>
      </c>
      <c r="AX40" s="1" t="str">
        <f t="shared" si="34"/>
        <v>kasho</v>
      </c>
    </row>
    <row r="41" spans="1:50" x14ac:dyDescent="0.25">
      <c r="A41" t="s">
        <v>609</v>
      </c>
      <c r="B41" t="s">
        <v>496</v>
      </c>
      <c r="C41" t="s">
        <v>497</v>
      </c>
      <c r="D41" t="s">
        <v>498</v>
      </c>
      <c r="E41" t="s">
        <v>499</v>
      </c>
      <c r="F41" t="s">
        <v>500</v>
      </c>
      <c r="G41" t="s">
        <v>501</v>
      </c>
      <c r="H41" t="s">
        <v>502</v>
      </c>
      <c r="I41" t="s">
        <v>503</v>
      </c>
      <c r="J41" t="s">
        <v>504</v>
      </c>
      <c r="K41" t="s">
        <v>505</v>
      </c>
      <c r="L41">
        <v>4</v>
      </c>
      <c r="M41" t="str">
        <f t="shared" si="35"/>
        <v>kumi</v>
      </c>
      <c r="N41" t="str">
        <f t="shared" si="1"/>
        <v>kumi</v>
      </c>
      <c r="O41" t="str">
        <f t="shared" si="2"/>
        <v>kumi</v>
      </c>
      <c r="P41" t="str">
        <f t="shared" si="3"/>
        <v>kumi</v>
      </c>
      <c r="Q41" t="str">
        <f t="shared" si="4"/>
        <v>kumi</v>
      </c>
      <c r="R41" t="str">
        <f t="shared" si="5"/>
        <v>kumi</v>
      </c>
      <c r="S41" t="str">
        <f t="shared" si="6"/>
        <v>kumi</v>
      </c>
      <c r="T41" t="str">
        <f t="shared" si="7"/>
        <v>kumi</v>
      </c>
      <c r="U41" t="str">
        <f t="shared" si="8"/>
        <v>kumi</v>
      </c>
      <c r="V41" t="str">
        <f t="shared" si="9"/>
        <v>kumi</v>
      </c>
      <c r="W41" t="str">
        <f t="shared" si="36"/>
        <v>🔧 Sets (組 )</v>
      </c>
      <c r="X41" s="1" t="str">
        <f t="shared" si="37"/>
        <v>kumi</v>
      </c>
      <c r="Y41" t="str">
        <f t="shared" si="10"/>
        <v>ichi&gt;</v>
      </c>
      <c r="Z41" t="str">
        <f t="shared" si="11"/>
        <v>ni&gt;</v>
      </c>
      <c r="AA41" t="str">
        <f t="shared" si="12"/>
        <v>san&gt;</v>
      </c>
      <c r="AB41" t="str">
        <f t="shared" si="13"/>
        <v>yon&gt;</v>
      </c>
      <c r="AC41" t="str">
        <f t="shared" si="14"/>
        <v>go&gt;</v>
      </c>
      <c r="AD41" t="str">
        <f t="shared" si="15"/>
        <v>rok&gt;</v>
      </c>
      <c r="AE41" t="str">
        <f t="shared" si="16"/>
        <v>nana&gt;</v>
      </c>
      <c r="AF41" t="str">
        <f t="shared" si="17"/>
        <v>hak&gt;</v>
      </c>
      <c r="AG41" t="str">
        <f t="shared" si="18"/>
        <v>kyuu&gt;</v>
      </c>
      <c r="AH41" t="str">
        <f t="shared" ref="AH41:AH52" si="55">TRIM(SUBSTITUTE(MID(SUBSTITUTE(K41,$X41,"&gt;"),1+FIND("(",K41),100),")",""))</f>
        <v>juk&gt;</v>
      </c>
      <c r="AI41" t="str">
        <f t="shared" si="40"/>
        <v>🔧 Sets (組 )</v>
      </c>
      <c r="AJ41" t="str">
        <f t="shared" si="41"/>
        <v>🔧 Sets (組 )</v>
      </c>
      <c r="AK41" t="e">
        <f t="shared" si="42"/>
        <v>#VALUE!</v>
      </c>
      <c r="AL41">
        <f t="shared" si="43"/>
        <v>12</v>
      </c>
      <c r="AM41" s="1" t="str">
        <f t="shared" si="44"/>
        <v>kumi</v>
      </c>
      <c r="AN41" t="str">
        <f t="shared" si="45"/>
        <v>&lt;&gt;</v>
      </c>
      <c r="AO41" t="str">
        <f t="shared" si="46"/>
        <v>&lt;&gt;</v>
      </c>
      <c r="AP41" t="str">
        <f t="shared" si="47"/>
        <v>&lt;&gt;</v>
      </c>
      <c r="AQ41" t="str">
        <f t="shared" si="48"/>
        <v>&lt;&gt;</v>
      </c>
      <c r="AR41" t="str">
        <f t="shared" si="49"/>
        <v>&lt;&gt;</v>
      </c>
      <c r="AS41" t="str">
        <f t="shared" si="50"/>
        <v>rok&gt;</v>
      </c>
      <c r="AT41" t="str">
        <f t="shared" si="51"/>
        <v>&lt;&gt;</v>
      </c>
      <c r="AU41" t="str">
        <f t="shared" si="52"/>
        <v>hak&gt;</v>
      </c>
      <c r="AV41" t="str">
        <f t="shared" si="53"/>
        <v>&lt;&gt;</v>
      </c>
      <c r="AW41" t="str">
        <f t="shared" si="54"/>
        <v>juk&gt;</v>
      </c>
      <c r="AX41" s="1" t="str">
        <f t="shared" si="34"/>
        <v>kumi</v>
      </c>
    </row>
    <row r="42" spans="1:50" x14ac:dyDescent="0.25">
      <c r="A42" t="s">
        <v>610</v>
      </c>
      <c r="B42" t="s">
        <v>506</v>
      </c>
      <c r="C42" t="s">
        <v>507</v>
      </c>
      <c r="D42" t="s">
        <v>508</v>
      </c>
      <c r="E42" t="s">
        <v>509</v>
      </c>
      <c r="F42" t="s">
        <v>510</v>
      </c>
      <c r="G42" t="s">
        <v>511</v>
      </c>
      <c r="H42" t="s">
        <v>512</v>
      </c>
      <c r="I42" t="s">
        <v>513</v>
      </c>
      <c r="J42" t="s">
        <v>514</v>
      </c>
      <c r="K42" t="s">
        <v>515</v>
      </c>
      <c r="L42">
        <v>2</v>
      </c>
      <c r="M42" t="str">
        <f t="shared" ref="M42:M52" si="56">RIGHT(SUBSTITUTE(SUBSTITUTE(B42,")","")," ",""),$L42)</f>
        <v>ii</v>
      </c>
      <c r="N42" t="str">
        <f t="shared" si="1"/>
        <v>ii</v>
      </c>
      <c r="O42" t="str">
        <f t="shared" si="2"/>
        <v>ii</v>
      </c>
      <c r="P42" t="str">
        <f t="shared" si="3"/>
        <v>ii</v>
      </c>
      <c r="Q42" t="str">
        <f t="shared" si="4"/>
        <v>ii</v>
      </c>
      <c r="R42" t="str">
        <f t="shared" si="5"/>
        <v>ii</v>
      </c>
      <c r="S42" t="str">
        <f t="shared" si="6"/>
        <v>ii</v>
      </c>
      <c r="T42" t="str">
        <f t="shared" si="7"/>
        <v>ii</v>
      </c>
      <c r="U42" t="str">
        <f t="shared" si="8"/>
        <v>ii</v>
      </c>
      <c r="V42" t="str">
        <f t="shared" si="9"/>
        <v>ii</v>
      </c>
      <c r="W42" t="str">
        <f t="shared" si="36"/>
        <v>🏅 Rank/Position (位 )</v>
      </c>
      <c r="X42" s="1" t="str">
        <f t="shared" si="37"/>
        <v>ii</v>
      </c>
      <c r="Y42" t="str">
        <f t="shared" ref="Y42:Y52" si="57">TRIM(SUBSTITUTE(MID(SUBSTITUTE(B42,$X42,"&gt;"),1+FIND("(",B42),100),")",""))</f>
        <v>ich&gt;</v>
      </c>
      <c r="Z42" t="str">
        <f t="shared" si="11"/>
        <v>n&gt;</v>
      </c>
      <c r="AA42" t="str">
        <f t="shared" si="12"/>
        <v>san&gt;</v>
      </c>
      <c r="AB42" t="str">
        <f t="shared" si="13"/>
        <v>yon&gt;</v>
      </c>
      <c r="AC42" t="str">
        <f t="shared" si="14"/>
        <v>go&gt;</v>
      </c>
      <c r="AD42" t="str">
        <f t="shared" si="15"/>
        <v>roku&gt;</v>
      </c>
      <c r="AE42" t="str">
        <f t="shared" si="16"/>
        <v>nana&gt;</v>
      </c>
      <c r="AF42" t="str">
        <f t="shared" si="17"/>
        <v>hach&gt;</v>
      </c>
      <c r="AG42" t="str">
        <f t="shared" si="18"/>
        <v>kyuu&gt;</v>
      </c>
      <c r="AH42" t="str">
        <f t="shared" si="55"/>
        <v>juu&gt;</v>
      </c>
      <c r="AI42" t="str">
        <f t="shared" si="40"/>
        <v>🏅 Rank/Position (位 )</v>
      </c>
      <c r="AJ42" t="str">
        <f t="shared" si="41"/>
        <v>🏅 Rank/Position (位 )</v>
      </c>
      <c r="AK42" t="e">
        <f t="shared" si="42"/>
        <v>#VALUE!</v>
      </c>
      <c r="AL42">
        <f t="shared" si="43"/>
        <v>21</v>
      </c>
      <c r="AM42" s="1" t="str">
        <f t="shared" si="44"/>
        <v>ii</v>
      </c>
      <c r="AN42" t="str">
        <f t="shared" si="45"/>
        <v>ich&gt;</v>
      </c>
      <c r="AO42" t="str">
        <f t="shared" si="46"/>
        <v>n&gt;</v>
      </c>
      <c r="AP42" t="str">
        <f t="shared" si="47"/>
        <v>&lt;&gt;</v>
      </c>
      <c r="AQ42" t="str">
        <f t="shared" si="48"/>
        <v>&lt;&gt;</v>
      </c>
      <c r="AR42" t="str">
        <f t="shared" si="49"/>
        <v>&lt;&gt;</v>
      </c>
      <c r="AS42" t="str">
        <f t="shared" si="50"/>
        <v>&lt;&gt;</v>
      </c>
      <c r="AT42" t="str">
        <f t="shared" si="51"/>
        <v>&lt;&gt;</v>
      </c>
      <c r="AU42" t="str">
        <f t="shared" si="52"/>
        <v>hach&gt;</v>
      </c>
      <c r="AV42" t="str">
        <f t="shared" si="53"/>
        <v>&lt;&gt;</v>
      </c>
      <c r="AW42" t="str">
        <f t="shared" si="54"/>
        <v>&lt;&gt;</v>
      </c>
      <c r="AX42" s="1" t="str">
        <f t="shared" si="34"/>
        <v>ii</v>
      </c>
    </row>
    <row r="43" spans="1:50" x14ac:dyDescent="0.25">
      <c r="A43" t="s">
        <v>611</v>
      </c>
      <c r="B43" t="s">
        <v>516</v>
      </c>
      <c r="C43" t="s">
        <v>517</v>
      </c>
      <c r="D43" t="s">
        <v>518</v>
      </c>
      <c r="E43" t="s">
        <v>519</v>
      </c>
      <c r="F43" t="s">
        <v>520</v>
      </c>
      <c r="G43" t="s">
        <v>521</v>
      </c>
      <c r="H43" t="s">
        <v>522</v>
      </c>
      <c r="I43" t="s">
        <v>523</v>
      </c>
      <c r="J43" t="s">
        <v>524</v>
      </c>
      <c r="K43" t="s">
        <v>525</v>
      </c>
      <c r="L43">
        <v>6</v>
      </c>
      <c r="M43" t="str">
        <f t="shared" si="56"/>
        <v>kukaku</v>
      </c>
      <c r="N43" t="str">
        <f t="shared" si="1"/>
        <v>kukaku</v>
      </c>
      <c r="O43" t="str">
        <f t="shared" si="2"/>
        <v>kukaku</v>
      </c>
      <c r="P43" t="str">
        <f t="shared" si="3"/>
        <v>kukaku</v>
      </c>
      <c r="Q43" t="str">
        <f t="shared" si="4"/>
        <v>kukaku</v>
      </c>
      <c r="R43" t="str">
        <f t="shared" si="5"/>
        <v>kukaku</v>
      </c>
      <c r="S43" t="str">
        <f t="shared" si="6"/>
        <v>kukaku</v>
      </c>
      <c r="T43" t="str">
        <f t="shared" si="7"/>
        <v>kukaku</v>
      </c>
      <c r="U43" t="str">
        <f t="shared" si="8"/>
        <v>kukaku</v>
      </c>
      <c r="V43" t="str">
        <f t="shared" si="9"/>
        <v>kukaku</v>
      </c>
      <c r="W43" t="str">
        <f t="shared" si="36"/>
        <v>🌍 Pieces of Land (区画 )</v>
      </c>
      <c r="X43" s="1" t="str">
        <f t="shared" si="37"/>
        <v>kukaku</v>
      </c>
      <c r="Y43" t="str">
        <f t="shared" si="57"/>
        <v>ik&gt;</v>
      </c>
      <c r="Z43" t="str">
        <f t="shared" si="11"/>
        <v>ni&gt;</v>
      </c>
      <c r="AA43" t="str">
        <f t="shared" si="12"/>
        <v>san&gt;</v>
      </c>
      <c r="AB43" t="str">
        <f t="shared" si="13"/>
        <v>yon&gt;</v>
      </c>
      <c r="AC43" t="str">
        <f t="shared" si="14"/>
        <v>go&gt;</v>
      </c>
      <c r="AD43" t="str">
        <f t="shared" si="15"/>
        <v>rok&gt;</v>
      </c>
      <c r="AE43" t="str">
        <f t="shared" si="16"/>
        <v>nana&gt;</v>
      </c>
      <c r="AF43" t="str">
        <f t="shared" si="17"/>
        <v>hak&gt;</v>
      </c>
      <c r="AG43" t="str">
        <f t="shared" si="18"/>
        <v>kyuu&gt;</v>
      </c>
      <c r="AH43" t="str">
        <f t="shared" si="55"/>
        <v>juk&gt;</v>
      </c>
      <c r="AI43" t="str">
        <f t="shared" si="40"/>
        <v>🌍 Pieces of Land (区画 )</v>
      </c>
      <c r="AJ43" t="str">
        <f t="shared" si="41"/>
        <v>🌍 Pieces of Land (区画 )</v>
      </c>
      <c r="AK43" t="e">
        <f t="shared" si="42"/>
        <v>#VALUE!</v>
      </c>
      <c r="AL43">
        <f t="shared" si="43"/>
        <v>23</v>
      </c>
      <c r="AM43" s="1" t="str">
        <f t="shared" si="44"/>
        <v>kukaku</v>
      </c>
      <c r="AN43" t="str">
        <f t="shared" si="45"/>
        <v>ik&gt;</v>
      </c>
      <c r="AO43" t="str">
        <f t="shared" si="46"/>
        <v>&lt;&gt;</v>
      </c>
      <c r="AP43" t="str">
        <f t="shared" si="47"/>
        <v>&lt;&gt;</v>
      </c>
      <c r="AQ43" t="str">
        <f t="shared" si="48"/>
        <v>&lt;&gt;</v>
      </c>
      <c r="AR43" t="str">
        <f t="shared" si="49"/>
        <v>&lt;&gt;</v>
      </c>
      <c r="AS43" t="str">
        <f t="shared" si="50"/>
        <v>rok&gt;</v>
      </c>
      <c r="AT43" t="str">
        <f t="shared" si="51"/>
        <v>&lt;&gt;</v>
      </c>
      <c r="AU43" t="str">
        <f t="shared" si="52"/>
        <v>hak&gt;</v>
      </c>
      <c r="AV43" t="str">
        <f t="shared" si="53"/>
        <v>&lt;&gt;</v>
      </c>
      <c r="AW43" t="str">
        <f t="shared" si="54"/>
        <v>juk&gt;</v>
      </c>
      <c r="AX43" s="1" t="str">
        <f t="shared" si="34"/>
        <v>kukaku</v>
      </c>
    </row>
    <row r="44" spans="1:50" x14ac:dyDescent="0.25">
      <c r="A44" t="s">
        <v>612</v>
      </c>
      <c r="B44" t="s">
        <v>554</v>
      </c>
      <c r="C44" t="s">
        <v>555</v>
      </c>
      <c r="D44" t="s">
        <v>556</v>
      </c>
      <c r="E44" t="s">
        <v>557</v>
      </c>
      <c r="F44" t="s">
        <v>558</v>
      </c>
      <c r="G44" t="s">
        <v>559</v>
      </c>
      <c r="H44" t="s">
        <v>560</v>
      </c>
      <c r="I44" t="s">
        <v>561</v>
      </c>
      <c r="J44" t="s">
        <v>562</v>
      </c>
      <c r="K44" t="s">
        <v>563</v>
      </c>
      <c r="L44">
        <v>5</v>
      </c>
      <c r="M44" t="str">
        <f t="shared" si="56"/>
        <v>jikan</v>
      </c>
      <c r="N44" t="str">
        <f t="shared" si="1"/>
        <v>jikan</v>
      </c>
      <c r="O44" t="str">
        <f t="shared" si="2"/>
        <v>jikan</v>
      </c>
      <c r="P44" t="str">
        <f t="shared" si="3"/>
        <v>jikan</v>
      </c>
      <c r="Q44" t="str">
        <f t="shared" si="4"/>
        <v>jikan</v>
      </c>
      <c r="R44" t="str">
        <f t="shared" si="5"/>
        <v>jikan</v>
      </c>
      <c r="S44" t="str">
        <f t="shared" si="6"/>
        <v>jikan</v>
      </c>
      <c r="T44" t="str">
        <f t="shared" si="7"/>
        <v>jikan</v>
      </c>
      <c r="U44" t="str">
        <f t="shared" si="8"/>
        <v>jikan</v>
      </c>
      <c r="V44" t="str">
        <f t="shared" si="9"/>
        <v>jikan</v>
      </c>
      <c r="W44" t="str">
        <f t="shared" si="36"/>
        <v>🕒 Hours (時間 )</v>
      </c>
      <c r="X44" s="1" t="str">
        <f t="shared" si="37"/>
        <v>jikan</v>
      </c>
      <c r="Y44" t="str">
        <f t="shared" si="57"/>
        <v>ichi&gt;</v>
      </c>
      <c r="Z44" t="str">
        <f t="shared" si="11"/>
        <v>ni&gt;</v>
      </c>
      <c r="AA44" t="str">
        <f t="shared" si="12"/>
        <v>san&gt;</v>
      </c>
      <c r="AB44" t="str">
        <f t="shared" si="13"/>
        <v>yo&gt;</v>
      </c>
      <c r="AC44" t="str">
        <f t="shared" si="14"/>
        <v>go&gt;</v>
      </c>
      <c r="AD44" t="str">
        <f t="shared" si="15"/>
        <v>roku&gt;</v>
      </c>
      <c r="AE44" t="str">
        <f t="shared" si="16"/>
        <v>shichi&gt;</v>
      </c>
      <c r="AF44" t="str">
        <f t="shared" si="17"/>
        <v>hachi&gt;</v>
      </c>
      <c r="AG44" t="str">
        <f t="shared" si="18"/>
        <v>ku&gt;</v>
      </c>
      <c r="AH44" t="str">
        <f t="shared" si="55"/>
        <v>juu&gt;</v>
      </c>
      <c r="AI44" t="str">
        <f t="shared" si="40"/>
        <v>🕒 Hours (時間 )</v>
      </c>
      <c r="AJ44" t="str">
        <f t="shared" si="41"/>
        <v>🕒 Hours (時間 )</v>
      </c>
      <c r="AK44" t="e">
        <f t="shared" ref="AK44:AK67" si="58">FIND("-",AI44)</f>
        <v>#VALUE!</v>
      </c>
      <c r="AL44">
        <f t="shared" ref="AL44:AL67" si="59">FIND(")",AI44)</f>
        <v>14</v>
      </c>
      <c r="AM44" s="1" t="str">
        <f t="shared" si="44"/>
        <v>jikan</v>
      </c>
      <c r="AN44" t="str">
        <f t="shared" si="45"/>
        <v>&lt;&gt;</v>
      </c>
      <c r="AO44" t="str">
        <f t="shared" si="46"/>
        <v>&lt;&gt;</v>
      </c>
      <c r="AP44" t="str">
        <f t="shared" si="47"/>
        <v>&lt;&gt;</v>
      </c>
      <c r="AQ44" t="str">
        <f t="shared" si="48"/>
        <v>yo&gt;</v>
      </c>
      <c r="AR44" t="str">
        <f t="shared" si="49"/>
        <v>&lt;&gt;</v>
      </c>
      <c r="AS44" t="str">
        <f t="shared" si="50"/>
        <v>&lt;&gt;</v>
      </c>
      <c r="AT44" t="str">
        <f t="shared" si="51"/>
        <v>shichi&gt;</v>
      </c>
      <c r="AU44" t="str">
        <f t="shared" si="52"/>
        <v>&lt;&gt;</v>
      </c>
      <c r="AV44" t="str">
        <f t="shared" si="53"/>
        <v>ku&gt;</v>
      </c>
      <c r="AW44" t="str">
        <f t="shared" si="54"/>
        <v>&lt;&gt;</v>
      </c>
      <c r="AX44" s="1" t="str">
        <f t="shared" si="34"/>
        <v>jikan</v>
      </c>
    </row>
    <row r="45" spans="1:50" x14ac:dyDescent="0.25">
      <c r="A45" t="s">
        <v>626</v>
      </c>
      <c r="B45" t="s">
        <v>615</v>
      </c>
      <c r="C45" t="s">
        <v>616</v>
      </c>
      <c r="D45" t="s">
        <v>617</v>
      </c>
      <c r="E45" t="s">
        <v>618</v>
      </c>
      <c r="F45" t="s">
        <v>619</v>
      </c>
      <c r="G45" t="s">
        <v>620</v>
      </c>
      <c r="H45" t="s">
        <v>621</v>
      </c>
      <c r="I45" t="s">
        <v>622</v>
      </c>
      <c r="J45" t="s">
        <v>623</v>
      </c>
      <c r="K45" t="s">
        <v>624</v>
      </c>
      <c r="L45">
        <v>5</v>
      </c>
      <c r="M45" t="str">
        <f t="shared" si="56"/>
        <v>kuchi</v>
      </c>
      <c r="N45" t="str">
        <f t="shared" si="1"/>
        <v>kuchi</v>
      </c>
      <c r="O45" t="str">
        <f t="shared" si="2"/>
        <v>kuchi</v>
      </c>
      <c r="P45" t="str">
        <f t="shared" si="3"/>
        <v>kuchi</v>
      </c>
      <c r="Q45" t="str">
        <f t="shared" si="4"/>
        <v>kuchi</v>
      </c>
      <c r="R45" t="str">
        <f t="shared" si="5"/>
        <v>kuchi</v>
      </c>
      <c r="S45" t="str">
        <f t="shared" si="6"/>
        <v>kuchi</v>
      </c>
      <c r="T45" t="str">
        <f t="shared" si="7"/>
        <v>kuchi</v>
      </c>
      <c r="U45" t="str">
        <f t="shared" si="8"/>
        <v>kuchi</v>
      </c>
      <c r="V45" t="str">
        <f t="shared" si="9"/>
        <v>kuchi</v>
      </c>
      <c r="W45" t="str">
        <f t="shared" si="36"/>
        <v>🍬Pieces of Food (口)</v>
      </c>
      <c r="X45" s="1" t="str">
        <f t="shared" si="37"/>
        <v>kuchi</v>
      </c>
      <c r="Y45" t="str">
        <f t="shared" si="57"/>
        <v>ik&gt;</v>
      </c>
      <c r="Z45" t="str">
        <f t="shared" si="11"/>
        <v>ni&gt;</v>
      </c>
      <c r="AA45" t="str">
        <f t="shared" si="12"/>
        <v>san&gt;</v>
      </c>
      <c r="AB45" t="str">
        <f t="shared" si="13"/>
        <v>yon&gt;</v>
      </c>
      <c r="AC45" t="str">
        <f t="shared" si="14"/>
        <v>go&gt;</v>
      </c>
      <c r="AD45" t="str">
        <f t="shared" si="15"/>
        <v>rok&gt;</v>
      </c>
      <c r="AE45" t="str">
        <f t="shared" si="16"/>
        <v>nana&gt;</v>
      </c>
      <c r="AF45" t="str">
        <f t="shared" si="17"/>
        <v>hak&gt;</v>
      </c>
      <c r="AG45" t="str">
        <f t="shared" si="18"/>
        <v>kyuu&gt;</v>
      </c>
      <c r="AH45" t="str">
        <f t="shared" si="55"/>
        <v>juk&gt;</v>
      </c>
      <c r="AI45" t="str">
        <f t="shared" si="40"/>
        <v>🍬Pieces of Food (口)</v>
      </c>
      <c r="AJ45" t="str">
        <f t="shared" si="41"/>
        <v>🍬Pieces of Food (口)</v>
      </c>
      <c r="AK45" t="e">
        <f t="shared" si="58"/>
        <v>#VALUE!</v>
      </c>
      <c r="AL45">
        <f t="shared" si="59"/>
        <v>20</v>
      </c>
      <c r="AM45" s="1" t="str">
        <f t="shared" si="44"/>
        <v>kuchi</v>
      </c>
      <c r="AN45" t="str">
        <f t="shared" si="45"/>
        <v>ik&gt;</v>
      </c>
      <c r="AO45" t="str">
        <f t="shared" si="46"/>
        <v>&lt;&gt;</v>
      </c>
      <c r="AP45" t="str">
        <f t="shared" si="47"/>
        <v>&lt;&gt;</v>
      </c>
      <c r="AQ45" t="str">
        <f t="shared" si="48"/>
        <v>&lt;&gt;</v>
      </c>
      <c r="AR45" t="str">
        <f t="shared" si="49"/>
        <v>&lt;&gt;</v>
      </c>
      <c r="AS45" t="str">
        <f t="shared" si="50"/>
        <v>rok&gt;</v>
      </c>
      <c r="AT45" t="str">
        <f t="shared" si="51"/>
        <v>&lt;&gt;</v>
      </c>
      <c r="AU45" t="str">
        <f t="shared" si="52"/>
        <v>hak&gt;</v>
      </c>
      <c r="AV45" t="str">
        <f t="shared" si="53"/>
        <v>&lt;&gt;</v>
      </c>
      <c r="AW45" t="str">
        <f t="shared" si="54"/>
        <v>juk&gt;</v>
      </c>
      <c r="AX45" s="1" t="str">
        <f t="shared" si="34"/>
        <v>kuchi</v>
      </c>
    </row>
    <row r="46" spans="1:50" x14ac:dyDescent="0.25">
      <c r="A46" t="s">
        <v>647</v>
      </c>
      <c r="B46" t="s">
        <v>627</v>
      </c>
      <c r="C46" t="s">
        <v>628</v>
      </c>
      <c r="D46" t="s">
        <v>629</v>
      </c>
      <c r="E46" t="s">
        <v>630</v>
      </c>
      <c r="F46" t="s">
        <v>631</v>
      </c>
      <c r="G46" t="s">
        <v>632</v>
      </c>
      <c r="H46" t="s">
        <v>633</v>
      </c>
      <c r="I46" t="s">
        <v>634</v>
      </c>
      <c r="J46" t="s">
        <v>635</v>
      </c>
      <c r="K46" t="s">
        <v>636</v>
      </c>
      <c r="L46">
        <v>3</v>
      </c>
      <c r="M46" t="str">
        <f t="shared" si="56"/>
        <v>pou</v>
      </c>
      <c r="N46" t="str">
        <f t="shared" si="1"/>
        <v>hou</v>
      </c>
      <c r="O46" t="str">
        <f t="shared" si="2"/>
        <v>pou</v>
      </c>
      <c r="P46" t="str">
        <f t="shared" si="3"/>
        <v>hou</v>
      </c>
      <c r="Q46" t="str">
        <f t="shared" si="4"/>
        <v>hou</v>
      </c>
      <c r="R46" t="str">
        <f t="shared" si="5"/>
        <v>pou</v>
      </c>
      <c r="S46" t="str">
        <f t="shared" si="6"/>
        <v>hou</v>
      </c>
      <c r="T46" t="str">
        <f t="shared" si="7"/>
        <v>pou</v>
      </c>
      <c r="U46" t="str">
        <f t="shared" si="8"/>
        <v>hou</v>
      </c>
      <c r="V46" t="str">
        <f t="shared" si="9"/>
        <v>pou</v>
      </c>
      <c r="W46" t="str">
        <f t="shared" si="36"/>
        <v>📦 Packages (包)</v>
      </c>
      <c r="X46" s="1" t="str">
        <f t="shared" si="37"/>
        <v>pou</v>
      </c>
      <c r="Y46" t="str">
        <f t="shared" si="57"/>
        <v>ip&gt;</v>
      </c>
      <c r="Z46" t="str">
        <f t="shared" si="11"/>
        <v>nihou</v>
      </c>
      <c r="AA46" t="str">
        <f t="shared" si="12"/>
        <v>san&gt;</v>
      </c>
      <c r="AB46" t="str">
        <f t="shared" si="13"/>
        <v>yonhou</v>
      </c>
      <c r="AC46" t="str">
        <f t="shared" si="14"/>
        <v>gohou</v>
      </c>
      <c r="AD46" t="str">
        <f t="shared" si="15"/>
        <v>rop&gt;</v>
      </c>
      <c r="AE46" t="str">
        <f t="shared" si="16"/>
        <v>nanahou</v>
      </c>
      <c r="AF46" t="str">
        <f t="shared" si="17"/>
        <v>hap&gt;</v>
      </c>
      <c r="AG46" t="str">
        <f t="shared" si="18"/>
        <v>kyuuhou</v>
      </c>
      <c r="AH46" t="str">
        <f t="shared" si="55"/>
        <v>jup&gt;</v>
      </c>
      <c r="AI46" t="str">
        <f t="shared" si="40"/>
        <v>📦 Packages (包)</v>
      </c>
      <c r="AJ46" t="str">
        <f t="shared" si="41"/>
        <v>📦 Packages (包)</v>
      </c>
      <c r="AK46" t="e">
        <f t="shared" si="58"/>
        <v>#VALUE!</v>
      </c>
      <c r="AL46">
        <f t="shared" si="59"/>
        <v>15</v>
      </c>
      <c r="AM46" s="1" t="str">
        <f t="shared" si="44"/>
        <v>pou</v>
      </c>
      <c r="AN46" t="str">
        <f t="shared" si="45"/>
        <v>ip&gt;</v>
      </c>
      <c r="AO46" t="str">
        <f t="shared" si="46"/>
        <v>&lt;hou</v>
      </c>
      <c r="AP46" t="str">
        <f t="shared" si="47"/>
        <v>&lt;&gt;</v>
      </c>
      <c r="AQ46" t="str">
        <f t="shared" si="48"/>
        <v>&lt;hou</v>
      </c>
      <c r="AR46" t="str">
        <f t="shared" si="49"/>
        <v>&lt;hou</v>
      </c>
      <c r="AS46" t="str">
        <f t="shared" si="50"/>
        <v>rop&gt;</v>
      </c>
      <c r="AT46" t="str">
        <f t="shared" si="51"/>
        <v>&lt;hou</v>
      </c>
      <c r="AU46" t="str">
        <f t="shared" si="52"/>
        <v>hap&gt;</v>
      </c>
      <c r="AV46" t="str">
        <f t="shared" si="53"/>
        <v>&lt;hou</v>
      </c>
      <c r="AW46" t="str">
        <f t="shared" si="54"/>
        <v>jup&gt;</v>
      </c>
      <c r="AX46" s="1" t="str">
        <f t="shared" si="34"/>
        <v>pou</v>
      </c>
    </row>
    <row r="47" spans="1:50" x14ac:dyDescent="0.25">
      <c r="A47" t="s">
        <v>648</v>
      </c>
      <c r="B47" t="s">
        <v>637</v>
      </c>
      <c r="C47" t="s">
        <v>638</v>
      </c>
      <c r="D47" t="s">
        <v>639</v>
      </c>
      <c r="E47" t="s">
        <v>640</v>
      </c>
      <c r="F47" t="s">
        <v>641</v>
      </c>
      <c r="G47" t="s">
        <v>642</v>
      </c>
      <c r="H47" t="s">
        <v>643</v>
      </c>
      <c r="I47" t="s">
        <v>644</v>
      </c>
      <c r="J47" t="s">
        <v>645</v>
      </c>
      <c r="K47" t="s">
        <v>646</v>
      </c>
      <c r="L47">
        <v>4</v>
      </c>
      <c r="M47" t="str">
        <f t="shared" si="56"/>
        <v>seki</v>
      </c>
      <c r="N47" t="str">
        <f t="shared" si="1"/>
        <v>seki</v>
      </c>
      <c r="O47" t="str">
        <f t="shared" si="2"/>
        <v>seki</v>
      </c>
      <c r="P47" t="str">
        <f t="shared" si="3"/>
        <v>seki</v>
      </c>
      <c r="Q47" t="str">
        <f t="shared" si="4"/>
        <v>seki</v>
      </c>
      <c r="R47" t="str">
        <f t="shared" si="5"/>
        <v>seki</v>
      </c>
      <c r="S47" t="str">
        <f t="shared" si="6"/>
        <v>seki</v>
      </c>
      <c r="T47" t="str">
        <f t="shared" si="7"/>
        <v>seki</v>
      </c>
      <c r="U47" t="str">
        <f t="shared" si="8"/>
        <v>seki</v>
      </c>
      <c r="V47" t="str">
        <f t="shared" si="9"/>
        <v>seki</v>
      </c>
      <c r="W47" t="str">
        <f t="shared" si="36"/>
        <v>🛳️ Ships (隻)</v>
      </c>
      <c r="X47" s="1" t="str">
        <f t="shared" si="37"/>
        <v>seki</v>
      </c>
      <c r="Y47" t="str">
        <f t="shared" si="57"/>
        <v>is&gt;</v>
      </c>
      <c r="Z47" t="str">
        <f t="shared" si="11"/>
        <v>ni&gt;</v>
      </c>
      <c r="AA47" t="str">
        <f t="shared" si="12"/>
        <v>san&gt;</v>
      </c>
      <c r="AB47" t="str">
        <f t="shared" si="13"/>
        <v>yon&gt;</v>
      </c>
      <c r="AC47" t="str">
        <f t="shared" si="14"/>
        <v>go&gt;</v>
      </c>
      <c r="AD47" t="str">
        <f t="shared" si="15"/>
        <v>roku&gt;</v>
      </c>
      <c r="AE47" t="str">
        <f t="shared" si="16"/>
        <v>nana&gt;</v>
      </c>
      <c r="AF47" t="str">
        <f t="shared" si="17"/>
        <v>has&gt;</v>
      </c>
      <c r="AG47" t="str">
        <f t="shared" si="18"/>
        <v>kyuu&gt;</v>
      </c>
      <c r="AH47" t="str">
        <f t="shared" si="55"/>
        <v>jus&gt;</v>
      </c>
      <c r="AI47" t="str">
        <f t="shared" si="40"/>
        <v>🛳️ Ships (隻)</v>
      </c>
      <c r="AJ47" t="str">
        <f t="shared" si="41"/>
        <v>🛳️ Ships (隻)</v>
      </c>
      <c r="AK47" t="e">
        <f t="shared" si="58"/>
        <v>#VALUE!</v>
      </c>
      <c r="AL47">
        <f t="shared" si="59"/>
        <v>13</v>
      </c>
      <c r="AM47" s="1" t="str">
        <f t="shared" si="44"/>
        <v>seki</v>
      </c>
      <c r="AN47" t="str">
        <f t="shared" si="45"/>
        <v>is&gt;</v>
      </c>
      <c r="AO47" t="str">
        <f t="shared" si="46"/>
        <v>&lt;&gt;</v>
      </c>
      <c r="AP47" t="str">
        <f t="shared" si="47"/>
        <v>&lt;&gt;</v>
      </c>
      <c r="AQ47" t="str">
        <f t="shared" si="48"/>
        <v>&lt;&gt;</v>
      </c>
      <c r="AR47" t="str">
        <f t="shared" si="49"/>
        <v>&lt;&gt;</v>
      </c>
      <c r="AS47" t="str">
        <f t="shared" si="50"/>
        <v>&lt;&gt;</v>
      </c>
      <c r="AT47" t="str">
        <f t="shared" si="51"/>
        <v>&lt;&gt;</v>
      </c>
      <c r="AU47" t="str">
        <f t="shared" si="52"/>
        <v>has&gt;</v>
      </c>
      <c r="AV47" t="str">
        <f t="shared" si="53"/>
        <v>&lt;&gt;</v>
      </c>
      <c r="AW47" t="str">
        <f t="shared" si="54"/>
        <v>jus&gt;</v>
      </c>
      <c r="AX47" s="1" t="str">
        <f t="shared" si="34"/>
        <v>seki</v>
      </c>
    </row>
    <row r="48" spans="1:50" x14ac:dyDescent="0.25">
      <c r="A48" t="s">
        <v>654</v>
      </c>
      <c r="B48" t="s">
        <v>657</v>
      </c>
      <c r="C48" t="s">
        <v>658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666</v>
      </c>
      <c r="L48">
        <v>0</v>
      </c>
      <c r="M48" t="str">
        <f t="shared" si="56"/>
        <v/>
      </c>
      <c r="N48" t="str">
        <f t="shared" si="1"/>
        <v/>
      </c>
      <c r="O48" t="str">
        <f t="shared" si="2"/>
        <v/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 t="str">
        <f t="shared" si="7"/>
        <v/>
      </c>
      <c r="U48" t="str">
        <f t="shared" si="8"/>
        <v/>
      </c>
      <c r="V48" t="str">
        <f t="shared" si="9"/>
        <v/>
      </c>
      <c r="W48" t="str">
        <f t="shared" si="36"/>
        <v>📊 Counting Objects in General (個)</v>
      </c>
      <c r="X48" s="1" t="str">
        <f t="shared" si="37"/>
        <v/>
      </c>
      <c r="Y48" t="str">
        <f t="shared" si="57"/>
        <v>ichi</v>
      </c>
      <c r="Z48" t="str">
        <f t="shared" si="11"/>
        <v>ni</v>
      </c>
      <c r="AA48" t="str">
        <f t="shared" si="12"/>
        <v>san</v>
      </c>
      <c r="AB48" t="str">
        <f t="shared" si="13"/>
        <v>yon</v>
      </c>
      <c r="AC48" t="str">
        <f t="shared" si="14"/>
        <v>go</v>
      </c>
      <c r="AD48" t="str">
        <f t="shared" si="15"/>
        <v>roku</v>
      </c>
      <c r="AE48" t="str">
        <f t="shared" si="16"/>
        <v>nana</v>
      </c>
      <c r="AF48" t="str">
        <f t="shared" si="17"/>
        <v>hachi</v>
      </c>
      <c r="AG48" t="str">
        <f t="shared" si="18"/>
        <v>kyuu</v>
      </c>
      <c r="AH48" t="str">
        <f t="shared" si="55"/>
        <v>juu</v>
      </c>
      <c r="AI48" t="str">
        <f t="shared" si="40"/>
        <v>📊 Counting Objects in General (個)</v>
      </c>
      <c r="AJ48" t="str">
        <f t="shared" si="41"/>
        <v>📊 Counting Objects in General (個)</v>
      </c>
      <c r="AK48" t="e">
        <f t="shared" si="58"/>
        <v>#VALUE!</v>
      </c>
      <c r="AL48">
        <f t="shared" si="59"/>
        <v>34</v>
      </c>
      <c r="AM48" s="1" t="str">
        <f t="shared" si="44"/>
        <v/>
      </c>
      <c r="AN48" t="str">
        <f t="shared" si="45"/>
        <v>&lt;</v>
      </c>
      <c r="AO48" t="str">
        <f t="shared" si="46"/>
        <v>&lt;</v>
      </c>
      <c r="AP48" t="str">
        <f t="shared" si="47"/>
        <v>&lt;</v>
      </c>
      <c r="AQ48" t="str">
        <f t="shared" si="48"/>
        <v>&lt;</v>
      </c>
      <c r="AR48" t="str">
        <f t="shared" si="49"/>
        <v>&lt;</v>
      </c>
      <c r="AS48" t="str">
        <f t="shared" si="50"/>
        <v>&lt;</v>
      </c>
      <c r="AT48" t="str">
        <f t="shared" si="51"/>
        <v>&lt;</v>
      </c>
      <c r="AU48" t="str">
        <f t="shared" si="52"/>
        <v>&lt;</v>
      </c>
      <c r="AV48" t="str">
        <f t="shared" si="53"/>
        <v>&lt;</v>
      </c>
      <c r="AW48" t="str">
        <f t="shared" si="54"/>
        <v>&lt;</v>
      </c>
      <c r="AX48" s="1" t="str">
        <f t="shared" si="34"/>
        <v/>
      </c>
    </row>
    <row r="49" spans="1:50" x14ac:dyDescent="0.25">
      <c r="A49" t="s">
        <v>655</v>
      </c>
      <c r="B49" t="s">
        <v>667</v>
      </c>
      <c r="C49" t="s">
        <v>668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>
        <v>4</v>
      </c>
      <c r="M49" t="str">
        <f t="shared" si="56"/>
        <v>gyou</v>
      </c>
      <c r="N49" t="str">
        <f t="shared" si="1"/>
        <v>gyou</v>
      </c>
      <c r="O49" t="str">
        <f t="shared" si="2"/>
        <v>gyou</v>
      </c>
      <c r="P49" t="str">
        <f t="shared" si="3"/>
        <v>gyou</v>
      </c>
      <c r="Q49" t="str">
        <f t="shared" si="4"/>
        <v>gyou</v>
      </c>
      <c r="R49" t="str">
        <f t="shared" si="5"/>
        <v>gyou</v>
      </c>
      <c r="S49" t="str">
        <f t="shared" si="6"/>
        <v>gyou</v>
      </c>
      <c r="T49" t="str">
        <f t="shared" si="7"/>
        <v>gyou</v>
      </c>
      <c r="U49" t="str">
        <f t="shared" si="8"/>
        <v>gyou</v>
      </c>
      <c r="V49" t="str">
        <f t="shared" si="9"/>
        <v>gyou</v>
      </c>
      <c r="W49" t="str">
        <f t="shared" si="36"/>
        <v>📊 Counting Lines or Rows (行)</v>
      </c>
      <c r="X49" s="1" t="str">
        <f t="shared" si="37"/>
        <v>gyou</v>
      </c>
      <c r="Y49" t="str">
        <f t="shared" si="57"/>
        <v>ichi&gt;</v>
      </c>
      <c r="Z49" t="str">
        <f t="shared" si="11"/>
        <v>ni&gt;</v>
      </c>
      <c r="AA49" t="str">
        <f t="shared" si="12"/>
        <v>san&gt;</v>
      </c>
      <c r="AB49" t="str">
        <f t="shared" si="13"/>
        <v>yon&gt;</v>
      </c>
      <c r="AC49" t="str">
        <f t="shared" si="14"/>
        <v>go&gt;</v>
      </c>
      <c r="AD49" t="str">
        <f t="shared" si="15"/>
        <v>roku&gt;</v>
      </c>
      <c r="AE49" t="str">
        <f t="shared" si="16"/>
        <v>nana&gt;</v>
      </c>
      <c r="AF49" t="str">
        <f t="shared" si="17"/>
        <v>hachi&gt;</v>
      </c>
      <c r="AG49" t="str">
        <f t="shared" si="18"/>
        <v>kyuu&gt;</v>
      </c>
      <c r="AH49" t="str">
        <f t="shared" si="55"/>
        <v>juu&gt;</v>
      </c>
      <c r="AI49" t="str">
        <f t="shared" si="40"/>
        <v>📊 Counting Lines or Rows (行)</v>
      </c>
      <c r="AJ49" t="str">
        <f t="shared" si="41"/>
        <v>📊 Counting Lines or Rows (行)</v>
      </c>
      <c r="AK49" t="e">
        <f t="shared" si="58"/>
        <v>#VALUE!</v>
      </c>
      <c r="AL49">
        <f t="shared" si="59"/>
        <v>29</v>
      </c>
      <c r="AM49" s="1" t="str">
        <f t="shared" si="44"/>
        <v>gyou</v>
      </c>
      <c r="AN49" t="str">
        <f t="shared" si="45"/>
        <v>&lt;&gt;</v>
      </c>
      <c r="AO49" t="str">
        <f t="shared" si="46"/>
        <v>&lt;&gt;</v>
      </c>
      <c r="AP49" t="str">
        <f t="shared" si="47"/>
        <v>&lt;&gt;</v>
      </c>
      <c r="AQ49" t="str">
        <f t="shared" si="48"/>
        <v>&lt;&gt;</v>
      </c>
      <c r="AR49" t="str">
        <f t="shared" si="49"/>
        <v>&lt;&gt;</v>
      </c>
      <c r="AS49" t="str">
        <f t="shared" si="50"/>
        <v>&lt;&gt;</v>
      </c>
      <c r="AT49" t="str">
        <f t="shared" si="51"/>
        <v>&lt;&gt;</v>
      </c>
      <c r="AU49" t="str">
        <f t="shared" si="52"/>
        <v>&lt;&gt;</v>
      </c>
      <c r="AV49" t="str">
        <f t="shared" si="53"/>
        <v>&lt;&gt;</v>
      </c>
      <c r="AW49" t="str">
        <f t="shared" si="54"/>
        <v>&lt;&gt;</v>
      </c>
      <c r="AX49" s="1" t="str">
        <f t="shared" si="34"/>
        <v>gyou</v>
      </c>
    </row>
    <row r="50" spans="1:50" x14ac:dyDescent="0.25">
      <c r="A50" t="s">
        <v>656</v>
      </c>
      <c r="B50" t="s">
        <v>677</v>
      </c>
      <c r="C50" t="s">
        <v>678</v>
      </c>
      <c r="D50" t="s">
        <v>679</v>
      </c>
      <c r="E50" t="s">
        <v>680</v>
      </c>
      <c r="F50" t="s">
        <v>681</v>
      </c>
      <c r="G50" t="s">
        <v>682</v>
      </c>
      <c r="H50" t="s">
        <v>683</v>
      </c>
      <c r="I50" t="s">
        <v>684</v>
      </c>
      <c r="J50" t="s">
        <v>685</v>
      </c>
      <c r="K50" t="s">
        <v>686</v>
      </c>
      <c r="L50">
        <v>5</v>
      </c>
      <c r="M50" t="str">
        <f t="shared" si="56"/>
        <v>peeji</v>
      </c>
      <c r="N50" t="str">
        <f t="shared" si="1"/>
        <v>peeji</v>
      </c>
      <c r="O50" t="str">
        <f t="shared" si="2"/>
        <v>peeji</v>
      </c>
      <c r="P50" t="str">
        <f t="shared" si="3"/>
        <v>peeji</v>
      </c>
      <c r="Q50" t="str">
        <f t="shared" si="4"/>
        <v>peeji</v>
      </c>
      <c r="R50" t="str">
        <f t="shared" si="5"/>
        <v>peeji</v>
      </c>
      <c r="S50" t="str">
        <f t="shared" si="6"/>
        <v>peeji</v>
      </c>
      <c r="T50" t="str">
        <f t="shared" si="7"/>
        <v>peeji</v>
      </c>
      <c r="U50" t="str">
        <f t="shared" si="8"/>
        <v>peeji</v>
      </c>
      <c r="V50" t="str">
        <f t="shared" si="9"/>
        <v>peeji</v>
      </c>
      <c r="W50" t="str">
        <f t="shared" si="36"/>
        <v>📊 Counting Pages (ページ)</v>
      </c>
      <c r="X50" s="1" t="str">
        <f t="shared" si="37"/>
        <v>peeji</v>
      </c>
      <c r="Y50" t="str">
        <f t="shared" si="57"/>
        <v>ichi &gt;</v>
      </c>
      <c r="Z50" t="str">
        <f t="shared" si="11"/>
        <v>ni &gt;</v>
      </c>
      <c r="AA50" t="str">
        <f t="shared" si="12"/>
        <v>san &gt;</v>
      </c>
      <c r="AB50" t="str">
        <f t="shared" si="13"/>
        <v>yon &gt;</v>
      </c>
      <c r="AC50" t="str">
        <f t="shared" si="14"/>
        <v>go &gt;</v>
      </c>
      <c r="AD50" t="str">
        <f t="shared" si="15"/>
        <v>roku &gt;</v>
      </c>
      <c r="AE50" t="str">
        <f t="shared" si="16"/>
        <v>nana &gt;</v>
      </c>
      <c r="AF50" t="str">
        <f t="shared" si="17"/>
        <v>hachi &gt;</v>
      </c>
      <c r="AG50" t="str">
        <f t="shared" si="18"/>
        <v>kyuu &gt;</v>
      </c>
      <c r="AH50" t="str">
        <f t="shared" si="55"/>
        <v>juu &gt;</v>
      </c>
      <c r="AI50" t="str">
        <f t="shared" si="40"/>
        <v>📊 Counting Pages (ページ)</v>
      </c>
      <c r="AJ50" t="str">
        <f t="shared" si="41"/>
        <v>📊 Counting Pages (ページ)</v>
      </c>
      <c r="AK50" t="e">
        <f t="shared" si="58"/>
        <v>#VALUE!</v>
      </c>
      <c r="AL50">
        <f t="shared" si="59"/>
        <v>23</v>
      </c>
      <c r="AM50" s="1" t="str">
        <f t="shared" si="44"/>
        <v>peeji</v>
      </c>
      <c r="AN50" t="str">
        <f t="shared" si="45"/>
        <v>&lt; &gt;</v>
      </c>
      <c r="AO50" t="str">
        <f t="shared" si="46"/>
        <v>&lt; &gt;</v>
      </c>
      <c r="AP50" t="str">
        <f t="shared" si="47"/>
        <v>&lt; &gt;</v>
      </c>
      <c r="AQ50" t="str">
        <f t="shared" si="48"/>
        <v>&lt; &gt;</v>
      </c>
      <c r="AR50" t="str">
        <f t="shared" si="49"/>
        <v>&lt; &gt;</v>
      </c>
      <c r="AS50" t="str">
        <f t="shared" si="50"/>
        <v>&lt; &gt;</v>
      </c>
      <c r="AT50" t="str">
        <f t="shared" si="51"/>
        <v>&lt; &gt;</v>
      </c>
      <c r="AU50" t="str">
        <f t="shared" si="52"/>
        <v>&lt; &gt;</v>
      </c>
      <c r="AV50" t="str">
        <f t="shared" si="53"/>
        <v>&lt; &gt;</v>
      </c>
      <c r="AW50" t="str">
        <f t="shared" si="54"/>
        <v>&lt; &gt;</v>
      </c>
      <c r="AX50" s="1" t="str">
        <f t="shared" si="34"/>
        <v>peeji</v>
      </c>
    </row>
    <row r="51" spans="1:50" x14ac:dyDescent="0.25">
      <c r="A51" t="s">
        <v>713</v>
      </c>
      <c r="B51" t="s">
        <v>693</v>
      </c>
      <c r="C51" t="s">
        <v>694</v>
      </c>
      <c r="D51" t="s">
        <v>695</v>
      </c>
      <c r="E51" t="s">
        <v>696</v>
      </c>
      <c r="F51" t="s">
        <v>697</v>
      </c>
      <c r="G51" t="s">
        <v>698</v>
      </c>
      <c r="H51" t="s">
        <v>699</v>
      </c>
      <c r="I51" t="s">
        <v>700</v>
      </c>
      <c r="J51" t="s">
        <v>701</v>
      </c>
      <c r="K51" t="s">
        <v>702</v>
      </c>
      <c r="L51">
        <v>2</v>
      </c>
      <c r="M51" t="str">
        <f t="shared" si="56"/>
        <v>ka</v>
      </c>
      <c r="N51" t="str">
        <f t="shared" si="1"/>
        <v>ka</v>
      </c>
      <c r="O51" t="str">
        <f t="shared" si="2"/>
        <v>ka</v>
      </c>
      <c r="P51" t="str">
        <f t="shared" si="3"/>
        <v>ka</v>
      </c>
      <c r="Q51" t="str">
        <f t="shared" si="4"/>
        <v>ka</v>
      </c>
      <c r="R51" t="str">
        <f t="shared" si="5"/>
        <v>ka</v>
      </c>
      <c r="S51" t="str">
        <f t="shared" si="6"/>
        <v>ka</v>
      </c>
      <c r="T51" t="str">
        <f t="shared" si="7"/>
        <v>ka</v>
      </c>
      <c r="U51" t="str">
        <f t="shared" si="8"/>
        <v>ka</v>
      </c>
      <c r="V51" t="str">
        <f t="shared" si="9"/>
        <v>ka</v>
      </c>
      <c r="W51" t="str">
        <f t="shared" si="36"/>
        <v>📊 Counting Lessons (課)</v>
      </c>
      <c r="X51" s="1" t="str">
        <f t="shared" si="37"/>
        <v>ka</v>
      </c>
      <c r="Y51" t="str">
        <f t="shared" si="57"/>
        <v>ik&gt;</v>
      </c>
      <c r="Z51" t="str">
        <f t="shared" si="11"/>
        <v>ni&gt;</v>
      </c>
      <c r="AA51" t="str">
        <f t="shared" si="12"/>
        <v>san&gt;</v>
      </c>
      <c r="AB51" t="str">
        <f t="shared" si="13"/>
        <v>yon&gt;</v>
      </c>
      <c r="AC51" t="str">
        <f t="shared" si="14"/>
        <v>go&gt;</v>
      </c>
      <c r="AD51" t="str">
        <f t="shared" si="15"/>
        <v>rok&gt;</v>
      </c>
      <c r="AE51" t="str">
        <f t="shared" si="16"/>
        <v>nana&gt;</v>
      </c>
      <c r="AF51" t="str">
        <f t="shared" si="17"/>
        <v>hak&gt;</v>
      </c>
      <c r="AG51" t="str">
        <f t="shared" si="18"/>
        <v>kyuu&gt;</v>
      </c>
      <c r="AH51" t="str">
        <f t="shared" si="55"/>
        <v>juk&gt;</v>
      </c>
      <c r="AI51" t="str">
        <f t="shared" si="40"/>
        <v>📊 Counting Lessons (課)</v>
      </c>
      <c r="AJ51" t="str">
        <f t="shared" si="41"/>
        <v>📊 Counting Lessons (課)</v>
      </c>
      <c r="AK51" t="e">
        <f t="shared" si="58"/>
        <v>#VALUE!</v>
      </c>
      <c r="AL51">
        <f t="shared" si="59"/>
        <v>23</v>
      </c>
      <c r="AM51" s="1" t="str">
        <f t="shared" si="44"/>
        <v>ka</v>
      </c>
      <c r="AN51" t="str">
        <f t="shared" si="45"/>
        <v>ik&gt;</v>
      </c>
      <c r="AO51" t="str">
        <f t="shared" si="46"/>
        <v>&lt;&gt;</v>
      </c>
      <c r="AP51" t="str">
        <f t="shared" si="47"/>
        <v>&lt;&gt;</v>
      </c>
      <c r="AQ51" t="str">
        <f t="shared" si="48"/>
        <v>&lt;&gt;</v>
      </c>
      <c r="AR51" t="str">
        <f t="shared" si="49"/>
        <v>&lt;&gt;</v>
      </c>
      <c r="AS51" t="str">
        <f t="shared" si="50"/>
        <v>rok&gt;</v>
      </c>
      <c r="AT51" t="str">
        <f t="shared" si="51"/>
        <v>&lt;&gt;</v>
      </c>
      <c r="AU51" t="str">
        <f t="shared" si="52"/>
        <v>hak&gt;</v>
      </c>
      <c r="AV51" t="str">
        <f t="shared" si="53"/>
        <v>&lt;&gt;</v>
      </c>
      <c r="AW51" t="str">
        <f t="shared" si="54"/>
        <v>juk&gt;</v>
      </c>
      <c r="AX51" s="1" t="str">
        <f t="shared" si="34"/>
        <v>ka</v>
      </c>
    </row>
    <row r="52" spans="1:50" x14ac:dyDescent="0.25">
      <c r="A52" t="s">
        <v>714</v>
      </c>
      <c r="B52" t="s">
        <v>703</v>
      </c>
      <c r="C52" t="s">
        <v>704</v>
      </c>
      <c r="D52" t="s">
        <v>705</v>
      </c>
      <c r="E52" t="s">
        <v>706</v>
      </c>
      <c r="F52" t="s">
        <v>707</v>
      </c>
      <c r="G52" t="s">
        <v>708</v>
      </c>
      <c r="H52" t="s">
        <v>709</v>
      </c>
      <c r="I52" t="s">
        <v>710</v>
      </c>
      <c r="J52" t="s">
        <v>711</v>
      </c>
      <c r="K52" t="s">
        <v>712</v>
      </c>
      <c r="L52">
        <v>7</v>
      </c>
      <c r="M52" t="str">
        <f t="shared" si="56"/>
        <v>kagetsu</v>
      </c>
      <c r="N52" t="str">
        <f t="shared" si="1"/>
        <v>kagetsu</v>
      </c>
      <c r="O52" t="str">
        <f t="shared" si="2"/>
        <v>kagetsu</v>
      </c>
      <c r="P52" t="str">
        <f t="shared" si="3"/>
        <v>kagetsu</v>
      </c>
      <c r="Q52" t="str">
        <f t="shared" si="4"/>
        <v>kagetsu</v>
      </c>
      <c r="R52" t="str">
        <f t="shared" si="5"/>
        <v>kagetsu</v>
      </c>
      <c r="S52" t="str">
        <f t="shared" si="6"/>
        <v>kagetsu</v>
      </c>
      <c r="T52" t="str">
        <f t="shared" si="7"/>
        <v>kagetsu</v>
      </c>
      <c r="U52" t="str">
        <f t="shared" si="8"/>
        <v>kagetsu</v>
      </c>
      <c r="V52" t="str">
        <f t="shared" si="9"/>
        <v>kagetsu</v>
      </c>
      <c r="W52" t="str">
        <f t="shared" si="36"/>
        <v>📊 Counting Months (月)</v>
      </c>
      <c r="X52" s="1" t="str">
        <f t="shared" si="37"/>
        <v>kagetsu</v>
      </c>
      <c r="Y52" t="str">
        <f t="shared" si="57"/>
        <v>ik&gt;</v>
      </c>
      <c r="Z52" t="str">
        <f t="shared" si="11"/>
        <v>ni&gt;</v>
      </c>
      <c r="AA52" t="str">
        <f t="shared" si="12"/>
        <v>san&gt;</v>
      </c>
      <c r="AB52" t="str">
        <f t="shared" si="13"/>
        <v>yon&gt;</v>
      </c>
      <c r="AC52" t="str">
        <f t="shared" si="14"/>
        <v>go&gt;</v>
      </c>
      <c r="AD52" t="str">
        <f t="shared" si="15"/>
        <v>rok&gt;</v>
      </c>
      <c r="AE52" t="str">
        <f t="shared" si="16"/>
        <v>nana&gt;</v>
      </c>
      <c r="AF52" t="str">
        <f t="shared" si="17"/>
        <v>hachi&gt;</v>
      </c>
      <c r="AG52" t="str">
        <f t="shared" si="18"/>
        <v>kyuu&gt;</v>
      </c>
      <c r="AH52" t="str">
        <f t="shared" si="55"/>
        <v>juk&gt;</v>
      </c>
      <c r="AI52" t="str">
        <f t="shared" si="40"/>
        <v>📊 Counting Months (月)</v>
      </c>
      <c r="AJ52" t="str">
        <f t="shared" si="41"/>
        <v>📊 Counting Months (月)</v>
      </c>
      <c r="AK52" t="e">
        <f t="shared" si="58"/>
        <v>#VALUE!</v>
      </c>
      <c r="AL52">
        <f t="shared" si="59"/>
        <v>22</v>
      </c>
      <c r="AM52" s="1" t="str">
        <f t="shared" si="44"/>
        <v>kagetsu</v>
      </c>
      <c r="AN52" t="str">
        <f t="shared" si="45"/>
        <v>ik&gt;</v>
      </c>
      <c r="AO52" t="str">
        <f t="shared" si="46"/>
        <v>&lt;&gt;</v>
      </c>
      <c r="AP52" t="str">
        <f t="shared" si="47"/>
        <v>&lt;&gt;</v>
      </c>
      <c r="AQ52" t="str">
        <f t="shared" si="48"/>
        <v>&lt;&gt;</v>
      </c>
      <c r="AR52" t="str">
        <f t="shared" si="49"/>
        <v>&lt;&gt;</v>
      </c>
      <c r="AS52" t="str">
        <f t="shared" si="50"/>
        <v>rok&gt;</v>
      </c>
      <c r="AT52" t="str">
        <f t="shared" si="51"/>
        <v>&lt;&gt;</v>
      </c>
      <c r="AU52" t="str">
        <f t="shared" si="52"/>
        <v>&lt;&gt;</v>
      </c>
      <c r="AV52" t="str">
        <f t="shared" si="53"/>
        <v>&lt;&gt;</v>
      </c>
      <c r="AW52" t="str">
        <f t="shared" si="54"/>
        <v>juk&gt;</v>
      </c>
      <c r="AX52" s="1" t="str">
        <f t="shared" si="34"/>
        <v>kagetsu</v>
      </c>
    </row>
    <row r="53" spans="1:50" x14ac:dyDescent="0.25">
      <c r="W53">
        <f t="shared" si="36"/>
        <v>0</v>
      </c>
      <c r="AI53">
        <f t="shared" si="40"/>
        <v>0</v>
      </c>
      <c r="AJ53">
        <f t="shared" si="41"/>
        <v>0</v>
      </c>
      <c r="AK53" t="e">
        <f t="shared" si="58"/>
        <v>#VALUE!</v>
      </c>
      <c r="AL53" t="e">
        <f t="shared" si="59"/>
        <v>#VALUE!</v>
      </c>
    </row>
    <row r="54" spans="1:50" x14ac:dyDescent="0.25">
      <c r="W54">
        <f t="shared" si="36"/>
        <v>0</v>
      </c>
      <c r="AI54">
        <f t="shared" si="40"/>
        <v>0</v>
      </c>
      <c r="AJ54">
        <f t="shared" si="41"/>
        <v>0</v>
      </c>
      <c r="AK54" t="e">
        <f t="shared" si="58"/>
        <v>#VALUE!</v>
      </c>
      <c r="AL54" t="e">
        <f t="shared" si="59"/>
        <v>#VALUE!</v>
      </c>
    </row>
    <row r="55" spans="1:50" x14ac:dyDescent="0.25">
      <c r="W55">
        <f t="shared" si="36"/>
        <v>0</v>
      </c>
      <c r="AI55">
        <f t="shared" si="40"/>
        <v>0</v>
      </c>
      <c r="AJ55">
        <f t="shared" si="41"/>
        <v>0</v>
      </c>
      <c r="AK55" t="e">
        <f t="shared" si="58"/>
        <v>#VALUE!</v>
      </c>
      <c r="AL55" t="e">
        <f t="shared" si="59"/>
        <v>#VALUE!</v>
      </c>
    </row>
    <row r="56" spans="1:50" x14ac:dyDescent="0.25">
      <c r="W56">
        <f t="shared" si="36"/>
        <v>0</v>
      </c>
      <c r="AI56">
        <f t="shared" si="40"/>
        <v>0</v>
      </c>
      <c r="AJ56">
        <f t="shared" si="41"/>
        <v>0</v>
      </c>
      <c r="AK56" t="e">
        <f t="shared" si="58"/>
        <v>#VALUE!</v>
      </c>
      <c r="AL56" t="e">
        <f t="shared" si="59"/>
        <v>#VALUE!</v>
      </c>
    </row>
    <row r="57" spans="1:50" x14ac:dyDescent="0.25">
      <c r="W57">
        <f t="shared" si="36"/>
        <v>0</v>
      </c>
      <c r="AI57">
        <f t="shared" si="40"/>
        <v>0</v>
      </c>
      <c r="AJ57">
        <f t="shared" si="41"/>
        <v>0</v>
      </c>
      <c r="AK57" t="e">
        <f t="shared" si="58"/>
        <v>#VALUE!</v>
      </c>
      <c r="AL57" t="e">
        <f t="shared" si="59"/>
        <v>#VALUE!</v>
      </c>
    </row>
    <row r="58" spans="1:50" x14ac:dyDescent="0.25">
      <c r="W58">
        <f t="shared" si="36"/>
        <v>0</v>
      </c>
      <c r="AI58">
        <f t="shared" si="40"/>
        <v>0</v>
      </c>
      <c r="AJ58">
        <f t="shared" si="41"/>
        <v>0</v>
      </c>
      <c r="AK58" t="e">
        <f t="shared" si="58"/>
        <v>#VALUE!</v>
      </c>
      <c r="AL58" t="e">
        <f t="shared" si="59"/>
        <v>#VALUE!</v>
      </c>
    </row>
    <row r="59" spans="1:50" x14ac:dyDescent="0.25">
      <c r="W59">
        <f t="shared" si="36"/>
        <v>0</v>
      </c>
      <c r="AI59">
        <f t="shared" si="40"/>
        <v>0</v>
      </c>
      <c r="AJ59">
        <f t="shared" si="41"/>
        <v>0</v>
      </c>
      <c r="AK59" t="e">
        <f t="shared" si="58"/>
        <v>#VALUE!</v>
      </c>
      <c r="AL59" t="e">
        <f t="shared" si="59"/>
        <v>#VALUE!</v>
      </c>
    </row>
    <row r="60" spans="1:50" x14ac:dyDescent="0.25">
      <c r="W60">
        <f t="shared" si="36"/>
        <v>0</v>
      </c>
      <c r="AI60">
        <f t="shared" si="40"/>
        <v>0</v>
      </c>
      <c r="AJ60">
        <f t="shared" si="41"/>
        <v>0</v>
      </c>
      <c r="AK60" t="e">
        <f t="shared" si="58"/>
        <v>#VALUE!</v>
      </c>
      <c r="AL60" t="e">
        <f t="shared" si="59"/>
        <v>#VALUE!</v>
      </c>
    </row>
    <row r="61" spans="1:50" x14ac:dyDescent="0.25">
      <c r="W61">
        <f t="shared" si="36"/>
        <v>0</v>
      </c>
      <c r="AI61">
        <f t="shared" si="40"/>
        <v>0</v>
      </c>
      <c r="AJ61">
        <f t="shared" si="41"/>
        <v>0</v>
      </c>
      <c r="AK61" t="e">
        <f t="shared" si="58"/>
        <v>#VALUE!</v>
      </c>
      <c r="AL61" t="e">
        <f t="shared" si="59"/>
        <v>#VALUE!</v>
      </c>
    </row>
    <row r="62" spans="1:50" x14ac:dyDescent="0.25">
      <c r="W62">
        <f t="shared" si="36"/>
        <v>0</v>
      </c>
      <c r="AI62">
        <f t="shared" si="40"/>
        <v>0</v>
      </c>
      <c r="AJ62">
        <f t="shared" si="41"/>
        <v>0</v>
      </c>
      <c r="AK62" t="e">
        <f t="shared" si="58"/>
        <v>#VALUE!</v>
      </c>
      <c r="AL62" t="e">
        <f t="shared" si="59"/>
        <v>#VALUE!</v>
      </c>
    </row>
    <row r="63" spans="1:50" x14ac:dyDescent="0.25">
      <c r="W63">
        <f t="shared" si="36"/>
        <v>0</v>
      </c>
      <c r="AI63">
        <f t="shared" si="40"/>
        <v>0</v>
      </c>
      <c r="AJ63">
        <f t="shared" si="41"/>
        <v>0</v>
      </c>
      <c r="AK63" t="e">
        <f t="shared" si="58"/>
        <v>#VALUE!</v>
      </c>
      <c r="AL63" t="e">
        <f t="shared" si="59"/>
        <v>#VALUE!</v>
      </c>
    </row>
    <row r="64" spans="1:50" x14ac:dyDescent="0.25">
      <c r="W64">
        <f t="shared" si="36"/>
        <v>0</v>
      </c>
      <c r="AI64">
        <f t="shared" si="40"/>
        <v>0</v>
      </c>
      <c r="AJ64">
        <f t="shared" si="41"/>
        <v>0</v>
      </c>
      <c r="AK64" t="e">
        <f t="shared" si="58"/>
        <v>#VALUE!</v>
      </c>
      <c r="AL64" t="e">
        <f t="shared" si="59"/>
        <v>#VALUE!</v>
      </c>
    </row>
    <row r="65" spans="23:38" x14ac:dyDescent="0.25">
      <c r="W65">
        <f t="shared" si="36"/>
        <v>0</v>
      </c>
      <c r="AI65">
        <f t="shared" si="40"/>
        <v>0</v>
      </c>
      <c r="AJ65">
        <f t="shared" si="41"/>
        <v>0</v>
      </c>
      <c r="AK65" t="e">
        <f t="shared" si="58"/>
        <v>#VALUE!</v>
      </c>
      <c r="AL65" t="e">
        <f t="shared" si="59"/>
        <v>#VALUE!</v>
      </c>
    </row>
    <row r="66" spans="23:38" x14ac:dyDescent="0.25">
      <c r="W66">
        <f t="shared" ref="W66:W67" si="60">A66</f>
        <v>0</v>
      </c>
      <c r="AI66">
        <f t="shared" si="40"/>
        <v>0</v>
      </c>
      <c r="AJ66">
        <f t="shared" si="41"/>
        <v>0</v>
      </c>
      <c r="AK66" t="e">
        <f t="shared" si="58"/>
        <v>#VALUE!</v>
      </c>
      <c r="AL66" t="e">
        <f t="shared" si="59"/>
        <v>#VALUE!</v>
      </c>
    </row>
    <row r="67" spans="23:38" x14ac:dyDescent="0.25">
      <c r="W67">
        <f t="shared" si="60"/>
        <v>0</v>
      </c>
      <c r="AI67">
        <f t="shared" si="40"/>
        <v>0</v>
      </c>
      <c r="AJ67">
        <f t="shared" si="41"/>
        <v>0</v>
      </c>
      <c r="AK67" t="e">
        <f t="shared" si="58"/>
        <v>#VALUE!</v>
      </c>
      <c r="AL67" t="e">
        <f t="shared" si="59"/>
        <v>#VALUE!</v>
      </c>
    </row>
    <row r="68" spans="23:38" x14ac:dyDescent="0.25">
      <c r="AI68">
        <f t="shared" si="40"/>
        <v>0</v>
      </c>
      <c r="AJ68">
        <f t="shared" si="41"/>
        <v>0</v>
      </c>
    </row>
    <row r="69" spans="23:38" x14ac:dyDescent="0.25">
      <c r="AI69">
        <f t="shared" si="40"/>
        <v>0</v>
      </c>
      <c r="AJ69">
        <f t="shared" si="41"/>
        <v>0</v>
      </c>
    </row>
    <row r="70" spans="23:38" x14ac:dyDescent="0.25">
      <c r="AI70">
        <f t="shared" si="40"/>
        <v>0</v>
      </c>
      <c r="AJ70">
        <f t="shared" si="41"/>
        <v>0</v>
      </c>
    </row>
    <row r="71" spans="23:38" x14ac:dyDescent="0.25">
      <c r="AI71">
        <f t="shared" si="40"/>
        <v>0</v>
      </c>
      <c r="AJ71">
        <f t="shared" si="41"/>
        <v>0</v>
      </c>
    </row>
    <row r="72" spans="23:38" x14ac:dyDescent="0.25">
      <c r="AI72">
        <f t="shared" si="40"/>
        <v>0</v>
      </c>
      <c r="AJ72">
        <f t="shared" si="41"/>
        <v>0</v>
      </c>
    </row>
    <row r="73" spans="23:38" x14ac:dyDescent="0.25">
      <c r="AI73">
        <f t="shared" si="40"/>
        <v>0</v>
      </c>
      <c r="AJ73">
        <f t="shared" si="41"/>
        <v>0</v>
      </c>
    </row>
    <row r="74" spans="23:38" x14ac:dyDescent="0.25">
      <c r="AI74">
        <f t="shared" si="40"/>
        <v>0</v>
      </c>
      <c r="AJ74">
        <f t="shared" si="41"/>
        <v>0</v>
      </c>
    </row>
    <row r="75" spans="23:38" x14ac:dyDescent="0.25">
      <c r="AJ75">
        <f t="shared" si="41"/>
        <v>0</v>
      </c>
    </row>
  </sheetData>
  <conditionalFormatting sqref="AN3:AX52">
    <cfRule type="cellIs" dxfId="10" priority="1" operator="equal">
      <formula>"_-"</formula>
    </cfRule>
    <cfRule type="cellIs" dxfId="9" priority="2" operator="equal">
      <formula>"_-)"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74FB-2884-4850-8948-89C119507E05}">
  <dimension ref="B1:AW62"/>
  <sheetViews>
    <sheetView showGridLines="0" topLeftCell="B12" zoomScale="85" zoomScaleNormal="85" workbookViewId="0">
      <selection activeCell="B2" sqref="B2:P54"/>
    </sheetView>
  </sheetViews>
  <sheetFormatPr defaultRowHeight="15" outlineLevelRow="1" outlineLevelCol="1" x14ac:dyDescent="0.25"/>
  <cols>
    <col min="2" max="2" width="40" bestFit="1" customWidth="1"/>
    <col min="3" max="4" width="11.7109375" hidden="1" customWidth="1" outlineLevel="1"/>
    <col min="5" max="5" width="13.140625" bestFit="1" customWidth="1" collapsed="1"/>
    <col min="6" max="6" width="7.140625" style="7" bestFit="1" customWidth="1"/>
    <col min="7" max="7" width="7.28515625" style="7" bestFit="1" customWidth="1"/>
    <col min="8" max="8" width="8.28515625" style="7" bestFit="1" customWidth="1"/>
    <col min="9" max="9" width="7.140625" style="7" bestFit="1" customWidth="1"/>
    <col min="10" max="10" width="6.28515625" style="7" bestFit="1" customWidth="1"/>
    <col min="11" max="11" width="10.140625" style="7" bestFit="1" customWidth="1"/>
    <col min="12" max="12" width="8.140625" style="7" bestFit="1" customWidth="1"/>
    <col min="13" max="13" width="10.7109375" style="7" bestFit="1" customWidth="1"/>
    <col min="14" max="14" width="9.5703125" style="7" bestFit="1" customWidth="1"/>
    <col min="15" max="15" width="10.5703125" style="7" bestFit="1" customWidth="1"/>
    <col min="16" max="16" width="11.42578125" bestFit="1" customWidth="1"/>
    <col min="18" max="27" width="3.5703125" bestFit="1" customWidth="1" outlineLevel="1"/>
    <col min="28" max="28" width="9.140625" customWidth="1" outlineLevel="1"/>
    <col min="29" max="38" width="3.5703125" bestFit="1" customWidth="1" outlineLevel="1"/>
    <col min="39" max="39" width="33.140625" bestFit="1" customWidth="1"/>
    <col min="40" max="40" width="11" bestFit="1" customWidth="1"/>
    <col min="41" max="41" width="11.140625" bestFit="1" customWidth="1"/>
    <col min="42" max="43" width="13" bestFit="1" customWidth="1"/>
    <col min="44" max="44" width="12" bestFit="1" customWidth="1"/>
    <col min="45" max="45" width="13.5703125" bestFit="1" customWidth="1"/>
    <col min="46" max="46" width="14.42578125" bestFit="1" customWidth="1"/>
    <col min="47" max="47" width="14.28515625" bestFit="1" customWidth="1"/>
    <col min="48" max="48" width="14" bestFit="1" customWidth="1"/>
    <col min="49" max="49" width="13.5703125" bestFit="1" customWidth="1"/>
  </cols>
  <sheetData>
    <row r="1" spans="2:49" ht="15" customHeight="1" thickBot="1" x14ac:dyDescent="0.3"/>
    <row r="2" spans="2:49" ht="15" customHeight="1" thickBot="1" x14ac:dyDescent="0.3">
      <c r="C2" s="1"/>
      <c r="D2" s="1"/>
      <c r="E2" s="4" t="s">
        <v>258</v>
      </c>
      <c r="F2" s="8" t="s">
        <v>190</v>
      </c>
      <c r="G2" s="9" t="s">
        <v>182</v>
      </c>
      <c r="H2" s="9" t="s">
        <v>183</v>
      </c>
      <c r="I2" s="9" t="s">
        <v>184</v>
      </c>
      <c r="J2" s="9" t="s">
        <v>185</v>
      </c>
      <c r="K2" s="9" t="s">
        <v>191</v>
      </c>
      <c r="L2" s="9" t="s">
        <v>186</v>
      </c>
      <c r="M2" s="9" t="s">
        <v>188</v>
      </c>
      <c r="N2" s="9" t="s">
        <v>187</v>
      </c>
      <c r="O2" s="10" t="s">
        <v>544</v>
      </c>
    </row>
    <row r="3" spans="2:49" ht="15" customHeight="1" thickBot="1" x14ac:dyDescent="0.3">
      <c r="B3" s="1" t="s">
        <v>259</v>
      </c>
      <c r="C3" s="3" t="s">
        <v>539</v>
      </c>
      <c r="D3" s="3" t="s">
        <v>215</v>
      </c>
      <c r="E3" s="5" t="s">
        <v>226</v>
      </c>
      <c r="F3" s="11" t="s">
        <v>216</v>
      </c>
      <c r="G3" s="11" t="s">
        <v>217</v>
      </c>
      <c r="H3" s="11" t="s">
        <v>218</v>
      </c>
      <c r="I3" s="11" t="s">
        <v>219</v>
      </c>
      <c r="J3" s="11" t="s">
        <v>220</v>
      </c>
      <c r="K3" s="11" t="s">
        <v>221</v>
      </c>
      <c r="L3" s="11" t="s">
        <v>222</v>
      </c>
      <c r="M3" s="11" t="s">
        <v>223</v>
      </c>
      <c r="N3" s="11" t="s">
        <v>224</v>
      </c>
      <c r="O3" s="12" t="s">
        <v>225</v>
      </c>
      <c r="P3" s="2" t="s">
        <v>349</v>
      </c>
      <c r="R3" t="str">
        <f>Table3[[#Headers],[1]]</f>
        <v>1</v>
      </c>
      <c r="S3" t="str">
        <f>Table3[[#Headers],[2]]</f>
        <v>2</v>
      </c>
      <c r="T3" t="str">
        <f>Table3[[#Headers],[3]]</f>
        <v>3</v>
      </c>
      <c r="U3" t="str">
        <f>Table3[[#Headers],[4]]</f>
        <v>4</v>
      </c>
      <c r="V3" t="str">
        <f>Table3[[#Headers],[5]]</f>
        <v>5</v>
      </c>
      <c r="W3" t="str">
        <f>Table3[[#Headers],[6]]</f>
        <v>6</v>
      </c>
      <c r="X3" t="str">
        <f>Table3[[#Headers],[7]]</f>
        <v>7</v>
      </c>
      <c r="Y3" t="str">
        <f>Table3[[#Headers],[8]]</f>
        <v>8</v>
      </c>
      <c r="Z3" t="str">
        <f>Table3[[#Headers],[9]]</f>
        <v>9</v>
      </c>
      <c r="AA3" t="str">
        <f>Table3[[#Headers],[10]]</f>
        <v>10</v>
      </c>
      <c r="AC3" t="str">
        <f>Table3[[#Headers],[1]]</f>
        <v>1</v>
      </c>
      <c r="AD3" t="str">
        <f>Table3[[#Headers],[2]]</f>
        <v>2</v>
      </c>
      <c r="AE3" t="str">
        <f>Table3[[#Headers],[3]]</f>
        <v>3</v>
      </c>
      <c r="AF3" t="str">
        <f>Table3[[#Headers],[4]]</f>
        <v>4</v>
      </c>
      <c r="AG3" t="str">
        <f>Table3[[#Headers],[5]]</f>
        <v>5</v>
      </c>
      <c r="AH3" t="str">
        <f>Table3[[#Headers],[6]]</f>
        <v>6</v>
      </c>
      <c r="AI3" t="str">
        <f>Table3[[#Headers],[7]]</f>
        <v>7</v>
      </c>
      <c r="AJ3" t="str">
        <f>Table3[[#Headers],[8]]</f>
        <v>8</v>
      </c>
      <c r="AK3" t="str">
        <f>Table3[[#Headers],[9]]</f>
        <v>9</v>
      </c>
      <c r="AL3" t="str">
        <f>Table3[[#Headers],[10]]</f>
        <v>10</v>
      </c>
      <c r="AM3" t="s">
        <v>259</v>
      </c>
      <c r="AN3">
        <v>1</v>
      </c>
      <c r="AO3">
        <v>2</v>
      </c>
      <c r="AP3">
        <v>3</v>
      </c>
      <c r="AQ3">
        <v>4</v>
      </c>
      <c r="AR3">
        <v>5</v>
      </c>
      <c r="AS3">
        <v>6</v>
      </c>
      <c r="AT3">
        <v>7</v>
      </c>
      <c r="AU3">
        <v>8</v>
      </c>
      <c r="AV3">
        <v>9</v>
      </c>
      <c r="AW3">
        <v>10</v>
      </c>
    </row>
    <row r="4" spans="2:49" ht="15" customHeight="1" x14ac:dyDescent="0.25">
      <c r="B4" s="1" t="s">
        <v>716</v>
      </c>
      <c r="C4" s="1" t="e">
        <v>#VALUE!</v>
      </c>
      <c r="D4" s="1">
        <v>34</v>
      </c>
      <c r="E4" s="2" t="s">
        <v>687</v>
      </c>
      <c r="F4" s="7" t="s">
        <v>688</v>
      </c>
      <c r="G4" s="7" t="s">
        <v>688</v>
      </c>
      <c r="H4" s="7" t="s">
        <v>688</v>
      </c>
      <c r="I4" s="7" t="s">
        <v>688</v>
      </c>
      <c r="J4" s="7" t="s">
        <v>688</v>
      </c>
      <c r="K4" s="7" t="s">
        <v>688</v>
      </c>
      <c r="L4" s="7" t="s">
        <v>688</v>
      </c>
      <c r="M4" s="7" t="s">
        <v>688</v>
      </c>
      <c r="N4" s="7" t="s">
        <v>688</v>
      </c>
      <c r="O4" s="7" t="s">
        <v>688</v>
      </c>
      <c r="P4" s="2" t="s">
        <v>687</v>
      </c>
      <c r="R4">
        <f>LEN(SUBSTITUTE(Table3[[#This Row],[1]],"&lt;",""))-LEN(Table3[[#This Row],[1]])</f>
        <v>-1</v>
      </c>
      <c r="S4">
        <f>LEN(SUBSTITUTE(Table3[[#This Row],[2]],"&lt;",""))-LEN(Table3[[#This Row],[2]])</f>
        <v>-1</v>
      </c>
      <c r="T4">
        <f>LEN(SUBSTITUTE(Table3[[#This Row],[3]],"&lt;",""))-LEN(Table3[[#This Row],[3]])</f>
        <v>-1</v>
      </c>
      <c r="U4">
        <f>LEN(SUBSTITUTE(Table3[[#This Row],[4]],"&lt;",""))-LEN(Table3[[#This Row],[4]])</f>
        <v>-1</v>
      </c>
      <c r="V4">
        <f>LEN(SUBSTITUTE(Table3[[#This Row],[5]],"&lt;",""))-LEN(Table3[[#This Row],[5]])</f>
        <v>-1</v>
      </c>
      <c r="W4">
        <f>LEN(SUBSTITUTE(Table3[[#This Row],[6]],"&lt;",""))-LEN(Table3[[#This Row],[6]])</f>
        <v>-1</v>
      </c>
      <c r="X4">
        <f>LEN(SUBSTITUTE(Table3[[#This Row],[7]],"&lt;",""))-LEN(Table3[[#This Row],[7]])</f>
        <v>-1</v>
      </c>
      <c r="Y4">
        <f>LEN(SUBSTITUTE(Table3[[#This Row],[8]],"&lt;",""))-LEN(Table3[[#This Row],[8]])</f>
        <v>-1</v>
      </c>
      <c r="Z4">
        <f>LEN(SUBSTITUTE(Table3[[#This Row],[9]],"&lt;",""))-LEN(Table3[[#This Row],[9]])</f>
        <v>-1</v>
      </c>
      <c r="AA4">
        <f>LEN(SUBSTITUTE(Table3[[#This Row],[10]],"&lt;",""))-LEN(Table3[[#This Row],[10]])</f>
        <v>-1</v>
      </c>
      <c r="AC4">
        <f>LEN(SUBSTITUTE(Table3[[#This Row],[1]],"&gt;",""))-LEN(Table3[[#This Row],[1]])</f>
        <v>0</v>
      </c>
      <c r="AD4">
        <f>LEN(SUBSTITUTE(Table3[[#This Row],[2]],"&gt;",""))-LEN(Table3[[#This Row],[2]])</f>
        <v>0</v>
      </c>
      <c r="AE4">
        <f>LEN(SUBSTITUTE(Table3[[#This Row],[3]],"&gt;",""))-LEN(Table3[[#This Row],[3]])</f>
        <v>0</v>
      </c>
      <c r="AF4">
        <f>LEN(SUBSTITUTE(Table3[[#This Row],[4]],"&gt;",""))-LEN(Table3[[#This Row],[4]])</f>
        <v>0</v>
      </c>
      <c r="AG4">
        <f>LEN(SUBSTITUTE(Table3[[#This Row],[5]],"&gt;",""))-LEN(Table3[[#This Row],[5]])</f>
        <v>0</v>
      </c>
      <c r="AH4">
        <f>LEN(SUBSTITUTE(Table3[[#This Row],[6]],"&gt;",""))-LEN(Table3[[#This Row],[6]])</f>
        <v>0</v>
      </c>
      <c r="AI4">
        <f>LEN(SUBSTITUTE(Table3[[#This Row],[7]],"&gt;",""))-LEN(Table3[[#This Row],[7]])</f>
        <v>0</v>
      </c>
      <c r="AJ4">
        <f>LEN(SUBSTITUTE(Table3[[#This Row],[8]],"&gt;",""))-LEN(Table3[[#This Row],[8]])</f>
        <v>0</v>
      </c>
      <c r="AK4">
        <f>LEN(SUBSTITUTE(Table3[[#This Row],[9]],"&gt;",""))-LEN(Table3[[#This Row],[9]])</f>
        <v>0</v>
      </c>
      <c r="AL4">
        <f>LEN(SUBSTITUTE(Table3[[#This Row],[10]],"&gt;",""))-LEN(Table3[[#This Row],[10]])</f>
        <v>0</v>
      </c>
      <c r="AM4" t="str">
        <f>Table3[[#This Row],[Counter word]]</f>
        <v>📊 Counting Objects in General</v>
      </c>
      <c r="AN4" t="str">
        <f>SUBSTITUTE(SUBSTITUTE(Table3[[#This Row],[1]],"&lt;",F$2),"&gt;",$E4)</f>
        <v>ichi</v>
      </c>
      <c r="AO4" t="str">
        <f>SUBSTITUTE(SUBSTITUTE(Table3[[#This Row],[2]],"&lt;",G$2),"&gt;",$E4)</f>
        <v>ni</v>
      </c>
      <c r="AP4" t="str">
        <f>SUBSTITUTE(SUBSTITUTE(Table3[[#This Row],[3]],"&lt;",H$2),"&gt;",$E4)</f>
        <v>san</v>
      </c>
      <c r="AQ4" t="str">
        <f>SUBSTITUTE(SUBSTITUTE(Table3[[#This Row],[4]],"&lt;",I$2),"&gt;",$E4)</f>
        <v>yon</v>
      </c>
      <c r="AR4" t="str">
        <f>SUBSTITUTE(SUBSTITUTE(Table3[[#This Row],[5]],"&lt;",J$2),"&gt;",$E4)</f>
        <v>go</v>
      </c>
      <c r="AS4" t="str">
        <f>SUBSTITUTE(SUBSTITUTE(Table3[[#This Row],[6]],"&lt;",K$2),"&gt;",$E4)</f>
        <v>roku</v>
      </c>
      <c r="AT4" t="str">
        <f>SUBSTITUTE(SUBSTITUTE(Table3[[#This Row],[7]],"&lt;",L$2),"&gt;",$E4)</f>
        <v>nana</v>
      </c>
      <c r="AU4" t="str">
        <f>SUBSTITUTE(SUBSTITUTE(Table3[[#This Row],[8]],"&lt;",M$2),"&gt;",$E4)</f>
        <v>hachi</v>
      </c>
      <c r="AV4" t="str">
        <f>SUBSTITUTE(SUBSTITUTE(Table3[[#This Row],[9]],"&lt;",N$2),"&gt;",$E4)</f>
        <v>kyuu</v>
      </c>
      <c r="AW4" t="str">
        <f>SUBSTITUTE(SUBSTITUTE(Table3[[#This Row],[10]],"&lt;",O$2),"&gt;",$E4)</f>
        <v>juu</v>
      </c>
    </row>
    <row r="5" spans="2:49" ht="15" customHeight="1" x14ac:dyDescent="0.25">
      <c r="B5" s="1" t="s">
        <v>656</v>
      </c>
      <c r="C5" s="1" t="e">
        <v>#VALUE!</v>
      </c>
      <c r="D5" s="1">
        <v>23</v>
      </c>
      <c r="E5" s="2" t="s">
        <v>690</v>
      </c>
      <c r="F5" s="7" t="s">
        <v>691</v>
      </c>
      <c r="G5" s="7" t="s">
        <v>691</v>
      </c>
      <c r="H5" s="7" t="s">
        <v>691</v>
      </c>
      <c r="I5" s="7" t="s">
        <v>691</v>
      </c>
      <c r="J5" s="7" t="s">
        <v>691</v>
      </c>
      <c r="K5" s="7" t="s">
        <v>691</v>
      </c>
      <c r="L5" s="7" t="s">
        <v>691</v>
      </c>
      <c r="M5" s="7" t="s">
        <v>691</v>
      </c>
      <c r="N5" s="7" t="s">
        <v>691</v>
      </c>
      <c r="O5" s="7" t="s">
        <v>691</v>
      </c>
      <c r="P5" s="2" t="s">
        <v>690</v>
      </c>
      <c r="R5">
        <f>LEN(SUBSTITUTE(Table3[[#This Row],[1]],"&lt;",""))-LEN(Table3[[#This Row],[1]])</f>
        <v>-1</v>
      </c>
      <c r="S5">
        <f>LEN(SUBSTITUTE(Table3[[#This Row],[2]],"&lt;",""))-LEN(Table3[[#This Row],[2]])</f>
        <v>-1</v>
      </c>
      <c r="T5">
        <f>LEN(SUBSTITUTE(Table3[[#This Row],[3]],"&lt;",""))-LEN(Table3[[#This Row],[3]])</f>
        <v>-1</v>
      </c>
      <c r="U5">
        <f>LEN(SUBSTITUTE(Table3[[#This Row],[4]],"&lt;",""))-LEN(Table3[[#This Row],[4]])</f>
        <v>-1</v>
      </c>
      <c r="V5">
        <f>LEN(SUBSTITUTE(Table3[[#This Row],[5]],"&lt;",""))-LEN(Table3[[#This Row],[5]])</f>
        <v>-1</v>
      </c>
      <c r="W5">
        <f>LEN(SUBSTITUTE(Table3[[#This Row],[6]],"&lt;",""))-LEN(Table3[[#This Row],[6]])</f>
        <v>-1</v>
      </c>
      <c r="X5">
        <f>LEN(SUBSTITUTE(Table3[[#This Row],[7]],"&lt;",""))-LEN(Table3[[#This Row],[7]])</f>
        <v>-1</v>
      </c>
      <c r="Y5">
        <f>LEN(SUBSTITUTE(Table3[[#This Row],[8]],"&lt;",""))-LEN(Table3[[#This Row],[8]])</f>
        <v>-1</v>
      </c>
      <c r="Z5">
        <f>LEN(SUBSTITUTE(Table3[[#This Row],[9]],"&lt;",""))-LEN(Table3[[#This Row],[9]])</f>
        <v>-1</v>
      </c>
      <c r="AA5">
        <f>LEN(SUBSTITUTE(Table3[[#This Row],[10]],"&lt;",""))-LEN(Table3[[#This Row],[10]])</f>
        <v>-1</v>
      </c>
      <c r="AC5">
        <f>LEN(SUBSTITUTE(Table3[[#This Row],[1]],"&gt;",""))-LEN(Table3[[#This Row],[1]])</f>
        <v>-1</v>
      </c>
      <c r="AD5">
        <f>LEN(SUBSTITUTE(Table3[[#This Row],[2]],"&gt;",""))-LEN(Table3[[#This Row],[2]])</f>
        <v>-1</v>
      </c>
      <c r="AE5">
        <f>LEN(SUBSTITUTE(Table3[[#This Row],[3]],"&gt;",""))-LEN(Table3[[#This Row],[3]])</f>
        <v>-1</v>
      </c>
      <c r="AF5">
        <f>LEN(SUBSTITUTE(Table3[[#This Row],[4]],"&gt;",""))-LEN(Table3[[#This Row],[4]])</f>
        <v>-1</v>
      </c>
      <c r="AG5">
        <f>LEN(SUBSTITUTE(Table3[[#This Row],[5]],"&gt;",""))-LEN(Table3[[#This Row],[5]])</f>
        <v>-1</v>
      </c>
      <c r="AH5">
        <f>LEN(SUBSTITUTE(Table3[[#This Row],[6]],"&gt;",""))-LEN(Table3[[#This Row],[6]])</f>
        <v>-1</v>
      </c>
      <c r="AI5">
        <f>LEN(SUBSTITUTE(Table3[[#This Row],[7]],"&gt;",""))-LEN(Table3[[#This Row],[7]])</f>
        <v>-1</v>
      </c>
      <c r="AJ5">
        <f>LEN(SUBSTITUTE(Table3[[#This Row],[8]],"&gt;",""))-LEN(Table3[[#This Row],[8]])</f>
        <v>-1</v>
      </c>
      <c r="AK5">
        <f>LEN(SUBSTITUTE(Table3[[#This Row],[9]],"&gt;",""))-LEN(Table3[[#This Row],[9]])</f>
        <v>-1</v>
      </c>
      <c r="AL5">
        <f>LEN(SUBSTITUTE(Table3[[#This Row],[10]],"&gt;",""))-LEN(Table3[[#This Row],[10]])</f>
        <v>-1</v>
      </c>
      <c r="AM5" t="str">
        <f>Table3[[#This Row],[Counter word]]</f>
        <v>📊 Counting Pages (ページ)</v>
      </c>
      <c r="AN5" t="str">
        <f>SUBSTITUTE(SUBSTITUTE(Table3[[#This Row],[1]],"&lt;",F$2),"&gt;",$E5)</f>
        <v>ichi peeji</v>
      </c>
      <c r="AO5" t="str">
        <f>SUBSTITUTE(SUBSTITUTE(Table3[[#This Row],[2]],"&lt;",G$2),"&gt;",$E5)</f>
        <v>ni peeji</v>
      </c>
      <c r="AP5" t="str">
        <f>SUBSTITUTE(SUBSTITUTE(Table3[[#This Row],[3]],"&lt;",H$2),"&gt;",$E5)</f>
        <v>san peeji</v>
      </c>
      <c r="AQ5" t="str">
        <f>SUBSTITUTE(SUBSTITUTE(Table3[[#This Row],[4]],"&lt;",I$2),"&gt;",$E5)</f>
        <v>yon peeji</v>
      </c>
      <c r="AR5" t="str">
        <f>SUBSTITUTE(SUBSTITUTE(Table3[[#This Row],[5]],"&lt;",J$2),"&gt;",$E5)</f>
        <v>go peeji</v>
      </c>
      <c r="AS5" t="str">
        <f>SUBSTITUTE(SUBSTITUTE(Table3[[#This Row],[6]],"&lt;",K$2),"&gt;",$E5)</f>
        <v>roku peeji</v>
      </c>
      <c r="AT5" t="str">
        <f>SUBSTITUTE(SUBSTITUTE(Table3[[#This Row],[7]],"&lt;",L$2),"&gt;",$E5)</f>
        <v>nana peeji</v>
      </c>
      <c r="AU5" t="str">
        <f>SUBSTITUTE(SUBSTITUTE(Table3[[#This Row],[8]],"&lt;",M$2),"&gt;",$E5)</f>
        <v>hachi peeji</v>
      </c>
      <c r="AV5" t="str">
        <f>SUBSTITUTE(SUBSTITUTE(Table3[[#This Row],[9]],"&lt;",N$2),"&gt;",$E5)</f>
        <v>kyuu peeji</v>
      </c>
      <c r="AW5" t="str">
        <f>SUBSTITUTE(SUBSTITUTE(Table3[[#This Row],[10]],"&lt;",O$2),"&gt;",$E5)</f>
        <v>juu peeji</v>
      </c>
    </row>
    <row r="6" spans="2:49" ht="15" customHeight="1" x14ac:dyDescent="0.25">
      <c r="B6" s="1" t="s">
        <v>572</v>
      </c>
      <c r="C6" s="1" t="e">
        <v>#VALUE!</v>
      </c>
      <c r="D6" s="1">
        <v>16</v>
      </c>
      <c r="E6" s="2" t="s">
        <v>194</v>
      </c>
      <c r="F6" s="7" t="s">
        <v>195</v>
      </c>
      <c r="G6" s="7" t="s">
        <v>196</v>
      </c>
      <c r="H6" s="7" t="s">
        <v>248</v>
      </c>
      <c r="I6" s="7" t="s">
        <v>236</v>
      </c>
      <c r="J6" s="7" t="s">
        <v>248</v>
      </c>
      <c r="K6" s="7" t="s">
        <v>248</v>
      </c>
      <c r="L6" s="7" t="s">
        <v>237</v>
      </c>
      <c r="M6" s="7" t="s">
        <v>248</v>
      </c>
      <c r="N6" s="7" t="s">
        <v>248</v>
      </c>
      <c r="O6" s="7" t="s">
        <v>248</v>
      </c>
      <c r="P6" s="2" t="s">
        <v>194</v>
      </c>
      <c r="R6">
        <f>LEN(SUBSTITUTE(Table3[[#This Row],[1]],"&lt;",""))-LEN(Table3[[#This Row],[1]])</f>
        <v>0</v>
      </c>
      <c r="S6">
        <f>LEN(SUBSTITUTE(Table3[[#This Row],[2]],"&lt;",""))-LEN(Table3[[#This Row],[2]])</f>
        <v>0</v>
      </c>
      <c r="T6">
        <f>LEN(SUBSTITUTE(Table3[[#This Row],[3]],"&lt;",""))-LEN(Table3[[#This Row],[3]])</f>
        <v>-1</v>
      </c>
      <c r="U6">
        <f>LEN(SUBSTITUTE(Table3[[#This Row],[4]],"&lt;",""))-LEN(Table3[[#This Row],[4]])</f>
        <v>0</v>
      </c>
      <c r="V6">
        <f>LEN(SUBSTITUTE(Table3[[#This Row],[5]],"&lt;",""))-LEN(Table3[[#This Row],[5]])</f>
        <v>-1</v>
      </c>
      <c r="W6">
        <f>LEN(SUBSTITUTE(Table3[[#This Row],[6]],"&lt;",""))-LEN(Table3[[#This Row],[6]])</f>
        <v>-1</v>
      </c>
      <c r="X6">
        <f>LEN(SUBSTITUTE(Table3[[#This Row],[7]],"&lt;",""))-LEN(Table3[[#This Row],[7]])</f>
        <v>0</v>
      </c>
      <c r="Y6">
        <f>LEN(SUBSTITUTE(Table3[[#This Row],[8]],"&lt;",""))-LEN(Table3[[#This Row],[8]])</f>
        <v>-1</v>
      </c>
      <c r="Z6">
        <f>LEN(SUBSTITUTE(Table3[[#This Row],[9]],"&lt;",""))-LEN(Table3[[#This Row],[9]])</f>
        <v>-1</v>
      </c>
      <c r="AA6">
        <f>LEN(SUBSTITUTE(Table3[[#This Row],[10]],"&lt;",""))-LEN(Table3[[#This Row],[10]])</f>
        <v>-1</v>
      </c>
      <c r="AC6">
        <f>LEN(SUBSTITUTE(Table3[[#This Row],[1]],"&gt;",""))-LEN(Table3[[#This Row],[1]])</f>
        <v>0</v>
      </c>
      <c r="AD6">
        <f>LEN(SUBSTITUTE(Table3[[#This Row],[2]],"&gt;",""))-LEN(Table3[[#This Row],[2]])</f>
        <v>0</v>
      </c>
      <c r="AE6">
        <f>LEN(SUBSTITUTE(Table3[[#This Row],[3]],"&gt;",""))-LEN(Table3[[#This Row],[3]])</f>
        <v>-1</v>
      </c>
      <c r="AF6">
        <f>LEN(SUBSTITUTE(Table3[[#This Row],[4]],"&gt;",""))-LEN(Table3[[#This Row],[4]])</f>
        <v>-1</v>
      </c>
      <c r="AG6">
        <f>LEN(SUBSTITUTE(Table3[[#This Row],[5]],"&gt;",""))-LEN(Table3[[#This Row],[5]])</f>
        <v>-1</v>
      </c>
      <c r="AH6">
        <f>LEN(SUBSTITUTE(Table3[[#This Row],[6]],"&gt;",""))-LEN(Table3[[#This Row],[6]])</f>
        <v>-1</v>
      </c>
      <c r="AI6">
        <f>LEN(SUBSTITUTE(Table3[[#This Row],[7]],"&gt;",""))-LEN(Table3[[#This Row],[7]])</f>
        <v>-1</v>
      </c>
      <c r="AJ6">
        <f>LEN(SUBSTITUTE(Table3[[#This Row],[8]],"&gt;",""))-LEN(Table3[[#This Row],[8]])</f>
        <v>-1</v>
      </c>
      <c r="AK6">
        <f>LEN(SUBSTITUTE(Table3[[#This Row],[9]],"&gt;",""))-LEN(Table3[[#This Row],[9]])</f>
        <v>-1</v>
      </c>
      <c r="AL6">
        <f>LEN(SUBSTITUTE(Table3[[#This Row],[10]],"&gt;",""))-LEN(Table3[[#This Row],[10]])</f>
        <v>-1</v>
      </c>
      <c r="AM6" t="str">
        <f>Table3[[#This Row],[Counter word]]</f>
        <v>👥 People (にん)</v>
      </c>
      <c r="AN6" t="str">
        <f>SUBSTITUTE(SUBSTITUTE(Table3[[#This Row],[1]],"&lt;",F$2),"&gt;",$E6)</f>
        <v>hitori</v>
      </c>
      <c r="AO6" t="str">
        <f>SUBSTITUTE(SUBSTITUTE(Table3[[#This Row],[2]],"&lt;",G$2),"&gt;",$E6)</f>
        <v>futari</v>
      </c>
      <c r="AP6" t="str">
        <f>SUBSTITUTE(SUBSTITUTE(Table3[[#This Row],[3]],"&lt;",H$2),"&gt;",$E6)</f>
        <v>sannin</v>
      </c>
      <c r="AQ6" t="str">
        <f>SUBSTITUTE(SUBSTITUTE(Table3[[#This Row],[4]],"&lt;",I$2),"&gt;",$E6)</f>
        <v>yonin</v>
      </c>
      <c r="AR6" t="str">
        <f>SUBSTITUTE(SUBSTITUTE(Table3[[#This Row],[5]],"&lt;",J$2),"&gt;",$E6)</f>
        <v>gonin</v>
      </c>
      <c r="AS6" t="str">
        <f>SUBSTITUTE(SUBSTITUTE(Table3[[#This Row],[6]],"&lt;",K$2),"&gt;",$E6)</f>
        <v>rokunin</v>
      </c>
      <c r="AT6" t="str">
        <f>SUBSTITUTE(SUBSTITUTE(Table3[[#This Row],[7]],"&lt;",L$2),"&gt;",$E6)</f>
        <v>shichinin</v>
      </c>
      <c r="AU6" t="str">
        <f>SUBSTITUTE(SUBSTITUTE(Table3[[#This Row],[8]],"&lt;",M$2),"&gt;",$E6)</f>
        <v>hachinin</v>
      </c>
      <c r="AV6" t="str">
        <f>SUBSTITUTE(SUBSTITUTE(Table3[[#This Row],[9]],"&lt;",N$2),"&gt;",$E6)</f>
        <v>kyuunin</v>
      </c>
      <c r="AW6" t="str">
        <f>SUBSTITUTE(SUBSTITUTE(Table3[[#This Row],[10]],"&lt;",O$2),"&gt;",$E6)</f>
        <v>juunin</v>
      </c>
    </row>
    <row r="7" spans="2:49" ht="15" customHeight="1" x14ac:dyDescent="0.25">
      <c r="B7" s="1" t="s">
        <v>574</v>
      </c>
      <c r="C7" s="1" t="e">
        <v>#VALUE!</v>
      </c>
      <c r="D7" s="1">
        <v>14</v>
      </c>
      <c r="E7" s="2" t="s">
        <v>198</v>
      </c>
      <c r="F7" s="7" t="s">
        <v>248</v>
      </c>
      <c r="G7" s="7" t="s">
        <v>248</v>
      </c>
      <c r="H7" s="7" t="s">
        <v>248</v>
      </c>
      <c r="I7" s="7" t="s">
        <v>236</v>
      </c>
      <c r="J7" s="7" t="s">
        <v>248</v>
      </c>
      <c r="K7" s="7" t="s">
        <v>248</v>
      </c>
      <c r="L7" s="7" t="s">
        <v>237</v>
      </c>
      <c r="M7" s="7" t="s">
        <v>248</v>
      </c>
      <c r="N7" s="7" t="s">
        <v>238</v>
      </c>
      <c r="O7" s="7" t="s">
        <v>248</v>
      </c>
      <c r="P7" s="2" t="s">
        <v>198</v>
      </c>
      <c r="R7">
        <f>LEN(SUBSTITUTE(Table3[[#This Row],[1]],"&lt;",""))-LEN(Table3[[#This Row],[1]])</f>
        <v>-1</v>
      </c>
      <c r="S7">
        <f>LEN(SUBSTITUTE(Table3[[#This Row],[2]],"&lt;",""))-LEN(Table3[[#This Row],[2]])</f>
        <v>-1</v>
      </c>
      <c r="T7">
        <f>LEN(SUBSTITUTE(Table3[[#This Row],[3]],"&lt;",""))-LEN(Table3[[#This Row],[3]])</f>
        <v>-1</v>
      </c>
      <c r="U7">
        <f>LEN(SUBSTITUTE(Table3[[#This Row],[4]],"&lt;",""))-LEN(Table3[[#This Row],[4]])</f>
        <v>0</v>
      </c>
      <c r="V7">
        <f>LEN(SUBSTITUTE(Table3[[#This Row],[5]],"&lt;",""))-LEN(Table3[[#This Row],[5]])</f>
        <v>-1</v>
      </c>
      <c r="W7">
        <f>LEN(SUBSTITUTE(Table3[[#This Row],[6]],"&lt;",""))-LEN(Table3[[#This Row],[6]])</f>
        <v>-1</v>
      </c>
      <c r="X7">
        <f>LEN(SUBSTITUTE(Table3[[#This Row],[7]],"&lt;",""))-LEN(Table3[[#This Row],[7]])</f>
        <v>0</v>
      </c>
      <c r="Y7">
        <f>LEN(SUBSTITUTE(Table3[[#This Row],[8]],"&lt;",""))-LEN(Table3[[#This Row],[8]])</f>
        <v>-1</v>
      </c>
      <c r="Z7">
        <f>LEN(SUBSTITUTE(Table3[[#This Row],[9]],"&lt;",""))-LEN(Table3[[#This Row],[9]])</f>
        <v>0</v>
      </c>
      <c r="AA7">
        <f>LEN(SUBSTITUTE(Table3[[#This Row],[10]],"&lt;",""))-LEN(Table3[[#This Row],[10]])</f>
        <v>-1</v>
      </c>
      <c r="AC7">
        <f>LEN(SUBSTITUTE(Table3[[#This Row],[1]],"&gt;",""))-LEN(Table3[[#This Row],[1]])</f>
        <v>-1</v>
      </c>
      <c r="AD7">
        <f>LEN(SUBSTITUTE(Table3[[#This Row],[2]],"&gt;",""))-LEN(Table3[[#This Row],[2]])</f>
        <v>-1</v>
      </c>
      <c r="AE7">
        <f>LEN(SUBSTITUTE(Table3[[#This Row],[3]],"&gt;",""))-LEN(Table3[[#This Row],[3]])</f>
        <v>-1</v>
      </c>
      <c r="AF7">
        <f>LEN(SUBSTITUTE(Table3[[#This Row],[4]],"&gt;",""))-LEN(Table3[[#This Row],[4]])</f>
        <v>-1</v>
      </c>
      <c r="AG7">
        <f>LEN(SUBSTITUTE(Table3[[#This Row],[5]],"&gt;",""))-LEN(Table3[[#This Row],[5]])</f>
        <v>-1</v>
      </c>
      <c r="AH7">
        <f>LEN(SUBSTITUTE(Table3[[#This Row],[6]],"&gt;",""))-LEN(Table3[[#This Row],[6]])</f>
        <v>-1</v>
      </c>
      <c r="AI7">
        <f>LEN(SUBSTITUTE(Table3[[#This Row],[7]],"&gt;",""))-LEN(Table3[[#This Row],[7]])</f>
        <v>-1</v>
      </c>
      <c r="AJ7">
        <f>LEN(SUBSTITUTE(Table3[[#This Row],[8]],"&gt;",""))-LEN(Table3[[#This Row],[8]])</f>
        <v>-1</v>
      </c>
      <c r="AK7">
        <f>LEN(SUBSTITUTE(Table3[[#This Row],[9]],"&gt;",""))-LEN(Table3[[#This Row],[9]])</f>
        <v>-1</v>
      </c>
      <c r="AL7">
        <f>LEN(SUBSTITUTE(Table3[[#This Row],[10]],"&gt;",""))-LEN(Table3[[#This Row],[10]])</f>
        <v>-1</v>
      </c>
      <c r="AM7" t="str">
        <f>Table3[[#This Row],[Counter word]]</f>
        <v>🕒 Hours (じ)</v>
      </c>
      <c r="AN7" t="str">
        <f>SUBSTITUTE(SUBSTITUTE(Table3[[#This Row],[1]],"&lt;",F$2),"&gt;",$E7)</f>
        <v>ichiji</v>
      </c>
      <c r="AO7" t="str">
        <f>SUBSTITUTE(SUBSTITUTE(Table3[[#This Row],[2]],"&lt;",G$2),"&gt;",$E7)</f>
        <v>niji</v>
      </c>
      <c r="AP7" t="str">
        <f>SUBSTITUTE(SUBSTITUTE(Table3[[#This Row],[3]],"&lt;",H$2),"&gt;",$E7)</f>
        <v>sanji</v>
      </c>
      <c r="AQ7" t="str">
        <f>SUBSTITUTE(SUBSTITUTE(Table3[[#This Row],[4]],"&lt;",I$2),"&gt;",$E7)</f>
        <v>yoji</v>
      </c>
      <c r="AR7" t="str">
        <f>SUBSTITUTE(SUBSTITUTE(Table3[[#This Row],[5]],"&lt;",J$2),"&gt;",$E7)</f>
        <v>goji</v>
      </c>
      <c r="AS7" t="str">
        <f>SUBSTITUTE(SUBSTITUTE(Table3[[#This Row],[6]],"&lt;",K$2),"&gt;",$E7)</f>
        <v>rokuji</v>
      </c>
      <c r="AT7" t="str">
        <f>SUBSTITUTE(SUBSTITUTE(Table3[[#This Row],[7]],"&lt;",L$2),"&gt;",$E7)</f>
        <v>shichiji</v>
      </c>
      <c r="AU7" t="str">
        <f>SUBSTITUTE(SUBSTITUTE(Table3[[#This Row],[8]],"&lt;",M$2),"&gt;",$E7)</f>
        <v>hachiji</v>
      </c>
      <c r="AV7" t="str">
        <f>SUBSTITUTE(SUBSTITUTE(Table3[[#This Row],[9]],"&lt;",N$2),"&gt;",$E7)</f>
        <v>kuji</v>
      </c>
      <c r="AW7" t="str">
        <f>SUBSTITUTE(SUBSTITUTE(Table3[[#This Row],[10]],"&lt;",O$2),"&gt;",$E7)</f>
        <v>juuji</v>
      </c>
    </row>
    <row r="8" spans="2:49" ht="15" customHeight="1" x14ac:dyDescent="0.25">
      <c r="B8" s="1" t="s">
        <v>575</v>
      </c>
      <c r="C8" s="1" t="e">
        <v>#VALUE!</v>
      </c>
      <c r="D8" s="1">
        <v>16</v>
      </c>
      <c r="E8" s="2" t="s">
        <v>199</v>
      </c>
      <c r="F8" s="7" t="s">
        <v>248</v>
      </c>
      <c r="G8" s="7" t="s">
        <v>248</v>
      </c>
      <c r="H8" s="7" t="s">
        <v>248</v>
      </c>
      <c r="I8" s="7" t="s">
        <v>239</v>
      </c>
      <c r="J8" s="7" t="s">
        <v>248</v>
      </c>
      <c r="K8" s="7" t="s">
        <v>248</v>
      </c>
      <c r="L8" s="7" t="s">
        <v>237</v>
      </c>
      <c r="M8" s="7" t="s">
        <v>248</v>
      </c>
      <c r="N8" s="7" t="s">
        <v>238</v>
      </c>
      <c r="O8" s="7" t="s">
        <v>248</v>
      </c>
      <c r="P8" s="2" t="s">
        <v>199</v>
      </c>
      <c r="R8">
        <f>LEN(SUBSTITUTE(Table3[[#This Row],[1]],"&lt;",""))-LEN(Table3[[#This Row],[1]])</f>
        <v>-1</v>
      </c>
      <c r="S8">
        <f>LEN(SUBSTITUTE(Table3[[#This Row],[2]],"&lt;",""))-LEN(Table3[[#This Row],[2]])</f>
        <v>-1</v>
      </c>
      <c r="T8">
        <f>LEN(SUBSTITUTE(Table3[[#This Row],[3]],"&lt;",""))-LEN(Table3[[#This Row],[3]])</f>
        <v>-1</v>
      </c>
      <c r="U8">
        <f>LEN(SUBSTITUTE(Table3[[#This Row],[4]],"&lt;",""))-LEN(Table3[[#This Row],[4]])</f>
        <v>0</v>
      </c>
      <c r="V8">
        <f>LEN(SUBSTITUTE(Table3[[#This Row],[5]],"&lt;",""))-LEN(Table3[[#This Row],[5]])</f>
        <v>-1</v>
      </c>
      <c r="W8">
        <f>LEN(SUBSTITUTE(Table3[[#This Row],[6]],"&lt;",""))-LEN(Table3[[#This Row],[6]])</f>
        <v>-1</v>
      </c>
      <c r="X8">
        <f>LEN(SUBSTITUTE(Table3[[#This Row],[7]],"&lt;",""))-LEN(Table3[[#This Row],[7]])</f>
        <v>0</v>
      </c>
      <c r="Y8">
        <f>LEN(SUBSTITUTE(Table3[[#This Row],[8]],"&lt;",""))-LEN(Table3[[#This Row],[8]])</f>
        <v>-1</v>
      </c>
      <c r="Z8">
        <f>LEN(SUBSTITUTE(Table3[[#This Row],[9]],"&lt;",""))-LEN(Table3[[#This Row],[9]])</f>
        <v>0</v>
      </c>
      <c r="AA8">
        <f>LEN(SUBSTITUTE(Table3[[#This Row],[10]],"&lt;",""))-LEN(Table3[[#This Row],[10]])</f>
        <v>-1</v>
      </c>
      <c r="AC8">
        <f>LEN(SUBSTITUTE(Table3[[#This Row],[1]],"&gt;",""))-LEN(Table3[[#This Row],[1]])</f>
        <v>-1</v>
      </c>
      <c r="AD8">
        <f>LEN(SUBSTITUTE(Table3[[#This Row],[2]],"&gt;",""))-LEN(Table3[[#This Row],[2]])</f>
        <v>-1</v>
      </c>
      <c r="AE8">
        <f>LEN(SUBSTITUTE(Table3[[#This Row],[3]],"&gt;",""))-LEN(Table3[[#This Row],[3]])</f>
        <v>-1</v>
      </c>
      <c r="AF8">
        <f>LEN(SUBSTITUTE(Table3[[#This Row],[4]],"&gt;",""))-LEN(Table3[[#This Row],[4]])</f>
        <v>-1</v>
      </c>
      <c r="AG8">
        <f>LEN(SUBSTITUTE(Table3[[#This Row],[5]],"&gt;",""))-LEN(Table3[[#This Row],[5]])</f>
        <v>-1</v>
      </c>
      <c r="AH8">
        <f>LEN(SUBSTITUTE(Table3[[#This Row],[6]],"&gt;",""))-LEN(Table3[[#This Row],[6]])</f>
        <v>-1</v>
      </c>
      <c r="AI8">
        <f>LEN(SUBSTITUTE(Table3[[#This Row],[7]],"&gt;",""))-LEN(Table3[[#This Row],[7]])</f>
        <v>-1</v>
      </c>
      <c r="AJ8">
        <f>LEN(SUBSTITUTE(Table3[[#This Row],[8]],"&gt;",""))-LEN(Table3[[#This Row],[8]])</f>
        <v>-1</v>
      </c>
      <c r="AK8">
        <f>LEN(SUBSTITUTE(Table3[[#This Row],[9]],"&gt;",""))-LEN(Table3[[#This Row],[9]])</f>
        <v>-1</v>
      </c>
      <c r="AL8">
        <f>LEN(SUBSTITUTE(Table3[[#This Row],[10]],"&gt;",""))-LEN(Table3[[#This Row],[10]])</f>
        <v>-1</v>
      </c>
      <c r="AM8" t="str">
        <f>Table3[[#This Row],[Counter word]]</f>
        <v>📅 Months (がつ)</v>
      </c>
      <c r="AN8" t="str">
        <f>SUBSTITUTE(SUBSTITUTE(Table3[[#This Row],[1]],"&lt;",F$2),"&gt;",$E8)</f>
        <v>ichigatsu</v>
      </c>
      <c r="AO8" t="str">
        <f>SUBSTITUTE(SUBSTITUTE(Table3[[#This Row],[2]],"&lt;",G$2),"&gt;",$E8)</f>
        <v>nigatsu</v>
      </c>
      <c r="AP8" t="str">
        <f>SUBSTITUTE(SUBSTITUTE(Table3[[#This Row],[3]],"&lt;",H$2),"&gt;",$E8)</f>
        <v>sangatsu</v>
      </c>
      <c r="AQ8" t="str">
        <f>SUBSTITUTE(SUBSTITUTE(Table3[[#This Row],[4]],"&lt;",I$2),"&gt;",$E8)</f>
        <v>shigatsu</v>
      </c>
      <c r="AR8" t="str">
        <f>SUBSTITUTE(SUBSTITUTE(Table3[[#This Row],[5]],"&lt;",J$2),"&gt;",$E8)</f>
        <v>gogatsu</v>
      </c>
      <c r="AS8" t="str">
        <f>SUBSTITUTE(SUBSTITUTE(Table3[[#This Row],[6]],"&lt;",K$2),"&gt;",$E8)</f>
        <v>rokugatsu</v>
      </c>
      <c r="AT8" t="str">
        <f>SUBSTITUTE(SUBSTITUTE(Table3[[#This Row],[7]],"&lt;",L$2),"&gt;",$E8)</f>
        <v>shichigatsu</v>
      </c>
      <c r="AU8" t="str">
        <f>SUBSTITUTE(SUBSTITUTE(Table3[[#This Row],[8]],"&lt;",M$2),"&gt;",$E8)</f>
        <v>hachigatsu</v>
      </c>
      <c r="AV8" t="str">
        <f>SUBSTITUTE(SUBSTITUTE(Table3[[#This Row],[9]],"&lt;",N$2),"&gt;",$E8)</f>
        <v>kugatsu</v>
      </c>
      <c r="AW8" t="str">
        <f>SUBSTITUTE(SUBSTITUTE(Table3[[#This Row],[10]],"&lt;",O$2),"&gt;",$E8)</f>
        <v>juugatsu</v>
      </c>
    </row>
    <row r="9" spans="2:49" ht="15" customHeight="1" x14ac:dyDescent="0.25">
      <c r="B9" s="1" t="s">
        <v>587</v>
      </c>
      <c r="C9" s="1" t="e">
        <v>#VALUE!</v>
      </c>
      <c r="D9" s="1">
        <v>24</v>
      </c>
      <c r="E9" s="2" t="s">
        <v>214</v>
      </c>
      <c r="F9" s="7" t="s">
        <v>240</v>
      </c>
      <c r="G9" s="7" t="s">
        <v>248</v>
      </c>
      <c r="H9" s="7" t="s">
        <v>248</v>
      </c>
      <c r="I9" s="7" t="s">
        <v>257</v>
      </c>
      <c r="J9" s="7" t="s">
        <v>248</v>
      </c>
      <c r="K9" s="7" t="s">
        <v>248</v>
      </c>
      <c r="L9" s="7" t="s">
        <v>248</v>
      </c>
      <c r="M9" s="7" t="s">
        <v>614</v>
      </c>
      <c r="N9" s="7" t="s">
        <v>248</v>
      </c>
      <c r="O9" s="7" t="s">
        <v>248</v>
      </c>
      <c r="P9" s="2" t="s">
        <v>214</v>
      </c>
      <c r="R9">
        <f>LEN(SUBSTITUTE(Table3[[#This Row],[1]],"&lt;",""))-LEN(Table3[[#This Row],[1]])</f>
        <v>0</v>
      </c>
      <c r="S9">
        <f>LEN(SUBSTITUTE(Table3[[#This Row],[2]],"&lt;",""))-LEN(Table3[[#This Row],[2]])</f>
        <v>-1</v>
      </c>
      <c r="T9">
        <f>LEN(SUBSTITUTE(Table3[[#This Row],[3]],"&lt;",""))-LEN(Table3[[#This Row],[3]])</f>
        <v>-1</v>
      </c>
      <c r="U9">
        <f>LEN(SUBSTITUTE(Table3[[#This Row],[4]],"&lt;",""))-LEN(Table3[[#This Row],[4]])</f>
        <v>-1</v>
      </c>
      <c r="V9">
        <f>LEN(SUBSTITUTE(Table3[[#This Row],[5]],"&lt;",""))-LEN(Table3[[#This Row],[5]])</f>
        <v>-1</v>
      </c>
      <c r="W9">
        <f>LEN(SUBSTITUTE(Table3[[#This Row],[6]],"&lt;",""))-LEN(Table3[[#This Row],[6]])</f>
        <v>-1</v>
      </c>
      <c r="X9">
        <f>LEN(SUBSTITUTE(Table3[[#This Row],[7]],"&lt;",""))-LEN(Table3[[#This Row],[7]])</f>
        <v>-1</v>
      </c>
      <c r="Y9">
        <f>LEN(SUBSTITUTE(Table3[[#This Row],[8]],"&lt;",""))-LEN(Table3[[#This Row],[8]])</f>
        <v>0</v>
      </c>
      <c r="Z9">
        <f>LEN(SUBSTITUTE(Table3[[#This Row],[9]],"&lt;",""))-LEN(Table3[[#This Row],[9]])</f>
        <v>-1</v>
      </c>
      <c r="AA9">
        <f>LEN(SUBSTITUTE(Table3[[#This Row],[10]],"&lt;",""))-LEN(Table3[[#This Row],[10]])</f>
        <v>-1</v>
      </c>
      <c r="AC9">
        <f>LEN(SUBSTITUTE(Table3[[#This Row],[1]],"&gt;",""))-LEN(Table3[[#This Row],[1]])</f>
        <v>-1</v>
      </c>
      <c r="AD9">
        <f>LEN(SUBSTITUTE(Table3[[#This Row],[2]],"&gt;",""))-LEN(Table3[[#This Row],[2]])</f>
        <v>-1</v>
      </c>
      <c r="AE9">
        <f>LEN(SUBSTITUTE(Table3[[#This Row],[3]],"&gt;",""))-LEN(Table3[[#This Row],[3]])</f>
        <v>-1</v>
      </c>
      <c r="AF9">
        <f>LEN(SUBSTITUTE(Table3[[#This Row],[4]],"&gt;",""))-LEN(Table3[[#This Row],[4]])</f>
        <v>0</v>
      </c>
      <c r="AG9">
        <f>LEN(SUBSTITUTE(Table3[[#This Row],[5]],"&gt;",""))-LEN(Table3[[#This Row],[5]])</f>
        <v>-1</v>
      </c>
      <c r="AH9">
        <f>LEN(SUBSTITUTE(Table3[[#This Row],[6]],"&gt;",""))-LEN(Table3[[#This Row],[6]])</f>
        <v>-1</v>
      </c>
      <c r="AI9">
        <f>LEN(SUBSTITUTE(Table3[[#This Row],[7]],"&gt;",""))-LEN(Table3[[#This Row],[7]])</f>
        <v>-1</v>
      </c>
      <c r="AJ9">
        <f>LEN(SUBSTITUTE(Table3[[#This Row],[8]],"&gt;",""))-LEN(Table3[[#This Row],[8]])</f>
        <v>-1</v>
      </c>
      <c r="AK9">
        <f>LEN(SUBSTITUTE(Table3[[#This Row],[9]],"&gt;",""))-LEN(Table3[[#This Row],[9]])</f>
        <v>-1</v>
      </c>
      <c r="AL9">
        <f>LEN(SUBSTITUTE(Table3[[#This Row],[10]],"&gt;",""))-LEN(Table3[[#This Row],[10]])</f>
        <v>-1</v>
      </c>
      <c r="AM9" t="str">
        <f>Table3[[#This Row],[Counter word]]</f>
        <v>✉️ Messages/Letters (つう)</v>
      </c>
      <c r="AN9" t="str">
        <f>SUBSTITUTE(SUBSTITUTE(Table3[[#This Row],[1]],"&lt;",F$2),"&gt;",$E9)</f>
        <v>ittsuu</v>
      </c>
      <c r="AO9" t="str">
        <f>SUBSTITUTE(SUBSTITUTE(Table3[[#This Row],[2]],"&lt;",G$2),"&gt;",$E9)</f>
        <v>nitsuu</v>
      </c>
      <c r="AP9" t="str">
        <f>SUBSTITUTE(SUBSTITUTE(Table3[[#This Row],[3]],"&lt;",H$2),"&gt;",$E9)</f>
        <v>santsuu</v>
      </c>
      <c r="AQ9" t="str">
        <f>SUBSTITUTE(SUBSTITUTE(Table3[[#This Row],[4]],"&lt;",I$2),"&gt;",$E9)</f>
        <v>yontuu</v>
      </c>
      <c r="AR9" t="str">
        <f>SUBSTITUTE(SUBSTITUTE(Table3[[#This Row],[5]],"&lt;",J$2),"&gt;",$E9)</f>
        <v>gotsuu</v>
      </c>
      <c r="AS9" t="str">
        <f>SUBSTITUTE(SUBSTITUTE(Table3[[#This Row],[6]],"&lt;",K$2),"&gt;",$E9)</f>
        <v>rokutsuu</v>
      </c>
      <c r="AT9" t="str">
        <f>SUBSTITUTE(SUBSTITUTE(Table3[[#This Row],[7]],"&lt;",L$2),"&gt;",$E9)</f>
        <v>nanatsuu</v>
      </c>
      <c r="AU9" t="str">
        <f>SUBSTITUTE(SUBSTITUTE(Table3[[#This Row],[8]],"&lt;",M$2),"&gt;",$E9)</f>
        <v>hattsuu</v>
      </c>
      <c r="AV9" t="str">
        <f>SUBSTITUTE(SUBSTITUTE(Table3[[#This Row],[9]],"&lt;",N$2),"&gt;",$E9)</f>
        <v>kyuutsuu</v>
      </c>
      <c r="AW9" t="str">
        <f>SUBSTITUTE(SUBSTITUTE(Table3[[#This Row],[10]],"&lt;",O$2),"&gt;",$E9)</f>
        <v>juutsuu</v>
      </c>
    </row>
    <row r="10" spans="2:49" ht="15" customHeight="1" x14ac:dyDescent="0.25">
      <c r="B10" s="1" t="s">
        <v>590</v>
      </c>
      <c r="C10" s="1" t="e">
        <v>#VALUE!</v>
      </c>
      <c r="D10" s="1" t="e">
        <v>#VALUE!</v>
      </c>
      <c r="E10" s="2" t="s">
        <v>270</v>
      </c>
      <c r="F10" s="7" t="s">
        <v>248</v>
      </c>
      <c r="G10" s="7" t="s">
        <v>248</v>
      </c>
      <c r="H10" s="7" t="s">
        <v>248</v>
      </c>
      <c r="I10" s="7" t="s">
        <v>248</v>
      </c>
      <c r="J10" s="7" t="s">
        <v>248</v>
      </c>
      <c r="K10" s="7" t="s">
        <v>248</v>
      </c>
      <c r="L10" s="7" t="s">
        <v>248</v>
      </c>
      <c r="M10" s="7" t="s">
        <v>248</v>
      </c>
      <c r="N10" s="7" t="s">
        <v>248</v>
      </c>
      <c r="O10" s="7" t="s">
        <v>248</v>
      </c>
      <c r="P10" s="2" t="s">
        <v>270</v>
      </c>
      <c r="R10">
        <f>LEN(SUBSTITUTE(Table3[[#This Row],[1]],"&lt;",""))-LEN(Table3[[#This Row],[1]])</f>
        <v>-1</v>
      </c>
      <c r="S10">
        <f>LEN(SUBSTITUTE(Table3[[#This Row],[2]],"&lt;",""))-LEN(Table3[[#This Row],[2]])</f>
        <v>-1</v>
      </c>
      <c r="T10">
        <f>LEN(SUBSTITUTE(Table3[[#This Row],[3]],"&lt;",""))-LEN(Table3[[#This Row],[3]])</f>
        <v>-1</v>
      </c>
      <c r="U10">
        <f>LEN(SUBSTITUTE(Table3[[#This Row],[4]],"&lt;",""))-LEN(Table3[[#This Row],[4]])</f>
        <v>-1</v>
      </c>
      <c r="V10">
        <f>LEN(SUBSTITUTE(Table3[[#This Row],[5]],"&lt;",""))-LEN(Table3[[#This Row],[5]])</f>
        <v>-1</v>
      </c>
      <c r="W10">
        <f>LEN(SUBSTITUTE(Table3[[#This Row],[6]],"&lt;",""))-LEN(Table3[[#This Row],[6]])</f>
        <v>-1</v>
      </c>
      <c r="X10">
        <f>LEN(SUBSTITUTE(Table3[[#This Row],[7]],"&lt;",""))-LEN(Table3[[#This Row],[7]])</f>
        <v>-1</v>
      </c>
      <c r="Y10">
        <f>LEN(SUBSTITUTE(Table3[[#This Row],[8]],"&lt;",""))-LEN(Table3[[#This Row],[8]])</f>
        <v>-1</v>
      </c>
      <c r="Z10">
        <f>LEN(SUBSTITUTE(Table3[[#This Row],[9]],"&lt;",""))-LEN(Table3[[#This Row],[9]])</f>
        <v>-1</v>
      </c>
      <c r="AA10">
        <f>LEN(SUBSTITUTE(Table3[[#This Row],[10]],"&lt;",""))-LEN(Table3[[#This Row],[10]])</f>
        <v>-1</v>
      </c>
      <c r="AC10">
        <f>LEN(SUBSTITUTE(Table3[[#This Row],[1]],"&gt;",""))-LEN(Table3[[#This Row],[1]])</f>
        <v>-1</v>
      </c>
      <c r="AD10">
        <f>LEN(SUBSTITUTE(Table3[[#This Row],[2]],"&gt;",""))-LEN(Table3[[#This Row],[2]])</f>
        <v>-1</v>
      </c>
      <c r="AE10">
        <f>LEN(SUBSTITUTE(Table3[[#This Row],[3]],"&gt;",""))-LEN(Table3[[#This Row],[3]])</f>
        <v>-1</v>
      </c>
      <c r="AF10">
        <f>LEN(SUBSTITUTE(Table3[[#This Row],[4]],"&gt;",""))-LEN(Table3[[#This Row],[4]])</f>
        <v>-1</v>
      </c>
      <c r="AG10">
        <f>LEN(SUBSTITUTE(Table3[[#This Row],[5]],"&gt;",""))-LEN(Table3[[#This Row],[5]])</f>
        <v>-1</v>
      </c>
      <c r="AH10">
        <f>LEN(SUBSTITUTE(Table3[[#This Row],[6]],"&gt;",""))-LEN(Table3[[#This Row],[6]])</f>
        <v>-1</v>
      </c>
      <c r="AI10">
        <f>LEN(SUBSTITUTE(Table3[[#This Row],[7]],"&gt;",""))-LEN(Table3[[#This Row],[7]])</f>
        <v>-1</v>
      </c>
      <c r="AJ10">
        <f>LEN(SUBSTITUTE(Table3[[#This Row],[8]],"&gt;",""))-LEN(Table3[[#This Row],[8]])</f>
        <v>-1</v>
      </c>
      <c r="AK10">
        <f>LEN(SUBSTITUTE(Table3[[#This Row],[9]],"&gt;",""))-LEN(Table3[[#This Row],[9]])</f>
        <v>-1</v>
      </c>
      <c r="AL10">
        <f>LEN(SUBSTITUTE(Table3[[#This Row],[10]],"&gt;",""))-LEN(Table3[[#This Row],[10]])</f>
        <v>-1</v>
      </c>
      <c r="AM10" t="str">
        <f>Table3[[#This Row],[Counter word]]</f>
        <v>⏲️ Seconds (びょう )</v>
      </c>
      <c r="AN10" t="str">
        <f>SUBSTITUTE(SUBSTITUTE(Table3[[#This Row],[1]],"&lt;",F$2),"&gt;",$E10)</f>
        <v>ichibyou</v>
      </c>
      <c r="AO10" t="str">
        <f>SUBSTITUTE(SUBSTITUTE(Table3[[#This Row],[2]],"&lt;",G$2),"&gt;",$E10)</f>
        <v>nibyou</v>
      </c>
      <c r="AP10" t="str">
        <f>SUBSTITUTE(SUBSTITUTE(Table3[[#This Row],[3]],"&lt;",H$2),"&gt;",$E10)</f>
        <v>sanbyou</v>
      </c>
      <c r="AQ10" t="str">
        <f>SUBSTITUTE(SUBSTITUTE(Table3[[#This Row],[4]],"&lt;",I$2),"&gt;",$E10)</f>
        <v>yonbyou</v>
      </c>
      <c r="AR10" t="str">
        <f>SUBSTITUTE(SUBSTITUTE(Table3[[#This Row],[5]],"&lt;",J$2),"&gt;",$E10)</f>
        <v>gobyou</v>
      </c>
      <c r="AS10" t="str">
        <f>SUBSTITUTE(SUBSTITUTE(Table3[[#This Row],[6]],"&lt;",K$2),"&gt;",$E10)</f>
        <v>rokubyou</v>
      </c>
      <c r="AT10" t="str">
        <f>SUBSTITUTE(SUBSTITUTE(Table3[[#This Row],[7]],"&lt;",L$2),"&gt;",$E10)</f>
        <v>nanabyou</v>
      </c>
      <c r="AU10" t="str">
        <f>SUBSTITUTE(SUBSTITUTE(Table3[[#This Row],[8]],"&lt;",M$2),"&gt;",$E10)</f>
        <v>hachibyou</v>
      </c>
      <c r="AV10" t="str">
        <f>SUBSTITUTE(SUBSTITUTE(Table3[[#This Row],[9]],"&lt;",N$2),"&gt;",$E10)</f>
        <v>kyuubyou</v>
      </c>
      <c r="AW10" t="str">
        <f>SUBSTITUTE(SUBSTITUTE(Table3[[#This Row],[10]],"&lt;",O$2),"&gt;",$E10)</f>
        <v>juubyou</v>
      </c>
    </row>
    <row r="11" spans="2:49" ht="15" customHeight="1" outlineLevel="1" x14ac:dyDescent="0.25">
      <c r="B11" s="1" t="s">
        <v>593</v>
      </c>
      <c r="C11" s="1" t="e">
        <v>#VALUE!</v>
      </c>
      <c r="D11" s="1" t="e">
        <v>#VALUE!</v>
      </c>
      <c r="E11" s="2" t="s">
        <v>339</v>
      </c>
      <c r="F11" s="7" t="s">
        <v>248</v>
      </c>
      <c r="G11" s="7" t="s">
        <v>248</v>
      </c>
      <c r="H11" s="7" t="s">
        <v>248</v>
      </c>
      <c r="I11" s="7" t="s">
        <v>236</v>
      </c>
      <c r="J11" s="7" t="s">
        <v>248</v>
      </c>
      <c r="K11" s="7" t="s">
        <v>248</v>
      </c>
      <c r="L11" s="7" t="s">
        <v>248</v>
      </c>
      <c r="M11" s="7" t="s">
        <v>248</v>
      </c>
      <c r="N11" s="7" t="s">
        <v>248</v>
      </c>
      <c r="O11" s="7" t="s">
        <v>248</v>
      </c>
      <c r="P11" s="2" t="s">
        <v>339</v>
      </c>
      <c r="R11">
        <f>LEN(SUBSTITUTE(Table3[[#This Row],[1]],"&lt;",""))-LEN(Table3[[#This Row],[1]])</f>
        <v>-1</v>
      </c>
      <c r="S11">
        <f>LEN(SUBSTITUTE(Table3[[#This Row],[2]],"&lt;",""))-LEN(Table3[[#This Row],[2]])</f>
        <v>-1</v>
      </c>
      <c r="T11">
        <f>LEN(SUBSTITUTE(Table3[[#This Row],[3]],"&lt;",""))-LEN(Table3[[#This Row],[3]])</f>
        <v>-1</v>
      </c>
      <c r="U11">
        <f>LEN(SUBSTITUTE(Table3[[#This Row],[4]],"&lt;",""))-LEN(Table3[[#This Row],[4]])</f>
        <v>0</v>
      </c>
      <c r="V11">
        <f>LEN(SUBSTITUTE(Table3[[#This Row],[5]],"&lt;",""))-LEN(Table3[[#This Row],[5]])</f>
        <v>-1</v>
      </c>
      <c r="W11">
        <f>LEN(SUBSTITUTE(Table3[[#This Row],[6]],"&lt;",""))-LEN(Table3[[#This Row],[6]])</f>
        <v>-1</v>
      </c>
      <c r="X11">
        <f>LEN(SUBSTITUTE(Table3[[#This Row],[7]],"&lt;",""))-LEN(Table3[[#This Row],[7]])</f>
        <v>-1</v>
      </c>
      <c r="Y11">
        <f>LEN(SUBSTITUTE(Table3[[#This Row],[8]],"&lt;",""))-LEN(Table3[[#This Row],[8]])</f>
        <v>-1</v>
      </c>
      <c r="Z11">
        <f>LEN(SUBSTITUTE(Table3[[#This Row],[9]],"&lt;",""))-LEN(Table3[[#This Row],[9]])</f>
        <v>-1</v>
      </c>
      <c r="AA11">
        <f>LEN(SUBSTITUTE(Table3[[#This Row],[10]],"&lt;",""))-LEN(Table3[[#This Row],[10]])</f>
        <v>-1</v>
      </c>
      <c r="AC11">
        <f>LEN(SUBSTITUTE(Table3[[#This Row],[1]],"&gt;",""))-LEN(Table3[[#This Row],[1]])</f>
        <v>-1</v>
      </c>
      <c r="AD11">
        <f>LEN(SUBSTITUTE(Table3[[#This Row],[2]],"&gt;",""))-LEN(Table3[[#This Row],[2]])</f>
        <v>-1</v>
      </c>
      <c r="AE11">
        <f>LEN(SUBSTITUTE(Table3[[#This Row],[3]],"&gt;",""))-LEN(Table3[[#This Row],[3]])</f>
        <v>-1</v>
      </c>
      <c r="AF11">
        <f>LEN(SUBSTITUTE(Table3[[#This Row],[4]],"&gt;",""))-LEN(Table3[[#This Row],[4]])</f>
        <v>-1</v>
      </c>
      <c r="AG11">
        <f>LEN(SUBSTITUTE(Table3[[#This Row],[5]],"&gt;",""))-LEN(Table3[[#This Row],[5]])</f>
        <v>-1</v>
      </c>
      <c r="AH11">
        <f>LEN(SUBSTITUTE(Table3[[#This Row],[6]],"&gt;",""))-LEN(Table3[[#This Row],[6]])</f>
        <v>-1</v>
      </c>
      <c r="AI11">
        <f>LEN(SUBSTITUTE(Table3[[#This Row],[7]],"&gt;",""))-LEN(Table3[[#This Row],[7]])</f>
        <v>-1</v>
      </c>
      <c r="AJ11">
        <f>LEN(SUBSTITUTE(Table3[[#This Row],[8]],"&gt;",""))-LEN(Table3[[#This Row],[8]])</f>
        <v>-1</v>
      </c>
      <c r="AK11">
        <f>LEN(SUBSTITUTE(Table3[[#This Row],[9]],"&gt;",""))-LEN(Table3[[#This Row],[9]])</f>
        <v>-1</v>
      </c>
      <c r="AL11">
        <f>LEN(SUBSTITUTE(Table3[[#This Row],[10]],"&gt;",""))-LEN(Table3[[#This Row],[10]])</f>
        <v>-1</v>
      </c>
      <c r="AM11" t="str">
        <f>Table3[[#This Row],[Counter word]]</f>
        <v>🎉 Years (ねん )</v>
      </c>
      <c r="AN11" t="str">
        <f>SUBSTITUTE(SUBSTITUTE(Table3[[#This Row],[1]],"&lt;",F$2),"&gt;",$E11)</f>
        <v>ichinen</v>
      </c>
      <c r="AO11" t="str">
        <f>SUBSTITUTE(SUBSTITUTE(Table3[[#This Row],[2]],"&lt;",G$2),"&gt;",$E11)</f>
        <v>ninen</v>
      </c>
      <c r="AP11" t="str">
        <f>SUBSTITUTE(SUBSTITUTE(Table3[[#This Row],[3]],"&lt;",H$2),"&gt;",$E11)</f>
        <v>sannen</v>
      </c>
      <c r="AQ11" t="str">
        <f>SUBSTITUTE(SUBSTITUTE(Table3[[#This Row],[4]],"&lt;",I$2),"&gt;",$E11)</f>
        <v>yonen</v>
      </c>
      <c r="AR11" t="str">
        <f>SUBSTITUTE(SUBSTITUTE(Table3[[#This Row],[5]],"&lt;",J$2),"&gt;",$E11)</f>
        <v>gonen</v>
      </c>
      <c r="AS11" t="str">
        <f>SUBSTITUTE(SUBSTITUTE(Table3[[#This Row],[6]],"&lt;",K$2),"&gt;",$E11)</f>
        <v>rokunen</v>
      </c>
      <c r="AT11" t="str">
        <f>SUBSTITUTE(SUBSTITUTE(Table3[[#This Row],[7]],"&lt;",L$2),"&gt;",$E11)</f>
        <v>nananen</v>
      </c>
      <c r="AU11" t="str">
        <f>SUBSTITUTE(SUBSTITUTE(Table3[[#This Row],[8]],"&lt;",M$2),"&gt;",$E11)</f>
        <v>hachinen</v>
      </c>
      <c r="AV11" t="str">
        <f>SUBSTITUTE(SUBSTITUTE(Table3[[#This Row],[9]],"&lt;",N$2),"&gt;",$E11)</f>
        <v>kyuunen</v>
      </c>
      <c r="AW11" t="str">
        <f>SUBSTITUTE(SUBSTITUTE(Table3[[#This Row],[10]],"&lt;",O$2),"&gt;",$E11)</f>
        <v>juunen</v>
      </c>
    </row>
    <row r="12" spans="2:49" ht="15" customHeight="1" outlineLevel="1" x14ac:dyDescent="0.25">
      <c r="B12" s="1" t="s">
        <v>596</v>
      </c>
      <c r="C12" s="1" t="e">
        <v>#VALUE!</v>
      </c>
      <c r="D12" s="1" t="e">
        <v>#VALUE!</v>
      </c>
      <c r="E12" s="2" t="s">
        <v>348</v>
      </c>
      <c r="F12" s="7" t="s">
        <v>248</v>
      </c>
      <c r="G12" s="7" t="s">
        <v>248</v>
      </c>
      <c r="H12" s="7" t="s">
        <v>248</v>
      </c>
      <c r="I12" s="7" t="s">
        <v>248</v>
      </c>
      <c r="J12" s="7" t="s">
        <v>248</v>
      </c>
      <c r="K12" s="7" t="s">
        <v>248</v>
      </c>
      <c r="L12" s="7" t="s">
        <v>248</v>
      </c>
      <c r="M12" s="7" t="s">
        <v>248</v>
      </c>
      <c r="N12" s="7" t="s">
        <v>248</v>
      </c>
      <c r="O12" s="7" t="s">
        <v>248</v>
      </c>
      <c r="P12" s="2" t="s">
        <v>348</v>
      </c>
      <c r="R12">
        <f>LEN(SUBSTITUTE(Table3[[#This Row],[1]],"&lt;",""))-LEN(Table3[[#This Row],[1]])</f>
        <v>-1</v>
      </c>
      <c r="S12">
        <f>LEN(SUBSTITUTE(Table3[[#This Row],[2]],"&lt;",""))-LEN(Table3[[#This Row],[2]])</f>
        <v>-1</v>
      </c>
      <c r="T12">
        <f>LEN(SUBSTITUTE(Table3[[#This Row],[3]],"&lt;",""))-LEN(Table3[[#This Row],[3]])</f>
        <v>-1</v>
      </c>
      <c r="U12">
        <f>LEN(SUBSTITUTE(Table3[[#This Row],[4]],"&lt;",""))-LEN(Table3[[#This Row],[4]])</f>
        <v>-1</v>
      </c>
      <c r="V12">
        <f>LEN(SUBSTITUTE(Table3[[#This Row],[5]],"&lt;",""))-LEN(Table3[[#This Row],[5]])</f>
        <v>-1</v>
      </c>
      <c r="W12">
        <f>LEN(SUBSTITUTE(Table3[[#This Row],[6]],"&lt;",""))-LEN(Table3[[#This Row],[6]])</f>
        <v>-1</v>
      </c>
      <c r="X12">
        <f>LEN(SUBSTITUTE(Table3[[#This Row],[7]],"&lt;",""))-LEN(Table3[[#This Row],[7]])</f>
        <v>-1</v>
      </c>
      <c r="Y12">
        <f>LEN(SUBSTITUTE(Table3[[#This Row],[8]],"&lt;",""))-LEN(Table3[[#This Row],[8]])</f>
        <v>-1</v>
      </c>
      <c r="Z12">
        <f>LEN(SUBSTITUTE(Table3[[#This Row],[9]],"&lt;",""))-LEN(Table3[[#This Row],[9]])</f>
        <v>-1</v>
      </c>
      <c r="AA12">
        <f>LEN(SUBSTITUTE(Table3[[#This Row],[10]],"&lt;",""))-LEN(Table3[[#This Row],[10]])</f>
        <v>-1</v>
      </c>
      <c r="AC12">
        <f>LEN(SUBSTITUTE(Table3[[#This Row],[1]],"&gt;",""))-LEN(Table3[[#This Row],[1]])</f>
        <v>-1</v>
      </c>
      <c r="AD12">
        <f>LEN(SUBSTITUTE(Table3[[#This Row],[2]],"&gt;",""))-LEN(Table3[[#This Row],[2]])</f>
        <v>-1</v>
      </c>
      <c r="AE12">
        <f>LEN(SUBSTITUTE(Table3[[#This Row],[3]],"&gt;",""))-LEN(Table3[[#This Row],[3]])</f>
        <v>-1</v>
      </c>
      <c r="AF12">
        <f>LEN(SUBSTITUTE(Table3[[#This Row],[4]],"&gt;",""))-LEN(Table3[[#This Row],[4]])</f>
        <v>-1</v>
      </c>
      <c r="AG12">
        <f>LEN(SUBSTITUTE(Table3[[#This Row],[5]],"&gt;",""))-LEN(Table3[[#This Row],[5]])</f>
        <v>-1</v>
      </c>
      <c r="AH12">
        <f>LEN(SUBSTITUTE(Table3[[#This Row],[6]],"&gt;",""))-LEN(Table3[[#This Row],[6]])</f>
        <v>-1</v>
      </c>
      <c r="AI12">
        <f>LEN(SUBSTITUTE(Table3[[#This Row],[7]],"&gt;",""))-LEN(Table3[[#This Row],[7]])</f>
        <v>-1</v>
      </c>
      <c r="AJ12">
        <f>LEN(SUBSTITUTE(Table3[[#This Row],[8]],"&gt;",""))-LEN(Table3[[#This Row],[8]])</f>
        <v>-1</v>
      </c>
      <c r="AK12">
        <f>LEN(SUBSTITUTE(Table3[[#This Row],[9]],"&gt;",""))-LEN(Table3[[#This Row],[9]])</f>
        <v>-1</v>
      </c>
      <c r="AL12">
        <f>LEN(SUBSTITUTE(Table3[[#This Row],[10]],"&gt;",""))-LEN(Table3[[#This Row],[10]])</f>
        <v>-1</v>
      </c>
      <c r="AM12" t="str">
        <f>Table3[[#This Row],[Counter word]]</f>
        <v>🔢 Tens of Thousands (まん )</v>
      </c>
      <c r="AN12" t="str">
        <f>SUBSTITUTE(SUBSTITUTE(Table3[[#This Row],[1]],"&lt;",F$2),"&gt;",$E12)</f>
        <v>ichiman</v>
      </c>
      <c r="AO12" t="str">
        <f>SUBSTITUTE(SUBSTITUTE(Table3[[#This Row],[2]],"&lt;",G$2),"&gt;",$E12)</f>
        <v>niman</v>
      </c>
      <c r="AP12" t="str">
        <f>SUBSTITUTE(SUBSTITUTE(Table3[[#This Row],[3]],"&lt;",H$2),"&gt;",$E12)</f>
        <v>sanman</v>
      </c>
      <c r="AQ12" t="str">
        <f>SUBSTITUTE(SUBSTITUTE(Table3[[#This Row],[4]],"&lt;",I$2),"&gt;",$E12)</f>
        <v>yonman</v>
      </c>
      <c r="AR12" t="str">
        <f>SUBSTITUTE(SUBSTITUTE(Table3[[#This Row],[5]],"&lt;",J$2),"&gt;",$E12)</f>
        <v>goman</v>
      </c>
      <c r="AS12" t="str">
        <f>SUBSTITUTE(SUBSTITUTE(Table3[[#This Row],[6]],"&lt;",K$2),"&gt;",$E12)</f>
        <v>rokuman</v>
      </c>
      <c r="AT12" t="str">
        <f>SUBSTITUTE(SUBSTITUTE(Table3[[#This Row],[7]],"&lt;",L$2),"&gt;",$E12)</f>
        <v>nanaman</v>
      </c>
      <c r="AU12" t="str">
        <f>SUBSTITUTE(SUBSTITUTE(Table3[[#This Row],[8]],"&lt;",M$2),"&gt;",$E12)</f>
        <v>hachiman</v>
      </c>
      <c r="AV12" t="str">
        <f>SUBSTITUTE(SUBSTITUTE(Table3[[#This Row],[9]],"&lt;",N$2),"&gt;",$E12)</f>
        <v>kyuuman</v>
      </c>
      <c r="AW12" t="str">
        <f>SUBSTITUTE(SUBSTITUTE(Table3[[#This Row],[10]],"&lt;",O$2),"&gt;",$E12)</f>
        <v>juuman</v>
      </c>
    </row>
    <row r="13" spans="2:49" ht="15" customHeight="1" outlineLevel="1" x14ac:dyDescent="0.25">
      <c r="B13" s="1" t="s">
        <v>597</v>
      </c>
      <c r="C13" s="1" t="e">
        <v>#VALUE!</v>
      </c>
      <c r="D13" s="1" t="e">
        <v>#VALUE!</v>
      </c>
      <c r="E13" s="2" t="s">
        <v>409</v>
      </c>
      <c r="F13" s="7" t="s">
        <v>248</v>
      </c>
      <c r="G13" s="7" t="s">
        <v>248</v>
      </c>
      <c r="H13" s="7" t="s">
        <v>248</v>
      </c>
      <c r="I13" s="7" t="s">
        <v>248</v>
      </c>
      <c r="J13" s="7" t="s">
        <v>248</v>
      </c>
      <c r="K13" s="7" t="s">
        <v>248</v>
      </c>
      <c r="L13" s="7" t="s">
        <v>248</v>
      </c>
      <c r="M13" s="7" t="s">
        <v>248</v>
      </c>
      <c r="N13" s="7" t="s">
        <v>248</v>
      </c>
      <c r="O13" s="7" t="s">
        <v>248</v>
      </c>
      <c r="P13" s="2" t="s">
        <v>409</v>
      </c>
      <c r="R13">
        <f>LEN(SUBSTITUTE(Table3[[#This Row],[1]],"&lt;",""))-LEN(Table3[[#This Row],[1]])</f>
        <v>-1</v>
      </c>
      <c r="S13">
        <f>LEN(SUBSTITUTE(Table3[[#This Row],[2]],"&lt;",""))-LEN(Table3[[#This Row],[2]])</f>
        <v>-1</v>
      </c>
      <c r="T13">
        <f>LEN(SUBSTITUTE(Table3[[#This Row],[3]],"&lt;",""))-LEN(Table3[[#This Row],[3]])</f>
        <v>-1</v>
      </c>
      <c r="U13">
        <f>LEN(SUBSTITUTE(Table3[[#This Row],[4]],"&lt;",""))-LEN(Table3[[#This Row],[4]])</f>
        <v>-1</v>
      </c>
      <c r="V13">
        <f>LEN(SUBSTITUTE(Table3[[#This Row],[5]],"&lt;",""))-LEN(Table3[[#This Row],[5]])</f>
        <v>-1</v>
      </c>
      <c r="W13">
        <f>LEN(SUBSTITUTE(Table3[[#This Row],[6]],"&lt;",""))-LEN(Table3[[#This Row],[6]])</f>
        <v>-1</v>
      </c>
      <c r="X13">
        <f>LEN(SUBSTITUTE(Table3[[#This Row],[7]],"&lt;",""))-LEN(Table3[[#This Row],[7]])</f>
        <v>-1</v>
      </c>
      <c r="Y13">
        <f>LEN(SUBSTITUTE(Table3[[#This Row],[8]],"&lt;",""))-LEN(Table3[[#This Row],[8]])</f>
        <v>-1</v>
      </c>
      <c r="Z13">
        <f>LEN(SUBSTITUTE(Table3[[#This Row],[9]],"&lt;",""))-LEN(Table3[[#This Row],[9]])</f>
        <v>-1</v>
      </c>
      <c r="AA13">
        <f>LEN(SUBSTITUTE(Table3[[#This Row],[10]],"&lt;",""))-LEN(Table3[[#This Row],[10]])</f>
        <v>-1</v>
      </c>
      <c r="AC13">
        <f>LEN(SUBSTITUTE(Table3[[#This Row],[1]],"&gt;",""))-LEN(Table3[[#This Row],[1]])</f>
        <v>-1</v>
      </c>
      <c r="AD13">
        <f>LEN(SUBSTITUTE(Table3[[#This Row],[2]],"&gt;",""))-LEN(Table3[[#This Row],[2]])</f>
        <v>-1</v>
      </c>
      <c r="AE13">
        <f>LEN(SUBSTITUTE(Table3[[#This Row],[3]],"&gt;",""))-LEN(Table3[[#This Row],[3]])</f>
        <v>-1</v>
      </c>
      <c r="AF13">
        <f>LEN(SUBSTITUTE(Table3[[#This Row],[4]],"&gt;",""))-LEN(Table3[[#This Row],[4]])</f>
        <v>-1</v>
      </c>
      <c r="AG13">
        <f>LEN(SUBSTITUTE(Table3[[#This Row],[5]],"&gt;",""))-LEN(Table3[[#This Row],[5]])</f>
        <v>-1</v>
      </c>
      <c r="AH13">
        <f>LEN(SUBSTITUTE(Table3[[#This Row],[6]],"&gt;",""))-LEN(Table3[[#This Row],[6]])</f>
        <v>-1</v>
      </c>
      <c r="AI13">
        <f>LEN(SUBSTITUTE(Table3[[#This Row],[7]],"&gt;",""))-LEN(Table3[[#This Row],[7]])</f>
        <v>-1</v>
      </c>
      <c r="AJ13">
        <f>LEN(SUBSTITUTE(Table3[[#This Row],[8]],"&gt;",""))-LEN(Table3[[#This Row],[8]])</f>
        <v>-1</v>
      </c>
      <c r="AK13">
        <f>LEN(SUBSTITUTE(Table3[[#This Row],[9]],"&gt;",""))-LEN(Table3[[#This Row],[9]])</f>
        <v>-1</v>
      </c>
      <c r="AL13">
        <f>LEN(SUBSTITUTE(Table3[[#This Row],[10]],"&gt;",""))-LEN(Table3[[#This Row],[10]])</f>
        <v>-1</v>
      </c>
      <c r="AM13" t="str">
        <f>Table3[[#This Row],[Counter word]]</f>
        <v>🔁 Times/Repetitions (ど )</v>
      </c>
      <c r="AN13" t="str">
        <f>SUBSTITUTE(SUBSTITUTE(Table3[[#This Row],[1]],"&lt;",F$2),"&gt;",$E13)</f>
        <v>ichido</v>
      </c>
      <c r="AO13" t="str">
        <f>SUBSTITUTE(SUBSTITUTE(Table3[[#This Row],[2]],"&lt;",G$2),"&gt;",$E13)</f>
        <v>nido</v>
      </c>
      <c r="AP13" t="str">
        <f>SUBSTITUTE(SUBSTITUTE(Table3[[#This Row],[3]],"&lt;",H$2),"&gt;",$E13)</f>
        <v>sando</v>
      </c>
      <c r="AQ13" t="str">
        <f>SUBSTITUTE(SUBSTITUTE(Table3[[#This Row],[4]],"&lt;",I$2),"&gt;",$E13)</f>
        <v>yondo</v>
      </c>
      <c r="AR13" t="str">
        <f>SUBSTITUTE(SUBSTITUTE(Table3[[#This Row],[5]],"&lt;",J$2),"&gt;",$E13)</f>
        <v>godo</v>
      </c>
      <c r="AS13" t="str">
        <f>SUBSTITUTE(SUBSTITUTE(Table3[[#This Row],[6]],"&lt;",K$2),"&gt;",$E13)</f>
        <v>rokudo</v>
      </c>
      <c r="AT13" t="str">
        <f>SUBSTITUTE(SUBSTITUTE(Table3[[#This Row],[7]],"&lt;",L$2),"&gt;",$E13)</f>
        <v>nanado</v>
      </c>
      <c r="AU13" t="str">
        <f>SUBSTITUTE(SUBSTITUTE(Table3[[#This Row],[8]],"&lt;",M$2),"&gt;",$E13)</f>
        <v>hachido</v>
      </c>
      <c r="AV13" t="str">
        <f>SUBSTITUTE(SUBSTITUTE(Table3[[#This Row],[9]],"&lt;",N$2),"&gt;",$E13)</f>
        <v>kyuudo</v>
      </c>
      <c r="AW13" t="str">
        <f>SUBSTITUTE(SUBSTITUTE(Table3[[#This Row],[10]],"&lt;",O$2),"&gt;",$E13)</f>
        <v>juudo</v>
      </c>
    </row>
    <row r="14" spans="2:49" ht="15" customHeight="1" outlineLevel="1" x14ac:dyDescent="0.25">
      <c r="B14" s="1" t="s">
        <v>598</v>
      </c>
      <c r="C14" s="1" t="e">
        <v>#VALUE!</v>
      </c>
      <c r="D14" s="1" t="e">
        <v>#VALUE!</v>
      </c>
      <c r="E14" s="2" t="s">
        <v>410</v>
      </c>
      <c r="F14" s="7" t="s">
        <v>248</v>
      </c>
      <c r="G14" s="7" t="s">
        <v>248</v>
      </c>
      <c r="H14" s="7" t="s">
        <v>248</v>
      </c>
      <c r="I14" s="7" t="s">
        <v>248</v>
      </c>
      <c r="J14" s="7" t="s">
        <v>248</v>
      </c>
      <c r="K14" s="7" t="s">
        <v>248</v>
      </c>
      <c r="L14" s="7" t="s">
        <v>248</v>
      </c>
      <c r="M14" s="7" t="s">
        <v>248</v>
      </c>
      <c r="N14" s="7" t="s">
        <v>248</v>
      </c>
      <c r="O14" s="7" t="s">
        <v>248</v>
      </c>
      <c r="P14" s="2" t="s">
        <v>410</v>
      </c>
      <c r="R14">
        <f>LEN(SUBSTITUTE(Table3[[#This Row],[1]],"&lt;",""))-LEN(Table3[[#This Row],[1]])</f>
        <v>-1</v>
      </c>
      <c r="S14">
        <f>LEN(SUBSTITUTE(Table3[[#This Row],[2]],"&lt;",""))-LEN(Table3[[#This Row],[2]])</f>
        <v>-1</v>
      </c>
      <c r="T14">
        <f>LEN(SUBSTITUTE(Table3[[#This Row],[3]],"&lt;",""))-LEN(Table3[[#This Row],[3]])</f>
        <v>-1</v>
      </c>
      <c r="U14">
        <f>LEN(SUBSTITUTE(Table3[[#This Row],[4]],"&lt;",""))-LEN(Table3[[#This Row],[4]])</f>
        <v>-1</v>
      </c>
      <c r="V14">
        <f>LEN(SUBSTITUTE(Table3[[#This Row],[5]],"&lt;",""))-LEN(Table3[[#This Row],[5]])</f>
        <v>-1</v>
      </c>
      <c r="W14">
        <f>LEN(SUBSTITUTE(Table3[[#This Row],[6]],"&lt;",""))-LEN(Table3[[#This Row],[6]])</f>
        <v>-1</v>
      </c>
      <c r="X14">
        <f>LEN(SUBSTITUTE(Table3[[#This Row],[7]],"&lt;",""))-LEN(Table3[[#This Row],[7]])</f>
        <v>-1</v>
      </c>
      <c r="Y14">
        <f>LEN(SUBSTITUTE(Table3[[#This Row],[8]],"&lt;",""))-LEN(Table3[[#This Row],[8]])</f>
        <v>-1</v>
      </c>
      <c r="Z14">
        <f>LEN(SUBSTITUTE(Table3[[#This Row],[9]],"&lt;",""))-LEN(Table3[[#This Row],[9]])</f>
        <v>-1</v>
      </c>
      <c r="AA14">
        <f>LEN(SUBSTITUTE(Table3[[#This Row],[10]],"&lt;",""))-LEN(Table3[[#This Row],[10]])</f>
        <v>-1</v>
      </c>
      <c r="AC14">
        <f>LEN(SUBSTITUTE(Table3[[#This Row],[1]],"&gt;",""))-LEN(Table3[[#This Row],[1]])</f>
        <v>-1</v>
      </c>
      <c r="AD14">
        <f>LEN(SUBSTITUTE(Table3[[#This Row],[2]],"&gt;",""))-LEN(Table3[[#This Row],[2]])</f>
        <v>-1</v>
      </c>
      <c r="AE14">
        <f>LEN(SUBSTITUTE(Table3[[#This Row],[3]],"&gt;",""))-LEN(Table3[[#This Row],[3]])</f>
        <v>-1</v>
      </c>
      <c r="AF14">
        <f>LEN(SUBSTITUTE(Table3[[#This Row],[4]],"&gt;",""))-LEN(Table3[[#This Row],[4]])</f>
        <v>-1</v>
      </c>
      <c r="AG14">
        <f>LEN(SUBSTITUTE(Table3[[#This Row],[5]],"&gt;",""))-LEN(Table3[[#This Row],[5]])</f>
        <v>-1</v>
      </c>
      <c r="AH14">
        <f>LEN(SUBSTITUTE(Table3[[#This Row],[6]],"&gt;",""))-LEN(Table3[[#This Row],[6]])</f>
        <v>-1</v>
      </c>
      <c r="AI14">
        <f>LEN(SUBSTITUTE(Table3[[#This Row],[7]],"&gt;",""))-LEN(Table3[[#This Row],[7]])</f>
        <v>-1</v>
      </c>
      <c r="AJ14">
        <f>LEN(SUBSTITUTE(Table3[[#This Row],[8]],"&gt;",""))-LEN(Table3[[#This Row],[8]])</f>
        <v>-1</v>
      </c>
      <c r="AK14">
        <f>LEN(SUBSTITUTE(Table3[[#This Row],[9]],"&gt;",""))-LEN(Table3[[#This Row],[9]])</f>
        <v>-1</v>
      </c>
      <c r="AL14">
        <f>LEN(SUBSTITUTE(Table3[[#This Row],[10]],"&gt;",""))-LEN(Table3[[#This Row],[10]])</f>
        <v>-1</v>
      </c>
      <c r="AM14" t="str">
        <f>Table3[[#This Row],[Counter word]]</f>
        <v>🚗 Machines/Vehicles (だい )</v>
      </c>
      <c r="AN14" t="str">
        <f>SUBSTITUTE(SUBSTITUTE(Table3[[#This Row],[1]],"&lt;",F$2),"&gt;",$E14)</f>
        <v>ichidai</v>
      </c>
      <c r="AO14" t="str">
        <f>SUBSTITUTE(SUBSTITUTE(Table3[[#This Row],[2]],"&lt;",G$2),"&gt;",$E14)</f>
        <v>nidai</v>
      </c>
      <c r="AP14" t="str">
        <f>SUBSTITUTE(SUBSTITUTE(Table3[[#This Row],[3]],"&lt;",H$2),"&gt;",$E14)</f>
        <v>sandai</v>
      </c>
      <c r="AQ14" t="str">
        <f>SUBSTITUTE(SUBSTITUTE(Table3[[#This Row],[4]],"&lt;",I$2),"&gt;",$E14)</f>
        <v>yondai</v>
      </c>
      <c r="AR14" t="str">
        <f>SUBSTITUTE(SUBSTITUTE(Table3[[#This Row],[5]],"&lt;",J$2),"&gt;",$E14)</f>
        <v>godai</v>
      </c>
      <c r="AS14" t="str">
        <f>SUBSTITUTE(SUBSTITUTE(Table3[[#This Row],[6]],"&lt;",K$2),"&gt;",$E14)</f>
        <v>rokudai</v>
      </c>
      <c r="AT14" t="str">
        <f>SUBSTITUTE(SUBSTITUTE(Table3[[#This Row],[7]],"&lt;",L$2),"&gt;",$E14)</f>
        <v>nanadai</v>
      </c>
      <c r="AU14" t="str">
        <f>SUBSTITUTE(SUBSTITUTE(Table3[[#This Row],[8]],"&lt;",M$2),"&gt;",$E14)</f>
        <v>hachidai</v>
      </c>
      <c r="AV14" t="str">
        <f>SUBSTITUTE(SUBSTITUTE(Table3[[#This Row],[9]],"&lt;",N$2),"&gt;",$E14)</f>
        <v>kyuudai</v>
      </c>
      <c r="AW14" t="str">
        <f>SUBSTITUTE(SUBSTITUTE(Table3[[#This Row],[10]],"&lt;",O$2),"&gt;",$E14)</f>
        <v>juudai</v>
      </c>
    </row>
    <row r="15" spans="2:49" ht="15" customHeight="1" outlineLevel="1" x14ac:dyDescent="0.25">
      <c r="B15" s="1" t="s">
        <v>600</v>
      </c>
      <c r="C15" s="1" t="e">
        <v>#VALUE!</v>
      </c>
      <c r="D15" s="1" t="e">
        <v>#VALUE!</v>
      </c>
      <c r="E15" s="2" t="s">
        <v>415</v>
      </c>
      <c r="F15" s="7" t="s">
        <v>248</v>
      </c>
      <c r="G15" s="7" t="s">
        <v>248</v>
      </c>
      <c r="H15" s="7" t="s">
        <v>248</v>
      </c>
      <c r="I15" s="7" t="s">
        <v>248</v>
      </c>
      <c r="J15" s="7" t="s">
        <v>248</v>
      </c>
      <c r="K15" s="7" t="s">
        <v>248</v>
      </c>
      <c r="L15" s="7" t="s">
        <v>248</v>
      </c>
      <c r="M15" s="7" t="s">
        <v>248</v>
      </c>
      <c r="N15" s="7" t="s">
        <v>248</v>
      </c>
      <c r="O15" s="7" t="s">
        <v>248</v>
      </c>
      <c r="P15" s="2" t="s">
        <v>415</v>
      </c>
      <c r="R15">
        <f>LEN(SUBSTITUTE(Table3[[#This Row],[1]],"&lt;",""))-LEN(Table3[[#This Row],[1]])</f>
        <v>-1</v>
      </c>
      <c r="S15">
        <f>LEN(SUBSTITUTE(Table3[[#This Row],[2]],"&lt;",""))-LEN(Table3[[#This Row],[2]])</f>
        <v>-1</v>
      </c>
      <c r="T15">
        <f>LEN(SUBSTITUTE(Table3[[#This Row],[3]],"&lt;",""))-LEN(Table3[[#This Row],[3]])</f>
        <v>-1</v>
      </c>
      <c r="U15">
        <f>LEN(SUBSTITUTE(Table3[[#This Row],[4]],"&lt;",""))-LEN(Table3[[#This Row],[4]])</f>
        <v>-1</v>
      </c>
      <c r="V15">
        <f>LEN(SUBSTITUTE(Table3[[#This Row],[5]],"&lt;",""))-LEN(Table3[[#This Row],[5]])</f>
        <v>-1</v>
      </c>
      <c r="W15">
        <f>LEN(SUBSTITUTE(Table3[[#This Row],[6]],"&lt;",""))-LEN(Table3[[#This Row],[6]])</f>
        <v>-1</v>
      </c>
      <c r="X15">
        <f>LEN(SUBSTITUTE(Table3[[#This Row],[7]],"&lt;",""))-LEN(Table3[[#This Row],[7]])</f>
        <v>-1</v>
      </c>
      <c r="Y15">
        <f>LEN(SUBSTITUTE(Table3[[#This Row],[8]],"&lt;",""))-LEN(Table3[[#This Row],[8]])</f>
        <v>-1</v>
      </c>
      <c r="Z15">
        <f>LEN(SUBSTITUTE(Table3[[#This Row],[9]],"&lt;",""))-LEN(Table3[[#This Row],[9]])</f>
        <v>-1</v>
      </c>
      <c r="AA15">
        <f>LEN(SUBSTITUTE(Table3[[#This Row],[10]],"&lt;",""))-LEN(Table3[[#This Row],[10]])</f>
        <v>-1</v>
      </c>
      <c r="AC15">
        <f>LEN(SUBSTITUTE(Table3[[#This Row],[1]],"&gt;",""))-LEN(Table3[[#This Row],[1]])</f>
        <v>-1</v>
      </c>
      <c r="AD15">
        <f>LEN(SUBSTITUTE(Table3[[#This Row],[2]],"&gt;",""))-LEN(Table3[[#This Row],[2]])</f>
        <v>-1</v>
      </c>
      <c r="AE15">
        <f>LEN(SUBSTITUTE(Table3[[#This Row],[3]],"&gt;",""))-LEN(Table3[[#This Row],[3]])</f>
        <v>-1</v>
      </c>
      <c r="AF15">
        <f>LEN(SUBSTITUTE(Table3[[#This Row],[4]],"&gt;",""))-LEN(Table3[[#This Row],[4]])</f>
        <v>-1</v>
      </c>
      <c r="AG15">
        <f>LEN(SUBSTITUTE(Table3[[#This Row],[5]],"&gt;",""))-LEN(Table3[[#This Row],[5]])</f>
        <v>-1</v>
      </c>
      <c r="AH15">
        <f>LEN(SUBSTITUTE(Table3[[#This Row],[6]],"&gt;",""))-LEN(Table3[[#This Row],[6]])</f>
        <v>-1</v>
      </c>
      <c r="AI15">
        <f>LEN(SUBSTITUTE(Table3[[#This Row],[7]],"&gt;",""))-LEN(Table3[[#This Row],[7]])</f>
        <v>-1</v>
      </c>
      <c r="AJ15">
        <f>LEN(SUBSTITUTE(Table3[[#This Row],[8]],"&gt;",""))-LEN(Table3[[#This Row],[8]])</f>
        <v>-1</v>
      </c>
      <c r="AK15">
        <f>LEN(SUBSTITUTE(Table3[[#This Row],[9]],"&gt;",""))-LEN(Table3[[#This Row],[9]])</f>
        <v>-1</v>
      </c>
      <c r="AL15">
        <f>LEN(SUBSTITUTE(Table3[[#This Row],[10]],"&gt;",""))-LEN(Table3[[#This Row],[10]])</f>
        <v>-1</v>
      </c>
      <c r="AM15" t="str">
        <f>Table3[[#This Row],[Counter word]]</f>
        <v>📄 Thin Flat Objects (まい )</v>
      </c>
      <c r="AN15" t="str">
        <f>SUBSTITUTE(SUBSTITUTE(Table3[[#This Row],[1]],"&lt;",F$2),"&gt;",$E15)</f>
        <v>ichimai</v>
      </c>
      <c r="AO15" t="str">
        <f>SUBSTITUTE(SUBSTITUTE(Table3[[#This Row],[2]],"&lt;",G$2),"&gt;",$E15)</f>
        <v>nimai</v>
      </c>
      <c r="AP15" t="str">
        <f>SUBSTITUTE(SUBSTITUTE(Table3[[#This Row],[3]],"&lt;",H$2),"&gt;",$E15)</f>
        <v>sanmai</v>
      </c>
      <c r="AQ15" t="str">
        <f>SUBSTITUTE(SUBSTITUTE(Table3[[#This Row],[4]],"&lt;",I$2),"&gt;",$E15)</f>
        <v>yonmai</v>
      </c>
      <c r="AR15" t="str">
        <f>SUBSTITUTE(SUBSTITUTE(Table3[[#This Row],[5]],"&lt;",J$2),"&gt;",$E15)</f>
        <v>gomai</v>
      </c>
      <c r="AS15" t="str">
        <f>SUBSTITUTE(SUBSTITUTE(Table3[[#This Row],[6]],"&lt;",K$2),"&gt;",$E15)</f>
        <v>rokumai</v>
      </c>
      <c r="AT15" t="str">
        <f>SUBSTITUTE(SUBSTITUTE(Table3[[#This Row],[7]],"&lt;",L$2),"&gt;",$E15)</f>
        <v>nanamai</v>
      </c>
      <c r="AU15" t="str">
        <f>SUBSTITUTE(SUBSTITUTE(Table3[[#This Row],[8]],"&lt;",M$2),"&gt;",$E15)</f>
        <v>hachimai</v>
      </c>
      <c r="AV15" t="str">
        <f>SUBSTITUTE(SUBSTITUTE(Table3[[#This Row],[9]],"&lt;",N$2),"&gt;",$E15)</f>
        <v>kyuumai</v>
      </c>
      <c r="AW15" t="str">
        <f>SUBSTITUTE(SUBSTITUTE(Table3[[#This Row],[10]],"&lt;",O$2),"&gt;",$E15)</f>
        <v>juumai</v>
      </c>
    </row>
    <row r="16" spans="2:49" ht="15" customHeight="1" outlineLevel="1" x14ac:dyDescent="0.25">
      <c r="B16" s="1" t="s">
        <v>601</v>
      </c>
      <c r="C16" s="1" t="e">
        <v>#VALUE!</v>
      </c>
      <c r="D16" s="1" t="e">
        <v>#VALUE!</v>
      </c>
      <c r="E16" s="2" t="s">
        <v>526</v>
      </c>
      <c r="F16" s="7" t="s">
        <v>248</v>
      </c>
      <c r="G16" s="7" t="s">
        <v>248</v>
      </c>
      <c r="H16" s="7" t="s">
        <v>248</v>
      </c>
      <c r="I16" s="7" t="s">
        <v>248</v>
      </c>
      <c r="J16" s="7" t="s">
        <v>248</v>
      </c>
      <c r="K16" s="7" t="s">
        <v>248</v>
      </c>
      <c r="L16" s="7" t="s">
        <v>248</v>
      </c>
      <c r="M16" s="7" t="s">
        <v>248</v>
      </c>
      <c r="N16" s="7" t="s">
        <v>248</v>
      </c>
      <c r="O16" s="7" t="s">
        <v>248</v>
      </c>
      <c r="P16" s="2" t="s">
        <v>526</v>
      </c>
      <c r="R16">
        <f>LEN(SUBSTITUTE(Table3[[#This Row],[1]],"&lt;",""))-LEN(Table3[[#This Row],[1]])</f>
        <v>-1</v>
      </c>
      <c r="S16">
        <f>LEN(SUBSTITUTE(Table3[[#This Row],[2]],"&lt;",""))-LEN(Table3[[#This Row],[2]])</f>
        <v>-1</v>
      </c>
      <c r="T16">
        <f>LEN(SUBSTITUTE(Table3[[#This Row],[3]],"&lt;",""))-LEN(Table3[[#This Row],[3]])</f>
        <v>-1</v>
      </c>
      <c r="U16">
        <f>LEN(SUBSTITUTE(Table3[[#This Row],[4]],"&lt;",""))-LEN(Table3[[#This Row],[4]])</f>
        <v>-1</v>
      </c>
      <c r="V16">
        <f>LEN(SUBSTITUTE(Table3[[#This Row],[5]],"&lt;",""))-LEN(Table3[[#This Row],[5]])</f>
        <v>-1</v>
      </c>
      <c r="W16">
        <f>LEN(SUBSTITUTE(Table3[[#This Row],[6]],"&lt;",""))-LEN(Table3[[#This Row],[6]])</f>
        <v>-1</v>
      </c>
      <c r="X16">
        <f>LEN(SUBSTITUTE(Table3[[#This Row],[7]],"&lt;",""))-LEN(Table3[[#This Row],[7]])</f>
        <v>-1</v>
      </c>
      <c r="Y16">
        <f>LEN(SUBSTITUTE(Table3[[#This Row],[8]],"&lt;",""))-LEN(Table3[[#This Row],[8]])</f>
        <v>-1</v>
      </c>
      <c r="Z16">
        <f>LEN(SUBSTITUTE(Table3[[#This Row],[9]],"&lt;",""))-LEN(Table3[[#This Row],[9]])</f>
        <v>-1</v>
      </c>
      <c r="AA16">
        <f>LEN(SUBSTITUTE(Table3[[#This Row],[10]],"&lt;",""))-LEN(Table3[[#This Row],[10]])</f>
        <v>-1</v>
      </c>
      <c r="AC16">
        <f>LEN(SUBSTITUTE(Table3[[#This Row],[1]],"&gt;",""))-LEN(Table3[[#This Row],[1]])</f>
        <v>-1</v>
      </c>
      <c r="AD16">
        <f>LEN(SUBSTITUTE(Table3[[#This Row],[2]],"&gt;",""))-LEN(Table3[[#This Row],[2]])</f>
        <v>-1</v>
      </c>
      <c r="AE16">
        <f>LEN(SUBSTITUTE(Table3[[#This Row],[3]],"&gt;",""))-LEN(Table3[[#This Row],[3]])</f>
        <v>-1</v>
      </c>
      <c r="AF16">
        <f>LEN(SUBSTITUTE(Table3[[#This Row],[4]],"&gt;",""))-LEN(Table3[[#This Row],[4]])</f>
        <v>-1</v>
      </c>
      <c r="AG16">
        <f>LEN(SUBSTITUTE(Table3[[#This Row],[5]],"&gt;",""))-LEN(Table3[[#This Row],[5]])</f>
        <v>-1</v>
      </c>
      <c r="AH16">
        <f>LEN(SUBSTITUTE(Table3[[#This Row],[6]],"&gt;",""))-LEN(Table3[[#This Row],[6]])</f>
        <v>-1</v>
      </c>
      <c r="AI16">
        <f>LEN(SUBSTITUTE(Table3[[#This Row],[7]],"&gt;",""))-LEN(Table3[[#This Row],[7]])</f>
        <v>-1</v>
      </c>
      <c r="AJ16">
        <f>LEN(SUBSTITUTE(Table3[[#This Row],[8]],"&gt;",""))-LEN(Table3[[#This Row],[8]])</f>
        <v>-1</v>
      </c>
      <c r="AK16">
        <f>LEN(SUBSTITUTE(Table3[[#This Row],[9]],"&gt;",""))-LEN(Table3[[#This Row],[9]])</f>
        <v>-1</v>
      </c>
      <c r="AL16">
        <f>LEN(SUBSTITUTE(Table3[[#This Row],[10]],"&gt;",""))-LEN(Table3[[#This Row],[10]])</f>
        <v>-1</v>
      </c>
      <c r="AM16" t="str">
        <f>Table3[[#This Row],[Counter word]]</f>
        <v>🪜 Stairs/Steps (だん )</v>
      </c>
      <c r="AN16" t="str">
        <f>SUBSTITUTE(SUBSTITUTE(Table3[[#This Row],[1]],"&lt;",F$2),"&gt;",$E16)</f>
        <v>ichidan</v>
      </c>
      <c r="AO16" t="str">
        <f>SUBSTITUTE(SUBSTITUTE(Table3[[#This Row],[2]],"&lt;",G$2),"&gt;",$E16)</f>
        <v>nidan</v>
      </c>
      <c r="AP16" t="str">
        <f>SUBSTITUTE(SUBSTITUTE(Table3[[#This Row],[3]],"&lt;",H$2),"&gt;",$E16)</f>
        <v>sandan</v>
      </c>
      <c r="AQ16" t="str">
        <f>SUBSTITUTE(SUBSTITUTE(Table3[[#This Row],[4]],"&lt;",I$2),"&gt;",$E16)</f>
        <v>yondan</v>
      </c>
      <c r="AR16" t="str">
        <f>SUBSTITUTE(SUBSTITUTE(Table3[[#This Row],[5]],"&lt;",J$2),"&gt;",$E16)</f>
        <v>godan</v>
      </c>
      <c r="AS16" t="str">
        <f>SUBSTITUTE(SUBSTITUTE(Table3[[#This Row],[6]],"&lt;",K$2),"&gt;",$E16)</f>
        <v>rokudan</v>
      </c>
      <c r="AT16" t="str">
        <f>SUBSTITUTE(SUBSTITUTE(Table3[[#This Row],[7]],"&lt;",L$2),"&gt;",$E16)</f>
        <v>nanadan</v>
      </c>
      <c r="AU16" t="str">
        <f>SUBSTITUTE(SUBSTITUTE(Table3[[#This Row],[8]],"&lt;",M$2),"&gt;",$E16)</f>
        <v>hachidan</v>
      </c>
      <c r="AV16" t="str">
        <f>SUBSTITUTE(SUBSTITUTE(Table3[[#This Row],[9]],"&lt;",N$2),"&gt;",$E16)</f>
        <v>kyuudan</v>
      </c>
      <c r="AW16" t="str">
        <f>SUBSTITUTE(SUBSTITUTE(Table3[[#This Row],[10]],"&lt;",O$2),"&gt;",$E16)</f>
        <v>juudan</v>
      </c>
    </row>
    <row r="17" spans="2:49" ht="15" customHeight="1" outlineLevel="1" x14ac:dyDescent="0.25">
      <c r="B17" s="1" t="s">
        <v>603</v>
      </c>
      <c r="C17" s="1" t="e">
        <v>#VALUE!</v>
      </c>
      <c r="D17" s="1" t="e">
        <v>#VALUE!</v>
      </c>
      <c r="E17" s="2" t="s">
        <v>531</v>
      </c>
      <c r="F17" s="7" t="s">
        <v>248</v>
      </c>
      <c r="G17" s="7" t="s">
        <v>248</v>
      </c>
      <c r="H17" s="7" t="s">
        <v>248</v>
      </c>
      <c r="I17" s="7" t="s">
        <v>248</v>
      </c>
      <c r="J17" s="7" t="s">
        <v>248</v>
      </c>
      <c r="K17" s="7" t="s">
        <v>248</v>
      </c>
      <c r="L17" s="7" t="s">
        <v>248</v>
      </c>
      <c r="M17" s="7" t="s">
        <v>248</v>
      </c>
      <c r="N17" s="7" t="s">
        <v>248</v>
      </c>
      <c r="O17" s="7" t="s">
        <v>248</v>
      </c>
      <c r="P17" s="2" t="s">
        <v>531</v>
      </c>
      <c r="R17">
        <f>LEN(SUBSTITUTE(Table3[[#This Row],[1]],"&lt;",""))-LEN(Table3[[#This Row],[1]])</f>
        <v>-1</v>
      </c>
      <c r="S17">
        <f>LEN(SUBSTITUTE(Table3[[#This Row],[2]],"&lt;",""))-LEN(Table3[[#This Row],[2]])</f>
        <v>-1</v>
      </c>
      <c r="T17">
        <f>LEN(SUBSTITUTE(Table3[[#This Row],[3]],"&lt;",""))-LEN(Table3[[#This Row],[3]])</f>
        <v>-1</v>
      </c>
      <c r="U17">
        <f>LEN(SUBSTITUTE(Table3[[#This Row],[4]],"&lt;",""))-LEN(Table3[[#This Row],[4]])</f>
        <v>-1</v>
      </c>
      <c r="V17">
        <f>LEN(SUBSTITUTE(Table3[[#This Row],[5]],"&lt;",""))-LEN(Table3[[#This Row],[5]])</f>
        <v>-1</v>
      </c>
      <c r="W17">
        <f>LEN(SUBSTITUTE(Table3[[#This Row],[6]],"&lt;",""))-LEN(Table3[[#This Row],[6]])</f>
        <v>-1</v>
      </c>
      <c r="X17">
        <f>LEN(SUBSTITUTE(Table3[[#This Row],[7]],"&lt;",""))-LEN(Table3[[#This Row],[7]])</f>
        <v>-1</v>
      </c>
      <c r="Y17">
        <f>LEN(SUBSTITUTE(Table3[[#This Row],[8]],"&lt;",""))-LEN(Table3[[#This Row],[8]])</f>
        <v>-1</v>
      </c>
      <c r="Z17">
        <f>LEN(SUBSTITUTE(Table3[[#This Row],[9]],"&lt;",""))-LEN(Table3[[#This Row],[9]])</f>
        <v>-1</v>
      </c>
      <c r="AA17">
        <f>LEN(SUBSTITUTE(Table3[[#This Row],[10]],"&lt;",""))-LEN(Table3[[#This Row],[10]])</f>
        <v>-1</v>
      </c>
      <c r="AC17">
        <f>LEN(SUBSTITUTE(Table3[[#This Row],[1]],"&gt;",""))-LEN(Table3[[#This Row],[1]])</f>
        <v>-1</v>
      </c>
      <c r="AD17">
        <f>LEN(SUBSTITUTE(Table3[[#This Row],[2]],"&gt;",""))-LEN(Table3[[#This Row],[2]])</f>
        <v>-1</v>
      </c>
      <c r="AE17">
        <f>LEN(SUBSTITUTE(Table3[[#This Row],[3]],"&gt;",""))-LEN(Table3[[#This Row],[3]])</f>
        <v>-1</v>
      </c>
      <c r="AF17">
        <f>LEN(SUBSTITUTE(Table3[[#This Row],[4]],"&gt;",""))-LEN(Table3[[#This Row],[4]])</f>
        <v>-1</v>
      </c>
      <c r="AG17">
        <f>LEN(SUBSTITUTE(Table3[[#This Row],[5]],"&gt;",""))-LEN(Table3[[#This Row],[5]])</f>
        <v>-1</v>
      </c>
      <c r="AH17">
        <f>LEN(SUBSTITUTE(Table3[[#This Row],[6]],"&gt;",""))-LEN(Table3[[#This Row],[6]])</f>
        <v>-1</v>
      </c>
      <c r="AI17">
        <f>LEN(SUBSTITUTE(Table3[[#This Row],[7]],"&gt;",""))-LEN(Table3[[#This Row],[7]])</f>
        <v>-1</v>
      </c>
      <c r="AJ17">
        <f>LEN(SUBSTITUTE(Table3[[#This Row],[8]],"&gt;",""))-LEN(Table3[[#This Row],[8]])</f>
        <v>-1</v>
      </c>
      <c r="AK17">
        <f>LEN(SUBSTITUTE(Table3[[#This Row],[9]],"&gt;",""))-LEN(Table3[[#This Row],[9]])</f>
        <v>-1</v>
      </c>
      <c r="AL17">
        <f>LEN(SUBSTITUTE(Table3[[#This Row],[10]],"&gt;",""))-LEN(Table3[[#This Row],[10]])</f>
        <v>-1</v>
      </c>
      <c r="AM17" t="str">
        <f>Table3[[#This Row],[Counter word]]</f>
        <v>🌾 Straw Objects (わら )</v>
      </c>
      <c r="AN17" t="str">
        <f>SUBSTITUTE(SUBSTITUTE(Table3[[#This Row],[1]],"&lt;",F$2),"&gt;",$E17)</f>
        <v>ichiwara</v>
      </c>
      <c r="AO17" t="str">
        <f>SUBSTITUTE(SUBSTITUTE(Table3[[#This Row],[2]],"&lt;",G$2),"&gt;",$E17)</f>
        <v>niwara</v>
      </c>
      <c r="AP17" t="str">
        <f>SUBSTITUTE(SUBSTITUTE(Table3[[#This Row],[3]],"&lt;",H$2),"&gt;",$E17)</f>
        <v>sanwara</v>
      </c>
      <c r="AQ17" t="str">
        <f>SUBSTITUTE(SUBSTITUTE(Table3[[#This Row],[4]],"&lt;",I$2),"&gt;",$E17)</f>
        <v>yonwara</v>
      </c>
      <c r="AR17" t="str">
        <f>SUBSTITUTE(SUBSTITUTE(Table3[[#This Row],[5]],"&lt;",J$2),"&gt;",$E17)</f>
        <v>gowara</v>
      </c>
      <c r="AS17" t="str">
        <f>SUBSTITUTE(SUBSTITUTE(Table3[[#This Row],[6]],"&lt;",K$2),"&gt;",$E17)</f>
        <v>rokuwara</v>
      </c>
      <c r="AT17" t="str">
        <f>SUBSTITUTE(SUBSTITUTE(Table3[[#This Row],[7]],"&lt;",L$2),"&gt;",$E17)</f>
        <v>nanawara</v>
      </c>
      <c r="AU17" t="str">
        <f>SUBSTITUTE(SUBSTITUTE(Table3[[#This Row],[8]],"&lt;",M$2),"&gt;",$E17)</f>
        <v>hachiwara</v>
      </c>
      <c r="AV17" t="str">
        <f>SUBSTITUTE(SUBSTITUTE(Table3[[#This Row],[9]],"&lt;",N$2),"&gt;",$E17)</f>
        <v>kyuuwara</v>
      </c>
      <c r="AW17" t="str">
        <f>SUBSTITUTE(SUBSTITUTE(Table3[[#This Row],[10]],"&lt;",O$2),"&gt;",$E17)</f>
        <v>juuwara</v>
      </c>
    </row>
    <row r="18" spans="2:49" ht="15" customHeight="1" outlineLevel="1" x14ac:dyDescent="0.25">
      <c r="B18" s="1" t="s">
        <v>604</v>
      </c>
      <c r="C18" s="1" t="e">
        <v>#VALUE!</v>
      </c>
      <c r="D18" s="1" t="e">
        <v>#VALUE!</v>
      </c>
      <c r="E18" s="2" t="s">
        <v>532</v>
      </c>
      <c r="F18" s="7" t="s">
        <v>248</v>
      </c>
      <c r="G18" s="7" t="s">
        <v>248</v>
      </c>
      <c r="H18" s="7" t="s">
        <v>248</v>
      </c>
      <c r="I18" s="7" t="s">
        <v>248</v>
      </c>
      <c r="J18" s="7" t="s">
        <v>248</v>
      </c>
      <c r="K18" s="7" t="s">
        <v>248</v>
      </c>
      <c r="L18" s="7" t="s">
        <v>248</v>
      </c>
      <c r="M18" s="7" t="s">
        <v>248</v>
      </c>
      <c r="N18" s="7" t="s">
        <v>248</v>
      </c>
      <c r="O18" s="7" t="s">
        <v>248</v>
      </c>
      <c r="P18" s="2" t="s">
        <v>532</v>
      </c>
      <c r="R18">
        <f>LEN(SUBSTITUTE(Table3[[#This Row],[1]],"&lt;",""))-LEN(Table3[[#This Row],[1]])</f>
        <v>-1</v>
      </c>
      <c r="S18">
        <f>LEN(SUBSTITUTE(Table3[[#This Row],[2]],"&lt;",""))-LEN(Table3[[#This Row],[2]])</f>
        <v>-1</v>
      </c>
      <c r="T18">
        <f>LEN(SUBSTITUTE(Table3[[#This Row],[3]],"&lt;",""))-LEN(Table3[[#This Row],[3]])</f>
        <v>-1</v>
      </c>
      <c r="U18">
        <f>LEN(SUBSTITUTE(Table3[[#This Row],[4]],"&lt;",""))-LEN(Table3[[#This Row],[4]])</f>
        <v>-1</v>
      </c>
      <c r="V18">
        <f>LEN(SUBSTITUTE(Table3[[#This Row],[5]],"&lt;",""))-LEN(Table3[[#This Row],[5]])</f>
        <v>-1</v>
      </c>
      <c r="W18">
        <f>LEN(SUBSTITUTE(Table3[[#This Row],[6]],"&lt;",""))-LEN(Table3[[#This Row],[6]])</f>
        <v>-1</v>
      </c>
      <c r="X18">
        <f>LEN(SUBSTITUTE(Table3[[#This Row],[7]],"&lt;",""))-LEN(Table3[[#This Row],[7]])</f>
        <v>-1</v>
      </c>
      <c r="Y18">
        <f>LEN(SUBSTITUTE(Table3[[#This Row],[8]],"&lt;",""))-LEN(Table3[[#This Row],[8]])</f>
        <v>-1</v>
      </c>
      <c r="Z18">
        <f>LEN(SUBSTITUTE(Table3[[#This Row],[9]],"&lt;",""))-LEN(Table3[[#This Row],[9]])</f>
        <v>-1</v>
      </c>
      <c r="AA18">
        <f>LEN(SUBSTITUTE(Table3[[#This Row],[10]],"&lt;",""))-LEN(Table3[[#This Row],[10]])</f>
        <v>-1</v>
      </c>
      <c r="AC18">
        <f>LEN(SUBSTITUTE(Table3[[#This Row],[1]],"&gt;",""))-LEN(Table3[[#This Row],[1]])</f>
        <v>-1</v>
      </c>
      <c r="AD18">
        <f>LEN(SUBSTITUTE(Table3[[#This Row],[2]],"&gt;",""))-LEN(Table3[[#This Row],[2]])</f>
        <v>-1</v>
      </c>
      <c r="AE18">
        <f>LEN(SUBSTITUTE(Table3[[#This Row],[3]],"&gt;",""))-LEN(Table3[[#This Row],[3]])</f>
        <v>-1</v>
      </c>
      <c r="AF18">
        <f>LEN(SUBSTITUTE(Table3[[#This Row],[4]],"&gt;",""))-LEN(Table3[[#This Row],[4]])</f>
        <v>-1</v>
      </c>
      <c r="AG18">
        <f>LEN(SUBSTITUTE(Table3[[#This Row],[5]],"&gt;",""))-LEN(Table3[[#This Row],[5]])</f>
        <v>-1</v>
      </c>
      <c r="AH18">
        <f>LEN(SUBSTITUTE(Table3[[#This Row],[6]],"&gt;",""))-LEN(Table3[[#This Row],[6]])</f>
        <v>-1</v>
      </c>
      <c r="AI18">
        <f>LEN(SUBSTITUTE(Table3[[#This Row],[7]],"&gt;",""))-LEN(Table3[[#This Row],[7]])</f>
        <v>-1</v>
      </c>
      <c r="AJ18">
        <f>LEN(SUBSTITUTE(Table3[[#This Row],[8]],"&gt;",""))-LEN(Table3[[#This Row],[8]])</f>
        <v>-1</v>
      </c>
      <c r="AK18">
        <f>LEN(SUBSTITUTE(Table3[[#This Row],[9]],"&gt;",""))-LEN(Table3[[#This Row],[9]])</f>
        <v>-1</v>
      </c>
      <c r="AL18">
        <f>LEN(SUBSTITUTE(Table3[[#This Row],[10]],"&gt;",""))-LEN(Table3[[#This Row],[10]])</f>
        <v>-1</v>
      </c>
      <c r="AM18" t="str">
        <f>Table3[[#This Row],[Counter word]]</f>
        <v>📍 Places (ばしょ )</v>
      </c>
      <c r="AN18" t="str">
        <f>SUBSTITUTE(SUBSTITUTE(Table3[[#This Row],[1]],"&lt;",F$2),"&gt;",$E18)</f>
        <v>ichibasho</v>
      </c>
      <c r="AO18" t="str">
        <f>SUBSTITUTE(SUBSTITUTE(Table3[[#This Row],[2]],"&lt;",G$2),"&gt;",$E18)</f>
        <v>nibasho</v>
      </c>
      <c r="AP18" t="str">
        <f>SUBSTITUTE(SUBSTITUTE(Table3[[#This Row],[3]],"&lt;",H$2),"&gt;",$E18)</f>
        <v>sanbasho</v>
      </c>
      <c r="AQ18" t="str">
        <f>SUBSTITUTE(SUBSTITUTE(Table3[[#This Row],[4]],"&lt;",I$2),"&gt;",$E18)</f>
        <v>yonbasho</v>
      </c>
      <c r="AR18" t="str">
        <f>SUBSTITUTE(SUBSTITUTE(Table3[[#This Row],[5]],"&lt;",J$2),"&gt;",$E18)</f>
        <v>gobasho</v>
      </c>
      <c r="AS18" t="str">
        <f>SUBSTITUTE(SUBSTITUTE(Table3[[#This Row],[6]],"&lt;",K$2),"&gt;",$E18)</f>
        <v>rokubasho</v>
      </c>
      <c r="AT18" t="str">
        <f>SUBSTITUTE(SUBSTITUTE(Table3[[#This Row],[7]],"&lt;",L$2),"&gt;",$E18)</f>
        <v>nanabasho</v>
      </c>
      <c r="AU18" t="str">
        <f>SUBSTITUTE(SUBSTITUTE(Table3[[#This Row],[8]],"&lt;",M$2),"&gt;",$E18)</f>
        <v>hachibasho</v>
      </c>
      <c r="AV18" t="str">
        <f>SUBSTITUTE(SUBSTITUTE(Table3[[#This Row],[9]],"&lt;",N$2),"&gt;",$E18)</f>
        <v>kyuubasho</v>
      </c>
      <c r="AW18" t="str">
        <f>SUBSTITUTE(SUBSTITUTE(Table3[[#This Row],[10]],"&lt;",O$2),"&gt;",$E18)</f>
        <v>juubasho</v>
      </c>
    </row>
    <row r="19" spans="2:49" ht="15" customHeight="1" outlineLevel="1" x14ac:dyDescent="0.25">
      <c r="B19" s="1" t="s">
        <v>605</v>
      </c>
      <c r="C19" s="1" t="e">
        <v>#VALUE!</v>
      </c>
      <c r="D19" s="1" t="e">
        <v>#VALUE!</v>
      </c>
      <c r="E19" s="2" t="s">
        <v>533</v>
      </c>
      <c r="F19" s="7" t="s">
        <v>248</v>
      </c>
      <c r="G19" s="7" t="s">
        <v>248</v>
      </c>
      <c r="H19" s="7" t="s">
        <v>248</v>
      </c>
      <c r="I19" s="7" t="s">
        <v>248</v>
      </c>
      <c r="J19" s="7" t="s">
        <v>248</v>
      </c>
      <c r="K19" s="7" t="s">
        <v>248</v>
      </c>
      <c r="L19" s="7" t="s">
        <v>248</v>
      </c>
      <c r="M19" s="7" t="s">
        <v>248</v>
      </c>
      <c r="N19" s="7" t="s">
        <v>248</v>
      </c>
      <c r="O19" s="7" t="s">
        <v>248</v>
      </c>
      <c r="P19" s="2" t="s">
        <v>533</v>
      </c>
      <c r="R19">
        <f>LEN(SUBSTITUTE(Table3[[#This Row],[1]],"&lt;",""))-LEN(Table3[[#This Row],[1]])</f>
        <v>-1</v>
      </c>
      <c r="S19">
        <f>LEN(SUBSTITUTE(Table3[[#This Row],[2]],"&lt;",""))-LEN(Table3[[#This Row],[2]])</f>
        <v>-1</v>
      </c>
      <c r="T19">
        <f>LEN(SUBSTITUTE(Table3[[#This Row],[3]],"&lt;",""))-LEN(Table3[[#This Row],[3]])</f>
        <v>-1</v>
      </c>
      <c r="U19">
        <f>LEN(SUBSTITUTE(Table3[[#This Row],[4]],"&lt;",""))-LEN(Table3[[#This Row],[4]])</f>
        <v>-1</v>
      </c>
      <c r="V19">
        <f>LEN(SUBSTITUTE(Table3[[#This Row],[5]],"&lt;",""))-LEN(Table3[[#This Row],[5]])</f>
        <v>-1</v>
      </c>
      <c r="W19">
        <f>LEN(SUBSTITUTE(Table3[[#This Row],[6]],"&lt;",""))-LEN(Table3[[#This Row],[6]])</f>
        <v>-1</v>
      </c>
      <c r="X19">
        <f>LEN(SUBSTITUTE(Table3[[#This Row],[7]],"&lt;",""))-LEN(Table3[[#This Row],[7]])</f>
        <v>-1</v>
      </c>
      <c r="Y19">
        <f>LEN(SUBSTITUTE(Table3[[#This Row],[8]],"&lt;",""))-LEN(Table3[[#This Row],[8]])</f>
        <v>-1</v>
      </c>
      <c r="Z19">
        <f>LEN(SUBSTITUTE(Table3[[#This Row],[9]],"&lt;",""))-LEN(Table3[[#This Row],[9]])</f>
        <v>-1</v>
      </c>
      <c r="AA19">
        <f>LEN(SUBSTITUTE(Table3[[#This Row],[10]],"&lt;",""))-LEN(Table3[[#This Row],[10]])</f>
        <v>-1</v>
      </c>
      <c r="AC19">
        <f>LEN(SUBSTITUTE(Table3[[#This Row],[1]],"&gt;",""))-LEN(Table3[[#This Row],[1]])</f>
        <v>-1</v>
      </c>
      <c r="AD19">
        <f>LEN(SUBSTITUTE(Table3[[#This Row],[2]],"&gt;",""))-LEN(Table3[[#This Row],[2]])</f>
        <v>-1</v>
      </c>
      <c r="AE19">
        <f>LEN(SUBSTITUTE(Table3[[#This Row],[3]],"&gt;",""))-LEN(Table3[[#This Row],[3]])</f>
        <v>-1</v>
      </c>
      <c r="AF19">
        <f>LEN(SUBSTITUTE(Table3[[#This Row],[4]],"&gt;",""))-LEN(Table3[[#This Row],[4]])</f>
        <v>-1</v>
      </c>
      <c r="AG19">
        <f>LEN(SUBSTITUTE(Table3[[#This Row],[5]],"&gt;",""))-LEN(Table3[[#This Row],[5]])</f>
        <v>-1</v>
      </c>
      <c r="AH19">
        <f>LEN(SUBSTITUTE(Table3[[#This Row],[6]],"&gt;",""))-LEN(Table3[[#This Row],[6]])</f>
        <v>-1</v>
      </c>
      <c r="AI19">
        <f>LEN(SUBSTITUTE(Table3[[#This Row],[7]],"&gt;",""))-LEN(Table3[[#This Row],[7]])</f>
        <v>-1</v>
      </c>
      <c r="AJ19">
        <f>LEN(SUBSTITUTE(Table3[[#This Row],[8]],"&gt;",""))-LEN(Table3[[#This Row],[8]])</f>
        <v>-1</v>
      </c>
      <c r="AK19">
        <f>LEN(SUBSTITUTE(Table3[[#This Row],[9]],"&gt;",""))-LEN(Table3[[#This Row],[9]])</f>
        <v>-1</v>
      </c>
      <c r="AL19">
        <f>LEN(SUBSTITUTE(Table3[[#This Row],[10]],"&gt;",""))-LEN(Table3[[#This Row],[10]])</f>
        <v>-1</v>
      </c>
      <c r="AM19" t="str">
        <f>Table3[[#This Row],[Counter word]]</f>
        <v>👥 People (めい )</v>
      </c>
      <c r="AN19" t="str">
        <f>SUBSTITUTE(SUBSTITUTE(Table3[[#This Row],[1]],"&lt;",F$2),"&gt;",$E19)</f>
        <v>ichimei</v>
      </c>
      <c r="AO19" t="str">
        <f>SUBSTITUTE(SUBSTITUTE(Table3[[#This Row],[2]],"&lt;",G$2),"&gt;",$E19)</f>
        <v>nimei</v>
      </c>
      <c r="AP19" t="str">
        <f>SUBSTITUTE(SUBSTITUTE(Table3[[#This Row],[3]],"&lt;",H$2),"&gt;",$E19)</f>
        <v>sanmei</v>
      </c>
      <c r="AQ19" t="str">
        <f>SUBSTITUTE(SUBSTITUTE(Table3[[#This Row],[4]],"&lt;",I$2),"&gt;",$E19)</f>
        <v>yonmei</v>
      </c>
      <c r="AR19" t="str">
        <f>SUBSTITUTE(SUBSTITUTE(Table3[[#This Row],[5]],"&lt;",J$2),"&gt;",$E19)</f>
        <v>gomei</v>
      </c>
      <c r="AS19" t="str">
        <f>SUBSTITUTE(SUBSTITUTE(Table3[[#This Row],[6]],"&lt;",K$2),"&gt;",$E19)</f>
        <v>rokumei</v>
      </c>
      <c r="AT19" t="str">
        <f>SUBSTITUTE(SUBSTITUTE(Table3[[#This Row],[7]],"&lt;",L$2),"&gt;",$E19)</f>
        <v>nanamei</v>
      </c>
      <c r="AU19" t="str">
        <f>SUBSTITUTE(SUBSTITUTE(Table3[[#This Row],[8]],"&lt;",M$2),"&gt;",$E19)</f>
        <v>hachimei</v>
      </c>
      <c r="AV19" t="str">
        <f>SUBSTITUTE(SUBSTITUTE(Table3[[#This Row],[9]],"&lt;",N$2),"&gt;",$E19)</f>
        <v>kyuumei</v>
      </c>
      <c r="AW19" t="str">
        <f>SUBSTITUTE(SUBSTITUTE(Table3[[#This Row],[10]],"&lt;",O$2),"&gt;",$E19)</f>
        <v>juumei</v>
      </c>
    </row>
    <row r="20" spans="2:49" ht="15" customHeight="1" outlineLevel="1" x14ac:dyDescent="0.25">
      <c r="B20" s="1" t="s">
        <v>606</v>
      </c>
      <c r="C20" s="1" t="e">
        <v>#VALUE!</v>
      </c>
      <c r="D20" s="1" t="e">
        <v>#VALUE!</v>
      </c>
      <c r="E20" s="2" t="s">
        <v>534</v>
      </c>
      <c r="F20" s="7" t="s">
        <v>248</v>
      </c>
      <c r="G20" s="7" t="s">
        <v>248</v>
      </c>
      <c r="H20" s="7" t="s">
        <v>248</v>
      </c>
      <c r="I20" s="7" t="s">
        <v>248</v>
      </c>
      <c r="J20" s="7" t="s">
        <v>248</v>
      </c>
      <c r="K20" s="7" t="s">
        <v>248</v>
      </c>
      <c r="L20" s="7" t="s">
        <v>248</v>
      </c>
      <c r="M20" s="7" t="s">
        <v>248</v>
      </c>
      <c r="N20" s="7" t="s">
        <v>248</v>
      </c>
      <c r="O20" s="7" t="s">
        <v>248</v>
      </c>
      <c r="P20" s="2" t="s">
        <v>534</v>
      </c>
      <c r="R20">
        <f>LEN(SUBSTITUTE(Table3[[#This Row],[1]],"&lt;",""))-LEN(Table3[[#This Row],[1]])</f>
        <v>-1</v>
      </c>
      <c r="S20">
        <f>LEN(SUBSTITUTE(Table3[[#This Row],[2]],"&lt;",""))-LEN(Table3[[#This Row],[2]])</f>
        <v>-1</v>
      </c>
      <c r="T20">
        <f>LEN(SUBSTITUTE(Table3[[#This Row],[3]],"&lt;",""))-LEN(Table3[[#This Row],[3]])</f>
        <v>-1</v>
      </c>
      <c r="U20">
        <f>LEN(SUBSTITUTE(Table3[[#This Row],[4]],"&lt;",""))-LEN(Table3[[#This Row],[4]])</f>
        <v>-1</v>
      </c>
      <c r="V20">
        <f>LEN(SUBSTITUTE(Table3[[#This Row],[5]],"&lt;",""))-LEN(Table3[[#This Row],[5]])</f>
        <v>-1</v>
      </c>
      <c r="W20">
        <f>LEN(SUBSTITUTE(Table3[[#This Row],[6]],"&lt;",""))-LEN(Table3[[#This Row],[6]])</f>
        <v>-1</v>
      </c>
      <c r="X20">
        <f>LEN(SUBSTITUTE(Table3[[#This Row],[7]],"&lt;",""))-LEN(Table3[[#This Row],[7]])</f>
        <v>-1</v>
      </c>
      <c r="Y20">
        <f>LEN(SUBSTITUTE(Table3[[#This Row],[8]],"&lt;",""))-LEN(Table3[[#This Row],[8]])</f>
        <v>-1</v>
      </c>
      <c r="Z20">
        <f>LEN(SUBSTITUTE(Table3[[#This Row],[9]],"&lt;",""))-LEN(Table3[[#This Row],[9]])</f>
        <v>-1</v>
      </c>
      <c r="AA20">
        <f>LEN(SUBSTITUTE(Table3[[#This Row],[10]],"&lt;",""))-LEN(Table3[[#This Row],[10]])</f>
        <v>-1</v>
      </c>
      <c r="AC20">
        <f>LEN(SUBSTITUTE(Table3[[#This Row],[1]],"&gt;",""))-LEN(Table3[[#This Row],[1]])</f>
        <v>-1</v>
      </c>
      <c r="AD20">
        <f>LEN(SUBSTITUTE(Table3[[#This Row],[2]],"&gt;",""))-LEN(Table3[[#This Row],[2]])</f>
        <v>-1</v>
      </c>
      <c r="AE20">
        <f>LEN(SUBSTITUTE(Table3[[#This Row],[3]],"&gt;",""))-LEN(Table3[[#This Row],[3]])</f>
        <v>-1</v>
      </c>
      <c r="AF20">
        <f>LEN(SUBSTITUTE(Table3[[#This Row],[4]],"&gt;",""))-LEN(Table3[[#This Row],[4]])</f>
        <v>-1</v>
      </c>
      <c r="AG20">
        <f>LEN(SUBSTITUTE(Table3[[#This Row],[5]],"&gt;",""))-LEN(Table3[[#This Row],[5]])</f>
        <v>-1</v>
      </c>
      <c r="AH20">
        <f>LEN(SUBSTITUTE(Table3[[#This Row],[6]],"&gt;",""))-LEN(Table3[[#This Row],[6]])</f>
        <v>-1</v>
      </c>
      <c r="AI20">
        <f>LEN(SUBSTITUTE(Table3[[#This Row],[7]],"&gt;",""))-LEN(Table3[[#This Row],[7]])</f>
        <v>-1</v>
      </c>
      <c r="AJ20">
        <f>LEN(SUBSTITUTE(Table3[[#This Row],[8]],"&gt;",""))-LEN(Table3[[#This Row],[8]])</f>
        <v>-1</v>
      </c>
      <c r="AK20">
        <f>LEN(SUBSTITUTE(Table3[[#This Row],[9]],"&gt;",""))-LEN(Table3[[#This Row],[9]])</f>
        <v>-1</v>
      </c>
      <c r="AL20">
        <f>LEN(SUBSTITUTE(Table3[[#This Row],[10]],"&gt;",""))-LEN(Table3[[#This Row],[10]])</f>
        <v>-1</v>
      </c>
      <c r="AM20" t="str">
        <f>Table3[[#This Row],[Counter word]]</f>
        <v>🔄 Instances (ばい )</v>
      </c>
      <c r="AN20" t="str">
        <f>SUBSTITUTE(SUBSTITUTE(Table3[[#This Row],[1]],"&lt;",F$2),"&gt;",$E20)</f>
        <v>ichibai</v>
      </c>
      <c r="AO20" t="str">
        <f>SUBSTITUTE(SUBSTITUTE(Table3[[#This Row],[2]],"&lt;",G$2),"&gt;",$E20)</f>
        <v>nibai</v>
      </c>
      <c r="AP20" t="str">
        <f>SUBSTITUTE(SUBSTITUTE(Table3[[#This Row],[3]],"&lt;",H$2),"&gt;",$E20)</f>
        <v>sanbai</v>
      </c>
      <c r="AQ20" t="str">
        <f>SUBSTITUTE(SUBSTITUTE(Table3[[#This Row],[4]],"&lt;",I$2),"&gt;",$E20)</f>
        <v>yonbai</v>
      </c>
      <c r="AR20" t="str">
        <f>SUBSTITUTE(SUBSTITUTE(Table3[[#This Row],[5]],"&lt;",J$2),"&gt;",$E20)</f>
        <v>gobai</v>
      </c>
      <c r="AS20" t="str">
        <f>SUBSTITUTE(SUBSTITUTE(Table3[[#This Row],[6]],"&lt;",K$2),"&gt;",$E20)</f>
        <v>rokubai</v>
      </c>
      <c r="AT20" t="str">
        <f>SUBSTITUTE(SUBSTITUTE(Table3[[#This Row],[7]],"&lt;",L$2),"&gt;",$E20)</f>
        <v>nanabai</v>
      </c>
      <c r="AU20" t="str">
        <f>SUBSTITUTE(SUBSTITUTE(Table3[[#This Row],[8]],"&lt;",M$2),"&gt;",$E20)</f>
        <v>hachibai</v>
      </c>
      <c r="AV20" t="str">
        <f>SUBSTITUTE(SUBSTITUTE(Table3[[#This Row],[9]],"&lt;",N$2),"&gt;",$E20)</f>
        <v>kyuubai</v>
      </c>
      <c r="AW20" t="str">
        <f>SUBSTITUTE(SUBSTITUTE(Table3[[#This Row],[10]],"&lt;",O$2),"&gt;",$E20)</f>
        <v>juubai</v>
      </c>
    </row>
    <row r="21" spans="2:49" ht="15" customHeight="1" x14ac:dyDescent="0.25">
      <c r="B21" s="1" t="s">
        <v>610</v>
      </c>
      <c r="C21" s="1" t="e">
        <v>#VALUE!</v>
      </c>
      <c r="D21" s="1" t="e">
        <v>#VALUE!</v>
      </c>
      <c r="E21" s="2" t="s">
        <v>541</v>
      </c>
      <c r="F21" s="7" t="s">
        <v>542</v>
      </c>
      <c r="G21" s="7" t="s">
        <v>543</v>
      </c>
      <c r="H21" s="7" t="s">
        <v>248</v>
      </c>
      <c r="I21" s="7" t="s">
        <v>248</v>
      </c>
      <c r="J21" s="7" t="s">
        <v>248</v>
      </c>
      <c r="K21" s="7" t="s">
        <v>248</v>
      </c>
      <c r="L21" s="7" t="s">
        <v>248</v>
      </c>
      <c r="M21" s="7" t="s">
        <v>235</v>
      </c>
      <c r="N21" s="7" t="s">
        <v>248</v>
      </c>
      <c r="O21" s="7" t="s">
        <v>248</v>
      </c>
      <c r="P21" s="2" t="s">
        <v>541</v>
      </c>
      <c r="R21">
        <f>LEN(SUBSTITUTE(Table3[[#This Row],[1]],"&lt;",""))-LEN(Table3[[#This Row],[1]])</f>
        <v>0</v>
      </c>
      <c r="S21">
        <f>LEN(SUBSTITUTE(Table3[[#This Row],[2]],"&lt;",""))-LEN(Table3[[#This Row],[2]])</f>
        <v>0</v>
      </c>
      <c r="T21">
        <f>LEN(SUBSTITUTE(Table3[[#This Row],[3]],"&lt;",""))-LEN(Table3[[#This Row],[3]])</f>
        <v>-1</v>
      </c>
      <c r="U21">
        <f>LEN(SUBSTITUTE(Table3[[#This Row],[4]],"&lt;",""))-LEN(Table3[[#This Row],[4]])</f>
        <v>-1</v>
      </c>
      <c r="V21">
        <f>LEN(SUBSTITUTE(Table3[[#This Row],[5]],"&lt;",""))-LEN(Table3[[#This Row],[5]])</f>
        <v>-1</v>
      </c>
      <c r="W21">
        <f>LEN(SUBSTITUTE(Table3[[#This Row],[6]],"&lt;",""))-LEN(Table3[[#This Row],[6]])</f>
        <v>-1</v>
      </c>
      <c r="X21">
        <f>LEN(SUBSTITUTE(Table3[[#This Row],[7]],"&lt;",""))-LEN(Table3[[#This Row],[7]])</f>
        <v>-1</v>
      </c>
      <c r="Y21">
        <f>LEN(SUBSTITUTE(Table3[[#This Row],[8]],"&lt;",""))-LEN(Table3[[#This Row],[8]])</f>
        <v>0</v>
      </c>
      <c r="Z21">
        <f>LEN(SUBSTITUTE(Table3[[#This Row],[9]],"&lt;",""))-LEN(Table3[[#This Row],[9]])</f>
        <v>-1</v>
      </c>
      <c r="AA21">
        <f>LEN(SUBSTITUTE(Table3[[#This Row],[10]],"&lt;",""))-LEN(Table3[[#This Row],[10]])</f>
        <v>-1</v>
      </c>
      <c r="AC21">
        <f>LEN(SUBSTITUTE(Table3[[#This Row],[1]],"&gt;",""))-LEN(Table3[[#This Row],[1]])</f>
        <v>-1</v>
      </c>
      <c r="AD21">
        <f>LEN(SUBSTITUTE(Table3[[#This Row],[2]],"&gt;",""))-LEN(Table3[[#This Row],[2]])</f>
        <v>-1</v>
      </c>
      <c r="AE21">
        <f>LEN(SUBSTITUTE(Table3[[#This Row],[3]],"&gt;",""))-LEN(Table3[[#This Row],[3]])</f>
        <v>-1</v>
      </c>
      <c r="AF21">
        <f>LEN(SUBSTITUTE(Table3[[#This Row],[4]],"&gt;",""))-LEN(Table3[[#This Row],[4]])</f>
        <v>-1</v>
      </c>
      <c r="AG21">
        <f>LEN(SUBSTITUTE(Table3[[#This Row],[5]],"&gt;",""))-LEN(Table3[[#This Row],[5]])</f>
        <v>-1</v>
      </c>
      <c r="AH21">
        <f>LEN(SUBSTITUTE(Table3[[#This Row],[6]],"&gt;",""))-LEN(Table3[[#This Row],[6]])</f>
        <v>-1</v>
      </c>
      <c r="AI21">
        <f>LEN(SUBSTITUTE(Table3[[#This Row],[7]],"&gt;",""))-LEN(Table3[[#This Row],[7]])</f>
        <v>-1</v>
      </c>
      <c r="AJ21">
        <f>LEN(SUBSTITUTE(Table3[[#This Row],[8]],"&gt;",""))-LEN(Table3[[#This Row],[8]])</f>
        <v>-1</v>
      </c>
      <c r="AK21">
        <f>LEN(SUBSTITUTE(Table3[[#This Row],[9]],"&gt;",""))-LEN(Table3[[#This Row],[9]])</f>
        <v>-1</v>
      </c>
      <c r="AL21">
        <f>LEN(SUBSTITUTE(Table3[[#This Row],[10]],"&gt;",""))-LEN(Table3[[#This Row],[10]])</f>
        <v>-1</v>
      </c>
      <c r="AM21" t="str">
        <f>Table3[[#This Row],[Counter word]]</f>
        <v>🏅 Rank/Position (位 )</v>
      </c>
      <c r="AN21" t="str">
        <f>SUBSTITUTE(SUBSTITUTE(Table3[[#This Row],[1]],"&lt;",F$2),"&gt;",$E21)</f>
        <v>ichii</v>
      </c>
      <c r="AO21" t="str">
        <f>SUBSTITUTE(SUBSTITUTE(Table3[[#This Row],[2]],"&lt;",G$2),"&gt;",$E21)</f>
        <v>nii</v>
      </c>
      <c r="AP21" t="str">
        <f>SUBSTITUTE(SUBSTITUTE(Table3[[#This Row],[3]],"&lt;",H$2),"&gt;",$E21)</f>
        <v>sanii</v>
      </c>
      <c r="AQ21" t="str">
        <f>SUBSTITUTE(SUBSTITUTE(Table3[[#This Row],[4]],"&lt;",I$2),"&gt;",$E21)</f>
        <v>yonii</v>
      </c>
      <c r="AR21" t="str">
        <f>SUBSTITUTE(SUBSTITUTE(Table3[[#This Row],[5]],"&lt;",J$2),"&gt;",$E21)</f>
        <v>goii</v>
      </c>
      <c r="AS21" t="str">
        <f>SUBSTITUTE(SUBSTITUTE(Table3[[#This Row],[6]],"&lt;",K$2),"&gt;",$E21)</f>
        <v>rokuii</v>
      </c>
      <c r="AT21" t="str">
        <f>SUBSTITUTE(SUBSTITUTE(Table3[[#This Row],[7]],"&lt;",L$2),"&gt;",$E21)</f>
        <v>nanaii</v>
      </c>
      <c r="AU21" t="str">
        <f>SUBSTITUTE(SUBSTITUTE(Table3[[#This Row],[8]],"&lt;",M$2),"&gt;",$E21)</f>
        <v>hachii</v>
      </c>
      <c r="AV21" t="str">
        <f>SUBSTITUTE(SUBSTITUTE(Table3[[#This Row],[9]],"&lt;",N$2),"&gt;",$E21)</f>
        <v>kyuuii</v>
      </c>
      <c r="AW21" t="str">
        <f>SUBSTITUTE(SUBSTITUTE(Table3[[#This Row],[10]],"&lt;",O$2),"&gt;",$E21)</f>
        <v>juuii</v>
      </c>
    </row>
    <row r="22" spans="2:49" ht="15" customHeight="1" x14ac:dyDescent="0.25">
      <c r="B22" s="1" t="s">
        <v>612</v>
      </c>
      <c r="C22" s="1" t="e">
        <v>#VALUE!</v>
      </c>
      <c r="D22" s="1" t="e">
        <v>#VALUE!</v>
      </c>
      <c r="E22" s="2" t="s">
        <v>564</v>
      </c>
      <c r="F22" s="7" t="s">
        <v>248</v>
      </c>
      <c r="G22" s="7" t="s">
        <v>248</v>
      </c>
      <c r="H22" s="7" t="s">
        <v>248</v>
      </c>
      <c r="I22" s="7" t="s">
        <v>236</v>
      </c>
      <c r="J22" s="7" t="s">
        <v>248</v>
      </c>
      <c r="K22" s="7" t="s">
        <v>248</v>
      </c>
      <c r="L22" s="7" t="s">
        <v>237</v>
      </c>
      <c r="M22" s="7" t="s">
        <v>248</v>
      </c>
      <c r="N22" s="7" t="s">
        <v>238</v>
      </c>
      <c r="O22" s="7" t="s">
        <v>248</v>
      </c>
      <c r="P22" s="2" t="s">
        <v>564</v>
      </c>
      <c r="R22">
        <f>LEN(SUBSTITUTE(Table3[[#This Row],[1]],"&lt;",""))-LEN(Table3[[#This Row],[1]])</f>
        <v>-1</v>
      </c>
      <c r="S22">
        <f>LEN(SUBSTITUTE(Table3[[#This Row],[2]],"&lt;",""))-LEN(Table3[[#This Row],[2]])</f>
        <v>-1</v>
      </c>
      <c r="T22">
        <f>LEN(SUBSTITUTE(Table3[[#This Row],[3]],"&lt;",""))-LEN(Table3[[#This Row],[3]])</f>
        <v>-1</v>
      </c>
      <c r="U22">
        <f>LEN(SUBSTITUTE(Table3[[#This Row],[4]],"&lt;",""))-LEN(Table3[[#This Row],[4]])</f>
        <v>0</v>
      </c>
      <c r="V22">
        <f>LEN(SUBSTITUTE(Table3[[#This Row],[5]],"&lt;",""))-LEN(Table3[[#This Row],[5]])</f>
        <v>-1</v>
      </c>
      <c r="W22">
        <f>LEN(SUBSTITUTE(Table3[[#This Row],[6]],"&lt;",""))-LEN(Table3[[#This Row],[6]])</f>
        <v>-1</v>
      </c>
      <c r="X22">
        <f>LEN(SUBSTITUTE(Table3[[#This Row],[7]],"&lt;",""))-LEN(Table3[[#This Row],[7]])</f>
        <v>0</v>
      </c>
      <c r="Y22">
        <f>LEN(SUBSTITUTE(Table3[[#This Row],[8]],"&lt;",""))-LEN(Table3[[#This Row],[8]])</f>
        <v>-1</v>
      </c>
      <c r="Z22">
        <f>LEN(SUBSTITUTE(Table3[[#This Row],[9]],"&lt;",""))-LEN(Table3[[#This Row],[9]])</f>
        <v>0</v>
      </c>
      <c r="AA22">
        <f>LEN(SUBSTITUTE(Table3[[#This Row],[10]],"&lt;",""))-LEN(Table3[[#This Row],[10]])</f>
        <v>-1</v>
      </c>
      <c r="AC22">
        <f>LEN(SUBSTITUTE(Table3[[#This Row],[1]],"&gt;",""))-LEN(Table3[[#This Row],[1]])</f>
        <v>-1</v>
      </c>
      <c r="AD22">
        <f>LEN(SUBSTITUTE(Table3[[#This Row],[2]],"&gt;",""))-LEN(Table3[[#This Row],[2]])</f>
        <v>-1</v>
      </c>
      <c r="AE22">
        <f>LEN(SUBSTITUTE(Table3[[#This Row],[3]],"&gt;",""))-LEN(Table3[[#This Row],[3]])</f>
        <v>-1</v>
      </c>
      <c r="AF22">
        <f>LEN(SUBSTITUTE(Table3[[#This Row],[4]],"&gt;",""))-LEN(Table3[[#This Row],[4]])</f>
        <v>-1</v>
      </c>
      <c r="AG22">
        <f>LEN(SUBSTITUTE(Table3[[#This Row],[5]],"&gt;",""))-LEN(Table3[[#This Row],[5]])</f>
        <v>-1</v>
      </c>
      <c r="AH22">
        <f>LEN(SUBSTITUTE(Table3[[#This Row],[6]],"&gt;",""))-LEN(Table3[[#This Row],[6]])</f>
        <v>-1</v>
      </c>
      <c r="AI22">
        <f>LEN(SUBSTITUTE(Table3[[#This Row],[7]],"&gt;",""))-LEN(Table3[[#This Row],[7]])</f>
        <v>-1</v>
      </c>
      <c r="AJ22">
        <f>LEN(SUBSTITUTE(Table3[[#This Row],[8]],"&gt;",""))-LEN(Table3[[#This Row],[8]])</f>
        <v>-1</v>
      </c>
      <c r="AK22">
        <f>LEN(SUBSTITUTE(Table3[[#This Row],[9]],"&gt;",""))-LEN(Table3[[#This Row],[9]])</f>
        <v>-1</v>
      </c>
      <c r="AL22">
        <f>LEN(SUBSTITUTE(Table3[[#This Row],[10]],"&gt;",""))-LEN(Table3[[#This Row],[10]])</f>
        <v>-1</v>
      </c>
      <c r="AM22" t="str">
        <f>Table3[[#This Row],[Counter word]]</f>
        <v>🕒 Hours (時間 )</v>
      </c>
      <c r="AN22" t="str">
        <f>SUBSTITUTE(SUBSTITUTE(Table3[[#This Row],[1]],"&lt;",F$2),"&gt;",$E22)</f>
        <v>ichijikan</v>
      </c>
      <c r="AO22" t="str">
        <f>SUBSTITUTE(SUBSTITUTE(Table3[[#This Row],[2]],"&lt;",G$2),"&gt;",$E22)</f>
        <v>nijikan</v>
      </c>
      <c r="AP22" t="str">
        <f>SUBSTITUTE(SUBSTITUTE(Table3[[#This Row],[3]],"&lt;",H$2),"&gt;",$E22)</f>
        <v>sanjikan</v>
      </c>
      <c r="AQ22" t="str">
        <f>SUBSTITUTE(SUBSTITUTE(Table3[[#This Row],[4]],"&lt;",I$2),"&gt;",$E22)</f>
        <v>yojikan</v>
      </c>
      <c r="AR22" t="str">
        <f>SUBSTITUTE(SUBSTITUTE(Table3[[#This Row],[5]],"&lt;",J$2),"&gt;",$E22)</f>
        <v>gojikan</v>
      </c>
      <c r="AS22" t="str">
        <f>SUBSTITUTE(SUBSTITUTE(Table3[[#This Row],[6]],"&lt;",K$2),"&gt;",$E22)</f>
        <v>rokujikan</v>
      </c>
      <c r="AT22" t="str">
        <f>SUBSTITUTE(SUBSTITUTE(Table3[[#This Row],[7]],"&lt;",L$2),"&gt;",$E22)</f>
        <v>shichijikan</v>
      </c>
      <c r="AU22" t="str">
        <f>SUBSTITUTE(SUBSTITUTE(Table3[[#This Row],[8]],"&lt;",M$2),"&gt;",$E22)</f>
        <v>hachijikan</v>
      </c>
      <c r="AV22" t="str">
        <f>SUBSTITUTE(SUBSTITUTE(Table3[[#This Row],[9]],"&lt;",N$2),"&gt;",$E22)</f>
        <v>kujikan</v>
      </c>
      <c r="AW22" t="str">
        <f>SUBSTITUTE(SUBSTITUTE(Table3[[#This Row],[10]],"&lt;",O$2),"&gt;",$E22)</f>
        <v>juujikan</v>
      </c>
    </row>
    <row r="23" spans="2:49" ht="15" customHeight="1" x14ac:dyDescent="0.25">
      <c r="B23" s="1" t="s">
        <v>655</v>
      </c>
      <c r="C23" s="1" t="e">
        <v>#VALUE!</v>
      </c>
      <c r="D23" s="1">
        <v>29</v>
      </c>
      <c r="E23" s="2" t="s">
        <v>689</v>
      </c>
      <c r="F23" s="7" t="s">
        <v>248</v>
      </c>
      <c r="G23" s="7" t="s">
        <v>248</v>
      </c>
      <c r="H23" s="7" t="s">
        <v>248</v>
      </c>
      <c r="I23" s="7" t="s">
        <v>248</v>
      </c>
      <c r="J23" s="7" t="s">
        <v>248</v>
      </c>
      <c r="K23" s="7" t="s">
        <v>248</v>
      </c>
      <c r="L23" s="7" t="s">
        <v>248</v>
      </c>
      <c r="M23" s="7" t="s">
        <v>248</v>
      </c>
      <c r="N23" s="7" t="s">
        <v>248</v>
      </c>
      <c r="O23" s="7" t="s">
        <v>248</v>
      </c>
      <c r="P23" s="2" t="s">
        <v>689</v>
      </c>
      <c r="R23">
        <f>LEN(SUBSTITUTE(Table3[[#This Row],[1]],"&lt;",""))-LEN(Table3[[#This Row],[1]])</f>
        <v>-1</v>
      </c>
      <c r="S23">
        <f>LEN(SUBSTITUTE(Table3[[#This Row],[2]],"&lt;",""))-LEN(Table3[[#This Row],[2]])</f>
        <v>-1</v>
      </c>
      <c r="T23">
        <f>LEN(SUBSTITUTE(Table3[[#This Row],[3]],"&lt;",""))-LEN(Table3[[#This Row],[3]])</f>
        <v>-1</v>
      </c>
      <c r="U23">
        <f>LEN(SUBSTITUTE(Table3[[#This Row],[4]],"&lt;",""))-LEN(Table3[[#This Row],[4]])</f>
        <v>-1</v>
      </c>
      <c r="V23">
        <f>LEN(SUBSTITUTE(Table3[[#This Row],[5]],"&lt;",""))-LEN(Table3[[#This Row],[5]])</f>
        <v>-1</v>
      </c>
      <c r="W23">
        <f>LEN(SUBSTITUTE(Table3[[#This Row],[6]],"&lt;",""))-LEN(Table3[[#This Row],[6]])</f>
        <v>-1</v>
      </c>
      <c r="X23">
        <f>LEN(SUBSTITUTE(Table3[[#This Row],[7]],"&lt;",""))-LEN(Table3[[#This Row],[7]])</f>
        <v>-1</v>
      </c>
      <c r="Y23">
        <f>LEN(SUBSTITUTE(Table3[[#This Row],[8]],"&lt;",""))-LEN(Table3[[#This Row],[8]])</f>
        <v>-1</v>
      </c>
      <c r="Z23">
        <f>LEN(SUBSTITUTE(Table3[[#This Row],[9]],"&lt;",""))-LEN(Table3[[#This Row],[9]])</f>
        <v>-1</v>
      </c>
      <c r="AA23">
        <f>LEN(SUBSTITUTE(Table3[[#This Row],[10]],"&lt;",""))-LEN(Table3[[#This Row],[10]])</f>
        <v>-1</v>
      </c>
      <c r="AC23">
        <f>LEN(SUBSTITUTE(Table3[[#This Row],[1]],"&gt;",""))-LEN(Table3[[#This Row],[1]])</f>
        <v>-1</v>
      </c>
      <c r="AD23">
        <f>LEN(SUBSTITUTE(Table3[[#This Row],[2]],"&gt;",""))-LEN(Table3[[#This Row],[2]])</f>
        <v>-1</v>
      </c>
      <c r="AE23">
        <f>LEN(SUBSTITUTE(Table3[[#This Row],[3]],"&gt;",""))-LEN(Table3[[#This Row],[3]])</f>
        <v>-1</v>
      </c>
      <c r="AF23">
        <f>LEN(SUBSTITUTE(Table3[[#This Row],[4]],"&gt;",""))-LEN(Table3[[#This Row],[4]])</f>
        <v>-1</v>
      </c>
      <c r="AG23">
        <f>LEN(SUBSTITUTE(Table3[[#This Row],[5]],"&gt;",""))-LEN(Table3[[#This Row],[5]])</f>
        <v>-1</v>
      </c>
      <c r="AH23">
        <f>LEN(SUBSTITUTE(Table3[[#This Row],[6]],"&gt;",""))-LEN(Table3[[#This Row],[6]])</f>
        <v>-1</v>
      </c>
      <c r="AI23">
        <f>LEN(SUBSTITUTE(Table3[[#This Row],[7]],"&gt;",""))-LEN(Table3[[#This Row],[7]])</f>
        <v>-1</v>
      </c>
      <c r="AJ23">
        <f>LEN(SUBSTITUTE(Table3[[#This Row],[8]],"&gt;",""))-LEN(Table3[[#This Row],[8]])</f>
        <v>-1</v>
      </c>
      <c r="AK23">
        <f>LEN(SUBSTITUTE(Table3[[#This Row],[9]],"&gt;",""))-LEN(Table3[[#This Row],[9]])</f>
        <v>-1</v>
      </c>
      <c r="AL23">
        <f>LEN(SUBSTITUTE(Table3[[#This Row],[10]],"&gt;",""))-LEN(Table3[[#This Row],[10]])</f>
        <v>-1</v>
      </c>
      <c r="AM23" t="str">
        <f>Table3[[#This Row],[Counter word]]</f>
        <v>📊 Counting Lines or Rows (行)</v>
      </c>
      <c r="AN23" t="str">
        <f>SUBSTITUTE(SUBSTITUTE(Table3[[#This Row],[1]],"&lt;",F$2),"&gt;",$E23)</f>
        <v>ichigyou</v>
      </c>
      <c r="AO23" t="str">
        <f>SUBSTITUTE(SUBSTITUTE(Table3[[#This Row],[2]],"&lt;",G$2),"&gt;",$E23)</f>
        <v>nigyou</v>
      </c>
      <c r="AP23" t="str">
        <f>SUBSTITUTE(SUBSTITUTE(Table3[[#This Row],[3]],"&lt;",H$2),"&gt;",$E23)</f>
        <v>sangyou</v>
      </c>
      <c r="AQ23" t="str">
        <f>SUBSTITUTE(SUBSTITUTE(Table3[[#This Row],[4]],"&lt;",I$2),"&gt;",$E23)</f>
        <v>yongyou</v>
      </c>
      <c r="AR23" t="str">
        <f>SUBSTITUTE(SUBSTITUTE(Table3[[#This Row],[5]],"&lt;",J$2),"&gt;",$E23)</f>
        <v>gogyou</v>
      </c>
      <c r="AS23" t="str">
        <f>SUBSTITUTE(SUBSTITUTE(Table3[[#This Row],[6]],"&lt;",K$2),"&gt;",$E23)</f>
        <v>rokugyou</v>
      </c>
      <c r="AT23" t="str">
        <f>SUBSTITUTE(SUBSTITUTE(Table3[[#This Row],[7]],"&lt;",L$2),"&gt;",$E23)</f>
        <v>nanagyou</v>
      </c>
      <c r="AU23" t="str">
        <f>SUBSTITUTE(SUBSTITUTE(Table3[[#This Row],[8]],"&lt;",M$2),"&gt;",$E23)</f>
        <v>hachigyou</v>
      </c>
      <c r="AV23" t="str">
        <f>SUBSTITUTE(SUBSTITUTE(Table3[[#This Row],[9]],"&lt;",N$2),"&gt;",$E23)</f>
        <v>kyuugyou</v>
      </c>
      <c r="AW23" t="str">
        <f>SUBSTITUTE(SUBSTITUTE(Table3[[#This Row],[10]],"&lt;",O$2),"&gt;",$E23)</f>
        <v>juugyou</v>
      </c>
    </row>
    <row r="24" spans="2:49" ht="15" customHeight="1" x14ac:dyDescent="0.25">
      <c r="B24" s="1" t="s">
        <v>588</v>
      </c>
      <c r="C24" s="1" t="e">
        <v>#VALUE!</v>
      </c>
      <c r="D24" s="1" t="e">
        <v>#VALUE!</v>
      </c>
      <c r="E24" s="2" t="s">
        <v>411</v>
      </c>
      <c r="F24" s="7" t="s">
        <v>248</v>
      </c>
      <c r="G24" s="7" t="s">
        <v>248</v>
      </c>
      <c r="H24" s="7" t="s">
        <v>248</v>
      </c>
      <c r="I24" s="7" t="s">
        <v>248</v>
      </c>
      <c r="J24" s="7" t="s">
        <v>248</v>
      </c>
      <c r="K24" s="7" t="s">
        <v>248</v>
      </c>
      <c r="L24" s="7" t="s">
        <v>248</v>
      </c>
      <c r="M24" s="7" t="s">
        <v>248</v>
      </c>
      <c r="N24" s="7" t="s">
        <v>248</v>
      </c>
      <c r="O24" s="7" t="s">
        <v>566</v>
      </c>
      <c r="P24" s="2" t="s">
        <v>411</v>
      </c>
      <c r="R24">
        <f>LEN(SUBSTITUTE(Table3[[#This Row],[1]],"&lt;",""))-LEN(Table3[[#This Row],[1]])</f>
        <v>-1</v>
      </c>
      <c r="S24">
        <f>LEN(SUBSTITUTE(Table3[[#This Row],[2]],"&lt;",""))-LEN(Table3[[#This Row],[2]])</f>
        <v>-1</v>
      </c>
      <c r="T24">
        <f>LEN(SUBSTITUTE(Table3[[#This Row],[3]],"&lt;",""))-LEN(Table3[[#This Row],[3]])</f>
        <v>-1</v>
      </c>
      <c r="U24">
        <f>LEN(SUBSTITUTE(Table3[[#This Row],[4]],"&lt;",""))-LEN(Table3[[#This Row],[4]])</f>
        <v>-1</v>
      </c>
      <c r="V24">
        <f>LEN(SUBSTITUTE(Table3[[#This Row],[5]],"&lt;",""))-LEN(Table3[[#This Row],[5]])</f>
        <v>-1</v>
      </c>
      <c r="W24">
        <f>LEN(SUBSTITUTE(Table3[[#This Row],[6]],"&lt;",""))-LEN(Table3[[#This Row],[6]])</f>
        <v>-1</v>
      </c>
      <c r="X24">
        <f>LEN(SUBSTITUTE(Table3[[#This Row],[7]],"&lt;",""))-LEN(Table3[[#This Row],[7]])</f>
        <v>-1</v>
      </c>
      <c r="Y24">
        <f>LEN(SUBSTITUTE(Table3[[#This Row],[8]],"&lt;",""))-LEN(Table3[[#This Row],[8]])</f>
        <v>-1</v>
      </c>
      <c r="Z24">
        <f>LEN(SUBSTITUTE(Table3[[#This Row],[9]],"&lt;",""))-LEN(Table3[[#This Row],[9]])</f>
        <v>-1</v>
      </c>
      <c r="AA24">
        <f>LEN(SUBSTITUTE(Table3[[#This Row],[10]],"&lt;",""))-LEN(Table3[[#This Row],[10]])</f>
        <v>-1</v>
      </c>
      <c r="AC24">
        <f>LEN(SUBSTITUTE(Table3[[#This Row],[1]],"&gt;",""))-LEN(Table3[[#This Row],[1]])</f>
        <v>-1</v>
      </c>
      <c r="AD24">
        <f>LEN(SUBSTITUTE(Table3[[#This Row],[2]],"&gt;",""))-LEN(Table3[[#This Row],[2]])</f>
        <v>-1</v>
      </c>
      <c r="AE24">
        <f>LEN(SUBSTITUTE(Table3[[#This Row],[3]],"&gt;",""))-LEN(Table3[[#This Row],[3]])</f>
        <v>-1</v>
      </c>
      <c r="AF24">
        <f>LEN(SUBSTITUTE(Table3[[#This Row],[4]],"&gt;",""))-LEN(Table3[[#This Row],[4]])</f>
        <v>-1</v>
      </c>
      <c r="AG24">
        <f>LEN(SUBSTITUTE(Table3[[#This Row],[5]],"&gt;",""))-LEN(Table3[[#This Row],[5]])</f>
        <v>-1</v>
      </c>
      <c r="AH24">
        <f>LEN(SUBSTITUTE(Table3[[#This Row],[6]],"&gt;",""))-LEN(Table3[[#This Row],[6]])</f>
        <v>-1</v>
      </c>
      <c r="AI24">
        <f>LEN(SUBSTITUTE(Table3[[#This Row],[7]],"&gt;",""))-LEN(Table3[[#This Row],[7]])</f>
        <v>-1</v>
      </c>
      <c r="AJ24">
        <f>LEN(SUBSTITUTE(Table3[[#This Row],[8]],"&gt;",""))-LEN(Table3[[#This Row],[8]])</f>
        <v>-1</v>
      </c>
      <c r="AK24">
        <f>LEN(SUBSTITUTE(Table3[[#This Row],[9]],"&gt;",""))-LEN(Table3[[#This Row],[9]])</f>
        <v>-1</v>
      </c>
      <c r="AL24">
        <f>LEN(SUBSTITUTE(Table3[[#This Row],[10]],"&gt;",""))-LEN(Table3[[#This Row],[10]])</f>
        <v>-1</v>
      </c>
      <c r="AM24" t="str">
        <f>Table3[[#This Row],[Counter word]]</f>
        <v>🐦 Birds (わ  wa)</v>
      </c>
      <c r="AN24" t="str">
        <f>SUBSTITUTE(SUBSTITUTE(Table3[[#This Row],[1]],"&lt;",F$2),"&gt;",$E24)</f>
        <v>ichiwa</v>
      </c>
      <c r="AO24" t="str">
        <f>SUBSTITUTE(SUBSTITUTE(Table3[[#This Row],[2]],"&lt;",G$2),"&gt;",$E24)</f>
        <v>niwa</v>
      </c>
      <c r="AP24" t="str">
        <f>SUBSTITUTE(SUBSTITUTE(Table3[[#This Row],[3]],"&lt;",H$2),"&gt;",$E24)</f>
        <v>sanwa</v>
      </c>
      <c r="AQ24" t="str">
        <f>SUBSTITUTE(SUBSTITUTE(Table3[[#This Row],[4]],"&lt;",I$2),"&gt;",$E24)</f>
        <v>yonwa</v>
      </c>
      <c r="AR24" t="str">
        <f>SUBSTITUTE(SUBSTITUTE(Table3[[#This Row],[5]],"&lt;",J$2),"&gt;",$E24)</f>
        <v>gowa</v>
      </c>
      <c r="AS24" t="str">
        <f>SUBSTITUTE(SUBSTITUTE(Table3[[#This Row],[6]],"&lt;",K$2),"&gt;",$E24)</f>
        <v>rokuwa</v>
      </c>
      <c r="AT24" t="str">
        <f>SUBSTITUTE(SUBSTITUTE(Table3[[#This Row],[7]],"&lt;",L$2),"&gt;",$E24)</f>
        <v>nanawa</v>
      </c>
      <c r="AU24" t="str">
        <f>SUBSTITUTE(SUBSTITUTE(Table3[[#This Row],[8]],"&lt;",M$2),"&gt;",$E24)</f>
        <v>hachiwa</v>
      </c>
      <c r="AV24" t="str">
        <f>SUBSTITUTE(SUBSTITUTE(Table3[[#This Row],[9]],"&lt;",N$2),"&gt;",$E24)</f>
        <v>kyuuwa</v>
      </c>
      <c r="AW24" t="str">
        <f>SUBSTITUTE(SUBSTITUTE(Table3[[#This Row],[10]],"&lt;",O$2),"&gt;",$E24)</f>
        <v>juuwa / juppa</v>
      </c>
    </row>
    <row r="25" spans="2:49" ht="15" customHeight="1" x14ac:dyDescent="0.25">
      <c r="B25" s="1" t="s">
        <v>595</v>
      </c>
      <c r="C25" s="1" t="e">
        <v>#VALUE!</v>
      </c>
      <c r="D25" s="1" t="e">
        <v>#VALUE!</v>
      </c>
      <c r="E25" s="2" t="s">
        <v>345</v>
      </c>
      <c r="F25" s="7" t="s">
        <v>341</v>
      </c>
      <c r="G25" s="7" t="s">
        <v>248</v>
      </c>
      <c r="H25" s="7" t="s">
        <v>346</v>
      </c>
      <c r="I25" s="7" t="s">
        <v>248</v>
      </c>
      <c r="J25" s="7" t="s">
        <v>248</v>
      </c>
      <c r="K25" s="7" t="s">
        <v>248</v>
      </c>
      <c r="L25" s="7" t="s">
        <v>248</v>
      </c>
      <c r="M25" s="7" t="s">
        <v>234</v>
      </c>
      <c r="N25" s="7" t="s">
        <v>248</v>
      </c>
      <c r="O25" s="7" t="s">
        <v>347</v>
      </c>
      <c r="P25" s="2" t="s">
        <v>345</v>
      </c>
      <c r="R25">
        <f>LEN(SUBSTITUTE(Table3[[#This Row],[1]],"&lt;",""))-LEN(Table3[[#This Row],[1]])</f>
        <v>0</v>
      </c>
      <c r="S25">
        <f>LEN(SUBSTITUTE(Table3[[#This Row],[2]],"&lt;",""))-LEN(Table3[[#This Row],[2]])</f>
        <v>-1</v>
      </c>
      <c r="T25">
        <f>LEN(SUBSTITUTE(Table3[[#This Row],[3]],"&lt;",""))-LEN(Table3[[#This Row],[3]])</f>
        <v>-1</v>
      </c>
      <c r="U25">
        <f>LEN(SUBSTITUTE(Table3[[#This Row],[4]],"&lt;",""))-LEN(Table3[[#This Row],[4]])</f>
        <v>-1</v>
      </c>
      <c r="V25">
        <f>LEN(SUBSTITUTE(Table3[[#This Row],[5]],"&lt;",""))-LEN(Table3[[#This Row],[5]])</f>
        <v>-1</v>
      </c>
      <c r="W25">
        <f>LEN(SUBSTITUTE(Table3[[#This Row],[6]],"&lt;",""))-LEN(Table3[[#This Row],[6]])</f>
        <v>-1</v>
      </c>
      <c r="X25">
        <f>LEN(SUBSTITUTE(Table3[[#This Row],[7]],"&lt;",""))-LEN(Table3[[#This Row],[7]])</f>
        <v>-1</v>
      </c>
      <c r="Y25">
        <f>LEN(SUBSTITUTE(Table3[[#This Row],[8]],"&lt;",""))-LEN(Table3[[#This Row],[8]])</f>
        <v>0</v>
      </c>
      <c r="Z25">
        <f>LEN(SUBSTITUTE(Table3[[#This Row],[9]],"&lt;",""))-LEN(Table3[[#This Row],[9]])</f>
        <v>-1</v>
      </c>
      <c r="AA25">
        <f>LEN(SUBSTITUTE(Table3[[#This Row],[10]],"&lt;",""))-LEN(Table3[[#This Row],[10]])</f>
        <v>0</v>
      </c>
      <c r="AC25">
        <f>LEN(SUBSTITUTE(Table3[[#This Row],[1]],"&gt;",""))-LEN(Table3[[#This Row],[1]])</f>
        <v>-1</v>
      </c>
      <c r="AD25">
        <f>LEN(SUBSTITUTE(Table3[[#This Row],[2]],"&gt;",""))-LEN(Table3[[#This Row],[2]])</f>
        <v>-1</v>
      </c>
      <c r="AE25">
        <f>LEN(SUBSTITUTE(Table3[[#This Row],[3]],"&gt;",""))-LEN(Table3[[#This Row],[3]])</f>
        <v>0</v>
      </c>
      <c r="AF25">
        <f>LEN(SUBSTITUTE(Table3[[#This Row],[4]],"&gt;",""))-LEN(Table3[[#This Row],[4]])</f>
        <v>-1</v>
      </c>
      <c r="AG25">
        <f>LEN(SUBSTITUTE(Table3[[#This Row],[5]],"&gt;",""))-LEN(Table3[[#This Row],[5]])</f>
        <v>-1</v>
      </c>
      <c r="AH25">
        <f>LEN(SUBSTITUTE(Table3[[#This Row],[6]],"&gt;",""))-LEN(Table3[[#This Row],[6]])</f>
        <v>-1</v>
      </c>
      <c r="AI25">
        <f>LEN(SUBSTITUTE(Table3[[#This Row],[7]],"&gt;",""))-LEN(Table3[[#This Row],[7]])</f>
        <v>-1</v>
      </c>
      <c r="AJ25">
        <f>LEN(SUBSTITUTE(Table3[[#This Row],[8]],"&gt;",""))-LEN(Table3[[#This Row],[8]])</f>
        <v>-1</v>
      </c>
      <c r="AK25">
        <f>LEN(SUBSTITUTE(Table3[[#This Row],[9]],"&gt;",""))-LEN(Table3[[#This Row],[9]])</f>
        <v>-1</v>
      </c>
      <c r="AL25">
        <f>LEN(SUBSTITUTE(Table3[[#This Row],[10]],"&gt;",""))-LEN(Table3[[#This Row],[10]])</f>
        <v>0</v>
      </c>
      <c r="AM25" t="str">
        <f>Table3[[#This Row],[Counter word]]</f>
        <v>🔢 Thousands (せん )</v>
      </c>
      <c r="AN25" t="str">
        <f>SUBSTITUTE(SUBSTITUTE(Table3[[#This Row],[1]],"&lt;",F$2),"&gt;",$E25)</f>
        <v>sen</v>
      </c>
      <c r="AO25" t="str">
        <f>SUBSTITUTE(SUBSTITUTE(Table3[[#This Row],[2]],"&lt;",G$2),"&gt;",$E25)</f>
        <v>nisen</v>
      </c>
      <c r="AP25" t="str">
        <f>SUBSTITUTE(SUBSTITUTE(Table3[[#This Row],[3]],"&lt;",H$2),"&gt;",$E25)</f>
        <v>sanzen</v>
      </c>
      <c r="AQ25" t="str">
        <f>SUBSTITUTE(SUBSTITUTE(Table3[[#This Row],[4]],"&lt;",I$2),"&gt;",$E25)</f>
        <v>yonsen</v>
      </c>
      <c r="AR25" t="str">
        <f>SUBSTITUTE(SUBSTITUTE(Table3[[#This Row],[5]],"&lt;",J$2),"&gt;",$E25)</f>
        <v>gosen</v>
      </c>
      <c r="AS25" t="str">
        <f>SUBSTITUTE(SUBSTITUTE(Table3[[#This Row],[6]],"&lt;",K$2),"&gt;",$E25)</f>
        <v>rokusen</v>
      </c>
      <c r="AT25" t="str">
        <f>SUBSTITUTE(SUBSTITUTE(Table3[[#This Row],[7]],"&lt;",L$2),"&gt;",$E25)</f>
        <v>nanasen</v>
      </c>
      <c r="AU25" t="str">
        <f>SUBSTITUTE(SUBSTITUTE(Table3[[#This Row],[8]],"&lt;",M$2),"&gt;",$E25)</f>
        <v>hassen</v>
      </c>
      <c r="AV25" t="str">
        <f>SUBSTITUTE(SUBSTITUTE(Table3[[#This Row],[9]],"&lt;",N$2),"&gt;",$E25)</f>
        <v>kyuusen</v>
      </c>
      <c r="AW25" t="str">
        <f>SUBSTITUTE(SUBSTITUTE(Table3[[#This Row],[10]],"&lt;",O$2),"&gt;",$E25)</f>
        <v>ichiman</v>
      </c>
    </row>
    <row r="26" spans="2:49" ht="15" customHeight="1" x14ac:dyDescent="0.25">
      <c r="B26" s="1" t="s">
        <v>589</v>
      </c>
      <c r="C26" s="1" t="e">
        <v>#VALUE!</v>
      </c>
      <c r="D26" s="1" t="e">
        <v>#VALUE!</v>
      </c>
      <c r="E26" s="2" t="s">
        <v>412</v>
      </c>
      <c r="F26" s="7" t="s">
        <v>413</v>
      </c>
      <c r="G26" s="7" t="s">
        <v>248</v>
      </c>
      <c r="H26" s="7" t="s">
        <v>248</v>
      </c>
      <c r="I26" s="7" t="s">
        <v>248</v>
      </c>
      <c r="J26" s="7" t="s">
        <v>248</v>
      </c>
      <c r="K26" s="7" t="s">
        <v>248</v>
      </c>
      <c r="L26" s="7" t="s">
        <v>248</v>
      </c>
      <c r="M26" s="7" t="s">
        <v>414</v>
      </c>
      <c r="N26" s="7" t="s">
        <v>248</v>
      </c>
      <c r="O26" s="7" t="s">
        <v>550</v>
      </c>
      <c r="P26" s="2" t="s">
        <v>412</v>
      </c>
      <c r="R26">
        <f>LEN(SUBSTITUTE(Table3[[#This Row],[1]],"&lt;",""))-LEN(Table3[[#This Row],[1]])</f>
        <v>0</v>
      </c>
      <c r="S26">
        <f>LEN(SUBSTITUTE(Table3[[#This Row],[2]],"&lt;",""))-LEN(Table3[[#This Row],[2]])</f>
        <v>-1</v>
      </c>
      <c r="T26">
        <f>LEN(SUBSTITUTE(Table3[[#This Row],[3]],"&lt;",""))-LEN(Table3[[#This Row],[3]])</f>
        <v>-1</v>
      </c>
      <c r="U26">
        <f>LEN(SUBSTITUTE(Table3[[#This Row],[4]],"&lt;",""))-LEN(Table3[[#This Row],[4]])</f>
        <v>-1</v>
      </c>
      <c r="V26">
        <f>LEN(SUBSTITUTE(Table3[[#This Row],[5]],"&lt;",""))-LEN(Table3[[#This Row],[5]])</f>
        <v>-1</v>
      </c>
      <c r="W26">
        <f>LEN(SUBSTITUTE(Table3[[#This Row],[6]],"&lt;",""))-LEN(Table3[[#This Row],[6]])</f>
        <v>-1</v>
      </c>
      <c r="X26">
        <f>LEN(SUBSTITUTE(Table3[[#This Row],[7]],"&lt;",""))-LEN(Table3[[#This Row],[7]])</f>
        <v>-1</v>
      </c>
      <c r="Y26">
        <f>LEN(SUBSTITUTE(Table3[[#This Row],[8]],"&lt;",""))-LEN(Table3[[#This Row],[8]])</f>
        <v>0</v>
      </c>
      <c r="Z26">
        <f>LEN(SUBSTITUTE(Table3[[#This Row],[9]],"&lt;",""))-LEN(Table3[[#This Row],[9]])</f>
        <v>-1</v>
      </c>
      <c r="AA26">
        <f>LEN(SUBSTITUTE(Table3[[#This Row],[10]],"&lt;",""))-LEN(Table3[[#This Row],[10]])</f>
        <v>0</v>
      </c>
      <c r="AC26">
        <f>LEN(SUBSTITUTE(Table3[[#This Row],[1]],"&gt;",""))-LEN(Table3[[#This Row],[1]])</f>
        <v>-1</v>
      </c>
      <c r="AD26">
        <f>LEN(SUBSTITUTE(Table3[[#This Row],[2]],"&gt;",""))-LEN(Table3[[#This Row],[2]])</f>
        <v>-1</v>
      </c>
      <c r="AE26">
        <f>LEN(SUBSTITUTE(Table3[[#This Row],[3]],"&gt;",""))-LEN(Table3[[#This Row],[3]])</f>
        <v>-1</v>
      </c>
      <c r="AF26">
        <f>LEN(SUBSTITUTE(Table3[[#This Row],[4]],"&gt;",""))-LEN(Table3[[#This Row],[4]])</f>
        <v>-1</v>
      </c>
      <c r="AG26">
        <f>LEN(SUBSTITUTE(Table3[[#This Row],[5]],"&gt;",""))-LEN(Table3[[#This Row],[5]])</f>
        <v>-1</v>
      </c>
      <c r="AH26">
        <f>LEN(SUBSTITUTE(Table3[[#This Row],[6]],"&gt;",""))-LEN(Table3[[#This Row],[6]])</f>
        <v>-1</v>
      </c>
      <c r="AI26">
        <f>LEN(SUBSTITUTE(Table3[[#This Row],[7]],"&gt;",""))-LEN(Table3[[#This Row],[7]])</f>
        <v>-1</v>
      </c>
      <c r="AJ26">
        <f>LEN(SUBSTITUTE(Table3[[#This Row],[8]],"&gt;",""))-LEN(Table3[[#This Row],[8]])</f>
        <v>-1</v>
      </c>
      <c r="AK26">
        <f>LEN(SUBSTITUTE(Table3[[#This Row],[9]],"&gt;",""))-LEN(Table3[[#This Row],[9]])</f>
        <v>-1</v>
      </c>
      <c r="AL26">
        <f>LEN(SUBSTITUTE(Table3[[#This Row],[10]],"&gt;",""))-LEN(Table3[[#This Row],[10]])</f>
        <v>-1</v>
      </c>
      <c r="AM26" t="str">
        <f>Table3[[#This Row],[Counter word]]</f>
        <v>👚 Clothes (ちゃく  chaku)</v>
      </c>
      <c r="AN26" t="str">
        <f>SUBSTITUTE(SUBSTITUTE(Table3[[#This Row],[1]],"&lt;",F$2),"&gt;",$E26)</f>
        <v>icchaku</v>
      </c>
      <c r="AO26" t="str">
        <f>SUBSTITUTE(SUBSTITUTE(Table3[[#This Row],[2]],"&lt;",G$2),"&gt;",$E26)</f>
        <v>nichaku</v>
      </c>
      <c r="AP26" t="str">
        <f>SUBSTITUTE(SUBSTITUTE(Table3[[#This Row],[3]],"&lt;",H$2),"&gt;",$E26)</f>
        <v>sanchaku</v>
      </c>
      <c r="AQ26" t="str">
        <f>SUBSTITUTE(SUBSTITUTE(Table3[[#This Row],[4]],"&lt;",I$2),"&gt;",$E26)</f>
        <v>yonchaku</v>
      </c>
      <c r="AR26" t="str">
        <f>SUBSTITUTE(SUBSTITUTE(Table3[[#This Row],[5]],"&lt;",J$2),"&gt;",$E26)</f>
        <v>gochaku</v>
      </c>
      <c r="AS26" t="str">
        <f>SUBSTITUTE(SUBSTITUTE(Table3[[#This Row],[6]],"&lt;",K$2),"&gt;",$E26)</f>
        <v>rokuchaku</v>
      </c>
      <c r="AT26" t="str">
        <f>SUBSTITUTE(SUBSTITUTE(Table3[[#This Row],[7]],"&lt;",L$2),"&gt;",$E26)</f>
        <v>nanachaku</v>
      </c>
      <c r="AU26" t="str">
        <f>SUBSTITUTE(SUBSTITUTE(Table3[[#This Row],[8]],"&lt;",M$2),"&gt;",$E26)</f>
        <v>hacchaku</v>
      </c>
      <c r="AV26" t="str">
        <f>SUBSTITUTE(SUBSTITUTE(Table3[[#This Row],[9]],"&lt;",N$2),"&gt;",$E26)</f>
        <v>kyuuchaku</v>
      </c>
      <c r="AW26" t="str">
        <f>SUBSTITUTE(SUBSTITUTE(Table3[[#This Row],[10]],"&lt;",O$2),"&gt;",$E26)</f>
        <v>jucchaku</v>
      </c>
    </row>
    <row r="27" spans="2:49" ht="15" customHeight="1" x14ac:dyDescent="0.25">
      <c r="B27" s="1" t="s">
        <v>576</v>
      </c>
      <c r="C27" s="1" t="e">
        <v>#VALUE!</v>
      </c>
      <c r="D27" s="1">
        <v>23</v>
      </c>
      <c r="E27" s="2" t="s">
        <v>200</v>
      </c>
      <c r="F27" s="7" t="s">
        <v>227</v>
      </c>
      <c r="G27" s="7" t="s">
        <v>248</v>
      </c>
      <c r="H27" s="7" t="s">
        <v>249</v>
      </c>
      <c r="I27" s="7" t="s">
        <v>248</v>
      </c>
      <c r="J27" s="7" t="s">
        <v>248</v>
      </c>
      <c r="K27" s="7" t="s">
        <v>228</v>
      </c>
      <c r="L27" s="7" t="s">
        <v>248</v>
      </c>
      <c r="M27" s="7" t="s">
        <v>229</v>
      </c>
      <c r="N27" s="7" t="s">
        <v>248</v>
      </c>
      <c r="O27" s="7" t="s">
        <v>546</v>
      </c>
      <c r="P27" s="2" t="s">
        <v>200</v>
      </c>
      <c r="R27">
        <f>LEN(SUBSTITUTE(Table3[[#This Row],[1]],"&lt;",""))-LEN(Table3[[#This Row],[1]])</f>
        <v>0</v>
      </c>
      <c r="S27">
        <f>LEN(SUBSTITUTE(Table3[[#This Row],[2]],"&lt;",""))-LEN(Table3[[#This Row],[2]])</f>
        <v>-1</v>
      </c>
      <c r="T27">
        <f>LEN(SUBSTITUTE(Table3[[#This Row],[3]],"&lt;",""))-LEN(Table3[[#This Row],[3]])</f>
        <v>-1</v>
      </c>
      <c r="U27">
        <f>LEN(SUBSTITUTE(Table3[[#This Row],[4]],"&lt;",""))-LEN(Table3[[#This Row],[4]])</f>
        <v>-1</v>
      </c>
      <c r="V27">
        <f>LEN(SUBSTITUTE(Table3[[#This Row],[5]],"&lt;",""))-LEN(Table3[[#This Row],[5]])</f>
        <v>-1</v>
      </c>
      <c r="W27">
        <f>LEN(SUBSTITUTE(Table3[[#This Row],[6]],"&lt;",""))-LEN(Table3[[#This Row],[6]])</f>
        <v>0</v>
      </c>
      <c r="X27">
        <f>LEN(SUBSTITUTE(Table3[[#This Row],[7]],"&lt;",""))-LEN(Table3[[#This Row],[7]])</f>
        <v>-1</v>
      </c>
      <c r="Y27">
        <f>LEN(SUBSTITUTE(Table3[[#This Row],[8]],"&lt;",""))-LEN(Table3[[#This Row],[8]])</f>
        <v>0</v>
      </c>
      <c r="Z27">
        <f>LEN(SUBSTITUTE(Table3[[#This Row],[9]],"&lt;",""))-LEN(Table3[[#This Row],[9]])</f>
        <v>-1</v>
      </c>
      <c r="AA27">
        <f>LEN(SUBSTITUTE(Table3[[#This Row],[10]],"&lt;",""))-LEN(Table3[[#This Row],[10]])</f>
        <v>0</v>
      </c>
      <c r="AC27">
        <f>LEN(SUBSTITUTE(Table3[[#This Row],[1]],"&gt;",""))-LEN(Table3[[#This Row],[1]])</f>
        <v>-1</v>
      </c>
      <c r="AD27">
        <f>LEN(SUBSTITUTE(Table3[[#This Row],[2]],"&gt;",""))-LEN(Table3[[#This Row],[2]])</f>
        <v>-1</v>
      </c>
      <c r="AE27">
        <f>LEN(SUBSTITUTE(Table3[[#This Row],[3]],"&gt;",""))-LEN(Table3[[#This Row],[3]])</f>
        <v>0</v>
      </c>
      <c r="AF27">
        <f>LEN(SUBSTITUTE(Table3[[#This Row],[4]],"&gt;",""))-LEN(Table3[[#This Row],[4]])</f>
        <v>-1</v>
      </c>
      <c r="AG27">
        <f>LEN(SUBSTITUTE(Table3[[#This Row],[5]],"&gt;",""))-LEN(Table3[[#This Row],[5]])</f>
        <v>-1</v>
      </c>
      <c r="AH27">
        <f>LEN(SUBSTITUTE(Table3[[#This Row],[6]],"&gt;",""))-LEN(Table3[[#This Row],[6]])</f>
        <v>-1</v>
      </c>
      <c r="AI27">
        <f>LEN(SUBSTITUTE(Table3[[#This Row],[7]],"&gt;",""))-LEN(Table3[[#This Row],[7]])</f>
        <v>-1</v>
      </c>
      <c r="AJ27">
        <f>LEN(SUBSTITUTE(Table3[[#This Row],[8]],"&gt;",""))-LEN(Table3[[#This Row],[8]])</f>
        <v>-1</v>
      </c>
      <c r="AK27">
        <f>LEN(SUBSTITUTE(Table3[[#This Row],[9]],"&gt;",""))-LEN(Table3[[#This Row],[9]])</f>
        <v>-1</v>
      </c>
      <c r="AL27">
        <f>LEN(SUBSTITUTE(Table3[[#This Row],[10]],"&gt;",""))-LEN(Table3[[#This Row],[10]])</f>
        <v>-1</v>
      </c>
      <c r="AM27" t="str">
        <f>Table3[[#This Row],[Counter word]]</f>
        <v>🏢 Floors/Levels (かい)</v>
      </c>
      <c r="AN27" t="str">
        <f>SUBSTITUTE(SUBSTITUTE(Table3[[#This Row],[1]],"&lt;",F$2),"&gt;",$E27)</f>
        <v>ikkai</v>
      </c>
      <c r="AO27" t="str">
        <f>SUBSTITUTE(SUBSTITUTE(Table3[[#This Row],[2]],"&lt;",G$2),"&gt;",$E27)</f>
        <v>nikai</v>
      </c>
      <c r="AP27" t="str">
        <f>SUBSTITUTE(SUBSTITUTE(Table3[[#This Row],[3]],"&lt;",H$2),"&gt;",$E27)</f>
        <v>sangai</v>
      </c>
      <c r="AQ27" t="str">
        <f>SUBSTITUTE(SUBSTITUTE(Table3[[#This Row],[4]],"&lt;",I$2),"&gt;",$E27)</f>
        <v>yonkai</v>
      </c>
      <c r="AR27" t="str">
        <f>SUBSTITUTE(SUBSTITUTE(Table3[[#This Row],[5]],"&lt;",J$2),"&gt;",$E27)</f>
        <v>gokai</v>
      </c>
      <c r="AS27" t="str">
        <f>SUBSTITUTE(SUBSTITUTE(Table3[[#This Row],[6]],"&lt;",K$2),"&gt;",$E27)</f>
        <v>rokkai</v>
      </c>
      <c r="AT27" t="str">
        <f>SUBSTITUTE(SUBSTITUTE(Table3[[#This Row],[7]],"&lt;",L$2),"&gt;",$E27)</f>
        <v>nanakai</v>
      </c>
      <c r="AU27" t="str">
        <f>SUBSTITUTE(SUBSTITUTE(Table3[[#This Row],[8]],"&lt;",M$2),"&gt;",$E27)</f>
        <v>hakkai</v>
      </c>
      <c r="AV27" t="str">
        <f>SUBSTITUTE(SUBSTITUTE(Table3[[#This Row],[9]],"&lt;",N$2),"&gt;",$E27)</f>
        <v>kyuukai</v>
      </c>
      <c r="AW27" t="str">
        <f>SUBSTITUTE(SUBSTITUTE(Table3[[#This Row],[10]],"&lt;",O$2),"&gt;",$E27)</f>
        <v>jukkai</v>
      </c>
    </row>
    <row r="28" spans="2:49" ht="15" customHeight="1" x14ac:dyDescent="0.25">
      <c r="B28" s="1" t="s">
        <v>580</v>
      </c>
      <c r="C28" s="1" t="e">
        <v>#VALUE!</v>
      </c>
      <c r="D28" s="1">
        <v>21</v>
      </c>
      <c r="E28" s="2" t="s">
        <v>200</v>
      </c>
      <c r="F28" s="7" t="s">
        <v>227</v>
      </c>
      <c r="G28" s="7" t="s">
        <v>248</v>
      </c>
      <c r="H28" s="7" t="s">
        <v>248</v>
      </c>
      <c r="I28" s="7" t="s">
        <v>248</v>
      </c>
      <c r="J28" s="7" t="s">
        <v>248</v>
      </c>
      <c r="K28" s="7" t="s">
        <v>228</v>
      </c>
      <c r="L28" s="7" t="s">
        <v>248</v>
      </c>
      <c r="M28" s="7" t="s">
        <v>229</v>
      </c>
      <c r="N28" s="7" t="s">
        <v>248</v>
      </c>
      <c r="O28" s="7" t="s">
        <v>546</v>
      </c>
      <c r="P28" s="2" t="s">
        <v>200</v>
      </c>
      <c r="R28">
        <f>LEN(SUBSTITUTE(Table3[[#This Row],[1]],"&lt;",""))-LEN(Table3[[#This Row],[1]])</f>
        <v>0</v>
      </c>
      <c r="S28">
        <f>LEN(SUBSTITUTE(Table3[[#This Row],[2]],"&lt;",""))-LEN(Table3[[#This Row],[2]])</f>
        <v>-1</v>
      </c>
      <c r="T28">
        <f>LEN(SUBSTITUTE(Table3[[#This Row],[3]],"&lt;",""))-LEN(Table3[[#This Row],[3]])</f>
        <v>-1</v>
      </c>
      <c r="U28">
        <f>LEN(SUBSTITUTE(Table3[[#This Row],[4]],"&lt;",""))-LEN(Table3[[#This Row],[4]])</f>
        <v>-1</v>
      </c>
      <c r="V28">
        <f>LEN(SUBSTITUTE(Table3[[#This Row],[5]],"&lt;",""))-LEN(Table3[[#This Row],[5]])</f>
        <v>-1</v>
      </c>
      <c r="W28">
        <f>LEN(SUBSTITUTE(Table3[[#This Row],[6]],"&lt;",""))-LEN(Table3[[#This Row],[6]])</f>
        <v>0</v>
      </c>
      <c r="X28">
        <f>LEN(SUBSTITUTE(Table3[[#This Row],[7]],"&lt;",""))-LEN(Table3[[#This Row],[7]])</f>
        <v>-1</v>
      </c>
      <c r="Y28">
        <f>LEN(SUBSTITUTE(Table3[[#This Row],[8]],"&lt;",""))-LEN(Table3[[#This Row],[8]])</f>
        <v>0</v>
      </c>
      <c r="Z28">
        <f>LEN(SUBSTITUTE(Table3[[#This Row],[9]],"&lt;",""))-LEN(Table3[[#This Row],[9]])</f>
        <v>-1</v>
      </c>
      <c r="AA28">
        <f>LEN(SUBSTITUTE(Table3[[#This Row],[10]],"&lt;",""))-LEN(Table3[[#This Row],[10]])</f>
        <v>0</v>
      </c>
      <c r="AC28">
        <f>LEN(SUBSTITUTE(Table3[[#This Row],[1]],"&gt;",""))-LEN(Table3[[#This Row],[1]])</f>
        <v>-1</v>
      </c>
      <c r="AD28">
        <f>LEN(SUBSTITUTE(Table3[[#This Row],[2]],"&gt;",""))-LEN(Table3[[#This Row],[2]])</f>
        <v>-1</v>
      </c>
      <c r="AE28">
        <f>LEN(SUBSTITUTE(Table3[[#This Row],[3]],"&gt;",""))-LEN(Table3[[#This Row],[3]])</f>
        <v>-1</v>
      </c>
      <c r="AF28">
        <f>LEN(SUBSTITUTE(Table3[[#This Row],[4]],"&gt;",""))-LEN(Table3[[#This Row],[4]])</f>
        <v>-1</v>
      </c>
      <c r="AG28">
        <f>LEN(SUBSTITUTE(Table3[[#This Row],[5]],"&gt;",""))-LEN(Table3[[#This Row],[5]])</f>
        <v>-1</v>
      </c>
      <c r="AH28">
        <f>LEN(SUBSTITUTE(Table3[[#This Row],[6]],"&gt;",""))-LEN(Table3[[#This Row],[6]])</f>
        <v>-1</v>
      </c>
      <c r="AI28">
        <f>LEN(SUBSTITUTE(Table3[[#This Row],[7]],"&gt;",""))-LEN(Table3[[#This Row],[7]])</f>
        <v>-1</v>
      </c>
      <c r="AJ28">
        <f>LEN(SUBSTITUTE(Table3[[#This Row],[8]],"&gt;",""))-LEN(Table3[[#This Row],[8]])</f>
        <v>-1</v>
      </c>
      <c r="AK28">
        <f>LEN(SUBSTITUTE(Table3[[#This Row],[9]],"&gt;",""))-LEN(Table3[[#This Row],[9]])</f>
        <v>-1</v>
      </c>
      <c r="AL28">
        <f>LEN(SUBSTITUTE(Table3[[#This Row],[10]],"&gt;",""))-LEN(Table3[[#This Row],[10]])</f>
        <v>-1</v>
      </c>
      <c r="AM28" t="str">
        <f>Table3[[#This Row],[Counter word]]</f>
        <v>🔄 Occurrences (かい)</v>
      </c>
      <c r="AN28" t="str">
        <f>SUBSTITUTE(SUBSTITUTE(Table3[[#This Row],[1]],"&lt;",F$2),"&gt;",$E28)</f>
        <v>ikkai</v>
      </c>
      <c r="AO28" t="str">
        <f>SUBSTITUTE(SUBSTITUTE(Table3[[#This Row],[2]],"&lt;",G$2),"&gt;",$E28)</f>
        <v>nikai</v>
      </c>
      <c r="AP28" t="str">
        <f>SUBSTITUTE(SUBSTITUTE(Table3[[#This Row],[3]],"&lt;",H$2),"&gt;",$E28)</f>
        <v>sankai</v>
      </c>
      <c r="AQ28" t="str">
        <f>SUBSTITUTE(SUBSTITUTE(Table3[[#This Row],[4]],"&lt;",I$2),"&gt;",$E28)</f>
        <v>yonkai</v>
      </c>
      <c r="AR28" t="str">
        <f>SUBSTITUTE(SUBSTITUTE(Table3[[#This Row],[5]],"&lt;",J$2),"&gt;",$E28)</f>
        <v>gokai</v>
      </c>
      <c r="AS28" t="str">
        <f>SUBSTITUTE(SUBSTITUTE(Table3[[#This Row],[6]],"&lt;",K$2),"&gt;",$E28)</f>
        <v>rokkai</v>
      </c>
      <c r="AT28" t="str">
        <f>SUBSTITUTE(SUBSTITUTE(Table3[[#This Row],[7]],"&lt;",L$2),"&gt;",$E28)</f>
        <v>nanakai</v>
      </c>
      <c r="AU28" t="str">
        <f>SUBSTITUTE(SUBSTITUTE(Table3[[#This Row],[8]],"&lt;",M$2),"&gt;",$E28)</f>
        <v>hakkai</v>
      </c>
      <c r="AV28" t="str">
        <f>SUBSTITUTE(SUBSTITUTE(Table3[[#This Row],[9]],"&lt;",N$2),"&gt;",$E28)</f>
        <v>kyuukai</v>
      </c>
      <c r="AW28" t="str">
        <f>SUBSTITUTE(SUBSTITUTE(Table3[[#This Row],[10]],"&lt;",O$2),"&gt;",$E28)</f>
        <v>jukkai</v>
      </c>
    </row>
    <row r="29" spans="2:49" ht="15" customHeight="1" x14ac:dyDescent="0.25">
      <c r="B29" s="1" t="s">
        <v>582</v>
      </c>
      <c r="C29" s="1" t="e">
        <v>#VALUE!</v>
      </c>
      <c r="D29" s="1">
        <v>27</v>
      </c>
      <c r="E29" s="2" t="s">
        <v>207</v>
      </c>
      <c r="F29" s="7" t="s">
        <v>227</v>
      </c>
      <c r="G29" s="7" t="s">
        <v>248</v>
      </c>
      <c r="H29" s="7" t="s">
        <v>248</v>
      </c>
      <c r="I29" s="7" t="s">
        <v>248</v>
      </c>
      <c r="J29" s="7" t="s">
        <v>248</v>
      </c>
      <c r="K29" s="7" t="s">
        <v>228</v>
      </c>
      <c r="L29" s="7" t="s">
        <v>248</v>
      </c>
      <c r="M29" s="7" t="s">
        <v>229</v>
      </c>
      <c r="N29" s="7" t="s">
        <v>248</v>
      </c>
      <c r="O29" s="7" t="s">
        <v>546</v>
      </c>
      <c r="P29" s="2" t="s">
        <v>207</v>
      </c>
      <c r="R29">
        <f>LEN(SUBSTITUTE(Table3[[#This Row],[1]],"&lt;",""))-LEN(Table3[[#This Row],[1]])</f>
        <v>0</v>
      </c>
      <c r="S29">
        <f>LEN(SUBSTITUTE(Table3[[#This Row],[2]],"&lt;",""))-LEN(Table3[[#This Row],[2]])</f>
        <v>-1</v>
      </c>
      <c r="T29">
        <f>LEN(SUBSTITUTE(Table3[[#This Row],[3]],"&lt;",""))-LEN(Table3[[#This Row],[3]])</f>
        <v>-1</v>
      </c>
      <c r="U29">
        <f>LEN(SUBSTITUTE(Table3[[#This Row],[4]],"&lt;",""))-LEN(Table3[[#This Row],[4]])</f>
        <v>-1</v>
      </c>
      <c r="V29">
        <f>LEN(SUBSTITUTE(Table3[[#This Row],[5]],"&lt;",""))-LEN(Table3[[#This Row],[5]])</f>
        <v>-1</v>
      </c>
      <c r="W29">
        <f>LEN(SUBSTITUTE(Table3[[#This Row],[6]],"&lt;",""))-LEN(Table3[[#This Row],[6]])</f>
        <v>0</v>
      </c>
      <c r="X29">
        <f>LEN(SUBSTITUTE(Table3[[#This Row],[7]],"&lt;",""))-LEN(Table3[[#This Row],[7]])</f>
        <v>-1</v>
      </c>
      <c r="Y29">
        <f>LEN(SUBSTITUTE(Table3[[#This Row],[8]],"&lt;",""))-LEN(Table3[[#This Row],[8]])</f>
        <v>0</v>
      </c>
      <c r="Z29">
        <f>LEN(SUBSTITUTE(Table3[[#This Row],[9]],"&lt;",""))-LEN(Table3[[#This Row],[9]])</f>
        <v>-1</v>
      </c>
      <c r="AA29">
        <f>LEN(SUBSTITUTE(Table3[[#This Row],[10]],"&lt;",""))-LEN(Table3[[#This Row],[10]])</f>
        <v>0</v>
      </c>
      <c r="AC29">
        <f>LEN(SUBSTITUTE(Table3[[#This Row],[1]],"&gt;",""))-LEN(Table3[[#This Row],[1]])</f>
        <v>-1</v>
      </c>
      <c r="AD29">
        <f>LEN(SUBSTITUTE(Table3[[#This Row],[2]],"&gt;",""))-LEN(Table3[[#This Row],[2]])</f>
        <v>-1</v>
      </c>
      <c r="AE29">
        <f>LEN(SUBSTITUTE(Table3[[#This Row],[3]],"&gt;",""))-LEN(Table3[[#This Row],[3]])</f>
        <v>-1</v>
      </c>
      <c r="AF29">
        <f>LEN(SUBSTITUTE(Table3[[#This Row],[4]],"&gt;",""))-LEN(Table3[[#This Row],[4]])</f>
        <v>-1</v>
      </c>
      <c r="AG29">
        <f>LEN(SUBSTITUTE(Table3[[#This Row],[5]],"&gt;",""))-LEN(Table3[[#This Row],[5]])</f>
        <v>-1</v>
      </c>
      <c r="AH29">
        <f>LEN(SUBSTITUTE(Table3[[#This Row],[6]],"&gt;",""))-LEN(Table3[[#This Row],[6]])</f>
        <v>-1</v>
      </c>
      <c r="AI29">
        <f>LEN(SUBSTITUTE(Table3[[#This Row],[7]],"&gt;",""))-LEN(Table3[[#This Row],[7]])</f>
        <v>-1</v>
      </c>
      <c r="AJ29">
        <f>LEN(SUBSTITUTE(Table3[[#This Row],[8]],"&gt;",""))-LEN(Table3[[#This Row],[8]])</f>
        <v>-1</v>
      </c>
      <c r="AK29">
        <f>LEN(SUBSTITUTE(Table3[[#This Row],[9]],"&gt;",""))-LEN(Table3[[#This Row],[9]])</f>
        <v>-1</v>
      </c>
      <c r="AL29">
        <f>LEN(SUBSTITUTE(Table3[[#This Row],[10]],"&gt;",""))-LEN(Table3[[#This Row],[10]])</f>
        <v>-1</v>
      </c>
      <c r="AM29" t="str">
        <f>Table3[[#This Row],[Counter word]]</f>
        <v>⚪ Small Round Objects (こ)</v>
      </c>
      <c r="AN29" t="str">
        <f>SUBSTITUTE(SUBSTITUTE(Table3[[#This Row],[1]],"&lt;",F$2),"&gt;",$E29)</f>
        <v>ikko</v>
      </c>
      <c r="AO29" t="str">
        <f>SUBSTITUTE(SUBSTITUTE(Table3[[#This Row],[2]],"&lt;",G$2),"&gt;",$E29)</f>
        <v>niko</v>
      </c>
      <c r="AP29" t="str">
        <f>SUBSTITUTE(SUBSTITUTE(Table3[[#This Row],[3]],"&lt;",H$2),"&gt;",$E29)</f>
        <v>sanko</v>
      </c>
      <c r="AQ29" t="str">
        <f>SUBSTITUTE(SUBSTITUTE(Table3[[#This Row],[4]],"&lt;",I$2),"&gt;",$E29)</f>
        <v>yonko</v>
      </c>
      <c r="AR29" t="str">
        <f>SUBSTITUTE(SUBSTITUTE(Table3[[#This Row],[5]],"&lt;",J$2),"&gt;",$E29)</f>
        <v>goko</v>
      </c>
      <c r="AS29" t="str">
        <f>SUBSTITUTE(SUBSTITUTE(Table3[[#This Row],[6]],"&lt;",K$2),"&gt;",$E29)</f>
        <v>rokko</v>
      </c>
      <c r="AT29" t="str">
        <f>SUBSTITUTE(SUBSTITUTE(Table3[[#This Row],[7]],"&lt;",L$2),"&gt;",$E29)</f>
        <v>nanako</v>
      </c>
      <c r="AU29" t="str">
        <f>SUBSTITUTE(SUBSTITUTE(Table3[[#This Row],[8]],"&lt;",M$2),"&gt;",$E29)</f>
        <v>hakko</v>
      </c>
      <c r="AV29" t="str">
        <f>SUBSTITUTE(SUBSTITUTE(Table3[[#This Row],[9]],"&lt;",N$2),"&gt;",$E29)</f>
        <v>kyuuko</v>
      </c>
      <c r="AW29" t="str">
        <f>SUBSTITUTE(SUBSTITUTE(Table3[[#This Row],[10]],"&lt;",O$2),"&gt;",$E29)</f>
        <v>jukko</v>
      </c>
    </row>
    <row r="30" spans="2:49" ht="15" customHeight="1" x14ac:dyDescent="0.25">
      <c r="B30" s="1" t="s">
        <v>586</v>
      </c>
      <c r="C30" s="1" t="e">
        <v>#VALUE!</v>
      </c>
      <c r="D30" s="1">
        <v>16</v>
      </c>
      <c r="E30" s="2" t="s">
        <v>213</v>
      </c>
      <c r="F30" s="7" t="s">
        <v>227</v>
      </c>
      <c r="G30" s="7" t="s">
        <v>248</v>
      </c>
      <c r="H30" s="7" t="s">
        <v>251</v>
      </c>
      <c r="I30" s="7" t="s">
        <v>248</v>
      </c>
      <c r="J30" s="7" t="s">
        <v>248</v>
      </c>
      <c r="K30" s="7" t="s">
        <v>228</v>
      </c>
      <c r="L30" s="7" t="s">
        <v>248</v>
      </c>
      <c r="M30" s="7" t="s">
        <v>229</v>
      </c>
      <c r="N30" s="7" t="s">
        <v>248</v>
      </c>
      <c r="O30" s="7" t="s">
        <v>546</v>
      </c>
      <c r="P30" s="2" t="s">
        <v>213</v>
      </c>
      <c r="R30">
        <f>LEN(SUBSTITUTE(Table3[[#This Row],[1]],"&lt;",""))-LEN(Table3[[#This Row],[1]])</f>
        <v>0</v>
      </c>
      <c r="S30">
        <f>LEN(SUBSTITUTE(Table3[[#This Row],[2]],"&lt;",""))-LEN(Table3[[#This Row],[2]])</f>
        <v>-1</v>
      </c>
      <c r="T30">
        <f>LEN(SUBSTITUTE(Table3[[#This Row],[3]],"&lt;",""))-LEN(Table3[[#This Row],[3]])</f>
        <v>-1</v>
      </c>
      <c r="U30">
        <f>LEN(SUBSTITUTE(Table3[[#This Row],[4]],"&lt;",""))-LEN(Table3[[#This Row],[4]])</f>
        <v>-1</v>
      </c>
      <c r="V30">
        <f>LEN(SUBSTITUTE(Table3[[#This Row],[5]],"&lt;",""))-LEN(Table3[[#This Row],[5]])</f>
        <v>-1</v>
      </c>
      <c r="W30">
        <f>LEN(SUBSTITUTE(Table3[[#This Row],[6]],"&lt;",""))-LEN(Table3[[#This Row],[6]])</f>
        <v>0</v>
      </c>
      <c r="X30">
        <f>LEN(SUBSTITUTE(Table3[[#This Row],[7]],"&lt;",""))-LEN(Table3[[#This Row],[7]])</f>
        <v>-1</v>
      </c>
      <c r="Y30">
        <f>LEN(SUBSTITUTE(Table3[[#This Row],[8]],"&lt;",""))-LEN(Table3[[#This Row],[8]])</f>
        <v>0</v>
      </c>
      <c r="Z30">
        <f>LEN(SUBSTITUTE(Table3[[#This Row],[9]],"&lt;",""))-LEN(Table3[[#This Row],[9]])</f>
        <v>-1</v>
      </c>
      <c r="AA30">
        <f>LEN(SUBSTITUTE(Table3[[#This Row],[10]],"&lt;",""))-LEN(Table3[[#This Row],[10]])</f>
        <v>0</v>
      </c>
      <c r="AC30">
        <f>LEN(SUBSTITUTE(Table3[[#This Row],[1]],"&gt;",""))-LEN(Table3[[#This Row],[1]])</f>
        <v>-1</v>
      </c>
      <c r="AD30">
        <f>LEN(SUBSTITUTE(Table3[[#This Row],[2]],"&gt;",""))-LEN(Table3[[#This Row],[2]])</f>
        <v>-1</v>
      </c>
      <c r="AE30">
        <f>LEN(SUBSTITUTE(Table3[[#This Row],[3]],"&gt;",""))-LEN(Table3[[#This Row],[3]])</f>
        <v>0</v>
      </c>
      <c r="AF30">
        <f>LEN(SUBSTITUTE(Table3[[#This Row],[4]],"&gt;",""))-LEN(Table3[[#This Row],[4]])</f>
        <v>-1</v>
      </c>
      <c r="AG30">
        <f>LEN(SUBSTITUTE(Table3[[#This Row],[5]],"&gt;",""))-LEN(Table3[[#This Row],[5]])</f>
        <v>-1</v>
      </c>
      <c r="AH30">
        <f>LEN(SUBSTITUTE(Table3[[#This Row],[6]],"&gt;",""))-LEN(Table3[[#This Row],[6]])</f>
        <v>-1</v>
      </c>
      <c r="AI30">
        <f>LEN(SUBSTITUTE(Table3[[#This Row],[7]],"&gt;",""))-LEN(Table3[[#This Row],[7]])</f>
        <v>-1</v>
      </c>
      <c r="AJ30">
        <f>LEN(SUBSTITUTE(Table3[[#This Row],[8]],"&gt;",""))-LEN(Table3[[#This Row],[8]])</f>
        <v>-1</v>
      </c>
      <c r="AK30">
        <f>LEN(SUBSTITUTE(Table3[[#This Row],[9]],"&gt;",""))-LEN(Table3[[#This Row],[9]])</f>
        <v>-1</v>
      </c>
      <c r="AL30">
        <f>LEN(SUBSTITUTE(Table3[[#This Row],[10]],"&gt;",""))-LEN(Table3[[#This Row],[10]])</f>
        <v>-1</v>
      </c>
      <c r="AM30" t="str">
        <f>Table3[[#This Row],[Counter word]]</f>
        <v>🏠 Houses (けん)</v>
      </c>
      <c r="AN30" t="str">
        <f>SUBSTITUTE(SUBSTITUTE(Table3[[#This Row],[1]],"&lt;",F$2),"&gt;",$E30)</f>
        <v>ikken</v>
      </c>
      <c r="AO30" t="str">
        <f>SUBSTITUTE(SUBSTITUTE(Table3[[#This Row],[2]],"&lt;",G$2),"&gt;",$E30)</f>
        <v>niken</v>
      </c>
      <c r="AP30" t="str">
        <f>SUBSTITUTE(SUBSTITUTE(Table3[[#This Row],[3]],"&lt;",H$2),"&gt;",$E30)</f>
        <v>sangen</v>
      </c>
      <c r="AQ30" t="str">
        <f>SUBSTITUTE(SUBSTITUTE(Table3[[#This Row],[4]],"&lt;",I$2),"&gt;",$E30)</f>
        <v>yonken</v>
      </c>
      <c r="AR30" t="str">
        <f>SUBSTITUTE(SUBSTITUTE(Table3[[#This Row],[5]],"&lt;",J$2),"&gt;",$E30)</f>
        <v>goken</v>
      </c>
      <c r="AS30" t="str">
        <f>SUBSTITUTE(SUBSTITUTE(Table3[[#This Row],[6]],"&lt;",K$2),"&gt;",$E30)</f>
        <v>rokken</v>
      </c>
      <c r="AT30" t="str">
        <f>SUBSTITUTE(SUBSTITUTE(Table3[[#This Row],[7]],"&lt;",L$2),"&gt;",$E30)</f>
        <v>nanaken</v>
      </c>
      <c r="AU30" t="str">
        <f>SUBSTITUTE(SUBSTITUTE(Table3[[#This Row],[8]],"&lt;",M$2),"&gt;",$E30)</f>
        <v>hakken</v>
      </c>
      <c r="AV30" t="str">
        <f>SUBSTITUTE(SUBSTITUTE(Table3[[#This Row],[9]],"&lt;",N$2),"&gt;",$E30)</f>
        <v>kyuuken</v>
      </c>
      <c r="AW30" t="str">
        <f>SUBSTITUTE(SUBSTITUTE(Table3[[#This Row],[10]],"&lt;",O$2),"&gt;",$E30)</f>
        <v>jukken</v>
      </c>
    </row>
    <row r="31" spans="2:49" ht="15" customHeight="1" x14ac:dyDescent="0.25">
      <c r="B31" s="1" t="s">
        <v>607</v>
      </c>
      <c r="C31" s="1" t="e">
        <v>#VALUE!</v>
      </c>
      <c r="D31" s="1" t="e">
        <v>#VALUE!</v>
      </c>
      <c r="E31" s="2" t="s">
        <v>535</v>
      </c>
      <c r="F31" s="7" t="s">
        <v>227</v>
      </c>
      <c r="G31" s="7" t="s">
        <v>250</v>
      </c>
      <c r="H31" s="7" t="s">
        <v>248</v>
      </c>
      <c r="I31" s="7" t="s">
        <v>248</v>
      </c>
      <c r="J31" s="7" t="s">
        <v>248</v>
      </c>
      <c r="K31" s="7" t="s">
        <v>228</v>
      </c>
      <c r="L31" s="7" t="s">
        <v>248</v>
      </c>
      <c r="M31" s="7" t="s">
        <v>229</v>
      </c>
      <c r="N31" s="7" t="s">
        <v>248</v>
      </c>
      <c r="O31" s="7" t="s">
        <v>546</v>
      </c>
      <c r="P31" s="2" t="s">
        <v>535</v>
      </c>
      <c r="R31">
        <f>LEN(SUBSTITUTE(Table3[[#This Row],[1]],"&lt;",""))-LEN(Table3[[#This Row],[1]])</f>
        <v>0</v>
      </c>
      <c r="S31">
        <f>LEN(SUBSTITUTE(Table3[[#This Row],[2]],"&lt;",""))-LEN(Table3[[#This Row],[2]])</f>
        <v>-1</v>
      </c>
      <c r="T31">
        <f>LEN(SUBSTITUTE(Table3[[#This Row],[3]],"&lt;",""))-LEN(Table3[[#This Row],[3]])</f>
        <v>-1</v>
      </c>
      <c r="U31">
        <f>LEN(SUBSTITUTE(Table3[[#This Row],[4]],"&lt;",""))-LEN(Table3[[#This Row],[4]])</f>
        <v>-1</v>
      </c>
      <c r="V31">
        <f>LEN(SUBSTITUTE(Table3[[#This Row],[5]],"&lt;",""))-LEN(Table3[[#This Row],[5]])</f>
        <v>-1</v>
      </c>
      <c r="W31">
        <f>LEN(SUBSTITUTE(Table3[[#This Row],[6]],"&lt;",""))-LEN(Table3[[#This Row],[6]])</f>
        <v>0</v>
      </c>
      <c r="X31">
        <f>LEN(SUBSTITUTE(Table3[[#This Row],[7]],"&lt;",""))-LEN(Table3[[#This Row],[7]])</f>
        <v>-1</v>
      </c>
      <c r="Y31">
        <f>LEN(SUBSTITUTE(Table3[[#This Row],[8]],"&lt;",""))-LEN(Table3[[#This Row],[8]])</f>
        <v>0</v>
      </c>
      <c r="Z31">
        <f>LEN(SUBSTITUTE(Table3[[#This Row],[9]],"&lt;",""))-LEN(Table3[[#This Row],[9]])</f>
        <v>-1</v>
      </c>
      <c r="AA31">
        <f>LEN(SUBSTITUTE(Table3[[#This Row],[10]],"&lt;",""))-LEN(Table3[[#This Row],[10]])</f>
        <v>0</v>
      </c>
      <c r="AC31">
        <f>LEN(SUBSTITUTE(Table3[[#This Row],[1]],"&gt;",""))-LEN(Table3[[#This Row],[1]])</f>
        <v>-1</v>
      </c>
      <c r="AD31">
        <f>LEN(SUBSTITUTE(Table3[[#This Row],[2]],"&gt;",""))-LEN(Table3[[#This Row],[2]])</f>
        <v>-1</v>
      </c>
      <c r="AE31">
        <f>LEN(SUBSTITUTE(Table3[[#This Row],[3]],"&gt;",""))-LEN(Table3[[#This Row],[3]])</f>
        <v>-1</v>
      </c>
      <c r="AF31">
        <f>LEN(SUBSTITUTE(Table3[[#This Row],[4]],"&gt;",""))-LEN(Table3[[#This Row],[4]])</f>
        <v>-1</v>
      </c>
      <c r="AG31">
        <f>LEN(SUBSTITUTE(Table3[[#This Row],[5]],"&gt;",""))-LEN(Table3[[#This Row],[5]])</f>
        <v>-1</v>
      </c>
      <c r="AH31">
        <f>LEN(SUBSTITUTE(Table3[[#This Row],[6]],"&gt;",""))-LEN(Table3[[#This Row],[6]])</f>
        <v>-1</v>
      </c>
      <c r="AI31">
        <f>LEN(SUBSTITUTE(Table3[[#This Row],[7]],"&gt;",""))-LEN(Table3[[#This Row],[7]])</f>
        <v>-1</v>
      </c>
      <c r="AJ31">
        <f>LEN(SUBSTITUTE(Table3[[#This Row],[8]],"&gt;",""))-LEN(Table3[[#This Row],[8]])</f>
        <v>-1</v>
      </c>
      <c r="AK31">
        <f>LEN(SUBSTITUTE(Table3[[#This Row],[9]],"&gt;",""))-LEN(Table3[[#This Row],[9]])</f>
        <v>-1</v>
      </c>
      <c r="AL31">
        <f>LEN(SUBSTITUTE(Table3[[#This Row],[10]],"&gt;",""))-LEN(Table3[[#This Row],[10]])</f>
        <v>-1</v>
      </c>
      <c r="AM31" t="str">
        <f>Table3[[#This Row],[Counter word]]</f>
        <v>🎞️ Spools/Reels (巻 )</v>
      </c>
      <c r="AN31" t="str">
        <f>SUBSTITUTE(SUBSTITUTE(Table3[[#This Row],[1]],"&lt;",F$2),"&gt;",$E31)</f>
        <v>ikkan</v>
      </c>
      <c r="AO31" t="str">
        <f>SUBSTITUTE(SUBSTITUTE(Table3[[#This Row],[2]],"&lt;",G$2),"&gt;",$E31)</f>
        <v>nikkan</v>
      </c>
      <c r="AP31" t="str">
        <f>SUBSTITUTE(SUBSTITUTE(Table3[[#This Row],[3]],"&lt;",H$2),"&gt;",$E31)</f>
        <v>sankan</v>
      </c>
      <c r="AQ31" t="str">
        <f>SUBSTITUTE(SUBSTITUTE(Table3[[#This Row],[4]],"&lt;",I$2),"&gt;",$E31)</f>
        <v>yonkan</v>
      </c>
      <c r="AR31" t="str">
        <f>SUBSTITUTE(SUBSTITUTE(Table3[[#This Row],[5]],"&lt;",J$2),"&gt;",$E31)</f>
        <v>gokan</v>
      </c>
      <c r="AS31" t="str">
        <f>SUBSTITUTE(SUBSTITUTE(Table3[[#This Row],[6]],"&lt;",K$2),"&gt;",$E31)</f>
        <v>rokkan</v>
      </c>
      <c r="AT31" t="str">
        <f>SUBSTITUTE(SUBSTITUTE(Table3[[#This Row],[7]],"&lt;",L$2),"&gt;",$E31)</f>
        <v>nanakan</v>
      </c>
      <c r="AU31" t="str">
        <f>SUBSTITUTE(SUBSTITUTE(Table3[[#This Row],[8]],"&lt;",M$2),"&gt;",$E31)</f>
        <v>hakkan</v>
      </c>
      <c r="AV31" t="str">
        <f>SUBSTITUTE(SUBSTITUTE(Table3[[#This Row],[9]],"&lt;",N$2),"&gt;",$E31)</f>
        <v>kyuukan</v>
      </c>
      <c r="AW31" t="str">
        <f>SUBSTITUTE(SUBSTITUTE(Table3[[#This Row],[10]],"&lt;",O$2),"&gt;",$E31)</f>
        <v>jukkan</v>
      </c>
    </row>
    <row r="32" spans="2:49" ht="15" customHeight="1" x14ac:dyDescent="0.25">
      <c r="B32" s="1" t="s">
        <v>608</v>
      </c>
      <c r="C32" s="1" t="e">
        <v>#VALUE!</v>
      </c>
      <c r="D32" s="1" t="e">
        <v>#VALUE!</v>
      </c>
      <c r="E32" s="2" t="s">
        <v>536</v>
      </c>
      <c r="F32" s="7" t="s">
        <v>227</v>
      </c>
      <c r="G32" s="7" t="s">
        <v>248</v>
      </c>
      <c r="H32" s="7" t="s">
        <v>248</v>
      </c>
      <c r="I32" s="7" t="s">
        <v>248</v>
      </c>
      <c r="J32" s="7" t="s">
        <v>248</v>
      </c>
      <c r="K32" s="7" t="s">
        <v>228</v>
      </c>
      <c r="L32" s="7" t="s">
        <v>248</v>
      </c>
      <c r="M32" s="7" t="s">
        <v>229</v>
      </c>
      <c r="N32" s="7" t="s">
        <v>248</v>
      </c>
      <c r="O32" s="7" t="s">
        <v>546</v>
      </c>
      <c r="P32" s="2" t="s">
        <v>536</v>
      </c>
      <c r="R32">
        <f>LEN(SUBSTITUTE(Table3[[#This Row],[1]],"&lt;",""))-LEN(Table3[[#This Row],[1]])</f>
        <v>0</v>
      </c>
      <c r="S32">
        <f>LEN(SUBSTITUTE(Table3[[#This Row],[2]],"&lt;",""))-LEN(Table3[[#This Row],[2]])</f>
        <v>-1</v>
      </c>
      <c r="T32">
        <f>LEN(SUBSTITUTE(Table3[[#This Row],[3]],"&lt;",""))-LEN(Table3[[#This Row],[3]])</f>
        <v>-1</v>
      </c>
      <c r="U32">
        <f>LEN(SUBSTITUTE(Table3[[#This Row],[4]],"&lt;",""))-LEN(Table3[[#This Row],[4]])</f>
        <v>-1</v>
      </c>
      <c r="V32">
        <f>LEN(SUBSTITUTE(Table3[[#This Row],[5]],"&lt;",""))-LEN(Table3[[#This Row],[5]])</f>
        <v>-1</v>
      </c>
      <c r="W32">
        <f>LEN(SUBSTITUTE(Table3[[#This Row],[6]],"&lt;",""))-LEN(Table3[[#This Row],[6]])</f>
        <v>0</v>
      </c>
      <c r="X32">
        <f>LEN(SUBSTITUTE(Table3[[#This Row],[7]],"&lt;",""))-LEN(Table3[[#This Row],[7]])</f>
        <v>-1</v>
      </c>
      <c r="Y32">
        <f>LEN(SUBSTITUTE(Table3[[#This Row],[8]],"&lt;",""))-LEN(Table3[[#This Row],[8]])</f>
        <v>0</v>
      </c>
      <c r="Z32">
        <f>LEN(SUBSTITUTE(Table3[[#This Row],[9]],"&lt;",""))-LEN(Table3[[#This Row],[9]])</f>
        <v>-1</v>
      </c>
      <c r="AA32">
        <f>LEN(SUBSTITUTE(Table3[[#This Row],[10]],"&lt;",""))-LEN(Table3[[#This Row],[10]])</f>
        <v>0</v>
      </c>
      <c r="AC32">
        <f>LEN(SUBSTITUTE(Table3[[#This Row],[1]],"&gt;",""))-LEN(Table3[[#This Row],[1]])</f>
        <v>-1</v>
      </c>
      <c r="AD32">
        <f>LEN(SUBSTITUTE(Table3[[#This Row],[2]],"&gt;",""))-LEN(Table3[[#This Row],[2]])</f>
        <v>-1</v>
      </c>
      <c r="AE32">
        <f>LEN(SUBSTITUTE(Table3[[#This Row],[3]],"&gt;",""))-LEN(Table3[[#This Row],[3]])</f>
        <v>-1</v>
      </c>
      <c r="AF32">
        <f>LEN(SUBSTITUTE(Table3[[#This Row],[4]],"&gt;",""))-LEN(Table3[[#This Row],[4]])</f>
        <v>-1</v>
      </c>
      <c r="AG32">
        <f>LEN(SUBSTITUTE(Table3[[#This Row],[5]],"&gt;",""))-LEN(Table3[[#This Row],[5]])</f>
        <v>-1</v>
      </c>
      <c r="AH32">
        <f>LEN(SUBSTITUTE(Table3[[#This Row],[6]],"&gt;",""))-LEN(Table3[[#This Row],[6]])</f>
        <v>-1</v>
      </c>
      <c r="AI32">
        <f>LEN(SUBSTITUTE(Table3[[#This Row],[7]],"&gt;",""))-LEN(Table3[[#This Row],[7]])</f>
        <v>-1</v>
      </c>
      <c r="AJ32">
        <f>LEN(SUBSTITUTE(Table3[[#This Row],[8]],"&gt;",""))-LEN(Table3[[#This Row],[8]])</f>
        <v>-1</v>
      </c>
      <c r="AK32">
        <f>LEN(SUBSTITUTE(Table3[[#This Row],[9]],"&gt;",""))-LEN(Table3[[#This Row],[9]])</f>
        <v>-1</v>
      </c>
      <c r="AL32">
        <f>LEN(SUBSTITUTE(Table3[[#This Row],[10]],"&gt;",""))-LEN(Table3[[#This Row],[10]])</f>
        <v>-1</v>
      </c>
      <c r="AM32" t="str">
        <f>Table3[[#This Row],[Counter word]]</f>
        <v>🏞️ Parks or Public Spaces (ヶ所 )</v>
      </c>
      <c r="AN32" t="str">
        <f>SUBSTITUTE(SUBSTITUTE(Table3[[#This Row],[1]],"&lt;",F$2),"&gt;",$E32)</f>
        <v>ikkasho</v>
      </c>
      <c r="AO32" t="str">
        <f>SUBSTITUTE(SUBSTITUTE(Table3[[#This Row],[2]],"&lt;",G$2),"&gt;",$E32)</f>
        <v>nikasho</v>
      </c>
      <c r="AP32" t="str">
        <f>SUBSTITUTE(SUBSTITUTE(Table3[[#This Row],[3]],"&lt;",H$2),"&gt;",$E32)</f>
        <v>sankasho</v>
      </c>
      <c r="AQ32" t="str">
        <f>SUBSTITUTE(SUBSTITUTE(Table3[[#This Row],[4]],"&lt;",I$2),"&gt;",$E32)</f>
        <v>yonkasho</v>
      </c>
      <c r="AR32" t="str">
        <f>SUBSTITUTE(SUBSTITUTE(Table3[[#This Row],[5]],"&lt;",J$2),"&gt;",$E32)</f>
        <v>gokasho</v>
      </c>
      <c r="AS32" t="str">
        <f>SUBSTITUTE(SUBSTITUTE(Table3[[#This Row],[6]],"&lt;",K$2),"&gt;",$E32)</f>
        <v>rokkasho</v>
      </c>
      <c r="AT32" t="str">
        <f>SUBSTITUTE(SUBSTITUTE(Table3[[#This Row],[7]],"&lt;",L$2),"&gt;",$E32)</f>
        <v>nanakasho</v>
      </c>
      <c r="AU32" t="str">
        <f>SUBSTITUTE(SUBSTITUTE(Table3[[#This Row],[8]],"&lt;",M$2),"&gt;",$E32)</f>
        <v>hakkasho</v>
      </c>
      <c r="AV32" t="str">
        <f>SUBSTITUTE(SUBSTITUTE(Table3[[#This Row],[9]],"&lt;",N$2),"&gt;",$E32)</f>
        <v>kyuukasho</v>
      </c>
      <c r="AW32" t="str">
        <f>SUBSTITUTE(SUBSTITUTE(Table3[[#This Row],[10]],"&lt;",O$2),"&gt;",$E32)</f>
        <v>jukkasho</v>
      </c>
    </row>
    <row r="33" spans="2:49" ht="15" customHeight="1" x14ac:dyDescent="0.25">
      <c r="B33" s="1" t="s">
        <v>609</v>
      </c>
      <c r="C33" s="1" t="e">
        <v>#VALUE!</v>
      </c>
      <c r="D33" s="1" t="e">
        <v>#VALUE!</v>
      </c>
      <c r="E33" s="2" t="s">
        <v>537</v>
      </c>
      <c r="F33" s="7" t="s">
        <v>248</v>
      </c>
      <c r="G33" s="7" t="s">
        <v>248</v>
      </c>
      <c r="H33" s="7" t="s">
        <v>248</v>
      </c>
      <c r="I33" s="7" t="s">
        <v>248</v>
      </c>
      <c r="J33" s="7" t="s">
        <v>248</v>
      </c>
      <c r="K33" s="7" t="s">
        <v>228</v>
      </c>
      <c r="L33" s="7" t="s">
        <v>248</v>
      </c>
      <c r="M33" s="7" t="s">
        <v>229</v>
      </c>
      <c r="N33" s="7" t="s">
        <v>248</v>
      </c>
      <c r="O33" s="7" t="s">
        <v>546</v>
      </c>
      <c r="P33" s="2" t="s">
        <v>537</v>
      </c>
      <c r="R33">
        <f>LEN(SUBSTITUTE(Table3[[#This Row],[1]],"&lt;",""))-LEN(Table3[[#This Row],[1]])</f>
        <v>-1</v>
      </c>
      <c r="S33">
        <f>LEN(SUBSTITUTE(Table3[[#This Row],[2]],"&lt;",""))-LEN(Table3[[#This Row],[2]])</f>
        <v>-1</v>
      </c>
      <c r="T33">
        <f>LEN(SUBSTITUTE(Table3[[#This Row],[3]],"&lt;",""))-LEN(Table3[[#This Row],[3]])</f>
        <v>-1</v>
      </c>
      <c r="U33">
        <f>LEN(SUBSTITUTE(Table3[[#This Row],[4]],"&lt;",""))-LEN(Table3[[#This Row],[4]])</f>
        <v>-1</v>
      </c>
      <c r="V33">
        <f>LEN(SUBSTITUTE(Table3[[#This Row],[5]],"&lt;",""))-LEN(Table3[[#This Row],[5]])</f>
        <v>-1</v>
      </c>
      <c r="W33">
        <f>LEN(SUBSTITUTE(Table3[[#This Row],[6]],"&lt;",""))-LEN(Table3[[#This Row],[6]])</f>
        <v>0</v>
      </c>
      <c r="X33">
        <f>LEN(SUBSTITUTE(Table3[[#This Row],[7]],"&lt;",""))-LEN(Table3[[#This Row],[7]])</f>
        <v>-1</v>
      </c>
      <c r="Y33">
        <f>LEN(SUBSTITUTE(Table3[[#This Row],[8]],"&lt;",""))-LEN(Table3[[#This Row],[8]])</f>
        <v>0</v>
      </c>
      <c r="Z33">
        <f>LEN(SUBSTITUTE(Table3[[#This Row],[9]],"&lt;",""))-LEN(Table3[[#This Row],[9]])</f>
        <v>-1</v>
      </c>
      <c r="AA33">
        <f>LEN(SUBSTITUTE(Table3[[#This Row],[10]],"&lt;",""))-LEN(Table3[[#This Row],[10]])</f>
        <v>0</v>
      </c>
      <c r="AC33">
        <f>LEN(SUBSTITUTE(Table3[[#This Row],[1]],"&gt;",""))-LEN(Table3[[#This Row],[1]])</f>
        <v>-1</v>
      </c>
      <c r="AD33">
        <f>LEN(SUBSTITUTE(Table3[[#This Row],[2]],"&gt;",""))-LEN(Table3[[#This Row],[2]])</f>
        <v>-1</v>
      </c>
      <c r="AE33">
        <f>LEN(SUBSTITUTE(Table3[[#This Row],[3]],"&gt;",""))-LEN(Table3[[#This Row],[3]])</f>
        <v>-1</v>
      </c>
      <c r="AF33">
        <f>LEN(SUBSTITUTE(Table3[[#This Row],[4]],"&gt;",""))-LEN(Table3[[#This Row],[4]])</f>
        <v>-1</v>
      </c>
      <c r="AG33">
        <f>LEN(SUBSTITUTE(Table3[[#This Row],[5]],"&gt;",""))-LEN(Table3[[#This Row],[5]])</f>
        <v>-1</v>
      </c>
      <c r="AH33">
        <f>LEN(SUBSTITUTE(Table3[[#This Row],[6]],"&gt;",""))-LEN(Table3[[#This Row],[6]])</f>
        <v>-1</v>
      </c>
      <c r="AI33">
        <f>LEN(SUBSTITUTE(Table3[[#This Row],[7]],"&gt;",""))-LEN(Table3[[#This Row],[7]])</f>
        <v>-1</v>
      </c>
      <c r="AJ33">
        <f>LEN(SUBSTITUTE(Table3[[#This Row],[8]],"&gt;",""))-LEN(Table3[[#This Row],[8]])</f>
        <v>-1</v>
      </c>
      <c r="AK33">
        <f>LEN(SUBSTITUTE(Table3[[#This Row],[9]],"&gt;",""))-LEN(Table3[[#This Row],[9]])</f>
        <v>-1</v>
      </c>
      <c r="AL33">
        <f>LEN(SUBSTITUTE(Table3[[#This Row],[10]],"&gt;",""))-LEN(Table3[[#This Row],[10]])</f>
        <v>-1</v>
      </c>
      <c r="AM33" t="str">
        <f>Table3[[#This Row],[Counter word]]</f>
        <v>🔧 Sets (組 )</v>
      </c>
      <c r="AN33" t="str">
        <f>SUBSTITUTE(SUBSTITUTE(Table3[[#This Row],[1]],"&lt;",F$2),"&gt;",$E33)</f>
        <v>ichikumi</v>
      </c>
      <c r="AO33" t="str">
        <f>SUBSTITUTE(SUBSTITUTE(Table3[[#This Row],[2]],"&lt;",G$2),"&gt;",$E33)</f>
        <v>nikumi</v>
      </c>
      <c r="AP33" t="str">
        <f>SUBSTITUTE(SUBSTITUTE(Table3[[#This Row],[3]],"&lt;",H$2),"&gt;",$E33)</f>
        <v>sankumi</v>
      </c>
      <c r="AQ33" t="str">
        <f>SUBSTITUTE(SUBSTITUTE(Table3[[#This Row],[4]],"&lt;",I$2),"&gt;",$E33)</f>
        <v>yonkumi</v>
      </c>
      <c r="AR33" t="str">
        <f>SUBSTITUTE(SUBSTITUTE(Table3[[#This Row],[5]],"&lt;",J$2),"&gt;",$E33)</f>
        <v>gokumi</v>
      </c>
      <c r="AS33" t="str">
        <f>SUBSTITUTE(SUBSTITUTE(Table3[[#This Row],[6]],"&lt;",K$2),"&gt;",$E33)</f>
        <v>rokkumi</v>
      </c>
      <c r="AT33" t="str">
        <f>SUBSTITUTE(SUBSTITUTE(Table3[[#This Row],[7]],"&lt;",L$2),"&gt;",$E33)</f>
        <v>nanakumi</v>
      </c>
      <c r="AU33" t="str">
        <f>SUBSTITUTE(SUBSTITUTE(Table3[[#This Row],[8]],"&lt;",M$2),"&gt;",$E33)</f>
        <v>hakkumi</v>
      </c>
      <c r="AV33" t="str">
        <f>SUBSTITUTE(SUBSTITUTE(Table3[[#This Row],[9]],"&lt;",N$2),"&gt;",$E33)</f>
        <v>kyuukumi</v>
      </c>
      <c r="AW33" t="str">
        <f>SUBSTITUTE(SUBSTITUTE(Table3[[#This Row],[10]],"&lt;",O$2),"&gt;",$E33)</f>
        <v>jukkumi</v>
      </c>
    </row>
    <row r="34" spans="2:49" ht="15" customHeight="1" x14ac:dyDescent="0.25">
      <c r="B34" s="1" t="s">
        <v>611</v>
      </c>
      <c r="C34" s="1" t="e">
        <v>#VALUE!</v>
      </c>
      <c r="D34" s="1" t="e">
        <v>#VALUE!</v>
      </c>
      <c r="E34" s="2" t="s">
        <v>538</v>
      </c>
      <c r="F34" s="7" t="s">
        <v>227</v>
      </c>
      <c r="G34" s="7" t="s">
        <v>248</v>
      </c>
      <c r="H34" s="7" t="s">
        <v>248</v>
      </c>
      <c r="I34" s="7" t="s">
        <v>248</v>
      </c>
      <c r="J34" s="7" t="s">
        <v>248</v>
      </c>
      <c r="K34" s="7" t="s">
        <v>228</v>
      </c>
      <c r="L34" s="7" t="s">
        <v>248</v>
      </c>
      <c r="M34" s="7" t="s">
        <v>229</v>
      </c>
      <c r="N34" s="7" t="s">
        <v>248</v>
      </c>
      <c r="O34" s="7" t="s">
        <v>546</v>
      </c>
      <c r="P34" s="2" t="s">
        <v>538</v>
      </c>
      <c r="R34">
        <f>LEN(SUBSTITUTE(Table3[[#This Row],[1]],"&lt;",""))-LEN(Table3[[#This Row],[1]])</f>
        <v>0</v>
      </c>
      <c r="S34">
        <f>LEN(SUBSTITUTE(Table3[[#This Row],[2]],"&lt;",""))-LEN(Table3[[#This Row],[2]])</f>
        <v>-1</v>
      </c>
      <c r="T34">
        <f>LEN(SUBSTITUTE(Table3[[#This Row],[3]],"&lt;",""))-LEN(Table3[[#This Row],[3]])</f>
        <v>-1</v>
      </c>
      <c r="U34">
        <f>LEN(SUBSTITUTE(Table3[[#This Row],[4]],"&lt;",""))-LEN(Table3[[#This Row],[4]])</f>
        <v>-1</v>
      </c>
      <c r="V34">
        <f>LEN(SUBSTITUTE(Table3[[#This Row],[5]],"&lt;",""))-LEN(Table3[[#This Row],[5]])</f>
        <v>-1</v>
      </c>
      <c r="W34">
        <f>LEN(SUBSTITUTE(Table3[[#This Row],[6]],"&lt;",""))-LEN(Table3[[#This Row],[6]])</f>
        <v>0</v>
      </c>
      <c r="X34">
        <f>LEN(SUBSTITUTE(Table3[[#This Row],[7]],"&lt;",""))-LEN(Table3[[#This Row],[7]])</f>
        <v>-1</v>
      </c>
      <c r="Y34">
        <f>LEN(SUBSTITUTE(Table3[[#This Row],[8]],"&lt;",""))-LEN(Table3[[#This Row],[8]])</f>
        <v>0</v>
      </c>
      <c r="Z34">
        <f>LEN(SUBSTITUTE(Table3[[#This Row],[9]],"&lt;",""))-LEN(Table3[[#This Row],[9]])</f>
        <v>-1</v>
      </c>
      <c r="AA34">
        <f>LEN(SUBSTITUTE(Table3[[#This Row],[10]],"&lt;",""))-LEN(Table3[[#This Row],[10]])</f>
        <v>0</v>
      </c>
      <c r="AC34">
        <f>LEN(SUBSTITUTE(Table3[[#This Row],[1]],"&gt;",""))-LEN(Table3[[#This Row],[1]])</f>
        <v>-1</v>
      </c>
      <c r="AD34">
        <f>LEN(SUBSTITUTE(Table3[[#This Row],[2]],"&gt;",""))-LEN(Table3[[#This Row],[2]])</f>
        <v>-1</v>
      </c>
      <c r="AE34">
        <f>LEN(SUBSTITUTE(Table3[[#This Row],[3]],"&gt;",""))-LEN(Table3[[#This Row],[3]])</f>
        <v>-1</v>
      </c>
      <c r="AF34">
        <f>LEN(SUBSTITUTE(Table3[[#This Row],[4]],"&gt;",""))-LEN(Table3[[#This Row],[4]])</f>
        <v>-1</v>
      </c>
      <c r="AG34">
        <f>LEN(SUBSTITUTE(Table3[[#This Row],[5]],"&gt;",""))-LEN(Table3[[#This Row],[5]])</f>
        <v>-1</v>
      </c>
      <c r="AH34">
        <f>LEN(SUBSTITUTE(Table3[[#This Row],[6]],"&gt;",""))-LEN(Table3[[#This Row],[6]])</f>
        <v>-1</v>
      </c>
      <c r="AI34">
        <f>LEN(SUBSTITUTE(Table3[[#This Row],[7]],"&gt;",""))-LEN(Table3[[#This Row],[7]])</f>
        <v>-1</v>
      </c>
      <c r="AJ34">
        <f>LEN(SUBSTITUTE(Table3[[#This Row],[8]],"&gt;",""))-LEN(Table3[[#This Row],[8]])</f>
        <v>-1</v>
      </c>
      <c r="AK34">
        <f>LEN(SUBSTITUTE(Table3[[#This Row],[9]],"&gt;",""))-LEN(Table3[[#This Row],[9]])</f>
        <v>-1</v>
      </c>
      <c r="AL34">
        <f>LEN(SUBSTITUTE(Table3[[#This Row],[10]],"&gt;",""))-LEN(Table3[[#This Row],[10]])</f>
        <v>-1</v>
      </c>
      <c r="AM34" t="str">
        <f>Table3[[#This Row],[Counter word]]</f>
        <v>🌍 Pieces of Land (区画 )</v>
      </c>
      <c r="AN34" t="str">
        <f>SUBSTITUTE(SUBSTITUTE(Table3[[#This Row],[1]],"&lt;",F$2),"&gt;",$E34)</f>
        <v>ikkukaku</v>
      </c>
      <c r="AO34" t="str">
        <f>SUBSTITUTE(SUBSTITUTE(Table3[[#This Row],[2]],"&lt;",G$2),"&gt;",$E34)</f>
        <v>nikukaku</v>
      </c>
      <c r="AP34" t="str">
        <f>SUBSTITUTE(SUBSTITUTE(Table3[[#This Row],[3]],"&lt;",H$2),"&gt;",$E34)</f>
        <v>sankukaku</v>
      </c>
      <c r="AQ34" t="str">
        <f>SUBSTITUTE(SUBSTITUTE(Table3[[#This Row],[4]],"&lt;",I$2),"&gt;",$E34)</f>
        <v>yonkukaku</v>
      </c>
      <c r="AR34" t="str">
        <f>SUBSTITUTE(SUBSTITUTE(Table3[[#This Row],[5]],"&lt;",J$2),"&gt;",$E34)</f>
        <v>gokukaku</v>
      </c>
      <c r="AS34" t="str">
        <f>SUBSTITUTE(SUBSTITUTE(Table3[[#This Row],[6]],"&lt;",K$2),"&gt;",$E34)</f>
        <v>rokkukaku</v>
      </c>
      <c r="AT34" t="str">
        <f>SUBSTITUTE(SUBSTITUTE(Table3[[#This Row],[7]],"&lt;",L$2),"&gt;",$E34)</f>
        <v>nanakukaku</v>
      </c>
      <c r="AU34" t="str">
        <f>SUBSTITUTE(SUBSTITUTE(Table3[[#This Row],[8]],"&lt;",M$2),"&gt;",$E34)</f>
        <v>hakkukaku</v>
      </c>
      <c r="AV34" t="str">
        <f>SUBSTITUTE(SUBSTITUTE(Table3[[#This Row],[9]],"&lt;",N$2),"&gt;",$E34)</f>
        <v>kyuukukaku</v>
      </c>
      <c r="AW34" t="str">
        <f>SUBSTITUTE(SUBSTITUTE(Table3[[#This Row],[10]],"&lt;",O$2),"&gt;",$E34)</f>
        <v>jukkukaku</v>
      </c>
    </row>
    <row r="35" spans="2:49" ht="15" customHeight="1" x14ac:dyDescent="0.25">
      <c r="B35" s="1" t="s">
        <v>626</v>
      </c>
      <c r="C35" s="1">
        <v>21</v>
      </c>
      <c r="D35" s="1">
        <v>28</v>
      </c>
      <c r="E35" s="2" t="s">
        <v>625</v>
      </c>
      <c r="F35" s="7" t="s">
        <v>227</v>
      </c>
      <c r="G35" s="7" t="s">
        <v>248</v>
      </c>
      <c r="H35" s="7" t="s">
        <v>248</v>
      </c>
      <c r="I35" s="7" t="s">
        <v>248</v>
      </c>
      <c r="J35" s="7" t="s">
        <v>248</v>
      </c>
      <c r="K35" s="7" t="s">
        <v>228</v>
      </c>
      <c r="L35" s="7" t="s">
        <v>248</v>
      </c>
      <c r="M35" s="7" t="s">
        <v>229</v>
      </c>
      <c r="N35" s="7" t="s">
        <v>248</v>
      </c>
      <c r="O35" s="7" t="s">
        <v>546</v>
      </c>
      <c r="P35" s="2" t="s">
        <v>625</v>
      </c>
      <c r="R35">
        <f>LEN(SUBSTITUTE(Table3[[#This Row],[1]],"&lt;",""))-LEN(Table3[[#This Row],[1]])</f>
        <v>0</v>
      </c>
      <c r="S35">
        <f>LEN(SUBSTITUTE(Table3[[#This Row],[2]],"&lt;",""))-LEN(Table3[[#This Row],[2]])</f>
        <v>-1</v>
      </c>
      <c r="T35">
        <f>LEN(SUBSTITUTE(Table3[[#This Row],[3]],"&lt;",""))-LEN(Table3[[#This Row],[3]])</f>
        <v>-1</v>
      </c>
      <c r="U35">
        <f>LEN(SUBSTITUTE(Table3[[#This Row],[4]],"&lt;",""))-LEN(Table3[[#This Row],[4]])</f>
        <v>-1</v>
      </c>
      <c r="V35">
        <f>LEN(SUBSTITUTE(Table3[[#This Row],[5]],"&lt;",""))-LEN(Table3[[#This Row],[5]])</f>
        <v>-1</v>
      </c>
      <c r="W35">
        <f>LEN(SUBSTITUTE(Table3[[#This Row],[6]],"&lt;",""))-LEN(Table3[[#This Row],[6]])</f>
        <v>0</v>
      </c>
      <c r="X35">
        <f>LEN(SUBSTITUTE(Table3[[#This Row],[7]],"&lt;",""))-LEN(Table3[[#This Row],[7]])</f>
        <v>-1</v>
      </c>
      <c r="Y35">
        <f>LEN(SUBSTITUTE(Table3[[#This Row],[8]],"&lt;",""))-LEN(Table3[[#This Row],[8]])</f>
        <v>0</v>
      </c>
      <c r="Z35">
        <f>LEN(SUBSTITUTE(Table3[[#This Row],[9]],"&lt;",""))-LEN(Table3[[#This Row],[9]])</f>
        <v>-1</v>
      </c>
      <c r="AA35">
        <f>LEN(SUBSTITUTE(Table3[[#This Row],[10]],"&lt;",""))-LEN(Table3[[#This Row],[10]])</f>
        <v>0</v>
      </c>
      <c r="AC35">
        <f>LEN(SUBSTITUTE(Table3[[#This Row],[1]],"&gt;",""))-LEN(Table3[[#This Row],[1]])</f>
        <v>-1</v>
      </c>
      <c r="AD35">
        <f>LEN(SUBSTITUTE(Table3[[#This Row],[2]],"&gt;",""))-LEN(Table3[[#This Row],[2]])</f>
        <v>-1</v>
      </c>
      <c r="AE35">
        <f>LEN(SUBSTITUTE(Table3[[#This Row],[3]],"&gt;",""))-LEN(Table3[[#This Row],[3]])</f>
        <v>-1</v>
      </c>
      <c r="AF35">
        <f>LEN(SUBSTITUTE(Table3[[#This Row],[4]],"&gt;",""))-LEN(Table3[[#This Row],[4]])</f>
        <v>-1</v>
      </c>
      <c r="AG35">
        <f>LEN(SUBSTITUTE(Table3[[#This Row],[5]],"&gt;",""))-LEN(Table3[[#This Row],[5]])</f>
        <v>-1</v>
      </c>
      <c r="AH35">
        <f>LEN(SUBSTITUTE(Table3[[#This Row],[6]],"&gt;",""))-LEN(Table3[[#This Row],[6]])</f>
        <v>-1</v>
      </c>
      <c r="AI35">
        <f>LEN(SUBSTITUTE(Table3[[#This Row],[7]],"&gt;",""))-LEN(Table3[[#This Row],[7]])</f>
        <v>-1</v>
      </c>
      <c r="AJ35">
        <f>LEN(SUBSTITUTE(Table3[[#This Row],[8]],"&gt;",""))-LEN(Table3[[#This Row],[8]])</f>
        <v>-1</v>
      </c>
      <c r="AK35">
        <f>LEN(SUBSTITUTE(Table3[[#This Row],[9]],"&gt;",""))-LEN(Table3[[#This Row],[9]])</f>
        <v>-1</v>
      </c>
      <c r="AL35">
        <f>LEN(SUBSTITUTE(Table3[[#This Row],[10]],"&gt;",""))-LEN(Table3[[#This Row],[10]])</f>
        <v>-1</v>
      </c>
      <c r="AM35" t="str">
        <f>Table3[[#This Row],[Counter word]]</f>
        <v>🍬Pieces of Food (口)</v>
      </c>
      <c r="AN35" t="str">
        <f>SUBSTITUTE(SUBSTITUTE(Table3[[#This Row],[1]],"&lt;",F$2),"&gt;",$E35)</f>
        <v>ikkuchi</v>
      </c>
      <c r="AO35" t="str">
        <f>SUBSTITUTE(SUBSTITUTE(Table3[[#This Row],[2]],"&lt;",G$2),"&gt;",$E35)</f>
        <v>nikuchi</v>
      </c>
      <c r="AP35" t="str">
        <f>SUBSTITUTE(SUBSTITUTE(Table3[[#This Row],[3]],"&lt;",H$2),"&gt;",$E35)</f>
        <v>sankuchi</v>
      </c>
      <c r="AQ35" t="str">
        <f>SUBSTITUTE(SUBSTITUTE(Table3[[#This Row],[4]],"&lt;",I$2),"&gt;",$E35)</f>
        <v>yonkuchi</v>
      </c>
      <c r="AR35" t="str">
        <f>SUBSTITUTE(SUBSTITUTE(Table3[[#This Row],[5]],"&lt;",J$2),"&gt;",$E35)</f>
        <v>gokuchi</v>
      </c>
      <c r="AS35" t="str">
        <f>SUBSTITUTE(SUBSTITUTE(Table3[[#This Row],[6]],"&lt;",K$2),"&gt;",$E35)</f>
        <v>rokkuchi</v>
      </c>
      <c r="AT35" t="str">
        <f>SUBSTITUTE(SUBSTITUTE(Table3[[#This Row],[7]],"&lt;",L$2),"&gt;",$E35)</f>
        <v>nanakuchi</v>
      </c>
      <c r="AU35" t="str">
        <f>SUBSTITUTE(SUBSTITUTE(Table3[[#This Row],[8]],"&lt;",M$2),"&gt;",$E35)</f>
        <v>hakkuchi</v>
      </c>
      <c r="AV35" t="str">
        <f>SUBSTITUTE(SUBSTITUTE(Table3[[#This Row],[9]],"&lt;",N$2),"&gt;",$E35)</f>
        <v>kyuukuchi</v>
      </c>
      <c r="AW35" t="str">
        <f>SUBSTITUTE(SUBSTITUTE(Table3[[#This Row],[10]],"&lt;",O$2),"&gt;",$E35)</f>
        <v>jukkuchi</v>
      </c>
    </row>
    <row r="36" spans="2:49" ht="15" customHeight="1" x14ac:dyDescent="0.25">
      <c r="B36" s="1" t="s">
        <v>713</v>
      </c>
      <c r="C36" s="1" t="e">
        <v>#VALUE!</v>
      </c>
      <c r="D36" s="1">
        <v>23</v>
      </c>
      <c r="E36" s="2" t="s">
        <v>329</v>
      </c>
      <c r="F36" s="7" t="s">
        <v>227</v>
      </c>
      <c r="G36" s="7" t="s">
        <v>248</v>
      </c>
      <c r="H36" s="7" t="s">
        <v>248</v>
      </c>
      <c r="I36" s="7" t="s">
        <v>248</v>
      </c>
      <c r="J36" s="7" t="s">
        <v>248</v>
      </c>
      <c r="K36" s="7" t="s">
        <v>228</v>
      </c>
      <c r="L36" s="7" t="s">
        <v>248</v>
      </c>
      <c r="M36" s="7" t="s">
        <v>229</v>
      </c>
      <c r="N36" s="7" t="s">
        <v>248</v>
      </c>
      <c r="O36" s="7" t="s">
        <v>546</v>
      </c>
      <c r="P36" s="2" t="s">
        <v>329</v>
      </c>
      <c r="R36">
        <f>LEN(SUBSTITUTE(Table3[[#This Row],[1]],"&lt;",""))-LEN(Table3[[#This Row],[1]])</f>
        <v>0</v>
      </c>
      <c r="S36">
        <f>LEN(SUBSTITUTE(Table3[[#This Row],[2]],"&lt;",""))-LEN(Table3[[#This Row],[2]])</f>
        <v>-1</v>
      </c>
      <c r="T36">
        <f>LEN(SUBSTITUTE(Table3[[#This Row],[3]],"&lt;",""))-LEN(Table3[[#This Row],[3]])</f>
        <v>-1</v>
      </c>
      <c r="U36">
        <f>LEN(SUBSTITUTE(Table3[[#This Row],[4]],"&lt;",""))-LEN(Table3[[#This Row],[4]])</f>
        <v>-1</v>
      </c>
      <c r="V36">
        <f>LEN(SUBSTITUTE(Table3[[#This Row],[5]],"&lt;",""))-LEN(Table3[[#This Row],[5]])</f>
        <v>-1</v>
      </c>
      <c r="W36">
        <f>LEN(SUBSTITUTE(Table3[[#This Row],[6]],"&lt;",""))-LEN(Table3[[#This Row],[6]])</f>
        <v>0</v>
      </c>
      <c r="X36">
        <f>LEN(SUBSTITUTE(Table3[[#This Row],[7]],"&lt;",""))-LEN(Table3[[#This Row],[7]])</f>
        <v>-1</v>
      </c>
      <c r="Y36">
        <f>LEN(SUBSTITUTE(Table3[[#This Row],[8]],"&lt;",""))-LEN(Table3[[#This Row],[8]])</f>
        <v>0</v>
      </c>
      <c r="Z36">
        <f>LEN(SUBSTITUTE(Table3[[#This Row],[9]],"&lt;",""))-LEN(Table3[[#This Row],[9]])</f>
        <v>-1</v>
      </c>
      <c r="AA36">
        <f>LEN(SUBSTITUTE(Table3[[#This Row],[10]],"&lt;",""))-LEN(Table3[[#This Row],[10]])</f>
        <v>0</v>
      </c>
      <c r="AC36">
        <f>LEN(SUBSTITUTE(Table3[[#This Row],[1]],"&gt;",""))-LEN(Table3[[#This Row],[1]])</f>
        <v>-1</v>
      </c>
      <c r="AD36">
        <f>LEN(SUBSTITUTE(Table3[[#This Row],[2]],"&gt;",""))-LEN(Table3[[#This Row],[2]])</f>
        <v>-1</v>
      </c>
      <c r="AE36">
        <f>LEN(SUBSTITUTE(Table3[[#This Row],[3]],"&gt;",""))-LEN(Table3[[#This Row],[3]])</f>
        <v>-1</v>
      </c>
      <c r="AF36">
        <f>LEN(SUBSTITUTE(Table3[[#This Row],[4]],"&gt;",""))-LEN(Table3[[#This Row],[4]])</f>
        <v>-1</v>
      </c>
      <c r="AG36">
        <f>LEN(SUBSTITUTE(Table3[[#This Row],[5]],"&gt;",""))-LEN(Table3[[#This Row],[5]])</f>
        <v>-1</v>
      </c>
      <c r="AH36">
        <f>LEN(SUBSTITUTE(Table3[[#This Row],[6]],"&gt;",""))-LEN(Table3[[#This Row],[6]])</f>
        <v>-1</v>
      </c>
      <c r="AI36">
        <f>LEN(SUBSTITUTE(Table3[[#This Row],[7]],"&gt;",""))-LEN(Table3[[#This Row],[7]])</f>
        <v>-1</v>
      </c>
      <c r="AJ36">
        <f>LEN(SUBSTITUTE(Table3[[#This Row],[8]],"&gt;",""))-LEN(Table3[[#This Row],[8]])</f>
        <v>-1</v>
      </c>
      <c r="AK36">
        <f>LEN(SUBSTITUTE(Table3[[#This Row],[9]],"&gt;",""))-LEN(Table3[[#This Row],[9]])</f>
        <v>-1</v>
      </c>
      <c r="AL36">
        <f>LEN(SUBSTITUTE(Table3[[#This Row],[10]],"&gt;",""))-LEN(Table3[[#This Row],[10]])</f>
        <v>-1</v>
      </c>
      <c r="AM36" t="str">
        <f>Table3[[#This Row],[Counter word]]</f>
        <v>📊 Counting Lessons (課)</v>
      </c>
      <c r="AN36" t="str">
        <f>SUBSTITUTE(SUBSTITUTE(Table3[[#This Row],[1]],"&lt;",F$2),"&gt;",$E36)</f>
        <v>ikka</v>
      </c>
      <c r="AO36" t="str">
        <f>SUBSTITUTE(SUBSTITUTE(Table3[[#This Row],[2]],"&lt;",G$2),"&gt;",$E36)</f>
        <v>nika</v>
      </c>
      <c r="AP36" t="str">
        <f>SUBSTITUTE(SUBSTITUTE(Table3[[#This Row],[3]],"&lt;",H$2),"&gt;",$E36)</f>
        <v>sanka</v>
      </c>
      <c r="AQ36" t="str">
        <f>SUBSTITUTE(SUBSTITUTE(Table3[[#This Row],[4]],"&lt;",I$2),"&gt;",$E36)</f>
        <v>yonka</v>
      </c>
      <c r="AR36" t="str">
        <f>SUBSTITUTE(SUBSTITUTE(Table3[[#This Row],[5]],"&lt;",J$2),"&gt;",$E36)</f>
        <v>goka</v>
      </c>
      <c r="AS36" t="str">
        <f>SUBSTITUTE(SUBSTITUTE(Table3[[#This Row],[6]],"&lt;",K$2),"&gt;",$E36)</f>
        <v>rokka</v>
      </c>
      <c r="AT36" t="str">
        <f>SUBSTITUTE(SUBSTITUTE(Table3[[#This Row],[7]],"&lt;",L$2),"&gt;",$E36)</f>
        <v>nanaka</v>
      </c>
      <c r="AU36" t="str">
        <f>SUBSTITUTE(SUBSTITUTE(Table3[[#This Row],[8]],"&lt;",M$2),"&gt;",$E36)</f>
        <v>hakka</v>
      </c>
      <c r="AV36" t="str">
        <f>SUBSTITUTE(SUBSTITUTE(Table3[[#This Row],[9]],"&lt;",N$2),"&gt;",$E36)</f>
        <v>kyuuka</v>
      </c>
      <c r="AW36" t="str">
        <f>SUBSTITUTE(SUBSTITUTE(Table3[[#This Row],[10]],"&lt;",O$2),"&gt;",$E36)</f>
        <v>jukka</v>
      </c>
    </row>
    <row r="37" spans="2:49" ht="15" customHeight="1" x14ac:dyDescent="0.25">
      <c r="B37" s="1" t="s">
        <v>714</v>
      </c>
      <c r="C37" s="1" t="e">
        <v>#VALUE!</v>
      </c>
      <c r="D37" s="1">
        <v>22</v>
      </c>
      <c r="E37" s="2" t="s">
        <v>715</v>
      </c>
      <c r="F37" s="7" t="s">
        <v>227</v>
      </c>
      <c r="G37" s="7" t="s">
        <v>248</v>
      </c>
      <c r="H37" s="7" t="s">
        <v>248</v>
      </c>
      <c r="I37" s="7" t="s">
        <v>248</v>
      </c>
      <c r="J37" s="7" t="s">
        <v>248</v>
      </c>
      <c r="K37" s="7" t="s">
        <v>228</v>
      </c>
      <c r="L37" s="7" t="s">
        <v>248</v>
      </c>
      <c r="M37" s="7" t="s">
        <v>248</v>
      </c>
      <c r="N37" s="7" t="s">
        <v>248</v>
      </c>
      <c r="O37" s="7" t="s">
        <v>546</v>
      </c>
      <c r="P37" s="2" t="s">
        <v>715</v>
      </c>
      <c r="R37">
        <f>LEN(SUBSTITUTE(Table3[[#This Row],[1]],"&lt;",""))-LEN(Table3[[#This Row],[1]])</f>
        <v>0</v>
      </c>
      <c r="S37">
        <f>LEN(SUBSTITUTE(Table3[[#This Row],[2]],"&lt;",""))-LEN(Table3[[#This Row],[2]])</f>
        <v>-1</v>
      </c>
      <c r="T37">
        <f>LEN(SUBSTITUTE(Table3[[#This Row],[3]],"&lt;",""))-LEN(Table3[[#This Row],[3]])</f>
        <v>-1</v>
      </c>
      <c r="U37">
        <f>LEN(SUBSTITUTE(Table3[[#This Row],[4]],"&lt;",""))-LEN(Table3[[#This Row],[4]])</f>
        <v>-1</v>
      </c>
      <c r="V37">
        <f>LEN(SUBSTITUTE(Table3[[#This Row],[5]],"&lt;",""))-LEN(Table3[[#This Row],[5]])</f>
        <v>-1</v>
      </c>
      <c r="W37">
        <f>LEN(SUBSTITUTE(Table3[[#This Row],[6]],"&lt;",""))-LEN(Table3[[#This Row],[6]])</f>
        <v>0</v>
      </c>
      <c r="X37">
        <f>LEN(SUBSTITUTE(Table3[[#This Row],[7]],"&lt;",""))-LEN(Table3[[#This Row],[7]])</f>
        <v>-1</v>
      </c>
      <c r="Y37">
        <f>LEN(SUBSTITUTE(Table3[[#This Row],[8]],"&lt;",""))-LEN(Table3[[#This Row],[8]])</f>
        <v>-1</v>
      </c>
      <c r="Z37">
        <f>LEN(SUBSTITUTE(Table3[[#This Row],[9]],"&lt;",""))-LEN(Table3[[#This Row],[9]])</f>
        <v>-1</v>
      </c>
      <c r="AA37">
        <f>LEN(SUBSTITUTE(Table3[[#This Row],[10]],"&lt;",""))-LEN(Table3[[#This Row],[10]])</f>
        <v>0</v>
      </c>
      <c r="AC37">
        <f>LEN(SUBSTITUTE(Table3[[#This Row],[1]],"&gt;",""))-LEN(Table3[[#This Row],[1]])</f>
        <v>-1</v>
      </c>
      <c r="AD37">
        <f>LEN(SUBSTITUTE(Table3[[#This Row],[2]],"&gt;",""))-LEN(Table3[[#This Row],[2]])</f>
        <v>-1</v>
      </c>
      <c r="AE37">
        <f>LEN(SUBSTITUTE(Table3[[#This Row],[3]],"&gt;",""))-LEN(Table3[[#This Row],[3]])</f>
        <v>-1</v>
      </c>
      <c r="AF37">
        <f>LEN(SUBSTITUTE(Table3[[#This Row],[4]],"&gt;",""))-LEN(Table3[[#This Row],[4]])</f>
        <v>-1</v>
      </c>
      <c r="AG37">
        <f>LEN(SUBSTITUTE(Table3[[#This Row],[5]],"&gt;",""))-LEN(Table3[[#This Row],[5]])</f>
        <v>-1</v>
      </c>
      <c r="AH37">
        <f>LEN(SUBSTITUTE(Table3[[#This Row],[6]],"&gt;",""))-LEN(Table3[[#This Row],[6]])</f>
        <v>-1</v>
      </c>
      <c r="AI37">
        <f>LEN(SUBSTITUTE(Table3[[#This Row],[7]],"&gt;",""))-LEN(Table3[[#This Row],[7]])</f>
        <v>-1</v>
      </c>
      <c r="AJ37">
        <f>LEN(SUBSTITUTE(Table3[[#This Row],[8]],"&gt;",""))-LEN(Table3[[#This Row],[8]])</f>
        <v>-1</v>
      </c>
      <c r="AK37">
        <f>LEN(SUBSTITUTE(Table3[[#This Row],[9]],"&gt;",""))-LEN(Table3[[#This Row],[9]])</f>
        <v>-1</v>
      </c>
      <c r="AL37">
        <f>LEN(SUBSTITUTE(Table3[[#This Row],[10]],"&gt;",""))-LEN(Table3[[#This Row],[10]])</f>
        <v>-1</v>
      </c>
      <c r="AM37" t="str">
        <f>Table3[[#This Row],[Counter word]]</f>
        <v>📊 Counting Months (月)</v>
      </c>
      <c r="AN37" t="str">
        <f>SUBSTITUTE(SUBSTITUTE(Table3[[#This Row],[1]],"&lt;",F$2),"&gt;",$E37)</f>
        <v>ikkagetsu</v>
      </c>
      <c r="AO37" t="str">
        <f>SUBSTITUTE(SUBSTITUTE(Table3[[#This Row],[2]],"&lt;",G$2),"&gt;",$E37)</f>
        <v>nikagetsu</v>
      </c>
      <c r="AP37" t="str">
        <f>SUBSTITUTE(SUBSTITUTE(Table3[[#This Row],[3]],"&lt;",H$2),"&gt;",$E37)</f>
        <v>sankagetsu</v>
      </c>
      <c r="AQ37" t="str">
        <f>SUBSTITUTE(SUBSTITUTE(Table3[[#This Row],[4]],"&lt;",I$2),"&gt;",$E37)</f>
        <v>yonkagetsu</v>
      </c>
      <c r="AR37" t="str">
        <f>SUBSTITUTE(SUBSTITUTE(Table3[[#This Row],[5]],"&lt;",J$2),"&gt;",$E37)</f>
        <v>gokagetsu</v>
      </c>
      <c r="AS37" t="str">
        <f>SUBSTITUTE(SUBSTITUTE(Table3[[#This Row],[6]],"&lt;",K$2),"&gt;",$E37)</f>
        <v>rokkagetsu</v>
      </c>
      <c r="AT37" t="str">
        <f>SUBSTITUTE(SUBSTITUTE(Table3[[#This Row],[7]],"&lt;",L$2),"&gt;",$E37)</f>
        <v>nanakagetsu</v>
      </c>
      <c r="AU37" t="str">
        <f>SUBSTITUTE(SUBSTITUTE(Table3[[#This Row],[8]],"&lt;",M$2),"&gt;",$E37)</f>
        <v>hachikagetsu</v>
      </c>
      <c r="AV37" t="str">
        <f>SUBSTITUTE(SUBSTITUTE(Table3[[#This Row],[9]],"&lt;",N$2),"&gt;",$E37)</f>
        <v>kyuukagetsu</v>
      </c>
      <c r="AW37" t="str">
        <f>SUBSTITUTE(SUBSTITUTE(Table3[[#This Row],[10]],"&lt;",O$2),"&gt;",$E37)</f>
        <v>jukkagetsu</v>
      </c>
    </row>
    <row r="38" spans="2:49" ht="15" customHeight="1" x14ac:dyDescent="0.25">
      <c r="B38" s="1" t="s">
        <v>573</v>
      </c>
      <c r="C38" s="1" t="e">
        <v>#VALUE!</v>
      </c>
      <c r="D38" s="1">
        <v>17</v>
      </c>
      <c r="E38" s="2" t="s">
        <v>197</v>
      </c>
      <c r="F38" s="7" t="s">
        <v>230</v>
      </c>
      <c r="G38" s="7" t="s">
        <v>252</v>
      </c>
      <c r="H38" s="7" t="s">
        <v>248</v>
      </c>
      <c r="I38" s="7" t="s">
        <v>248</v>
      </c>
      <c r="J38" s="7" t="s">
        <v>252</v>
      </c>
      <c r="K38" s="7" t="s">
        <v>231</v>
      </c>
      <c r="L38" s="7" t="s">
        <v>252</v>
      </c>
      <c r="M38" s="7" t="s">
        <v>232</v>
      </c>
      <c r="N38" s="7" t="s">
        <v>252</v>
      </c>
      <c r="O38" s="7" t="s">
        <v>545</v>
      </c>
      <c r="P38" s="2" t="s">
        <v>197</v>
      </c>
      <c r="R38">
        <f>LEN(SUBSTITUTE(Table3[[#This Row],[1]],"&lt;",""))-LEN(Table3[[#This Row],[1]])</f>
        <v>0</v>
      </c>
      <c r="S38">
        <f>LEN(SUBSTITUTE(Table3[[#This Row],[2]],"&lt;",""))-LEN(Table3[[#This Row],[2]])</f>
        <v>-1</v>
      </c>
      <c r="T38">
        <f>LEN(SUBSTITUTE(Table3[[#This Row],[3]],"&lt;",""))-LEN(Table3[[#This Row],[3]])</f>
        <v>-1</v>
      </c>
      <c r="U38">
        <f>LEN(SUBSTITUTE(Table3[[#This Row],[4]],"&lt;",""))-LEN(Table3[[#This Row],[4]])</f>
        <v>-1</v>
      </c>
      <c r="V38">
        <f>LEN(SUBSTITUTE(Table3[[#This Row],[5]],"&lt;",""))-LEN(Table3[[#This Row],[5]])</f>
        <v>-1</v>
      </c>
      <c r="W38">
        <f>LEN(SUBSTITUTE(Table3[[#This Row],[6]],"&lt;",""))-LEN(Table3[[#This Row],[6]])</f>
        <v>0</v>
      </c>
      <c r="X38">
        <f>LEN(SUBSTITUTE(Table3[[#This Row],[7]],"&lt;",""))-LEN(Table3[[#This Row],[7]])</f>
        <v>-1</v>
      </c>
      <c r="Y38">
        <f>LEN(SUBSTITUTE(Table3[[#This Row],[8]],"&lt;",""))-LEN(Table3[[#This Row],[8]])</f>
        <v>0</v>
      </c>
      <c r="Z38">
        <f>LEN(SUBSTITUTE(Table3[[#This Row],[9]],"&lt;",""))-LEN(Table3[[#This Row],[9]])</f>
        <v>-1</v>
      </c>
      <c r="AA38">
        <f>LEN(SUBSTITUTE(Table3[[#This Row],[10]],"&lt;",""))-LEN(Table3[[#This Row],[10]])</f>
        <v>0</v>
      </c>
      <c r="AC38">
        <f>LEN(SUBSTITUTE(Table3[[#This Row],[1]],"&gt;",""))-LEN(Table3[[#This Row],[1]])</f>
        <v>-1</v>
      </c>
      <c r="AD38">
        <f>LEN(SUBSTITUTE(Table3[[#This Row],[2]],"&gt;",""))-LEN(Table3[[#This Row],[2]])</f>
        <v>0</v>
      </c>
      <c r="AE38">
        <f>LEN(SUBSTITUTE(Table3[[#This Row],[3]],"&gt;",""))-LEN(Table3[[#This Row],[3]])</f>
        <v>-1</v>
      </c>
      <c r="AF38">
        <f>LEN(SUBSTITUTE(Table3[[#This Row],[4]],"&gt;",""))-LEN(Table3[[#This Row],[4]])</f>
        <v>-1</v>
      </c>
      <c r="AG38">
        <f>LEN(SUBSTITUTE(Table3[[#This Row],[5]],"&gt;",""))-LEN(Table3[[#This Row],[5]])</f>
        <v>0</v>
      </c>
      <c r="AH38">
        <f>LEN(SUBSTITUTE(Table3[[#This Row],[6]],"&gt;",""))-LEN(Table3[[#This Row],[6]])</f>
        <v>-1</v>
      </c>
      <c r="AI38">
        <f>LEN(SUBSTITUTE(Table3[[#This Row],[7]],"&gt;",""))-LEN(Table3[[#This Row],[7]])</f>
        <v>0</v>
      </c>
      <c r="AJ38">
        <f>LEN(SUBSTITUTE(Table3[[#This Row],[8]],"&gt;",""))-LEN(Table3[[#This Row],[8]])</f>
        <v>-1</v>
      </c>
      <c r="AK38">
        <f>LEN(SUBSTITUTE(Table3[[#This Row],[9]],"&gt;",""))-LEN(Table3[[#This Row],[9]])</f>
        <v>0</v>
      </c>
      <c r="AL38">
        <f>LEN(SUBSTITUTE(Table3[[#This Row],[10]],"&gt;",""))-LEN(Table3[[#This Row],[10]])</f>
        <v>-1</v>
      </c>
      <c r="AM38" t="str">
        <f>Table3[[#This Row],[Counter word]]</f>
        <v>⏱️ Minutes (ぷん)</v>
      </c>
      <c r="AN38" t="str">
        <f>SUBSTITUTE(SUBSTITUTE(Table3[[#This Row],[1]],"&lt;",F$2),"&gt;",$E38)</f>
        <v>ippun</v>
      </c>
      <c r="AO38" t="str">
        <f>SUBSTITUTE(SUBSTITUTE(Table3[[#This Row],[2]],"&lt;",G$2),"&gt;",$E38)</f>
        <v>nifun</v>
      </c>
      <c r="AP38" t="str">
        <f>SUBSTITUTE(SUBSTITUTE(Table3[[#This Row],[3]],"&lt;",H$2),"&gt;",$E38)</f>
        <v>sanpun</v>
      </c>
      <c r="AQ38" t="str">
        <f>SUBSTITUTE(SUBSTITUTE(Table3[[#This Row],[4]],"&lt;",I$2),"&gt;",$E38)</f>
        <v>yonpun</v>
      </c>
      <c r="AR38" t="str">
        <f>SUBSTITUTE(SUBSTITUTE(Table3[[#This Row],[5]],"&lt;",J$2),"&gt;",$E38)</f>
        <v>gofun</v>
      </c>
      <c r="AS38" t="str">
        <f>SUBSTITUTE(SUBSTITUTE(Table3[[#This Row],[6]],"&lt;",K$2),"&gt;",$E38)</f>
        <v>roppun</v>
      </c>
      <c r="AT38" t="str">
        <f>SUBSTITUTE(SUBSTITUTE(Table3[[#This Row],[7]],"&lt;",L$2),"&gt;",$E38)</f>
        <v>nanafun</v>
      </c>
      <c r="AU38" t="str">
        <f>SUBSTITUTE(SUBSTITUTE(Table3[[#This Row],[8]],"&lt;",M$2),"&gt;",$E38)</f>
        <v>happun</v>
      </c>
      <c r="AV38" t="str">
        <f>SUBSTITUTE(SUBSTITUTE(Table3[[#This Row],[9]],"&lt;",N$2),"&gt;",$E38)</f>
        <v>kyuufun</v>
      </c>
      <c r="AW38" t="str">
        <f>SUBSTITUTE(SUBSTITUTE(Table3[[#This Row],[10]],"&lt;",O$2),"&gt;",$E38)</f>
        <v>juppun</v>
      </c>
    </row>
    <row r="39" spans="2:49" ht="15" customHeight="1" x14ac:dyDescent="0.25">
      <c r="B39" s="1" t="s">
        <v>578</v>
      </c>
      <c r="C39" s="1" t="e">
        <v>#VALUE!</v>
      </c>
      <c r="D39" s="1">
        <v>23</v>
      </c>
      <c r="E39" s="2" t="s">
        <v>552</v>
      </c>
      <c r="F39" s="7" t="s">
        <v>230</v>
      </c>
      <c r="G39" s="7" t="s">
        <v>553</v>
      </c>
      <c r="H39" s="7" t="s">
        <v>254</v>
      </c>
      <c r="I39" s="7" t="s">
        <v>553</v>
      </c>
      <c r="J39" s="7" t="s">
        <v>553</v>
      </c>
      <c r="K39" s="7" t="s">
        <v>231</v>
      </c>
      <c r="L39" s="7" t="s">
        <v>553</v>
      </c>
      <c r="M39" s="7" t="s">
        <v>232</v>
      </c>
      <c r="N39" s="7" t="s">
        <v>553</v>
      </c>
      <c r="O39" s="7" t="s">
        <v>545</v>
      </c>
      <c r="P39" s="2" t="s">
        <v>552</v>
      </c>
      <c r="R39">
        <f>LEN(SUBSTITUTE(Table3[[#This Row],[1]],"&lt;",""))-LEN(Table3[[#This Row],[1]])</f>
        <v>0</v>
      </c>
      <c r="S39">
        <f>LEN(SUBSTITUTE(Table3[[#This Row],[2]],"&lt;",""))-LEN(Table3[[#This Row],[2]])</f>
        <v>-1</v>
      </c>
      <c r="T39">
        <f>LEN(SUBSTITUTE(Table3[[#This Row],[3]],"&lt;",""))-LEN(Table3[[#This Row],[3]])</f>
        <v>-1</v>
      </c>
      <c r="U39">
        <f>LEN(SUBSTITUTE(Table3[[#This Row],[4]],"&lt;",""))-LEN(Table3[[#This Row],[4]])</f>
        <v>-1</v>
      </c>
      <c r="V39">
        <f>LEN(SUBSTITUTE(Table3[[#This Row],[5]],"&lt;",""))-LEN(Table3[[#This Row],[5]])</f>
        <v>-1</v>
      </c>
      <c r="W39">
        <f>LEN(SUBSTITUTE(Table3[[#This Row],[6]],"&lt;",""))-LEN(Table3[[#This Row],[6]])</f>
        <v>0</v>
      </c>
      <c r="X39">
        <f>LEN(SUBSTITUTE(Table3[[#This Row],[7]],"&lt;",""))-LEN(Table3[[#This Row],[7]])</f>
        <v>-1</v>
      </c>
      <c r="Y39">
        <f>LEN(SUBSTITUTE(Table3[[#This Row],[8]],"&lt;",""))-LEN(Table3[[#This Row],[8]])</f>
        <v>0</v>
      </c>
      <c r="Z39">
        <f>LEN(SUBSTITUTE(Table3[[#This Row],[9]],"&lt;",""))-LEN(Table3[[#This Row],[9]])</f>
        <v>-1</v>
      </c>
      <c r="AA39">
        <f>LEN(SUBSTITUTE(Table3[[#This Row],[10]],"&lt;",""))-LEN(Table3[[#This Row],[10]])</f>
        <v>0</v>
      </c>
      <c r="AC39">
        <f>LEN(SUBSTITUTE(Table3[[#This Row],[1]],"&gt;",""))-LEN(Table3[[#This Row],[1]])</f>
        <v>-1</v>
      </c>
      <c r="AD39">
        <f>LEN(SUBSTITUTE(Table3[[#This Row],[2]],"&gt;",""))-LEN(Table3[[#This Row],[2]])</f>
        <v>0</v>
      </c>
      <c r="AE39">
        <f>LEN(SUBSTITUTE(Table3[[#This Row],[3]],"&gt;",""))-LEN(Table3[[#This Row],[3]])</f>
        <v>0</v>
      </c>
      <c r="AF39">
        <f>LEN(SUBSTITUTE(Table3[[#This Row],[4]],"&gt;",""))-LEN(Table3[[#This Row],[4]])</f>
        <v>0</v>
      </c>
      <c r="AG39">
        <f>LEN(SUBSTITUTE(Table3[[#This Row],[5]],"&gt;",""))-LEN(Table3[[#This Row],[5]])</f>
        <v>0</v>
      </c>
      <c r="AH39">
        <f>LEN(SUBSTITUTE(Table3[[#This Row],[6]],"&gt;",""))-LEN(Table3[[#This Row],[6]])</f>
        <v>-1</v>
      </c>
      <c r="AI39">
        <f>LEN(SUBSTITUTE(Table3[[#This Row],[7]],"&gt;",""))-LEN(Table3[[#This Row],[7]])</f>
        <v>0</v>
      </c>
      <c r="AJ39">
        <f>LEN(SUBSTITUTE(Table3[[#This Row],[8]],"&gt;",""))-LEN(Table3[[#This Row],[8]])</f>
        <v>-1</v>
      </c>
      <c r="AK39">
        <f>LEN(SUBSTITUTE(Table3[[#This Row],[9]],"&gt;",""))-LEN(Table3[[#This Row],[9]])</f>
        <v>0</v>
      </c>
      <c r="AL39">
        <f>LEN(SUBSTITUTE(Table3[[#This Row],[10]],"&gt;",""))-LEN(Table3[[#This Row],[10]])</f>
        <v>-1</v>
      </c>
      <c r="AM39" t="str">
        <f>Table3[[#This Row],[Counter word]]</f>
        <v>🐹 Small Animals (ぴき)</v>
      </c>
      <c r="AN39" t="str">
        <f>SUBSTITUTE(SUBSTITUTE(Table3[[#This Row],[1]],"&lt;",F$2),"&gt;",$E39)</f>
        <v>ippiki</v>
      </c>
      <c r="AO39" t="str">
        <f>SUBSTITUTE(SUBSTITUTE(Table3[[#This Row],[2]],"&lt;",G$2),"&gt;",$E39)</f>
        <v>nihiki</v>
      </c>
      <c r="AP39" t="str">
        <f>SUBSTITUTE(SUBSTITUTE(Table3[[#This Row],[3]],"&lt;",H$2),"&gt;",$E39)</f>
        <v>sanbiki</v>
      </c>
      <c r="AQ39" t="str">
        <f>SUBSTITUTE(SUBSTITUTE(Table3[[#This Row],[4]],"&lt;",I$2),"&gt;",$E39)</f>
        <v>yonhiki</v>
      </c>
      <c r="AR39" t="str">
        <f>SUBSTITUTE(SUBSTITUTE(Table3[[#This Row],[5]],"&lt;",J$2),"&gt;",$E39)</f>
        <v>gohiki</v>
      </c>
      <c r="AS39" t="str">
        <f>SUBSTITUTE(SUBSTITUTE(Table3[[#This Row],[6]],"&lt;",K$2),"&gt;",$E39)</f>
        <v>roppiki</v>
      </c>
      <c r="AT39" t="str">
        <f>SUBSTITUTE(SUBSTITUTE(Table3[[#This Row],[7]],"&lt;",L$2),"&gt;",$E39)</f>
        <v>nanahiki</v>
      </c>
      <c r="AU39" t="str">
        <f>SUBSTITUTE(SUBSTITUTE(Table3[[#This Row],[8]],"&lt;",M$2),"&gt;",$E39)</f>
        <v>happiki</v>
      </c>
      <c r="AV39" t="str">
        <f>SUBSTITUTE(SUBSTITUTE(Table3[[#This Row],[9]],"&lt;",N$2),"&gt;",$E39)</f>
        <v>kyuuhiki</v>
      </c>
      <c r="AW39" t="str">
        <f>SUBSTITUTE(SUBSTITUTE(Table3[[#This Row],[10]],"&lt;",O$2),"&gt;",$E39)</f>
        <v>juppiki</v>
      </c>
    </row>
    <row r="40" spans="2:49" ht="15" customHeight="1" x14ac:dyDescent="0.25">
      <c r="B40" s="1" t="s">
        <v>647</v>
      </c>
      <c r="C40" s="1" t="e">
        <v>#VALUE!</v>
      </c>
      <c r="D40" s="1">
        <v>15</v>
      </c>
      <c r="E40" s="2" t="s">
        <v>651</v>
      </c>
      <c r="F40" s="7" t="s">
        <v>230</v>
      </c>
      <c r="G40" s="7" t="s">
        <v>652</v>
      </c>
      <c r="H40" s="7" t="s">
        <v>248</v>
      </c>
      <c r="I40" s="7" t="s">
        <v>652</v>
      </c>
      <c r="J40" s="7" t="s">
        <v>652</v>
      </c>
      <c r="K40" s="7" t="s">
        <v>231</v>
      </c>
      <c r="L40" s="7" t="s">
        <v>652</v>
      </c>
      <c r="M40" s="7" t="s">
        <v>232</v>
      </c>
      <c r="N40" s="7" t="s">
        <v>652</v>
      </c>
      <c r="O40" s="7" t="s">
        <v>545</v>
      </c>
      <c r="P40" s="2" t="s">
        <v>651</v>
      </c>
      <c r="R40">
        <f>LEN(SUBSTITUTE(Table3[[#This Row],[1]],"&lt;",""))-LEN(Table3[[#This Row],[1]])</f>
        <v>0</v>
      </c>
      <c r="S40">
        <f>LEN(SUBSTITUTE(Table3[[#This Row],[2]],"&lt;",""))-LEN(Table3[[#This Row],[2]])</f>
        <v>-1</v>
      </c>
      <c r="T40">
        <f>LEN(SUBSTITUTE(Table3[[#This Row],[3]],"&lt;",""))-LEN(Table3[[#This Row],[3]])</f>
        <v>-1</v>
      </c>
      <c r="U40">
        <f>LEN(SUBSTITUTE(Table3[[#This Row],[4]],"&lt;",""))-LEN(Table3[[#This Row],[4]])</f>
        <v>-1</v>
      </c>
      <c r="V40">
        <f>LEN(SUBSTITUTE(Table3[[#This Row],[5]],"&lt;",""))-LEN(Table3[[#This Row],[5]])</f>
        <v>-1</v>
      </c>
      <c r="W40">
        <f>LEN(SUBSTITUTE(Table3[[#This Row],[6]],"&lt;",""))-LEN(Table3[[#This Row],[6]])</f>
        <v>0</v>
      </c>
      <c r="X40">
        <f>LEN(SUBSTITUTE(Table3[[#This Row],[7]],"&lt;",""))-LEN(Table3[[#This Row],[7]])</f>
        <v>-1</v>
      </c>
      <c r="Y40">
        <f>LEN(SUBSTITUTE(Table3[[#This Row],[8]],"&lt;",""))-LEN(Table3[[#This Row],[8]])</f>
        <v>0</v>
      </c>
      <c r="Z40">
        <f>LEN(SUBSTITUTE(Table3[[#This Row],[9]],"&lt;",""))-LEN(Table3[[#This Row],[9]])</f>
        <v>-1</v>
      </c>
      <c r="AA40">
        <f>LEN(SUBSTITUTE(Table3[[#This Row],[10]],"&lt;",""))-LEN(Table3[[#This Row],[10]])</f>
        <v>0</v>
      </c>
      <c r="AC40">
        <f>LEN(SUBSTITUTE(Table3[[#This Row],[1]],"&gt;",""))-LEN(Table3[[#This Row],[1]])</f>
        <v>-1</v>
      </c>
      <c r="AD40">
        <f>LEN(SUBSTITUTE(Table3[[#This Row],[2]],"&gt;",""))-LEN(Table3[[#This Row],[2]])</f>
        <v>0</v>
      </c>
      <c r="AE40">
        <f>LEN(SUBSTITUTE(Table3[[#This Row],[3]],"&gt;",""))-LEN(Table3[[#This Row],[3]])</f>
        <v>-1</v>
      </c>
      <c r="AF40">
        <f>LEN(SUBSTITUTE(Table3[[#This Row],[4]],"&gt;",""))-LEN(Table3[[#This Row],[4]])</f>
        <v>0</v>
      </c>
      <c r="AG40">
        <f>LEN(SUBSTITUTE(Table3[[#This Row],[5]],"&gt;",""))-LEN(Table3[[#This Row],[5]])</f>
        <v>0</v>
      </c>
      <c r="AH40">
        <f>LEN(SUBSTITUTE(Table3[[#This Row],[6]],"&gt;",""))-LEN(Table3[[#This Row],[6]])</f>
        <v>-1</v>
      </c>
      <c r="AI40">
        <f>LEN(SUBSTITUTE(Table3[[#This Row],[7]],"&gt;",""))-LEN(Table3[[#This Row],[7]])</f>
        <v>0</v>
      </c>
      <c r="AJ40">
        <f>LEN(SUBSTITUTE(Table3[[#This Row],[8]],"&gt;",""))-LEN(Table3[[#This Row],[8]])</f>
        <v>-1</v>
      </c>
      <c r="AK40">
        <f>LEN(SUBSTITUTE(Table3[[#This Row],[9]],"&gt;",""))-LEN(Table3[[#This Row],[9]])</f>
        <v>0</v>
      </c>
      <c r="AL40">
        <f>LEN(SUBSTITUTE(Table3[[#This Row],[10]],"&gt;",""))-LEN(Table3[[#This Row],[10]])</f>
        <v>-1</v>
      </c>
      <c r="AM40" t="str">
        <f>Table3[[#This Row],[Counter word]]</f>
        <v>📦 Packages (包)</v>
      </c>
      <c r="AN40" t="str">
        <f>SUBSTITUTE(SUBSTITUTE(Table3[[#This Row],[1]],"&lt;",F$2),"&gt;",$E40)</f>
        <v>ippou</v>
      </c>
      <c r="AO40" t="str">
        <f>SUBSTITUTE(SUBSTITUTE(Table3[[#This Row],[2]],"&lt;",G$2),"&gt;",$E40)</f>
        <v>nihou</v>
      </c>
      <c r="AP40" t="str">
        <f>SUBSTITUTE(SUBSTITUTE(Table3[[#This Row],[3]],"&lt;",H$2),"&gt;",$E40)</f>
        <v>sanpou</v>
      </c>
      <c r="AQ40" t="str">
        <f>SUBSTITUTE(SUBSTITUTE(Table3[[#This Row],[4]],"&lt;",I$2),"&gt;",$E40)</f>
        <v>yonhou</v>
      </c>
      <c r="AR40" t="str">
        <f>SUBSTITUTE(SUBSTITUTE(Table3[[#This Row],[5]],"&lt;",J$2),"&gt;",$E40)</f>
        <v>gohou</v>
      </c>
      <c r="AS40" t="str">
        <f>SUBSTITUTE(SUBSTITUTE(Table3[[#This Row],[6]],"&lt;",K$2),"&gt;",$E40)</f>
        <v>roppou</v>
      </c>
      <c r="AT40" t="str">
        <f>SUBSTITUTE(SUBSTITUTE(Table3[[#This Row],[7]],"&lt;",L$2),"&gt;",$E40)</f>
        <v>nanahou</v>
      </c>
      <c r="AU40" t="str">
        <f>SUBSTITUTE(SUBSTITUTE(Table3[[#This Row],[8]],"&lt;",M$2),"&gt;",$E40)</f>
        <v>happou</v>
      </c>
      <c r="AV40" t="str">
        <f>SUBSTITUTE(SUBSTITUTE(Table3[[#This Row],[9]],"&lt;",N$2),"&gt;",$E40)</f>
        <v>kyuuhou</v>
      </c>
      <c r="AW40" t="str">
        <f>SUBSTITUTE(SUBSTITUTE(Table3[[#This Row],[10]],"&lt;",O$2),"&gt;",$E40)</f>
        <v>juppou</v>
      </c>
    </row>
    <row r="41" spans="2:49" ht="15" customHeight="1" x14ac:dyDescent="0.25">
      <c r="B41" s="1" t="s">
        <v>584</v>
      </c>
      <c r="C41" s="1" t="e">
        <v>#VALUE!</v>
      </c>
      <c r="D41" s="1">
        <v>22</v>
      </c>
      <c r="E41" s="2" t="s">
        <v>209</v>
      </c>
      <c r="F41" s="7" t="s">
        <v>210</v>
      </c>
      <c r="G41" s="7" t="s">
        <v>248</v>
      </c>
      <c r="H41" s="7" t="s">
        <v>253</v>
      </c>
      <c r="I41" s="7" t="s">
        <v>248</v>
      </c>
      <c r="J41" s="7" t="s">
        <v>248</v>
      </c>
      <c r="K41" s="7" t="s">
        <v>211</v>
      </c>
      <c r="L41" s="7" t="s">
        <v>248</v>
      </c>
      <c r="M41" s="7" t="s">
        <v>212</v>
      </c>
      <c r="N41" s="7" t="s">
        <v>248</v>
      </c>
      <c r="O41" s="7" t="s">
        <v>549</v>
      </c>
      <c r="P41" s="2" t="s">
        <v>209</v>
      </c>
      <c r="R41">
        <f>LEN(SUBSTITUTE(Table3[[#This Row],[1]],"&lt;",""))-LEN(Table3[[#This Row],[1]])</f>
        <v>0</v>
      </c>
      <c r="S41">
        <f>LEN(SUBSTITUTE(Table3[[#This Row],[2]],"&lt;",""))-LEN(Table3[[#This Row],[2]])</f>
        <v>-1</v>
      </c>
      <c r="T41">
        <f>LEN(SUBSTITUTE(Table3[[#This Row],[3]],"&lt;",""))-LEN(Table3[[#This Row],[3]])</f>
        <v>-1</v>
      </c>
      <c r="U41">
        <f>LEN(SUBSTITUTE(Table3[[#This Row],[4]],"&lt;",""))-LEN(Table3[[#This Row],[4]])</f>
        <v>-1</v>
      </c>
      <c r="V41">
        <f>LEN(SUBSTITUTE(Table3[[#This Row],[5]],"&lt;",""))-LEN(Table3[[#This Row],[5]])</f>
        <v>-1</v>
      </c>
      <c r="W41">
        <f>LEN(SUBSTITUTE(Table3[[#This Row],[6]],"&lt;",""))-LEN(Table3[[#This Row],[6]])</f>
        <v>0</v>
      </c>
      <c r="X41">
        <f>LEN(SUBSTITUTE(Table3[[#This Row],[7]],"&lt;",""))-LEN(Table3[[#This Row],[7]])</f>
        <v>-1</v>
      </c>
      <c r="Y41">
        <f>LEN(SUBSTITUTE(Table3[[#This Row],[8]],"&lt;",""))-LEN(Table3[[#This Row],[8]])</f>
        <v>0</v>
      </c>
      <c r="Z41">
        <f>LEN(SUBSTITUTE(Table3[[#This Row],[9]],"&lt;",""))-LEN(Table3[[#This Row],[9]])</f>
        <v>-1</v>
      </c>
      <c r="AA41">
        <f>LEN(SUBSTITUTE(Table3[[#This Row],[10]],"&lt;",""))-LEN(Table3[[#This Row],[10]])</f>
        <v>0</v>
      </c>
      <c r="AC41">
        <f>LEN(SUBSTITUTE(Table3[[#This Row],[1]],"&gt;",""))-LEN(Table3[[#This Row],[1]])</f>
        <v>0</v>
      </c>
      <c r="AD41">
        <f>LEN(SUBSTITUTE(Table3[[#This Row],[2]],"&gt;",""))-LEN(Table3[[#This Row],[2]])</f>
        <v>-1</v>
      </c>
      <c r="AE41">
        <f>LEN(SUBSTITUTE(Table3[[#This Row],[3]],"&gt;",""))-LEN(Table3[[#This Row],[3]])</f>
        <v>0</v>
      </c>
      <c r="AF41">
        <f>LEN(SUBSTITUTE(Table3[[#This Row],[4]],"&gt;",""))-LEN(Table3[[#This Row],[4]])</f>
        <v>-1</v>
      </c>
      <c r="AG41">
        <f>LEN(SUBSTITUTE(Table3[[#This Row],[5]],"&gt;",""))-LEN(Table3[[#This Row],[5]])</f>
        <v>-1</v>
      </c>
      <c r="AH41">
        <f>LEN(SUBSTITUTE(Table3[[#This Row],[6]],"&gt;",""))-LEN(Table3[[#This Row],[6]])</f>
        <v>0</v>
      </c>
      <c r="AI41">
        <f>LEN(SUBSTITUTE(Table3[[#This Row],[7]],"&gt;",""))-LEN(Table3[[#This Row],[7]])</f>
        <v>-1</v>
      </c>
      <c r="AJ41">
        <f>LEN(SUBSTITUTE(Table3[[#This Row],[8]],"&gt;",""))-LEN(Table3[[#This Row],[8]])</f>
        <v>0</v>
      </c>
      <c r="AK41">
        <f>LEN(SUBSTITUTE(Table3[[#This Row],[9]],"&gt;",""))-LEN(Table3[[#This Row],[9]])</f>
        <v>-1</v>
      </c>
      <c r="AL41">
        <f>LEN(SUBSTITUTE(Table3[[#This Row],[10]],"&gt;",""))-LEN(Table3[[#This Row],[10]])</f>
        <v>0</v>
      </c>
      <c r="AM41" t="str">
        <f>Table3[[#This Row],[Counter word]]</f>
        <v>🍺 Glasses/Cups (ぱい)</v>
      </c>
      <c r="AN41" t="str">
        <f>SUBSTITUTE(SUBSTITUTE(Table3[[#This Row],[1]],"&lt;",F$2),"&gt;",$E41)</f>
        <v>ippai</v>
      </c>
      <c r="AO41" t="str">
        <f>SUBSTITUTE(SUBSTITUTE(Table3[[#This Row],[2]],"&lt;",G$2),"&gt;",$E41)</f>
        <v>nihai</v>
      </c>
      <c r="AP41" t="str">
        <f>SUBSTITUTE(SUBSTITUTE(Table3[[#This Row],[3]],"&lt;",H$2),"&gt;",$E41)</f>
        <v>sanbai</v>
      </c>
      <c r="AQ41" t="str">
        <f>SUBSTITUTE(SUBSTITUTE(Table3[[#This Row],[4]],"&lt;",I$2),"&gt;",$E41)</f>
        <v>yonhai</v>
      </c>
      <c r="AR41" t="str">
        <f>SUBSTITUTE(SUBSTITUTE(Table3[[#This Row],[5]],"&lt;",J$2),"&gt;",$E41)</f>
        <v>gohai</v>
      </c>
      <c r="AS41" t="str">
        <f>SUBSTITUTE(SUBSTITUTE(Table3[[#This Row],[6]],"&lt;",K$2),"&gt;",$E41)</f>
        <v>roppai</v>
      </c>
      <c r="AT41" t="str">
        <f>SUBSTITUTE(SUBSTITUTE(Table3[[#This Row],[7]],"&lt;",L$2),"&gt;",$E41)</f>
        <v>nanahai</v>
      </c>
      <c r="AU41" t="str">
        <f>SUBSTITUTE(SUBSTITUTE(Table3[[#This Row],[8]],"&lt;",M$2),"&gt;",$E41)</f>
        <v>happai</v>
      </c>
      <c r="AV41" t="str">
        <f>SUBSTITUTE(SUBSTITUTE(Table3[[#This Row],[9]],"&lt;",N$2),"&gt;",$E41)</f>
        <v>kyuuhai</v>
      </c>
      <c r="AW41" t="str">
        <f>SUBSTITUTE(SUBSTITUTE(Table3[[#This Row],[10]],"&lt;",O$2),"&gt;",$E41)</f>
        <v>juppai</v>
      </c>
    </row>
    <row r="42" spans="2:49" ht="15" customHeight="1" x14ac:dyDescent="0.25">
      <c r="B42" s="1" t="s">
        <v>579</v>
      </c>
      <c r="C42" s="1" t="e">
        <v>#VALUE!</v>
      </c>
      <c r="D42" s="1">
        <v>29</v>
      </c>
      <c r="E42" s="2" t="s">
        <v>202</v>
      </c>
      <c r="F42" s="7" t="s">
        <v>203</v>
      </c>
      <c r="G42" s="7" t="s">
        <v>248</v>
      </c>
      <c r="H42" s="7" t="s">
        <v>255</v>
      </c>
      <c r="I42" s="7" t="s">
        <v>248</v>
      </c>
      <c r="J42" s="7" t="s">
        <v>248</v>
      </c>
      <c r="K42" s="7" t="s">
        <v>204</v>
      </c>
      <c r="L42" s="7" t="s">
        <v>248</v>
      </c>
      <c r="M42" s="7" t="s">
        <v>205</v>
      </c>
      <c r="N42" s="7" t="s">
        <v>248</v>
      </c>
      <c r="O42" s="7" t="s">
        <v>547</v>
      </c>
      <c r="P42" s="2" t="s">
        <v>202</v>
      </c>
      <c r="R42">
        <f>LEN(SUBSTITUTE(Table3[[#This Row],[1]],"&lt;",""))-LEN(Table3[[#This Row],[1]])</f>
        <v>0</v>
      </c>
      <c r="S42">
        <f>LEN(SUBSTITUTE(Table3[[#This Row],[2]],"&lt;",""))-LEN(Table3[[#This Row],[2]])</f>
        <v>-1</v>
      </c>
      <c r="T42">
        <f>LEN(SUBSTITUTE(Table3[[#This Row],[3]],"&lt;",""))-LEN(Table3[[#This Row],[3]])</f>
        <v>-1</v>
      </c>
      <c r="U42">
        <f>LEN(SUBSTITUTE(Table3[[#This Row],[4]],"&lt;",""))-LEN(Table3[[#This Row],[4]])</f>
        <v>-1</v>
      </c>
      <c r="V42">
        <f>LEN(SUBSTITUTE(Table3[[#This Row],[5]],"&lt;",""))-LEN(Table3[[#This Row],[5]])</f>
        <v>-1</v>
      </c>
      <c r="W42">
        <f>LEN(SUBSTITUTE(Table3[[#This Row],[6]],"&lt;",""))-LEN(Table3[[#This Row],[6]])</f>
        <v>0</v>
      </c>
      <c r="X42">
        <f>LEN(SUBSTITUTE(Table3[[#This Row],[7]],"&lt;",""))-LEN(Table3[[#This Row],[7]])</f>
        <v>-1</v>
      </c>
      <c r="Y42">
        <f>LEN(SUBSTITUTE(Table3[[#This Row],[8]],"&lt;",""))-LEN(Table3[[#This Row],[8]])</f>
        <v>0</v>
      </c>
      <c r="Z42">
        <f>LEN(SUBSTITUTE(Table3[[#This Row],[9]],"&lt;",""))-LEN(Table3[[#This Row],[9]])</f>
        <v>-1</v>
      </c>
      <c r="AA42">
        <f>LEN(SUBSTITUTE(Table3[[#This Row],[10]],"&lt;",""))-LEN(Table3[[#This Row],[10]])</f>
        <v>0</v>
      </c>
      <c r="AC42">
        <f>LEN(SUBSTITUTE(Table3[[#This Row],[1]],"&gt;",""))-LEN(Table3[[#This Row],[1]])</f>
        <v>0</v>
      </c>
      <c r="AD42">
        <f>LEN(SUBSTITUTE(Table3[[#This Row],[2]],"&gt;",""))-LEN(Table3[[#This Row],[2]])</f>
        <v>-1</v>
      </c>
      <c r="AE42">
        <f>LEN(SUBSTITUTE(Table3[[#This Row],[3]],"&gt;",""))-LEN(Table3[[#This Row],[3]])</f>
        <v>0</v>
      </c>
      <c r="AF42">
        <f>LEN(SUBSTITUTE(Table3[[#This Row],[4]],"&gt;",""))-LEN(Table3[[#This Row],[4]])</f>
        <v>-1</v>
      </c>
      <c r="AG42">
        <f>LEN(SUBSTITUTE(Table3[[#This Row],[5]],"&gt;",""))-LEN(Table3[[#This Row],[5]])</f>
        <v>-1</v>
      </c>
      <c r="AH42">
        <f>LEN(SUBSTITUTE(Table3[[#This Row],[6]],"&gt;",""))-LEN(Table3[[#This Row],[6]])</f>
        <v>0</v>
      </c>
      <c r="AI42">
        <f>LEN(SUBSTITUTE(Table3[[#This Row],[7]],"&gt;",""))-LEN(Table3[[#This Row],[7]])</f>
        <v>-1</v>
      </c>
      <c r="AJ42">
        <f>LEN(SUBSTITUTE(Table3[[#This Row],[8]],"&gt;",""))-LEN(Table3[[#This Row],[8]])</f>
        <v>0</v>
      </c>
      <c r="AK42">
        <f>LEN(SUBSTITUTE(Table3[[#This Row],[9]],"&gt;",""))-LEN(Table3[[#This Row],[9]])</f>
        <v>-1</v>
      </c>
      <c r="AL42">
        <f>LEN(SUBSTITUTE(Table3[[#This Row],[10]],"&gt;",""))-LEN(Table3[[#This Row],[10]])</f>
        <v>0</v>
      </c>
      <c r="AM42" t="str">
        <f>Table3[[#This Row],[Counter word]]</f>
        <v>📏 Cylindrical Objects (ぽん)</v>
      </c>
      <c r="AN42" t="str">
        <f>SUBSTITUTE(SUBSTITUTE(Table3[[#This Row],[1]],"&lt;",F$2),"&gt;",$E42)</f>
        <v>ippon</v>
      </c>
      <c r="AO42" t="str">
        <f>SUBSTITUTE(SUBSTITUTE(Table3[[#This Row],[2]],"&lt;",G$2),"&gt;",$E42)</f>
        <v>nihon</v>
      </c>
      <c r="AP42" t="str">
        <f>SUBSTITUTE(SUBSTITUTE(Table3[[#This Row],[3]],"&lt;",H$2),"&gt;",$E42)</f>
        <v>sanbon</v>
      </c>
      <c r="AQ42" t="str">
        <f>SUBSTITUTE(SUBSTITUTE(Table3[[#This Row],[4]],"&lt;",I$2),"&gt;",$E42)</f>
        <v>yonhon</v>
      </c>
      <c r="AR42" t="str">
        <f>SUBSTITUTE(SUBSTITUTE(Table3[[#This Row],[5]],"&lt;",J$2),"&gt;",$E42)</f>
        <v>gohon</v>
      </c>
      <c r="AS42" t="str">
        <f>SUBSTITUTE(SUBSTITUTE(Table3[[#This Row],[6]],"&lt;",K$2),"&gt;",$E42)</f>
        <v>roppon</v>
      </c>
      <c r="AT42" t="str">
        <f>SUBSTITUTE(SUBSTITUTE(Table3[[#This Row],[7]],"&lt;",L$2),"&gt;",$E42)</f>
        <v>nanahon</v>
      </c>
      <c r="AU42" t="str">
        <f>SUBSTITUTE(SUBSTITUTE(Table3[[#This Row],[8]],"&lt;",M$2),"&gt;",$E42)</f>
        <v>happon</v>
      </c>
      <c r="AV42" t="str">
        <f>SUBSTITUTE(SUBSTITUTE(Table3[[#This Row],[9]],"&lt;",N$2),"&gt;",$E42)</f>
        <v>kyuuhon</v>
      </c>
      <c r="AW42" t="str">
        <f>SUBSTITUTE(SUBSTITUTE(Table3[[#This Row],[10]],"&lt;",O$2),"&gt;",$E42)</f>
        <v>juppon</v>
      </c>
    </row>
    <row r="43" spans="2:49" ht="15" customHeight="1" x14ac:dyDescent="0.25">
      <c r="B43" s="1" t="s">
        <v>599</v>
      </c>
      <c r="C43" s="1" t="e">
        <v>#VALUE!</v>
      </c>
      <c r="D43" s="1" t="e">
        <v>#VALUE!</v>
      </c>
      <c r="E43" s="2" t="s">
        <v>202</v>
      </c>
      <c r="F43" s="7" t="s">
        <v>203</v>
      </c>
      <c r="G43" s="7" t="s">
        <v>248</v>
      </c>
      <c r="H43" s="7" t="s">
        <v>255</v>
      </c>
      <c r="I43" s="7" t="s">
        <v>248</v>
      </c>
      <c r="J43" s="7" t="s">
        <v>248</v>
      </c>
      <c r="K43" s="7" t="s">
        <v>204</v>
      </c>
      <c r="L43" s="7" t="s">
        <v>248</v>
      </c>
      <c r="M43" s="7" t="s">
        <v>205</v>
      </c>
      <c r="N43" s="7" t="s">
        <v>248</v>
      </c>
      <c r="O43" s="7" t="s">
        <v>547</v>
      </c>
      <c r="P43" s="2" t="s">
        <v>202</v>
      </c>
      <c r="R43">
        <f>LEN(SUBSTITUTE(Table3[[#This Row],[1]],"&lt;",""))-LEN(Table3[[#This Row],[1]])</f>
        <v>0</v>
      </c>
      <c r="S43">
        <f>LEN(SUBSTITUTE(Table3[[#This Row],[2]],"&lt;",""))-LEN(Table3[[#This Row],[2]])</f>
        <v>-1</v>
      </c>
      <c r="T43">
        <f>LEN(SUBSTITUTE(Table3[[#This Row],[3]],"&lt;",""))-LEN(Table3[[#This Row],[3]])</f>
        <v>-1</v>
      </c>
      <c r="U43">
        <f>LEN(SUBSTITUTE(Table3[[#This Row],[4]],"&lt;",""))-LEN(Table3[[#This Row],[4]])</f>
        <v>-1</v>
      </c>
      <c r="V43">
        <f>LEN(SUBSTITUTE(Table3[[#This Row],[5]],"&lt;",""))-LEN(Table3[[#This Row],[5]])</f>
        <v>-1</v>
      </c>
      <c r="W43">
        <f>LEN(SUBSTITUTE(Table3[[#This Row],[6]],"&lt;",""))-LEN(Table3[[#This Row],[6]])</f>
        <v>0</v>
      </c>
      <c r="X43">
        <f>LEN(SUBSTITUTE(Table3[[#This Row],[7]],"&lt;",""))-LEN(Table3[[#This Row],[7]])</f>
        <v>-1</v>
      </c>
      <c r="Y43">
        <f>LEN(SUBSTITUTE(Table3[[#This Row],[8]],"&lt;",""))-LEN(Table3[[#This Row],[8]])</f>
        <v>0</v>
      </c>
      <c r="Z43">
        <f>LEN(SUBSTITUTE(Table3[[#This Row],[9]],"&lt;",""))-LEN(Table3[[#This Row],[9]])</f>
        <v>-1</v>
      </c>
      <c r="AA43">
        <f>LEN(SUBSTITUTE(Table3[[#This Row],[10]],"&lt;",""))-LEN(Table3[[#This Row],[10]])</f>
        <v>0</v>
      </c>
      <c r="AC43">
        <f>LEN(SUBSTITUTE(Table3[[#This Row],[1]],"&gt;",""))-LEN(Table3[[#This Row],[1]])</f>
        <v>0</v>
      </c>
      <c r="AD43">
        <f>LEN(SUBSTITUTE(Table3[[#This Row],[2]],"&gt;",""))-LEN(Table3[[#This Row],[2]])</f>
        <v>-1</v>
      </c>
      <c r="AE43">
        <f>LEN(SUBSTITUTE(Table3[[#This Row],[3]],"&gt;",""))-LEN(Table3[[#This Row],[3]])</f>
        <v>0</v>
      </c>
      <c r="AF43">
        <f>LEN(SUBSTITUTE(Table3[[#This Row],[4]],"&gt;",""))-LEN(Table3[[#This Row],[4]])</f>
        <v>-1</v>
      </c>
      <c r="AG43">
        <f>LEN(SUBSTITUTE(Table3[[#This Row],[5]],"&gt;",""))-LEN(Table3[[#This Row],[5]])</f>
        <v>-1</v>
      </c>
      <c r="AH43">
        <f>LEN(SUBSTITUTE(Table3[[#This Row],[6]],"&gt;",""))-LEN(Table3[[#This Row],[6]])</f>
        <v>0</v>
      </c>
      <c r="AI43">
        <f>LEN(SUBSTITUTE(Table3[[#This Row],[7]],"&gt;",""))-LEN(Table3[[#This Row],[7]])</f>
        <v>-1</v>
      </c>
      <c r="AJ43">
        <f>LEN(SUBSTITUTE(Table3[[#This Row],[8]],"&gt;",""))-LEN(Table3[[#This Row],[8]])</f>
        <v>0</v>
      </c>
      <c r="AK43">
        <f>LEN(SUBSTITUTE(Table3[[#This Row],[9]],"&gt;",""))-LEN(Table3[[#This Row],[9]])</f>
        <v>-1</v>
      </c>
      <c r="AL43">
        <f>LEN(SUBSTITUTE(Table3[[#This Row],[10]],"&gt;",""))-LEN(Table3[[#This Row],[10]])</f>
        <v>0</v>
      </c>
      <c r="AM43" t="str">
        <f>Table3[[#This Row],[Counter word]]</f>
        <v>📏 Long Thin Objects (ほん )</v>
      </c>
      <c r="AN43" t="str">
        <f>SUBSTITUTE(SUBSTITUTE(Table3[[#This Row],[1]],"&lt;",F$2),"&gt;",$E43)</f>
        <v>ippon</v>
      </c>
      <c r="AO43" t="str">
        <f>SUBSTITUTE(SUBSTITUTE(Table3[[#This Row],[2]],"&lt;",G$2),"&gt;",$E43)</f>
        <v>nihon</v>
      </c>
      <c r="AP43" t="str">
        <f>SUBSTITUTE(SUBSTITUTE(Table3[[#This Row],[3]],"&lt;",H$2),"&gt;",$E43)</f>
        <v>sanbon</v>
      </c>
      <c r="AQ43" t="str">
        <f>SUBSTITUTE(SUBSTITUTE(Table3[[#This Row],[4]],"&lt;",I$2),"&gt;",$E43)</f>
        <v>yonhon</v>
      </c>
      <c r="AR43" t="str">
        <f>SUBSTITUTE(SUBSTITUTE(Table3[[#This Row],[5]],"&lt;",J$2),"&gt;",$E43)</f>
        <v>gohon</v>
      </c>
      <c r="AS43" t="str">
        <f>SUBSTITUTE(SUBSTITUTE(Table3[[#This Row],[6]],"&lt;",K$2),"&gt;",$E43)</f>
        <v>roppon</v>
      </c>
      <c r="AT43" t="str">
        <f>SUBSTITUTE(SUBSTITUTE(Table3[[#This Row],[7]],"&lt;",L$2),"&gt;",$E43)</f>
        <v>nanahon</v>
      </c>
      <c r="AU43" t="str">
        <f>SUBSTITUTE(SUBSTITUTE(Table3[[#This Row],[8]],"&lt;",M$2),"&gt;",$E43)</f>
        <v>happon</v>
      </c>
      <c r="AV43" t="str">
        <f>SUBSTITUTE(SUBSTITUTE(Table3[[#This Row],[9]],"&lt;",N$2),"&gt;",$E43)</f>
        <v>kyuuhon</v>
      </c>
      <c r="AW43" t="str">
        <f>SUBSTITUTE(SUBSTITUTE(Table3[[#This Row],[10]],"&lt;",O$2),"&gt;",$E43)</f>
        <v>juppon</v>
      </c>
    </row>
    <row r="44" spans="2:49" ht="15" customHeight="1" x14ac:dyDescent="0.25">
      <c r="B44" s="1" t="s">
        <v>577</v>
      </c>
      <c r="C44" s="1" t="e">
        <v>#VALUE!</v>
      </c>
      <c r="D44" s="1">
        <v>15</v>
      </c>
      <c r="E44" s="2" t="s">
        <v>201</v>
      </c>
      <c r="F44" s="7" t="s">
        <v>233</v>
      </c>
      <c r="G44" s="7" t="s">
        <v>248</v>
      </c>
      <c r="H44" s="7" t="s">
        <v>248</v>
      </c>
      <c r="I44" s="7" t="s">
        <v>248</v>
      </c>
      <c r="J44" s="7" t="s">
        <v>248</v>
      </c>
      <c r="K44" s="7" t="s">
        <v>248</v>
      </c>
      <c r="L44" s="7" t="s">
        <v>248</v>
      </c>
      <c r="M44" s="7" t="s">
        <v>234</v>
      </c>
      <c r="N44" s="7" t="s">
        <v>248</v>
      </c>
      <c r="O44" s="7" t="s">
        <v>548</v>
      </c>
      <c r="P44" s="2" t="s">
        <v>201</v>
      </c>
      <c r="R44">
        <f>LEN(SUBSTITUTE(Table3[[#This Row],[1]],"&lt;",""))-LEN(Table3[[#This Row],[1]])</f>
        <v>0</v>
      </c>
      <c r="S44">
        <f>LEN(SUBSTITUTE(Table3[[#This Row],[2]],"&lt;",""))-LEN(Table3[[#This Row],[2]])</f>
        <v>-1</v>
      </c>
      <c r="T44">
        <f>LEN(SUBSTITUTE(Table3[[#This Row],[3]],"&lt;",""))-LEN(Table3[[#This Row],[3]])</f>
        <v>-1</v>
      </c>
      <c r="U44">
        <f>LEN(SUBSTITUTE(Table3[[#This Row],[4]],"&lt;",""))-LEN(Table3[[#This Row],[4]])</f>
        <v>-1</v>
      </c>
      <c r="V44">
        <f>LEN(SUBSTITUTE(Table3[[#This Row],[5]],"&lt;",""))-LEN(Table3[[#This Row],[5]])</f>
        <v>-1</v>
      </c>
      <c r="W44">
        <f>LEN(SUBSTITUTE(Table3[[#This Row],[6]],"&lt;",""))-LEN(Table3[[#This Row],[6]])</f>
        <v>-1</v>
      </c>
      <c r="X44">
        <f>LEN(SUBSTITUTE(Table3[[#This Row],[7]],"&lt;",""))-LEN(Table3[[#This Row],[7]])</f>
        <v>-1</v>
      </c>
      <c r="Y44">
        <f>LEN(SUBSTITUTE(Table3[[#This Row],[8]],"&lt;",""))-LEN(Table3[[#This Row],[8]])</f>
        <v>0</v>
      </c>
      <c r="Z44">
        <f>LEN(SUBSTITUTE(Table3[[#This Row],[9]],"&lt;",""))-LEN(Table3[[#This Row],[9]])</f>
        <v>-1</v>
      </c>
      <c r="AA44">
        <f>LEN(SUBSTITUTE(Table3[[#This Row],[10]],"&lt;",""))-LEN(Table3[[#This Row],[10]])</f>
        <v>0</v>
      </c>
      <c r="AC44">
        <f>LEN(SUBSTITUTE(Table3[[#This Row],[1]],"&gt;",""))-LEN(Table3[[#This Row],[1]])</f>
        <v>-1</v>
      </c>
      <c r="AD44">
        <f>LEN(SUBSTITUTE(Table3[[#This Row],[2]],"&gt;",""))-LEN(Table3[[#This Row],[2]])</f>
        <v>-1</v>
      </c>
      <c r="AE44">
        <f>LEN(SUBSTITUTE(Table3[[#This Row],[3]],"&gt;",""))-LEN(Table3[[#This Row],[3]])</f>
        <v>-1</v>
      </c>
      <c r="AF44">
        <f>LEN(SUBSTITUTE(Table3[[#This Row],[4]],"&gt;",""))-LEN(Table3[[#This Row],[4]])</f>
        <v>-1</v>
      </c>
      <c r="AG44">
        <f>LEN(SUBSTITUTE(Table3[[#This Row],[5]],"&gt;",""))-LEN(Table3[[#This Row],[5]])</f>
        <v>-1</v>
      </c>
      <c r="AH44">
        <f>LEN(SUBSTITUTE(Table3[[#This Row],[6]],"&gt;",""))-LEN(Table3[[#This Row],[6]])</f>
        <v>-1</v>
      </c>
      <c r="AI44">
        <f>LEN(SUBSTITUTE(Table3[[#This Row],[7]],"&gt;",""))-LEN(Table3[[#This Row],[7]])</f>
        <v>-1</v>
      </c>
      <c r="AJ44">
        <f>LEN(SUBSTITUTE(Table3[[#This Row],[8]],"&gt;",""))-LEN(Table3[[#This Row],[8]])</f>
        <v>-1</v>
      </c>
      <c r="AK44">
        <f>LEN(SUBSTITUTE(Table3[[#This Row],[9]],"&gt;",""))-LEN(Table3[[#This Row],[9]])</f>
        <v>-1</v>
      </c>
      <c r="AL44">
        <f>LEN(SUBSTITUTE(Table3[[#This Row],[10]],"&gt;",""))-LEN(Table3[[#This Row],[10]])</f>
        <v>-1</v>
      </c>
      <c r="AM44" t="str">
        <f>Table3[[#This Row],[Counter word]]</f>
        <v>📚 Books (さつ)</v>
      </c>
      <c r="AN44" t="str">
        <f>SUBSTITUTE(SUBSTITUTE(Table3[[#This Row],[1]],"&lt;",F$2),"&gt;",$E44)</f>
        <v>issatsu</v>
      </c>
      <c r="AO44" t="str">
        <f>SUBSTITUTE(SUBSTITUTE(Table3[[#This Row],[2]],"&lt;",G$2),"&gt;",$E44)</f>
        <v>nisatsu</v>
      </c>
      <c r="AP44" t="str">
        <f>SUBSTITUTE(SUBSTITUTE(Table3[[#This Row],[3]],"&lt;",H$2),"&gt;",$E44)</f>
        <v>sansatsu</v>
      </c>
      <c r="AQ44" t="str">
        <f>SUBSTITUTE(SUBSTITUTE(Table3[[#This Row],[4]],"&lt;",I$2),"&gt;",$E44)</f>
        <v>yonsatsu</v>
      </c>
      <c r="AR44" t="str">
        <f>SUBSTITUTE(SUBSTITUTE(Table3[[#This Row],[5]],"&lt;",J$2),"&gt;",$E44)</f>
        <v>gosatsu</v>
      </c>
      <c r="AS44" t="str">
        <f>SUBSTITUTE(SUBSTITUTE(Table3[[#This Row],[6]],"&lt;",K$2),"&gt;",$E44)</f>
        <v>rokusatsu</v>
      </c>
      <c r="AT44" t="str">
        <f>SUBSTITUTE(SUBSTITUTE(Table3[[#This Row],[7]],"&lt;",L$2),"&gt;",$E44)</f>
        <v>nanasatsu</v>
      </c>
      <c r="AU44" t="str">
        <f>SUBSTITUTE(SUBSTITUTE(Table3[[#This Row],[8]],"&lt;",M$2),"&gt;",$E44)</f>
        <v>hassatsu</v>
      </c>
      <c r="AV44" t="str">
        <f>SUBSTITUTE(SUBSTITUTE(Table3[[#This Row],[9]],"&lt;",N$2),"&gt;",$E44)</f>
        <v>kyuusatsu</v>
      </c>
      <c r="AW44" t="str">
        <f>SUBSTITUTE(SUBSTITUTE(Table3[[#This Row],[10]],"&lt;",O$2),"&gt;",$E44)</f>
        <v>jussatsu</v>
      </c>
    </row>
    <row r="45" spans="2:49" ht="15" customHeight="1" x14ac:dyDescent="0.25">
      <c r="B45" s="1" t="s">
        <v>581</v>
      </c>
      <c r="C45" s="1" t="e">
        <v>#VALUE!</v>
      </c>
      <c r="D45" s="1">
        <v>13</v>
      </c>
      <c r="E45" s="2" t="s">
        <v>206</v>
      </c>
      <c r="F45" s="7" t="s">
        <v>233</v>
      </c>
      <c r="G45" s="7" t="s">
        <v>248</v>
      </c>
      <c r="H45" s="7" t="s">
        <v>248</v>
      </c>
      <c r="I45" s="7" t="s">
        <v>248</v>
      </c>
      <c r="J45" s="7" t="s">
        <v>248</v>
      </c>
      <c r="K45" s="7" t="s">
        <v>248</v>
      </c>
      <c r="L45" s="7" t="s">
        <v>248</v>
      </c>
      <c r="M45" s="7" t="s">
        <v>234</v>
      </c>
      <c r="N45" s="7" t="s">
        <v>248</v>
      </c>
      <c r="O45" s="7" t="s">
        <v>548</v>
      </c>
      <c r="P45" s="2" t="s">
        <v>206</v>
      </c>
      <c r="R45">
        <f>LEN(SUBSTITUTE(Table3[[#This Row],[1]],"&lt;",""))-LEN(Table3[[#This Row],[1]])</f>
        <v>0</v>
      </c>
      <c r="S45">
        <f>LEN(SUBSTITUTE(Table3[[#This Row],[2]],"&lt;",""))-LEN(Table3[[#This Row],[2]])</f>
        <v>-1</v>
      </c>
      <c r="T45">
        <f>LEN(SUBSTITUTE(Table3[[#This Row],[3]],"&lt;",""))-LEN(Table3[[#This Row],[3]])</f>
        <v>-1</v>
      </c>
      <c r="U45">
        <f>LEN(SUBSTITUTE(Table3[[#This Row],[4]],"&lt;",""))-LEN(Table3[[#This Row],[4]])</f>
        <v>-1</v>
      </c>
      <c r="V45">
        <f>LEN(SUBSTITUTE(Table3[[#This Row],[5]],"&lt;",""))-LEN(Table3[[#This Row],[5]])</f>
        <v>-1</v>
      </c>
      <c r="W45">
        <f>LEN(SUBSTITUTE(Table3[[#This Row],[6]],"&lt;",""))-LEN(Table3[[#This Row],[6]])</f>
        <v>-1</v>
      </c>
      <c r="X45">
        <f>LEN(SUBSTITUTE(Table3[[#This Row],[7]],"&lt;",""))-LEN(Table3[[#This Row],[7]])</f>
        <v>-1</v>
      </c>
      <c r="Y45">
        <f>LEN(SUBSTITUTE(Table3[[#This Row],[8]],"&lt;",""))-LEN(Table3[[#This Row],[8]])</f>
        <v>0</v>
      </c>
      <c r="Z45">
        <f>LEN(SUBSTITUTE(Table3[[#This Row],[9]],"&lt;",""))-LEN(Table3[[#This Row],[9]])</f>
        <v>-1</v>
      </c>
      <c r="AA45">
        <f>LEN(SUBSTITUTE(Table3[[#This Row],[10]],"&lt;",""))-LEN(Table3[[#This Row],[10]])</f>
        <v>0</v>
      </c>
      <c r="AC45">
        <f>LEN(SUBSTITUTE(Table3[[#This Row],[1]],"&gt;",""))-LEN(Table3[[#This Row],[1]])</f>
        <v>-1</v>
      </c>
      <c r="AD45">
        <f>LEN(SUBSTITUTE(Table3[[#This Row],[2]],"&gt;",""))-LEN(Table3[[#This Row],[2]])</f>
        <v>-1</v>
      </c>
      <c r="AE45">
        <f>LEN(SUBSTITUTE(Table3[[#This Row],[3]],"&gt;",""))-LEN(Table3[[#This Row],[3]])</f>
        <v>-1</v>
      </c>
      <c r="AF45">
        <f>LEN(SUBSTITUTE(Table3[[#This Row],[4]],"&gt;",""))-LEN(Table3[[#This Row],[4]])</f>
        <v>-1</v>
      </c>
      <c r="AG45">
        <f>LEN(SUBSTITUTE(Table3[[#This Row],[5]],"&gt;",""))-LEN(Table3[[#This Row],[5]])</f>
        <v>-1</v>
      </c>
      <c r="AH45">
        <f>LEN(SUBSTITUTE(Table3[[#This Row],[6]],"&gt;",""))-LEN(Table3[[#This Row],[6]])</f>
        <v>-1</v>
      </c>
      <c r="AI45">
        <f>LEN(SUBSTITUTE(Table3[[#This Row],[7]],"&gt;",""))-LEN(Table3[[#This Row],[7]])</f>
        <v>-1</v>
      </c>
      <c r="AJ45">
        <f>LEN(SUBSTITUTE(Table3[[#This Row],[8]],"&gt;",""))-LEN(Table3[[#This Row],[8]])</f>
        <v>-1</v>
      </c>
      <c r="AK45">
        <f>LEN(SUBSTITUTE(Table3[[#This Row],[9]],"&gt;",""))-LEN(Table3[[#This Row],[9]])</f>
        <v>-1</v>
      </c>
      <c r="AL45">
        <f>LEN(SUBSTITUTE(Table3[[#This Row],[10]],"&gt;",""))-LEN(Table3[[#This Row],[10]])</f>
        <v>-1</v>
      </c>
      <c r="AM45" t="str">
        <f>Table3[[#This Row],[Counter word]]</f>
        <v>🎂 Age (さい)</v>
      </c>
      <c r="AN45" t="str">
        <f>SUBSTITUTE(SUBSTITUTE(Table3[[#This Row],[1]],"&lt;",F$2),"&gt;",$E45)</f>
        <v>issai</v>
      </c>
      <c r="AO45" t="str">
        <f>SUBSTITUTE(SUBSTITUTE(Table3[[#This Row],[2]],"&lt;",G$2),"&gt;",$E45)</f>
        <v>nisai</v>
      </c>
      <c r="AP45" t="str">
        <f>SUBSTITUTE(SUBSTITUTE(Table3[[#This Row],[3]],"&lt;",H$2),"&gt;",$E45)</f>
        <v>sansai</v>
      </c>
      <c r="AQ45" t="str">
        <f>SUBSTITUTE(SUBSTITUTE(Table3[[#This Row],[4]],"&lt;",I$2),"&gt;",$E45)</f>
        <v>yonsai</v>
      </c>
      <c r="AR45" t="str">
        <f>SUBSTITUTE(SUBSTITUTE(Table3[[#This Row],[5]],"&lt;",J$2),"&gt;",$E45)</f>
        <v>gosai</v>
      </c>
      <c r="AS45" t="str">
        <f>SUBSTITUTE(SUBSTITUTE(Table3[[#This Row],[6]],"&lt;",K$2),"&gt;",$E45)</f>
        <v>rokusai</v>
      </c>
      <c r="AT45" t="str">
        <f>SUBSTITUTE(SUBSTITUTE(Table3[[#This Row],[7]],"&lt;",L$2),"&gt;",$E45)</f>
        <v>nanasai</v>
      </c>
      <c r="AU45" t="str">
        <f>SUBSTITUTE(SUBSTITUTE(Table3[[#This Row],[8]],"&lt;",M$2),"&gt;",$E45)</f>
        <v>hassai</v>
      </c>
      <c r="AV45" t="str">
        <f>SUBSTITUTE(SUBSTITUTE(Table3[[#This Row],[9]],"&lt;",N$2),"&gt;",$E45)</f>
        <v>kyuusai</v>
      </c>
      <c r="AW45" t="str">
        <f>SUBSTITUTE(SUBSTITUTE(Table3[[#This Row],[10]],"&lt;",O$2),"&gt;",$E45)</f>
        <v>jussai</v>
      </c>
    </row>
    <row r="46" spans="2:49" ht="15" customHeight="1" x14ac:dyDescent="0.25">
      <c r="B46" s="1" t="s">
        <v>585</v>
      </c>
      <c r="C46" s="1" t="e">
        <v>#VALUE!</v>
      </c>
      <c r="D46" s="1">
        <v>21</v>
      </c>
      <c r="E46" s="2" t="s">
        <v>189</v>
      </c>
      <c r="F46" s="7" t="s">
        <v>233</v>
      </c>
      <c r="G46" s="7" t="s">
        <v>248</v>
      </c>
      <c r="H46" s="7" t="s">
        <v>256</v>
      </c>
      <c r="I46" s="7" t="s">
        <v>256</v>
      </c>
      <c r="J46" s="7" t="s">
        <v>248</v>
      </c>
      <c r="K46" s="7" t="s">
        <v>248</v>
      </c>
      <c r="L46" s="7" t="s">
        <v>248</v>
      </c>
      <c r="M46" s="7" t="s">
        <v>234</v>
      </c>
      <c r="N46" s="7" t="s">
        <v>248</v>
      </c>
      <c r="O46" s="7" t="s">
        <v>548</v>
      </c>
      <c r="P46" s="2" t="s">
        <v>189</v>
      </c>
      <c r="R46">
        <f>LEN(SUBSTITUTE(Table3[[#This Row],[1]],"&lt;",""))-LEN(Table3[[#This Row],[1]])</f>
        <v>0</v>
      </c>
      <c r="S46">
        <f>LEN(SUBSTITUTE(Table3[[#This Row],[2]],"&lt;",""))-LEN(Table3[[#This Row],[2]])</f>
        <v>-1</v>
      </c>
      <c r="T46">
        <f>LEN(SUBSTITUTE(Table3[[#This Row],[3]],"&lt;",""))-LEN(Table3[[#This Row],[3]])</f>
        <v>-1</v>
      </c>
      <c r="U46">
        <f>LEN(SUBSTITUTE(Table3[[#This Row],[4]],"&lt;",""))-LEN(Table3[[#This Row],[4]])</f>
        <v>-1</v>
      </c>
      <c r="V46">
        <f>LEN(SUBSTITUTE(Table3[[#This Row],[5]],"&lt;",""))-LEN(Table3[[#This Row],[5]])</f>
        <v>-1</v>
      </c>
      <c r="W46">
        <f>LEN(SUBSTITUTE(Table3[[#This Row],[6]],"&lt;",""))-LEN(Table3[[#This Row],[6]])</f>
        <v>-1</v>
      </c>
      <c r="X46">
        <f>LEN(SUBSTITUTE(Table3[[#This Row],[7]],"&lt;",""))-LEN(Table3[[#This Row],[7]])</f>
        <v>-1</v>
      </c>
      <c r="Y46">
        <f>LEN(SUBSTITUTE(Table3[[#This Row],[8]],"&lt;",""))-LEN(Table3[[#This Row],[8]])</f>
        <v>0</v>
      </c>
      <c r="Z46">
        <f>LEN(SUBSTITUTE(Table3[[#This Row],[9]],"&lt;",""))-LEN(Table3[[#This Row],[9]])</f>
        <v>-1</v>
      </c>
      <c r="AA46">
        <f>LEN(SUBSTITUTE(Table3[[#This Row],[10]],"&lt;",""))-LEN(Table3[[#This Row],[10]])</f>
        <v>0</v>
      </c>
      <c r="AC46">
        <f>LEN(SUBSTITUTE(Table3[[#This Row],[1]],"&gt;",""))-LEN(Table3[[#This Row],[1]])</f>
        <v>-1</v>
      </c>
      <c r="AD46">
        <f>LEN(SUBSTITUTE(Table3[[#This Row],[2]],"&gt;",""))-LEN(Table3[[#This Row],[2]])</f>
        <v>-1</v>
      </c>
      <c r="AE46">
        <f>LEN(SUBSTITUTE(Table3[[#This Row],[3]],"&gt;",""))-LEN(Table3[[#This Row],[3]])</f>
        <v>0</v>
      </c>
      <c r="AF46">
        <f>LEN(SUBSTITUTE(Table3[[#This Row],[4]],"&gt;",""))-LEN(Table3[[#This Row],[4]])</f>
        <v>0</v>
      </c>
      <c r="AG46">
        <f>LEN(SUBSTITUTE(Table3[[#This Row],[5]],"&gt;",""))-LEN(Table3[[#This Row],[5]])</f>
        <v>-1</v>
      </c>
      <c r="AH46">
        <f>LEN(SUBSTITUTE(Table3[[#This Row],[6]],"&gt;",""))-LEN(Table3[[#This Row],[6]])</f>
        <v>-1</v>
      </c>
      <c r="AI46">
        <f>LEN(SUBSTITUTE(Table3[[#This Row],[7]],"&gt;",""))-LEN(Table3[[#This Row],[7]])</f>
        <v>-1</v>
      </c>
      <c r="AJ46">
        <f>LEN(SUBSTITUTE(Table3[[#This Row],[8]],"&gt;",""))-LEN(Table3[[#This Row],[8]])</f>
        <v>-1</v>
      </c>
      <c r="AK46">
        <f>LEN(SUBSTITUTE(Table3[[#This Row],[9]],"&gt;",""))-LEN(Table3[[#This Row],[9]])</f>
        <v>-1</v>
      </c>
      <c r="AL46">
        <f>LEN(SUBSTITUTE(Table3[[#This Row],[10]],"&gt;",""))-LEN(Table3[[#This Row],[10]])</f>
        <v>-1</v>
      </c>
      <c r="AM46" t="str">
        <f>Table3[[#This Row],[Counter word]]</f>
        <v>👞 Shoes/Socks (そく)</v>
      </c>
      <c r="AN46" t="str">
        <f>SUBSTITUTE(SUBSTITUTE(Table3[[#This Row],[1]],"&lt;",F$2),"&gt;",$E46)</f>
        <v>issoku</v>
      </c>
      <c r="AO46" t="str">
        <f>SUBSTITUTE(SUBSTITUTE(Table3[[#This Row],[2]],"&lt;",G$2),"&gt;",$E46)</f>
        <v>nisoku</v>
      </c>
      <c r="AP46" t="str">
        <f>SUBSTITUTE(SUBSTITUTE(Table3[[#This Row],[3]],"&lt;",H$2),"&gt;",$E46)</f>
        <v>sanzoku</v>
      </c>
      <c r="AQ46" t="str">
        <f>SUBSTITUTE(SUBSTITUTE(Table3[[#This Row],[4]],"&lt;",I$2),"&gt;",$E46)</f>
        <v>yonzoku</v>
      </c>
      <c r="AR46" t="str">
        <f>SUBSTITUTE(SUBSTITUTE(Table3[[#This Row],[5]],"&lt;",J$2),"&gt;",$E46)</f>
        <v>gosoku</v>
      </c>
      <c r="AS46" t="str">
        <f>SUBSTITUTE(SUBSTITUTE(Table3[[#This Row],[6]],"&lt;",K$2),"&gt;",$E46)</f>
        <v>rokusoku</v>
      </c>
      <c r="AT46" t="str">
        <f>SUBSTITUTE(SUBSTITUTE(Table3[[#This Row],[7]],"&lt;",L$2),"&gt;",$E46)</f>
        <v>nanasoku</v>
      </c>
      <c r="AU46" t="str">
        <f>SUBSTITUTE(SUBSTITUTE(Table3[[#This Row],[8]],"&lt;",M$2),"&gt;",$E46)</f>
        <v>hassoku</v>
      </c>
      <c r="AV46" t="str">
        <f>SUBSTITUTE(SUBSTITUTE(Table3[[#This Row],[9]],"&lt;",N$2),"&gt;",$E46)</f>
        <v>kyuusoku</v>
      </c>
      <c r="AW46" t="str">
        <f>SUBSTITUTE(SUBSTITUTE(Table3[[#This Row],[10]],"&lt;",O$2),"&gt;",$E46)</f>
        <v>jussoku</v>
      </c>
    </row>
    <row r="47" spans="2:49" ht="15" customHeight="1" x14ac:dyDescent="0.25">
      <c r="B47" s="1" t="s">
        <v>592</v>
      </c>
      <c r="C47" s="1" t="e">
        <v>#VALUE!</v>
      </c>
      <c r="D47" s="1" t="e">
        <v>#VALUE!</v>
      </c>
      <c r="E47" s="2" t="s">
        <v>338</v>
      </c>
      <c r="F47" s="7" t="s">
        <v>233</v>
      </c>
      <c r="G47" s="7" t="s">
        <v>248</v>
      </c>
      <c r="H47" s="7" t="s">
        <v>248</v>
      </c>
      <c r="I47" s="7" t="s">
        <v>248</v>
      </c>
      <c r="J47" s="7" t="s">
        <v>248</v>
      </c>
      <c r="K47" s="7" t="s">
        <v>248</v>
      </c>
      <c r="L47" s="7" t="s">
        <v>248</v>
      </c>
      <c r="M47" s="7" t="s">
        <v>234</v>
      </c>
      <c r="N47" s="7" t="s">
        <v>248</v>
      </c>
      <c r="O47" s="7" t="s">
        <v>548</v>
      </c>
      <c r="P47" s="2" t="s">
        <v>338</v>
      </c>
      <c r="R47">
        <f>LEN(SUBSTITUTE(Table3[[#This Row],[1]],"&lt;",""))-LEN(Table3[[#This Row],[1]])</f>
        <v>0</v>
      </c>
      <c r="S47">
        <f>LEN(SUBSTITUTE(Table3[[#This Row],[2]],"&lt;",""))-LEN(Table3[[#This Row],[2]])</f>
        <v>-1</v>
      </c>
      <c r="T47">
        <f>LEN(SUBSTITUTE(Table3[[#This Row],[3]],"&lt;",""))-LEN(Table3[[#This Row],[3]])</f>
        <v>-1</v>
      </c>
      <c r="U47">
        <f>LEN(SUBSTITUTE(Table3[[#This Row],[4]],"&lt;",""))-LEN(Table3[[#This Row],[4]])</f>
        <v>-1</v>
      </c>
      <c r="V47">
        <f>LEN(SUBSTITUTE(Table3[[#This Row],[5]],"&lt;",""))-LEN(Table3[[#This Row],[5]])</f>
        <v>-1</v>
      </c>
      <c r="W47">
        <f>LEN(SUBSTITUTE(Table3[[#This Row],[6]],"&lt;",""))-LEN(Table3[[#This Row],[6]])</f>
        <v>-1</v>
      </c>
      <c r="X47">
        <f>LEN(SUBSTITUTE(Table3[[#This Row],[7]],"&lt;",""))-LEN(Table3[[#This Row],[7]])</f>
        <v>-1</v>
      </c>
      <c r="Y47">
        <f>LEN(SUBSTITUTE(Table3[[#This Row],[8]],"&lt;",""))-LEN(Table3[[#This Row],[8]])</f>
        <v>0</v>
      </c>
      <c r="Z47">
        <f>LEN(SUBSTITUTE(Table3[[#This Row],[9]],"&lt;",""))-LEN(Table3[[#This Row],[9]])</f>
        <v>-1</v>
      </c>
      <c r="AA47">
        <f>LEN(SUBSTITUTE(Table3[[#This Row],[10]],"&lt;",""))-LEN(Table3[[#This Row],[10]])</f>
        <v>0</v>
      </c>
      <c r="AC47">
        <f>LEN(SUBSTITUTE(Table3[[#This Row],[1]],"&gt;",""))-LEN(Table3[[#This Row],[1]])</f>
        <v>-1</v>
      </c>
      <c r="AD47">
        <f>LEN(SUBSTITUTE(Table3[[#This Row],[2]],"&gt;",""))-LEN(Table3[[#This Row],[2]])</f>
        <v>-1</v>
      </c>
      <c r="AE47">
        <f>LEN(SUBSTITUTE(Table3[[#This Row],[3]],"&gt;",""))-LEN(Table3[[#This Row],[3]])</f>
        <v>-1</v>
      </c>
      <c r="AF47">
        <f>LEN(SUBSTITUTE(Table3[[#This Row],[4]],"&gt;",""))-LEN(Table3[[#This Row],[4]])</f>
        <v>-1</v>
      </c>
      <c r="AG47">
        <f>LEN(SUBSTITUTE(Table3[[#This Row],[5]],"&gt;",""))-LEN(Table3[[#This Row],[5]])</f>
        <v>-1</v>
      </c>
      <c r="AH47">
        <f>LEN(SUBSTITUTE(Table3[[#This Row],[6]],"&gt;",""))-LEN(Table3[[#This Row],[6]])</f>
        <v>-1</v>
      </c>
      <c r="AI47">
        <f>LEN(SUBSTITUTE(Table3[[#This Row],[7]],"&gt;",""))-LEN(Table3[[#This Row],[7]])</f>
        <v>-1</v>
      </c>
      <c r="AJ47">
        <f>LEN(SUBSTITUTE(Table3[[#This Row],[8]],"&gt;",""))-LEN(Table3[[#This Row],[8]])</f>
        <v>-1</v>
      </c>
      <c r="AK47">
        <f>LEN(SUBSTITUTE(Table3[[#This Row],[9]],"&gt;",""))-LEN(Table3[[#This Row],[9]])</f>
        <v>-1</v>
      </c>
      <c r="AL47">
        <f>LEN(SUBSTITUTE(Table3[[#This Row],[10]],"&gt;",""))-LEN(Table3[[#This Row],[10]])</f>
        <v>-1</v>
      </c>
      <c r="AM47" t="str">
        <f>Table3[[#This Row],[Counter word]]</f>
        <v>📅 Weeks (しゅうかん )</v>
      </c>
      <c r="AN47" t="str">
        <f>SUBSTITUTE(SUBSTITUTE(Table3[[#This Row],[1]],"&lt;",F$2),"&gt;",$E47)</f>
        <v>isshuukan</v>
      </c>
      <c r="AO47" t="str">
        <f>SUBSTITUTE(SUBSTITUTE(Table3[[#This Row],[2]],"&lt;",G$2),"&gt;",$E47)</f>
        <v>nishuukan</v>
      </c>
      <c r="AP47" t="str">
        <f>SUBSTITUTE(SUBSTITUTE(Table3[[#This Row],[3]],"&lt;",H$2),"&gt;",$E47)</f>
        <v>sanshuukan</v>
      </c>
      <c r="AQ47" t="str">
        <f>SUBSTITUTE(SUBSTITUTE(Table3[[#This Row],[4]],"&lt;",I$2),"&gt;",$E47)</f>
        <v>yonshuukan</v>
      </c>
      <c r="AR47" t="str">
        <f>SUBSTITUTE(SUBSTITUTE(Table3[[#This Row],[5]],"&lt;",J$2),"&gt;",$E47)</f>
        <v>goshuukan</v>
      </c>
      <c r="AS47" t="str">
        <f>SUBSTITUTE(SUBSTITUTE(Table3[[#This Row],[6]],"&lt;",K$2),"&gt;",$E47)</f>
        <v>rokushuukan</v>
      </c>
      <c r="AT47" t="str">
        <f>SUBSTITUTE(SUBSTITUTE(Table3[[#This Row],[7]],"&lt;",L$2),"&gt;",$E47)</f>
        <v>nanashuukan</v>
      </c>
      <c r="AU47" t="str">
        <f>SUBSTITUTE(SUBSTITUTE(Table3[[#This Row],[8]],"&lt;",M$2),"&gt;",$E47)</f>
        <v>hasshuukan</v>
      </c>
      <c r="AV47" t="str">
        <f>SUBSTITUTE(SUBSTITUTE(Table3[[#This Row],[9]],"&lt;",N$2),"&gt;",$E47)</f>
        <v>kyuushuukan</v>
      </c>
      <c r="AW47" t="str">
        <f>SUBSTITUTE(SUBSTITUTE(Table3[[#This Row],[10]],"&lt;",O$2),"&gt;",$E47)</f>
        <v>jusshuukan</v>
      </c>
    </row>
    <row r="48" spans="2:49" ht="15" customHeight="1" x14ac:dyDescent="0.25">
      <c r="B48" s="1" t="s">
        <v>648</v>
      </c>
      <c r="C48" s="1" t="e">
        <v>#VALUE!</v>
      </c>
      <c r="D48" s="1">
        <v>13</v>
      </c>
      <c r="E48" s="2" t="s">
        <v>653</v>
      </c>
      <c r="F48" s="7" t="s">
        <v>233</v>
      </c>
      <c r="G48" s="7" t="s">
        <v>248</v>
      </c>
      <c r="H48" s="7" t="s">
        <v>248</v>
      </c>
      <c r="I48" s="7" t="s">
        <v>248</v>
      </c>
      <c r="J48" s="7" t="s">
        <v>248</v>
      </c>
      <c r="K48" s="7" t="s">
        <v>248</v>
      </c>
      <c r="L48" s="7" t="s">
        <v>248</v>
      </c>
      <c r="M48" s="7" t="s">
        <v>234</v>
      </c>
      <c r="N48" s="7" t="s">
        <v>248</v>
      </c>
      <c r="O48" s="7" t="s">
        <v>548</v>
      </c>
      <c r="P48" s="2" t="s">
        <v>653</v>
      </c>
      <c r="R48">
        <f>LEN(SUBSTITUTE(Table3[[#This Row],[1]],"&lt;",""))-LEN(Table3[[#This Row],[1]])</f>
        <v>0</v>
      </c>
      <c r="S48">
        <f>LEN(SUBSTITUTE(Table3[[#This Row],[2]],"&lt;",""))-LEN(Table3[[#This Row],[2]])</f>
        <v>-1</v>
      </c>
      <c r="T48">
        <f>LEN(SUBSTITUTE(Table3[[#This Row],[3]],"&lt;",""))-LEN(Table3[[#This Row],[3]])</f>
        <v>-1</v>
      </c>
      <c r="U48">
        <f>LEN(SUBSTITUTE(Table3[[#This Row],[4]],"&lt;",""))-LEN(Table3[[#This Row],[4]])</f>
        <v>-1</v>
      </c>
      <c r="V48">
        <f>LEN(SUBSTITUTE(Table3[[#This Row],[5]],"&lt;",""))-LEN(Table3[[#This Row],[5]])</f>
        <v>-1</v>
      </c>
      <c r="W48">
        <f>LEN(SUBSTITUTE(Table3[[#This Row],[6]],"&lt;",""))-LEN(Table3[[#This Row],[6]])</f>
        <v>-1</v>
      </c>
      <c r="X48">
        <f>LEN(SUBSTITUTE(Table3[[#This Row],[7]],"&lt;",""))-LEN(Table3[[#This Row],[7]])</f>
        <v>-1</v>
      </c>
      <c r="Y48">
        <f>LEN(SUBSTITUTE(Table3[[#This Row],[8]],"&lt;",""))-LEN(Table3[[#This Row],[8]])</f>
        <v>0</v>
      </c>
      <c r="Z48">
        <f>LEN(SUBSTITUTE(Table3[[#This Row],[9]],"&lt;",""))-LEN(Table3[[#This Row],[9]])</f>
        <v>-1</v>
      </c>
      <c r="AA48">
        <f>LEN(SUBSTITUTE(Table3[[#This Row],[10]],"&lt;",""))-LEN(Table3[[#This Row],[10]])</f>
        <v>0</v>
      </c>
      <c r="AC48">
        <f>LEN(SUBSTITUTE(Table3[[#This Row],[1]],"&gt;",""))-LEN(Table3[[#This Row],[1]])</f>
        <v>-1</v>
      </c>
      <c r="AD48">
        <f>LEN(SUBSTITUTE(Table3[[#This Row],[2]],"&gt;",""))-LEN(Table3[[#This Row],[2]])</f>
        <v>-1</v>
      </c>
      <c r="AE48">
        <f>LEN(SUBSTITUTE(Table3[[#This Row],[3]],"&gt;",""))-LEN(Table3[[#This Row],[3]])</f>
        <v>-1</v>
      </c>
      <c r="AF48">
        <f>LEN(SUBSTITUTE(Table3[[#This Row],[4]],"&gt;",""))-LEN(Table3[[#This Row],[4]])</f>
        <v>-1</v>
      </c>
      <c r="AG48">
        <f>LEN(SUBSTITUTE(Table3[[#This Row],[5]],"&gt;",""))-LEN(Table3[[#This Row],[5]])</f>
        <v>-1</v>
      </c>
      <c r="AH48">
        <f>LEN(SUBSTITUTE(Table3[[#This Row],[6]],"&gt;",""))-LEN(Table3[[#This Row],[6]])</f>
        <v>-1</v>
      </c>
      <c r="AI48">
        <f>LEN(SUBSTITUTE(Table3[[#This Row],[7]],"&gt;",""))-LEN(Table3[[#This Row],[7]])</f>
        <v>-1</v>
      </c>
      <c r="AJ48">
        <f>LEN(SUBSTITUTE(Table3[[#This Row],[8]],"&gt;",""))-LEN(Table3[[#This Row],[8]])</f>
        <v>-1</v>
      </c>
      <c r="AK48">
        <f>LEN(SUBSTITUTE(Table3[[#This Row],[9]],"&gt;",""))-LEN(Table3[[#This Row],[9]])</f>
        <v>-1</v>
      </c>
      <c r="AL48">
        <f>LEN(SUBSTITUTE(Table3[[#This Row],[10]],"&gt;",""))-LEN(Table3[[#This Row],[10]])</f>
        <v>-1</v>
      </c>
      <c r="AM48" t="str">
        <f>Table3[[#This Row],[Counter word]]</f>
        <v>🛳️ Ships (隻)</v>
      </c>
      <c r="AN48" t="str">
        <f>SUBSTITUTE(SUBSTITUTE(Table3[[#This Row],[1]],"&lt;",F$2),"&gt;",$E48)</f>
        <v>isseki</v>
      </c>
      <c r="AO48" t="str">
        <f>SUBSTITUTE(SUBSTITUTE(Table3[[#This Row],[2]],"&lt;",G$2),"&gt;",$E48)</f>
        <v>niseki</v>
      </c>
      <c r="AP48" t="str">
        <f>SUBSTITUTE(SUBSTITUTE(Table3[[#This Row],[3]],"&lt;",H$2),"&gt;",$E48)</f>
        <v>sanseki</v>
      </c>
      <c r="AQ48" t="str">
        <f>SUBSTITUTE(SUBSTITUTE(Table3[[#This Row],[4]],"&lt;",I$2),"&gt;",$E48)</f>
        <v>yonseki</v>
      </c>
      <c r="AR48" t="str">
        <f>SUBSTITUTE(SUBSTITUTE(Table3[[#This Row],[5]],"&lt;",J$2),"&gt;",$E48)</f>
        <v>goseki</v>
      </c>
      <c r="AS48" t="str">
        <f>SUBSTITUTE(SUBSTITUTE(Table3[[#This Row],[6]],"&lt;",K$2),"&gt;",$E48)</f>
        <v>rokuseki</v>
      </c>
      <c r="AT48" t="str">
        <f>SUBSTITUTE(SUBSTITUTE(Table3[[#This Row],[7]],"&lt;",L$2),"&gt;",$E48)</f>
        <v>nanaseki</v>
      </c>
      <c r="AU48" t="str">
        <f>SUBSTITUTE(SUBSTITUTE(Table3[[#This Row],[8]],"&lt;",M$2),"&gt;",$E48)</f>
        <v>hasseki</v>
      </c>
      <c r="AV48" t="str">
        <f>SUBSTITUTE(SUBSTITUTE(Table3[[#This Row],[9]],"&lt;",N$2),"&gt;",$E48)</f>
        <v>kyuuseki</v>
      </c>
      <c r="AW48" t="str">
        <f>SUBSTITUTE(SUBSTITUTE(Table3[[#This Row],[10]],"&lt;",O$2),"&gt;",$E48)</f>
        <v>jusseki</v>
      </c>
    </row>
    <row r="49" spans="2:49" ht="15" customHeight="1" x14ac:dyDescent="0.25">
      <c r="B49" s="1" t="s">
        <v>583</v>
      </c>
      <c r="C49" s="1" t="e">
        <v>#VALUE!</v>
      </c>
      <c r="D49" s="1">
        <v>23</v>
      </c>
      <c r="E49" s="2" t="s">
        <v>208</v>
      </c>
      <c r="F49" s="7" t="s">
        <v>240</v>
      </c>
      <c r="G49" s="7" t="s">
        <v>248</v>
      </c>
      <c r="H49" s="7" t="s">
        <v>248</v>
      </c>
      <c r="I49" s="7" t="s">
        <v>248</v>
      </c>
      <c r="J49" s="7" t="s">
        <v>248</v>
      </c>
      <c r="K49" s="7" t="s">
        <v>248</v>
      </c>
      <c r="L49" s="7" t="s">
        <v>248</v>
      </c>
      <c r="M49" s="7" t="s">
        <v>248</v>
      </c>
      <c r="N49" s="7" t="s">
        <v>248</v>
      </c>
      <c r="O49" s="7" t="s">
        <v>570</v>
      </c>
      <c r="P49" s="2" t="s">
        <v>208</v>
      </c>
      <c r="R49">
        <f>LEN(SUBSTITUTE(Table3[[#This Row],[1]],"&lt;",""))-LEN(Table3[[#This Row],[1]])</f>
        <v>0</v>
      </c>
      <c r="S49">
        <f>LEN(SUBSTITUTE(Table3[[#This Row],[2]],"&lt;",""))-LEN(Table3[[#This Row],[2]])</f>
        <v>-1</v>
      </c>
      <c r="T49">
        <f>LEN(SUBSTITUTE(Table3[[#This Row],[3]],"&lt;",""))-LEN(Table3[[#This Row],[3]])</f>
        <v>-1</v>
      </c>
      <c r="U49">
        <f>LEN(SUBSTITUTE(Table3[[#This Row],[4]],"&lt;",""))-LEN(Table3[[#This Row],[4]])</f>
        <v>-1</v>
      </c>
      <c r="V49">
        <f>LEN(SUBSTITUTE(Table3[[#This Row],[5]],"&lt;",""))-LEN(Table3[[#This Row],[5]])</f>
        <v>-1</v>
      </c>
      <c r="W49">
        <f>LEN(SUBSTITUTE(Table3[[#This Row],[6]],"&lt;",""))-LEN(Table3[[#This Row],[6]])</f>
        <v>-1</v>
      </c>
      <c r="X49">
        <f>LEN(SUBSTITUTE(Table3[[#This Row],[7]],"&lt;",""))-LEN(Table3[[#This Row],[7]])</f>
        <v>-1</v>
      </c>
      <c r="Y49">
        <f>LEN(SUBSTITUTE(Table3[[#This Row],[8]],"&lt;",""))-LEN(Table3[[#This Row],[8]])</f>
        <v>-1</v>
      </c>
      <c r="Z49">
        <f>LEN(SUBSTITUTE(Table3[[#This Row],[9]],"&lt;",""))-LEN(Table3[[#This Row],[9]])</f>
        <v>-1</v>
      </c>
      <c r="AA49">
        <f>LEN(SUBSTITUTE(Table3[[#This Row],[10]],"&lt;",""))-LEN(Table3[[#This Row],[10]])</f>
        <v>0</v>
      </c>
      <c r="AC49">
        <f>LEN(SUBSTITUTE(Table3[[#This Row],[1]],"&gt;",""))-LEN(Table3[[#This Row],[1]])</f>
        <v>-1</v>
      </c>
      <c r="AD49">
        <f>LEN(SUBSTITUTE(Table3[[#This Row],[2]],"&gt;",""))-LEN(Table3[[#This Row],[2]])</f>
        <v>-1</v>
      </c>
      <c r="AE49">
        <f>LEN(SUBSTITUTE(Table3[[#This Row],[3]],"&gt;",""))-LEN(Table3[[#This Row],[3]])</f>
        <v>-1</v>
      </c>
      <c r="AF49">
        <f>LEN(SUBSTITUTE(Table3[[#This Row],[4]],"&gt;",""))-LEN(Table3[[#This Row],[4]])</f>
        <v>-1</v>
      </c>
      <c r="AG49">
        <f>LEN(SUBSTITUTE(Table3[[#This Row],[5]],"&gt;",""))-LEN(Table3[[#This Row],[5]])</f>
        <v>-1</v>
      </c>
      <c r="AH49">
        <f>LEN(SUBSTITUTE(Table3[[#This Row],[6]],"&gt;",""))-LEN(Table3[[#This Row],[6]])</f>
        <v>-1</v>
      </c>
      <c r="AI49">
        <f>LEN(SUBSTITUTE(Table3[[#This Row],[7]],"&gt;",""))-LEN(Table3[[#This Row],[7]])</f>
        <v>-1</v>
      </c>
      <c r="AJ49">
        <f>LEN(SUBSTITUTE(Table3[[#This Row],[8]],"&gt;",""))-LEN(Table3[[#This Row],[8]])</f>
        <v>-1</v>
      </c>
      <c r="AK49">
        <f>LEN(SUBSTITUTE(Table3[[#This Row],[9]],"&gt;",""))-LEN(Table3[[#This Row],[9]])</f>
        <v>-1</v>
      </c>
      <c r="AL49">
        <f>LEN(SUBSTITUTE(Table3[[#This Row],[10]],"&gt;",""))-LEN(Table3[[#This Row],[10]])</f>
        <v>-1</v>
      </c>
      <c r="AM49" t="str">
        <f>Table3[[#This Row],[Counter word]]</f>
        <v>🐘 Large Animals (とう)</v>
      </c>
      <c r="AN49" t="str">
        <f>SUBSTITUTE(SUBSTITUTE(Table3[[#This Row],[1]],"&lt;",F$2),"&gt;",$E49)</f>
        <v>ittou</v>
      </c>
      <c r="AO49" t="str">
        <f>SUBSTITUTE(SUBSTITUTE(Table3[[#This Row],[2]],"&lt;",G$2),"&gt;",$E49)</f>
        <v>nitou</v>
      </c>
      <c r="AP49" t="str">
        <f>SUBSTITUTE(SUBSTITUTE(Table3[[#This Row],[3]],"&lt;",H$2),"&gt;",$E49)</f>
        <v>santou</v>
      </c>
      <c r="AQ49" t="str">
        <f>SUBSTITUTE(SUBSTITUTE(Table3[[#This Row],[4]],"&lt;",I$2),"&gt;",$E49)</f>
        <v>yontou</v>
      </c>
      <c r="AR49" t="str">
        <f>SUBSTITUTE(SUBSTITUTE(Table3[[#This Row],[5]],"&lt;",J$2),"&gt;",$E49)</f>
        <v>gotou</v>
      </c>
      <c r="AS49" t="str">
        <f>SUBSTITUTE(SUBSTITUTE(Table3[[#This Row],[6]],"&lt;",K$2),"&gt;",$E49)</f>
        <v>rokutou</v>
      </c>
      <c r="AT49" t="str">
        <f>SUBSTITUTE(SUBSTITUTE(Table3[[#This Row],[7]],"&lt;",L$2),"&gt;",$E49)</f>
        <v>nanatou</v>
      </c>
      <c r="AU49" t="str">
        <f>SUBSTITUTE(SUBSTITUTE(Table3[[#This Row],[8]],"&lt;",M$2),"&gt;",$E49)</f>
        <v>hachitou</v>
      </c>
      <c r="AV49" t="str">
        <f>SUBSTITUTE(SUBSTITUTE(Table3[[#This Row],[9]],"&lt;",N$2),"&gt;",$E49)</f>
        <v>kyuutou</v>
      </c>
      <c r="AW49" t="str">
        <f>SUBSTITUTE(SUBSTITUTE(Table3[[#This Row],[10]],"&lt;",O$2),"&gt;",$E49)</f>
        <v>juttou</v>
      </c>
    </row>
    <row r="50" spans="2:49" ht="15" customHeight="1" x14ac:dyDescent="0.25">
      <c r="B50" s="1" t="s">
        <v>594</v>
      </c>
      <c r="C50" s="1" t="e">
        <v>#VALUE!</v>
      </c>
      <c r="D50" s="1" t="e">
        <v>#VALUE!</v>
      </c>
      <c r="E50" s="2" t="s">
        <v>340</v>
      </c>
      <c r="F50" s="7" t="s">
        <v>341</v>
      </c>
      <c r="G50" s="7" t="s">
        <v>248</v>
      </c>
      <c r="H50" s="7" t="s">
        <v>342</v>
      </c>
      <c r="I50" s="7" t="s">
        <v>248</v>
      </c>
      <c r="J50" s="7" t="s">
        <v>248</v>
      </c>
      <c r="K50" s="7" t="s">
        <v>343</v>
      </c>
      <c r="L50" s="7" t="s">
        <v>248</v>
      </c>
      <c r="M50" s="7" t="s">
        <v>344</v>
      </c>
      <c r="N50" s="7" t="s">
        <v>248</v>
      </c>
      <c r="O50" s="7" t="s">
        <v>345</v>
      </c>
      <c r="P50" s="2" t="s">
        <v>340</v>
      </c>
      <c r="R50">
        <f>LEN(SUBSTITUTE(Table3[[#This Row],[1]],"&lt;",""))-LEN(Table3[[#This Row],[1]])</f>
        <v>0</v>
      </c>
      <c r="S50">
        <f>LEN(SUBSTITUTE(Table3[[#This Row],[2]],"&lt;",""))-LEN(Table3[[#This Row],[2]])</f>
        <v>-1</v>
      </c>
      <c r="T50">
        <f>LEN(SUBSTITUTE(Table3[[#This Row],[3]],"&lt;",""))-LEN(Table3[[#This Row],[3]])</f>
        <v>-1</v>
      </c>
      <c r="U50">
        <f>LEN(SUBSTITUTE(Table3[[#This Row],[4]],"&lt;",""))-LEN(Table3[[#This Row],[4]])</f>
        <v>-1</v>
      </c>
      <c r="V50">
        <f>LEN(SUBSTITUTE(Table3[[#This Row],[5]],"&lt;",""))-LEN(Table3[[#This Row],[5]])</f>
        <v>-1</v>
      </c>
      <c r="W50">
        <f>LEN(SUBSTITUTE(Table3[[#This Row],[6]],"&lt;",""))-LEN(Table3[[#This Row],[6]])</f>
        <v>0</v>
      </c>
      <c r="X50">
        <f>LEN(SUBSTITUTE(Table3[[#This Row],[7]],"&lt;",""))-LEN(Table3[[#This Row],[7]])</f>
        <v>-1</v>
      </c>
      <c r="Y50">
        <f>LEN(SUBSTITUTE(Table3[[#This Row],[8]],"&lt;",""))-LEN(Table3[[#This Row],[8]])</f>
        <v>0</v>
      </c>
      <c r="Z50">
        <f>LEN(SUBSTITUTE(Table3[[#This Row],[9]],"&lt;",""))-LEN(Table3[[#This Row],[9]])</f>
        <v>-1</v>
      </c>
      <c r="AA50">
        <f>LEN(SUBSTITUTE(Table3[[#This Row],[10]],"&lt;",""))-LEN(Table3[[#This Row],[10]])</f>
        <v>0</v>
      </c>
      <c r="AC50">
        <f>LEN(SUBSTITUTE(Table3[[#This Row],[1]],"&gt;",""))-LEN(Table3[[#This Row],[1]])</f>
        <v>-1</v>
      </c>
      <c r="AD50">
        <f>LEN(SUBSTITUTE(Table3[[#This Row],[2]],"&gt;",""))-LEN(Table3[[#This Row],[2]])</f>
        <v>-1</v>
      </c>
      <c r="AE50">
        <f>LEN(SUBSTITUTE(Table3[[#This Row],[3]],"&gt;",""))-LEN(Table3[[#This Row],[3]])</f>
        <v>0</v>
      </c>
      <c r="AF50">
        <f>LEN(SUBSTITUTE(Table3[[#This Row],[4]],"&gt;",""))-LEN(Table3[[#This Row],[4]])</f>
        <v>-1</v>
      </c>
      <c r="AG50">
        <f>LEN(SUBSTITUTE(Table3[[#This Row],[5]],"&gt;",""))-LEN(Table3[[#This Row],[5]])</f>
        <v>-1</v>
      </c>
      <c r="AH50">
        <f>LEN(SUBSTITUTE(Table3[[#This Row],[6]],"&gt;",""))-LEN(Table3[[#This Row],[6]])</f>
        <v>0</v>
      </c>
      <c r="AI50">
        <f>LEN(SUBSTITUTE(Table3[[#This Row],[7]],"&gt;",""))-LEN(Table3[[#This Row],[7]])</f>
        <v>-1</v>
      </c>
      <c r="AJ50">
        <f>LEN(SUBSTITUTE(Table3[[#This Row],[8]],"&gt;",""))-LEN(Table3[[#This Row],[8]])</f>
        <v>0</v>
      </c>
      <c r="AK50">
        <f>LEN(SUBSTITUTE(Table3[[#This Row],[9]],"&gt;",""))-LEN(Table3[[#This Row],[9]])</f>
        <v>-1</v>
      </c>
      <c r="AL50">
        <f>LEN(SUBSTITUTE(Table3[[#This Row],[10]],"&gt;",""))-LEN(Table3[[#This Row],[10]])</f>
        <v>0</v>
      </c>
      <c r="AM50" t="str">
        <f>Table3[[#This Row],[Counter word]]</f>
        <v>💯 Hundreds (ひゃく )</v>
      </c>
      <c r="AN50" t="str">
        <f>SUBSTITUTE(SUBSTITUTE(Table3[[#This Row],[1]],"&lt;",F$2),"&gt;",$E50)</f>
        <v>hyaku</v>
      </c>
      <c r="AO50" t="str">
        <f>SUBSTITUTE(SUBSTITUTE(Table3[[#This Row],[2]],"&lt;",G$2),"&gt;",$E50)</f>
        <v>nihyaku</v>
      </c>
      <c r="AP50" t="str">
        <f>SUBSTITUTE(SUBSTITUTE(Table3[[#This Row],[3]],"&lt;",H$2),"&gt;",$E50)</f>
        <v>sanbyaku</v>
      </c>
      <c r="AQ50" t="str">
        <f>SUBSTITUTE(SUBSTITUTE(Table3[[#This Row],[4]],"&lt;",I$2),"&gt;",$E50)</f>
        <v>yonhyaku</v>
      </c>
      <c r="AR50" t="str">
        <f>SUBSTITUTE(SUBSTITUTE(Table3[[#This Row],[5]],"&lt;",J$2),"&gt;",$E50)</f>
        <v>gohyaku</v>
      </c>
      <c r="AS50" t="str">
        <f>SUBSTITUTE(SUBSTITUTE(Table3[[#This Row],[6]],"&lt;",K$2),"&gt;",$E50)</f>
        <v>roppyaku</v>
      </c>
      <c r="AT50" t="str">
        <f>SUBSTITUTE(SUBSTITUTE(Table3[[#This Row],[7]],"&lt;",L$2),"&gt;",$E50)</f>
        <v>nanahyaku</v>
      </c>
      <c r="AU50" t="str">
        <f>SUBSTITUTE(SUBSTITUTE(Table3[[#This Row],[8]],"&lt;",M$2),"&gt;",$E50)</f>
        <v>happyaku</v>
      </c>
      <c r="AV50" t="str">
        <f>SUBSTITUTE(SUBSTITUTE(Table3[[#This Row],[9]],"&lt;",N$2),"&gt;",$E50)</f>
        <v>kyuuhyaku</v>
      </c>
      <c r="AW50" t="str">
        <f>SUBSTITUTE(SUBSTITUTE(Table3[[#This Row],[10]],"&lt;",O$2),"&gt;",$E50)</f>
        <v>sen</v>
      </c>
    </row>
    <row r="51" spans="2:49" ht="15" customHeight="1" x14ac:dyDescent="0.25">
      <c r="B51" s="1" t="s">
        <v>571</v>
      </c>
      <c r="C51" s="1" t="e">
        <v>#VALUE!</v>
      </c>
      <c r="D51" s="1">
        <v>22</v>
      </c>
      <c r="E51" s="2" t="s">
        <v>192</v>
      </c>
      <c r="F51" s="7" t="s">
        <v>241</v>
      </c>
      <c r="G51" s="7" t="s">
        <v>242</v>
      </c>
      <c r="H51" s="7" t="s">
        <v>243</v>
      </c>
      <c r="I51" s="7" t="s">
        <v>244</v>
      </c>
      <c r="J51" s="7" t="s">
        <v>333</v>
      </c>
      <c r="K51" s="7" t="s">
        <v>245</v>
      </c>
      <c r="L51" s="7" t="s">
        <v>248</v>
      </c>
      <c r="M51" s="7" t="s">
        <v>246</v>
      </c>
      <c r="N51" s="7" t="s">
        <v>247</v>
      </c>
      <c r="O51" s="7" t="s">
        <v>193</v>
      </c>
      <c r="P51" s="2" t="s">
        <v>192</v>
      </c>
      <c r="R51">
        <f>LEN(SUBSTITUTE(Table3[[#This Row],[1]],"&lt;",""))-LEN(Table3[[#This Row],[1]])</f>
        <v>0</v>
      </c>
      <c r="S51">
        <f>LEN(SUBSTITUTE(Table3[[#This Row],[2]],"&lt;",""))-LEN(Table3[[#This Row],[2]])</f>
        <v>0</v>
      </c>
      <c r="T51">
        <f>LEN(SUBSTITUTE(Table3[[#This Row],[3]],"&lt;",""))-LEN(Table3[[#This Row],[3]])</f>
        <v>0</v>
      </c>
      <c r="U51">
        <f>LEN(SUBSTITUTE(Table3[[#This Row],[4]],"&lt;",""))-LEN(Table3[[#This Row],[4]])</f>
        <v>0</v>
      </c>
      <c r="V51">
        <f>LEN(SUBSTITUTE(Table3[[#This Row],[5]],"&lt;",""))-LEN(Table3[[#This Row],[5]])</f>
        <v>0</v>
      </c>
      <c r="W51">
        <f>LEN(SUBSTITUTE(Table3[[#This Row],[6]],"&lt;",""))-LEN(Table3[[#This Row],[6]])</f>
        <v>0</v>
      </c>
      <c r="X51">
        <f>LEN(SUBSTITUTE(Table3[[#This Row],[7]],"&lt;",""))-LEN(Table3[[#This Row],[7]])</f>
        <v>-1</v>
      </c>
      <c r="Y51">
        <f>LEN(SUBSTITUTE(Table3[[#This Row],[8]],"&lt;",""))-LEN(Table3[[#This Row],[8]])</f>
        <v>0</v>
      </c>
      <c r="Z51">
        <f>LEN(SUBSTITUTE(Table3[[#This Row],[9]],"&lt;",""))-LEN(Table3[[#This Row],[9]])</f>
        <v>0</v>
      </c>
      <c r="AA51">
        <f>LEN(SUBSTITUTE(Table3[[#This Row],[10]],"&lt;",""))-LEN(Table3[[#This Row],[10]])</f>
        <v>0</v>
      </c>
      <c r="AC51">
        <f>LEN(SUBSTITUTE(Table3[[#This Row],[1]],"&gt;",""))-LEN(Table3[[#This Row],[1]])</f>
        <v>-1</v>
      </c>
      <c r="AD51">
        <f>LEN(SUBSTITUTE(Table3[[#This Row],[2]],"&gt;",""))-LEN(Table3[[#This Row],[2]])</f>
        <v>-1</v>
      </c>
      <c r="AE51">
        <f>LEN(SUBSTITUTE(Table3[[#This Row],[3]],"&gt;",""))-LEN(Table3[[#This Row],[3]])</f>
        <v>-1</v>
      </c>
      <c r="AF51">
        <f>LEN(SUBSTITUTE(Table3[[#This Row],[4]],"&gt;",""))-LEN(Table3[[#This Row],[4]])</f>
        <v>-1</v>
      </c>
      <c r="AG51">
        <f>LEN(SUBSTITUTE(Table3[[#This Row],[5]],"&gt;",""))-LEN(Table3[[#This Row],[5]])</f>
        <v>-1</v>
      </c>
      <c r="AH51">
        <f>LEN(SUBSTITUTE(Table3[[#This Row],[6]],"&gt;",""))-LEN(Table3[[#This Row],[6]])</f>
        <v>-1</v>
      </c>
      <c r="AI51">
        <f>LEN(SUBSTITUTE(Table3[[#This Row],[7]],"&gt;",""))-LEN(Table3[[#This Row],[7]])</f>
        <v>-1</v>
      </c>
      <c r="AJ51">
        <f>LEN(SUBSTITUTE(Table3[[#This Row],[8]],"&gt;",""))-LEN(Table3[[#This Row],[8]])</f>
        <v>-1</v>
      </c>
      <c r="AK51">
        <f>LEN(SUBSTITUTE(Table3[[#This Row],[9]],"&gt;",""))-LEN(Table3[[#This Row],[9]])</f>
        <v>-1</v>
      </c>
      <c r="AL51">
        <f>LEN(SUBSTITUTE(Table3[[#This Row],[10]],"&gt;",""))-LEN(Table3[[#This Row],[10]])</f>
        <v>0</v>
      </c>
      <c r="AM51" t="str">
        <f>Table3[[#This Row],[Counter word]]</f>
        <v>🔢 Generic Items (つ)</v>
      </c>
      <c r="AN51" t="str">
        <f>SUBSTITUTE(SUBSTITUTE(Table3[[#This Row],[1]],"&lt;",F$2),"&gt;",$E51)</f>
        <v>hitotsu</v>
      </c>
      <c r="AO51" t="str">
        <f>SUBSTITUTE(SUBSTITUTE(Table3[[#This Row],[2]],"&lt;",G$2),"&gt;",$E51)</f>
        <v>futatsu</v>
      </c>
      <c r="AP51" t="str">
        <f>SUBSTITUTE(SUBSTITUTE(Table3[[#This Row],[3]],"&lt;",H$2),"&gt;",$E51)</f>
        <v>mittsu</v>
      </c>
      <c r="AQ51" t="str">
        <f>SUBSTITUTE(SUBSTITUTE(Table3[[#This Row],[4]],"&lt;",I$2),"&gt;",$E51)</f>
        <v>yottsu</v>
      </c>
      <c r="AR51" t="str">
        <f>SUBSTITUTE(SUBSTITUTE(Table3[[#This Row],[5]],"&lt;",J$2),"&gt;",$E51)</f>
        <v>itsutsu</v>
      </c>
      <c r="AS51" t="str">
        <f>SUBSTITUTE(SUBSTITUTE(Table3[[#This Row],[6]],"&lt;",K$2),"&gt;",$E51)</f>
        <v>muttsu</v>
      </c>
      <c r="AT51" t="str">
        <f>SUBSTITUTE(SUBSTITUTE(Table3[[#This Row],[7]],"&lt;",L$2),"&gt;",$E51)</f>
        <v>nanatsu</v>
      </c>
      <c r="AU51" t="str">
        <f>SUBSTITUTE(SUBSTITUTE(Table3[[#This Row],[8]],"&lt;",M$2),"&gt;",$E51)</f>
        <v>yattsu</v>
      </c>
      <c r="AV51" t="str">
        <f>SUBSTITUTE(SUBSTITUTE(Table3[[#This Row],[9]],"&lt;",N$2),"&gt;",$E51)</f>
        <v>kokonotsu</v>
      </c>
      <c r="AW51" t="str">
        <f>SUBSTITUTE(SUBSTITUTE(Table3[[#This Row],[10]],"&lt;",O$2),"&gt;",$E51)</f>
        <v>too</v>
      </c>
    </row>
    <row r="52" spans="2:49" ht="15" customHeight="1" x14ac:dyDescent="0.25">
      <c r="B52" s="1" t="s">
        <v>591</v>
      </c>
      <c r="C52" s="1" t="e">
        <v>#VALUE!</v>
      </c>
      <c r="D52" s="1" t="e">
        <v>#VALUE!</v>
      </c>
      <c r="E52" s="2" t="s">
        <v>329</v>
      </c>
      <c r="F52" s="7" t="s">
        <v>551</v>
      </c>
      <c r="G52" s="7" t="s">
        <v>330</v>
      </c>
      <c r="H52" s="7" t="s">
        <v>331</v>
      </c>
      <c r="I52" s="7" t="s">
        <v>332</v>
      </c>
      <c r="J52" s="7" t="s">
        <v>333</v>
      </c>
      <c r="K52" s="7" t="s">
        <v>334</v>
      </c>
      <c r="L52" s="7" t="s">
        <v>335</v>
      </c>
      <c r="M52" s="7" t="s">
        <v>336</v>
      </c>
      <c r="N52" s="7" t="s">
        <v>247</v>
      </c>
      <c r="O52" s="7" t="s">
        <v>337</v>
      </c>
      <c r="P52" s="2" t="s">
        <v>329</v>
      </c>
      <c r="R52">
        <f>LEN(SUBSTITUTE(Table3[[#This Row],[1]],"&lt;",""))-LEN(Table3[[#This Row],[1]])</f>
        <v>-1</v>
      </c>
      <c r="S52">
        <f>LEN(SUBSTITUTE(Table3[[#This Row],[2]],"&lt;",""))-LEN(Table3[[#This Row],[2]])</f>
        <v>0</v>
      </c>
      <c r="T52">
        <f>LEN(SUBSTITUTE(Table3[[#This Row],[3]],"&lt;",""))-LEN(Table3[[#This Row],[3]])</f>
        <v>0</v>
      </c>
      <c r="U52">
        <f>LEN(SUBSTITUTE(Table3[[#This Row],[4]],"&lt;",""))-LEN(Table3[[#This Row],[4]])</f>
        <v>0</v>
      </c>
      <c r="V52">
        <f>LEN(SUBSTITUTE(Table3[[#This Row],[5]],"&lt;",""))-LEN(Table3[[#This Row],[5]])</f>
        <v>0</v>
      </c>
      <c r="W52">
        <f>LEN(SUBSTITUTE(Table3[[#This Row],[6]],"&lt;",""))-LEN(Table3[[#This Row],[6]])</f>
        <v>0</v>
      </c>
      <c r="X52">
        <f>LEN(SUBSTITUTE(Table3[[#This Row],[7]],"&lt;",""))-LEN(Table3[[#This Row],[7]])</f>
        <v>0</v>
      </c>
      <c r="Y52">
        <f>LEN(SUBSTITUTE(Table3[[#This Row],[8]],"&lt;",""))-LEN(Table3[[#This Row],[8]])</f>
        <v>0</v>
      </c>
      <c r="Z52">
        <f>LEN(SUBSTITUTE(Table3[[#This Row],[9]],"&lt;",""))-LEN(Table3[[#This Row],[9]])</f>
        <v>0</v>
      </c>
      <c r="AA52">
        <f>LEN(SUBSTITUTE(Table3[[#This Row],[10]],"&lt;",""))-LEN(Table3[[#This Row],[10]])</f>
        <v>0</v>
      </c>
      <c r="AC52">
        <f>LEN(SUBSTITUTE(Table3[[#This Row],[1]],"&gt;",""))-LEN(Table3[[#This Row],[1]])</f>
        <v>0</v>
      </c>
      <c r="AD52">
        <f>LEN(SUBSTITUTE(Table3[[#This Row],[2]],"&gt;",""))-LEN(Table3[[#This Row],[2]])</f>
        <v>-1</v>
      </c>
      <c r="AE52">
        <f>LEN(SUBSTITUTE(Table3[[#This Row],[3]],"&gt;",""))-LEN(Table3[[#This Row],[3]])</f>
        <v>-1</v>
      </c>
      <c r="AF52">
        <f>LEN(SUBSTITUTE(Table3[[#This Row],[4]],"&gt;",""))-LEN(Table3[[#This Row],[4]])</f>
        <v>-1</v>
      </c>
      <c r="AG52">
        <f>LEN(SUBSTITUTE(Table3[[#This Row],[5]],"&gt;",""))-LEN(Table3[[#This Row],[5]])</f>
        <v>-1</v>
      </c>
      <c r="AH52">
        <f>LEN(SUBSTITUTE(Table3[[#This Row],[6]],"&gt;",""))-LEN(Table3[[#This Row],[6]])</f>
        <v>-1</v>
      </c>
      <c r="AI52">
        <f>LEN(SUBSTITUTE(Table3[[#This Row],[7]],"&gt;",""))-LEN(Table3[[#This Row],[7]])</f>
        <v>-1</v>
      </c>
      <c r="AJ52">
        <f>LEN(SUBSTITUTE(Table3[[#This Row],[8]],"&gt;",""))-LEN(Table3[[#This Row],[8]])</f>
        <v>-1</v>
      </c>
      <c r="AK52">
        <f>LEN(SUBSTITUTE(Table3[[#This Row],[9]],"&gt;",""))-LEN(Table3[[#This Row],[9]])</f>
        <v>-1</v>
      </c>
      <c r="AL52">
        <f>LEN(SUBSTITUTE(Table3[[#This Row],[10]],"&gt;",""))-LEN(Table3[[#This Row],[10]])</f>
        <v>-1</v>
      </c>
      <c r="AM52" t="str">
        <f>Table3[[#This Row],[Counter word]]</f>
        <v>📆 Days (にち )</v>
      </c>
      <c r="AN52" t="str">
        <f>SUBSTITUTE(SUBSTITUTE(Table3[[#This Row],[1]],"&lt;",F$2),"&gt;",$E52)</f>
        <v>ichinichi</v>
      </c>
      <c r="AO52" t="str">
        <f>SUBSTITUTE(SUBSTITUTE(Table3[[#This Row],[2]],"&lt;",G$2),"&gt;",$E52)</f>
        <v>futsuka</v>
      </c>
      <c r="AP52" t="str">
        <f>SUBSTITUTE(SUBSTITUTE(Table3[[#This Row],[3]],"&lt;",H$2),"&gt;",$E52)</f>
        <v>mikka</v>
      </c>
      <c r="AQ52" t="str">
        <f>SUBSTITUTE(SUBSTITUTE(Table3[[#This Row],[4]],"&lt;",I$2),"&gt;",$E52)</f>
        <v>yokka</v>
      </c>
      <c r="AR52" t="str">
        <f>SUBSTITUTE(SUBSTITUTE(Table3[[#This Row],[5]],"&lt;",J$2),"&gt;",$E52)</f>
        <v>itsuka</v>
      </c>
      <c r="AS52" t="str">
        <f>SUBSTITUTE(SUBSTITUTE(Table3[[#This Row],[6]],"&lt;",K$2),"&gt;",$E52)</f>
        <v>muika</v>
      </c>
      <c r="AT52" t="str">
        <f>SUBSTITUTE(SUBSTITUTE(Table3[[#This Row],[7]],"&lt;",L$2),"&gt;",$E52)</f>
        <v>nanoka</v>
      </c>
      <c r="AU52" t="str">
        <f>SUBSTITUTE(SUBSTITUTE(Table3[[#This Row],[8]],"&lt;",M$2),"&gt;",$E52)</f>
        <v>youka</v>
      </c>
      <c r="AV52" t="str">
        <f>SUBSTITUTE(SUBSTITUTE(Table3[[#This Row],[9]],"&lt;",N$2),"&gt;",$E52)</f>
        <v>kokonoka</v>
      </c>
      <c r="AW52" t="str">
        <f>SUBSTITUTE(SUBSTITUTE(Table3[[#This Row],[10]],"&lt;",O$2),"&gt;",$E52)</f>
        <v>tooka</v>
      </c>
    </row>
    <row r="53" spans="2:49" ht="15" customHeight="1" thickBot="1" x14ac:dyDescent="0.3">
      <c r="B53" s="1" t="s">
        <v>602</v>
      </c>
      <c r="C53" s="1" t="e">
        <v>#VALUE!</v>
      </c>
      <c r="D53" s="1" t="e">
        <v>#VALUE!</v>
      </c>
      <c r="E53" s="2" t="s">
        <v>527</v>
      </c>
      <c r="F53" s="7" t="s">
        <v>241</v>
      </c>
      <c r="G53" s="7" t="s">
        <v>242</v>
      </c>
      <c r="H53" s="7" t="s">
        <v>528</v>
      </c>
      <c r="I53" s="7" t="s">
        <v>236</v>
      </c>
      <c r="J53" s="7" t="s">
        <v>333</v>
      </c>
      <c r="K53" s="7" t="s">
        <v>529</v>
      </c>
      <c r="L53" s="7" t="s">
        <v>248</v>
      </c>
      <c r="M53" s="7" t="s">
        <v>530</v>
      </c>
      <c r="N53" s="7" t="s">
        <v>247</v>
      </c>
      <c r="O53" s="7" t="s">
        <v>337</v>
      </c>
      <c r="P53" s="2" t="s">
        <v>527</v>
      </c>
      <c r="R53">
        <f>LEN(SUBSTITUTE(Table3[[#This Row],[1]],"&lt;",""))-LEN(Table3[[#This Row],[1]])</f>
        <v>0</v>
      </c>
      <c r="S53">
        <f>LEN(SUBSTITUTE(Table3[[#This Row],[2]],"&lt;",""))-LEN(Table3[[#This Row],[2]])</f>
        <v>0</v>
      </c>
      <c r="T53">
        <f>LEN(SUBSTITUTE(Table3[[#This Row],[3]],"&lt;",""))-LEN(Table3[[#This Row],[3]])</f>
        <v>0</v>
      </c>
      <c r="U53">
        <f>LEN(SUBSTITUTE(Table3[[#This Row],[4]],"&lt;",""))-LEN(Table3[[#This Row],[4]])</f>
        <v>0</v>
      </c>
      <c r="V53">
        <f>LEN(SUBSTITUTE(Table3[[#This Row],[5]],"&lt;",""))-LEN(Table3[[#This Row],[5]])</f>
        <v>0</v>
      </c>
      <c r="W53">
        <f>LEN(SUBSTITUTE(Table3[[#This Row],[6]],"&lt;",""))-LEN(Table3[[#This Row],[6]])</f>
        <v>0</v>
      </c>
      <c r="X53">
        <f>LEN(SUBSTITUTE(Table3[[#This Row],[7]],"&lt;",""))-LEN(Table3[[#This Row],[7]])</f>
        <v>-1</v>
      </c>
      <c r="Y53">
        <f>LEN(SUBSTITUTE(Table3[[#This Row],[8]],"&lt;",""))-LEN(Table3[[#This Row],[8]])</f>
        <v>0</v>
      </c>
      <c r="Z53">
        <f>LEN(SUBSTITUTE(Table3[[#This Row],[9]],"&lt;",""))-LEN(Table3[[#This Row],[9]])</f>
        <v>0</v>
      </c>
      <c r="AA53">
        <f>LEN(SUBSTITUTE(Table3[[#This Row],[10]],"&lt;",""))-LEN(Table3[[#This Row],[10]])</f>
        <v>0</v>
      </c>
      <c r="AC53">
        <f>LEN(SUBSTITUTE(Table3[[#This Row],[1]],"&gt;",""))-LEN(Table3[[#This Row],[1]])</f>
        <v>-1</v>
      </c>
      <c r="AD53">
        <f>LEN(SUBSTITUTE(Table3[[#This Row],[2]],"&gt;",""))-LEN(Table3[[#This Row],[2]])</f>
        <v>-1</v>
      </c>
      <c r="AE53">
        <f>LEN(SUBSTITUTE(Table3[[#This Row],[3]],"&gt;",""))-LEN(Table3[[#This Row],[3]])</f>
        <v>-1</v>
      </c>
      <c r="AF53">
        <f>LEN(SUBSTITUTE(Table3[[#This Row],[4]],"&gt;",""))-LEN(Table3[[#This Row],[4]])</f>
        <v>-1</v>
      </c>
      <c r="AG53">
        <f>LEN(SUBSTITUTE(Table3[[#This Row],[5]],"&gt;",""))-LEN(Table3[[#This Row],[5]])</f>
        <v>-1</v>
      </c>
      <c r="AH53">
        <f>LEN(SUBSTITUTE(Table3[[#This Row],[6]],"&gt;",""))-LEN(Table3[[#This Row],[6]])</f>
        <v>-1</v>
      </c>
      <c r="AI53">
        <f>LEN(SUBSTITUTE(Table3[[#This Row],[7]],"&gt;",""))-LEN(Table3[[#This Row],[7]])</f>
        <v>-1</v>
      </c>
      <c r="AJ53">
        <f>LEN(SUBSTITUTE(Table3[[#This Row],[8]],"&gt;",""))-LEN(Table3[[#This Row],[8]])</f>
        <v>-1</v>
      </c>
      <c r="AK53">
        <f>LEN(SUBSTITUTE(Table3[[#This Row],[9]],"&gt;",""))-LEN(Table3[[#This Row],[9]])</f>
        <v>-1</v>
      </c>
      <c r="AL53">
        <f>LEN(SUBSTITUTE(Table3[[#This Row],[10]],"&gt;",""))-LEN(Table3[[#This Row],[10]])</f>
        <v>-1</v>
      </c>
      <c r="AM53" t="str">
        <f>Table3[[#This Row],[Counter word]]</f>
        <v>🌾 Grains (つぶ )</v>
      </c>
      <c r="AN53" t="str">
        <f>SUBSTITUTE(SUBSTITUTE(Table3[[#This Row],[1]],"&lt;",F$2),"&gt;",$E53)</f>
        <v>hitotsubu</v>
      </c>
      <c r="AO53" t="str">
        <f>SUBSTITUTE(SUBSTITUTE(Table3[[#This Row],[2]],"&lt;",G$2),"&gt;",$E53)</f>
        <v>futatsubu</v>
      </c>
      <c r="AP53" t="str">
        <f>SUBSTITUTE(SUBSTITUTE(Table3[[#This Row],[3]],"&lt;",H$2),"&gt;",$E53)</f>
        <v>mitsubu</v>
      </c>
      <c r="AQ53" t="str">
        <f>SUBSTITUTE(SUBSTITUTE(Table3[[#This Row],[4]],"&lt;",I$2),"&gt;",$E53)</f>
        <v>yotsubu</v>
      </c>
      <c r="AR53" t="str">
        <f>SUBSTITUTE(SUBSTITUTE(Table3[[#This Row],[5]],"&lt;",J$2),"&gt;",$E53)</f>
        <v>itsutsubu</v>
      </c>
      <c r="AS53" t="str">
        <f>SUBSTITUTE(SUBSTITUTE(Table3[[#This Row],[6]],"&lt;",K$2),"&gt;",$E53)</f>
        <v>mutsubu</v>
      </c>
      <c r="AT53" t="str">
        <f>SUBSTITUTE(SUBSTITUTE(Table3[[#This Row],[7]],"&lt;",L$2),"&gt;",$E53)</f>
        <v>nanatsubu</v>
      </c>
      <c r="AU53" t="str">
        <f>SUBSTITUTE(SUBSTITUTE(Table3[[#This Row],[8]],"&lt;",M$2),"&gt;",$E53)</f>
        <v>yatsubu</v>
      </c>
      <c r="AV53" t="str">
        <f>SUBSTITUTE(SUBSTITUTE(Table3[[#This Row],[9]],"&lt;",N$2),"&gt;",$E53)</f>
        <v>kokonotsubu</v>
      </c>
      <c r="AW53" t="str">
        <f>SUBSTITUTE(SUBSTITUTE(Table3[[#This Row],[10]],"&lt;",O$2),"&gt;",$E53)</f>
        <v>tootsubu</v>
      </c>
    </row>
    <row r="54" spans="2:49" ht="15" customHeight="1" thickBot="1" x14ac:dyDescent="0.3">
      <c r="E54" s="6" t="s">
        <v>540</v>
      </c>
      <c r="F54" s="9" t="s">
        <v>190</v>
      </c>
      <c r="G54" s="9" t="s">
        <v>182</v>
      </c>
      <c r="H54" s="9" t="s">
        <v>183</v>
      </c>
      <c r="I54" s="9" t="s">
        <v>184</v>
      </c>
      <c r="J54" s="9" t="s">
        <v>185</v>
      </c>
      <c r="K54" s="9" t="s">
        <v>191</v>
      </c>
      <c r="L54" s="9" t="s">
        <v>186</v>
      </c>
      <c r="M54" s="9" t="s">
        <v>188</v>
      </c>
      <c r="N54" s="9" t="s">
        <v>187</v>
      </c>
      <c r="O54" s="10" t="s">
        <v>544</v>
      </c>
    </row>
    <row r="55" spans="2:49" ht="15" customHeight="1" x14ac:dyDescent="0.25"/>
    <row r="56" spans="2:49" ht="15" customHeight="1" x14ac:dyDescent="0.25"/>
    <row r="57" spans="2:49" ht="15" customHeight="1" x14ac:dyDescent="0.25"/>
    <row r="58" spans="2:49" ht="15" customHeight="1" x14ac:dyDescent="0.25"/>
    <row r="59" spans="2:49" ht="15" customHeight="1" x14ac:dyDescent="0.25"/>
    <row r="60" spans="2:49" ht="15" customHeight="1" x14ac:dyDescent="0.25"/>
    <row r="61" spans="2:49" ht="15" customHeight="1" x14ac:dyDescent="0.25"/>
    <row r="62" spans="2:49" ht="15" customHeight="1" x14ac:dyDescent="0.25"/>
  </sheetData>
  <phoneticPr fontId="3" type="noConversion"/>
  <conditionalFormatting sqref="A1:O42 A43:A456 B43:O458">
    <cfRule type="cellIs" dxfId="8" priority="2" operator="equal">
      <formula>"&lt;&gt;"</formula>
    </cfRule>
  </conditionalFormatting>
  <conditionalFormatting sqref="R4:AL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09CD-5E24-4E49-98B8-4D1AB9BEF019}">
  <dimension ref="B1:BA15"/>
  <sheetViews>
    <sheetView showGridLines="0" tabSelected="1" zoomScale="150" zoomScaleNormal="150" workbookViewId="0">
      <pane xSplit="3" ySplit="1" topLeftCell="AR2" activePane="bottomRight" state="frozen"/>
      <selection pane="topRight" activeCell="D1" sqref="D1"/>
      <selection pane="bottomLeft" activeCell="A2" sqref="A2"/>
      <selection pane="bottomRight" activeCell="AW11" sqref="AW11"/>
    </sheetView>
  </sheetViews>
  <sheetFormatPr defaultRowHeight="15" x14ac:dyDescent="0.25"/>
  <cols>
    <col min="2" max="2" width="10.7109375" customWidth="1"/>
    <col min="3" max="3" width="13.85546875" bestFit="1" customWidth="1"/>
    <col min="4" max="4" width="15.42578125" bestFit="1" customWidth="1"/>
    <col min="5" max="5" width="11.28515625" bestFit="1" customWidth="1"/>
    <col min="6" max="6" width="11.140625" bestFit="1" customWidth="1"/>
    <col min="7" max="7" width="11.85546875" bestFit="1" customWidth="1"/>
    <col min="8" max="8" width="14.85546875" bestFit="1" customWidth="1"/>
    <col min="9" max="9" width="11.85546875" bestFit="1" customWidth="1"/>
    <col min="10" max="10" width="9.85546875" bestFit="1" customWidth="1"/>
    <col min="11" max="11" width="8.140625" bestFit="1" customWidth="1"/>
    <col min="12" max="12" width="9.85546875" bestFit="1" customWidth="1"/>
    <col min="13" max="13" width="13.28515625" bestFit="1" customWidth="1"/>
    <col min="14" max="14" width="15" bestFit="1" customWidth="1"/>
    <col min="15" max="15" width="14" bestFit="1" customWidth="1"/>
    <col min="16" max="16" width="15" bestFit="1" customWidth="1"/>
    <col min="17" max="17" width="10.5703125" bestFit="1" customWidth="1"/>
    <col min="18" max="18" width="11.28515625" bestFit="1" customWidth="1"/>
    <col min="19" max="19" width="12.42578125" bestFit="1" customWidth="1"/>
    <col min="20" max="20" width="9.85546875" bestFit="1" customWidth="1"/>
    <col min="21" max="21" width="11.140625" bestFit="1" customWidth="1"/>
    <col min="22" max="22" width="9.140625" bestFit="1" customWidth="1"/>
    <col min="23" max="23" width="9.42578125" bestFit="1" customWidth="1"/>
    <col min="24" max="24" width="14.140625" bestFit="1" customWidth="1"/>
    <col min="25" max="25" width="11.7109375" bestFit="1" customWidth="1"/>
    <col min="26" max="26" width="13.42578125" bestFit="1" customWidth="1"/>
    <col min="27" max="27" width="15.5703125" bestFit="1" customWidth="1"/>
    <col min="28" max="28" width="16.140625" bestFit="1" customWidth="1"/>
    <col min="29" max="30" width="11.42578125" bestFit="1" customWidth="1"/>
    <col min="31" max="31" width="18.140625" bestFit="1" customWidth="1"/>
    <col min="32" max="32" width="8.7109375" bestFit="1" customWidth="1"/>
    <col min="33" max="33" width="13.140625" bestFit="1" customWidth="1"/>
    <col min="34" max="34" width="12" bestFit="1" customWidth="1"/>
    <col min="35" max="36" width="13.140625" bestFit="1" customWidth="1"/>
    <col min="37" max="37" width="12.42578125" bestFit="1" customWidth="1"/>
    <col min="38" max="38" width="15" bestFit="1" customWidth="1"/>
    <col min="39" max="39" width="12.5703125" bestFit="1" customWidth="1"/>
    <col min="40" max="40" width="12.85546875" bestFit="1" customWidth="1"/>
    <col min="41" max="41" width="14.5703125" bestFit="1" customWidth="1"/>
    <col min="42" max="42" width="15" bestFit="1" customWidth="1"/>
    <col min="43" max="43" width="10.28515625" bestFit="1" customWidth="1"/>
    <col min="44" max="44" width="8.42578125" bestFit="1" customWidth="1"/>
    <col min="45" max="45" width="13.5703125" bestFit="1" customWidth="1"/>
    <col min="46" max="46" width="15.140625" bestFit="1" customWidth="1"/>
    <col min="47" max="47" width="9.7109375" bestFit="1" customWidth="1"/>
    <col min="48" max="48" width="14.5703125" bestFit="1" customWidth="1"/>
    <col min="49" max="49" width="15.42578125" bestFit="1" customWidth="1"/>
    <col min="50" max="52" width="13.7109375" bestFit="1" customWidth="1"/>
    <col min="53" max="53" width="15.7109375" bestFit="1" customWidth="1"/>
  </cols>
  <sheetData>
    <row r="1" spans="2:53" ht="15.75" thickBot="1" x14ac:dyDescent="0.3"/>
    <row r="2" spans="2:53" ht="39" customHeight="1" thickBot="1" x14ac:dyDescent="0.3">
      <c r="B2" s="54" t="s">
        <v>781</v>
      </c>
      <c r="C2" s="53" t="s">
        <v>717</v>
      </c>
      <c r="D2" s="17" t="s">
        <v>758</v>
      </c>
      <c r="E2" s="15" t="s">
        <v>757</v>
      </c>
      <c r="F2" s="15" t="s">
        <v>756</v>
      </c>
      <c r="G2" s="15" t="s">
        <v>718</v>
      </c>
      <c r="H2" s="15" t="s">
        <v>719</v>
      </c>
      <c r="I2" s="15" t="s">
        <v>720</v>
      </c>
      <c r="J2" s="15" t="s">
        <v>721</v>
      </c>
      <c r="K2" s="15" t="s">
        <v>759</v>
      </c>
      <c r="L2" s="15" t="s">
        <v>760</v>
      </c>
      <c r="M2" s="15" t="s">
        <v>761</v>
      </c>
      <c r="N2" s="15" t="s">
        <v>722</v>
      </c>
      <c r="O2" s="15" t="s">
        <v>723</v>
      </c>
      <c r="P2" s="15" t="s">
        <v>724</v>
      </c>
      <c r="Q2" s="15" t="s">
        <v>725</v>
      </c>
      <c r="R2" s="15" t="s">
        <v>726</v>
      </c>
      <c r="S2" s="15" t="s">
        <v>762</v>
      </c>
      <c r="T2" s="15" t="s">
        <v>763</v>
      </c>
      <c r="U2" s="15" t="s">
        <v>765</v>
      </c>
      <c r="V2" s="15" t="s">
        <v>764</v>
      </c>
      <c r="W2" s="15" t="s">
        <v>727</v>
      </c>
      <c r="X2" s="15" t="s">
        <v>728</v>
      </c>
      <c r="Y2" s="15" t="s">
        <v>729</v>
      </c>
      <c r="Z2" s="15" t="s">
        <v>730</v>
      </c>
      <c r="AA2" s="15" t="s">
        <v>731</v>
      </c>
      <c r="AB2" s="15" t="s">
        <v>732</v>
      </c>
      <c r="AC2" s="15" t="s">
        <v>733</v>
      </c>
      <c r="AD2" s="15" t="s">
        <v>734</v>
      </c>
      <c r="AE2" s="15" t="s">
        <v>735</v>
      </c>
      <c r="AF2" s="15" t="s">
        <v>736</v>
      </c>
      <c r="AG2" s="15" t="s">
        <v>737</v>
      </c>
      <c r="AH2" s="15" t="s">
        <v>738</v>
      </c>
      <c r="AI2" s="15" t="s">
        <v>739</v>
      </c>
      <c r="AJ2" s="15" t="s">
        <v>740</v>
      </c>
      <c r="AK2" s="15" t="s">
        <v>741</v>
      </c>
      <c r="AL2" s="15" t="s">
        <v>742</v>
      </c>
      <c r="AM2" s="15" t="s">
        <v>743</v>
      </c>
      <c r="AN2" s="15" t="s">
        <v>744</v>
      </c>
      <c r="AO2" s="15" t="s">
        <v>766</v>
      </c>
      <c r="AP2" s="15" t="s">
        <v>745</v>
      </c>
      <c r="AQ2" s="15" t="s">
        <v>746</v>
      </c>
      <c r="AR2" s="15" t="s">
        <v>747</v>
      </c>
      <c r="AS2" s="15" t="s">
        <v>748</v>
      </c>
      <c r="AT2" s="15" t="s">
        <v>749</v>
      </c>
      <c r="AU2" s="15" t="s">
        <v>750</v>
      </c>
      <c r="AV2" s="15" t="s">
        <v>751</v>
      </c>
      <c r="AW2" s="15" t="s">
        <v>752</v>
      </c>
      <c r="AX2" s="15" t="s">
        <v>753</v>
      </c>
      <c r="AY2" s="15" t="s">
        <v>754</v>
      </c>
      <c r="AZ2" s="16" t="s">
        <v>755</v>
      </c>
      <c r="BA2" s="54" t="s">
        <v>781</v>
      </c>
    </row>
    <row r="3" spans="2:53" ht="30" customHeight="1" x14ac:dyDescent="0.25">
      <c r="B3" s="18" t="s">
        <v>258</v>
      </c>
      <c r="C3" s="19" t="s">
        <v>226</v>
      </c>
      <c r="D3" s="20" t="s">
        <v>690</v>
      </c>
      <c r="E3" s="20" t="s">
        <v>194</v>
      </c>
      <c r="F3" s="20" t="s">
        <v>198</v>
      </c>
      <c r="G3" s="20" t="s">
        <v>199</v>
      </c>
      <c r="H3" s="20" t="s">
        <v>214</v>
      </c>
      <c r="I3" s="20" t="s">
        <v>270</v>
      </c>
      <c r="J3" s="20" t="s">
        <v>339</v>
      </c>
      <c r="K3" s="20" t="s">
        <v>348</v>
      </c>
      <c r="L3" s="20" t="s">
        <v>409</v>
      </c>
      <c r="M3" s="20" t="s">
        <v>410</v>
      </c>
      <c r="N3" s="20" t="s">
        <v>415</v>
      </c>
      <c r="O3" s="20" t="s">
        <v>526</v>
      </c>
      <c r="P3" s="20" t="s">
        <v>531</v>
      </c>
      <c r="Q3" s="20" t="s">
        <v>532</v>
      </c>
      <c r="R3" s="20" t="s">
        <v>533</v>
      </c>
      <c r="S3" s="20" t="s">
        <v>534</v>
      </c>
      <c r="T3" s="20" t="s">
        <v>541</v>
      </c>
      <c r="U3" s="20" t="s">
        <v>564</v>
      </c>
      <c r="V3" s="20" t="s">
        <v>689</v>
      </c>
      <c r="W3" s="20" t="s">
        <v>411</v>
      </c>
      <c r="X3" s="20" t="s">
        <v>345</v>
      </c>
      <c r="Y3" s="20" t="s">
        <v>412</v>
      </c>
      <c r="Z3" s="20" t="s">
        <v>200</v>
      </c>
      <c r="AA3" s="20" t="s">
        <v>200</v>
      </c>
      <c r="AB3" s="20" t="s">
        <v>207</v>
      </c>
      <c r="AC3" s="20" t="s">
        <v>213</v>
      </c>
      <c r="AD3" s="20" t="s">
        <v>535</v>
      </c>
      <c r="AE3" s="20" t="s">
        <v>536</v>
      </c>
      <c r="AF3" s="20" t="s">
        <v>537</v>
      </c>
      <c r="AG3" s="20" t="s">
        <v>538</v>
      </c>
      <c r="AH3" s="20" t="s">
        <v>625</v>
      </c>
      <c r="AI3" s="20" t="s">
        <v>329</v>
      </c>
      <c r="AJ3" s="20" t="s">
        <v>715</v>
      </c>
      <c r="AK3" s="20" t="s">
        <v>197</v>
      </c>
      <c r="AL3" s="20" t="s">
        <v>552</v>
      </c>
      <c r="AM3" s="20" t="s">
        <v>651</v>
      </c>
      <c r="AN3" s="20" t="s">
        <v>209</v>
      </c>
      <c r="AO3" s="20" t="s">
        <v>202</v>
      </c>
      <c r="AP3" s="20" t="s">
        <v>202</v>
      </c>
      <c r="AQ3" s="20" t="s">
        <v>201</v>
      </c>
      <c r="AR3" s="20" t="s">
        <v>206</v>
      </c>
      <c r="AS3" s="20" t="s">
        <v>189</v>
      </c>
      <c r="AT3" s="20" t="s">
        <v>338</v>
      </c>
      <c r="AU3" s="20" t="s">
        <v>653</v>
      </c>
      <c r="AV3" s="20" t="s">
        <v>208</v>
      </c>
      <c r="AW3" s="20" t="s">
        <v>340</v>
      </c>
      <c r="AX3" s="20" t="s">
        <v>192</v>
      </c>
      <c r="AY3" s="20" t="s">
        <v>329</v>
      </c>
      <c r="AZ3" s="21" t="s">
        <v>527</v>
      </c>
      <c r="BA3" s="22" t="s">
        <v>540</v>
      </c>
    </row>
    <row r="4" spans="2:53" ht="30" customHeight="1" x14ac:dyDescent="0.25">
      <c r="B4" s="23" t="s">
        <v>190</v>
      </c>
      <c r="C4" s="13">
        <v>1</v>
      </c>
      <c r="D4" s="32" t="s">
        <v>691</v>
      </c>
      <c r="E4" s="24" t="s">
        <v>195</v>
      </c>
      <c r="F4" s="24" t="s">
        <v>248</v>
      </c>
      <c r="G4" s="24" t="s">
        <v>248</v>
      </c>
      <c r="H4" s="24" t="s">
        <v>240</v>
      </c>
      <c r="I4" s="24" t="s">
        <v>248</v>
      </c>
      <c r="J4" s="24" t="s">
        <v>248</v>
      </c>
      <c r="K4" s="24" t="s">
        <v>248</v>
      </c>
      <c r="L4" s="24" t="s">
        <v>248</v>
      </c>
      <c r="M4" s="24" t="s">
        <v>248</v>
      </c>
      <c r="N4" s="24" t="s">
        <v>248</v>
      </c>
      <c r="O4" s="24" t="s">
        <v>248</v>
      </c>
      <c r="P4" s="24" t="s">
        <v>248</v>
      </c>
      <c r="Q4" s="24" t="s">
        <v>248</v>
      </c>
      <c r="R4" s="24" t="s">
        <v>248</v>
      </c>
      <c r="S4" s="24" t="s">
        <v>248</v>
      </c>
      <c r="T4" s="24" t="s">
        <v>542</v>
      </c>
      <c r="U4" s="24" t="s">
        <v>248</v>
      </c>
      <c r="V4" s="24" t="s">
        <v>248</v>
      </c>
      <c r="W4" s="24" t="s">
        <v>248</v>
      </c>
      <c r="X4" s="24" t="s">
        <v>341</v>
      </c>
      <c r="Y4" s="24" t="s">
        <v>413</v>
      </c>
      <c r="Z4" s="24" t="s">
        <v>227</v>
      </c>
      <c r="AA4" s="24" t="s">
        <v>227</v>
      </c>
      <c r="AB4" s="24" t="s">
        <v>227</v>
      </c>
      <c r="AC4" s="24" t="s">
        <v>227</v>
      </c>
      <c r="AD4" s="24" t="s">
        <v>227</v>
      </c>
      <c r="AE4" s="24" t="s">
        <v>227</v>
      </c>
      <c r="AF4" s="24" t="s">
        <v>248</v>
      </c>
      <c r="AG4" s="24" t="s">
        <v>227</v>
      </c>
      <c r="AH4" s="24" t="s">
        <v>227</v>
      </c>
      <c r="AI4" s="24" t="s">
        <v>227</v>
      </c>
      <c r="AJ4" s="24" t="s">
        <v>227</v>
      </c>
      <c r="AK4" s="24" t="s">
        <v>230</v>
      </c>
      <c r="AL4" s="24" t="s">
        <v>230</v>
      </c>
      <c r="AM4" s="24" t="s">
        <v>230</v>
      </c>
      <c r="AN4" s="24" t="s">
        <v>210</v>
      </c>
      <c r="AO4" s="24" t="s">
        <v>203</v>
      </c>
      <c r="AP4" s="24" t="s">
        <v>203</v>
      </c>
      <c r="AQ4" s="24" t="s">
        <v>233</v>
      </c>
      <c r="AR4" s="24" t="s">
        <v>233</v>
      </c>
      <c r="AS4" s="24" t="s">
        <v>233</v>
      </c>
      <c r="AT4" s="24" t="s">
        <v>233</v>
      </c>
      <c r="AU4" s="24" t="s">
        <v>233</v>
      </c>
      <c r="AV4" s="24" t="s">
        <v>240</v>
      </c>
      <c r="AW4" s="24" t="s">
        <v>341</v>
      </c>
      <c r="AX4" s="24" t="s">
        <v>241</v>
      </c>
      <c r="AY4" s="24" t="s">
        <v>551</v>
      </c>
      <c r="AZ4" s="25" t="s">
        <v>241</v>
      </c>
      <c r="BA4" s="26" t="s">
        <v>190</v>
      </c>
    </row>
    <row r="5" spans="2:53" ht="30" customHeight="1" x14ac:dyDescent="0.25">
      <c r="B5" s="23" t="s">
        <v>182</v>
      </c>
      <c r="C5" s="13">
        <v>2</v>
      </c>
      <c r="D5" s="32" t="s">
        <v>691</v>
      </c>
      <c r="E5" s="24" t="s">
        <v>196</v>
      </c>
      <c r="F5" s="24" t="s">
        <v>248</v>
      </c>
      <c r="G5" s="24" t="s">
        <v>248</v>
      </c>
      <c r="H5" s="24" t="s">
        <v>248</v>
      </c>
      <c r="I5" s="24" t="s">
        <v>248</v>
      </c>
      <c r="J5" s="24" t="s">
        <v>248</v>
      </c>
      <c r="K5" s="24" t="s">
        <v>248</v>
      </c>
      <c r="L5" s="24" t="s">
        <v>248</v>
      </c>
      <c r="M5" s="24" t="s">
        <v>248</v>
      </c>
      <c r="N5" s="24" t="s">
        <v>248</v>
      </c>
      <c r="O5" s="24" t="s">
        <v>248</v>
      </c>
      <c r="P5" s="24" t="s">
        <v>248</v>
      </c>
      <c r="Q5" s="24" t="s">
        <v>248</v>
      </c>
      <c r="R5" s="24" t="s">
        <v>248</v>
      </c>
      <c r="S5" s="24" t="s">
        <v>248</v>
      </c>
      <c r="T5" s="24" t="s">
        <v>543</v>
      </c>
      <c r="U5" s="24" t="s">
        <v>248</v>
      </c>
      <c r="V5" s="24" t="s">
        <v>248</v>
      </c>
      <c r="W5" s="24" t="s">
        <v>248</v>
      </c>
      <c r="X5" s="24" t="s">
        <v>248</v>
      </c>
      <c r="Y5" s="24" t="s">
        <v>248</v>
      </c>
      <c r="Z5" s="24" t="s">
        <v>248</v>
      </c>
      <c r="AA5" s="24" t="s">
        <v>248</v>
      </c>
      <c r="AB5" s="24" t="s">
        <v>248</v>
      </c>
      <c r="AC5" s="24" t="s">
        <v>248</v>
      </c>
      <c r="AD5" s="24" t="s">
        <v>250</v>
      </c>
      <c r="AE5" s="24" t="s">
        <v>248</v>
      </c>
      <c r="AF5" s="24" t="s">
        <v>248</v>
      </c>
      <c r="AG5" s="24" t="s">
        <v>248</v>
      </c>
      <c r="AH5" s="24" t="s">
        <v>248</v>
      </c>
      <c r="AI5" s="24" t="s">
        <v>248</v>
      </c>
      <c r="AJ5" s="24" t="s">
        <v>248</v>
      </c>
      <c r="AK5" s="24" t="s">
        <v>252</v>
      </c>
      <c r="AL5" s="24" t="s">
        <v>553</v>
      </c>
      <c r="AM5" s="24" t="s">
        <v>652</v>
      </c>
      <c r="AN5" s="24" t="s">
        <v>248</v>
      </c>
      <c r="AO5" s="24" t="s">
        <v>248</v>
      </c>
      <c r="AP5" s="24" t="s">
        <v>248</v>
      </c>
      <c r="AQ5" s="24" t="s">
        <v>248</v>
      </c>
      <c r="AR5" s="24" t="s">
        <v>248</v>
      </c>
      <c r="AS5" s="24" t="s">
        <v>248</v>
      </c>
      <c r="AT5" s="24" t="s">
        <v>248</v>
      </c>
      <c r="AU5" s="24" t="s">
        <v>248</v>
      </c>
      <c r="AV5" s="24" t="s">
        <v>248</v>
      </c>
      <c r="AW5" s="24" t="s">
        <v>248</v>
      </c>
      <c r="AX5" s="24" t="s">
        <v>242</v>
      </c>
      <c r="AY5" s="24" t="s">
        <v>330</v>
      </c>
      <c r="AZ5" s="25" t="s">
        <v>242</v>
      </c>
      <c r="BA5" s="26" t="s">
        <v>182</v>
      </c>
    </row>
    <row r="6" spans="2:53" ht="30" customHeight="1" x14ac:dyDescent="0.25">
      <c r="B6" s="23" t="s">
        <v>183</v>
      </c>
      <c r="C6" s="13">
        <v>3</v>
      </c>
      <c r="D6" s="32" t="s">
        <v>691</v>
      </c>
      <c r="E6" s="24" t="s">
        <v>248</v>
      </c>
      <c r="F6" s="24" t="s">
        <v>248</v>
      </c>
      <c r="G6" s="24" t="s">
        <v>248</v>
      </c>
      <c r="H6" s="24" t="s">
        <v>248</v>
      </c>
      <c r="I6" s="24" t="s">
        <v>248</v>
      </c>
      <c r="J6" s="24" t="s">
        <v>248</v>
      </c>
      <c r="K6" s="24" t="s">
        <v>248</v>
      </c>
      <c r="L6" s="24" t="s">
        <v>248</v>
      </c>
      <c r="M6" s="24" t="s">
        <v>248</v>
      </c>
      <c r="N6" s="24" t="s">
        <v>248</v>
      </c>
      <c r="O6" s="24" t="s">
        <v>248</v>
      </c>
      <c r="P6" s="24" t="s">
        <v>248</v>
      </c>
      <c r="Q6" s="24" t="s">
        <v>248</v>
      </c>
      <c r="R6" s="24" t="s">
        <v>248</v>
      </c>
      <c r="S6" s="24" t="s">
        <v>248</v>
      </c>
      <c r="T6" s="24" t="s">
        <v>248</v>
      </c>
      <c r="U6" s="24" t="s">
        <v>248</v>
      </c>
      <c r="V6" s="24" t="s">
        <v>248</v>
      </c>
      <c r="W6" s="24" t="s">
        <v>248</v>
      </c>
      <c r="X6" s="24" t="s">
        <v>346</v>
      </c>
      <c r="Y6" s="24" t="s">
        <v>248</v>
      </c>
      <c r="Z6" s="24" t="s">
        <v>249</v>
      </c>
      <c r="AA6" s="24" t="s">
        <v>248</v>
      </c>
      <c r="AB6" s="24" t="s">
        <v>248</v>
      </c>
      <c r="AC6" s="24" t="s">
        <v>251</v>
      </c>
      <c r="AD6" s="24" t="s">
        <v>248</v>
      </c>
      <c r="AE6" s="24" t="s">
        <v>248</v>
      </c>
      <c r="AF6" s="24" t="s">
        <v>248</v>
      </c>
      <c r="AG6" s="24" t="s">
        <v>248</v>
      </c>
      <c r="AH6" s="24" t="s">
        <v>248</v>
      </c>
      <c r="AI6" s="24" t="s">
        <v>248</v>
      </c>
      <c r="AJ6" s="24" t="s">
        <v>248</v>
      </c>
      <c r="AK6" s="24" t="s">
        <v>248</v>
      </c>
      <c r="AL6" s="24" t="s">
        <v>254</v>
      </c>
      <c r="AM6" s="24" t="s">
        <v>248</v>
      </c>
      <c r="AN6" s="24" t="s">
        <v>253</v>
      </c>
      <c r="AO6" s="24" t="s">
        <v>255</v>
      </c>
      <c r="AP6" s="24" t="s">
        <v>255</v>
      </c>
      <c r="AQ6" s="24" t="s">
        <v>248</v>
      </c>
      <c r="AR6" s="24" t="s">
        <v>248</v>
      </c>
      <c r="AS6" s="24" t="s">
        <v>256</v>
      </c>
      <c r="AT6" s="24" t="s">
        <v>248</v>
      </c>
      <c r="AU6" s="24" t="s">
        <v>248</v>
      </c>
      <c r="AV6" s="24" t="s">
        <v>248</v>
      </c>
      <c r="AW6" s="24" t="s">
        <v>342</v>
      </c>
      <c r="AX6" s="24" t="s">
        <v>243</v>
      </c>
      <c r="AY6" s="24" t="s">
        <v>331</v>
      </c>
      <c r="AZ6" s="25" t="s">
        <v>528</v>
      </c>
      <c r="BA6" s="26" t="s">
        <v>183</v>
      </c>
    </row>
    <row r="7" spans="2:53" ht="30" customHeight="1" x14ac:dyDescent="0.25">
      <c r="B7" s="23" t="s">
        <v>184</v>
      </c>
      <c r="C7" s="13">
        <v>4</v>
      </c>
      <c r="D7" s="32" t="s">
        <v>691</v>
      </c>
      <c r="E7" s="24" t="s">
        <v>236</v>
      </c>
      <c r="F7" s="24" t="s">
        <v>236</v>
      </c>
      <c r="G7" s="24" t="s">
        <v>239</v>
      </c>
      <c r="H7" s="24" t="s">
        <v>257</v>
      </c>
      <c r="I7" s="24" t="s">
        <v>248</v>
      </c>
      <c r="J7" s="24" t="s">
        <v>236</v>
      </c>
      <c r="K7" s="24" t="s">
        <v>248</v>
      </c>
      <c r="L7" s="24" t="s">
        <v>248</v>
      </c>
      <c r="M7" s="24" t="s">
        <v>248</v>
      </c>
      <c r="N7" s="24" t="s">
        <v>248</v>
      </c>
      <c r="O7" s="24" t="s">
        <v>248</v>
      </c>
      <c r="P7" s="24" t="s">
        <v>248</v>
      </c>
      <c r="Q7" s="24" t="s">
        <v>248</v>
      </c>
      <c r="R7" s="24" t="s">
        <v>248</v>
      </c>
      <c r="S7" s="24" t="s">
        <v>248</v>
      </c>
      <c r="T7" s="24" t="s">
        <v>248</v>
      </c>
      <c r="U7" s="24" t="s">
        <v>236</v>
      </c>
      <c r="V7" s="24" t="s">
        <v>248</v>
      </c>
      <c r="W7" s="24" t="s">
        <v>248</v>
      </c>
      <c r="X7" s="24" t="s">
        <v>248</v>
      </c>
      <c r="Y7" s="24" t="s">
        <v>248</v>
      </c>
      <c r="Z7" s="24" t="s">
        <v>248</v>
      </c>
      <c r="AA7" s="24" t="s">
        <v>248</v>
      </c>
      <c r="AB7" s="24" t="s">
        <v>248</v>
      </c>
      <c r="AC7" s="24" t="s">
        <v>248</v>
      </c>
      <c r="AD7" s="24" t="s">
        <v>248</v>
      </c>
      <c r="AE7" s="24" t="s">
        <v>248</v>
      </c>
      <c r="AF7" s="24" t="s">
        <v>248</v>
      </c>
      <c r="AG7" s="24" t="s">
        <v>248</v>
      </c>
      <c r="AH7" s="24" t="s">
        <v>248</v>
      </c>
      <c r="AI7" s="24" t="s">
        <v>248</v>
      </c>
      <c r="AJ7" s="24" t="s">
        <v>248</v>
      </c>
      <c r="AK7" s="24" t="s">
        <v>248</v>
      </c>
      <c r="AL7" s="24" t="s">
        <v>553</v>
      </c>
      <c r="AM7" s="24" t="s">
        <v>652</v>
      </c>
      <c r="AN7" s="24" t="s">
        <v>248</v>
      </c>
      <c r="AO7" s="24" t="s">
        <v>248</v>
      </c>
      <c r="AP7" s="24" t="s">
        <v>248</v>
      </c>
      <c r="AQ7" s="24" t="s">
        <v>248</v>
      </c>
      <c r="AR7" s="24" t="s">
        <v>248</v>
      </c>
      <c r="AS7" s="24" t="s">
        <v>256</v>
      </c>
      <c r="AT7" s="24" t="s">
        <v>248</v>
      </c>
      <c r="AU7" s="24" t="s">
        <v>248</v>
      </c>
      <c r="AV7" s="24" t="s">
        <v>248</v>
      </c>
      <c r="AW7" s="24" t="s">
        <v>248</v>
      </c>
      <c r="AX7" s="24" t="s">
        <v>244</v>
      </c>
      <c r="AY7" s="24" t="s">
        <v>332</v>
      </c>
      <c r="AZ7" s="25" t="s">
        <v>236</v>
      </c>
      <c r="BA7" s="26" t="s">
        <v>184</v>
      </c>
    </row>
    <row r="8" spans="2:53" ht="30" customHeight="1" x14ac:dyDescent="0.25">
      <c r="B8" s="23" t="s">
        <v>185</v>
      </c>
      <c r="C8" s="13">
        <v>5</v>
      </c>
      <c r="D8" s="32" t="s">
        <v>691</v>
      </c>
      <c r="E8" s="24" t="s">
        <v>248</v>
      </c>
      <c r="F8" s="24" t="s">
        <v>248</v>
      </c>
      <c r="G8" s="24" t="s">
        <v>248</v>
      </c>
      <c r="H8" s="24" t="s">
        <v>248</v>
      </c>
      <c r="I8" s="24" t="s">
        <v>248</v>
      </c>
      <c r="J8" s="24" t="s">
        <v>248</v>
      </c>
      <c r="K8" s="24" t="s">
        <v>248</v>
      </c>
      <c r="L8" s="24" t="s">
        <v>248</v>
      </c>
      <c r="M8" s="24" t="s">
        <v>248</v>
      </c>
      <c r="N8" s="24" t="s">
        <v>248</v>
      </c>
      <c r="O8" s="24" t="s">
        <v>248</v>
      </c>
      <c r="P8" s="24" t="s">
        <v>248</v>
      </c>
      <c r="Q8" s="24" t="s">
        <v>248</v>
      </c>
      <c r="R8" s="24" t="s">
        <v>248</v>
      </c>
      <c r="S8" s="24" t="s">
        <v>248</v>
      </c>
      <c r="T8" s="24" t="s">
        <v>248</v>
      </c>
      <c r="U8" s="24" t="s">
        <v>248</v>
      </c>
      <c r="V8" s="24" t="s">
        <v>248</v>
      </c>
      <c r="W8" s="24" t="s">
        <v>248</v>
      </c>
      <c r="X8" s="24" t="s">
        <v>248</v>
      </c>
      <c r="Y8" s="24" t="s">
        <v>248</v>
      </c>
      <c r="Z8" s="24" t="s">
        <v>248</v>
      </c>
      <c r="AA8" s="24" t="s">
        <v>248</v>
      </c>
      <c r="AB8" s="24" t="s">
        <v>248</v>
      </c>
      <c r="AC8" s="24" t="s">
        <v>248</v>
      </c>
      <c r="AD8" s="24" t="s">
        <v>248</v>
      </c>
      <c r="AE8" s="24" t="s">
        <v>248</v>
      </c>
      <c r="AF8" s="24" t="s">
        <v>248</v>
      </c>
      <c r="AG8" s="24" t="s">
        <v>248</v>
      </c>
      <c r="AH8" s="24" t="s">
        <v>248</v>
      </c>
      <c r="AI8" s="24" t="s">
        <v>248</v>
      </c>
      <c r="AJ8" s="24" t="s">
        <v>248</v>
      </c>
      <c r="AK8" s="24" t="s">
        <v>252</v>
      </c>
      <c r="AL8" s="24" t="s">
        <v>553</v>
      </c>
      <c r="AM8" s="24" t="s">
        <v>652</v>
      </c>
      <c r="AN8" s="24" t="s">
        <v>248</v>
      </c>
      <c r="AO8" s="24" t="s">
        <v>248</v>
      </c>
      <c r="AP8" s="24" t="s">
        <v>248</v>
      </c>
      <c r="AQ8" s="24" t="s">
        <v>248</v>
      </c>
      <c r="AR8" s="24" t="s">
        <v>248</v>
      </c>
      <c r="AS8" s="24" t="s">
        <v>248</v>
      </c>
      <c r="AT8" s="24" t="s">
        <v>248</v>
      </c>
      <c r="AU8" s="24" t="s">
        <v>248</v>
      </c>
      <c r="AV8" s="24" t="s">
        <v>248</v>
      </c>
      <c r="AW8" s="24" t="s">
        <v>248</v>
      </c>
      <c r="AX8" s="24" t="s">
        <v>333</v>
      </c>
      <c r="AY8" s="24" t="s">
        <v>333</v>
      </c>
      <c r="AZ8" s="25" t="s">
        <v>333</v>
      </c>
      <c r="BA8" s="26" t="s">
        <v>185</v>
      </c>
    </row>
    <row r="9" spans="2:53" ht="30" customHeight="1" x14ac:dyDescent="0.25">
      <c r="B9" s="23" t="s">
        <v>191</v>
      </c>
      <c r="C9" s="13">
        <v>6</v>
      </c>
      <c r="D9" s="32" t="s">
        <v>691</v>
      </c>
      <c r="E9" s="24" t="s">
        <v>248</v>
      </c>
      <c r="F9" s="24" t="s">
        <v>248</v>
      </c>
      <c r="G9" s="24" t="s">
        <v>248</v>
      </c>
      <c r="H9" s="24" t="s">
        <v>248</v>
      </c>
      <c r="I9" s="24" t="s">
        <v>248</v>
      </c>
      <c r="J9" s="24" t="s">
        <v>248</v>
      </c>
      <c r="K9" s="24" t="s">
        <v>248</v>
      </c>
      <c r="L9" s="24" t="s">
        <v>248</v>
      </c>
      <c r="M9" s="24" t="s">
        <v>248</v>
      </c>
      <c r="N9" s="24" t="s">
        <v>248</v>
      </c>
      <c r="O9" s="24" t="s">
        <v>248</v>
      </c>
      <c r="P9" s="24" t="s">
        <v>248</v>
      </c>
      <c r="Q9" s="24" t="s">
        <v>248</v>
      </c>
      <c r="R9" s="24" t="s">
        <v>248</v>
      </c>
      <c r="S9" s="24" t="s">
        <v>248</v>
      </c>
      <c r="T9" s="24" t="s">
        <v>248</v>
      </c>
      <c r="U9" s="24" t="s">
        <v>248</v>
      </c>
      <c r="V9" s="24" t="s">
        <v>248</v>
      </c>
      <c r="W9" s="24" t="s">
        <v>248</v>
      </c>
      <c r="X9" s="24" t="s">
        <v>248</v>
      </c>
      <c r="Y9" s="24" t="s">
        <v>248</v>
      </c>
      <c r="Z9" s="24" t="s">
        <v>228</v>
      </c>
      <c r="AA9" s="24" t="s">
        <v>228</v>
      </c>
      <c r="AB9" s="24" t="s">
        <v>228</v>
      </c>
      <c r="AC9" s="24" t="s">
        <v>228</v>
      </c>
      <c r="AD9" s="24" t="s">
        <v>228</v>
      </c>
      <c r="AE9" s="24" t="s">
        <v>228</v>
      </c>
      <c r="AF9" s="24" t="s">
        <v>228</v>
      </c>
      <c r="AG9" s="24" t="s">
        <v>228</v>
      </c>
      <c r="AH9" s="24" t="s">
        <v>228</v>
      </c>
      <c r="AI9" s="24" t="s">
        <v>228</v>
      </c>
      <c r="AJ9" s="24" t="s">
        <v>228</v>
      </c>
      <c r="AK9" s="24" t="s">
        <v>231</v>
      </c>
      <c r="AL9" s="24" t="s">
        <v>231</v>
      </c>
      <c r="AM9" s="24" t="s">
        <v>231</v>
      </c>
      <c r="AN9" s="24" t="s">
        <v>211</v>
      </c>
      <c r="AO9" s="24" t="s">
        <v>204</v>
      </c>
      <c r="AP9" s="24" t="s">
        <v>204</v>
      </c>
      <c r="AQ9" s="24" t="s">
        <v>248</v>
      </c>
      <c r="AR9" s="24" t="s">
        <v>248</v>
      </c>
      <c r="AS9" s="24" t="s">
        <v>248</v>
      </c>
      <c r="AT9" s="24" t="s">
        <v>248</v>
      </c>
      <c r="AU9" s="24" t="s">
        <v>248</v>
      </c>
      <c r="AV9" s="24" t="s">
        <v>248</v>
      </c>
      <c r="AW9" s="24" t="s">
        <v>343</v>
      </c>
      <c r="AX9" s="24" t="s">
        <v>245</v>
      </c>
      <c r="AY9" s="24" t="s">
        <v>334</v>
      </c>
      <c r="AZ9" s="25" t="s">
        <v>529</v>
      </c>
      <c r="BA9" s="26" t="s">
        <v>191</v>
      </c>
    </row>
    <row r="10" spans="2:53" ht="30" customHeight="1" x14ac:dyDescent="0.25">
      <c r="B10" s="23" t="s">
        <v>186</v>
      </c>
      <c r="C10" s="13">
        <v>7</v>
      </c>
      <c r="D10" s="32" t="s">
        <v>691</v>
      </c>
      <c r="E10" s="24" t="s">
        <v>237</v>
      </c>
      <c r="F10" s="24" t="s">
        <v>237</v>
      </c>
      <c r="G10" s="24" t="s">
        <v>237</v>
      </c>
      <c r="H10" s="24" t="s">
        <v>248</v>
      </c>
      <c r="I10" s="24" t="s">
        <v>248</v>
      </c>
      <c r="J10" s="24" t="s">
        <v>248</v>
      </c>
      <c r="K10" s="24" t="s">
        <v>248</v>
      </c>
      <c r="L10" s="24" t="s">
        <v>248</v>
      </c>
      <c r="M10" s="24" t="s">
        <v>248</v>
      </c>
      <c r="N10" s="24" t="s">
        <v>248</v>
      </c>
      <c r="O10" s="24" t="s">
        <v>248</v>
      </c>
      <c r="P10" s="24" t="s">
        <v>248</v>
      </c>
      <c r="Q10" s="24" t="s">
        <v>248</v>
      </c>
      <c r="R10" s="24" t="s">
        <v>248</v>
      </c>
      <c r="S10" s="24" t="s">
        <v>248</v>
      </c>
      <c r="T10" s="24" t="s">
        <v>248</v>
      </c>
      <c r="U10" s="24" t="s">
        <v>237</v>
      </c>
      <c r="V10" s="24" t="s">
        <v>248</v>
      </c>
      <c r="W10" s="24" t="s">
        <v>248</v>
      </c>
      <c r="X10" s="24" t="s">
        <v>248</v>
      </c>
      <c r="Y10" s="24" t="s">
        <v>248</v>
      </c>
      <c r="Z10" s="24" t="s">
        <v>248</v>
      </c>
      <c r="AA10" s="24" t="s">
        <v>248</v>
      </c>
      <c r="AB10" s="24" t="s">
        <v>248</v>
      </c>
      <c r="AC10" s="24" t="s">
        <v>248</v>
      </c>
      <c r="AD10" s="24" t="s">
        <v>248</v>
      </c>
      <c r="AE10" s="24" t="s">
        <v>248</v>
      </c>
      <c r="AF10" s="24" t="s">
        <v>248</v>
      </c>
      <c r="AG10" s="24" t="s">
        <v>248</v>
      </c>
      <c r="AH10" s="24" t="s">
        <v>248</v>
      </c>
      <c r="AI10" s="24" t="s">
        <v>248</v>
      </c>
      <c r="AJ10" s="24" t="s">
        <v>248</v>
      </c>
      <c r="AK10" s="24" t="s">
        <v>252</v>
      </c>
      <c r="AL10" s="24" t="s">
        <v>553</v>
      </c>
      <c r="AM10" s="24" t="s">
        <v>652</v>
      </c>
      <c r="AN10" s="24" t="s">
        <v>248</v>
      </c>
      <c r="AO10" s="24" t="s">
        <v>248</v>
      </c>
      <c r="AP10" s="24" t="s">
        <v>248</v>
      </c>
      <c r="AQ10" s="24" t="s">
        <v>248</v>
      </c>
      <c r="AR10" s="24" t="s">
        <v>248</v>
      </c>
      <c r="AS10" s="24" t="s">
        <v>248</v>
      </c>
      <c r="AT10" s="24" t="s">
        <v>248</v>
      </c>
      <c r="AU10" s="24" t="s">
        <v>248</v>
      </c>
      <c r="AV10" s="24" t="s">
        <v>248</v>
      </c>
      <c r="AW10" s="24" t="s">
        <v>248</v>
      </c>
      <c r="AX10" s="24" t="s">
        <v>248</v>
      </c>
      <c r="AY10" s="24" t="s">
        <v>335</v>
      </c>
      <c r="AZ10" s="25" t="s">
        <v>248</v>
      </c>
      <c r="BA10" s="26" t="s">
        <v>186</v>
      </c>
    </row>
    <row r="11" spans="2:53" ht="30" customHeight="1" x14ac:dyDescent="0.25">
      <c r="B11" s="23" t="s">
        <v>188</v>
      </c>
      <c r="C11" s="13">
        <v>8</v>
      </c>
      <c r="D11" s="32" t="s">
        <v>691</v>
      </c>
      <c r="E11" s="24" t="s">
        <v>248</v>
      </c>
      <c r="F11" s="24" t="s">
        <v>248</v>
      </c>
      <c r="G11" s="24" t="s">
        <v>248</v>
      </c>
      <c r="H11" s="24" t="s">
        <v>614</v>
      </c>
      <c r="I11" s="24" t="s">
        <v>248</v>
      </c>
      <c r="J11" s="24" t="s">
        <v>248</v>
      </c>
      <c r="K11" s="24" t="s">
        <v>248</v>
      </c>
      <c r="L11" s="24" t="s">
        <v>248</v>
      </c>
      <c r="M11" s="24" t="s">
        <v>248</v>
      </c>
      <c r="N11" s="24" t="s">
        <v>248</v>
      </c>
      <c r="O11" s="24" t="s">
        <v>248</v>
      </c>
      <c r="P11" s="24" t="s">
        <v>248</v>
      </c>
      <c r="Q11" s="24" t="s">
        <v>248</v>
      </c>
      <c r="R11" s="24" t="s">
        <v>248</v>
      </c>
      <c r="S11" s="24" t="s">
        <v>248</v>
      </c>
      <c r="T11" s="24" t="s">
        <v>235</v>
      </c>
      <c r="U11" s="24" t="s">
        <v>248</v>
      </c>
      <c r="V11" s="24" t="s">
        <v>248</v>
      </c>
      <c r="W11" s="24" t="s">
        <v>248</v>
      </c>
      <c r="X11" s="24" t="s">
        <v>234</v>
      </c>
      <c r="Y11" s="24" t="s">
        <v>414</v>
      </c>
      <c r="Z11" s="24" t="s">
        <v>229</v>
      </c>
      <c r="AA11" s="24" t="s">
        <v>229</v>
      </c>
      <c r="AB11" s="24" t="s">
        <v>229</v>
      </c>
      <c r="AC11" s="24" t="s">
        <v>229</v>
      </c>
      <c r="AD11" s="24" t="s">
        <v>229</v>
      </c>
      <c r="AE11" s="24" t="s">
        <v>229</v>
      </c>
      <c r="AF11" s="24" t="s">
        <v>229</v>
      </c>
      <c r="AG11" s="24" t="s">
        <v>229</v>
      </c>
      <c r="AH11" s="24" t="s">
        <v>229</v>
      </c>
      <c r="AI11" s="24" t="s">
        <v>229</v>
      </c>
      <c r="AJ11" s="24" t="s">
        <v>248</v>
      </c>
      <c r="AK11" s="24" t="s">
        <v>232</v>
      </c>
      <c r="AL11" s="24" t="s">
        <v>232</v>
      </c>
      <c r="AM11" s="24" t="s">
        <v>232</v>
      </c>
      <c r="AN11" s="24" t="s">
        <v>212</v>
      </c>
      <c r="AO11" s="24" t="s">
        <v>205</v>
      </c>
      <c r="AP11" s="24" t="s">
        <v>205</v>
      </c>
      <c r="AQ11" s="24" t="s">
        <v>234</v>
      </c>
      <c r="AR11" s="24" t="s">
        <v>234</v>
      </c>
      <c r="AS11" s="24" t="s">
        <v>234</v>
      </c>
      <c r="AT11" s="24" t="s">
        <v>234</v>
      </c>
      <c r="AU11" s="24" t="s">
        <v>234</v>
      </c>
      <c r="AV11" s="24" t="s">
        <v>248</v>
      </c>
      <c r="AW11" s="24" t="s">
        <v>344</v>
      </c>
      <c r="AX11" s="24" t="s">
        <v>246</v>
      </c>
      <c r="AY11" s="24" t="s">
        <v>336</v>
      </c>
      <c r="AZ11" s="25" t="s">
        <v>530</v>
      </c>
      <c r="BA11" s="26" t="s">
        <v>188</v>
      </c>
    </row>
    <row r="12" spans="2:53" ht="30" customHeight="1" x14ac:dyDescent="0.25">
      <c r="B12" s="23" t="s">
        <v>187</v>
      </c>
      <c r="C12" s="13">
        <v>9</v>
      </c>
      <c r="D12" s="32" t="s">
        <v>691</v>
      </c>
      <c r="E12" s="24" t="s">
        <v>248</v>
      </c>
      <c r="F12" s="24" t="s">
        <v>238</v>
      </c>
      <c r="G12" s="24" t="s">
        <v>238</v>
      </c>
      <c r="H12" s="24" t="s">
        <v>248</v>
      </c>
      <c r="I12" s="24" t="s">
        <v>248</v>
      </c>
      <c r="J12" s="24" t="s">
        <v>248</v>
      </c>
      <c r="K12" s="24" t="s">
        <v>248</v>
      </c>
      <c r="L12" s="24" t="s">
        <v>248</v>
      </c>
      <c r="M12" s="24" t="s">
        <v>248</v>
      </c>
      <c r="N12" s="24" t="s">
        <v>248</v>
      </c>
      <c r="O12" s="24" t="s">
        <v>248</v>
      </c>
      <c r="P12" s="24" t="s">
        <v>248</v>
      </c>
      <c r="Q12" s="24" t="s">
        <v>248</v>
      </c>
      <c r="R12" s="24" t="s">
        <v>248</v>
      </c>
      <c r="S12" s="24" t="s">
        <v>248</v>
      </c>
      <c r="T12" s="24" t="s">
        <v>248</v>
      </c>
      <c r="U12" s="24" t="s">
        <v>238</v>
      </c>
      <c r="V12" s="24" t="s">
        <v>248</v>
      </c>
      <c r="W12" s="24" t="s">
        <v>248</v>
      </c>
      <c r="X12" s="24" t="s">
        <v>248</v>
      </c>
      <c r="Y12" s="24" t="s">
        <v>248</v>
      </c>
      <c r="Z12" s="24" t="s">
        <v>248</v>
      </c>
      <c r="AA12" s="24" t="s">
        <v>248</v>
      </c>
      <c r="AB12" s="24" t="s">
        <v>248</v>
      </c>
      <c r="AC12" s="24" t="s">
        <v>248</v>
      </c>
      <c r="AD12" s="24" t="s">
        <v>248</v>
      </c>
      <c r="AE12" s="24" t="s">
        <v>248</v>
      </c>
      <c r="AF12" s="24" t="s">
        <v>248</v>
      </c>
      <c r="AG12" s="24" t="s">
        <v>248</v>
      </c>
      <c r="AH12" s="24" t="s">
        <v>248</v>
      </c>
      <c r="AI12" s="24" t="s">
        <v>248</v>
      </c>
      <c r="AJ12" s="24" t="s">
        <v>248</v>
      </c>
      <c r="AK12" s="24" t="s">
        <v>252</v>
      </c>
      <c r="AL12" s="24" t="s">
        <v>553</v>
      </c>
      <c r="AM12" s="24" t="s">
        <v>652</v>
      </c>
      <c r="AN12" s="24" t="s">
        <v>248</v>
      </c>
      <c r="AO12" s="24" t="s">
        <v>248</v>
      </c>
      <c r="AP12" s="24" t="s">
        <v>248</v>
      </c>
      <c r="AQ12" s="24" t="s">
        <v>248</v>
      </c>
      <c r="AR12" s="24" t="s">
        <v>248</v>
      </c>
      <c r="AS12" s="24" t="s">
        <v>248</v>
      </c>
      <c r="AT12" s="24" t="s">
        <v>248</v>
      </c>
      <c r="AU12" s="24" t="s">
        <v>248</v>
      </c>
      <c r="AV12" s="24" t="s">
        <v>248</v>
      </c>
      <c r="AW12" s="24" t="s">
        <v>248</v>
      </c>
      <c r="AX12" s="24" t="s">
        <v>247</v>
      </c>
      <c r="AY12" s="24" t="s">
        <v>247</v>
      </c>
      <c r="AZ12" s="25" t="s">
        <v>247</v>
      </c>
      <c r="BA12" s="26" t="s">
        <v>187</v>
      </c>
    </row>
    <row r="13" spans="2:53" ht="30" customHeight="1" thickBot="1" x14ac:dyDescent="0.3">
      <c r="B13" s="27" t="s">
        <v>544</v>
      </c>
      <c r="C13" s="14">
        <v>10</v>
      </c>
      <c r="D13" s="32" t="s">
        <v>691</v>
      </c>
      <c r="E13" s="24" t="s">
        <v>248</v>
      </c>
      <c r="F13" s="24" t="s">
        <v>248</v>
      </c>
      <c r="G13" s="24" t="s">
        <v>248</v>
      </c>
      <c r="H13" s="24" t="s">
        <v>248</v>
      </c>
      <c r="I13" s="24" t="s">
        <v>248</v>
      </c>
      <c r="J13" s="24" t="s">
        <v>248</v>
      </c>
      <c r="K13" s="24" t="s">
        <v>248</v>
      </c>
      <c r="L13" s="24" t="s">
        <v>248</v>
      </c>
      <c r="M13" s="24" t="s">
        <v>248</v>
      </c>
      <c r="N13" s="24" t="s">
        <v>248</v>
      </c>
      <c r="O13" s="24" t="s">
        <v>248</v>
      </c>
      <c r="P13" s="24" t="s">
        <v>248</v>
      </c>
      <c r="Q13" s="24" t="s">
        <v>248</v>
      </c>
      <c r="R13" s="24" t="s">
        <v>248</v>
      </c>
      <c r="S13" s="24" t="s">
        <v>248</v>
      </c>
      <c r="T13" s="24" t="s">
        <v>248</v>
      </c>
      <c r="U13" s="24" t="s">
        <v>248</v>
      </c>
      <c r="V13" s="24" t="s">
        <v>248</v>
      </c>
      <c r="W13" s="24" t="s">
        <v>248</v>
      </c>
      <c r="X13" s="24" t="s">
        <v>347</v>
      </c>
      <c r="Y13" s="24" t="s">
        <v>550</v>
      </c>
      <c r="Z13" s="24" t="s">
        <v>546</v>
      </c>
      <c r="AA13" s="24" t="s">
        <v>546</v>
      </c>
      <c r="AB13" s="24" t="s">
        <v>546</v>
      </c>
      <c r="AC13" s="24" t="s">
        <v>546</v>
      </c>
      <c r="AD13" s="24" t="s">
        <v>546</v>
      </c>
      <c r="AE13" s="24" t="s">
        <v>546</v>
      </c>
      <c r="AF13" s="24" t="s">
        <v>546</v>
      </c>
      <c r="AG13" s="24" t="s">
        <v>546</v>
      </c>
      <c r="AH13" s="24" t="s">
        <v>546</v>
      </c>
      <c r="AI13" s="24" t="s">
        <v>546</v>
      </c>
      <c r="AJ13" s="24" t="s">
        <v>546</v>
      </c>
      <c r="AK13" s="24" t="s">
        <v>545</v>
      </c>
      <c r="AL13" s="24" t="s">
        <v>545</v>
      </c>
      <c r="AM13" s="24" t="s">
        <v>545</v>
      </c>
      <c r="AN13" s="24" t="s">
        <v>549</v>
      </c>
      <c r="AO13" s="24" t="s">
        <v>547</v>
      </c>
      <c r="AP13" s="24" t="s">
        <v>547</v>
      </c>
      <c r="AQ13" s="24" t="s">
        <v>548</v>
      </c>
      <c r="AR13" s="24" t="s">
        <v>548</v>
      </c>
      <c r="AS13" s="24" t="s">
        <v>548</v>
      </c>
      <c r="AT13" s="24" t="s">
        <v>548</v>
      </c>
      <c r="AU13" s="24" t="s">
        <v>548</v>
      </c>
      <c r="AV13" s="24" t="s">
        <v>570</v>
      </c>
      <c r="AW13" s="24" t="s">
        <v>345</v>
      </c>
      <c r="AX13" s="24" t="s">
        <v>193</v>
      </c>
      <c r="AY13" s="24" t="s">
        <v>337</v>
      </c>
      <c r="AZ13" s="25" t="s">
        <v>337</v>
      </c>
      <c r="BA13" s="28" t="s">
        <v>544</v>
      </c>
    </row>
    <row r="14" spans="2:53" ht="30" customHeight="1" thickBot="1" x14ac:dyDescent="0.3">
      <c r="B14" s="29" t="s">
        <v>781</v>
      </c>
      <c r="C14" s="30" t="s">
        <v>226</v>
      </c>
      <c r="D14" s="31" t="s">
        <v>690</v>
      </c>
      <c r="E14" s="31" t="s">
        <v>194</v>
      </c>
      <c r="F14" s="31" t="s">
        <v>198</v>
      </c>
      <c r="G14" s="31" t="s">
        <v>199</v>
      </c>
      <c r="H14" s="31" t="s">
        <v>214</v>
      </c>
      <c r="I14" s="31" t="s">
        <v>270</v>
      </c>
      <c r="J14" s="31" t="s">
        <v>339</v>
      </c>
      <c r="K14" s="31" t="s">
        <v>348</v>
      </c>
      <c r="L14" s="31" t="s">
        <v>409</v>
      </c>
      <c r="M14" s="31" t="s">
        <v>410</v>
      </c>
      <c r="N14" s="31" t="s">
        <v>415</v>
      </c>
      <c r="O14" s="31" t="s">
        <v>526</v>
      </c>
      <c r="P14" s="31" t="s">
        <v>531</v>
      </c>
      <c r="Q14" s="31" t="s">
        <v>532</v>
      </c>
      <c r="R14" s="31" t="s">
        <v>533</v>
      </c>
      <c r="S14" s="31" t="s">
        <v>534</v>
      </c>
      <c r="T14" s="31" t="s">
        <v>541</v>
      </c>
      <c r="U14" s="31" t="s">
        <v>564</v>
      </c>
      <c r="V14" s="31" t="s">
        <v>689</v>
      </c>
      <c r="W14" s="31" t="s">
        <v>411</v>
      </c>
      <c r="X14" s="31" t="s">
        <v>345</v>
      </c>
      <c r="Y14" s="31" t="s">
        <v>412</v>
      </c>
      <c r="Z14" s="31" t="s">
        <v>200</v>
      </c>
      <c r="AA14" s="31" t="s">
        <v>200</v>
      </c>
      <c r="AB14" s="31" t="s">
        <v>207</v>
      </c>
      <c r="AC14" s="31" t="s">
        <v>213</v>
      </c>
      <c r="AD14" s="31" t="s">
        <v>535</v>
      </c>
      <c r="AE14" s="31" t="s">
        <v>536</v>
      </c>
      <c r="AF14" s="31" t="s">
        <v>537</v>
      </c>
      <c r="AG14" s="31" t="s">
        <v>538</v>
      </c>
      <c r="AH14" s="31" t="s">
        <v>625</v>
      </c>
      <c r="AI14" s="31" t="s">
        <v>329</v>
      </c>
      <c r="AJ14" s="31" t="s">
        <v>715</v>
      </c>
      <c r="AK14" s="31" t="s">
        <v>197</v>
      </c>
      <c r="AL14" s="31" t="s">
        <v>552</v>
      </c>
      <c r="AM14" s="31" t="s">
        <v>651</v>
      </c>
      <c r="AN14" s="31" t="s">
        <v>209</v>
      </c>
      <c r="AO14" s="31" t="s">
        <v>202</v>
      </c>
      <c r="AP14" s="31" t="s">
        <v>202</v>
      </c>
      <c r="AQ14" s="31" t="s">
        <v>201</v>
      </c>
      <c r="AR14" s="31" t="s">
        <v>206</v>
      </c>
      <c r="AS14" s="31" t="s">
        <v>189</v>
      </c>
      <c r="AT14" s="31" t="s">
        <v>338</v>
      </c>
      <c r="AU14" s="31" t="s">
        <v>653</v>
      </c>
      <c r="AV14" s="31" t="s">
        <v>208</v>
      </c>
      <c r="AW14" s="31" t="s">
        <v>340</v>
      </c>
      <c r="AX14" s="31" t="s">
        <v>192</v>
      </c>
      <c r="AY14" s="31" t="s">
        <v>329</v>
      </c>
      <c r="AZ14" s="31" t="s">
        <v>527</v>
      </c>
      <c r="BA14" s="54" t="s">
        <v>781</v>
      </c>
    </row>
    <row r="15" spans="2:53" ht="24.95" customHeight="1" x14ac:dyDescent="0.25"/>
  </sheetData>
  <conditionalFormatting sqref="D4:AZ13">
    <cfRule type="cellIs" dxfId="7" priority="2" stopIfTrue="1" operator="equal">
      <formula>"&lt;&gt;"</formula>
    </cfRule>
    <cfRule type="containsText" dxfId="6" priority="3" operator="containsText" text="&gt;">
      <formula>NOT(ISERROR(SEARCH("&gt;",D4)))</formula>
    </cfRule>
    <cfRule type="containsText" dxfId="5" priority="4" operator="containsText" text="&lt;">
      <formula>NOT(ISERROR(SEARCH("&lt;",D4)))</formula>
    </cfRule>
  </conditionalFormatting>
  <conditionalFormatting sqref="D4:D13">
    <cfRule type="cellIs" dxfId="4" priority="1" operator="equal">
      <formula>"&lt; &gt;"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4C12-91B6-497D-86C0-9A3FB2E861DD}">
  <dimension ref="B1:N53"/>
  <sheetViews>
    <sheetView showGridLines="0" topLeftCell="A6" zoomScale="80" zoomScaleNormal="80" workbookViewId="0">
      <selection activeCell="B2" sqref="B2:M53"/>
    </sheetView>
  </sheetViews>
  <sheetFormatPr defaultRowHeight="15" x14ac:dyDescent="0.25"/>
  <cols>
    <col min="2" max="2" width="27.28515625" customWidth="1"/>
    <col min="3" max="3" width="10.85546875" bestFit="1" customWidth="1"/>
    <col min="4" max="5" width="6" bestFit="1" customWidth="1"/>
    <col min="6" max="6" width="7.42578125" bestFit="1" customWidth="1"/>
    <col min="7" max="7" width="6.28515625" bestFit="1" customWidth="1"/>
    <col min="8" max="8" width="5.5703125" bestFit="1" customWidth="1"/>
    <col min="9" max="9" width="9.28515625" bestFit="1" customWidth="1"/>
    <col min="10" max="10" width="7" bestFit="1" customWidth="1"/>
    <col min="11" max="11" width="9.5703125" bestFit="1" customWidth="1"/>
    <col min="12" max="12" width="8.5703125" bestFit="1" customWidth="1"/>
    <col min="13" max="13" width="7.42578125" bestFit="1" customWidth="1"/>
    <col min="14" max="14" width="13.7109375" hidden="1" customWidth="1"/>
  </cols>
  <sheetData>
    <row r="1" spans="2:14" ht="15.75" thickBot="1" x14ac:dyDescent="0.3"/>
    <row r="2" spans="2:14" ht="15" customHeight="1" thickBot="1" x14ac:dyDescent="0.3">
      <c r="B2" s="56" t="s">
        <v>781</v>
      </c>
      <c r="C2" s="37" t="s">
        <v>258</v>
      </c>
      <c r="D2" s="38" t="s">
        <v>190</v>
      </c>
      <c r="E2" s="38" t="s">
        <v>182</v>
      </c>
      <c r="F2" s="38" t="s">
        <v>183</v>
      </c>
      <c r="G2" s="38" t="s">
        <v>184</v>
      </c>
      <c r="H2" s="38" t="s">
        <v>185</v>
      </c>
      <c r="I2" s="38" t="s">
        <v>191</v>
      </c>
      <c r="J2" s="38" t="s">
        <v>186</v>
      </c>
      <c r="K2" s="38" t="s">
        <v>188</v>
      </c>
      <c r="L2" s="38" t="s">
        <v>187</v>
      </c>
      <c r="M2" s="39" t="s">
        <v>544</v>
      </c>
      <c r="N2" s="33"/>
    </row>
    <row r="3" spans="2:14" ht="15" customHeight="1" thickBot="1" x14ac:dyDescent="0.35">
      <c r="B3" s="55" t="s">
        <v>717</v>
      </c>
      <c r="C3" s="40" t="s">
        <v>226</v>
      </c>
      <c r="D3" s="41">
        <v>1</v>
      </c>
      <c r="E3" s="41">
        <v>2</v>
      </c>
      <c r="F3" s="41">
        <v>3</v>
      </c>
      <c r="G3" s="41">
        <v>4</v>
      </c>
      <c r="H3" s="41">
        <v>5</v>
      </c>
      <c r="I3" s="41">
        <v>6</v>
      </c>
      <c r="J3" s="41">
        <v>7</v>
      </c>
      <c r="K3" s="41">
        <v>8</v>
      </c>
      <c r="L3" s="41">
        <v>9</v>
      </c>
      <c r="M3" s="42">
        <v>10</v>
      </c>
      <c r="N3" s="34" t="s">
        <v>226</v>
      </c>
    </row>
    <row r="4" spans="2:14" ht="15" customHeight="1" thickBot="1" x14ac:dyDescent="0.35">
      <c r="B4" s="43" t="s">
        <v>656</v>
      </c>
      <c r="C4" s="44" t="s">
        <v>690</v>
      </c>
      <c r="D4" s="45" t="s">
        <v>691</v>
      </c>
      <c r="E4" s="45" t="s">
        <v>691</v>
      </c>
      <c r="F4" s="45" t="s">
        <v>691</v>
      </c>
      <c r="G4" s="45" t="s">
        <v>691</v>
      </c>
      <c r="H4" s="45" t="s">
        <v>691</v>
      </c>
      <c r="I4" s="45" t="s">
        <v>691</v>
      </c>
      <c r="J4" s="45" t="s">
        <v>691</v>
      </c>
      <c r="K4" s="45" t="s">
        <v>691</v>
      </c>
      <c r="L4" s="45" t="s">
        <v>691</v>
      </c>
      <c r="M4" s="45" t="s">
        <v>691</v>
      </c>
      <c r="N4" s="35" t="s">
        <v>690</v>
      </c>
    </row>
    <row r="5" spans="2:14" ht="15" customHeight="1" thickBot="1" x14ac:dyDescent="0.35">
      <c r="B5" s="46" t="s">
        <v>572</v>
      </c>
      <c r="C5" s="44" t="s">
        <v>194</v>
      </c>
      <c r="D5" s="47" t="s">
        <v>195</v>
      </c>
      <c r="E5" s="47" t="s">
        <v>196</v>
      </c>
      <c r="F5" s="47" t="s">
        <v>248</v>
      </c>
      <c r="G5" s="47" t="s">
        <v>236</v>
      </c>
      <c r="H5" s="47" t="s">
        <v>248</v>
      </c>
      <c r="I5" s="47" t="s">
        <v>248</v>
      </c>
      <c r="J5" s="47" t="s">
        <v>237</v>
      </c>
      <c r="K5" s="47" t="s">
        <v>248</v>
      </c>
      <c r="L5" s="47" t="s">
        <v>248</v>
      </c>
      <c r="M5" s="47" t="s">
        <v>248</v>
      </c>
      <c r="N5" s="35" t="s">
        <v>194</v>
      </c>
    </row>
    <row r="6" spans="2:14" ht="15" customHeight="1" thickBot="1" x14ac:dyDescent="0.35">
      <c r="B6" s="46" t="s">
        <v>574</v>
      </c>
      <c r="C6" s="44" t="s">
        <v>198</v>
      </c>
      <c r="D6" s="47" t="s">
        <v>248</v>
      </c>
      <c r="E6" s="47" t="s">
        <v>248</v>
      </c>
      <c r="F6" s="47" t="s">
        <v>248</v>
      </c>
      <c r="G6" s="47" t="s">
        <v>236</v>
      </c>
      <c r="H6" s="47" t="s">
        <v>248</v>
      </c>
      <c r="I6" s="47" t="s">
        <v>248</v>
      </c>
      <c r="J6" s="47" t="s">
        <v>237</v>
      </c>
      <c r="K6" s="47" t="s">
        <v>248</v>
      </c>
      <c r="L6" s="47" t="s">
        <v>238</v>
      </c>
      <c r="M6" s="47" t="s">
        <v>248</v>
      </c>
      <c r="N6" s="35" t="s">
        <v>198</v>
      </c>
    </row>
    <row r="7" spans="2:14" ht="15" customHeight="1" thickBot="1" x14ac:dyDescent="0.35">
      <c r="B7" s="46" t="s">
        <v>767</v>
      </c>
      <c r="C7" s="44" t="s">
        <v>199</v>
      </c>
      <c r="D7" s="47" t="s">
        <v>248</v>
      </c>
      <c r="E7" s="47" t="s">
        <v>248</v>
      </c>
      <c r="F7" s="47" t="s">
        <v>248</v>
      </c>
      <c r="G7" s="47" t="s">
        <v>239</v>
      </c>
      <c r="H7" s="47" t="s">
        <v>248</v>
      </c>
      <c r="I7" s="47" t="s">
        <v>248</v>
      </c>
      <c r="J7" s="47" t="s">
        <v>237</v>
      </c>
      <c r="K7" s="47" t="s">
        <v>248</v>
      </c>
      <c r="L7" s="47" t="s">
        <v>238</v>
      </c>
      <c r="M7" s="47" t="s">
        <v>248</v>
      </c>
      <c r="N7" s="35" t="s">
        <v>199</v>
      </c>
    </row>
    <row r="8" spans="2:14" ht="15" customHeight="1" thickBot="1" x14ac:dyDescent="0.35">
      <c r="B8" s="46" t="s">
        <v>587</v>
      </c>
      <c r="C8" s="44" t="s">
        <v>214</v>
      </c>
      <c r="D8" s="47" t="s">
        <v>240</v>
      </c>
      <c r="E8" s="47" t="s">
        <v>248</v>
      </c>
      <c r="F8" s="47" t="s">
        <v>248</v>
      </c>
      <c r="G8" s="47" t="s">
        <v>257</v>
      </c>
      <c r="H8" s="47" t="s">
        <v>248</v>
      </c>
      <c r="I8" s="47" t="s">
        <v>248</v>
      </c>
      <c r="J8" s="47" t="s">
        <v>248</v>
      </c>
      <c r="K8" s="47" t="s">
        <v>614</v>
      </c>
      <c r="L8" s="47" t="s">
        <v>248</v>
      </c>
      <c r="M8" s="47" t="s">
        <v>248</v>
      </c>
      <c r="N8" s="35" t="s">
        <v>214</v>
      </c>
    </row>
    <row r="9" spans="2:14" ht="15" customHeight="1" thickBot="1" x14ac:dyDescent="0.35">
      <c r="B9" s="46" t="s">
        <v>590</v>
      </c>
      <c r="C9" s="44" t="s">
        <v>270</v>
      </c>
      <c r="D9" s="47" t="s">
        <v>248</v>
      </c>
      <c r="E9" s="47" t="s">
        <v>248</v>
      </c>
      <c r="F9" s="47" t="s">
        <v>248</v>
      </c>
      <c r="G9" s="47" t="s">
        <v>248</v>
      </c>
      <c r="H9" s="47" t="s">
        <v>248</v>
      </c>
      <c r="I9" s="47" t="s">
        <v>248</v>
      </c>
      <c r="J9" s="47" t="s">
        <v>248</v>
      </c>
      <c r="K9" s="47" t="s">
        <v>248</v>
      </c>
      <c r="L9" s="47" t="s">
        <v>248</v>
      </c>
      <c r="M9" s="47" t="s">
        <v>248</v>
      </c>
      <c r="N9" s="35" t="s">
        <v>270</v>
      </c>
    </row>
    <row r="10" spans="2:14" ht="15" customHeight="1" thickBot="1" x14ac:dyDescent="0.35">
      <c r="B10" s="46" t="s">
        <v>593</v>
      </c>
      <c r="C10" s="44" t="s">
        <v>339</v>
      </c>
      <c r="D10" s="47" t="s">
        <v>248</v>
      </c>
      <c r="E10" s="47" t="s">
        <v>248</v>
      </c>
      <c r="F10" s="47" t="s">
        <v>248</v>
      </c>
      <c r="G10" s="47" t="s">
        <v>236</v>
      </c>
      <c r="H10" s="47" t="s">
        <v>248</v>
      </c>
      <c r="I10" s="47" t="s">
        <v>248</v>
      </c>
      <c r="J10" s="47" t="s">
        <v>248</v>
      </c>
      <c r="K10" s="47" t="s">
        <v>248</v>
      </c>
      <c r="L10" s="47" t="s">
        <v>248</v>
      </c>
      <c r="M10" s="47" t="s">
        <v>248</v>
      </c>
      <c r="N10" s="35" t="s">
        <v>339</v>
      </c>
    </row>
    <row r="11" spans="2:14" ht="15" customHeight="1" thickBot="1" x14ac:dyDescent="0.35">
      <c r="B11" s="46" t="s">
        <v>768</v>
      </c>
      <c r="C11" s="44" t="s">
        <v>348</v>
      </c>
      <c r="D11" s="47" t="s">
        <v>248</v>
      </c>
      <c r="E11" s="47" t="s">
        <v>248</v>
      </c>
      <c r="F11" s="47" t="s">
        <v>248</v>
      </c>
      <c r="G11" s="47" t="s">
        <v>248</v>
      </c>
      <c r="H11" s="47" t="s">
        <v>248</v>
      </c>
      <c r="I11" s="47" t="s">
        <v>248</v>
      </c>
      <c r="J11" s="47" t="s">
        <v>248</v>
      </c>
      <c r="K11" s="47" t="s">
        <v>248</v>
      </c>
      <c r="L11" s="47" t="s">
        <v>248</v>
      </c>
      <c r="M11" s="47" t="s">
        <v>248</v>
      </c>
      <c r="N11" s="35" t="s">
        <v>348</v>
      </c>
    </row>
    <row r="12" spans="2:14" ht="15" customHeight="1" thickBot="1" x14ac:dyDescent="0.35">
      <c r="B12" s="46" t="s">
        <v>769</v>
      </c>
      <c r="C12" s="44" t="s">
        <v>409</v>
      </c>
      <c r="D12" s="47" t="s">
        <v>248</v>
      </c>
      <c r="E12" s="47" t="s">
        <v>248</v>
      </c>
      <c r="F12" s="47" t="s">
        <v>248</v>
      </c>
      <c r="G12" s="47" t="s">
        <v>248</v>
      </c>
      <c r="H12" s="47" t="s">
        <v>248</v>
      </c>
      <c r="I12" s="47" t="s">
        <v>248</v>
      </c>
      <c r="J12" s="47" t="s">
        <v>248</v>
      </c>
      <c r="K12" s="47" t="s">
        <v>248</v>
      </c>
      <c r="L12" s="47" t="s">
        <v>248</v>
      </c>
      <c r="M12" s="47" t="s">
        <v>248</v>
      </c>
      <c r="N12" s="35" t="s">
        <v>409</v>
      </c>
    </row>
    <row r="13" spans="2:14" ht="15" customHeight="1" thickBot="1" x14ac:dyDescent="0.35">
      <c r="B13" s="46" t="s">
        <v>770</v>
      </c>
      <c r="C13" s="44" t="s">
        <v>410</v>
      </c>
      <c r="D13" s="47" t="s">
        <v>248</v>
      </c>
      <c r="E13" s="47" t="s">
        <v>248</v>
      </c>
      <c r="F13" s="47" t="s">
        <v>248</v>
      </c>
      <c r="G13" s="47" t="s">
        <v>248</v>
      </c>
      <c r="H13" s="47" t="s">
        <v>248</v>
      </c>
      <c r="I13" s="47" t="s">
        <v>248</v>
      </c>
      <c r="J13" s="47" t="s">
        <v>248</v>
      </c>
      <c r="K13" s="47" t="s">
        <v>248</v>
      </c>
      <c r="L13" s="47" t="s">
        <v>248</v>
      </c>
      <c r="M13" s="47" t="s">
        <v>248</v>
      </c>
      <c r="N13" s="35" t="s">
        <v>410</v>
      </c>
    </row>
    <row r="14" spans="2:14" ht="15" customHeight="1" thickBot="1" x14ac:dyDescent="0.35">
      <c r="B14" s="46" t="s">
        <v>600</v>
      </c>
      <c r="C14" s="44" t="s">
        <v>415</v>
      </c>
      <c r="D14" s="47" t="s">
        <v>248</v>
      </c>
      <c r="E14" s="47" t="s">
        <v>248</v>
      </c>
      <c r="F14" s="47" t="s">
        <v>248</v>
      </c>
      <c r="G14" s="47" t="s">
        <v>248</v>
      </c>
      <c r="H14" s="47" t="s">
        <v>248</v>
      </c>
      <c r="I14" s="47" t="s">
        <v>248</v>
      </c>
      <c r="J14" s="47" t="s">
        <v>248</v>
      </c>
      <c r="K14" s="47" t="s">
        <v>248</v>
      </c>
      <c r="L14" s="47" t="s">
        <v>248</v>
      </c>
      <c r="M14" s="47" t="s">
        <v>248</v>
      </c>
      <c r="N14" s="35" t="s">
        <v>415</v>
      </c>
    </row>
    <row r="15" spans="2:14" ht="15" customHeight="1" thickBot="1" x14ac:dyDescent="0.35">
      <c r="B15" s="46" t="s">
        <v>601</v>
      </c>
      <c r="C15" s="44" t="s">
        <v>526</v>
      </c>
      <c r="D15" s="47" t="s">
        <v>248</v>
      </c>
      <c r="E15" s="47" t="s">
        <v>248</v>
      </c>
      <c r="F15" s="47" t="s">
        <v>248</v>
      </c>
      <c r="G15" s="47" t="s">
        <v>248</v>
      </c>
      <c r="H15" s="47" t="s">
        <v>248</v>
      </c>
      <c r="I15" s="47" t="s">
        <v>248</v>
      </c>
      <c r="J15" s="47" t="s">
        <v>248</v>
      </c>
      <c r="K15" s="47" t="s">
        <v>248</v>
      </c>
      <c r="L15" s="47" t="s">
        <v>248</v>
      </c>
      <c r="M15" s="47" t="s">
        <v>248</v>
      </c>
      <c r="N15" s="35" t="s">
        <v>526</v>
      </c>
    </row>
    <row r="16" spans="2:14" ht="15" customHeight="1" thickBot="1" x14ac:dyDescent="0.35">
      <c r="B16" s="46" t="s">
        <v>603</v>
      </c>
      <c r="C16" s="44" t="s">
        <v>531</v>
      </c>
      <c r="D16" s="47" t="s">
        <v>248</v>
      </c>
      <c r="E16" s="47" t="s">
        <v>248</v>
      </c>
      <c r="F16" s="47" t="s">
        <v>248</v>
      </c>
      <c r="G16" s="47" t="s">
        <v>248</v>
      </c>
      <c r="H16" s="47" t="s">
        <v>248</v>
      </c>
      <c r="I16" s="47" t="s">
        <v>248</v>
      </c>
      <c r="J16" s="47" t="s">
        <v>248</v>
      </c>
      <c r="K16" s="47" t="s">
        <v>248</v>
      </c>
      <c r="L16" s="47" t="s">
        <v>248</v>
      </c>
      <c r="M16" s="47" t="s">
        <v>248</v>
      </c>
      <c r="N16" s="35" t="s">
        <v>531</v>
      </c>
    </row>
    <row r="17" spans="2:14" ht="15" customHeight="1" thickBot="1" x14ac:dyDescent="0.35">
      <c r="B17" s="46" t="s">
        <v>604</v>
      </c>
      <c r="C17" s="44" t="s">
        <v>532</v>
      </c>
      <c r="D17" s="47" t="s">
        <v>248</v>
      </c>
      <c r="E17" s="47" t="s">
        <v>248</v>
      </c>
      <c r="F17" s="47" t="s">
        <v>248</v>
      </c>
      <c r="G17" s="47" t="s">
        <v>248</v>
      </c>
      <c r="H17" s="47" t="s">
        <v>248</v>
      </c>
      <c r="I17" s="47" t="s">
        <v>248</v>
      </c>
      <c r="J17" s="47" t="s">
        <v>248</v>
      </c>
      <c r="K17" s="47" t="s">
        <v>248</v>
      </c>
      <c r="L17" s="47" t="s">
        <v>248</v>
      </c>
      <c r="M17" s="47" t="s">
        <v>248</v>
      </c>
      <c r="N17" s="35" t="s">
        <v>532</v>
      </c>
    </row>
    <row r="18" spans="2:14" ht="15" customHeight="1" thickBot="1" x14ac:dyDescent="0.35">
      <c r="B18" s="46" t="s">
        <v>605</v>
      </c>
      <c r="C18" s="44" t="s">
        <v>533</v>
      </c>
      <c r="D18" s="47" t="s">
        <v>248</v>
      </c>
      <c r="E18" s="47" t="s">
        <v>248</v>
      </c>
      <c r="F18" s="47" t="s">
        <v>248</v>
      </c>
      <c r="G18" s="47" t="s">
        <v>248</v>
      </c>
      <c r="H18" s="47" t="s">
        <v>248</v>
      </c>
      <c r="I18" s="47" t="s">
        <v>248</v>
      </c>
      <c r="J18" s="47" t="s">
        <v>248</v>
      </c>
      <c r="K18" s="47" t="s">
        <v>248</v>
      </c>
      <c r="L18" s="47" t="s">
        <v>248</v>
      </c>
      <c r="M18" s="47" t="s">
        <v>248</v>
      </c>
      <c r="N18" s="35" t="s">
        <v>533</v>
      </c>
    </row>
    <row r="19" spans="2:14" ht="15" customHeight="1" thickBot="1" x14ac:dyDescent="0.35">
      <c r="B19" s="46" t="s">
        <v>771</v>
      </c>
      <c r="C19" s="44" t="s">
        <v>534</v>
      </c>
      <c r="D19" s="47" t="s">
        <v>248</v>
      </c>
      <c r="E19" s="47" t="s">
        <v>248</v>
      </c>
      <c r="F19" s="47" t="s">
        <v>248</v>
      </c>
      <c r="G19" s="47" t="s">
        <v>248</v>
      </c>
      <c r="H19" s="47" t="s">
        <v>248</v>
      </c>
      <c r="I19" s="47" t="s">
        <v>248</v>
      </c>
      <c r="J19" s="47" t="s">
        <v>248</v>
      </c>
      <c r="K19" s="47" t="s">
        <v>248</v>
      </c>
      <c r="L19" s="47" t="s">
        <v>248</v>
      </c>
      <c r="M19" s="47" t="s">
        <v>248</v>
      </c>
      <c r="N19" s="35" t="s">
        <v>534</v>
      </c>
    </row>
    <row r="20" spans="2:14" ht="15" customHeight="1" thickBot="1" x14ac:dyDescent="0.35">
      <c r="B20" s="46" t="s">
        <v>772</v>
      </c>
      <c r="C20" s="44" t="s">
        <v>541</v>
      </c>
      <c r="D20" s="47" t="s">
        <v>542</v>
      </c>
      <c r="E20" s="47" t="s">
        <v>543</v>
      </c>
      <c r="F20" s="47" t="s">
        <v>248</v>
      </c>
      <c r="G20" s="47" t="s">
        <v>248</v>
      </c>
      <c r="H20" s="47" t="s">
        <v>248</v>
      </c>
      <c r="I20" s="47" t="s">
        <v>248</v>
      </c>
      <c r="J20" s="47" t="s">
        <v>248</v>
      </c>
      <c r="K20" s="47" t="s">
        <v>235</v>
      </c>
      <c r="L20" s="47" t="s">
        <v>248</v>
      </c>
      <c r="M20" s="47" t="s">
        <v>248</v>
      </c>
      <c r="N20" s="35" t="s">
        <v>541</v>
      </c>
    </row>
    <row r="21" spans="2:14" ht="15" customHeight="1" thickBot="1" x14ac:dyDescent="0.35">
      <c r="B21" s="46" t="s">
        <v>773</v>
      </c>
      <c r="C21" s="44" t="s">
        <v>564</v>
      </c>
      <c r="D21" s="47" t="s">
        <v>248</v>
      </c>
      <c r="E21" s="47" t="s">
        <v>248</v>
      </c>
      <c r="F21" s="47" t="s">
        <v>248</v>
      </c>
      <c r="G21" s="47" t="s">
        <v>236</v>
      </c>
      <c r="H21" s="47" t="s">
        <v>248</v>
      </c>
      <c r="I21" s="47" t="s">
        <v>248</v>
      </c>
      <c r="J21" s="47" t="s">
        <v>237</v>
      </c>
      <c r="K21" s="47" t="s">
        <v>248</v>
      </c>
      <c r="L21" s="47" t="s">
        <v>238</v>
      </c>
      <c r="M21" s="47" t="s">
        <v>248</v>
      </c>
      <c r="N21" s="35" t="s">
        <v>564</v>
      </c>
    </row>
    <row r="22" spans="2:14" ht="15" customHeight="1" thickBot="1" x14ac:dyDescent="0.35">
      <c r="B22" s="46" t="s">
        <v>774</v>
      </c>
      <c r="C22" s="44" t="s">
        <v>689</v>
      </c>
      <c r="D22" s="47" t="s">
        <v>248</v>
      </c>
      <c r="E22" s="47" t="s">
        <v>248</v>
      </c>
      <c r="F22" s="47" t="s">
        <v>248</v>
      </c>
      <c r="G22" s="47" t="s">
        <v>248</v>
      </c>
      <c r="H22" s="47" t="s">
        <v>248</v>
      </c>
      <c r="I22" s="47" t="s">
        <v>248</v>
      </c>
      <c r="J22" s="47" t="s">
        <v>248</v>
      </c>
      <c r="K22" s="47" t="s">
        <v>248</v>
      </c>
      <c r="L22" s="47" t="s">
        <v>248</v>
      </c>
      <c r="M22" s="47" t="s">
        <v>248</v>
      </c>
      <c r="N22" s="35" t="s">
        <v>689</v>
      </c>
    </row>
    <row r="23" spans="2:14" ht="15" customHeight="1" thickBot="1" x14ac:dyDescent="0.35">
      <c r="B23" s="46" t="s">
        <v>588</v>
      </c>
      <c r="C23" s="44" t="s">
        <v>411</v>
      </c>
      <c r="D23" s="47" t="s">
        <v>248</v>
      </c>
      <c r="E23" s="47" t="s">
        <v>248</v>
      </c>
      <c r="F23" s="47" t="s">
        <v>248</v>
      </c>
      <c r="G23" s="47" t="s">
        <v>248</v>
      </c>
      <c r="H23" s="47" t="s">
        <v>248</v>
      </c>
      <c r="I23" s="47" t="s">
        <v>248</v>
      </c>
      <c r="J23" s="47" t="s">
        <v>248</v>
      </c>
      <c r="K23" s="47" t="s">
        <v>248</v>
      </c>
      <c r="L23" s="47" t="s">
        <v>248</v>
      </c>
      <c r="M23" s="47" t="s">
        <v>248</v>
      </c>
      <c r="N23" s="35" t="s">
        <v>411</v>
      </c>
    </row>
    <row r="24" spans="2:14" ht="15" customHeight="1" thickBot="1" x14ac:dyDescent="0.35">
      <c r="B24" s="46" t="s">
        <v>775</v>
      </c>
      <c r="C24" s="44" t="s">
        <v>345</v>
      </c>
      <c r="D24" s="47" t="s">
        <v>341</v>
      </c>
      <c r="E24" s="47" t="s">
        <v>248</v>
      </c>
      <c r="F24" s="47" t="s">
        <v>346</v>
      </c>
      <c r="G24" s="47" t="s">
        <v>248</v>
      </c>
      <c r="H24" s="47" t="s">
        <v>248</v>
      </c>
      <c r="I24" s="47" t="s">
        <v>248</v>
      </c>
      <c r="J24" s="47" t="s">
        <v>248</v>
      </c>
      <c r="K24" s="47" t="s">
        <v>234</v>
      </c>
      <c r="L24" s="47" t="s">
        <v>248</v>
      </c>
      <c r="M24" s="47" t="s">
        <v>347</v>
      </c>
      <c r="N24" s="35" t="s">
        <v>345</v>
      </c>
    </row>
    <row r="25" spans="2:14" ht="15" customHeight="1" thickBot="1" x14ac:dyDescent="0.35">
      <c r="B25" s="46" t="s">
        <v>776</v>
      </c>
      <c r="C25" s="44" t="s">
        <v>412</v>
      </c>
      <c r="D25" s="47" t="s">
        <v>413</v>
      </c>
      <c r="E25" s="47" t="s">
        <v>248</v>
      </c>
      <c r="F25" s="47" t="s">
        <v>248</v>
      </c>
      <c r="G25" s="47" t="s">
        <v>248</v>
      </c>
      <c r="H25" s="47" t="s">
        <v>248</v>
      </c>
      <c r="I25" s="47" t="s">
        <v>248</v>
      </c>
      <c r="J25" s="47" t="s">
        <v>248</v>
      </c>
      <c r="K25" s="47" t="s">
        <v>414</v>
      </c>
      <c r="L25" s="47" t="s">
        <v>248</v>
      </c>
      <c r="M25" s="47" t="s">
        <v>550</v>
      </c>
      <c r="N25" s="35" t="s">
        <v>412</v>
      </c>
    </row>
    <row r="26" spans="2:14" ht="15" customHeight="1" thickBot="1" x14ac:dyDescent="0.35">
      <c r="B26" s="46" t="s">
        <v>576</v>
      </c>
      <c r="C26" s="44" t="s">
        <v>200</v>
      </c>
      <c r="D26" s="47" t="s">
        <v>227</v>
      </c>
      <c r="E26" s="47" t="s">
        <v>248</v>
      </c>
      <c r="F26" s="47" t="s">
        <v>249</v>
      </c>
      <c r="G26" s="47" t="s">
        <v>248</v>
      </c>
      <c r="H26" s="47" t="s">
        <v>248</v>
      </c>
      <c r="I26" s="47" t="s">
        <v>228</v>
      </c>
      <c r="J26" s="47" t="s">
        <v>248</v>
      </c>
      <c r="K26" s="47" t="s">
        <v>229</v>
      </c>
      <c r="L26" s="47" t="s">
        <v>248</v>
      </c>
      <c r="M26" s="47" t="s">
        <v>546</v>
      </c>
      <c r="N26" s="35" t="s">
        <v>200</v>
      </c>
    </row>
    <row r="27" spans="2:14" ht="15" customHeight="1" thickBot="1" x14ac:dyDescent="0.35">
      <c r="B27" s="46" t="s">
        <v>777</v>
      </c>
      <c r="C27" s="44" t="s">
        <v>200</v>
      </c>
      <c r="D27" s="47" t="s">
        <v>227</v>
      </c>
      <c r="E27" s="47" t="s">
        <v>248</v>
      </c>
      <c r="F27" s="47" t="s">
        <v>248</v>
      </c>
      <c r="G27" s="47" t="s">
        <v>248</v>
      </c>
      <c r="H27" s="47" t="s">
        <v>248</v>
      </c>
      <c r="I27" s="47" t="s">
        <v>228</v>
      </c>
      <c r="J27" s="47" t="s">
        <v>248</v>
      </c>
      <c r="K27" s="47" t="s">
        <v>229</v>
      </c>
      <c r="L27" s="47" t="s">
        <v>248</v>
      </c>
      <c r="M27" s="47" t="s">
        <v>546</v>
      </c>
      <c r="N27" s="35" t="s">
        <v>200</v>
      </c>
    </row>
    <row r="28" spans="2:14" ht="15" customHeight="1" thickBot="1" x14ac:dyDescent="0.35">
      <c r="B28" s="46" t="s">
        <v>582</v>
      </c>
      <c r="C28" s="44" t="s">
        <v>207</v>
      </c>
      <c r="D28" s="47" t="s">
        <v>227</v>
      </c>
      <c r="E28" s="47" t="s">
        <v>248</v>
      </c>
      <c r="F28" s="47" t="s">
        <v>248</v>
      </c>
      <c r="G28" s="47" t="s">
        <v>248</v>
      </c>
      <c r="H28" s="47" t="s">
        <v>248</v>
      </c>
      <c r="I28" s="47" t="s">
        <v>228</v>
      </c>
      <c r="J28" s="47" t="s">
        <v>248</v>
      </c>
      <c r="K28" s="47" t="s">
        <v>229</v>
      </c>
      <c r="L28" s="47" t="s">
        <v>248</v>
      </c>
      <c r="M28" s="47" t="s">
        <v>546</v>
      </c>
      <c r="N28" s="35" t="s">
        <v>207</v>
      </c>
    </row>
    <row r="29" spans="2:14" ht="15" customHeight="1" thickBot="1" x14ac:dyDescent="0.35">
      <c r="B29" s="46" t="s">
        <v>586</v>
      </c>
      <c r="C29" s="44" t="s">
        <v>213</v>
      </c>
      <c r="D29" s="47" t="s">
        <v>227</v>
      </c>
      <c r="E29" s="47" t="s">
        <v>248</v>
      </c>
      <c r="F29" s="47" t="s">
        <v>251</v>
      </c>
      <c r="G29" s="47" t="s">
        <v>248</v>
      </c>
      <c r="H29" s="47" t="s">
        <v>248</v>
      </c>
      <c r="I29" s="47" t="s">
        <v>228</v>
      </c>
      <c r="J29" s="47" t="s">
        <v>248</v>
      </c>
      <c r="K29" s="47" t="s">
        <v>229</v>
      </c>
      <c r="L29" s="47" t="s">
        <v>248</v>
      </c>
      <c r="M29" s="47" t="s">
        <v>546</v>
      </c>
      <c r="N29" s="35" t="s">
        <v>213</v>
      </c>
    </row>
    <row r="30" spans="2:14" ht="15" customHeight="1" thickBot="1" x14ac:dyDescent="0.35">
      <c r="B30" s="46" t="s">
        <v>607</v>
      </c>
      <c r="C30" s="44" t="s">
        <v>535</v>
      </c>
      <c r="D30" s="47" t="s">
        <v>227</v>
      </c>
      <c r="E30" s="47" t="s">
        <v>250</v>
      </c>
      <c r="F30" s="47" t="s">
        <v>248</v>
      </c>
      <c r="G30" s="47" t="s">
        <v>248</v>
      </c>
      <c r="H30" s="47" t="s">
        <v>248</v>
      </c>
      <c r="I30" s="47" t="s">
        <v>228</v>
      </c>
      <c r="J30" s="47" t="s">
        <v>248</v>
      </c>
      <c r="K30" s="47" t="s">
        <v>229</v>
      </c>
      <c r="L30" s="47" t="s">
        <v>248</v>
      </c>
      <c r="M30" s="47" t="s">
        <v>546</v>
      </c>
      <c r="N30" s="35" t="s">
        <v>535</v>
      </c>
    </row>
    <row r="31" spans="2:14" ht="15" customHeight="1" thickBot="1" x14ac:dyDescent="0.35">
      <c r="B31" s="46" t="s">
        <v>608</v>
      </c>
      <c r="C31" s="44" t="s">
        <v>536</v>
      </c>
      <c r="D31" s="47" t="s">
        <v>227</v>
      </c>
      <c r="E31" s="47" t="s">
        <v>248</v>
      </c>
      <c r="F31" s="47" t="s">
        <v>248</v>
      </c>
      <c r="G31" s="47" t="s">
        <v>248</v>
      </c>
      <c r="H31" s="47" t="s">
        <v>248</v>
      </c>
      <c r="I31" s="47" t="s">
        <v>228</v>
      </c>
      <c r="J31" s="47" t="s">
        <v>248</v>
      </c>
      <c r="K31" s="47" t="s">
        <v>229</v>
      </c>
      <c r="L31" s="47" t="s">
        <v>248</v>
      </c>
      <c r="M31" s="47" t="s">
        <v>546</v>
      </c>
      <c r="N31" s="35" t="s">
        <v>536</v>
      </c>
    </row>
    <row r="32" spans="2:14" ht="15" customHeight="1" thickBot="1" x14ac:dyDescent="0.35">
      <c r="B32" s="46" t="s">
        <v>609</v>
      </c>
      <c r="C32" s="44" t="s">
        <v>537</v>
      </c>
      <c r="D32" s="47" t="s">
        <v>248</v>
      </c>
      <c r="E32" s="47" t="s">
        <v>248</v>
      </c>
      <c r="F32" s="47" t="s">
        <v>248</v>
      </c>
      <c r="G32" s="47" t="s">
        <v>248</v>
      </c>
      <c r="H32" s="47" t="s">
        <v>248</v>
      </c>
      <c r="I32" s="47" t="s">
        <v>228</v>
      </c>
      <c r="J32" s="47" t="s">
        <v>248</v>
      </c>
      <c r="K32" s="47" t="s">
        <v>229</v>
      </c>
      <c r="L32" s="47" t="s">
        <v>248</v>
      </c>
      <c r="M32" s="47" t="s">
        <v>546</v>
      </c>
      <c r="N32" s="35" t="s">
        <v>537</v>
      </c>
    </row>
    <row r="33" spans="2:14" ht="15" customHeight="1" thickBot="1" x14ac:dyDescent="0.35">
      <c r="B33" s="46" t="s">
        <v>611</v>
      </c>
      <c r="C33" s="44" t="s">
        <v>538</v>
      </c>
      <c r="D33" s="47" t="s">
        <v>227</v>
      </c>
      <c r="E33" s="47" t="s">
        <v>248</v>
      </c>
      <c r="F33" s="47" t="s">
        <v>248</v>
      </c>
      <c r="G33" s="47" t="s">
        <v>248</v>
      </c>
      <c r="H33" s="47" t="s">
        <v>248</v>
      </c>
      <c r="I33" s="47" t="s">
        <v>228</v>
      </c>
      <c r="J33" s="47" t="s">
        <v>248</v>
      </c>
      <c r="K33" s="47" t="s">
        <v>229</v>
      </c>
      <c r="L33" s="47" t="s">
        <v>248</v>
      </c>
      <c r="M33" s="47" t="s">
        <v>546</v>
      </c>
      <c r="N33" s="35" t="s">
        <v>538</v>
      </c>
    </row>
    <row r="34" spans="2:14" ht="15" customHeight="1" thickBot="1" x14ac:dyDescent="0.35">
      <c r="B34" s="46" t="s">
        <v>626</v>
      </c>
      <c r="C34" s="44" t="s">
        <v>625</v>
      </c>
      <c r="D34" s="47" t="s">
        <v>227</v>
      </c>
      <c r="E34" s="47" t="s">
        <v>248</v>
      </c>
      <c r="F34" s="47" t="s">
        <v>248</v>
      </c>
      <c r="G34" s="47" t="s">
        <v>248</v>
      </c>
      <c r="H34" s="47" t="s">
        <v>248</v>
      </c>
      <c r="I34" s="47" t="s">
        <v>228</v>
      </c>
      <c r="J34" s="47" t="s">
        <v>248</v>
      </c>
      <c r="K34" s="47" t="s">
        <v>229</v>
      </c>
      <c r="L34" s="47" t="s">
        <v>248</v>
      </c>
      <c r="M34" s="47" t="s">
        <v>546</v>
      </c>
      <c r="N34" s="35" t="s">
        <v>625</v>
      </c>
    </row>
    <row r="35" spans="2:14" ht="15" customHeight="1" thickBot="1" x14ac:dyDescent="0.35">
      <c r="B35" s="46" t="s">
        <v>713</v>
      </c>
      <c r="C35" s="44" t="s">
        <v>329</v>
      </c>
      <c r="D35" s="47" t="s">
        <v>227</v>
      </c>
      <c r="E35" s="47" t="s">
        <v>248</v>
      </c>
      <c r="F35" s="47" t="s">
        <v>248</v>
      </c>
      <c r="G35" s="47" t="s">
        <v>248</v>
      </c>
      <c r="H35" s="47" t="s">
        <v>248</v>
      </c>
      <c r="I35" s="47" t="s">
        <v>228</v>
      </c>
      <c r="J35" s="47" t="s">
        <v>248</v>
      </c>
      <c r="K35" s="47" t="s">
        <v>229</v>
      </c>
      <c r="L35" s="47" t="s">
        <v>248</v>
      </c>
      <c r="M35" s="47" t="s">
        <v>546</v>
      </c>
      <c r="N35" s="35" t="s">
        <v>329</v>
      </c>
    </row>
    <row r="36" spans="2:14" ht="15" customHeight="1" thickBot="1" x14ac:dyDescent="0.35">
      <c r="B36" s="46" t="s">
        <v>714</v>
      </c>
      <c r="C36" s="44" t="s">
        <v>715</v>
      </c>
      <c r="D36" s="47" t="s">
        <v>227</v>
      </c>
      <c r="E36" s="47" t="s">
        <v>248</v>
      </c>
      <c r="F36" s="47" t="s">
        <v>248</v>
      </c>
      <c r="G36" s="47" t="s">
        <v>248</v>
      </c>
      <c r="H36" s="47" t="s">
        <v>248</v>
      </c>
      <c r="I36" s="47" t="s">
        <v>228</v>
      </c>
      <c r="J36" s="47" t="s">
        <v>248</v>
      </c>
      <c r="K36" s="47" t="s">
        <v>248</v>
      </c>
      <c r="L36" s="47" t="s">
        <v>248</v>
      </c>
      <c r="M36" s="47" t="s">
        <v>546</v>
      </c>
      <c r="N36" s="35" t="s">
        <v>715</v>
      </c>
    </row>
    <row r="37" spans="2:14" ht="15" customHeight="1" thickBot="1" x14ac:dyDescent="0.35">
      <c r="B37" s="46" t="s">
        <v>573</v>
      </c>
      <c r="C37" s="44" t="s">
        <v>197</v>
      </c>
      <c r="D37" s="47" t="s">
        <v>230</v>
      </c>
      <c r="E37" s="47" t="s">
        <v>252</v>
      </c>
      <c r="F37" s="47" t="s">
        <v>248</v>
      </c>
      <c r="G37" s="47" t="s">
        <v>248</v>
      </c>
      <c r="H37" s="47" t="s">
        <v>252</v>
      </c>
      <c r="I37" s="47" t="s">
        <v>231</v>
      </c>
      <c r="J37" s="47" t="s">
        <v>252</v>
      </c>
      <c r="K37" s="47" t="s">
        <v>232</v>
      </c>
      <c r="L37" s="47" t="s">
        <v>252</v>
      </c>
      <c r="M37" s="47" t="s">
        <v>545</v>
      </c>
      <c r="N37" s="35" t="s">
        <v>197</v>
      </c>
    </row>
    <row r="38" spans="2:14" ht="15" customHeight="1" thickBot="1" x14ac:dyDescent="0.35">
      <c r="B38" s="46" t="s">
        <v>578</v>
      </c>
      <c r="C38" s="44" t="s">
        <v>552</v>
      </c>
      <c r="D38" s="47" t="s">
        <v>230</v>
      </c>
      <c r="E38" s="47" t="s">
        <v>553</v>
      </c>
      <c r="F38" s="47" t="s">
        <v>254</v>
      </c>
      <c r="G38" s="47" t="s">
        <v>553</v>
      </c>
      <c r="H38" s="47" t="s">
        <v>553</v>
      </c>
      <c r="I38" s="47" t="s">
        <v>231</v>
      </c>
      <c r="J38" s="47" t="s">
        <v>553</v>
      </c>
      <c r="K38" s="47" t="s">
        <v>232</v>
      </c>
      <c r="L38" s="47" t="s">
        <v>553</v>
      </c>
      <c r="M38" s="47" t="s">
        <v>545</v>
      </c>
      <c r="N38" s="35" t="s">
        <v>552</v>
      </c>
    </row>
    <row r="39" spans="2:14" ht="15" customHeight="1" thickBot="1" x14ac:dyDescent="0.35">
      <c r="B39" s="46" t="s">
        <v>778</v>
      </c>
      <c r="C39" s="44" t="s">
        <v>651</v>
      </c>
      <c r="D39" s="47" t="s">
        <v>230</v>
      </c>
      <c r="E39" s="47" t="s">
        <v>652</v>
      </c>
      <c r="F39" s="47" t="s">
        <v>248</v>
      </c>
      <c r="G39" s="47" t="s">
        <v>652</v>
      </c>
      <c r="H39" s="47" t="s">
        <v>652</v>
      </c>
      <c r="I39" s="47" t="s">
        <v>231</v>
      </c>
      <c r="J39" s="47" t="s">
        <v>652</v>
      </c>
      <c r="K39" s="47" t="s">
        <v>232</v>
      </c>
      <c r="L39" s="47" t="s">
        <v>652</v>
      </c>
      <c r="M39" s="47" t="s">
        <v>545</v>
      </c>
      <c r="N39" s="35" t="s">
        <v>651</v>
      </c>
    </row>
    <row r="40" spans="2:14" ht="15" customHeight="1" thickBot="1" x14ac:dyDescent="0.35">
      <c r="B40" s="46" t="s">
        <v>584</v>
      </c>
      <c r="C40" s="44" t="s">
        <v>209</v>
      </c>
      <c r="D40" s="47" t="s">
        <v>210</v>
      </c>
      <c r="E40" s="47" t="s">
        <v>248</v>
      </c>
      <c r="F40" s="47" t="s">
        <v>253</v>
      </c>
      <c r="G40" s="47" t="s">
        <v>248</v>
      </c>
      <c r="H40" s="47" t="s">
        <v>248</v>
      </c>
      <c r="I40" s="47" t="s">
        <v>211</v>
      </c>
      <c r="J40" s="47" t="s">
        <v>248</v>
      </c>
      <c r="K40" s="47" t="s">
        <v>212</v>
      </c>
      <c r="L40" s="47" t="s">
        <v>248</v>
      </c>
      <c r="M40" s="47" t="s">
        <v>549</v>
      </c>
      <c r="N40" s="35" t="s">
        <v>209</v>
      </c>
    </row>
    <row r="41" spans="2:14" ht="15" customHeight="1" thickBot="1" x14ac:dyDescent="0.35">
      <c r="B41" s="46" t="s">
        <v>779</v>
      </c>
      <c r="C41" s="44" t="s">
        <v>202</v>
      </c>
      <c r="D41" s="47" t="s">
        <v>203</v>
      </c>
      <c r="E41" s="47" t="s">
        <v>248</v>
      </c>
      <c r="F41" s="47" t="s">
        <v>255</v>
      </c>
      <c r="G41" s="47" t="s">
        <v>248</v>
      </c>
      <c r="H41" s="47" t="s">
        <v>248</v>
      </c>
      <c r="I41" s="47" t="s">
        <v>204</v>
      </c>
      <c r="J41" s="47" t="s">
        <v>248</v>
      </c>
      <c r="K41" s="47" t="s">
        <v>205</v>
      </c>
      <c r="L41" s="47" t="s">
        <v>248</v>
      </c>
      <c r="M41" s="47" t="s">
        <v>547</v>
      </c>
      <c r="N41" s="35" t="s">
        <v>202</v>
      </c>
    </row>
    <row r="42" spans="2:14" ht="15" customHeight="1" thickBot="1" x14ac:dyDescent="0.35">
      <c r="B42" s="46" t="s">
        <v>599</v>
      </c>
      <c r="C42" s="44" t="s">
        <v>202</v>
      </c>
      <c r="D42" s="47" t="s">
        <v>203</v>
      </c>
      <c r="E42" s="47" t="s">
        <v>248</v>
      </c>
      <c r="F42" s="47" t="s">
        <v>255</v>
      </c>
      <c r="G42" s="47" t="s">
        <v>248</v>
      </c>
      <c r="H42" s="47" t="s">
        <v>248</v>
      </c>
      <c r="I42" s="47" t="s">
        <v>204</v>
      </c>
      <c r="J42" s="47" t="s">
        <v>248</v>
      </c>
      <c r="K42" s="47" t="s">
        <v>205</v>
      </c>
      <c r="L42" s="47" t="s">
        <v>248</v>
      </c>
      <c r="M42" s="47" t="s">
        <v>547</v>
      </c>
      <c r="N42" s="35" t="s">
        <v>202</v>
      </c>
    </row>
    <row r="43" spans="2:14" ht="15" customHeight="1" thickBot="1" x14ac:dyDescent="0.35">
      <c r="B43" s="46" t="s">
        <v>577</v>
      </c>
      <c r="C43" s="44" t="s">
        <v>201</v>
      </c>
      <c r="D43" s="47" t="s">
        <v>233</v>
      </c>
      <c r="E43" s="47" t="s">
        <v>248</v>
      </c>
      <c r="F43" s="47" t="s">
        <v>248</v>
      </c>
      <c r="G43" s="47" t="s">
        <v>248</v>
      </c>
      <c r="H43" s="47" t="s">
        <v>248</v>
      </c>
      <c r="I43" s="47" t="s">
        <v>248</v>
      </c>
      <c r="J43" s="47" t="s">
        <v>248</v>
      </c>
      <c r="K43" s="47" t="s">
        <v>234</v>
      </c>
      <c r="L43" s="47" t="s">
        <v>248</v>
      </c>
      <c r="M43" s="47" t="s">
        <v>548</v>
      </c>
      <c r="N43" s="35" t="s">
        <v>201</v>
      </c>
    </row>
    <row r="44" spans="2:14" ht="15" customHeight="1" thickBot="1" x14ac:dyDescent="0.35">
      <c r="B44" s="46" t="s">
        <v>581</v>
      </c>
      <c r="C44" s="44" t="s">
        <v>206</v>
      </c>
      <c r="D44" s="47" t="s">
        <v>233</v>
      </c>
      <c r="E44" s="47" t="s">
        <v>248</v>
      </c>
      <c r="F44" s="47" t="s">
        <v>248</v>
      </c>
      <c r="G44" s="47" t="s">
        <v>248</v>
      </c>
      <c r="H44" s="47" t="s">
        <v>248</v>
      </c>
      <c r="I44" s="47" t="s">
        <v>248</v>
      </c>
      <c r="J44" s="47" t="s">
        <v>248</v>
      </c>
      <c r="K44" s="47" t="s">
        <v>234</v>
      </c>
      <c r="L44" s="47" t="s">
        <v>248</v>
      </c>
      <c r="M44" s="47" t="s">
        <v>548</v>
      </c>
      <c r="N44" s="35" t="s">
        <v>206</v>
      </c>
    </row>
    <row r="45" spans="2:14" ht="15" customHeight="1" thickBot="1" x14ac:dyDescent="0.35">
      <c r="B45" s="46" t="s">
        <v>585</v>
      </c>
      <c r="C45" s="44" t="s">
        <v>189</v>
      </c>
      <c r="D45" s="47" t="s">
        <v>233</v>
      </c>
      <c r="E45" s="47" t="s">
        <v>248</v>
      </c>
      <c r="F45" s="47" t="s">
        <v>256</v>
      </c>
      <c r="G45" s="47" t="s">
        <v>256</v>
      </c>
      <c r="H45" s="47" t="s">
        <v>248</v>
      </c>
      <c r="I45" s="47" t="s">
        <v>248</v>
      </c>
      <c r="J45" s="47" t="s">
        <v>248</v>
      </c>
      <c r="K45" s="47" t="s">
        <v>234</v>
      </c>
      <c r="L45" s="47" t="s">
        <v>248</v>
      </c>
      <c r="M45" s="47" t="s">
        <v>548</v>
      </c>
      <c r="N45" s="35" t="s">
        <v>189</v>
      </c>
    </row>
    <row r="46" spans="2:14" ht="15" customHeight="1" thickBot="1" x14ac:dyDescent="0.35">
      <c r="B46" s="46" t="s">
        <v>592</v>
      </c>
      <c r="C46" s="44" t="s">
        <v>338</v>
      </c>
      <c r="D46" s="47" t="s">
        <v>233</v>
      </c>
      <c r="E46" s="47" t="s">
        <v>248</v>
      </c>
      <c r="F46" s="47" t="s">
        <v>248</v>
      </c>
      <c r="G46" s="47" t="s">
        <v>248</v>
      </c>
      <c r="H46" s="47" t="s">
        <v>248</v>
      </c>
      <c r="I46" s="47" t="s">
        <v>248</v>
      </c>
      <c r="J46" s="47" t="s">
        <v>248</v>
      </c>
      <c r="K46" s="47" t="s">
        <v>234</v>
      </c>
      <c r="L46" s="47" t="s">
        <v>248</v>
      </c>
      <c r="M46" s="47" t="s">
        <v>548</v>
      </c>
      <c r="N46" s="35" t="s">
        <v>338</v>
      </c>
    </row>
    <row r="47" spans="2:14" ht="15" customHeight="1" thickBot="1" x14ac:dyDescent="0.35">
      <c r="B47" s="46" t="s">
        <v>648</v>
      </c>
      <c r="C47" s="44" t="s">
        <v>653</v>
      </c>
      <c r="D47" s="47" t="s">
        <v>233</v>
      </c>
      <c r="E47" s="47" t="s">
        <v>248</v>
      </c>
      <c r="F47" s="47" t="s">
        <v>248</v>
      </c>
      <c r="G47" s="47" t="s">
        <v>248</v>
      </c>
      <c r="H47" s="47" t="s">
        <v>248</v>
      </c>
      <c r="I47" s="47" t="s">
        <v>248</v>
      </c>
      <c r="J47" s="47" t="s">
        <v>248</v>
      </c>
      <c r="K47" s="47" t="s">
        <v>234</v>
      </c>
      <c r="L47" s="47" t="s">
        <v>248</v>
      </c>
      <c r="M47" s="47" t="s">
        <v>548</v>
      </c>
      <c r="N47" s="35" t="s">
        <v>653</v>
      </c>
    </row>
    <row r="48" spans="2:14" ht="15" customHeight="1" thickBot="1" x14ac:dyDescent="0.35">
      <c r="B48" s="46" t="s">
        <v>780</v>
      </c>
      <c r="C48" s="44" t="s">
        <v>208</v>
      </c>
      <c r="D48" s="47" t="s">
        <v>240</v>
      </c>
      <c r="E48" s="47" t="s">
        <v>248</v>
      </c>
      <c r="F48" s="47" t="s">
        <v>248</v>
      </c>
      <c r="G48" s="47" t="s">
        <v>248</v>
      </c>
      <c r="H48" s="47" t="s">
        <v>248</v>
      </c>
      <c r="I48" s="47" t="s">
        <v>248</v>
      </c>
      <c r="J48" s="47" t="s">
        <v>248</v>
      </c>
      <c r="K48" s="47" t="s">
        <v>248</v>
      </c>
      <c r="L48" s="47" t="s">
        <v>248</v>
      </c>
      <c r="M48" s="47" t="s">
        <v>570</v>
      </c>
      <c r="N48" s="35" t="s">
        <v>208</v>
      </c>
    </row>
    <row r="49" spans="2:14" ht="15" customHeight="1" thickBot="1" x14ac:dyDescent="0.35">
      <c r="B49" s="46" t="s">
        <v>594</v>
      </c>
      <c r="C49" s="44" t="s">
        <v>340</v>
      </c>
      <c r="D49" s="47" t="s">
        <v>341</v>
      </c>
      <c r="E49" s="47" t="s">
        <v>248</v>
      </c>
      <c r="F49" s="47" t="s">
        <v>342</v>
      </c>
      <c r="G49" s="47" t="s">
        <v>248</v>
      </c>
      <c r="H49" s="47" t="s">
        <v>248</v>
      </c>
      <c r="I49" s="47" t="s">
        <v>343</v>
      </c>
      <c r="J49" s="47" t="s">
        <v>248</v>
      </c>
      <c r="K49" s="47" t="s">
        <v>344</v>
      </c>
      <c r="L49" s="47" t="s">
        <v>248</v>
      </c>
      <c r="M49" s="47" t="s">
        <v>345</v>
      </c>
      <c r="N49" s="35" t="s">
        <v>340</v>
      </c>
    </row>
    <row r="50" spans="2:14" ht="15" customHeight="1" thickBot="1" x14ac:dyDescent="0.35">
      <c r="B50" s="46" t="s">
        <v>571</v>
      </c>
      <c r="C50" s="44" t="s">
        <v>192</v>
      </c>
      <c r="D50" s="47" t="s">
        <v>241</v>
      </c>
      <c r="E50" s="47" t="s">
        <v>242</v>
      </c>
      <c r="F50" s="47" t="s">
        <v>243</v>
      </c>
      <c r="G50" s="47" t="s">
        <v>244</v>
      </c>
      <c r="H50" s="47" t="s">
        <v>333</v>
      </c>
      <c r="I50" s="47" t="s">
        <v>245</v>
      </c>
      <c r="J50" s="47" t="s">
        <v>248</v>
      </c>
      <c r="K50" s="47" t="s">
        <v>246</v>
      </c>
      <c r="L50" s="47" t="s">
        <v>247</v>
      </c>
      <c r="M50" s="47" t="s">
        <v>193</v>
      </c>
      <c r="N50" s="35" t="s">
        <v>192</v>
      </c>
    </row>
    <row r="51" spans="2:14" ht="15" customHeight="1" thickBot="1" x14ac:dyDescent="0.35">
      <c r="B51" s="46" t="s">
        <v>591</v>
      </c>
      <c r="C51" s="44" t="s">
        <v>329</v>
      </c>
      <c r="D51" s="47" t="s">
        <v>551</v>
      </c>
      <c r="E51" s="47" t="s">
        <v>330</v>
      </c>
      <c r="F51" s="47" t="s">
        <v>331</v>
      </c>
      <c r="G51" s="47" t="s">
        <v>332</v>
      </c>
      <c r="H51" s="47" t="s">
        <v>333</v>
      </c>
      <c r="I51" s="47" t="s">
        <v>334</v>
      </c>
      <c r="J51" s="47" t="s">
        <v>335</v>
      </c>
      <c r="K51" s="47" t="s">
        <v>336</v>
      </c>
      <c r="L51" s="47" t="s">
        <v>247</v>
      </c>
      <c r="M51" s="47" t="s">
        <v>337</v>
      </c>
      <c r="N51" s="35" t="s">
        <v>329</v>
      </c>
    </row>
    <row r="52" spans="2:14" ht="15" customHeight="1" thickBot="1" x14ac:dyDescent="0.35">
      <c r="B52" s="48" t="s">
        <v>602</v>
      </c>
      <c r="C52" s="49" t="s">
        <v>527</v>
      </c>
      <c r="D52" s="50" t="s">
        <v>241</v>
      </c>
      <c r="E52" s="50" t="s">
        <v>242</v>
      </c>
      <c r="F52" s="50" t="s">
        <v>528</v>
      </c>
      <c r="G52" s="50" t="s">
        <v>236</v>
      </c>
      <c r="H52" s="50" t="s">
        <v>333</v>
      </c>
      <c r="I52" s="50" t="s">
        <v>529</v>
      </c>
      <c r="J52" s="50" t="s">
        <v>248</v>
      </c>
      <c r="K52" s="50" t="s">
        <v>530</v>
      </c>
      <c r="L52" s="50" t="s">
        <v>247</v>
      </c>
      <c r="M52" s="50" t="s">
        <v>337</v>
      </c>
      <c r="N52" s="35" t="s">
        <v>527</v>
      </c>
    </row>
    <row r="53" spans="2:14" ht="15" customHeight="1" thickBot="1" x14ac:dyDescent="0.3">
      <c r="B53" s="57" t="s">
        <v>781</v>
      </c>
      <c r="C53" s="58" t="s">
        <v>782</v>
      </c>
      <c r="D53" s="51" t="s">
        <v>190</v>
      </c>
      <c r="E53" s="51" t="s">
        <v>182</v>
      </c>
      <c r="F53" s="51" t="s">
        <v>183</v>
      </c>
      <c r="G53" s="51" t="s">
        <v>184</v>
      </c>
      <c r="H53" s="51" t="s">
        <v>185</v>
      </c>
      <c r="I53" s="51" t="s">
        <v>191</v>
      </c>
      <c r="J53" s="51" t="s">
        <v>186</v>
      </c>
      <c r="K53" s="51" t="s">
        <v>188</v>
      </c>
      <c r="L53" s="51" t="s">
        <v>187</v>
      </c>
      <c r="M53" s="52" t="s">
        <v>544</v>
      </c>
      <c r="N53" s="36"/>
    </row>
  </sheetData>
  <conditionalFormatting sqref="D4:M52">
    <cfRule type="cellIs" dxfId="3" priority="2" stopIfTrue="1" operator="equal">
      <formula>"&lt;&gt;"</formula>
    </cfRule>
    <cfRule type="containsText" dxfId="2" priority="3" operator="containsText" text="&gt;">
      <formula>NOT(ISERROR(SEARCH("&gt;",D4)))</formula>
    </cfRule>
    <cfRule type="containsText" dxfId="1" priority="4" operator="containsText" text="&lt;">
      <formula>NOT(ISERROR(SEARCH("&lt;",D4)))</formula>
    </cfRule>
  </conditionalFormatting>
  <conditionalFormatting sqref="D4:M4">
    <cfRule type="cellIs" dxfId="0" priority="1" operator="equal">
      <formula>"&lt; 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Final</vt:lpstr>
      <vt:lpstr>Rows-Numbers</vt:lpstr>
      <vt:lpstr>Rows-Counters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viktor okolicanyi</cp:lastModifiedBy>
  <dcterms:created xsi:type="dcterms:W3CDTF">2024-07-28T13:10:29Z</dcterms:created>
  <dcterms:modified xsi:type="dcterms:W3CDTF">2024-07-28T21:33:31Z</dcterms:modified>
</cp:coreProperties>
</file>