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03"/>
  <workbookPr showInkAnnotation="0"/>
  <mc:AlternateContent xmlns:mc="http://schemas.openxmlformats.org/markup-compatibility/2006">
    <mc:Choice Requires="x15">
      <x15ac:absPath xmlns:x15ac="http://schemas.microsoft.com/office/spreadsheetml/2010/11/ac" url="https://ufsbr.sharepoint.com/sites/Proplan-Secretaria/Documentos Compartilhados/General/Controle de Processos/2022/"/>
    </mc:Choice>
  </mc:AlternateContent>
  <xr:revisionPtr revIDLastSave="1357" documentId="8_{9F628427-0135-4F1D-9ABC-972D0E048173}" xr6:coauthVersionLast="47" xr6:coauthVersionMax="47" xr10:uidLastSave="{EB602AFA-FB9B-43A0-9E32-5D069A6CEE33}"/>
  <bookViews>
    <workbookView xWindow="-28920" yWindow="-120" windowWidth="29040" windowHeight="15720" tabRatio="546" firstSheet="5" activeTab="5" xr2:uid="{00000000-000D-0000-FFFF-FFFF00000000}"/>
  </bookViews>
  <sheets>
    <sheet name="108588-PROEST-Assist. Estudante" sheetId="80" state="hidden" r:id="rId1"/>
    <sheet name="108592-PROEST-Viv s Lim-Incluir" sheetId="107" state="hidden" r:id="rId2"/>
    <sheet name="108594-PROEX-(VL)Ingles sem fro" sheetId="114" state="hidden" r:id="rId3"/>
    <sheet name="108594-PROEX-(VL)Educ. Bilíngue" sheetId="111" state="hidden" r:id="rId4"/>
    <sheet name="SETEMBRO-2022" sheetId="132" r:id="rId5"/>
    <sheet name="OUTUBRO-2022" sheetId="129" r:id="rId6"/>
    <sheet name=" REUNI " sheetId="118" state="hidden" r:id="rId7"/>
    <sheet name="108589-PDU-Inter. Investimento " sheetId="109" state="hidden" r:id="rId8"/>
    <sheet name="NOVEMBRO-2022" sheetId="131" r:id="rId9"/>
    <sheet name="DEZEMBRO-2022" sheetId="130" r:id="rId10"/>
  </sheets>
  <externalReferences>
    <externalReference r:id="rId11"/>
    <externalReference r:id="rId12"/>
    <externalReference r:id="rId13"/>
  </externalReferences>
  <definedNames>
    <definedName name="_xlnm._FilterDatabase" localSheetId="9" hidden="1">'DEZEMBRO-2022'!#REF!</definedName>
    <definedName name="_xlnm._FilterDatabase" localSheetId="8" hidden="1">'NOVEMBRO-2022'!#REF!</definedName>
    <definedName name="_xlnm._FilterDatabase" localSheetId="5" hidden="1">'OUTUBRO-2022'!#REF!</definedName>
    <definedName name="_xlnm._FilterDatabase" localSheetId="4" hidden="1">'SETEMBRO-2022'!#REF!</definedName>
    <definedName name="ALÍNEAS">[1]ConsEmpenhadoPorNatDespesa_TRC!$C$324:$D$356</definedName>
    <definedName name="CONTENÇÃO" localSheetId="6">#REF!</definedName>
    <definedName name="CONTENÇÃO" localSheetId="9">#REF!</definedName>
    <definedName name="CONTENÇÃO" localSheetId="8">#REF!</definedName>
    <definedName name="CONTENÇÃO" localSheetId="5">#REF!</definedName>
    <definedName name="CONTENÇÃO" localSheetId="4">#REF!</definedName>
    <definedName name="CONTENÇÃO">#REF!</definedName>
    <definedName name="CRED_LIBER.">[1]ConsEmpenhadoPorNatDespesa_TRC!$G$1:$G$204</definedName>
    <definedName name="D" localSheetId="6">#REF!</definedName>
    <definedName name="D" localSheetId="9">#REF!</definedName>
    <definedName name="D" localSheetId="8">#REF!</definedName>
    <definedName name="D" localSheetId="5">#REF!</definedName>
    <definedName name="D" localSheetId="4">#REF!</definedName>
    <definedName name="D">#REF!</definedName>
    <definedName name="DATA_APROP" localSheetId="6">#REF!</definedName>
    <definedName name="DATA_APROP" localSheetId="9">#REF!</definedName>
    <definedName name="DATA_APROP" localSheetId="8">#REF!</definedName>
    <definedName name="DATA_APROP" localSheetId="5">#REF!</definedName>
    <definedName name="DATA_APROP" localSheetId="4">#REF!</definedName>
    <definedName name="DATA_APROP">#REF!</definedName>
    <definedName name="DATA_COMP" localSheetId="6">#REF!</definedName>
    <definedName name="DATA_COMP" localSheetId="9">#REF!</definedName>
    <definedName name="DATA_COMP" localSheetId="8">#REF!</definedName>
    <definedName name="DATA_COMP" localSheetId="5">#REF!</definedName>
    <definedName name="DATA_COMP" localSheetId="4">#REF!</definedName>
    <definedName name="DATA_COMP">#REF!</definedName>
    <definedName name="DISPONÍVEL" localSheetId="6">#REF!</definedName>
    <definedName name="DISPONÍVEL" localSheetId="9">#REF!</definedName>
    <definedName name="DISPONÍVEL" localSheetId="8">#REF!</definedName>
    <definedName name="DISPONÍVEL" localSheetId="5">#REF!</definedName>
    <definedName name="DISPONÍVEL" localSheetId="4">#REF!</definedName>
    <definedName name="DISPONÍVEL">#REF!</definedName>
    <definedName name="DOTAÇÃO" localSheetId="6">#REF!</definedName>
    <definedName name="DOTAÇÃO" localSheetId="9">#REF!</definedName>
    <definedName name="DOTAÇÃO" localSheetId="8">#REF!</definedName>
    <definedName name="DOTAÇÃO" localSheetId="5">#REF!</definedName>
    <definedName name="DOTAÇÃO" localSheetId="4">#REF!</definedName>
    <definedName name="DOTAÇÃO">#REF!</definedName>
    <definedName name="GR_REC" localSheetId="6">#REF!</definedName>
    <definedName name="GR_REC" localSheetId="9">#REF!</definedName>
    <definedName name="GR_REC" localSheetId="8">#REF!</definedName>
    <definedName name="GR_REC" localSheetId="5">#REF!</definedName>
    <definedName name="GR_REC" localSheetId="4">#REF!</definedName>
    <definedName name="GR_REC">#REF!</definedName>
    <definedName name="LICITADO">#REF!</definedName>
    <definedName name="Manut" localSheetId="6">#REF!</definedName>
    <definedName name="Manut" localSheetId="9">#REF!</definedName>
    <definedName name="Manut" localSheetId="8">#REF!</definedName>
    <definedName name="Manut" localSheetId="5">#REF!</definedName>
    <definedName name="Manut" localSheetId="4">#REF!</definedName>
    <definedName name="Manut">#REF!</definedName>
    <definedName name="Modelo">#REF!</definedName>
    <definedName name="NATDESP">[1]ConsEmpenhadoPorNatDespesa_TRC!$C$290:$D$319</definedName>
    <definedName name="NL" localSheetId="6">#REF!</definedName>
    <definedName name="NL" localSheetId="9">#REF!</definedName>
    <definedName name="NL" localSheetId="8">#REF!</definedName>
    <definedName name="NL" localSheetId="5">#REF!</definedName>
    <definedName name="NL" localSheetId="4">#REF!</definedName>
    <definedName name="NL">#REF!</definedName>
    <definedName name="PASEP" localSheetId="6">#REF!</definedName>
    <definedName name="PASEP" localSheetId="9">#REF!</definedName>
    <definedName name="PASEP" localSheetId="8">#REF!</definedName>
    <definedName name="PASEP" localSheetId="5">#REF!</definedName>
    <definedName name="PASEP" localSheetId="4">#REF!</definedName>
    <definedName name="PASEP">#REF!</definedName>
    <definedName name="Planilha_1ÁreaTotal">[2]Dotação!$C$13:$C$38,[2]Dotação!$G$13:$L$38</definedName>
    <definedName name="Planilha_1TítCols">[2]Dotação!$C$13,[2]Dotação!$G$13:$L$13</definedName>
    <definedName name="Planilha_2ÁreaTotal">'[3]Planilha 2'!$C$13:$C$25,'[3]Planilha 2'!$G$13:$H$25</definedName>
    <definedName name="Planilha_2TítCols">'[3]Planilha 2'!$C$13,'[3]Planilha 2'!$G$13:$H$13</definedName>
    <definedName name="Programa_de_Trabalho" localSheetId="6">#REF!</definedName>
    <definedName name="Programa_de_Trabalho" localSheetId="9">#REF!</definedName>
    <definedName name="Programa_de_Trabalho" localSheetId="8">#REF!</definedName>
    <definedName name="Programa_de_Trabalho" localSheetId="5">#REF!</definedName>
    <definedName name="Programa_de_Trabalho" localSheetId="4">#REF!</definedName>
    <definedName name="Programa_de_Trabalho">#REF!</definedName>
    <definedName name="PTRES">[1]ConsEmpenhadoPorNatDespesa_TRC!$C$253:$D$284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 i="129" l="1"/>
  <c r="N51" i="130"/>
  <c r="N5" i="130"/>
  <c r="N6" i="130"/>
  <c r="N7" i="130"/>
  <c r="N8" i="130"/>
  <c r="N9" i="130"/>
  <c r="N10" i="130"/>
  <c r="N11" i="130"/>
  <c r="N12" i="130"/>
  <c r="N13" i="130"/>
  <c r="N14" i="130"/>
  <c r="N15" i="130"/>
  <c r="N16" i="130"/>
  <c r="N17" i="130"/>
  <c r="N18" i="130"/>
  <c r="N19" i="130"/>
  <c r="N20" i="130"/>
  <c r="N21" i="130"/>
  <c r="N22" i="130"/>
  <c r="N23" i="130"/>
  <c r="N24" i="130"/>
  <c r="N25" i="130"/>
  <c r="N26" i="130"/>
  <c r="N27" i="130"/>
  <c r="N28" i="130"/>
  <c r="N29" i="130"/>
  <c r="N30" i="130"/>
  <c r="N31" i="130"/>
  <c r="N32" i="130"/>
  <c r="N33" i="130"/>
  <c r="N34" i="130"/>
  <c r="N35" i="130"/>
  <c r="N36" i="130"/>
  <c r="N37" i="130"/>
  <c r="N38" i="130"/>
  <c r="N39" i="130"/>
  <c r="N40" i="130"/>
  <c r="N41" i="130"/>
  <c r="N42" i="130"/>
  <c r="N43" i="130"/>
  <c r="N44" i="130"/>
  <c r="N45" i="130"/>
  <c r="N46" i="130"/>
  <c r="N47" i="130"/>
  <c r="N48" i="130"/>
  <c r="N49" i="130"/>
  <c r="N50" i="130"/>
  <c r="N4" i="130"/>
  <c r="N5" i="131"/>
  <c r="N6" i="131"/>
  <c r="N7" i="131"/>
  <c r="N8" i="131"/>
  <c r="N9" i="131"/>
  <c r="N10" i="131"/>
  <c r="N11" i="131"/>
  <c r="N12" i="131"/>
  <c r="N13" i="131"/>
  <c r="N14" i="131"/>
  <c r="N15" i="131"/>
  <c r="N16" i="131"/>
  <c r="N17" i="131"/>
  <c r="N18" i="131"/>
  <c r="N19" i="131"/>
  <c r="N20" i="131"/>
  <c r="N21" i="131"/>
  <c r="N22" i="131"/>
  <c r="N23" i="131"/>
  <c r="N24" i="131"/>
  <c r="N25" i="131"/>
  <c r="N26" i="131"/>
  <c r="N27" i="131"/>
  <c r="N28" i="131"/>
  <c r="N29" i="131"/>
  <c r="N30" i="131"/>
  <c r="N31" i="131"/>
  <c r="N32" i="131"/>
  <c r="N33" i="131"/>
  <c r="N34" i="131"/>
  <c r="N35" i="131"/>
  <c r="N36" i="131"/>
  <c r="N37" i="131"/>
  <c r="N38" i="131"/>
  <c r="N39" i="131"/>
  <c r="N40" i="131"/>
  <c r="N41" i="131"/>
  <c r="N42" i="131"/>
  <c r="N43" i="131"/>
  <c r="N44" i="131"/>
  <c r="N45" i="131"/>
  <c r="N46" i="131"/>
  <c r="N47" i="131"/>
  <c r="N48" i="131"/>
  <c r="N49" i="131"/>
  <c r="N50" i="131"/>
  <c r="N4" i="131"/>
  <c r="N6" i="129"/>
  <c r="N7" i="129"/>
  <c r="N8" i="129"/>
  <c r="N9" i="129"/>
  <c r="N10" i="129"/>
  <c r="N11" i="129"/>
  <c r="N12" i="129"/>
  <c r="N13" i="129"/>
  <c r="N15" i="129"/>
  <c r="N16" i="129"/>
  <c r="N18" i="129"/>
  <c r="N19" i="129"/>
  <c r="N20" i="129"/>
  <c r="N21" i="129"/>
  <c r="N22" i="129"/>
  <c r="N23" i="129"/>
  <c r="N24" i="129"/>
  <c r="N25" i="129"/>
  <c r="N26" i="129"/>
  <c r="N27" i="129"/>
  <c r="N28" i="129"/>
  <c r="N29" i="129"/>
  <c r="N30" i="129"/>
  <c r="N31" i="129"/>
  <c r="N32" i="129"/>
  <c r="N33" i="129"/>
  <c r="N34" i="129"/>
  <c r="N35" i="129"/>
  <c r="N36" i="129"/>
  <c r="N37" i="129"/>
  <c r="N38" i="129"/>
  <c r="N39" i="129"/>
  <c r="N40" i="129"/>
  <c r="N41" i="129"/>
  <c r="N42" i="129"/>
  <c r="N43" i="129"/>
  <c r="N44" i="129"/>
  <c r="N45" i="129"/>
  <c r="N46" i="129"/>
  <c r="N47" i="129"/>
  <c r="N48" i="129"/>
  <c r="N49" i="129"/>
  <c r="N50" i="129"/>
  <c r="N51" i="129"/>
  <c r="N52" i="129"/>
  <c r="N5" i="129"/>
  <c r="N4" i="129"/>
  <c r="N5" i="132"/>
  <c r="N6" i="132"/>
  <c r="N7" i="132"/>
  <c r="N8" i="132"/>
  <c r="N9" i="132"/>
  <c r="N10" i="132"/>
  <c r="N11" i="132"/>
  <c r="N12" i="132"/>
  <c r="N13" i="132"/>
  <c r="N14" i="132"/>
  <c r="N15" i="132"/>
  <c r="N16" i="132"/>
  <c r="N17" i="132"/>
  <c r="N18" i="132"/>
  <c r="N19" i="132"/>
  <c r="N20" i="132"/>
  <c r="N21" i="132"/>
  <c r="N22" i="132"/>
  <c r="N23" i="132"/>
  <c r="N24" i="132"/>
  <c r="N25" i="132"/>
  <c r="N26" i="132"/>
  <c r="N27" i="132"/>
  <c r="N28" i="132"/>
  <c r="N29" i="132"/>
  <c r="N30" i="132"/>
  <c r="N31" i="132"/>
  <c r="N32" i="132"/>
  <c r="N33" i="132"/>
  <c r="N34" i="132"/>
  <c r="N35" i="132"/>
  <c r="N36" i="132"/>
  <c r="N37" i="132"/>
  <c r="N38" i="132"/>
  <c r="N39" i="132"/>
  <c r="N40" i="132"/>
  <c r="N41" i="132"/>
  <c r="N42" i="132"/>
  <c r="N43" i="132"/>
  <c r="N44" i="132"/>
  <c r="N45" i="132"/>
  <c r="N46" i="132"/>
  <c r="N47" i="132"/>
  <c r="N48" i="132"/>
  <c r="N49" i="132"/>
  <c r="N50" i="132"/>
  <c r="N51" i="132"/>
  <c r="N52" i="132"/>
  <c r="N53" i="132"/>
  <c r="N54" i="132"/>
  <c r="N55" i="132"/>
  <c r="N56" i="132"/>
  <c r="N57" i="132"/>
  <c r="N58" i="132"/>
  <c r="N59" i="132"/>
  <c r="N60" i="132"/>
  <c r="N61" i="132"/>
  <c r="N62" i="132"/>
  <c r="N63" i="132"/>
  <c r="N64" i="132"/>
  <c r="N65" i="132"/>
  <c r="N66" i="132"/>
  <c r="N67" i="132"/>
  <c r="N68" i="132"/>
  <c r="N69" i="132"/>
  <c r="N70" i="132"/>
  <c r="N71" i="132"/>
  <c r="N72" i="132"/>
  <c r="N73" i="132"/>
  <c r="N74" i="132"/>
  <c r="N75" i="132"/>
  <c r="N76" i="132"/>
  <c r="N77" i="132"/>
  <c r="N78" i="132"/>
  <c r="N79" i="132"/>
  <c r="N80" i="132"/>
  <c r="N4" i="132"/>
  <c r="F37" i="109"/>
  <c r="J36" i="109"/>
  <c r="J35" i="109"/>
  <c r="J34" i="109"/>
  <c r="J33" i="109"/>
  <c r="J32" i="109"/>
  <c r="J31" i="109"/>
  <c r="J30" i="109"/>
  <c r="J29" i="109"/>
  <c r="J28" i="109"/>
  <c r="J27" i="109"/>
  <c r="J26" i="109"/>
  <c r="J25" i="109"/>
  <c r="J24" i="109"/>
  <c r="J23" i="109"/>
  <c r="J22" i="109"/>
  <c r="J21" i="109"/>
  <c r="J20" i="109"/>
  <c r="J19" i="109"/>
  <c r="J18" i="109"/>
  <c r="J17" i="109"/>
  <c r="J16" i="109"/>
  <c r="J15" i="109"/>
  <c r="J14" i="109"/>
  <c r="J13" i="109"/>
  <c r="J12" i="109"/>
  <c r="J11" i="109"/>
  <c r="J10" i="109"/>
  <c r="F52" i="118"/>
  <c r="J49" i="118"/>
  <c r="J48" i="118"/>
  <c r="J47" i="118"/>
  <c r="J46" i="118"/>
  <c r="J45" i="118"/>
  <c r="J44" i="118"/>
  <c r="J43" i="118"/>
  <c r="J42" i="118"/>
  <c r="J41" i="118"/>
  <c r="J40" i="118"/>
  <c r="J39" i="118"/>
  <c r="J38" i="118"/>
  <c r="J34" i="118"/>
  <c r="J33" i="118"/>
  <c r="J32" i="118"/>
  <c r="J31" i="118"/>
  <c r="J29" i="118"/>
  <c r="J28" i="118"/>
  <c r="J27" i="118"/>
  <c r="J26" i="118"/>
  <c r="J25" i="118"/>
  <c r="J24" i="118"/>
  <c r="J23" i="118"/>
  <c r="J22" i="118"/>
  <c r="J21" i="118"/>
  <c r="J20" i="118"/>
  <c r="J19" i="118"/>
  <c r="J18" i="118"/>
  <c r="J17" i="118"/>
  <c r="J16" i="118"/>
  <c r="J15" i="118"/>
  <c r="J14" i="118"/>
  <c r="J13" i="118"/>
  <c r="J12" i="118"/>
  <c r="J11" i="118"/>
  <c r="F16" i="111"/>
  <c r="J14" i="111"/>
  <c r="J13" i="111"/>
  <c r="J12" i="111"/>
  <c r="J11" i="111"/>
  <c r="J10" i="111"/>
  <c r="F16" i="114"/>
  <c r="J14" i="114"/>
  <c r="J13" i="114"/>
  <c r="J12" i="114"/>
  <c r="J11" i="114"/>
  <c r="J10" i="114"/>
  <c r="F21" i="107"/>
  <c r="J19" i="107"/>
  <c r="J18" i="107"/>
  <c r="J17" i="107"/>
  <c r="J16" i="107"/>
  <c r="J15" i="107"/>
  <c r="J14" i="107"/>
  <c r="J13" i="107"/>
  <c r="J12" i="107"/>
  <c r="J11" i="107"/>
  <c r="J10" i="107"/>
  <c r="F25" i="80"/>
  <c r="J23" i="80"/>
  <c r="J22" i="80"/>
  <c r="J21" i="80"/>
  <c r="J20" i="80"/>
  <c r="J19" i="80"/>
  <c r="J18" i="80"/>
  <c r="J17" i="80"/>
  <c r="J16" i="80"/>
  <c r="J15" i="80"/>
  <c r="J14" i="80"/>
  <c r="J13" i="80"/>
  <c r="J12" i="80"/>
  <c r="J11" i="80"/>
  <c r="J10" i="80"/>
  <c r="J52" i="118"/>
  <c r="J54" i="118"/>
  <c r="J37" i="109"/>
  <c r="J39" i="109"/>
  <c r="J25" i="80"/>
  <c r="J27" i="80"/>
  <c r="J21" i="107"/>
  <c r="J23" i="107"/>
  <c r="J16" i="111"/>
  <c r="J18" i="111"/>
  <c r="J16" i="114"/>
  <c r="J18" i="114"/>
  <c r="N81" i="132" l="1"/>
  <c r="N53" i="129"/>
  <c r="N51" i="131"/>
</calcChain>
</file>

<file path=xl/sharedStrings.xml><?xml version="1.0" encoding="utf-8"?>
<sst xmlns="http://schemas.openxmlformats.org/spreadsheetml/2006/main" count="1015" uniqueCount="394">
  <si>
    <t>Universidade Federal de Sergipe</t>
  </si>
  <si>
    <t>Coordenação Geral de Planejamento</t>
  </si>
  <si>
    <t>Coordenação de Programação Orçamentária</t>
  </si>
  <si>
    <t>Autorizações de Obras e Equipamentos em 2018 - UFS - PTRES  - PO:  Esfera: 01</t>
  </si>
  <si>
    <t>Dotação-FTE 00000000</t>
  </si>
  <si>
    <t>Dotação</t>
  </si>
  <si>
    <t>Ação:  4002 - Assistência ao Estudante de Ensino Superior</t>
  </si>
  <si>
    <t>Atenção: Observar as fórmulas da coluna J- Se O(obras) considerar 0,9; se E(equipamentos) considerar 0,6.</t>
  </si>
  <si>
    <t>Obras = O Equip = E Acervo=A Cancelamento Dotação = C</t>
  </si>
  <si>
    <t>Data</t>
  </si>
  <si>
    <t>Processo</t>
  </si>
  <si>
    <t>PI</t>
  </si>
  <si>
    <t>Objeto</t>
  </si>
  <si>
    <t>Valor Estimado</t>
  </si>
  <si>
    <t>Valor Licitado</t>
  </si>
  <si>
    <t>Destino</t>
  </si>
  <si>
    <t>Situação</t>
  </si>
  <si>
    <t>Previsão de Sucesso</t>
  </si>
  <si>
    <t>E</t>
  </si>
  <si>
    <t>RESUN</t>
  </si>
  <si>
    <t>Enviado a PROAD para autorização</t>
  </si>
  <si>
    <t>BICEN</t>
  </si>
  <si>
    <t xml:space="preserve">O </t>
  </si>
  <si>
    <t xml:space="preserve">Total </t>
  </si>
  <si>
    <t>Disponibilidade Orçamentária</t>
  </si>
  <si>
    <t>Dotação-FTE 0100000000</t>
  </si>
  <si>
    <t>Obras = O Equip = E Acervo=A</t>
  </si>
  <si>
    <t>Autorizações de Equipamentos em 2018 - UFS -  - P. O. 01 ESFERA: 01</t>
  </si>
  <si>
    <t>Dotação (FT )0000000</t>
  </si>
  <si>
    <t>Ação: 20GK PROEX-Viver Sem Limites-Inglês sem fronteira</t>
  </si>
  <si>
    <t>O=obras E=equipamentos</t>
  </si>
  <si>
    <t>Autorizações de Equipamentos em 2018 - UFS - 000 - P. O. 01 ESFERA: 01</t>
  </si>
  <si>
    <t>Dotação (FT )000000000</t>
  </si>
  <si>
    <t>Ação: 20GK PROEX-Viver Sem Limites-Educação Bilíngue</t>
  </si>
  <si>
    <t>CONTROLE DE PROCESSOS (TEMPO MÉDIO NA UNIDADE)</t>
  </si>
  <si>
    <t>NÚMERO DO PROCESSO (SIPAC/SEI!)</t>
  </si>
  <si>
    <t>DATA DE ENTRADA (RECEBIMENTO OU ABERTURA)</t>
  </si>
  <si>
    <t>RESPONSÁVEL PELO RECEBIMENTO / ABERTURA</t>
  </si>
  <si>
    <t>LOCAL DE ORIGEM</t>
  </si>
  <si>
    <t>ASSUNTO DETALHADO (SIPAC / SEI!)</t>
  </si>
  <si>
    <t>DESPACHO / AÇÃO A SER EXECUTADA (RESUMIDO)</t>
  </si>
  <si>
    <t>PROCESSO SOBRESTADO?</t>
  </si>
  <si>
    <t>MOTIVO DO SOBRESTAMENTO</t>
  </si>
  <si>
    <t>TEMPO DE SOBRESTAMENTO (DIAS)</t>
  </si>
  <si>
    <t>DATA DE ENCAMINHAMENTO (SAÍDA)</t>
  </si>
  <si>
    <t>RESPONSÁVEL PELO ENCAMINHAMENTO (SAÍDA)</t>
  </si>
  <si>
    <t>DESPACHO / AÇÃO DE ENCAMINHAMENTO (RESUMIDO)</t>
  </si>
  <si>
    <t>LOCAL DE DESTINO</t>
  </si>
  <si>
    <t>TEMPO DO PROCESSO NO SETOR (DIAS)</t>
  </si>
  <si>
    <t>23113.037906/2022-39</t>
  </si>
  <si>
    <t>Eloisa</t>
  </si>
  <si>
    <t>CAEFI</t>
  </si>
  <si>
    <t>PREGÂO ELETRÔNICO Nº.: 68/2022 AQUISIÇÃO DE MATERIAL DE CONSUMO PARA O CAMPUS LAGARTO</t>
  </si>
  <si>
    <t>Para manifestação quanto ao PAC, após considerar satisfatório os valores de referência.</t>
  </si>
  <si>
    <t>NÃO</t>
  </si>
  <si>
    <t>Estela</t>
  </si>
  <si>
    <t>Informo que devido a processo de migração de dados do sistema do PAC antigo (2022) para o novo (2023), os mesmos estão inoperantes. Impossibilitando sua alimentação. A demanda será devidamente registrada e cadastrada quando o sistema estiver em conformidade. Desta forma,  encaminho para prosseguimento visando não frustrar a necessidade institucional.</t>
  </si>
  <si>
    <t>DRM</t>
  </si>
  <si>
    <t>23113.021616/2021-74</t>
  </si>
  <si>
    <t>CPCFJL</t>
  </si>
  <si>
    <t>CONTRATAÇÃO DE EMPRESA PARA EXECUÇÃO DA OBRA DE REFORMA COM REFORÇO ESTRUTURAL DA LAJE DE TETO/PISO PARA IMPLANTAÇÃO DA ACADEMIA DE MUSCULAÇÃO E GINÁSTICA DA UFS NO PAVIMENTO SUPERIOR DA VIVÊNCIA DA UNIVERSIDADE NO CAMPUS DE SÃO CRISTÓVÃO.</t>
  </si>
  <si>
    <t>Por solicitação.</t>
  </si>
  <si>
    <t>Solicito atualização da planilha de acompanhamento de obras e posterior envio do processo a CPCFJL.</t>
  </si>
  <si>
    <t>COGEPRO</t>
  </si>
  <si>
    <t>23113.036736/2022-07</t>
  </si>
  <si>
    <t>AQUISIÇÃO DE NOBREAK DE 10KVA PARA O DCEM</t>
  </si>
  <si>
    <t>consideramos satisfatório o valor de referência apresentado.
Mesmo desconsiderando o orçamento tido como inválido por não ter sido assinado, e utilizando a mediana dos demais valores pesquisados, o valor de referência se situa praticamente no mesmo patamar da pesquisa com 3 orçamentos (página 4).</t>
  </si>
  <si>
    <t>Devido a processo de migração de dados do sistema do PAC antigo (2022) para o novo (2023), os mesmos estão inoperantes. Impossibilitando sua alimentação. A demanda será devidamente registrada e cadastrada quando o sistema estiver em conformidade. Encaminho para prosseguimento visando não frustrar a necessidade institucional.</t>
  </si>
  <si>
    <t>23113.007187/2022-05</t>
  </si>
  <si>
    <t>PGE</t>
  </si>
  <si>
    <t>APURAÇÃO DE RESPONSABILIDADE EMPRESA ACESSO PRODUTOS ALIMENTICIOS EIRELI, CNPJ 08.998.109/0001-71</t>
  </si>
  <si>
    <t>Aprovo a NOTA n. 00028/2022/PROC/PFUFS/PGF/AGU de lavra do Dr. Silas Coutinho de F Alves ,
anexada aos autos.</t>
  </si>
  <si>
    <t>Segue processo para a análise do Reitor quanto a  aplicação da penalidade proposta.</t>
  </si>
  <si>
    <t>GR</t>
  </si>
  <si>
    <t>23113.037207/2022-94</t>
  </si>
  <si>
    <t>COPEC</t>
  </si>
  <si>
    <t>LICITAÇÃO DOS SERVIÇOS DE ALIMENTAÇÃO COLETIVA DOS RESTAURANTES UNIVERSITÁRIOS DA UFS</t>
  </si>
  <si>
    <t>Para juntada da ata da reunião da COPCON realizada em 26 de agosto de 2022, com as assinaturas dos membros da Comissão e subsequente envio à CANUT.</t>
  </si>
  <si>
    <t>SIM</t>
  </si>
  <si>
    <t>Aguardando assinatura do Membro da COPCON na ata da Reunião do dia 26/08.</t>
  </si>
  <si>
    <t>Para providenciar documentação relativa ao planejamento de contratação. Informamos que a ata da reunião COPCON está em anexo</t>
  </si>
  <si>
    <t>CANUT</t>
  </si>
  <si>
    <t>23113.005598/2020-40</t>
  </si>
  <si>
    <t>CONCLUSÃO DO PRÉDIO PARA ABRIGAR O DEPARTAMENTO DE CIÊNCIAS FLORESTAL (DCF) E O DEPARTAMENTO ENGENHARIA AGRONÔMICA (DEA) NA UNIVERSIDADE FEDERAL DE SERGIPE (UFS)</t>
  </si>
  <si>
    <t>Informamos que o saldo disponível na ação 8282, Fonte 8100 e PTRES 170344 é de R$ 7.038,64. Não contemplando o valor R$ 22.043,71 (majorado) solicitado na página 5.778 do processo 23113.005598/2020-40.</t>
  </si>
  <si>
    <t>Considerando a nova estimativa das licitaçãoes para o exercício de 2022, conforme posicionamento da DOFIS (planilhas em anexo). Informamos que a licitação relativa a obra e serviço da academia UFS (processo  23113.021616/2021-74) não tem previsão para ocorrer no exercício atual.Desta forma, solicito atualização da planilha de acompanhamento de obras, além de  informar Fonte e PTRES e posterior encaminhamento a PROAD.</t>
  </si>
  <si>
    <t>23113.020676/2022-37</t>
  </si>
  <si>
    <t xml:space="preserve"> AQUISIÇÃO DE SISTEMAS FOTOVOLTAICOS PARA AS DIDÁTICAS I, II, III E IV DO CAMPUS SÃO CRISTÓVÃO DA UNIVERSIDADE FEDERAL DE SERGIPE – UFS</t>
  </si>
  <si>
    <t xml:space="preserve">pós análise dos orçamentos e da Planilha de Composição de Preços apresentada pela Assessoria Técnica
da Pró-Reitoria de Planejamento (PROPLAN), consideramos satisfatórios os valores de referência
apresentados.
Alertamos, contudo, para a necessidade de observar com mais rigor os procedimentos administrativos para a
realização de pesquisa de preços contidos na Instrução Normativa Nº 73, de 5 de agosto de 2020:
</t>
  </si>
  <si>
    <t>Aguardando atualização de orçamentos por parte das empresas.</t>
  </si>
  <si>
    <t>Douglas</t>
  </si>
  <si>
    <t>À Coordenação de Custos e Avaliação Econômico-Financeira (CAEFI),
Após apreciação e orientações presentes à pág. 116, feitas por esta coordenação, os fornecedores foram consultados formalmente para atualização e adequação das propostas com base na Instrução Normativa Nº 73 de 5 de agosto de 2020. Houve diversas consultas e tentativas de contato, sem êxito. Assim, os orçamentos foram descartados por não estarem de acordo com os procedimentos administrativos para a realização de pesquisa de preços da supracitada IN.
Para não prejudicar o andamento do processo de aquisição, utilizou-se como referência para pesquisa de preços o Parâmetro I, Painel de Preços do Governo, conforme orienta o Inciso I, art. 5º da IN 73/2020. Assim, solicito análise dos preços levantados, especificamente em relação aos arquivos:
1. Orçamentos (págs. 127-132); e
2. Planilha de Composição de Preços (págs. 133-135).
Ademais, apontar caso haja qualquer necessidade de intervenção nos efeitos e correlações dos preços, bem como qualquer necessidade de adequação que seja verificada.
Em tempo, informo que seguem anexos ao presente processo cópias das solicitações formais (pág. 118-126) e planilha com o cálculo dos preços (pág. 136), utilizada como referência para o valor médio presente na PCP.
Com o intuito de evitar "sujar" o processo em caso de correções e ajustes, os demais documentos do planejamento de contratação (Estudo Técnico Preliminar e Termo de Referência) serão anexados posteriormente, após conformidade da documentação.</t>
  </si>
  <si>
    <t>23113.037110/2021-97</t>
  </si>
  <si>
    <t>DOFIS</t>
  </si>
  <si>
    <t>REFORMA PARA MANUTENÇÃO, REPAROS GERAIS E ACESSIBILIDADE DA ESTAÇÃO UFS - UNIVERSIDADE FEDERAL DE SERGIPE.</t>
  </si>
  <si>
    <t>Informo que estamos em contato direto com os analistas para sanar as dúvidas e viabilizar a liberação da TED.
Até o presente momento enviamos as informações solicitadas pela diligência e estamos aguardando o retorno da análise.</t>
  </si>
  <si>
    <t>Sérgio Justificar</t>
  </si>
  <si>
    <t xml:space="preserve"> Informar que o prédio Estação UFS sofre ocupação / invasão, conforme consta no  processo administrativo 23113.009522/2022-10 e judicial 0801171-22.2022.4.05.8500 - OCUPAÇÃO DE PRÉDIO.
Diante do exposto, ressaltamos que não é viável proceder a assinatura do contrato sem que haja nova sinalização no processo judicial em questão.</t>
  </si>
  <si>
    <t>23113.004994/2022-46</t>
  </si>
  <si>
    <t>PROCEDIMENTO DE IMPLANTAÇÃO DO PROGRAMA TRANSFORMAGOV NO ÂMBITO DA UNIVERSIDADE FEDERAL DE SERGIPE</t>
  </si>
  <si>
    <t>Para guarda dos autos e acompanhamento do Acordo de Cooperação nº 2596.036/2022-UFS celebrado com o Ministério da Economia, através da SEGES/SEDGG.O citado Acordo vigerá durante um prazo de 10 (dez) anos, com encerramento em 12/06/2032.</t>
  </si>
  <si>
    <t>para guarda do Pró-Reitor.</t>
  </si>
  <si>
    <t>Para o mês seguinte</t>
  </si>
  <si>
    <t>PROPLAN</t>
  </si>
  <si>
    <t>23113.039168/2022-12</t>
  </si>
  <si>
    <t xml:space="preserve">	PERMISSÃO DE USO DE ESPAÇO FÍSICO PARA REALIZAÇÃO DO CONCURSO DE ADMISSÃO À ESCOLA DE SARGENTOS DAS ARMAS-ESA DO EXÉRCITO BRASILEIRO.</t>
  </si>
  <si>
    <t xml:space="preserve">Para assinatura do Reitor. </t>
  </si>
  <si>
    <t>Segue processo para assinatura do reitor e  posterior devolução à COPEC.</t>
  </si>
  <si>
    <t>Restituo processo para sua sequencia conforme fluxo pactuado.</t>
  </si>
  <si>
    <t>Aguardando informações para proceder o despacho.</t>
  </si>
  <si>
    <t xml:space="preserve"> Segue processo para   providências quanto a aplicação da ADVERTÊNCIA e MULTA LEVE</t>
  </si>
  <si>
    <t>23113.035448/2022-57</t>
  </si>
  <si>
    <t>ALTERAÇÃO NO FATURAMENTO NO CONSUMO DE ÁGUA REFERENTE AO IMÓVEL LOCALIZADO NA RUA LAGARTO (ANTIGA SEDE DA FAPESE) MÊS DE JULHO.</t>
  </si>
  <si>
    <t>Para guarda e avaliação sobre suspensão dos serviços.</t>
  </si>
  <si>
    <t>Aguardando finalizar processo eleitoral para dar andamento a solicitação</t>
  </si>
  <si>
    <t>Favor informar se  o pagamento das faturas em questão  está sendo efetuado, visto que,  a UFS poderá ficar em situação de inadimplência junto ao DESO.</t>
  </si>
  <si>
    <t>DGASET</t>
  </si>
  <si>
    <t>23113.037921/2022-22</t>
  </si>
  <si>
    <t>ESTABELECE PROCEDIMENTOS DE GESTÃO E FISCALIZAÇÃO CONTRATUAL.</t>
  </si>
  <si>
    <t>Após ciência do conteúdo da IN n. 10/2022, a qual será apresentada a cada setor quando da solicitação de indicação de fiscais e gestores de contratos.</t>
  </si>
  <si>
    <t>Arquivado.</t>
  </si>
  <si>
    <t>23113.037854/2022-85</t>
  </si>
  <si>
    <t>PREGÂO ELETRÔNICO Nº.: 70/2022 MATERIAL PERMANENTE PARA O HOSPITAL VETERINÁRIO UNIVERSITÁRIO - HVU/UFS</t>
  </si>
  <si>
    <t>Para se manifestar com relação ao PAC.</t>
  </si>
  <si>
    <t>23113.030951/2022-32</t>
  </si>
  <si>
    <t>ALTERAÇÃO NO FATURAMENTO NO CONSUMO DE ÁGUA REFERENTE AO IMÓVEL LOCALIZADO NA RUA LAGARTO (ANTIGA SEDE DA FAPESE) MES DE MAIO E JUNHO.</t>
  </si>
  <si>
    <t>Encaminho presente processo para guarda e acompanhamento. Caso haja fato novo encaminhar para reitoria para deliberação.</t>
  </si>
  <si>
    <t>23113.031913/2022-54</t>
  </si>
  <si>
    <t>PROCEDIMENTO REFERENTE A UMA POSSÍVEL APLICAÇÃO DE PENALIDADES CONTRA A EMPRESA CSX CONSTRUÇÕES LTDA. PELA NÃO EXECUÇÃO DO CONTRATO Nº 070/2021-UFS</t>
  </si>
  <si>
    <t xml:space="preserve">Segue anexa manifestação da comissão de fiscalização do contrato sugerindo penalidades por descumprimento contratual, para análise, ponderação e demais encaminhamentos.
</t>
  </si>
  <si>
    <t>Segue processo para análise e parecer jurídico quanto a aplicação da penalidade sugerida pela comissão de fiscalização.</t>
  </si>
  <si>
    <t>23113.040570/2022-85</t>
  </si>
  <si>
    <t>STI</t>
  </si>
  <si>
    <t>LICITAÇÃO DE CABEAMENTO ESTRUTURADO - 2022</t>
  </si>
  <si>
    <t>Para indicação do integrante administrativo e formalizar a portaria de criação da equipe de planejamento de contratação.</t>
  </si>
  <si>
    <t>Sérgio</t>
  </si>
  <si>
    <t>Devolvo processo para continuidade da instrução processual, com a juntada dos demais documentos de planejamento da contratação, e aprova-se a continuidade do pleito.</t>
  </si>
  <si>
    <t>23113.015179/2022-46</t>
  </si>
  <si>
    <t>LICITAÇÃO PARA AQUISIÇÃO DE LICENÇA DE SOFTWARE ANTIPLÁGIO</t>
  </si>
  <si>
    <t>Para análise quanto a regular instrução do processo e envio ao GR para assinatura do contrato a ser firmado com a Turnitin Brazil Licenciamento de Serviços de Computação Ltda.</t>
  </si>
  <si>
    <t xml:space="preserve">Encaminho o presente processo para assinatura do Reitor e posterior envio à COPEC. </t>
  </si>
  <si>
    <t>DEGASET</t>
  </si>
  <si>
    <t>Aguardando resposta do Reitor sobre o procedimento do pagamento das contas.</t>
  </si>
  <si>
    <t>Processo temporariamente arquivado, conforme manifestação do Magnífico Reitor, tendo em vista que não houve deliberação para suspensão dos serviços</t>
  </si>
  <si>
    <t>CONCLUSÃO DO PRÉDIO PARA ABRIGAR O DEPARTAMENTO DE CIÊNCIAS FLORESTAL (DCF) E O DEPARTAMENTO ENGENHARIA AGRONÔMICA (DEA) NA UNIVERSIDADE FEDERAL DE SERGIPE (UFS).</t>
  </si>
  <si>
    <t>Para análise quanto à regular instrução processual e envio ao GR para assinatura do 5º aditivo ao contrato 037/2020-UFS.</t>
  </si>
  <si>
    <t>Encaminho o presente processo para assinatura do Magnífico Reitor no 5º aditivo do contrato 037/2020-UFS e posterior devolução à COPEC.</t>
  </si>
  <si>
    <t>23113.036051/2021-75</t>
  </si>
  <si>
    <t>DIGEN</t>
  </si>
  <si>
    <t>AQUISIÇÃO DE TRANSFORMADOR 69KV</t>
  </si>
  <si>
    <t>Solicito esforços dessa Divisão no atendimento da solicitação presente no despacho do DRM, página 344, para que seja possível a repetição do processo licitatório, uma vez que com a descentralização orçamentária realizada, teríamos somente até o final desse exercício para executar os empenhos correspondentes.</t>
  </si>
  <si>
    <t>23113.040734/2022-22</t>
  </si>
  <si>
    <t>Wilas</t>
  </si>
  <si>
    <t>CONTRATAÇÃO DE EMPRESA PARA ELABORAÇÃO DE PROJETO EXECUTIVO DO JARDIM BOTÂNICO UNIVERSITÁRIO NO CAMPUS DO SERTÃO.</t>
  </si>
  <si>
    <t>Aberto pela PROPLAN</t>
  </si>
  <si>
    <t>Entendemos que o objeto é justo e se caracteriza como demanda devidamente alinhada ao planejamento estratégico da Instituição, sobretudo no quesito de melhoramento da infraestrutura, o que significa a autorização de prosseguimento nessa seara, contudo, para que possa haver uma análise mais embasada, sob a ótica orçamentária, faz-se necessário que seja informada a previsão de custo da intervenção, tendo em vista a reduzida capacidade de investimento da UFS no Projeto de Lei Orçamentária 2023.</t>
  </si>
  <si>
    <t>23113.000903/2013-41</t>
  </si>
  <si>
    <t>CONTRATAÇÃO DE SERVIÇOS DE TOPOGRAFIA PARA LEVANTAMENTO E ACOMPANHAMENTO DA ÁREA E OBRAS DE URBANIZAÇÃO, INFRAESTRUTURA E EDIFICAÇÕES QUE CONFORMARÃO O EMPREENDIMENTO DO CAMPUS DO SERTÃO (FAZENDA EXPERIMENTAL) DA UFS NO MUNICÍPIO DE NS. SRA. DA GLÓRIA/ SE.</t>
  </si>
  <si>
    <t>Para encaminhar o 8° Termo aditivo pra assinatura do Reitor.</t>
  </si>
  <si>
    <t xml:space="preserve">Encaminho o presente processo para assinatura do Magnífico Reitor no 8º termo aditivo do contrato 096/2018-UFS e posterior devolução à COPEC. </t>
  </si>
  <si>
    <t xml:space="preserve">23113.040821/2022-98 </t>
  </si>
  <si>
    <t>ADESÃO A ATA DE REGISTRO DE PREÇO PARA AQUISIÇÃO DE TELEVISOR DE 75 POL</t>
  </si>
  <si>
    <t>Para conhecimento da solicitação, análise da CAEFI e manifestação quanto ao PAC.</t>
  </si>
  <si>
    <t>DEACON</t>
  </si>
  <si>
    <t>23113.015130/2020-17</t>
  </si>
  <si>
    <t>PRORROGAÇÃO DO PRAZO DA VIGÊNCIA DO CONTRATO N. 047/2017-UFS (SERVIÇOS DE MANUTENÇÃO PREVENTIVA DE EQUIPAMENTOS DA STI, COM TROCA DE PEÇAS).</t>
  </si>
  <si>
    <t>Para encaminhar o 9° Termo aditivo pra assinatura do Reitor.</t>
  </si>
  <si>
    <t xml:space="preserve">Encaminho o presente processo para assinatura do Magnífico Reitor no 9° termo aditivo do contrato 047/2017-UFS e posterior devolução à COPEC. </t>
  </si>
  <si>
    <t>23113.045354/2021-27</t>
  </si>
  <si>
    <t>REFORMA DO AUDITÓRIO DO CAMPUS DE ITABAIANA ALBERTO CARVALHO</t>
  </si>
  <si>
    <t>Envio orçamento, cronograma e termo de referência atualizados para análise e demais encaminhamentos.</t>
  </si>
  <si>
    <t>Encaminho o presente processo para repetição do certame após atualização de valores por parte da área solicitante. Algumas observações:</t>
  </si>
  <si>
    <t>23113.035488/2022-44</t>
  </si>
  <si>
    <t>TERMO DE AJUSTE DE DIREITOS E OBRIGAÇÕES SOBRE PROPRIEDADE INTELECTUAL SOBRE O DESENHO INDUSTRIAL A SER CELEBRADO ENTRE O INSTITUTO FEDERAL DE EDUCAÇÃO, CIÊNCIA E TECNOLOGIA GOIANO - IF GOIANO, UNIVERSIDADE FEDERAL DE SERGIPE, - UFS E UNIVERSIDADE ESTADUAL PAULISTA – UNESP.</t>
  </si>
  <si>
    <t>Para validar instrução processual e encaminhar o Termo de Propriedade Intelectual, ao GR, para assinatura.</t>
  </si>
  <si>
    <t xml:space="preserve">Segue para assinatura do Magnífico Reitor e posterior devolução à COPEC. </t>
  </si>
  <si>
    <t>23113.041045/2022-64</t>
  </si>
  <si>
    <t>PROJETO DE REVITALIZAÇÃO DOS LABORATÓRIOS DE INFORMÁTICA E DE EMPREENDEDORISMO, CRIATIVIDADE E INOVAÇÃO DO COLÉGIO DE APLICAÇÃO.</t>
  </si>
  <si>
    <t>Para levantamento de preços para aquisição dos itens da tabela.</t>
  </si>
  <si>
    <t xml:space="preserve">Em avaliação da lista de equipamentos presentes à página 3, a PROPLAN manifesta que:
1. Os itens TV Smart 50 polegadas, Armário para escritório, Mesa Reta, Conjunto Escolar e Cadeira Secretária constam nos processos de Registro de Preços de MOBILIÁRIO 2. O item Microfones consta em processo de Registro de Preços de EQUIPAMENTOS AUDIOVISUAL E MUSICAIS que está em vias de liberação para o DRM.
3. Temos Projetores em estoque no almoxarifado de itens permanentes, porém não sabemos especificar se atendem aos descritivos desejados.
Os demais itens devem ser direcionados à STI para avaliação, tendo em vista que tratam-se de equipamentos de TIC.
</t>
  </si>
  <si>
    <t>23113.040821/2022-98</t>
  </si>
  <si>
    <t>ADESÃO A ATA DE REGISTRO DE PREÇO PARA AQUISIÇÃO DE TELEVISOR DE 75 POL.</t>
  </si>
  <si>
    <t>Para análise dos documentos após anexar Orçamento da adesão a ata.</t>
  </si>
  <si>
    <t xml:space="preserve">
Para análise da documentação anexada pelo DEACON, conforme despacho supra. Outrossim, apontar caso haja qualquer necessidade de intervenção nos efeitos e correlações dos preços com os demais documentos do planejamento da contratação, bem como qualquer necessidade de adequação que seja verificada.</t>
  </si>
  <si>
    <t>23113.040665/2022-42</t>
  </si>
  <si>
    <t>CONVÊNIO ENTRE A UFS E A ATRATIVARH SOLUÇÕES EM RECURSOS HUMANOS LTDA, COM FINS DE OPERACIONALIZAÇÃO DE PROGRAMAS DE ESTÁGIO PARA ALUNOS DA UFS</t>
  </si>
  <si>
    <t>Seguem os autos para análise quanto ao envio ao Gabinete do Reitor para assinatura.</t>
  </si>
  <si>
    <t xml:space="preserve">Segue processo para assinatura do Magnífico Reitor e posterior devolução à COPEC. </t>
  </si>
  <si>
    <t>23113.041054/2022-15</t>
  </si>
  <si>
    <t>COMPRA DE RAÇÃO DE EQUINOS</t>
  </si>
  <si>
    <t>Para manifestação quanto ao PAC.</t>
  </si>
  <si>
    <t xml:space="preserve">Informo que devido a processo de migração de dados do sistema do PAC antigo (2022) para o novo (2023), os mesmos estão inoperantes. </t>
  </si>
  <si>
    <t>Solicito esclarecer se a diligências objeto da manifestação técnica de fls. 113 foram notificadas à
contratada para apresentação das justificativas e providências adotadas para análise da equipe de fiscalização , conforme
apontado pela Arquiteta subscritora.</t>
  </si>
  <si>
    <t>Solicito manifestação e esclarecimentos quanto ao disposto na COTA n. 00143/2022/C-PFSE-UFS/PFUFS/PGF/AGU (página 136), a fim de subsidiar análise da PGE.</t>
  </si>
  <si>
    <t>23113.038552/2022-57</t>
  </si>
  <si>
    <t>PREGÂO ELETRÔNICO Nº.: 56/2022 MATERIAL DE CONSUMO PARA O HOSPITAL VETERINÁRIO UNIVERSITÁRIO - HVU / UFS.</t>
  </si>
  <si>
    <t>Para manifestação com relação ao PAC.</t>
  </si>
  <si>
    <t>Em atenção ao disposto no despacho presente à página 4581, onde é solicitada a manifestação em relação ao PAC (atual PGC), a Pró-Reitoria de Planejamento se manifesta da seguinte forma:</t>
  </si>
  <si>
    <t>23113.026994/2022-74</t>
  </si>
  <si>
    <t>CEFISCON</t>
  </si>
  <si>
    <t>CONTRATO 25/2022-ALERTA SERVIÇOS EIRELI</t>
  </si>
  <si>
    <t>Para ciência do registro da penalidade, do Ofício Nº 0035/2022/DJUR da empresa Alerta e dos despachos da CEFISCON e da PGE (págs. 78 a 242).</t>
  </si>
  <si>
    <t>Sugerimos que a empresa seja informada da decisão da PGE e aconselhamos o arquivamento do processo, uma vez que a penalidade de advertência já foi registrada no SICAF.</t>
  </si>
  <si>
    <t>Após análise da pesquisa de preços relacionadas ao processo de aquisição de três aparelhos de
televisão através da adesão à ata do pregão 023/2021, realizamos algumas observações:</t>
  </si>
  <si>
    <t>Encaminhamos para manifestação do solicitante acerca das ponderações citadas e/ou adequações necessárias.</t>
  </si>
  <si>
    <t>23113.038546/2022-25</t>
  </si>
  <si>
    <t>DECAV</t>
  </si>
  <si>
    <t>CONTRATAÇÃO DE EMPRESA ESPECIALIZADA NA PRESTAÇÃO DE SERVIÇOS DE PLANEJAMENTO, ORGANIZAÇÃO, COORDENAÇÃO E EXECUÇÃO DOS EVENTOS REALIZADOS PELA UFS.</t>
  </si>
  <si>
    <t xml:space="preserve">Conforme solicitado, infomamos que:
a) As solicitações de orçamentos enviadas às empresas constam nas fls. 20 à 33;b) Como não existem outras licitações na UFS com o mesmo grupo de itens presentes a este processo e considerando a necessidade de adequação às restrições orçamentárias atuais, a estimativa para o quantitativo foi feita levando-se em consideração o número de eventos de gestão em anos anteriores, além de conversas com as pró-reitorias, para que se chegasse a um quantitativo razoável. Além disso, o serviço será utilizado pelo Gabinete do Reitor, pró-reitorias e demais campi. Por fim, entendemos também que não haverá prejuízo à instituição, pois, o pagamento à empresa vencedora do certame será realizado apenas se houver demanda de uso do serviço, e a partir disso, poderemos estimar com maior fidelidade as quantidades de itens numa futura renovação da contratação.
c) Sugerimos o uso do “menor preço”, sendo o valor de referência de R$ 999.400,00 (tabela 02, à fl. 58); 
d) Esta diretoria também concorda com a sugestão da contratação por registro de preços (incisos II e IV do artigo 3°, do Decreto 7.892/13), conforme citado no ETP (fl. 07);
 </t>
  </si>
  <si>
    <t xml:space="preserve"> solicitamos que essa Diretoria atue da seguinte forma:
1. Acesso do sistema PGC 2023 pela pessoa cadastrada;
2. Inclusão de DFD com a demanda ora solicitada (serviços de eventos).
3. Devolução à PROPLAN para prosseguimento.</t>
  </si>
  <si>
    <t>23113.040057/2022-65</t>
  </si>
  <si>
    <t>ABERTURA DE PROCESSO LICITATÓRIO PARA PRESTADOR DE SERVIÇOS DOD/UFS</t>
  </si>
  <si>
    <t>Solicito manifestação indicando se a presente demanda foi incluída por essa Coordenação no PGC 2023 (antigo PAC), tendo em vista que se trata de objeto que possui contrato continuado vigente.
Adicionalmente, informo que caso a mesma não tenha sido alimentada, está aberta janela de alteração que permite sua inclusão, o que solicito que seja feito</t>
  </si>
  <si>
    <t xml:space="preserve">O processo foi encaminhado ao Prof MIlton Serna, para atualização das proposta. </t>
  </si>
  <si>
    <t>Aguardando orçamentos pelo responsável Milthon Serna.</t>
  </si>
  <si>
    <t>EX</t>
  </si>
  <si>
    <t>23113.024374/2022-04</t>
  </si>
  <si>
    <t>REFORMA COM RECUPERAÇÃO ESTRUTURAL NA DIDÁTICA II</t>
  </si>
  <si>
    <t>Após atualização da planilha, solicitamos criação do PI  e devolver para a COGEPRO para lançar no SIAFI.</t>
  </si>
  <si>
    <t>solicitamos que o cadastro seja realizado por essa Diretoria e, posteriormente, o processo seja devolvido, com a juntada dessa comprovação, à PROPLAN, para cadastro do Plano Interno.</t>
  </si>
  <si>
    <t>Acerca do item de contratação objeto deste processo, apresentamos em anexo ao presente despacho o DFD n. 69/2022, lançado durante o início do corrente ano através do Sistema PGC, com previsão de execução no PCA 2023.</t>
  </si>
  <si>
    <t>Segue para continuidade após análise da CAEFI e registro de inclusão no PGC 2023.Sugerimos solicitar à área interessada a alteração do assunto detalhado, tendo em vista que não espelha corretamente o objeto e que o processo em todas as suas fases.</t>
  </si>
  <si>
    <t>23113.030311/2018-69</t>
  </si>
  <si>
    <t>CONTRATAÇÃO DE EMPRESA ESPECIALIZADA PARA O FORNECIMENTO DE PASSAGEM AÉREA.</t>
  </si>
  <si>
    <t>Para validar instrução processual e encaminhar o 4º aditivo ao contrato 83/2018, ao GR, para assinatura.</t>
  </si>
  <si>
    <t>Encamnhado para assinatura do Reitor.</t>
  </si>
  <si>
    <t>Após inclusão do documento solicitado.</t>
  </si>
  <si>
    <t xml:space="preserve">Encaminho para continuidade dos trâmites visando viabilizar pregão eletrônico pelo Sistema de REGISTRO DE PREÇOS para o objeto em questão.
</t>
  </si>
  <si>
    <t>23113.041876/2022-34</t>
  </si>
  <si>
    <t>CONTRATAÇÃO DE SERVIÇO DE MANUTENÇÃO DO DATACENTER DA UFS</t>
  </si>
  <si>
    <t>para emissão de portaria da equipe de planejamento da contratação de "Serviços de manutenção de Datacenter da UFS".</t>
  </si>
  <si>
    <t xml:space="preserve">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manutenção da infraestrutura de TIC. </t>
  </si>
  <si>
    <t>23113.033992/2022-84</t>
  </si>
  <si>
    <t>RENOVAÇÃO DE TERMO DE COOPERAÇÃO TÉCNICA</t>
  </si>
  <si>
    <t>Para encaminhar pra assinatura do Reitor.</t>
  </si>
  <si>
    <t xml:space="preserve">Encaminho o presente processo para assinatura do Magnífico Reitor no Termo de Cooperação Técnica e posterior envio à COPEC. </t>
  </si>
  <si>
    <t>23113.028532/2022-64</t>
  </si>
  <si>
    <t>TERMO DE COOPERAÇÃO ENTRE A UFS E A AGÊNCIA REGULADORA DE SERVIÇOS PÚBLICOS DO ESTADO DE SERGIPE- AGRESE, COM FINS DE PROMOÇÃO DE AÇÕES CONJUNTAS DE ENSINO, PESQUISA E EXTENSÃO.</t>
  </si>
  <si>
    <t>Após o parecer favorável da PGE, seguem os autos para análise quanto ao envio ao Gabinete do Reitor para assinatura do Termo de Cooperação a ser celebrado entre a UFS e a Agência Reguladora de Serviços Públicos do Estado de Sergipe – AGRESE.</t>
  </si>
  <si>
    <t xml:space="preserve">Encaminho o presente processo para assinatura do Reitor e posterior devolução à COPEC. 
</t>
  </si>
  <si>
    <t>23113.036989/2022-63</t>
  </si>
  <si>
    <t>CONVÊNIO ENTRE A UFS E A FUNDAÇÃO DE SAÚDE PARREIRAS HORTA-FSPH, PARA FINS DE CONCESSÃO DE ESTÁGIO CURRICULAR.</t>
  </si>
  <si>
    <t>Considerando manifestação de interesse da DIEB/PROEX e parecer favorável da PGE, seguem os autos para análise quanto ao envio ao Gabinete do Reitor para assinatura do Termo de Convênio de Estágio a ser celebrado com a Fundação de Saúde Parreiras Horta.</t>
  </si>
  <si>
    <t>AQUISIÇÃO DE SISTEMAS FOTOVOLTAICOS PARA AS DIDÁTICAS I, II, III E IV DO CAMPUS SÃO CRISTÓVÃO DA UNIVERSIDADE FEDERAL DE SERGIPE – UFS.</t>
  </si>
  <si>
    <t>Após nova análise, considerando a IN 73/2020/SEGES e os documentos juntados aos autos,
nota-se que o preço 3 (tabela 01 em anexo) apresentou variação maior que 30% em comparação à média
dos demais.</t>
  </si>
  <si>
    <t xml:space="preserve">Dessa forma, solicito nova análise dos preços levantados, especificamente em relação aos arquivos:  
1. Orçamentos (págs. 141-159); e  
2. Planilha de Composição de Preços (págs. 161-163). </t>
  </si>
  <si>
    <t>Para ciência e encaminhamentos necessários.</t>
  </si>
  <si>
    <t>Aguardando definições acerca da continuidade da contratação, considerando o processo de desocupação.</t>
  </si>
  <si>
    <t>Considerando prévia interação e após discussões sobre os encaminhamentos possíveis ao tema, encaminho para apreciação e, em caso de concordância, confecção, a minuta de ofício que trata de informação à empresa AMT ENGENHARIA, vencedora da Concorrência nº 003/2022, a fim de cientificá-la da situação do certame.</t>
  </si>
  <si>
    <t>23113.036499/2022-04</t>
  </si>
  <si>
    <t>SOLICITAÇÃO DOS DOCUMENTOS: CERTIFICADO DE LIMPEZA DE CAIXA D'ÁGUA E DECLARAÇÃO DO CORPO DE BOMBEIRO.</t>
  </si>
  <si>
    <t>Informo que o abastecimento de água do Campus São Cristovão é realizado através da DESO e essa água é recebida no reservatório central e daí distribuída pros diversos prédios da UFS.
Informo que a limpeza dos reservatórios é feita de forma frequente pela equipe da DIMP - Divisão de Manutenção Patrimonial, inclusive já existe uma programação para ser realizado esse serviço no próximo recesso acadêmico a começar no início do mês de dezembro</t>
  </si>
  <si>
    <t>23113.036215/2022-09</t>
  </si>
  <si>
    <t xml:space="preserve"> LICITAÇÃO PARA AQUISIÇÃO DE EQUIPAMENTOS NECESSÁRIOS À TRANSMISSÃO DA PROGRAMAÇÃO LOCAL DA TV UFS</t>
  </si>
  <si>
    <t xml:space="preserve">Conforme solicitado, reenviamos os documentos com as alterações solicitadas, além das justificativas abaixo. </t>
  </si>
  <si>
    <t>oriento que:
1. Seja verificada a possibilidade de juntada dos orçamentos com as informações de data e hora de acesso ou 2. Em caso de impossibilidade devido ao hiato decorrido, atestar, com a fé pública de servidor, a data e hora estimadas que foram pesquisados os mesmos.
Após saneamento das pendências, devolver a PROPLAN para prosseguimento.</t>
  </si>
  <si>
    <t xml:space="preserve">23113.006945/2022-40 </t>
  </si>
  <si>
    <t>SELEÇÃO DE PROJETOS (DEMANDAS) PARA A CONTRATAÇÃO DE OBRAS EM 2023. EDITAL 01/2022/DOFIS.</t>
  </si>
  <si>
    <t>Envio anexo relação, cronograma e estimativas de custos dos projetos em elaboração, selecionados a partir das demandas submetidas ao Edital 01/2022 DOFIS, para análise e demais providências.</t>
  </si>
  <si>
    <t xml:space="preserve">Sérgio </t>
  </si>
  <si>
    <t>informo que a PROPLAN realizou a alocação do valor previsto no PCA 2023, conforme comprovante à página 54.
Dessa forma, devolvemos para que a listagem seja cadastrada no PAC 2023 (antigo PAC), com a inclusão dos DFD's equivalentes a cada um.</t>
  </si>
  <si>
    <t>Cadastro da obra efetuado conforme despacho supra da DICOF.
Solicito manifestação quanto aos questionamentos no despacho supra da DICOF para complementar o cadastro da obra.</t>
  </si>
  <si>
    <t>Informo que foi criado o PI MSS25G43ID9.
Encaminho para providências, conforme solicitado no despacho à página 498.</t>
  </si>
  <si>
    <t>23113.041020/2022-60</t>
  </si>
  <si>
    <t>CONVÊNIO DE COOPERAÇÃO ENTRE A UFS, NUTRIVET E A FAPESE PARA EXECUÇÃO DO PROJETO "COMPARATIVO TRICINOPHÓS E OUTRAS FONTES LIBERADORAS DE FÓSFORO EM DIETAS DE FRANGOS DE CORTE”.</t>
  </si>
  <si>
    <t xml:space="preserve">
Encaminhamos os autos para análise processual e posterior encaminhamento para assinatura do Termo de Convênio pelo Magnífico Reitor, a qual está sendo encaminhada por e-mail.</t>
  </si>
  <si>
    <t xml:space="preserve">Após análise, encaminho o presente processo para assinatura do Magnífico Reitor e posterior devolução à COPEC.
De acordo com o despacho da DIVAP, o Termo de Convênio para assinatura foi encaminhado via e-mail. </t>
  </si>
  <si>
    <t>Consideramos satisfatório o valor estimado e a metodologia utilizada.</t>
  </si>
  <si>
    <t>Encaminho a presente instrução processual, após manifestação da CAEFI, para continuidade dos trâmites da fases internas e externas do processo licitatório, visando operar licitação por REGISTRO DE PREÇOS, justificado através dos Incisos II e IV do Decreto nº 7.892/2013.
A presente demanda está de acordo com os objetivos institucionais da UFS e visa reduzir a despesa com o consumo de energia elétrica, onde a economia se dará com a geração de energia para autoconsumo combinada com o sistema de compensação de créditos.
A aquisição vai ao encontro do planejado no Plano Anual de Compras da UFS estando, dessa forma, devidamente autorizada pela Pró-Reitoria de Planejamento.</t>
  </si>
  <si>
    <t>23113.035937/2022-46</t>
  </si>
  <si>
    <t>CONTRATAÇÃO DE EMPRESA PARA EXECUÇÃO DE SERVIÇOS ESPECIALIZADOS EM DESPACHO ADUANEIRO, BEM COMO O DESEMBARAÇO ALFANDEGÁRIO DOS ITENS IMPORTADOS PELA UFS.</t>
  </si>
  <si>
    <t>Seguem os autos para manifestação com relação ao PAC e demais encaminhamentos, consoante
sugestão do DRM no despacho à página 150.</t>
  </si>
  <si>
    <t>Após manifestação da CAEFI sobre os preços levantados e em atenção ao disposto no despacho desse Departamento, página 151, questiono se a presente licitação tem previsão de execução (empenho da despesa) no exercício de 2022.</t>
  </si>
  <si>
    <t>23113.029854/2021-69</t>
  </si>
  <si>
    <t>LICITAÇÃO PARA MIGRAÇÃO DO PORTAL DE PERIÓDICOS</t>
  </si>
  <si>
    <t>Seguem os autos para manifestação com relação ao PAC e demais encaminhamentos, consoante
sugestão do DRM no despacho à página 501.</t>
  </si>
  <si>
    <t>Após manifestação da CAEFI sobre os preços levantados e em atenção ao disposto no despacho desse Departamento, página 501, informo que já existe previsão no PAC 2022 para a presente despesa, conforme página 134, contudo, em valor previsto inferior àquele atualizado. Dessa forma, questiono se a presente licitação tem previsão de execução (empenho da despesa) no exercício de 2022.</t>
  </si>
  <si>
    <t>23113.030410/2022-89</t>
  </si>
  <si>
    <t>TERMO DE PERMISSÃO DE USO ENTRE A UFS E O CEBRASPE, PARA FINS DE APLICAÇÃO DE PROVAS DO CONCURSO DA PREFEITURA MUNICIPAL DE SÃO CRISTÓVÃO/SE.</t>
  </si>
  <si>
    <t xml:space="preserve">Para análise acerca do envio ao Reitor, objetivando a assinatura. </t>
  </si>
  <si>
    <t xml:space="preserve">Encaminho o presente processo para assinatura do Magnífico Reitor e posterior devolução à COPEC. </t>
  </si>
  <si>
    <t>23113.042449/2022-83</t>
  </si>
  <si>
    <t>INFRAUFS</t>
  </si>
  <si>
    <t>CONTRATAÇÃO DE EMPRESA PARA FORNECIMENTO E INSTALAÇÃO DE CONDESADORAS LG TIPO VRF NAS DIDATICAS DO CAMPUS SAO CRISTOVAO DA UFS</t>
  </si>
  <si>
    <t>Para análise e providências.</t>
  </si>
  <si>
    <t>Em atenção à presente solicitação e em análise do escopo da demanda e sua pertinência e necessidade, autorizamos o prosseguimento do planejamento da contratação, com a inclusão dos demais itens necessários, ETP, TR, PCP e pesquisa de preços (orçamentos), tendo em vista que ficou devidamente demonstrada a necessidade e por estar em alinhamento com o planejamento estratégico da UFS, em especial ao quesito de manutenção da infraestrutura básica.</t>
  </si>
  <si>
    <t>23113.027710/2022-45</t>
  </si>
  <si>
    <t>PELO PRESENTE PROTOCOLO ESTABELECEM-SE AS BASES PARA A COOPERAÇÃO ENTRE A UAB, ATRAVÉS DO CENTRO DE ESTUDOS GLOBAIS (CEG) E DO PROGRAMA DE DOUTORAMENTO EM ESTUDOS GLOBAIS (DEG), E A UFS, ATRAVÉS DA CÁTEDRA MARQUÊS DE POMBAL, EM MATÉRIA DE PESQUISA, EDIÇÃO CIENTÍFICA DE TRABALHOS, REALIZAÇÃO DE EVENTOS E INTERCÂMBIO PEDAGÓGICO.</t>
  </si>
  <si>
    <t xml:space="preserve">Para encaminhar para assinatura do Reitor. </t>
  </si>
  <si>
    <t>Para assinatura do Reitor e posterior envio à COPEC.</t>
  </si>
  <si>
    <t>23113.037630/2022-22</t>
  </si>
  <si>
    <t>CONVÊNIO ENTRE A UFS E A FANESE COM FINS DE REGISTRO DE DIPLOMAS.</t>
  </si>
  <si>
    <t>23113.041953/2022-89</t>
  </si>
  <si>
    <t>CONVÊNIO ENTRE A UFS E A SELETA TERCEIRIZAÇÃO DE MÃO DE OBRA LTDA-ME, COM FINS DE OPERACIONALIZAÇÃO DE PROGRAMAS DE ESTÁGIO CURRICULAR PARA ALUNOS DA UFS.</t>
  </si>
  <si>
    <t>Após o parecer favorável da PGE, seguem os autos para análise quanto ao envio ao Gabinete do Reitor, para assinatura do Convênio de estágio a ser celebrado com o Agente de Integração Seleta Terceirização de Mão de Obra Ltda-Me.</t>
  </si>
  <si>
    <t>LICITAÇÃO PARA AQUISIÇÃO DE EQUIPAMENTOS NECESSÁRIOS À TRANSMISSÃO DA PROGRAMAÇÃO LOCAL DA TV UFS</t>
  </si>
  <si>
    <t>Após as devidas correções.</t>
  </si>
  <si>
    <t>23113.037602/2022-02</t>
  </si>
  <si>
    <t>CONTRATO DE DOAÇÃO A SER CELEBRADO ENTRE O INSTITUTO BANESE E A UNIVERSIDADE FEDERAL DE SERGIPE VISANDO A CONCESSÃO DE AUXÍLIO PARA A REALIZAÇÃO DE PREMIAÇÃO NO 32º ENCONTRO DE INICIAÇÃO CIENTÍFICA (EIC).</t>
  </si>
  <si>
    <t>Considerando manifestação de interesse da COPES/POSGRAP e parecer favorável da PGE, seguem os autos para análise quanto ao envio ao Gabinete do Reitor para assinatura do Termo de Cooperação a ser celebrado com o Instituto Banese.</t>
  </si>
  <si>
    <t>23113.028648/2021-39</t>
  </si>
  <si>
    <t>LICITAÇÃO PARA AQUISIÇÃO DE MATERIAL DE VIDEOCONFERÊNCIA</t>
  </si>
  <si>
    <t>Encaminhar para assinatura do Reitor.</t>
  </si>
  <si>
    <t>23113.001941/2021-30</t>
  </si>
  <si>
    <t>PROTOCOLO DE COOPERAÇÃO A SER CELEBRADO ENTRE A UFS E O CAMÕES - INSTITUTO DA COOPERAÇÃO E DA LÍNGUA - I. P. (CAMÕES, I. P.) COM VISTA AO DESENVOLVIMENTO DA INVESTIGAÇÃO NA ÁREA DE ESTUDOS POMBALINOS, NO ÂMBITO DO SÉCULO DAS LUZES, MEDIANTE A CRIAÇÃO DA CÁTEDRA MARQUÊS DE POMBAL NA UNIVERSIDADE FEDERAL DE SERGIPE.</t>
  </si>
  <si>
    <t>Para assinatura do Magnífico Reitor no 1º Termo Aditivo do Contrato nº 20/2022-UFS, e posterior devolução à COPEC.</t>
  </si>
  <si>
    <t>Após declaração de disponibilidade orçamentária e registro de controle.</t>
  </si>
  <si>
    <t>Encaminho o presente processo após manifestação da CAEFI. No que tange ao PAC 2022, informo que não será possível sua inclusão. Por fim, destaco que a presente aquisição está planejada para ocorrer ainda em 2022</t>
  </si>
  <si>
    <t>23113.012558/2022-03</t>
  </si>
  <si>
    <t>CONTRATO DE PESQUISA A SER CELEBRADO PELA FUNDAÇÃO BUTANTAN, INSTITUTO BUTANTAN, UNIVERSIDADE FEDERAL DE SERGIPE - UFS E FUNDAÇÃO DE APOIO À PESQUISA E EXTENSÃO DE SERGIPE - FAPESE OBJETIVANDO A REALIZAÇÃO DO ESTUDO CLÍNICO VLA1553-321 – “UM ESTUDO PIVÔ MULTICÊNTRICO, RANDOMIZADO, CONTROLADO, DUPLO-CEGO PARA AVALIAR A SEGURANÇA E IMUNOGENICIDADE DE UMA VACINA CANDIDATA (VLA1553) VIVA ATENUADA DE VÍRUS CHIKUNGUNYA EM ADOLESCENTES ENTRE 12 E &lt;18 ANOS</t>
  </si>
  <si>
    <t>Para providências após anexado o DFD com as alterações solicitadas</t>
  </si>
  <si>
    <t>Oriento a condução via Sistema de Registro de Preços, justificado pelo Inciso I do art. 3º do Decreto nº 7.892/2013, pois, logisticamente, pode haver a necessidade de contratações frequentes, o que é melhor gerenciável, além de oportunizar a participação de outros órgãos sergipanos, o que, se ocorrer, se justifica pelo Inciso III dos citados arts. e Decreto.</t>
  </si>
  <si>
    <t xml:space="preserve">23113.031913/2022-54 </t>
  </si>
  <si>
    <t>Encaminho manifestação da DICOF em despacho supra para conhecimento e demais encaminhamentos.</t>
  </si>
  <si>
    <t xml:space="preserve">
Indicamos manifestação da DOFIS na folha 139, sobre a dúvida suscitada por esta procuradoria, e demais providências. </t>
  </si>
  <si>
    <t>para providências quanto ao envio do Ofício em anexo, assinado pelo Magnífico Reitor.</t>
  </si>
  <si>
    <t>Informo que, conforme Ofício assinado pelo Magnífico Reitor, página 3930, e e-mail enviado à empresa vencedora da Concorrência Pública nº 003/2022, página 3929, não será possível a pactuação de termo de contrato para esse objeto, conforme motivos expostos no processo.</t>
  </si>
  <si>
    <t>informo que iremos aguardar então o desfecho do processo licitatório citado, reiterando a cessão de 03 (unidades) dos televisores de 50",  para a INFRAUFS, com o objetivo constante na formalização da demanda</t>
  </si>
  <si>
    <t>Manifesto ciência quanto ao despacho à página 255 e indico que, assim que disponíveis para aquisição, realizaremos a alocação.</t>
  </si>
  <si>
    <t>23113.042166/2019-40</t>
  </si>
  <si>
    <t>PROAD</t>
  </si>
  <si>
    <t>CONSTRUÇÃO DO COMPLEXO: VIVÊNCIA, ADMINISTRATIVO, BIBLIOTECA E RESTAURANTE - 3ª ETAPA DO CAMPUS DO SERTÃO - FAZENDA EXPERIMENTAL - N. SRA. DA GLÓRIA</t>
  </si>
  <si>
    <t>Para informar Fonte e PTRES visando a emissão de nota de empenho para cobertura do 7º TERMO ADITIVO ao Contrato nº 066/2019-UFS.</t>
  </si>
  <si>
    <t>a PROPLAN informa que a NE 449, emitida em 16/08/2022, no valor de R$ 784.964,47 (setencentos e oitenta e quatro mil, novecentos e sessenta e quatro reais e quarenta e sete centavos), emitida a pedido dessa PROPLAN, comporta os acréscimos oriundos de reajuste ora pactuados.</t>
  </si>
  <si>
    <t>TEMPO MÉDIO</t>
  </si>
  <si>
    <t>23113.041783/2022-23</t>
  </si>
  <si>
    <t xml:space="preserve">	REGISTRO DE PREÇOS PARA AQUISIÇÃO DE INSTRUMENTO MUSICAIS E EQUIPAMENTOS AUDIOVISUAIS, PARA DIVERSOS SETORES E DEPARTAMENTOS NO ÂMBITO DA UNIVERSIDADE FEDERAL DE SERGIPE.</t>
  </si>
  <si>
    <t>Após análise, considerando a IN 73/2020/SEGES e os orçamentos anexados ao processo,
observamos que as sugestões do despacho da CAEFI à página 234 foram atendidas.
Quanto ao Item 3 do despacho supracitado, concordamos com o entendimento da PROPLAN,
a fim de se evitar futuros questionamentos acerca da existência do direito. Sugere-se apenas o
estabelecimento expresso do índice a ser utilizado, neste caso o IPCA.
No mais, consideramos satisfatória a pesquisa de preço e o valor estimado.</t>
  </si>
  <si>
    <t>Encaminho a presente instrução processual, após manifestação da CAEFI, para continuidade dos trâmites das fases internas e externas do processo licitatório, visando operar licitação por REGISTRO DE PREÇOS, justificado através dos Incisos II e IV do Decreto nº 7.892/2013.
A presente demanda está de acordo com os objetivos institucionais da UFS e visa viabilizar as atividades acadêmica, pedagógica e administrativa, ao equipar os espaços do CODAP, CINTEC, DMU e DCOS com diversos equipamentos audiovisuais, para um melhor desempenho.A aquisição vai ao encontro do planejado no Plano Anual de Compras da UFS estando, dessa forma, devidamente autorizada pela Pró-Reitoria de Planejamento e prevista no PGC 2023, conforme DFD nº 938/2022.</t>
  </si>
  <si>
    <t>CONSTRUÇÃO DO COMPLEXO: VIVÊNCIA, ADMINISTRATIVO, BIBLIOTECA E RESTAURANTE - 3ª ETAPA DO CAMPUS DO SERTÃO - FAZENDA EXPERIMENTAL - N. SRA. DA GLÓRIA.</t>
  </si>
  <si>
    <t>Para validar instrução processual e encaminhar o 7º aditivo ao contrato 66/2019, ao GR, para assinatura.</t>
  </si>
  <si>
    <t>Após análise, encaminho o presente processo para assinatura do Magnífico Reitor no 7º aditivo ao contrato 66/2019, e posterior devolução à COPEC.</t>
  </si>
  <si>
    <t>23113.006552/2022-78</t>
  </si>
  <si>
    <t>CONCORRÊNCIA - CONCESSÃO DE ESPAÇO PÚBLICO - CAMPUS ITABAIANA - REPROGRAFIA</t>
  </si>
  <si>
    <t>Para análise quanto à regular instrução do processo e quanto ao envio ao GR.</t>
  </si>
  <si>
    <t>23113.027284/2022-04</t>
  </si>
  <si>
    <t>CONVÉNIO DE COOPERAÇÃO ENTRE A UNIVERSIDADE JEAN PIAGET DE CABO VERDE E A UNIVERSIDADE FEDERAL DE SERGIPE (BRASIL)</t>
  </si>
  <si>
    <t>23113.038098/2022-93</t>
  </si>
  <si>
    <t>CONVÊNIO ENTRE A UFS E O GAEEE (SUI GENERIS) COM FINS DE OPERACIONALIZAÇÃO DE PROGRAMAS DE ESTÁGIO CURRICULAR PARA ALUNOS DA UFS.</t>
  </si>
  <si>
    <t>Para validar instrução processual e encaminhar o convênio entre UFS e  GAEE, ao GR, para assinatura.</t>
  </si>
  <si>
    <t>23113.004791/2021-98</t>
  </si>
  <si>
    <t>CONVÊNIO ENTRE A UFS, A DIACONIA E A FAPESE, VISANDO A EXECUÇÃO DO PROJETO "ALGODÃO EM CONSÓRCIOS AGROECOLÓGICOS E ACESSO AOS MERCADOS".</t>
  </si>
  <si>
    <t>23113.014338/2022-55</t>
  </si>
  <si>
    <t>CONTRATAÇÃO DE EMPRESA ESPECIALIZADA NA PRESTAÇÃO DE SERVIÇOS CONTÍNUOS DE MOTORISTAS HABILITADOS COM CATEGORIA D OU E, COM FORNECIMENTO DE MÃO DE OBRA COM DEDICAÇÃO EXCLUSIVA, PARA ATENDER ÀS NECESSIDADES DA UNIVERSIDADE FEDERAL DE SERGIPE.</t>
  </si>
  <si>
    <t>Segue para conhecimento.</t>
  </si>
  <si>
    <t>Enacaminho o presente processo para dar andamento aos trâmites referente a contratação dos seviços.</t>
  </si>
  <si>
    <t xml:space="preserve">23113.035068/2022-35 </t>
  </si>
  <si>
    <t>TERMO DE COOPERAÇÃO TÉCNICA ENTRE A UFS E O IPAESE.</t>
  </si>
  <si>
    <t xml:space="preserve">Após análise, encaminho o processo para assinatura do Magnífico Reitor no termo de convênio a ser celebrado com o IPAESE, e posterior devolução à COPEC. </t>
  </si>
  <si>
    <t>23113.044033/2022-92</t>
  </si>
  <si>
    <t>PREGÂO ELETRÔNICO Nº.: 85/2022 AQUISIÇÃO DE CARIMBOS 2022</t>
  </si>
  <si>
    <t>Solicitando manifestação com relação ao PAC, após despacho favorável da CAEFI com relação a pesquisa de preços e
as devidas correções.</t>
  </si>
  <si>
    <t xml:space="preserve">Considerando a natureza do processo, chamo atenção, ainda, a um ponto importante, é imperioso que a mesma seja executada pelo Sistema de Registro de Preços, tendo em vista que a tendência é que as demandas por carimbos sejam bruscamente reduzidas com a implementação do SEI! na nossa Universidade, o que dispensará completamente a utilização dessa ferramenta. Assim, deixo em aberto a possibilidade de exclusão dessa demanda nos próximos exercícios.
</t>
  </si>
  <si>
    <t>Após análise, encaminho o processo para assinatura do Magnífico Reitor no contrato a ser firmado com a A.G.E. Manutenção e Reformas Eireli Epp, e posterior devolução à COPEC.</t>
  </si>
  <si>
    <t>Para ciência da NOTA n. 00105/2022/C-PFSE-UFS/PFUFS/PGF/AGU (fl. 143);</t>
  </si>
  <si>
    <t xml:space="preserve">Considerando a sugestão de penalidade emitida no despacho às páginas 131-132, devidamente validada pela PROPLAN e convalidada pela  NOTA n. 00105/2022/C-PFSE-UFS/PFUFS/PGF/AGU, páginas 143-144, devolvo para as seguintes providências.1. Encaminhamento de ofício ao fornecedor, tomando como base o modelo em anexo (página 146), informando da aplicação da sanção e abrindo prazo de 10 (dez) dias para apresentação de recurso. Enviar cópia integral do presente processo para conhecimento da empresa;2. Juntar comprovante de recebimento do ofício ao processo. Caso não haja sucesso por e-mail, encaminhar à COPEC para envio de correspondência via AR ou citação no DOU, caso haja sucesso, aguardar o decurso do prazo;3. Superado o prazo para apresentação de recurso, encaminhar o processo à PROPLAN indicando se houve apresentação ou não de recurso, em caso positivo, juntar a peça ao processo.
</t>
  </si>
  <si>
    <t>23113.044282/2022-62</t>
  </si>
  <si>
    <t>REFORMA PARA REFORÇO ESTRUTURAL DOS AMBULATÓRIOS (INFANTIL E ADULTO), BLOCO 03 (SALA DE ESPERA
/ RAIO X / ATENDIMENTO) DO DEPARTAMENTO DE ODONTOLOGIA DO HOSPITAL UNIVERSITÁRIO / UNIVERSIDADE
FEDERAL DE SERGIPE, ARACAJU/SE,</t>
  </si>
  <si>
    <t>Considerando que a previsão de início da execução dos serviços é janeiro de 2023 devido aos trâmites processuais
necessários.
Informo que sistema PGC 2023 foi alimentado com o DFD da contratação em tela (cópia anexa).</t>
  </si>
  <si>
    <t>Solicito manifestação quanto a formação do preço médio do futuro certame licitatório, bem como seus efeitos nos itens que formam o Planejamento da Contratação.</t>
  </si>
  <si>
    <t>23113.007682/2022-26</t>
  </si>
  <si>
    <t>CONTRATAÇÃO DE EMPRESA DE MANUTENÇÃO EM ESTUFAS DAS UNIDADES DA UFS</t>
  </si>
  <si>
    <t>Para providências</t>
  </si>
  <si>
    <t>Ademais, apontar caso haja qualquer necessidade de intervenção nos efeitos e correlações dos preços com os demais documentos do planejamento da contratação, bem como qualquer necessidade de adequação que seja verificada.</t>
  </si>
  <si>
    <t>23113.044777/2022-83</t>
  </si>
  <si>
    <t>AQUISIÇÃO DE ESTAÇÕES DE TRABALHO - DESKTOP</t>
  </si>
  <si>
    <t>Solicitamos emissão de portaria de equipe de planejamento de contratação para aquisição de Desktops</t>
  </si>
  <si>
    <t>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manutenção expansão da infraestrutura de TIC.</t>
  </si>
  <si>
    <t>Após considerar satisfatório o valor de referência, estimado com base em planilha elaborada
por engenheira orçamentista em sistema ORSE._x000D_</t>
  </si>
  <si>
    <t xml:space="preserve"> </t>
  </si>
  <si>
    <t>Após considerar satisfatório o valor de referência calculado com base na média de preços, que
foi atualizado nos documentos de planejamento.</t>
  </si>
  <si>
    <t>23113.044859/2022-03</t>
  </si>
  <si>
    <t>DLES</t>
  </si>
  <si>
    <t>SOLICITAÇÃO DE COMPRA DE MATERIAL PERMANENTE PELA VERBA DO INGLÊS SEM FRONTEIRAS, CONFORME
PROCESSO DETALHADO EM ANEXO</t>
  </si>
  <si>
    <t>Para análise e providências</t>
  </si>
  <si>
    <t>Em atenção à presente solicitação oriunda da Coordenação do Programa INGLÊS SEM FRONTEIRAS (ISF) na UFS, e considerando:
1. A competência para instruir processos relacionados a TIC, conforme Instrução Normativa nº 04/2019;
2. O tempo reduzido para instrução de processo licitatório próprio, tendo em vista a premente finalização do exercício de 2022;
3. A quantidade reduzida de equipamentos solicitados.
Questionamos se a presente demanda pode ser incluída em processo em andamento nessa STI para atendimento ao Termo de Execução Descentralizada, somando os quantitativos ora solicitados pelo ISF, caso as características técnicas sejam compatíveis.
Em caso positivo, solicito juntada da presente demanda, considerando a disponibilidade orçamentária de R$ 22.000,00 (vinte e dois mil reais) na ação 20GK.
Em caso negativo, solicito indicação de possíveis formas de aquisição que atendam aos condicionantes citados.</t>
  </si>
  <si>
    <t>23113.042057/2022-94</t>
  </si>
  <si>
    <t>CONVÊNIO ENTRE A UFS E O HOSPITAL UNIVERSITÁRIO DE LAGARTO/HUL, SOB A GESTÃO DA EBSERH, VISANDO
AMPLIAR O PROGRAMA ENSINO-PESQUISA-EXTENSÃO-SERVIÇO EM SAÚDE, COM PRÁTICAS ACADÊMICAS.</t>
  </si>
  <si>
    <t>Após o parecer favorável da PGE, seguem os autos para análise quanto ao envio ao Gabinete do Reitor, para
assinatura do Convênio a ser celebrado com o Hospital Universitário de Lagarto sob a gestão da Empresa Brasileira
de Serviços Hospitalares-HUL/EBSERH.</t>
  </si>
  <si>
    <t xml:space="preserve">Após análise, encaminho o processo para assinatura do Magnífico Reitor no termo de convênio a ser celebrado com o Hospital Universitário de Lagarto sob a gestão da Empresa Brasileira de Serviços Hospitalares-HUL/EBSERH, e posterior devolução à COPEC. </t>
  </si>
  <si>
    <t>Pró-Reitoria de Planejamento</t>
  </si>
  <si>
    <t xml:space="preserve">Autorizações de Obras e Equipamentos, Marcas e Patentes em xxxx - UFS - PTRES xxxxxx  ESFERA: 01 </t>
  </si>
  <si>
    <t>Ç</t>
  </si>
  <si>
    <t>AÇÃO: 8282- Reestruturação e Expansão de Instituições Federais -Sergipe</t>
  </si>
  <si>
    <t>FONTE: 8100</t>
  </si>
  <si>
    <t>T</t>
  </si>
  <si>
    <t xml:space="preserve">Obras = O Equip = E </t>
  </si>
  <si>
    <t>VL LIC/EMP</t>
  </si>
  <si>
    <t>Autorizações de Obras e Equipamentos em 2018 - UFS - PTRES 0000 - P. O.   ESFERA: 01</t>
  </si>
  <si>
    <t>AÇÃO: 8282- PDU-INTERNACIONAL INVESTIMENTO</t>
  </si>
  <si>
    <t xml:space="preserve">Dotação - FTE </t>
  </si>
  <si>
    <t>Prev. de Sucesso</t>
  </si>
  <si>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</sst>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quot;R$&quot;* #,##0.00_-;\-&quot;R$&quot;* #,##0.00_-;_-&quot;R$&quot;* &quot;-&quot;??_-;_-@_-"/>
    <numFmt numFmtId="165" formatCode="&quot;R$ &quot;#,##0_);\(&quot;R$ &quot;#,##0\)"/>
    <numFmt numFmtId="166" formatCode="_(* #,##0.00_);_(* \(#,##0.00\);_(* &quot;-&quot;??_);_(@_)"/>
  </numFmts>
  <fonts count="25">
    <font>
      <sz val="10"/>
      <name val="Arial"/>
      <charset val="134"/>
    </font>
    <font>
      <sz val="10"/>
      <name val="Arial"/>
      <family val="2"/>
    </font>
    <font>
      <b/>
      <sz val="10"/>
      <color indexed="8"/>
      <name val="Arial"/>
      <family val="2"/>
    </font>
    <font>
      <b/>
      <sz val="10"/>
      <name val="Arial"/>
      <family val="2"/>
    </font>
    <font>
      <sz val="9"/>
      <name val="Verdana"/>
      <family val="2"/>
    </font>
    <font>
      <sz val="10"/>
      <color rgb="FFFF0000"/>
      <name val="Arial"/>
      <family val="2"/>
    </font>
    <font>
      <u/>
      <sz val="10"/>
      <color theme="10"/>
      <name val="Arial"/>
      <family val="2"/>
    </font>
    <font>
      <sz val="9"/>
      <name val="Arial"/>
      <family val="2"/>
    </font>
    <font>
      <sz val="10"/>
      <color theme="1"/>
      <name val="Arial"/>
      <family val="2"/>
    </font>
    <font>
      <sz val="10"/>
      <color indexed="10"/>
      <name val="Arial"/>
      <family val="2"/>
    </font>
    <font>
      <b/>
      <sz val="10"/>
      <color rgb="FFFF0000"/>
      <name val="Arial"/>
      <family val="2"/>
    </font>
    <font>
      <b/>
      <sz val="10"/>
      <color theme="1"/>
      <name val="Arial"/>
      <family val="2"/>
    </font>
    <font>
      <sz val="10"/>
      <color rgb="FF000000"/>
      <name val="Arial"/>
      <family val="2"/>
    </font>
    <font>
      <sz val="11"/>
      <name val="Verdana"/>
      <family val="2"/>
    </font>
    <font>
      <sz val="11"/>
      <name val="Times New Roman"/>
      <family val="1"/>
    </font>
    <font>
      <sz val="11"/>
      <color theme="1"/>
      <name val="Verdana"/>
      <family val="2"/>
    </font>
    <font>
      <sz val="11"/>
      <color theme="1"/>
      <name val="Calibri"/>
      <family val="2"/>
      <scheme val="minor"/>
    </font>
    <font>
      <sz val="11"/>
      <name val="Arial"/>
      <family val="2"/>
    </font>
    <font>
      <sz val="14"/>
      <color theme="1"/>
      <name val="Arial"/>
      <family val="2"/>
    </font>
    <font>
      <sz val="14"/>
      <name val="Arial"/>
      <family val="2"/>
    </font>
    <font>
      <sz val="14"/>
      <color rgb="FF000000"/>
      <name val="Arial"/>
      <family val="2"/>
    </font>
    <font>
      <sz val="14"/>
      <color rgb="FFFF0000"/>
      <name val="Arial"/>
      <family val="2"/>
    </font>
    <font>
      <b/>
      <sz val="16"/>
      <name val="Arial"/>
      <family val="2"/>
    </font>
    <font>
      <b/>
      <sz val="15"/>
      <color theme="1"/>
      <name val="Arial"/>
      <family val="2"/>
    </font>
    <font>
      <b/>
      <sz val="15"/>
      <name val="Arial"/>
      <family val="2"/>
    </font>
  </fonts>
  <fills count="11">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4" tint="0.39997558519241921"/>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medium">
        <color auto="1"/>
      </top>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s>
  <cellStyleXfs count="16">
    <xf numFmtId="0" fontId="0" fillId="0" borderId="0"/>
    <xf numFmtId="166" fontId="1" fillId="0" borderId="0" applyFont="0" applyFill="0" applyBorder="0" applyAlignment="0" applyProtection="0"/>
    <xf numFmtId="0" fontId="6" fillId="0" borderId="0" applyNumberFormat="0" applyFill="0" applyBorder="0" applyAlignment="0" applyProtection="0"/>
    <xf numFmtId="0" fontId="12"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6"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cellStyleXfs>
  <cellXfs count="197">
    <xf numFmtId="0" fontId="0" fillId="0" borderId="0" xfId="0"/>
    <xf numFmtId="0" fontId="1" fillId="0" borderId="0" xfId="0" applyFont="1"/>
    <xf numFmtId="0" fontId="0" fillId="0" borderId="0" xfId="0" applyAlignment="1">
      <alignment horizontal="right"/>
    </xf>
    <xf numFmtId="0" fontId="0" fillId="0" borderId="0" xfId="0" applyAlignment="1">
      <alignment horizontal="justify"/>
    </xf>
    <xf numFmtId="0" fontId="2" fillId="0" borderId="0" xfId="0" applyFont="1"/>
    <xf numFmtId="0" fontId="3" fillId="3" borderId="1" xfId="0" applyFont="1" applyFill="1" applyBorder="1"/>
    <xf numFmtId="0" fontId="0" fillId="3" borderId="2" xfId="0" applyFill="1" applyBorder="1"/>
    <xf numFmtId="0" fontId="0" fillId="3" borderId="4" xfId="0" applyFill="1" applyBorder="1"/>
    <xf numFmtId="0" fontId="3" fillId="2" borderId="1" xfId="0" applyFont="1" applyFill="1" applyBorder="1" applyAlignment="1">
      <alignment horizontal="center"/>
    </xf>
    <xf numFmtId="0" fontId="0" fillId="3" borderId="5" xfId="0" applyFill="1" applyBorder="1"/>
    <xf numFmtId="0" fontId="3" fillId="0" borderId="6" xfId="0" applyFont="1" applyBorder="1" applyAlignment="1">
      <alignment horizontal="center"/>
    </xf>
    <xf numFmtId="0" fontId="0" fillId="4" borderId="1" xfId="0" applyFill="1" applyBorder="1"/>
    <xf numFmtId="0" fontId="0" fillId="4" borderId="2" xfId="0" applyFill="1" applyBorder="1"/>
    <xf numFmtId="0" fontId="3" fillId="4" borderId="7" xfId="0" applyFont="1" applyFill="1" applyBorder="1" applyAlignment="1">
      <alignment horizontal="center"/>
    </xf>
    <xf numFmtId="0" fontId="0" fillId="4" borderId="4" xfId="0" applyFill="1" applyBorder="1"/>
    <xf numFmtId="0" fontId="3" fillId="2" borderId="8" xfId="0" applyFont="1" applyFill="1" applyBorder="1" applyAlignment="1">
      <alignment horizontal="center"/>
    </xf>
    <xf numFmtId="0" fontId="3" fillId="2" borderId="9" xfId="0" applyFont="1" applyFill="1" applyBorder="1" applyAlignment="1">
      <alignment horizontal="center"/>
    </xf>
    <xf numFmtId="0" fontId="3" fillId="2" borderId="9" xfId="0" applyFont="1" applyFill="1" applyBorder="1" applyAlignment="1">
      <alignment horizontal="right"/>
    </xf>
    <xf numFmtId="14" fontId="1" fillId="5" borderId="8" xfId="0" applyNumberFormat="1" applyFont="1" applyFill="1" applyBorder="1" applyAlignment="1">
      <alignment horizontal="left"/>
    </xf>
    <xf numFmtId="0" fontId="1" fillId="5" borderId="8" xfId="0" applyFont="1" applyFill="1" applyBorder="1" applyAlignment="1">
      <alignment horizontal="left"/>
    </xf>
    <xf numFmtId="0" fontId="1" fillId="5" borderId="8" xfId="0" applyFont="1" applyFill="1" applyBorder="1" applyAlignment="1">
      <alignment horizontal="left" wrapText="1"/>
    </xf>
    <xf numFmtId="4" fontId="4" fillId="5" borderId="0" xfId="0" applyNumberFormat="1" applyFont="1" applyFill="1" applyAlignment="1">
      <alignment horizontal="right"/>
    </xf>
    <xf numFmtId="0" fontId="1" fillId="5" borderId="8" xfId="0" applyFont="1" applyFill="1" applyBorder="1" applyAlignment="1">
      <alignment horizontal="center"/>
    </xf>
    <xf numFmtId="14" fontId="1" fillId="0" borderId="8" xfId="0" applyNumberFormat="1" applyFont="1" applyBorder="1" applyAlignment="1">
      <alignment horizontal="left"/>
    </xf>
    <xf numFmtId="0" fontId="1" fillId="0" borderId="8" xfId="0" applyFont="1" applyBorder="1" applyAlignment="1">
      <alignment horizontal="left"/>
    </xf>
    <xf numFmtId="0" fontId="1" fillId="0" borderId="8" xfId="0" applyFont="1" applyBorder="1" applyAlignment="1">
      <alignment horizontal="left" wrapText="1"/>
    </xf>
    <xf numFmtId="4" fontId="1" fillId="0" borderId="8" xfId="0" applyNumberFormat="1" applyFont="1" applyBorder="1" applyAlignment="1">
      <alignment horizontal="right"/>
    </xf>
    <xf numFmtId="4" fontId="1" fillId="0" borderId="8" xfId="0" applyNumberFormat="1" applyFont="1" applyBorder="1" applyAlignment="1">
      <alignment horizontal="left"/>
    </xf>
    <xf numFmtId="0" fontId="1" fillId="0" borderId="9" xfId="0" applyFont="1" applyBorder="1"/>
    <xf numFmtId="14" fontId="1" fillId="0" borderId="0" xfId="0" applyNumberFormat="1" applyFont="1"/>
    <xf numFmtId="0" fontId="1" fillId="0" borderId="9" xfId="0" applyFont="1" applyBorder="1" applyAlignment="1">
      <alignment horizontal="center"/>
    </xf>
    <xf numFmtId="0" fontId="1" fillId="0" borderId="9" xfId="0" applyFont="1" applyBorder="1" applyAlignment="1">
      <alignment horizontal="left" wrapText="1"/>
    </xf>
    <xf numFmtId="4" fontId="1" fillId="0" borderId="9" xfId="0" applyNumberFormat="1" applyFont="1" applyBorder="1" applyAlignment="1">
      <alignment horizontal="center"/>
    </xf>
    <xf numFmtId="0" fontId="3" fillId="0" borderId="8" xfId="0" applyFont="1" applyBorder="1" applyAlignment="1">
      <alignment horizontal="left"/>
    </xf>
    <xf numFmtId="4" fontId="1" fillId="0" borderId="6" xfId="0" applyNumberFormat="1" applyFont="1" applyBorder="1" applyAlignment="1">
      <alignment horizontal="right"/>
    </xf>
    <xf numFmtId="0" fontId="3" fillId="0" borderId="0" xfId="0" applyFont="1"/>
    <xf numFmtId="0" fontId="3" fillId="2" borderId="10" xfId="0" applyFont="1" applyFill="1" applyBorder="1" applyAlignment="1">
      <alignment horizontal="center"/>
    </xf>
    <xf numFmtId="166" fontId="3" fillId="2" borderId="10" xfId="1" applyFont="1" applyFill="1" applyBorder="1" applyAlignment="1">
      <alignment horizontal="right"/>
    </xf>
    <xf numFmtId="166" fontId="3" fillId="0" borderId="0" xfId="1" applyFont="1" applyFill="1" applyBorder="1" applyAlignment="1"/>
    <xf numFmtId="0" fontId="3" fillId="0" borderId="0" xfId="0" applyFont="1" applyAlignment="1">
      <alignment horizontal="center"/>
    </xf>
    <xf numFmtId="0" fontId="0" fillId="0" borderId="0" xfId="0" applyAlignment="1">
      <alignment horizontal="left"/>
    </xf>
    <xf numFmtId="4" fontId="1" fillId="0" borderId="8" xfId="1" applyNumberFormat="1" applyFont="1" applyBorder="1" applyAlignment="1">
      <alignment horizontal="right"/>
    </xf>
    <xf numFmtId="0" fontId="5" fillId="0" borderId="0" xfId="0" applyFont="1"/>
    <xf numFmtId="166" fontId="3" fillId="0" borderId="12" xfId="1" applyFont="1" applyFill="1" applyBorder="1" applyAlignment="1">
      <alignment horizontal="right"/>
    </xf>
    <xf numFmtId="0" fontId="3" fillId="0" borderId="13" xfId="0" applyFont="1" applyBorder="1" applyAlignment="1">
      <alignment horizontal="center"/>
    </xf>
    <xf numFmtId="166" fontId="3" fillId="0" borderId="0" xfId="1" applyFont="1" applyFill="1" applyBorder="1" applyAlignment="1">
      <alignment horizontal="center"/>
    </xf>
    <xf numFmtId="166" fontId="1" fillId="0" borderId="8" xfId="1" applyFont="1" applyFill="1" applyBorder="1" applyAlignment="1">
      <alignment horizontal="right"/>
    </xf>
    <xf numFmtId="0" fontId="3" fillId="0" borderId="0" xfId="0" applyFont="1" applyAlignment="1">
      <alignment horizontal="justify"/>
    </xf>
    <xf numFmtId="166" fontId="3" fillId="2" borderId="10" xfId="1" applyFont="1" applyFill="1" applyBorder="1" applyAlignment="1">
      <alignment horizontal="center"/>
    </xf>
    <xf numFmtId="166" fontId="0" fillId="0" borderId="0" xfId="0" applyNumberFormat="1"/>
    <xf numFmtId="166" fontId="1" fillId="0" borderId="0" xfId="1" applyFont="1"/>
    <xf numFmtId="0" fontId="0" fillId="0" borderId="0" xfId="0" applyAlignment="1">
      <alignment horizontal="center"/>
    </xf>
    <xf numFmtId="0" fontId="3" fillId="2" borderId="11" xfId="0" applyFont="1" applyFill="1" applyBorder="1"/>
    <xf numFmtId="0" fontId="3" fillId="2" borderId="14" xfId="0" applyFont="1" applyFill="1" applyBorder="1"/>
    <xf numFmtId="0" fontId="3" fillId="2" borderId="6" xfId="0" applyFont="1" applyFill="1" applyBorder="1"/>
    <xf numFmtId="0" fontId="3" fillId="2" borderId="8" xfId="0" applyFont="1" applyFill="1" applyBorder="1" applyAlignment="1">
      <alignment wrapText="1"/>
    </xf>
    <xf numFmtId="14"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left" wrapText="1"/>
    </xf>
    <xf numFmtId="4" fontId="1" fillId="0" borderId="0" xfId="0" applyNumberFormat="1" applyFont="1" applyAlignment="1">
      <alignment horizontal="center"/>
    </xf>
    <xf numFmtId="4" fontId="9" fillId="0" borderId="0" xfId="0" applyNumberFormat="1" applyFont="1" applyAlignment="1">
      <alignment horizontal="center"/>
    </xf>
    <xf numFmtId="0" fontId="1" fillId="0" borderId="0" xfId="0" applyFont="1" applyAlignment="1">
      <alignment horizontal="center" wrapText="1"/>
    </xf>
    <xf numFmtId="0" fontId="10" fillId="6" borderId="0" xfId="0" applyFont="1" applyFill="1" applyAlignment="1">
      <alignment horizontal="center"/>
    </xf>
    <xf numFmtId="4" fontId="1" fillId="0" borderId="10" xfId="1" applyNumberFormat="1" applyFont="1" applyBorder="1"/>
    <xf numFmtId="0" fontId="1" fillId="0" borderId="8" xfId="0" applyFont="1" applyBorder="1" applyAlignment="1">
      <alignment horizontal="center"/>
    </xf>
    <xf numFmtId="0" fontId="1" fillId="0" borderId="11" xfId="0" applyFont="1" applyBorder="1" applyAlignment="1">
      <alignment wrapText="1"/>
    </xf>
    <xf numFmtId="0" fontId="3" fillId="4" borderId="2" xfId="0" applyFont="1" applyFill="1" applyBorder="1" applyAlignment="1">
      <alignment horizontal="center"/>
    </xf>
    <xf numFmtId="0" fontId="14" fillId="0" borderId="0" xfId="0" applyFont="1" applyAlignment="1">
      <alignment horizontal="center" wrapText="1"/>
    </xf>
    <xf numFmtId="0" fontId="3" fillId="0" borderId="8" xfId="0" applyFont="1" applyBorder="1" applyAlignment="1">
      <alignment horizontal="center"/>
    </xf>
    <xf numFmtId="4" fontId="1" fillId="0" borderId="8" xfId="0" applyNumberFormat="1" applyFont="1" applyBorder="1"/>
    <xf numFmtId="166" fontId="0" fillId="0" borderId="0" xfId="1" applyFont="1"/>
    <xf numFmtId="0" fontId="0" fillId="3" borderId="11" xfId="0" applyFill="1" applyBorder="1"/>
    <xf numFmtId="0" fontId="0" fillId="3" borderId="14" xfId="0" applyFill="1" applyBorder="1"/>
    <xf numFmtId="0" fontId="0" fillId="3" borderId="6" xfId="0" applyFill="1" applyBorder="1"/>
    <xf numFmtId="166" fontId="3" fillId="0" borderId="0" xfId="11" applyNumberFormat="1" applyFont="1" applyFill="1" applyBorder="1" applyAlignment="1"/>
    <xf numFmtId="0" fontId="3" fillId="2" borderId="0" xfId="0" applyFont="1" applyFill="1" applyAlignment="1">
      <alignment horizontal="justify"/>
    </xf>
    <xf numFmtId="4" fontId="1" fillId="0" borderId="10" xfId="11" applyNumberFormat="1" applyFont="1" applyBorder="1"/>
    <xf numFmtId="166" fontId="3" fillId="2" borderId="10" xfId="11" applyNumberFormat="1" applyFont="1" applyFill="1" applyBorder="1" applyAlignment="1">
      <alignment horizontal="center"/>
    </xf>
    <xf numFmtId="166" fontId="1" fillId="0" borderId="0" xfId="11" applyNumberFormat="1" applyFont="1"/>
    <xf numFmtId="0" fontId="15" fillId="0" borderId="14" xfId="8" applyFont="1" applyBorder="1" applyAlignment="1">
      <alignment wrapText="1"/>
    </xf>
    <xf numFmtId="4" fontId="3" fillId="2" borderId="0" xfId="0" applyNumberFormat="1" applyFont="1" applyFill="1"/>
    <xf numFmtId="0" fontId="1" fillId="0" borderId="19" xfId="0" applyFont="1" applyBorder="1"/>
    <xf numFmtId="14" fontId="1" fillId="0" borderId="19" xfId="0" applyNumberFormat="1" applyFont="1" applyBorder="1" applyAlignment="1">
      <alignment horizontal="center"/>
    </xf>
    <xf numFmtId="0" fontId="1" fillId="0" borderId="19" xfId="0" applyFont="1" applyBorder="1" applyAlignment="1">
      <alignment horizontal="center"/>
    </xf>
    <xf numFmtId="4" fontId="1" fillId="0" borderId="19" xfId="0" applyNumberFormat="1" applyFont="1" applyBorder="1" applyAlignment="1">
      <alignment horizontal="center"/>
    </xf>
    <xf numFmtId="0" fontId="1" fillId="0" borderId="19" xfId="0" applyFont="1" applyBorder="1" applyAlignment="1">
      <alignment horizontal="center" wrapText="1"/>
    </xf>
    <xf numFmtId="0" fontId="1" fillId="6" borderId="19" xfId="0" applyFont="1" applyFill="1" applyBorder="1" applyAlignment="1">
      <alignment horizontal="center" vertical="center"/>
    </xf>
    <xf numFmtId="0" fontId="1" fillId="6" borderId="19" xfId="0" applyFont="1" applyFill="1" applyBorder="1" applyAlignment="1">
      <alignment horizontal="left"/>
    </xf>
    <xf numFmtId="4" fontId="1" fillId="0" borderId="19" xfId="11" applyNumberFormat="1" applyFont="1" applyBorder="1"/>
    <xf numFmtId="0" fontId="3" fillId="2" borderId="19" xfId="0" applyFont="1" applyFill="1" applyBorder="1" applyAlignment="1">
      <alignment horizontal="center"/>
    </xf>
    <xf numFmtId="4" fontId="3" fillId="2" borderId="19" xfId="0" applyNumberFormat="1" applyFont="1" applyFill="1" applyBorder="1"/>
    <xf numFmtId="0" fontId="3" fillId="2" borderId="19" xfId="0" applyFont="1" applyFill="1" applyBorder="1" applyAlignment="1">
      <alignment horizontal="justify"/>
    </xf>
    <xf numFmtId="0" fontId="3" fillId="2" borderId="19" xfId="0" applyFont="1" applyFill="1" applyBorder="1" applyAlignment="1">
      <alignment horizontal="center" wrapText="1"/>
    </xf>
    <xf numFmtId="166" fontId="3" fillId="2" borderId="19" xfId="0" applyNumberFormat="1" applyFont="1" applyFill="1" applyBorder="1"/>
    <xf numFmtId="0" fontId="1" fillId="6" borderId="19" xfId="0" applyFont="1" applyFill="1" applyBorder="1"/>
    <xf numFmtId="14" fontId="1" fillId="6" borderId="19" xfId="0" applyNumberFormat="1" applyFont="1" applyFill="1" applyBorder="1" applyAlignment="1">
      <alignment horizontal="center"/>
    </xf>
    <xf numFmtId="0" fontId="1" fillId="6" borderId="19" xfId="0" applyFont="1" applyFill="1" applyBorder="1" applyAlignment="1">
      <alignment horizontal="center"/>
    </xf>
    <xf numFmtId="0" fontId="13" fillId="0" borderId="19" xfId="0" applyFont="1" applyBorder="1" applyAlignment="1">
      <alignment horizontal="center" wrapText="1"/>
    </xf>
    <xf numFmtId="4" fontId="1" fillId="6" borderId="19" xfId="0" applyNumberFormat="1" applyFont="1" applyFill="1" applyBorder="1" applyAlignment="1">
      <alignment horizontal="center"/>
    </xf>
    <xf numFmtId="4" fontId="1" fillId="6" borderId="19" xfId="11" applyNumberFormat="1" applyFont="1" applyFill="1" applyBorder="1"/>
    <xf numFmtId="0" fontId="1" fillId="6" borderId="19" xfId="0" applyFont="1" applyFill="1" applyBorder="1" applyAlignment="1">
      <alignment vertical="center"/>
    </xf>
    <xf numFmtId="14" fontId="1" fillId="6" borderId="19" xfId="0" applyNumberFormat="1" applyFont="1" applyFill="1" applyBorder="1" applyAlignment="1">
      <alignment horizontal="center" vertical="center"/>
    </xf>
    <xf numFmtId="4" fontId="1" fillId="6" borderId="19" xfId="0" applyNumberFormat="1" applyFont="1" applyFill="1" applyBorder="1" applyAlignment="1">
      <alignment horizontal="center" vertical="center"/>
    </xf>
    <xf numFmtId="4" fontId="1" fillId="6" borderId="19" xfId="11" applyNumberFormat="1" applyFont="1" applyFill="1" applyBorder="1" applyAlignment="1">
      <alignment vertical="center"/>
    </xf>
    <xf numFmtId="0" fontId="16" fillId="0" borderId="19" xfId="8" applyBorder="1" applyAlignment="1">
      <alignment wrapText="1"/>
    </xf>
    <xf numFmtId="166" fontId="1" fillId="0" borderId="19" xfId="1" applyFont="1" applyFill="1" applyBorder="1" applyAlignment="1">
      <alignment horizontal="center"/>
    </xf>
    <xf numFmtId="166" fontId="3" fillId="2" borderId="19" xfId="11" applyNumberFormat="1" applyFont="1" applyFill="1" applyBorder="1" applyAlignment="1">
      <alignment horizontal="left"/>
    </xf>
    <xf numFmtId="0" fontId="1" fillId="6" borderId="19" xfId="0" applyFont="1" applyFill="1" applyBorder="1" applyAlignment="1">
      <alignment horizontal="left" wrapText="1"/>
    </xf>
    <xf numFmtId="0" fontId="17" fillId="0" borderId="0" xfId="0" applyFont="1" applyAlignment="1">
      <alignment vertical="center"/>
    </xf>
    <xf numFmtId="0" fontId="0" fillId="3" borderId="19" xfId="0" applyFill="1" applyBorder="1"/>
    <xf numFmtId="0" fontId="3" fillId="0" borderId="19" xfId="0" applyFont="1" applyBorder="1" applyAlignment="1">
      <alignment horizontal="center"/>
    </xf>
    <xf numFmtId="0" fontId="1" fillId="0" borderId="19" xfId="0" applyFont="1" applyBorder="1" applyAlignment="1">
      <alignment horizontal="left" wrapText="1"/>
    </xf>
    <xf numFmtId="4" fontId="1" fillId="0" borderId="19" xfId="0" applyNumberFormat="1" applyFont="1" applyBorder="1"/>
    <xf numFmtId="4" fontId="1" fillId="0" borderId="19" xfId="1" applyNumberFormat="1" applyFont="1" applyBorder="1"/>
    <xf numFmtId="0" fontId="0" fillId="0" borderId="19" xfId="0" applyBorder="1"/>
    <xf numFmtId="0" fontId="1" fillId="0" borderId="19" xfId="0" applyFont="1" applyBorder="1" applyAlignment="1">
      <alignment wrapText="1"/>
    </xf>
    <xf numFmtId="4" fontId="0" fillId="0" borderId="19" xfId="0" applyNumberFormat="1" applyBorder="1"/>
    <xf numFmtId="4" fontId="1" fillId="0" borderId="19" xfId="0" applyNumberFormat="1" applyFont="1" applyBorder="1" applyAlignment="1">
      <alignment wrapText="1"/>
    </xf>
    <xf numFmtId="4" fontId="0" fillId="0" borderId="19" xfId="1" applyNumberFormat="1" applyFont="1" applyFill="1" applyBorder="1"/>
    <xf numFmtId="166" fontId="3" fillId="2" borderId="19" xfId="1" applyFont="1" applyFill="1" applyBorder="1" applyAlignment="1">
      <alignment horizontal="center"/>
    </xf>
    <xf numFmtId="166" fontId="1" fillId="2" borderId="19" xfId="1" applyFont="1" applyFill="1" applyBorder="1" applyAlignment="1">
      <alignment horizontal="center"/>
    </xf>
    <xf numFmtId="43" fontId="3" fillId="2" borderId="19" xfId="0" applyNumberFormat="1" applyFont="1" applyFill="1" applyBorder="1"/>
    <xf numFmtId="0" fontId="3" fillId="3" borderId="19" xfId="0" applyFont="1" applyFill="1" applyBorder="1" applyAlignment="1">
      <alignment horizontal="center"/>
    </xf>
    <xf numFmtId="4" fontId="11" fillId="2" borderId="19" xfId="0" applyNumberFormat="1" applyFont="1" applyFill="1" applyBorder="1"/>
    <xf numFmtId="0" fontId="0" fillId="0" borderId="19" xfId="0" applyBorder="1" applyAlignment="1">
      <alignment wrapText="1"/>
    </xf>
    <xf numFmtId="0" fontId="1" fillId="0" borderId="19" xfId="0" applyFont="1" applyBorder="1" applyAlignment="1">
      <alignment horizontal="left"/>
    </xf>
    <xf numFmtId="4" fontId="1" fillId="0" borderId="19" xfId="0" applyNumberFormat="1" applyFont="1" applyBorder="1" applyAlignment="1">
      <alignment horizontal="right"/>
    </xf>
    <xf numFmtId="4" fontId="0" fillId="0" borderId="19" xfId="0" applyNumberFormat="1" applyBorder="1" applyAlignment="1">
      <alignment horizontal="center"/>
    </xf>
    <xf numFmtId="0" fontId="1" fillId="0" borderId="19" xfId="7" applyBorder="1"/>
    <xf numFmtId="14" fontId="1" fillId="0" borderId="19" xfId="7" applyNumberFormat="1" applyBorder="1" applyAlignment="1">
      <alignment horizontal="center"/>
    </xf>
    <xf numFmtId="4" fontId="1" fillId="0" borderId="19" xfId="7" applyNumberFormat="1" applyBorder="1" applyAlignment="1">
      <alignment horizontal="center"/>
    </xf>
    <xf numFmtId="0" fontId="1" fillId="0" borderId="19" xfId="7" applyBorder="1" applyAlignment="1">
      <alignment horizontal="center"/>
    </xf>
    <xf numFmtId="0" fontId="0" fillId="0" borderId="19" xfId="0" applyBorder="1" applyAlignment="1">
      <alignment horizontal="center" wrapText="1"/>
    </xf>
    <xf numFmtId="0" fontId="1" fillId="0" borderId="19" xfId="0" applyFont="1" applyBorder="1" applyAlignment="1">
      <alignment vertical="center"/>
    </xf>
    <xf numFmtId="14" fontId="1" fillId="0" borderId="19" xfId="0" applyNumberFormat="1" applyFont="1" applyBorder="1" applyAlignment="1">
      <alignment horizontal="center" vertical="center"/>
    </xf>
    <xf numFmtId="0" fontId="0" fillId="0" borderId="19" xfId="0" applyBorder="1" applyAlignment="1">
      <alignment vertical="center"/>
    </xf>
    <xf numFmtId="0" fontId="7" fillId="0" borderId="19" xfId="0" applyFont="1" applyBorder="1" applyAlignment="1">
      <alignment wrapText="1"/>
    </xf>
    <xf numFmtId="4" fontId="1" fillId="0" borderId="19" xfId="0" applyNumberFormat="1" applyFont="1" applyBorder="1" applyAlignment="1">
      <alignment horizontal="center" vertical="center"/>
    </xf>
    <xf numFmtId="0" fontId="1" fillId="6" borderId="19" xfId="0" applyFont="1" applyFill="1" applyBorder="1" applyAlignment="1">
      <alignment horizontal="center" vertical="center" wrapText="1"/>
    </xf>
    <xf numFmtId="4" fontId="8" fillId="0" borderId="19" xfId="0" applyNumberFormat="1" applyFont="1" applyBorder="1" applyAlignment="1">
      <alignment horizontal="center"/>
    </xf>
    <xf numFmtId="4" fontId="9" fillId="0" borderId="19" xfId="0" applyNumberFormat="1" applyFont="1" applyBorder="1" applyAlignment="1">
      <alignment horizontal="center"/>
    </xf>
    <xf numFmtId="14" fontId="1" fillId="0" borderId="19" xfId="0" applyNumberFormat="1" applyFont="1" applyBorder="1" applyAlignment="1">
      <alignment wrapText="1"/>
    </xf>
    <xf numFmtId="4" fontId="8" fillId="6" borderId="19" xfId="0" applyNumberFormat="1" applyFont="1" applyFill="1" applyBorder="1" applyAlignment="1">
      <alignment horizontal="center"/>
    </xf>
    <xf numFmtId="166" fontId="3" fillId="2" borderId="19" xfId="1" applyFont="1" applyFill="1" applyBorder="1" applyAlignment="1">
      <alignment horizontal="left"/>
    </xf>
    <xf numFmtId="0" fontId="3" fillId="2" borderId="19" xfId="0" applyFont="1" applyFill="1" applyBorder="1" applyAlignment="1">
      <alignment wrapText="1"/>
    </xf>
    <xf numFmtId="4" fontId="1" fillId="0" borderId="19" xfId="1" applyNumberFormat="1" applyFont="1" applyBorder="1" applyAlignment="1">
      <alignment horizontal="right"/>
    </xf>
    <xf numFmtId="14" fontId="1" fillId="0" borderId="19" xfId="0" applyNumberFormat="1" applyFont="1" applyBorder="1"/>
    <xf numFmtId="14" fontId="1" fillId="0" borderId="19" xfId="0" applyNumberFormat="1" applyFont="1" applyBorder="1" applyAlignment="1">
      <alignment horizontal="left"/>
    </xf>
    <xf numFmtId="4" fontId="1" fillId="0" borderId="19" xfId="0" applyNumberFormat="1" applyFont="1" applyBorder="1" applyAlignment="1">
      <alignment horizontal="left"/>
    </xf>
    <xf numFmtId="0" fontId="1" fillId="0" borderId="19" xfId="0" quotePrefix="1" applyFont="1" applyBorder="1" applyAlignment="1">
      <alignment horizontal="left" wrapText="1"/>
    </xf>
    <xf numFmtId="0" fontId="3" fillId="0" borderId="19" xfId="0" applyFont="1" applyBorder="1" applyAlignment="1">
      <alignment horizontal="left"/>
    </xf>
    <xf numFmtId="0" fontId="1" fillId="0" borderId="19" xfId="0" applyFont="1" applyBorder="1" applyAlignment="1">
      <alignment horizontal="right"/>
    </xf>
    <xf numFmtId="0" fontId="22" fillId="10" borderId="19" xfId="0" applyFont="1" applyFill="1" applyBorder="1" applyAlignment="1">
      <alignment horizontal="center" vertical="center"/>
    </xf>
    <xf numFmtId="49" fontId="18" fillId="0" borderId="19" xfId="0" applyNumberFormat="1" applyFont="1" applyBorder="1" applyAlignment="1" applyProtection="1">
      <alignment horizontal="center" vertical="center" wrapText="1"/>
      <protection locked="0"/>
    </xf>
    <xf numFmtId="14" fontId="18" fillId="0" borderId="19" xfId="2" applyNumberFormat="1" applyFont="1" applyFill="1" applyBorder="1" applyAlignment="1" applyProtection="1">
      <alignment horizontal="center" vertical="center" wrapText="1"/>
      <protection locked="0"/>
    </xf>
    <xf numFmtId="49" fontId="18" fillId="0" borderId="19" xfId="2" applyNumberFormat="1" applyFont="1" applyFill="1" applyBorder="1" applyAlignment="1" applyProtection="1">
      <alignment horizontal="center" vertical="center" wrapText="1"/>
      <protection locked="0"/>
    </xf>
    <xf numFmtId="0" fontId="18" fillId="0" borderId="19" xfId="0" applyFont="1" applyBorder="1" applyAlignment="1" applyProtection="1">
      <alignment horizontal="center" vertical="center" wrapText="1"/>
      <protection locked="0"/>
    </xf>
    <xf numFmtId="1" fontId="19" fillId="0" borderId="19" xfId="0" applyNumberFormat="1" applyFont="1" applyBorder="1" applyAlignment="1" applyProtection="1">
      <alignment horizontal="center" vertical="center" wrapText="1"/>
      <protection locked="0"/>
    </xf>
    <xf numFmtId="14" fontId="19" fillId="0" borderId="19" xfId="0" applyNumberFormat="1" applyFont="1" applyBorder="1" applyAlignment="1" applyProtection="1">
      <alignment horizontal="center" vertical="center" wrapText="1"/>
      <protection locked="0"/>
    </xf>
    <xf numFmtId="49" fontId="19" fillId="0" borderId="19" xfId="0" applyNumberFormat="1" applyFont="1" applyBorder="1" applyAlignment="1" applyProtection="1">
      <alignment horizontal="center" vertical="center" wrapText="1"/>
      <protection locked="0"/>
    </xf>
    <xf numFmtId="49" fontId="20" fillId="9" borderId="19" xfId="0" applyNumberFormat="1" applyFont="1" applyFill="1" applyBorder="1" applyAlignment="1" applyProtection="1">
      <alignment horizontal="center" vertical="center" wrapText="1"/>
      <protection locked="0"/>
    </xf>
    <xf numFmtId="49" fontId="21" fillId="0" borderId="19" xfId="0" applyNumberFormat="1" applyFont="1" applyBorder="1" applyAlignment="1" applyProtection="1">
      <alignment horizontal="center" vertical="center" wrapText="1"/>
      <protection locked="0"/>
    </xf>
    <xf numFmtId="14" fontId="18" fillId="0" borderId="19" xfId="0" applyNumberFormat="1" applyFont="1" applyBorder="1" applyAlignment="1" applyProtection="1">
      <alignment horizontal="center" vertical="center" wrapText="1"/>
      <protection locked="0"/>
    </xf>
    <xf numFmtId="49" fontId="19" fillId="0" borderId="19" xfId="0" applyNumberFormat="1" applyFont="1" applyBorder="1" applyAlignment="1" applyProtection="1">
      <alignment vertical="center" wrapText="1"/>
      <protection locked="0"/>
    </xf>
    <xf numFmtId="1" fontId="19" fillId="0" borderId="19" xfId="15" applyNumberFormat="1" applyFont="1" applyFill="1" applyBorder="1" applyAlignment="1">
      <alignment horizontal="center" vertical="center" wrapText="1"/>
    </xf>
    <xf numFmtId="49" fontId="17" fillId="0" borderId="0" xfId="0" applyNumberFormat="1" applyFont="1" applyAlignment="1">
      <alignment horizontal="justify" vertical="center"/>
    </xf>
    <xf numFmtId="49" fontId="17" fillId="0" borderId="0" xfId="0" applyNumberFormat="1" applyFont="1" applyAlignment="1">
      <alignment vertical="center"/>
    </xf>
    <xf numFmtId="49" fontId="22" fillId="3" borderId="19" xfId="0" applyNumberFormat="1" applyFont="1" applyFill="1" applyBorder="1" applyAlignment="1">
      <alignment horizontal="center" vertical="center"/>
    </xf>
    <xf numFmtId="49" fontId="23" fillId="7" borderId="19" xfId="0" applyNumberFormat="1" applyFont="1" applyFill="1" applyBorder="1" applyAlignment="1">
      <alignment horizontal="center" vertical="center" wrapText="1"/>
    </xf>
    <xf numFmtId="0" fontId="23" fillId="7" borderId="19" xfId="0" applyFont="1" applyFill="1" applyBorder="1" applyAlignment="1">
      <alignment horizontal="center" vertical="center" wrapText="1"/>
    </xf>
    <xf numFmtId="49" fontId="24" fillId="7" borderId="19" xfId="0" applyNumberFormat="1" applyFont="1" applyFill="1" applyBorder="1" applyAlignment="1">
      <alignment horizontal="center" vertical="center" wrapText="1"/>
    </xf>
    <xf numFmtId="0" fontId="24" fillId="7" borderId="19" xfId="0" applyFont="1" applyFill="1" applyBorder="1" applyAlignment="1">
      <alignment horizontal="center" vertical="center" wrapText="1"/>
    </xf>
    <xf numFmtId="0" fontId="3" fillId="3" borderId="12" xfId="0" applyFont="1" applyFill="1" applyBorder="1" applyAlignment="1">
      <alignment horizontal="center"/>
    </xf>
    <xf numFmtId="0" fontId="3" fillId="3" borderId="17" xfId="0" applyFont="1" applyFill="1" applyBorder="1" applyAlignment="1">
      <alignment horizontal="center"/>
    </xf>
    <xf numFmtId="0" fontId="3" fillId="3" borderId="18" xfId="0" applyFont="1" applyFill="1" applyBorder="1" applyAlignment="1">
      <alignment horizontal="center"/>
    </xf>
    <xf numFmtId="0" fontId="3" fillId="2" borderId="11" xfId="0" applyFont="1" applyFill="1" applyBorder="1" applyAlignment="1">
      <alignment horizontal="center"/>
    </xf>
    <xf numFmtId="0" fontId="3" fillId="2" borderId="6" xfId="0" applyFont="1" applyFill="1" applyBorder="1" applyAlignment="1">
      <alignment horizontal="center"/>
    </xf>
    <xf numFmtId="0" fontId="1" fillId="3" borderId="12" xfId="0" applyFont="1" applyFill="1" applyBorder="1" applyAlignment="1">
      <alignment horizontal="center"/>
    </xf>
    <xf numFmtId="0" fontId="0" fillId="3" borderId="17" xfId="0" applyFill="1" applyBorder="1" applyAlignment="1">
      <alignment horizontal="center"/>
    </xf>
    <xf numFmtId="0" fontId="0" fillId="3" borderId="18" xfId="0" applyFill="1" applyBorder="1" applyAlignment="1">
      <alignment horizontal="center"/>
    </xf>
    <xf numFmtId="0" fontId="3" fillId="2" borderId="8" xfId="0" applyFont="1" applyFill="1" applyBorder="1" applyAlignment="1">
      <alignment horizontal="center"/>
    </xf>
    <xf numFmtId="0" fontId="3" fillId="2" borderId="19" xfId="0" applyFont="1" applyFill="1" applyBorder="1" applyAlignment="1">
      <alignment horizontal="center"/>
    </xf>
    <xf numFmtId="0" fontId="3" fillId="3" borderId="15" xfId="0" applyFont="1" applyFill="1" applyBorder="1" applyAlignment="1">
      <alignment horizontal="center"/>
    </xf>
    <xf numFmtId="0" fontId="3" fillId="3" borderId="16" xfId="0" applyFont="1" applyFill="1" applyBorder="1" applyAlignment="1">
      <alignment horizontal="center"/>
    </xf>
    <xf numFmtId="0" fontId="22" fillId="8" borderId="3" xfId="0" applyFont="1" applyFill="1" applyBorder="1" applyAlignment="1">
      <alignment horizontal="center" vertical="center"/>
    </xf>
    <xf numFmtId="0" fontId="22" fillId="8" borderId="16" xfId="0" applyFont="1" applyFill="1" applyBorder="1" applyAlignment="1">
      <alignment horizontal="center" vertical="center"/>
    </xf>
    <xf numFmtId="0" fontId="22" fillId="8" borderId="0" xfId="0" applyFont="1" applyFill="1" applyAlignment="1">
      <alignment horizontal="center" vertical="center"/>
    </xf>
    <xf numFmtId="0" fontId="22" fillId="8" borderId="20" xfId="0" applyFont="1" applyFill="1" applyBorder="1" applyAlignment="1">
      <alignment horizontal="center" vertical="center"/>
    </xf>
    <xf numFmtId="0" fontId="0" fillId="3" borderId="11" xfId="0" applyFill="1" applyBorder="1" applyAlignment="1">
      <alignment horizontal="center"/>
    </xf>
    <xf numFmtId="0" fontId="0" fillId="3" borderId="14" xfId="0" applyFill="1" applyBorder="1" applyAlignment="1">
      <alignment horizontal="center"/>
    </xf>
    <xf numFmtId="0" fontId="0" fillId="3" borderId="6"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cellXfs>
  <cellStyles count="16">
    <cellStyle name="Hiperlink" xfId="2" builtinId="8"/>
    <cellStyle name="Moeda" xfId="15" builtinId="4"/>
    <cellStyle name="Normal" xfId="0" builtinId="0"/>
    <cellStyle name="Normal 2" xfId="3" xr:uid="{00000000-0005-0000-0000-000003000000}"/>
    <cellStyle name="Normal 3" xfId="7" xr:uid="{00000000-0005-0000-0000-000004000000}"/>
    <cellStyle name="Normal 4" xfId="8" xr:uid="{00000000-0005-0000-0000-000005000000}"/>
    <cellStyle name="Separador de milhares 2" xfId="6" xr:uid="{00000000-0005-0000-0000-000006000000}"/>
    <cellStyle name="Separador de milhares 2 2" xfId="5" xr:uid="{00000000-0005-0000-0000-000007000000}"/>
    <cellStyle name="Separador de milhares 3" xfId="4" xr:uid="{00000000-0005-0000-0000-000008000000}"/>
    <cellStyle name="Separador de milhares 3 2" xfId="10" xr:uid="{00000000-0005-0000-0000-000009000000}"/>
    <cellStyle name="Separador de milhares 4" xfId="11" xr:uid="{00000000-0005-0000-0000-00000A000000}"/>
    <cellStyle name="Separador de milhares 4 2" xfId="12" xr:uid="{00000000-0005-0000-0000-00000B000000}"/>
    <cellStyle name="Separador de milhares 5" xfId="9" xr:uid="{00000000-0005-0000-0000-00000C000000}"/>
    <cellStyle name="Separador de milhares 5 2" xfId="13" xr:uid="{00000000-0005-0000-0000-00000D000000}"/>
    <cellStyle name="Vírgula" xfId="1" builtinId="3"/>
    <cellStyle name="Vírgula 2" xfId="14" xr:uid="{00000000-0005-0000-0000-00000F000000}"/>
  </cellStyles>
  <dxfs count="12">
    <dxf>
      <fill>
        <patternFill>
          <bgColor theme="6" tint="0.39994506668294322"/>
        </patternFill>
      </fill>
    </dxf>
    <dxf>
      <fill>
        <patternFill>
          <bgColor rgb="FFFFFF00"/>
        </patternFill>
      </fill>
    </dxf>
    <dxf>
      <fill>
        <patternFill>
          <bgColor rgb="FFFF0000"/>
        </patternFill>
      </fill>
    </dxf>
    <dxf>
      <fill>
        <patternFill>
          <bgColor theme="6" tint="0.39994506668294322"/>
        </patternFill>
      </fill>
    </dxf>
    <dxf>
      <fill>
        <patternFill>
          <bgColor rgb="FFFFFF00"/>
        </patternFill>
      </fill>
    </dxf>
    <dxf>
      <fill>
        <patternFill>
          <bgColor rgb="FFFF0000"/>
        </patternFill>
      </fill>
    </dxf>
    <dxf>
      <fill>
        <patternFill>
          <bgColor theme="6" tint="0.39994506668294322"/>
        </patternFill>
      </fill>
    </dxf>
    <dxf>
      <fill>
        <patternFill>
          <bgColor rgb="FFFFFF00"/>
        </patternFill>
      </fill>
    </dxf>
    <dxf>
      <fill>
        <patternFill>
          <bgColor rgb="FFFF0000"/>
        </patternFill>
      </fill>
    </dxf>
    <dxf>
      <fill>
        <patternFill>
          <bgColor theme="6" tint="0.39994506668294322"/>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6E7458F0-D101-44D1-B19B-30D85DFE7B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79432A63-D740-4B89-B312-5E32B892441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25E8D9BE-DF62-4622-81B7-96C32DDE5F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B580814C-B6C5-405F-98A9-C54472B3F0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D25C9756-298A-4CF8-8D25-D18E8FD7EA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9743EBB4-1186-46C9-9CEC-AD8B063849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5AC72285-5941-4F9C-B8E9-F6BD012756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D5585A75-C413-4BDE-BF06-F51ADE753F7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Copro\Texto\Resumo%20da%20Execu&#231;&#227;o%20Or&#231;ament&#225;ri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2.155.254\Defin\Exerc%202013\Execor%20201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12.155.254\Defin\Defin\Exerc%202012\Dot%20por%20grupos%20de%20despesa%20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EmpenhadoPorNatDespesa_TRC"/>
      <sheetName val="Resumo da Execução Orçamentária"/>
      <sheetName val="#REF"/>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S Multa"/>
      <sheetName val="Natureza_da_Receita"/>
      <sheetName val="Receita Própria (2)"/>
      <sheetName val="Rec Propria"/>
      <sheetName val="Benefícios.C"/>
      <sheetName val="Lim Empenho"/>
      <sheetName val="Dotação"/>
      <sheetName val="Pasep"/>
      <sheetName val="Parcel INSS"/>
      <sheetName val="Lim saque 0201"/>
      <sheetName val="Plan1"/>
      <sheetName val="Preempenhos"/>
      <sheetName val="Rec a receber p trasf"/>
      <sheetName val="Plan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ncipal"/>
      <sheetName val="Planilha 1"/>
      <sheetName val="Planilha 2"/>
    </sheetNames>
    <sheetDataSet>
      <sheetData sheetId="0"/>
      <sheetData sheetId="1"/>
      <sheetData sheetId="2"/>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2:L61"/>
  <sheetViews>
    <sheetView zoomScale="80" zoomScaleNormal="80" workbookViewId="0">
      <selection activeCell="F16" sqref="F16"/>
    </sheetView>
  </sheetViews>
  <sheetFormatPr defaultColWidth="9.140625" defaultRowHeight="12.75"/>
  <cols>
    <col min="1" max="1" width="5.42578125" customWidth="1"/>
    <col min="2" max="2" width="10.7109375" customWidth="1"/>
    <col min="3" max="3" width="23" customWidth="1"/>
    <col min="4" max="4" width="14.5703125" customWidth="1"/>
    <col min="5" max="5" width="65.28515625" customWidth="1"/>
    <col min="6" max="6" width="16.7109375" customWidth="1"/>
    <col min="7" max="7" width="24.42578125" customWidth="1"/>
    <col min="8" max="8" width="25.85546875" hidden="1" customWidth="1"/>
    <col min="9" max="9" width="24.7109375" style="3" hidden="1" customWidth="1"/>
    <col min="10" max="10" width="24.42578125" customWidth="1"/>
    <col min="11" max="11" width="29.85546875" customWidth="1"/>
  </cols>
  <sheetData>
    <row r="2" spans="1:10">
      <c r="A2" s="4" t="s">
        <v>0</v>
      </c>
      <c r="B2" s="4"/>
      <c r="C2" s="4"/>
      <c r="D2" s="4"/>
      <c r="E2" s="4"/>
    </row>
    <row r="3" spans="1:10">
      <c r="A3" s="4" t="s">
        <v>1</v>
      </c>
      <c r="B3" s="4"/>
      <c r="C3" s="4"/>
      <c r="D3" s="4"/>
      <c r="E3" s="4"/>
    </row>
    <row r="4" spans="1:10">
      <c r="A4" s="4" t="s">
        <v>2</v>
      </c>
      <c r="B4" s="4"/>
      <c r="C4" s="4"/>
      <c r="D4" s="4"/>
      <c r="E4" s="4"/>
    </row>
    <row r="6" spans="1:10">
      <c r="B6" s="52" t="s">
        <v>3</v>
      </c>
      <c r="C6" s="71"/>
      <c r="D6" s="72"/>
      <c r="E6" s="73"/>
      <c r="F6" s="53"/>
      <c r="G6" s="54" t="s">
        <v>4</v>
      </c>
      <c r="I6" s="91" t="s">
        <v>5</v>
      </c>
      <c r="J6" s="90">
        <v>0</v>
      </c>
    </row>
    <row r="7" spans="1:10">
      <c r="B7" s="35"/>
      <c r="C7" s="172" t="s">
        <v>6</v>
      </c>
      <c r="D7" s="173"/>
      <c r="E7" s="173"/>
      <c r="F7" s="174"/>
      <c r="G7" s="35"/>
      <c r="I7" s="75"/>
      <c r="J7" s="80"/>
    </row>
    <row r="8" spans="1:10">
      <c r="C8" s="11" t="s">
        <v>7</v>
      </c>
      <c r="D8" s="12"/>
      <c r="E8" s="12"/>
      <c r="F8" s="12"/>
      <c r="G8" s="14"/>
    </row>
    <row r="9" spans="1:10" ht="50.25" customHeight="1">
      <c r="A9" s="92" t="s">
        <v>8</v>
      </c>
      <c r="B9" s="15" t="s">
        <v>9</v>
      </c>
      <c r="C9" s="16" t="s">
        <v>10</v>
      </c>
      <c r="D9" s="16" t="s">
        <v>11</v>
      </c>
      <c r="E9" s="16" t="s">
        <v>12</v>
      </c>
      <c r="F9" s="16" t="s">
        <v>13</v>
      </c>
      <c r="G9" s="16" t="s">
        <v>14</v>
      </c>
      <c r="H9" s="15" t="s">
        <v>15</v>
      </c>
      <c r="I9" s="15" t="s">
        <v>16</v>
      </c>
      <c r="J9" s="15" t="s">
        <v>17</v>
      </c>
    </row>
    <row r="10" spans="1:10" s="1" customFormat="1" ht="25.5" customHeight="1">
      <c r="A10" s="94" t="s">
        <v>18</v>
      </c>
      <c r="B10" s="95"/>
      <c r="C10" s="96"/>
      <c r="D10" s="94"/>
      <c r="E10" s="97"/>
      <c r="F10" s="98"/>
      <c r="G10" s="98"/>
      <c r="H10" s="96" t="s">
        <v>19</v>
      </c>
      <c r="I10" s="96" t="s">
        <v>20</v>
      </c>
      <c r="J10" s="99">
        <f>IF(G10&gt;0,G10,0.6*F10)</f>
        <v>0</v>
      </c>
    </row>
    <row r="11" spans="1:10" s="1" customFormat="1" ht="47.25" customHeight="1">
      <c r="A11" s="100" t="s">
        <v>18</v>
      </c>
      <c r="B11" s="101"/>
      <c r="C11" s="86"/>
      <c r="D11" s="87"/>
      <c r="E11" s="97"/>
      <c r="F11" s="102"/>
      <c r="G11" s="102"/>
      <c r="H11" s="96" t="s">
        <v>19</v>
      </c>
      <c r="I11" s="96"/>
      <c r="J11" s="103">
        <f>IF(G11&gt;0,G11,0.6*F11)</f>
        <v>0</v>
      </c>
    </row>
    <row r="12" spans="1:10" s="1" customFormat="1" ht="25.5" customHeight="1">
      <c r="A12" s="94" t="s">
        <v>18</v>
      </c>
      <c r="B12" s="95"/>
      <c r="C12" s="96"/>
      <c r="D12" s="94"/>
      <c r="E12" s="97"/>
      <c r="F12" s="98"/>
      <c r="G12" s="98"/>
      <c r="H12" s="96" t="s">
        <v>21</v>
      </c>
      <c r="I12" s="96"/>
      <c r="J12" s="99">
        <f>IF(G12&gt;0,G12,0.6*F12)</f>
        <v>0</v>
      </c>
    </row>
    <row r="13" spans="1:10" s="1" customFormat="1" ht="40.5" customHeight="1">
      <c r="A13" s="81" t="s">
        <v>22</v>
      </c>
      <c r="B13" s="82"/>
      <c r="C13" s="83"/>
      <c r="D13" s="81"/>
      <c r="E13" s="79"/>
      <c r="F13" s="104"/>
      <c r="G13" s="83"/>
      <c r="H13" s="83"/>
      <c r="I13" s="83"/>
      <c r="J13" s="88">
        <f>IF(G13&gt;0,G13,0.9*F13)</f>
        <v>0</v>
      </c>
    </row>
    <row r="14" spans="1:10" s="1" customFormat="1" ht="25.5" customHeight="1">
      <c r="A14" s="81"/>
      <c r="B14" s="82"/>
      <c r="C14" s="83"/>
      <c r="D14" s="81"/>
      <c r="E14" s="85"/>
      <c r="F14" s="84"/>
      <c r="G14" s="83"/>
      <c r="H14" s="83"/>
      <c r="I14" s="83"/>
      <c r="J14" s="88">
        <f t="shared" ref="J14:J23" si="0">IF(G14&gt;0,G14,0.6*F14)</f>
        <v>0</v>
      </c>
    </row>
    <row r="15" spans="1:10" s="1" customFormat="1" ht="25.5" customHeight="1">
      <c r="A15" s="81"/>
      <c r="B15" s="82"/>
      <c r="C15" s="83"/>
      <c r="D15" s="81"/>
      <c r="E15" s="85"/>
      <c r="F15" s="84"/>
      <c r="G15" s="83"/>
      <c r="H15" s="83"/>
      <c r="I15" s="83"/>
      <c r="J15" s="88">
        <f t="shared" si="0"/>
        <v>0</v>
      </c>
    </row>
    <row r="16" spans="1:10" s="1" customFormat="1" ht="25.5" customHeight="1">
      <c r="A16" s="81"/>
      <c r="B16" s="82"/>
      <c r="C16" s="83"/>
      <c r="D16" s="81"/>
      <c r="E16" s="85"/>
      <c r="F16" s="84"/>
      <c r="G16" s="83"/>
      <c r="H16" s="83"/>
      <c r="I16" s="83"/>
      <c r="J16" s="88">
        <f t="shared" si="0"/>
        <v>0</v>
      </c>
    </row>
    <row r="17" spans="1:12" s="1" customFormat="1" ht="25.5" customHeight="1">
      <c r="A17" s="81"/>
      <c r="B17" s="82"/>
      <c r="C17" s="83"/>
      <c r="D17" s="81"/>
      <c r="E17" s="85"/>
      <c r="F17" s="84"/>
      <c r="G17" s="83"/>
      <c r="H17" s="83"/>
      <c r="I17" s="83"/>
      <c r="J17" s="88">
        <f t="shared" si="0"/>
        <v>0</v>
      </c>
    </row>
    <row r="18" spans="1:12" s="1" customFormat="1" ht="25.5" customHeight="1">
      <c r="A18" s="81"/>
      <c r="B18" s="82"/>
      <c r="C18" s="83"/>
      <c r="D18" s="81"/>
      <c r="E18" s="85"/>
      <c r="F18" s="84"/>
      <c r="G18" s="83"/>
      <c r="H18" s="83"/>
      <c r="I18" s="83"/>
      <c r="J18" s="88">
        <f t="shared" si="0"/>
        <v>0</v>
      </c>
    </row>
    <row r="19" spans="1:12" s="1" customFormat="1" ht="25.5" customHeight="1">
      <c r="A19" s="81"/>
      <c r="B19" s="82"/>
      <c r="C19" s="83"/>
      <c r="D19" s="81"/>
      <c r="E19" s="85"/>
      <c r="F19" s="84"/>
      <c r="G19" s="83"/>
      <c r="H19" s="83"/>
      <c r="I19" s="83"/>
      <c r="J19" s="88">
        <f t="shared" si="0"/>
        <v>0</v>
      </c>
    </row>
    <row r="20" spans="1:12" s="1" customFormat="1" ht="25.5" customHeight="1">
      <c r="A20" s="81"/>
      <c r="B20" s="82"/>
      <c r="C20" s="83"/>
      <c r="D20" s="81"/>
      <c r="E20" s="85"/>
      <c r="F20" s="84"/>
      <c r="G20" s="83"/>
      <c r="H20" s="83"/>
      <c r="I20" s="83"/>
      <c r="J20" s="88">
        <f t="shared" si="0"/>
        <v>0</v>
      </c>
    </row>
    <row r="21" spans="1:12" s="1" customFormat="1" ht="25.5" customHeight="1">
      <c r="A21" s="81"/>
      <c r="B21" s="82"/>
      <c r="C21" s="83"/>
      <c r="D21" s="81"/>
      <c r="E21" s="85"/>
      <c r="F21" s="84"/>
      <c r="G21" s="83"/>
      <c r="H21" s="83"/>
      <c r="I21" s="83"/>
      <c r="J21" s="88">
        <f t="shared" si="0"/>
        <v>0</v>
      </c>
    </row>
    <row r="22" spans="1:12" s="1" customFormat="1" ht="25.5" customHeight="1">
      <c r="A22" s="81"/>
      <c r="B22" s="82"/>
      <c r="C22" s="83"/>
      <c r="D22" s="81"/>
      <c r="E22" s="85"/>
      <c r="F22" s="84"/>
      <c r="G22" s="83"/>
      <c r="H22" s="83"/>
      <c r="I22" s="83"/>
      <c r="J22" s="88">
        <f t="shared" si="0"/>
        <v>0</v>
      </c>
    </row>
    <row r="23" spans="1:12" s="1" customFormat="1" ht="25.5" customHeight="1">
      <c r="A23" s="81"/>
      <c r="B23" s="82"/>
      <c r="C23" s="83"/>
      <c r="D23" s="81"/>
      <c r="E23" s="85"/>
      <c r="F23" s="84"/>
      <c r="G23" s="105"/>
      <c r="H23" s="83"/>
      <c r="I23" s="83"/>
      <c r="J23" s="88">
        <f t="shared" si="0"/>
        <v>0</v>
      </c>
    </row>
    <row r="24" spans="1:12" s="1" customFormat="1" ht="25.5" customHeight="1">
      <c r="B24" s="56"/>
      <c r="C24" s="57"/>
      <c r="E24" s="61"/>
      <c r="F24" s="59"/>
      <c r="G24" s="57"/>
      <c r="H24" s="57"/>
      <c r="I24" s="57"/>
      <c r="J24" s="76"/>
    </row>
    <row r="25" spans="1:12">
      <c r="C25" s="35"/>
      <c r="D25" s="35"/>
      <c r="E25" s="89" t="s">
        <v>23</v>
      </c>
      <c r="F25" s="106">
        <f>SUM(F10:F24)</f>
        <v>0</v>
      </c>
      <c r="G25" s="74"/>
      <c r="H25" s="39"/>
      <c r="I25" s="47"/>
      <c r="J25" s="77">
        <f>SUM(J10:J24)</f>
        <v>0</v>
      </c>
      <c r="L25" s="49"/>
    </row>
    <row r="26" spans="1:12">
      <c r="E26" s="40"/>
      <c r="F26" s="40"/>
    </row>
    <row r="27" spans="1:12">
      <c r="E27" s="175" t="s">
        <v>24</v>
      </c>
      <c r="F27" s="176"/>
      <c r="J27" s="93">
        <f>J6-J25</f>
        <v>0</v>
      </c>
    </row>
    <row r="61" spans="3:10">
      <c r="C61" s="2"/>
      <c r="D61" s="2"/>
      <c r="J61" s="78"/>
    </row>
  </sheetData>
  <mergeCells count="2">
    <mergeCell ref="C7:F7"/>
    <mergeCell ref="E27:F27"/>
  </mergeCells>
  <pageMargins left="0.78740157480314998" right="0.78740157480314998" top="0.98425196850393704" bottom="0.98425196850393704" header="0.511811023622047" footer="0.511811023622047"/>
  <pageSetup paperSize="9" scale="90" orientation="landscape" verticalDpi="599"/>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0D88B-5AB2-4906-A60D-AFBF402E485A}">
  <sheetPr>
    <tabColor theme="2" tint="-0.249977111117893"/>
  </sheetPr>
  <dimension ref="A1:N51"/>
  <sheetViews>
    <sheetView showGridLines="0" zoomScale="60" zoomScaleNormal="60" workbookViewId="0">
      <pane xSplit="1" ySplit="3" topLeftCell="J4" activePane="bottomRight" state="frozen"/>
      <selection pane="bottomRight" activeCell="N16" sqref="N16:N23"/>
      <selection pane="bottomLeft" activeCell="A4" sqref="A4"/>
      <selection pane="topRight" activeCell="B1" sqref="B1"/>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184" t="s">
        <v>34</v>
      </c>
      <c r="B1" s="184"/>
      <c r="C1" s="184"/>
      <c r="D1" s="184"/>
      <c r="E1" s="184"/>
      <c r="F1" s="184"/>
      <c r="G1" s="184"/>
      <c r="H1" s="184"/>
      <c r="I1" s="184"/>
      <c r="J1" s="184"/>
      <c r="K1" s="184"/>
      <c r="L1" s="184"/>
      <c r="M1" s="184"/>
      <c r="N1" s="185"/>
    </row>
    <row r="2" spans="1:14" ht="75" customHeight="1">
      <c r="A2" s="186"/>
      <c r="B2" s="186"/>
      <c r="C2" s="186"/>
      <c r="D2" s="186"/>
      <c r="E2" s="186"/>
      <c r="F2" s="186"/>
      <c r="G2" s="186"/>
      <c r="H2" s="186"/>
      <c r="I2" s="186"/>
      <c r="J2" s="186"/>
      <c r="K2" s="186"/>
      <c r="L2" s="186"/>
      <c r="M2" s="186"/>
      <c r="N2" s="187"/>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18">
      <c r="A4" s="153"/>
      <c r="B4" s="154"/>
      <c r="C4" s="155"/>
      <c r="D4" s="155"/>
      <c r="E4" s="153"/>
      <c r="F4" s="153"/>
      <c r="G4" s="156"/>
      <c r="H4" s="153"/>
      <c r="I4" s="157"/>
      <c r="J4" s="158"/>
      <c r="K4" s="155"/>
      <c r="L4" s="159"/>
      <c r="M4" s="159"/>
      <c r="N4" s="164" t="str">
        <f>IF(J4&gt;0,DAYS360(B4,J4)-I4,"")</f>
        <v/>
      </c>
    </row>
    <row r="5" spans="1:14" ht="18">
      <c r="A5" s="153"/>
      <c r="B5" s="154"/>
      <c r="C5" s="155"/>
      <c r="D5" s="155"/>
      <c r="E5" s="153"/>
      <c r="F5" s="153"/>
      <c r="G5" s="156"/>
      <c r="H5" s="153"/>
      <c r="I5" s="157"/>
      <c r="J5" s="158"/>
      <c r="K5" s="155"/>
      <c r="L5" s="159"/>
      <c r="M5" s="159"/>
      <c r="N5" s="164" t="str">
        <f t="shared" ref="N5:N50" si="0">IF(J5&gt;0,DAYS360(B5,J5)-I5,"")</f>
        <v/>
      </c>
    </row>
    <row r="6" spans="1:14" ht="18">
      <c r="A6" s="153"/>
      <c r="B6" s="154"/>
      <c r="C6" s="155"/>
      <c r="D6" s="155"/>
      <c r="E6" s="153"/>
      <c r="F6" s="153"/>
      <c r="G6" s="156"/>
      <c r="H6" s="153"/>
      <c r="I6" s="157"/>
      <c r="J6" s="158"/>
      <c r="K6" s="155"/>
      <c r="L6" s="159"/>
      <c r="M6" s="159"/>
      <c r="N6" s="164" t="str">
        <f t="shared" si="0"/>
        <v/>
      </c>
    </row>
    <row r="7" spans="1:14" ht="18">
      <c r="A7" s="153"/>
      <c r="B7" s="154"/>
      <c r="C7" s="155"/>
      <c r="D7" s="155"/>
      <c r="E7" s="153"/>
      <c r="F7" s="153"/>
      <c r="G7" s="156"/>
      <c r="H7" s="153"/>
      <c r="I7" s="157"/>
      <c r="J7" s="158"/>
      <c r="K7" s="155"/>
      <c r="L7" s="159"/>
      <c r="M7" s="159"/>
      <c r="N7" s="164" t="str">
        <f t="shared" si="0"/>
        <v/>
      </c>
    </row>
    <row r="8" spans="1:14" ht="18">
      <c r="A8" s="153"/>
      <c r="B8" s="154"/>
      <c r="C8" s="155"/>
      <c r="D8" s="155"/>
      <c r="E8" s="153"/>
      <c r="F8" s="153"/>
      <c r="G8" s="156"/>
      <c r="H8" s="153"/>
      <c r="I8" s="157"/>
      <c r="J8" s="158"/>
      <c r="K8" s="155"/>
      <c r="L8" s="159"/>
      <c r="M8" s="159"/>
      <c r="N8" s="164" t="str">
        <f t="shared" si="0"/>
        <v/>
      </c>
    </row>
    <row r="9" spans="1:14" ht="18">
      <c r="A9" s="153"/>
      <c r="B9" s="154"/>
      <c r="C9" s="155"/>
      <c r="D9" s="155"/>
      <c r="E9" s="153"/>
      <c r="F9" s="153"/>
      <c r="G9" s="156"/>
      <c r="H9" s="153"/>
      <c r="I9" s="157"/>
      <c r="J9" s="158"/>
      <c r="K9" s="159"/>
      <c r="L9" s="159"/>
      <c r="M9" s="159"/>
      <c r="N9" s="164" t="str">
        <f t="shared" si="0"/>
        <v/>
      </c>
    </row>
    <row r="10" spans="1:14" ht="18">
      <c r="A10" s="153"/>
      <c r="B10" s="154"/>
      <c r="C10" s="155"/>
      <c r="D10" s="155"/>
      <c r="E10" s="153"/>
      <c r="F10" s="153"/>
      <c r="G10" s="156"/>
      <c r="H10" s="153"/>
      <c r="I10" s="157"/>
      <c r="J10" s="158"/>
      <c r="K10" s="159"/>
      <c r="L10" s="159"/>
      <c r="M10" s="159"/>
      <c r="N10" s="164" t="str">
        <f t="shared" si="0"/>
        <v/>
      </c>
    </row>
    <row r="11" spans="1:14" ht="18">
      <c r="A11" s="153"/>
      <c r="B11" s="154"/>
      <c r="C11" s="155"/>
      <c r="D11" s="155"/>
      <c r="E11" s="153"/>
      <c r="F11" s="153"/>
      <c r="G11" s="156"/>
      <c r="H11" s="160"/>
      <c r="I11" s="157"/>
      <c r="J11" s="158"/>
      <c r="K11" s="159"/>
      <c r="L11" s="159"/>
      <c r="M11" s="159"/>
      <c r="N11" s="164" t="str">
        <f t="shared" si="0"/>
        <v/>
      </c>
    </row>
    <row r="12" spans="1:14" ht="18">
      <c r="A12" s="153"/>
      <c r="B12" s="154"/>
      <c r="C12" s="155"/>
      <c r="D12" s="155"/>
      <c r="E12" s="153"/>
      <c r="F12" s="153"/>
      <c r="G12" s="156"/>
      <c r="H12" s="160"/>
      <c r="I12" s="157"/>
      <c r="J12" s="158"/>
      <c r="K12" s="159"/>
      <c r="L12" s="159"/>
      <c r="M12" s="159"/>
      <c r="N12" s="164" t="str">
        <f t="shared" si="0"/>
        <v/>
      </c>
    </row>
    <row r="13" spans="1:14" ht="18">
      <c r="A13" s="153"/>
      <c r="B13" s="154"/>
      <c r="C13" s="155"/>
      <c r="D13" s="155"/>
      <c r="E13" s="153"/>
      <c r="F13" s="153"/>
      <c r="G13" s="156"/>
      <c r="H13" s="161"/>
      <c r="I13" s="157"/>
      <c r="J13" s="158"/>
      <c r="K13" s="159"/>
      <c r="L13" s="159"/>
      <c r="M13" s="159"/>
      <c r="N13" s="164" t="str">
        <f t="shared" si="0"/>
        <v/>
      </c>
    </row>
    <row r="14" spans="1:14" ht="18">
      <c r="A14" s="153"/>
      <c r="B14" s="154"/>
      <c r="C14" s="155"/>
      <c r="D14" s="155"/>
      <c r="E14" s="153"/>
      <c r="F14" s="153"/>
      <c r="G14" s="156"/>
      <c r="H14" s="160"/>
      <c r="I14" s="157"/>
      <c r="J14" s="158"/>
      <c r="K14" s="159"/>
      <c r="L14" s="159"/>
      <c r="M14" s="159"/>
      <c r="N14" s="164" t="str">
        <f t="shared" si="0"/>
        <v/>
      </c>
    </row>
    <row r="15" spans="1:14" ht="18">
      <c r="A15" s="153"/>
      <c r="B15" s="162"/>
      <c r="C15" s="153"/>
      <c r="D15" s="153"/>
      <c r="E15" s="153"/>
      <c r="F15" s="153"/>
      <c r="G15" s="156"/>
      <c r="H15" s="163"/>
      <c r="I15" s="157"/>
      <c r="J15" s="158"/>
      <c r="K15" s="163"/>
      <c r="L15" s="163"/>
      <c r="M15" s="163"/>
      <c r="N15" s="164" t="str">
        <f t="shared" si="0"/>
        <v/>
      </c>
    </row>
    <row r="16" spans="1:14" ht="18">
      <c r="A16" s="153"/>
      <c r="B16" s="162"/>
      <c r="C16" s="153"/>
      <c r="D16" s="153"/>
      <c r="E16" s="153"/>
      <c r="F16" s="153"/>
      <c r="G16" s="156"/>
      <c r="H16" s="163"/>
      <c r="I16" s="157"/>
      <c r="J16" s="158"/>
      <c r="K16" s="163"/>
      <c r="L16" s="163"/>
      <c r="M16" s="163"/>
      <c r="N16" s="164" t="str">
        <f t="shared" si="0"/>
        <v/>
      </c>
    </row>
    <row r="17" spans="1:14" ht="18">
      <c r="A17" s="153"/>
      <c r="B17" s="162"/>
      <c r="C17" s="153"/>
      <c r="D17" s="153"/>
      <c r="E17" s="153"/>
      <c r="F17" s="153"/>
      <c r="G17" s="156"/>
      <c r="H17" s="163"/>
      <c r="I17" s="157"/>
      <c r="J17" s="158"/>
      <c r="K17" s="163"/>
      <c r="L17" s="163"/>
      <c r="M17" s="163"/>
      <c r="N17" s="164" t="str">
        <f t="shared" si="0"/>
        <v/>
      </c>
    </row>
    <row r="18" spans="1:14" ht="18">
      <c r="A18" s="153"/>
      <c r="B18" s="162"/>
      <c r="C18" s="153"/>
      <c r="D18" s="153"/>
      <c r="E18" s="153"/>
      <c r="F18" s="153"/>
      <c r="G18" s="156"/>
      <c r="H18" s="163"/>
      <c r="I18" s="157"/>
      <c r="J18" s="158"/>
      <c r="K18" s="163"/>
      <c r="L18" s="163"/>
      <c r="M18" s="163"/>
      <c r="N18" s="164" t="str">
        <f t="shared" si="0"/>
        <v/>
      </c>
    </row>
    <row r="19" spans="1:14" ht="18">
      <c r="A19" s="153"/>
      <c r="B19" s="162"/>
      <c r="C19" s="153"/>
      <c r="D19" s="153"/>
      <c r="E19" s="153"/>
      <c r="F19" s="153"/>
      <c r="G19" s="156"/>
      <c r="H19" s="163"/>
      <c r="I19" s="157"/>
      <c r="J19" s="158"/>
      <c r="K19" s="163"/>
      <c r="L19" s="163"/>
      <c r="M19" s="163"/>
      <c r="N19" s="164" t="str">
        <f t="shared" si="0"/>
        <v/>
      </c>
    </row>
    <row r="20" spans="1:14" ht="18">
      <c r="A20" s="153"/>
      <c r="B20" s="162"/>
      <c r="C20" s="153"/>
      <c r="D20" s="153"/>
      <c r="E20" s="153"/>
      <c r="F20" s="153"/>
      <c r="G20" s="156"/>
      <c r="H20" s="163"/>
      <c r="I20" s="157"/>
      <c r="J20" s="158"/>
      <c r="K20" s="163"/>
      <c r="L20" s="163"/>
      <c r="M20" s="163"/>
      <c r="N20" s="164" t="str">
        <f t="shared" si="0"/>
        <v/>
      </c>
    </row>
    <row r="21" spans="1:14" ht="18">
      <c r="A21" s="153"/>
      <c r="B21" s="162"/>
      <c r="C21" s="153"/>
      <c r="D21" s="153"/>
      <c r="E21" s="153"/>
      <c r="F21" s="153"/>
      <c r="G21" s="156"/>
      <c r="H21" s="163"/>
      <c r="I21" s="157"/>
      <c r="J21" s="158"/>
      <c r="K21" s="163"/>
      <c r="L21" s="163"/>
      <c r="M21" s="163"/>
      <c r="N21" s="164" t="str">
        <f t="shared" si="0"/>
        <v/>
      </c>
    </row>
    <row r="22" spans="1:14" ht="18">
      <c r="A22" s="153"/>
      <c r="B22" s="162"/>
      <c r="C22" s="153"/>
      <c r="D22" s="153"/>
      <c r="E22" s="153"/>
      <c r="F22" s="153"/>
      <c r="G22" s="156"/>
      <c r="H22" s="163"/>
      <c r="I22" s="157"/>
      <c r="J22" s="158"/>
      <c r="K22" s="163"/>
      <c r="L22" s="163"/>
      <c r="M22" s="163"/>
      <c r="N22" s="164" t="str">
        <f t="shared" si="0"/>
        <v/>
      </c>
    </row>
    <row r="23" spans="1:14" ht="18">
      <c r="A23" s="153"/>
      <c r="B23" s="162"/>
      <c r="C23" s="153"/>
      <c r="D23" s="153"/>
      <c r="E23" s="153"/>
      <c r="F23" s="153"/>
      <c r="G23" s="156"/>
      <c r="H23" s="163"/>
      <c r="I23" s="157"/>
      <c r="J23" s="158"/>
      <c r="K23" s="163"/>
      <c r="L23" s="163"/>
      <c r="M23" s="163"/>
      <c r="N23" s="164" t="str">
        <f t="shared" si="0"/>
        <v/>
      </c>
    </row>
    <row r="24" spans="1:14" ht="18">
      <c r="A24" s="153"/>
      <c r="B24" s="162"/>
      <c r="C24" s="153"/>
      <c r="D24" s="153"/>
      <c r="E24" s="153"/>
      <c r="F24" s="153"/>
      <c r="G24" s="156"/>
      <c r="H24" s="163"/>
      <c r="I24" s="157"/>
      <c r="J24" s="158"/>
      <c r="K24" s="163"/>
      <c r="L24" s="163"/>
      <c r="M24" s="163"/>
      <c r="N24" s="164" t="str">
        <f t="shared" si="0"/>
        <v/>
      </c>
    </row>
    <row r="25" spans="1:14" ht="18">
      <c r="A25" s="153"/>
      <c r="B25" s="162"/>
      <c r="C25" s="153"/>
      <c r="D25" s="153"/>
      <c r="E25" s="153"/>
      <c r="F25" s="153"/>
      <c r="G25" s="156"/>
      <c r="H25" s="163"/>
      <c r="I25" s="157"/>
      <c r="J25" s="158"/>
      <c r="K25" s="163"/>
      <c r="L25" s="163"/>
      <c r="M25" s="163"/>
      <c r="N25" s="164" t="str">
        <f t="shared" si="0"/>
        <v/>
      </c>
    </row>
    <row r="26" spans="1:14" ht="18">
      <c r="A26" s="153"/>
      <c r="B26" s="162"/>
      <c r="C26" s="153"/>
      <c r="D26" s="153"/>
      <c r="E26" s="153"/>
      <c r="F26" s="153"/>
      <c r="G26" s="156"/>
      <c r="H26" s="163"/>
      <c r="I26" s="157"/>
      <c r="J26" s="158"/>
      <c r="K26" s="163"/>
      <c r="L26" s="163"/>
      <c r="M26" s="163"/>
      <c r="N26" s="164" t="str">
        <f t="shared" si="0"/>
        <v/>
      </c>
    </row>
    <row r="27" spans="1:14" ht="18">
      <c r="A27" s="153"/>
      <c r="B27" s="162"/>
      <c r="C27" s="153"/>
      <c r="D27" s="153"/>
      <c r="E27" s="153"/>
      <c r="F27" s="153"/>
      <c r="G27" s="156"/>
      <c r="H27" s="163"/>
      <c r="I27" s="157"/>
      <c r="J27" s="158"/>
      <c r="K27" s="163"/>
      <c r="L27" s="163"/>
      <c r="M27" s="163"/>
      <c r="N27" s="164" t="str">
        <f t="shared" si="0"/>
        <v/>
      </c>
    </row>
    <row r="28" spans="1:14" ht="18">
      <c r="A28" s="153"/>
      <c r="B28" s="162"/>
      <c r="C28" s="153"/>
      <c r="D28" s="153"/>
      <c r="E28" s="153"/>
      <c r="F28" s="153"/>
      <c r="G28" s="156"/>
      <c r="H28" s="163"/>
      <c r="I28" s="157"/>
      <c r="J28" s="158"/>
      <c r="K28" s="163"/>
      <c r="L28" s="163"/>
      <c r="M28" s="163"/>
      <c r="N28" s="164" t="str">
        <f t="shared" si="0"/>
        <v/>
      </c>
    </row>
    <row r="29" spans="1:14" ht="18">
      <c r="A29" s="153"/>
      <c r="B29" s="162"/>
      <c r="C29" s="153"/>
      <c r="D29" s="153"/>
      <c r="E29" s="153"/>
      <c r="F29" s="153"/>
      <c r="G29" s="156"/>
      <c r="H29" s="163"/>
      <c r="I29" s="157"/>
      <c r="J29" s="158"/>
      <c r="K29" s="163"/>
      <c r="L29" s="163"/>
      <c r="M29" s="163"/>
      <c r="N29" s="164" t="str">
        <f t="shared" si="0"/>
        <v/>
      </c>
    </row>
    <row r="30" spans="1:14" ht="18">
      <c r="A30" s="153"/>
      <c r="B30" s="162"/>
      <c r="C30" s="153"/>
      <c r="D30" s="153"/>
      <c r="E30" s="153"/>
      <c r="F30" s="153"/>
      <c r="G30" s="156"/>
      <c r="H30" s="163"/>
      <c r="I30" s="157"/>
      <c r="J30" s="158"/>
      <c r="K30" s="163"/>
      <c r="L30" s="163"/>
      <c r="M30" s="163"/>
      <c r="N30" s="164" t="str">
        <f t="shared" si="0"/>
        <v/>
      </c>
    </row>
    <row r="31" spans="1:14" ht="18">
      <c r="A31" s="153"/>
      <c r="B31" s="162"/>
      <c r="C31" s="153"/>
      <c r="D31" s="153"/>
      <c r="E31" s="153"/>
      <c r="F31" s="153"/>
      <c r="G31" s="156"/>
      <c r="H31" s="163"/>
      <c r="I31" s="157"/>
      <c r="J31" s="158"/>
      <c r="K31" s="163"/>
      <c r="L31" s="163"/>
      <c r="M31" s="163"/>
      <c r="N31" s="164" t="str">
        <f t="shared" si="0"/>
        <v/>
      </c>
    </row>
    <row r="32" spans="1:14" ht="18">
      <c r="A32" s="153"/>
      <c r="B32" s="162"/>
      <c r="C32" s="153"/>
      <c r="D32" s="153"/>
      <c r="E32" s="153"/>
      <c r="F32" s="153"/>
      <c r="G32" s="156"/>
      <c r="H32" s="163"/>
      <c r="I32" s="157"/>
      <c r="J32" s="158"/>
      <c r="K32" s="163"/>
      <c r="L32" s="163"/>
      <c r="M32" s="163"/>
      <c r="N32" s="164" t="str">
        <f t="shared" si="0"/>
        <v/>
      </c>
    </row>
    <row r="33" spans="1:14" ht="18">
      <c r="A33" s="153"/>
      <c r="B33" s="162"/>
      <c r="C33" s="153"/>
      <c r="D33" s="153"/>
      <c r="E33" s="153"/>
      <c r="F33" s="153"/>
      <c r="G33" s="156"/>
      <c r="H33" s="163"/>
      <c r="I33" s="157"/>
      <c r="J33" s="158"/>
      <c r="K33" s="163"/>
      <c r="L33" s="163"/>
      <c r="M33" s="163"/>
      <c r="N33" s="164" t="str">
        <f t="shared" si="0"/>
        <v/>
      </c>
    </row>
    <row r="34" spans="1:14" ht="18">
      <c r="A34" s="153"/>
      <c r="B34" s="162"/>
      <c r="C34" s="153"/>
      <c r="D34" s="153"/>
      <c r="E34" s="153"/>
      <c r="F34" s="153"/>
      <c r="G34" s="156"/>
      <c r="H34" s="163"/>
      <c r="I34" s="157"/>
      <c r="J34" s="158"/>
      <c r="K34" s="163"/>
      <c r="L34" s="163"/>
      <c r="M34" s="163"/>
      <c r="N34" s="164" t="str">
        <f t="shared" si="0"/>
        <v/>
      </c>
    </row>
    <row r="35" spans="1:14" ht="18">
      <c r="A35" s="153"/>
      <c r="B35" s="162"/>
      <c r="C35" s="153"/>
      <c r="D35" s="153"/>
      <c r="E35" s="153"/>
      <c r="F35" s="153"/>
      <c r="G35" s="156"/>
      <c r="H35" s="163"/>
      <c r="I35" s="157"/>
      <c r="J35" s="158"/>
      <c r="K35" s="163"/>
      <c r="L35" s="163"/>
      <c r="M35" s="163"/>
      <c r="N35" s="164" t="str">
        <f t="shared" si="0"/>
        <v/>
      </c>
    </row>
    <row r="36" spans="1:14" ht="18">
      <c r="A36" s="153"/>
      <c r="B36" s="162"/>
      <c r="C36" s="153"/>
      <c r="D36" s="153"/>
      <c r="E36" s="153"/>
      <c r="F36" s="153"/>
      <c r="G36" s="156"/>
      <c r="H36" s="163"/>
      <c r="I36" s="157"/>
      <c r="J36" s="158"/>
      <c r="K36" s="163"/>
      <c r="L36" s="163"/>
      <c r="M36" s="163"/>
      <c r="N36" s="164" t="str">
        <f t="shared" si="0"/>
        <v/>
      </c>
    </row>
    <row r="37" spans="1:14" ht="18">
      <c r="A37" s="153"/>
      <c r="B37" s="162"/>
      <c r="C37" s="153"/>
      <c r="D37" s="153"/>
      <c r="E37" s="153"/>
      <c r="F37" s="153"/>
      <c r="G37" s="156"/>
      <c r="H37" s="163"/>
      <c r="I37" s="157"/>
      <c r="J37" s="158"/>
      <c r="K37" s="163"/>
      <c r="L37" s="163"/>
      <c r="M37" s="163"/>
      <c r="N37" s="164" t="str">
        <f t="shared" si="0"/>
        <v/>
      </c>
    </row>
    <row r="38" spans="1:14" ht="18">
      <c r="A38" s="153"/>
      <c r="B38" s="162"/>
      <c r="C38" s="153"/>
      <c r="D38" s="153"/>
      <c r="E38" s="153"/>
      <c r="F38" s="153"/>
      <c r="G38" s="156"/>
      <c r="H38" s="163"/>
      <c r="I38" s="157"/>
      <c r="J38" s="158"/>
      <c r="K38" s="163"/>
      <c r="L38" s="163"/>
      <c r="M38" s="163"/>
      <c r="N38" s="164" t="str">
        <f t="shared" si="0"/>
        <v/>
      </c>
    </row>
    <row r="39" spans="1:14" ht="18">
      <c r="A39" s="153"/>
      <c r="B39" s="162"/>
      <c r="C39" s="153"/>
      <c r="D39" s="153"/>
      <c r="E39" s="153"/>
      <c r="F39" s="153"/>
      <c r="G39" s="156"/>
      <c r="H39" s="163"/>
      <c r="I39" s="157"/>
      <c r="J39" s="158"/>
      <c r="K39" s="163"/>
      <c r="L39" s="163"/>
      <c r="M39" s="163"/>
      <c r="N39" s="164" t="str">
        <f t="shared" si="0"/>
        <v/>
      </c>
    </row>
    <row r="40" spans="1:14" ht="18">
      <c r="A40" s="153"/>
      <c r="B40" s="162"/>
      <c r="C40" s="153"/>
      <c r="D40" s="153"/>
      <c r="E40" s="153"/>
      <c r="F40" s="153"/>
      <c r="G40" s="156"/>
      <c r="H40" s="163"/>
      <c r="I40" s="157"/>
      <c r="J40" s="158"/>
      <c r="K40" s="163"/>
      <c r="L40" s="163"/>
      <c r="M40" s="163"/>
      <c r="N40" s="164" t="str">
        <f t="shared" si="0"/>
        <v/>
      </c>
    </row>
    <row r="41" spans="1:14" ht="18">
      <c r="A41" s="153"/>
      <c r="B41" s="162"/>
      <c r="C41" s="153"/>
      <c r="D41" s="153"/>
      <c r="E41" s="153"/>
      <c r="F41" s="153"/>
      <c r="G41" s="156"/>
      <c r="H41" s="163"/>
      <c r="I41" s="157"/>
      <c r="J41" s="158"/>
      <c r="K41" s="163"/>
      <c r="L41" s="163"/>
      <c r="M41" s="163"/>
      <c r="N41" s="164" t="str">
        <f t="shared" si="0"/>
        <v/>
      </c>
    </row>
    <row r="42" spans="1:14" ht="18">
      <c r="A42" s="153"/>
      <c r="B42" s="162"/>
      <c r="C42" s="153"/>
      <c r="D42" s="153"/>
      <c r="E42" s="153"/>
      <c r="F42" s="153"/>
      <c r="G42" s="156"/>
      <c r="H42" s="163"/>
      <c r="I42" s="157"/>
      <c r="J42" s="158"/>
      <c r="K42" s="163"/>
      <c r="L42" s="163"/>
      <c r="M42" s="163"/>
      <c r="N42" s="164" t="str">
        <f t="shared" si="0"/>
        <v/>
      </c>
    </row>
    <row r="43" spans="1:14" ht="18">
      <c r="A43" s="153"/>
      <c r="B43" s="162"/>
      <c r="C43" s="153"/>
      <c r="D43" s="153"/>
      <c r="E43" s="153"/>
      <c r="F43" s="153"/>
      <c r="G43" s="156"/>
      <c r="H43" s="163"/>
      <c r="I43" s="157"/>
      <c r="J43" s="158"/>
      <c r="K43" s="163"/>
      <c r="L43" s="163"/>
      <c r="M43" s="163"/>
      <c r="N43" s="164" t="str">
        <f t="shared" si="0"/>
        <v/>
      </c>
    </row>
    <row r="44" spans="1:14" ht="18">
      <c r="A44" s="153"/>
      <c r="B44" s="162"/>
      <c r="C44" s="153"/>
      <c r="D44" s="153"/>
      <c r="E44" s="153"/>
      <c r="F44" s="153"/>
      <c r="G44" s="156"/>
      <c r="H44" s="163"/>
      <c r="I44" s="157"/>
      <c r="J44" s="158"/>
      <c r="K44" s="163"/>
      <c r="L44" s="163"/>
      <c r="M44" s="163"/>
      <c r="N44" s="164" t="str">
        <f t="shared" si="0"/>
        <v/>
      </c>
    </row>
    <row r="45" spans="1:14" ht="18">
      <c r="A45" s="153"/>
      <c r="B45" s="162"/>
      <c r="C45" s="153"/>
      <c r="D45" s="153"/>
      <c r="E45" s="153"/>
      <c r="F45" s="153"/>
      <c r="G45" s="156"/>
      <c r="H45" s="163"/>
      <c r="I45" s="157"/>
      <c r="J45" s="158"/>
      <c r="K45" s="163"/>
      <c r="L45" s="163"/>
      <c r="M45" s="163"/>
      <c r="N45" s="164" t="str">
        <f t="shared" si="0"/>
        <v/>
      </c>
    </row>
    <row r="46" spans="1:14" ht="18">
      <c r="A46" s="153"/>
      <c r="B46" s="162"/>
      <c r="C46" s="153"/>
      <c r="D46" s="153"/>
      <c r="E46" s="153"/>
      <c r="F46" s="153"/>
      <c r="G46" s="156"/>
      <c r="H46" s="163"/>
      <c r="I46" s="157"/>
      <c r="J46" s="158"/>
      <c r="K46" s="163"/>
      <c r="L46" s="163"/>
      <c r="M46" s="163"/>
      <c r="N46" s="164" t="str">
        <f t="shared" si="0"/>
        <v/>
      </c>
    </row>
    <row r="47" spans="1:14" ht="18">
      <c r="A47" s="153"/>
      <c r="B47" s="162"/>
      <c r="C47" s="153"/>
      <c r="D47" s="153"/>
      <c r="E47" s="153"/>
      <c r="F47" s="153"/>
      <c r="G47" s="156"/>
      <c r="H47" s="163"/>
      <c r="I47" s="157"/>
      <c r="J47" s="158"/>
      <c r="K47" s="163"/>
      <c r="L47" s="163"/>
      <c r="M47" s="163"/>
      <c r="N47" s="164" t="str">
        <f t="shared" si="0"/>
        <v/>
      </c>
    </row>
    <row r="48" spans="1:14" ht="18">
      <c r="A48" s="153"/>
      <c r="B48" s="162"/>
      <c r="C48" s="153"/>
      <c r="D48" s="153"/>
      <c r="E48" s="153"/>
      <c r="F48" s="153"/>
      <c r="G48" s="156"/>
      <c r="H48" s="163"/>
      <c r="I48" s="157"/>
      <c r="J48" s="158"/>
      <c r="K48" s="163"/>
      <c r="L48" s="163"/>
      <c r="M48" s="163"/>
      <c r="N48" s="164" t="str">
        <f t="shared" si="0"/>
        <v/>
      </c>
    </row>
    <row r="49" spans="1:14" ht="18">
      <c r="A49" s="153"/>
      <c r="B49" s="162"/>
      <c r="C49" s="153"/>
      <c r="D49" s="153"/>
      <c r="E49" s="153"/>
      <c r="F49" s="153"/>
      <c r="G49" s="156"/>
      <c r="H49" s="163"/>
      <c r="I49" s="157"/>
      <c r="J49" s="158"/>
      <c r="K49" s="163"/>
      <c r="L49" s="163"/>
      <c r="M49" s="163"/>
      <c r="N49" s="164" t="str">
        <f t="shared" si="0"/>
        <v/>
      </c>
    </row>
    <row r="50" spans="1:14" ht="18">
      <c r="A50" s="153"/>
      <c r="B50" s="162"/>
      <c r="C50" s="153"/>
      <c r="D50" s="153"/>
      <c r="E50" s="153"/>
      <c r="F50" s="153"/>
      <c r="G50" s="156"/>
      <c r="H50" s="163"/>
      <c r="I50" s="157"/>
      <c r="J50" s="158"/>
      <c r="K50" s="163"/>
      <c r="L50" s="163"/>
      <c r="M50" s="163"/>
      <c r="N50" s="164" t="str">
        <f t="shared" si="0"/>
        <v/>
      </c>
    </row>
    <row r="51" spans="1:14" ht="34.5" customHeight="1">
      <c r="M51" s="167" t="s">
        <v>324</v>
      </c>
      <c r="N51" s="152" t="e">
        <f>ROUND(AVERAGEIF(B4:B50,"&lt;&gt;0",N4:N50),0)</f>
        <v>#DIV/0!</v>
      </c>
    </row>
  </sheetData>
  <sheetProtection sheet="1" objects="1" scenarios="1" insertRows="0"/>
  <mergeCells count="1">
    <mergeCell ref="A1:N2"/>
  </mergeCells>
  <conditionalFormatting sqref="N4:N51">
    <cfRule type="cellIs" dxfId="2" priority="1" operator="between">
      <formula>11</formula>
      <formula>10000</formula>
    </cfRule>
    <cfRule type="cellIs" dxfId="1" priority="2" operator="between">
      <formula>6</formula>
      <formula>10</formula>
    </cfRule>
    <cfRule type="cellIs" dxfId="0" priority="3" operator="between">
      <formula>0</formula>
      <formula>5</formula>
    </cfRule>
  </conditionalFormatting>
  <dataValidations count="1">
    <dataValidation type="list" allowBlank="1" showInputMessage="1" showErrorMessage="1" sqref="G4:G50" xr:uid="{C18D4340-8FD5-45CC-A692-01B6573A061A}">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2:L57"/>
  <sheetViews>
    <sheetView workbookViewId="0">
      <selection activeCell="G10" sqref="G10"/>
    </sheetView>
  </sheetViews>
  <sheetFormatPr defaultColWidth="9.140625" defaultRowHeight="12.75"/>
  <cols>
    <col min="1" max="1" width="5.42578125" customWidth="1"/>
    <col min="2" max="2" width="10.7109375" customWidth="1"/>
    <col min="3" max="3" width="21.85546875" customWidth="1"/>
    <col min="4" max="4" width="13.140625" customWidth="1"/>
    <col min="5" max="5" width="48.85546875" customWidth="1"/>
    <col min="6" max="6" width="14.7109375" customWidth="1"/>
    <col min="7" max="7" width="24.42578125" customWidth="1"/>
    <col min="8" max="8" width="25.85546875" hidden="1" customWidth="1"/>
    <col min="9" max="9" width="24.7109375" style="3" hidden="1" customWidth="1"/>
    <col min="10" max="10" width="24.42578125" customWidth="1"/>
    <col min="11" max="11" width="29.85546875" customWidth="1"/>
  </cols>
  <sheetData>
    <row r="2" spans="1:10">
      <c r="A2" s="4" t="s">
        <v>0</v>
      </c>
      <c r="B2" s="4"/>
      <c r="C2" s="4"/>
      <c r="D2" s="4"/>
      <c r="E2" s="4"/>
    </row>
    <row r="3" spans="1:10">
      <c r="A3" s="4" t="s">
        <v>1</v>
      </c>
      <c r="B3" s="4"/>
      <c r="C3" s="4"/>
      <c r="D3" s="4"/>
      <c r="E3" s="4"/>
    </row>
    <row r="4" spans="1:10">
      <c r="A4" s="4" t="s">
        <v>2</v>
      </c>
      <c r="B4" s="4"/>
      <c r="C4" s="4"/>
      <c r="D4" s="4"/>
      <c r="E4" s="4"/>
    </row>
    <row r="6" spans="1:10">
      <c r="B6" s="52" t="s">
        <v>3</v>
      </c>
      <c r="C6" s="71"/>
      <c r="D6" s="72"/>
      <c r="E6" s="73"/>
      <c r="F6" s="53"/>
      <c r="G6" s="54" t="s">
        <v>25</v>
      </c>
      <c r="I6" s="91" t="s">
        <v>5</v>
      </c>
      <c r="J6" s="90">
        <v>0</v>
      </c>
    </row>
    <row r="7" spans="1:10">
      <c r="B7" s="35"/>
      <c r="C7" s="177" t="s">
        <v>6</v>
      </c>
      <c r="D7" s="178"/>
      <c r="E7" s="178"/>
      <c r="F7" s="179"/>
      <c r="G7" s="35"/>
      <c r="I7" s="75"/>
      <c r="J7" s="90"/>
    </row>
    <row r="8" spans="1:10">
      <c r="C8" s="11" t="s">
        <v>7</v>
      </c>
      <c r="D8" s="12"/>
      <c r="E8" s="12"/>
      <c r="F8" s="12"/>
      <c r="G8" s="14"/>
    </row>
    <row r="9" spans="1:10" ht="50.25" customHeight="1">
      <c r="A9" s="92" t="s">
        <v>26</v>
      </c>
      <c r="B9" s="15" t="s">
        <v>9</v>
      </c>
      <c r="C9" s="16" t="s">
        <v>10</v>
      </c>
      <c r="D9" s="16" t="s">
        <v>11</v>
      </c>
      <c r="E9" s="16" t="s">
        <v>12</v>
      </c>
      <c r="F9" s="16" t="s">
        <v>13</v>
      </c>
      <c r="G9" s="16" t="s">
        <v>14</v>
      </c>
      <c r="H9" s="15" t="s">
        <v>15</v>
      </c>
      <c r="I9" s="15" t="s">
        <v>16</v>
      </c>
      <c r="J9" s="15" t="s">
        <v>17</v>
      </c>
    </row>
    <row r="10" spans="1:10" s="1" customFormat="1" ht="25.5" customHeight="1">
      <c r="A10" s="94"/>
      <c r="B10" s="95"/>
      <c r="C10" s="96"/>
      <c r="D10" s="94"/>
      <c r="E10" s="107"/>
      <c r="F10" s="98"/>
      <c r="G10" s="98"/>
      <c r="H10" s="96" t="s">
        <v>19</v>
      </c>
      <c r="I10" s="96" t="s">
        <v>20</v>
      </c>
      <c r="J10" s="99">
        <f>IF(G10&gt;0,G10,0.6*F10)</f>
        <v>0</v>
      </c>
    </row>
    <row r="11" spans="1:10" s="1" customFormat="1" ht="25.5" customHeight="1">
      <c r="A11" s="94"/>
      <c r="B11" s="95"/>
      <c r="C11" s="96"/>
      <c r="D11" s="87"/>
      <c r="E11" s="107"/>
      <c r="F11" s="98"/>
      <c r="G11" s="96"/>
      <c r="H11" s="96" t="s">
        <v>19</v>
      </c>
      <c r="I11" s="96"/>
      <c r="J11" s="99">
        <f>IF(G11&gt;0,G11,0.6*F11)</f>
        <v>0</v>
      </c>
    </row>
    <row r="12" spans="1:10" s="1" customFormat="1" ht="32.25" customHeight="1">
      <c r="A12" s="94"/>
      <c r="B12" s="95"/>
      <c r="C12" s="96"/>
      <c r="D12" s="94"/>
      <c r="E12" s="107"/>
      <c r="F12" s="98"/>
      <c r="G12" s="98"/>
      <c r="H12" s="96" t="s">
        <v>21</v>
      </c>
      <c r="I12" s="96"/>
      <c r="J12" s="99">
        <f>IF(G12&gt;0,G12,0.6*F12)</f>
        <v>0</v>
      </c>
    </row>
    <row r="13" spans="1:10" s="1" customFormat="1" ht="30" customHeight="1">
      <c r="A13" s="81"/>
      <c r="B13" s="82"/>
      <c r="C13" s="83"/>
      <c r="D13" s="94"/>
      <c r="E13" s="85"/>
      <c r="F13" s="84"/>
      <c r="G13" s="83"/>
      <c r="H13" s="83"/>
      <c r="I13" s="83"/>
      <c r="J13" s="88">
        <f>IF(G13&gt;0,G13,0.6*F13)</f>
        <v>0</v>
      </c>
    </row>
    <row r="14" spans="1:10" s="1" customFormat="1" ht="33" customHeight="1">
      <c r="A14" s="81"/>
      <c r="B14" s="82"/>
      <c r="C14" s="83"/>
      <c r="D14" s="81"/>
      <c r="E14" s="85"/>
      <c r="F14" s="84"/>
      <c r="G14" s="83"/>
      <c r="H14" s="83"/>
      <c r="I14" s="83"/>
      <c r="J14" s="88">
        <f t="shared" ref="J14:J19" si="0">IF(G14&gt;0,G14,0.6*F14)</f>
        <v>0</v>
      </c>
    </row>
    <row r="15" spans="1:10" s="1" customFormat="1" ht="25.5" customHeight="1">
      <c r="A15" s="81"/>
      <c r="B15" s="82"/>
      <c r="C15" s="83"/>
      <c r="D15" s="81"/>
      <c r="E15" s="85"/>
      <c r="F15" s="84"/>
      <c r="G15" s="83"/>
      <c r="H15" s="83"/>
      <c r="I15" s="83"/>
      <c r="J15" s="88">
        <f t="shared" si="0"/>
        <v>0</v>
      </c>
    </row>
    <row r="16" spans="1:10" s="1" customFormat="1" ht="25.5" customHeight="1">
      <c r="A16" s="81"/>
      <c r="B16" s="82"/>
      <c r="C16" s="83"/>
      <c r="D16" s="81"/>
      <c r="E16" s="85"/>
      <c r="F16" s="84"/>
      <c r="G16" s="83"/>
      <c r="H16" s="83"/>
      <c r="I16" s="83"/>
      <c r="J16" s="88">
        <f t="shared" si="0"/>
        <v>0</v>
      </c>
    </row>
    <row r="17" spans="1:12" s="1" customFormat="1" ht="25.5" customHeight="1">
      <c r="A17" s="81"/>
      <c r="B17" s="82"/>
      <c r="C17" s="83"/>
      <c r="D17" s="81"/>
      <c r="E17" s="85"/>
      <c r="F17" s="84"/>
      <c r="G17" s="83"/>
      <c r="H17" s="83"/>
      <c r="I17" s="83"/>
      <c r="J17" s="88">
        <f t="shared" si="0"/>
        <v>0</v>
      </c>
    </row>
    <row r="18" spans="1:12" s="1" customFormat="1" ht="25.5" customHeight="1">
      <c r="A18" s="81"/>
      <c r="B18" s="82"/>
      <c r="C18" s="83"/>
      <c r="D18" s="81"/>
      <c r="E18" s="85"/>
      <c r="F18" s="84"/>
      <c r="G18" s="83"/>
      <c r="H18" s="83"/>
      <c r="I18" s="83"/>
      <c r="J18" s="88">
        <f t="shared" si="0"/>
        <v>0</v>
      </c>
    </row>
    <row r="19" spans="1:12" s="1" customFormat="1" ht="25.5" customHeight="1">
      <c r="A19" s="81"/>
      <c r="B19" s="82"/>
      <c r="C19" s="83"/>
      <c r="D19" s="81"/>
      <c r="E19" s="85"/>
      <c r="F19" s="84"/>
      <c r="G19" s="83"/>
      <c r="H19" s="83"/>
      <c r="I19" s="83"/>
      <c r="J19" s="88">
        <f t="shared" si="0"/>
        <v>0</v>
      </c>
    </row>
    <row r="20" spans="1:12" s="1" customFormat="1" ht="25.5" customHeight="1">
      <c r="B20" s="56"/>
      <c r="C20" s="57"/>
      <c r="E20" s="61"/>
      <c r="F20" s="59"/>
      <c r="G20" s="57"/>
      <c r="H20" s="57"/>
      <c r="I20" s="57"/>
      <c r="J20" s="76"/>
    </row>
    <row r="21" spans="1:12">
      <c r="C21" s="35"/>
      <c r="D21" s="35"/>
      <c r="E21" s="89" t="s">
        <v>23</v>
      </c>
      <c r="F21" s="106">
        <f>SUM(F10:F20)</f>
        <v>0</v>
      </c>
      <c r="G21" s="74"/>
      <c r="H21" s="39"/>
      <c r="I21" s="47"/>
      <c r="J21" s="77">
        <f>SUM(J10:J20)</f>
        <v>0</v>
      </c>
      <c r="L21" s="49"/>
    </row>
    <row r="22" spans="1:12">
      <c r="E22" s="40"/>
      <c r="F22" s="40"/>
    </row>
    <row r="23" spans="1:12">
      <c r="E23" s="175" t="s">
        <v>24</v>
      </c>
      <c r="F23" s="176"/>
      <c r="J23" s="93">
        <f>J6-J21</f>
        <v>0</v>
      </c>
    </row>
    <row r="57" spans="3:10">
      <c r="C57" s="2"/>
      <c r="D57" s="2"/>
      <c r="J57" s="78"/>
    </row>
  </sheetData>
  <mergeCells count="2">
    <mergeCell ref="C7:F7"/>
    <mergeCell ref="E23:F23"/>
  </mergeCells>
  <pageMargins left="0.78740157480314998" right="0.78740157480314998" top="0.98425196850393704" bottom="0.98425196850393704" header="0.511811023622047" footer="0.511811023622047"/>
  <pageSetup paperSize="9" scale="90" orientation="landscape" verticalDpi="599"/>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2:L51"/>
  <sheetViews>
    <sheetView workbookViewId="0">
      <selection activeCell="H30" sqref="H30"/>
    </sheetView>
  </sheetViews>
  <sheetFormatPr defaultColWidth="9.140625" defaultRowHeight="12.75"/>
  <cols>
    <col min="2" max="2" width="10.28515625" customWidth="1"/>
    <col min="3" max="3" width="18" customWidth="1"/>
    <col min="4" max="4" width="13.140625" customWidth="1"/>
    <col min="5" max="5" width="48.85546875" customWidth="1"/>
    <col min="6" max="6" width="14.7109375" customWidth="1"/>
    <col min="7" max="7" width="15.28515625" customWidth="1"/>
    <col min="8" max="8" width="25.85546875" customWidth="1"/>
    <col min="9" max="9" width="24.7109375" style="3" customWidth="1"/>
    <col min="10" max="10" width="20" customWidth="1"/>
    <col min="11" max="11" width="29.85546875" customWidth="1"/>
  </cols>
  <sheetData>
    <row r="2" spans="1:12">
      <c r="C2" s="4" t="s">
        <v>0</v>
      </c>
      <c r="D2" s="4"/>
      <c r="E2" s="4"/>
    </row>
    <row r="3" spans="1:12">
      <c r="C3" s="4" t="s">
        <v>1</v>
      </c>
      <c r="D3" s="4"/>
      <c r="E3" s="4"/>
    </row>
    <row r="4" spans="1:12">
      <c r="C4" s="4" t="s">
        <v>2</v>
      </c>
      <c r="D4" s="4"/>
      <c r="E4" s="4"/>
    </row>
    <row r="6" spans="1:12">
      <c r="E6" s="180" t="s">
        <v>27</v>
      </c>
      <c r="F6" s="180"/>
      <c r="G6" s="181"/>
      <c r="I6" s="89" t="s">
        <v>28</v>
      </c>
      <c r="J6" s="90">
        <v>0</v>
      </c>
    </row>
    <row r="7" spans="1:12">
      <c r="E7" s="182" t="s">
        <v>29</v>
      </c>
      <c r="F7" s="183"/>
    </row>
    <row r="8" spans="1:12">
      <c r="D8" s="11" t="s">
        <v>7</v>
      </c>
      <c r="E8" s="66"/>
      <c r="F8" s="66"/>
      <c r="G8" s="14"/>
    </row>
    <row r="9" spans="1:12" ht="25.5" customHeight="1">
      <c r="A9" s="109" t="s">
        <v>30</v>
      </c>
      <c r="B9" s="15" t="s">
        <v>9</v>
      </c>
      <c r="C9" s="15" t="s">
        <v>10</v>
      </c>
      <c r="D9" s="16" t="s">
        <v>11</v>
      </c>
      <c r="E9" s="16" t="s">
        <v>12</v>
      </c>
      <c r="F9" s="16" t="s">
        <v>13</v>
      </c>
      <c r="G9" s="16" t="s">
        <v>14</v>
      </c>
      <c r="H9" s="15" t="s">
        <v>15</v>
      </c>
      <c r="I9" s="15" t="s">
        <v>16</v>
      </c>
      <c r="J9" s="15" t="s">
        <v>17</v>
      </c>
    </row>
    <row r="10" spans="1:12" s="1" customFormat="1" ht="25.5" customHeight="1">
      <c r="A10" s="81"/>
      <c r="B10" s="82"/>
      <c r="C10" s="83"/>
      <c r="D10" s="110"/>
      <c r="E10" s="111"/>
      <c r="F10" s="112"/>
      <c r="G10" s="110"/>
      <c r="H10" s="64"/>
      <c r="I10" s="64"/>
      <c r="J10" s="113">
        <f>IF(G10&gt;0,G10,0.6*F10)</f>
        <v>0</v>
      </c>
    </row>
    <row r="11" spans="1:12" ht="25.5" customHeight="1">
      <c r="A11" s="114"/>
      <c r="B11" s="82"/>
      <c r="C11" s="114"/>
      <c r="D11" s="114"/>
      <c r="E11" s="115"/>
      <c r="F11" s="116"/>
      <c r="G11" s="114"/>
      <c r="H11" s="64"/>
      <c r="I11" s="68"/>
      <c r="J11" s="113">
        <f>IF(G11&gt;0,G11,0.6*F11)</f>
        <v>0</v>
      </c>
    </row>
    <row r="12" spans="1:12" ht="25.5" customHeight="1">
      <c r="A12" s="114"/>
      <c r="B12" s="82"/>
      <c r="C12" s="64"/>
      <c r="D12" s="68"/>
      <c r="E12" s="64"/>
      <c r="F12" s="69"/>
      <c r="G12" s="68"/>
      <c r="H12" s="64"/>
      <c r="I12" s="68"/>
      <c r="J12" s="113">
        <f>IF(G12&gt;0,G12,0.6*F12)</f>
        <v>0</v>
      </c>
    </row>
    <row r="13" spans="1:12" ht="25.5" customHeight="1">
      <c r="A13" s="114"/>
      <c r="B13" s="82"/>
      <c r="C13" s="64"/>
      <c r="D13" s="65"/>
      <c r="E13" s="65"/>
      <c r="F13" s="117"/>
      <c r="G13" s="68"/>
      <c r="H13" s="64"/>
      <c r="I13" s="68"/>
      <c r="J13" s="113">
        <f>IF(G13&gt;0,G13,0.6*F13)</f>
        <v>0</v>
      </c>
    </row>
    <row r="14" spans="1:12" s="1" customFormat="1" ht="25.5" customHeight="1">
      <c r="A14" s="81"/>
      <c r="B14" s="82"/>
      <c r="C14" s="83"/>
      <c r="D14" s="81"/>
      <c r="E14" s="85"/>
      <c r="F14" s="84"/>
      <c r="G14" s="83"/>
      <c r="H14" s="83"/>
      <c r="I14" s="83"/>
      <c r="J14" s="118">
        <f>IF(G14&gt;0,G14,0.6*F14)</f>
        <v>0</v>
      </c>
    </row>
    <row r="15" spans="1:12">
      <c r="C15" s="35"/>
      <c r="D15" s="35"/>
      <c r="G15" s="38"/>
      <c r="H15" s="39"/>
      <c r="I15" s="47"/>
      <c r="L15" s="49"/>
    </row>
    <row r="16" spans="1:12">
      <c r="E16" s="89" t="s">
        <v>23</v>
      </c>
      <c r="F16" s="119">
        <f>SUM(F10:F14)</f>
        <v>0</v>
      </c>
      <c r="J16" s="120">
        <f>SUM(J10:J14)</f>
        <v>0</v>
      </c>
    </row>
    <row r="18" spans="5:10">
      <c r="E18" s="181" t="s">
        <v>24</v>
      </c>
      <c r="F18" s="181"/>
      <c r="J18" s="121">
        <f>J6-J16</f>
        <v>0</v>
      </c>
    </row>
    <row r="51" spans="3:10">
      <c r="C51" s="2"/>
      <c r="D51" s="2"/>
      <c r="J51" s="70"/>
    </row>
  </sheetData>
  <mergeCells count="3">
    <mergeCell ref="E6:G6"/>
    <mergeCell ref="E7:F7"/>
    <mergeCell ref="E18:F18"/>
  </mergeCells>
  <pageMargins left="0.78740157499999996" right="0.78740157499999996" top="0.984251969" bottom="0.984251969" header="0.49212598499999999" footer="0.49212598499999999"/>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2:L51"/>
  <sheetViews>
    <sheetView zoomScale="107" zoomScaleNormal="107" workbookViewId="0">
      <selection activeCell="H10" sqref="H10"/>
    </sheetView>
  </sheetViews>
  <sheetFormatPr defaultColWidth="9.140625" defaultRowHeight="12.75"/>
  <cols>
    <col min="2" max="2" width="10.28515625" customWidth="1"/>
    <col min="3" max="3" width="22" customWidth="1"/>
    <col min="4" max="4" width="17.28515625" customWidth="1"/>
    <col min="5" max="5" width="51.28515625" customWidth="1"/>
    <col min="6" max="6" width="14.7109375" customWidth="1"/>
    <col min="7" max="7" width="15.28515625" customWidth="1"/>
    <col min="8" max="8" width="25.85546875" customWidth="1"/>
    <col min="9" max="9" width="24.7109375" style="3" customWidth="1"/>
    <col min="10" max="10" width="20" customWidth="1"/>
    <col min="11" max="11" width="29.85546875" customWidth="1"/>
  </cols>
  <sheetData>
    <row r="2" spans="1:12">
      <c r="C2" s="4" t="s">
        <v>0</v>
      </c>
      <c r="D2" s="4"/>
      <c r="E2" s="4"/>
    </row>
    <row r="3" spans="1:12">
      <c r="C3" s="4" t="s">
        <v>1</v>
      </c>
      <c r="D3" s="4"/>
      <c r="E3" s="4"/>
    </row>
    <row r="4" spans="1:12">
      <c r="C4" s="4" t="s">
        <v>2</v>
      </c>
      <c r="D4" s="4"/>
      <c r="E4" s="4"/>
    </row>
    <row r="6" spans="1:12">
      <c r="E6" s="180" t="s">
        <v>31</v>
      </c>
      <c r="F6" s="180"/>
      <c r="G6" s="181"/>
      <c r="I6" s="89" t="s">
        <v>32</v>
      </c>
      <c r="J6" s="90">
        <v>0</v>
      </c>
    </row>
    <row r="7" spans="1:12">
      <c r="E7" s="182" t="s">
        <v>33</v>
      </c>
      <c r="F7" s="183"/>
    </row>
    <row r="8" spans="1:12">
      <c r="D8" s="11" t="s">
        <v>7</v>
      </c>
      <c r="E8" s="66"/>
      <c r="F8" s="66"/>
      <c r="G8" s="14"/>
    </row>
    <row r="9" spans="1:12" ht="25.5" customHeight="1">
      <c r="A9" s="109" t="s">
        <v>30</v>
      </c>
      <c r="B9" s="15" t="s">
        <v>9</v>
      </c>
      <c r="C9" s="15" t="s">
        <v>10</v>
      </c>
      <c r="D9" s="16" t="s">
        <v>11</v>
      </c>
      <c r="E9" s="16" t="s">
        <v>12</v>
      </c>
      <c r="F9" s="16" t="s">
        <v>13</v>
      </c>
      <c r="G9" s="16" t="s">
        <v>14</v>
      </c>
      <c r="H9" s="15" t="s">
        <v>15</v>
      </c>
      <c r="I9" s="15" t="s">
        <v>16</v>
      </c>
      <c r="J9" s="15" t="s">
        <v>17</v>
      </c>
    </row>
    <row r="10" spans="1:12" s="1" customFormat="1" ht="32.450000000000003" customHeight="1">
      <c r="A10" s="81"/>
      <c r="B10" s="82"/>
      <c r="C10" s="83"/>
      <c r="D10" s="110"/>
      <c r="E10" s="67"/>
      <c r="F10" s="112"/>
      <c r="G10" s="110"/>
      <c r="H10" s="64"/>
      <c r="I10" s="64"/>
      <c r="J10" s="113">
        <f>IF(G10&gt;0,G10,0.9*F10)</f>
        <v>0</v>
      </c>
    </row>
    <row r="11" spans="1:12" ht="25.5" customHeight="1">
      <c r="A11" s="114"/>
      <c r="B11" s="82"/>
      <c r="C11" s="114"/>
      <c r="D11" s="114"/>
      <c r="E11" s="115"/>
      <c r="F11" s="116"/>
      <c r="G11" s="114"/>
      <c r="H11" s="64"/>
      <c r="I11" s="68"/>
      <c r="J11" s="113">
        <f>IF(G11&gt;0,G11,0.6*F11)</f>
        <v>0</v>
      </c>
    </row>
    <row r="12" spans="1:12" ht="25.5" customHeight="1">
      <c r="A12" s="114"/>
      <c r="B12" s="82"/>
      <c r="C12" s="64"/>
      <c r="D12" s="68"/>
      <c r="E12" s="64"/>
      <c r="F12" s="69"/>
      <c r="G12" s="68"/>
      <c r="H12" s="64"/>
      <c r="I12" s="68"/>
      <c r="J12" s="113">
        <f>IF(G12&gt;0,G12,0.6*F12)</f>
        <v>0</v>
      </c>
    </row>
    <row r="13" spans="1:12" ht="25.5" customHeight="1">
      <c r="A13" s="114"/>
      <c r="B13" s="82"/>
      <c r="C13" s="64"/>
      <c r="D13" s="65"/>
      <c r="E13" s="65"/>
      <c r="F13" s="117"/>
      <c r="G13" s="68"/>
      <c r="H13" s="64"/>
      <c r="I13" s="68"/>
      <c r="J13" s="113">
        <f>IF(G13&gt;0,G13,0.6*F13)</f>
        <v>0</v>
      </c>
    </row>
    <row r="14" spans="1:12" s="1" customFormat="1" ht="25.5" customHeight="1">
      <c r="A14" s="81"/>
      <c r="B14" s="82"/>
      <c r="C14" s="83"/>
      <c r="D14" s="81"/>
      <c r="E14" s="85"/>
      <c r="F14" s="84"/>
      <c r="G14" s="83"/>
      <c r="H14" s="83"/>
      <c r="I14" s="83"/>
      <c r="J14" s="118">
        <f>IF(G14&gt;0,G14,0.6*F14)</f>
        <v>0</v>
      </c>
    </row>
    <row r="15" spans="1:12">
      <c r="C15" s="35"/>
      <c r="D15" s="35"/>
      <c r="G15" s="38"/>
      <c r="H15" s="39"/>
      <c r="I15" s="47"/>
      <c r="L15" s="49"/>
    </row>
    <row r="16" spans="1:12">
      <c r="E16" s="89" t="s">
        <v>23</v>
      </c>
      <c r="F16" s="119">
        <f>SUM(F10:F14)</f>
        <v>0</v>
      </c>
      <c r="J16" s="120">
        <f>SUM(J10:J14)</f>
        <v>0</v>
      </c>
    </row>
    <row r="18" spans="5:10">
      <c r="E18" s="181" t="s">
        <v>24</v>
      </c>
      <c r="F18" s="181"/>
      <c r="J18" s="121">
        <f>J6-J16</f>
        <v>0</v>
      </c>
    </row>
    <row r="51" spans="3:10">
      <c r="C51" s="2"/>
      <c r="D51" s="2"/>
      <c r="J51" s="70"/>
    </row>
  </sheetData>
  <mergeCells count="3">
    <mergeCell ref="E6:G6"/>
    <mergeCell ref="E7:F7"/>
    <mergeCell ref="E18:F18"/>
  </mergeCells>
  <pageMargins left="0.78740157499999996" right="0.78740157499999996" top="0.984251969" bottom="0.984251969" header="0.49212598499999999" footer="0.49212598499999999"/>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BE498-3086-45D2-9D90-89DE55ADDA7E}">
  <sheetPr>
    <tabColor theme="2" tint="-0.249977111117893"/>
  </sheetPr>
  <dimension ref="A1:N81"/>
  <sheetViews>
    <sheetView showGridLines="0" zoomScale="60" zoomScaleNormal="60" workbookViewId="0">
      <pane xSplit="1" ySplit="3" topLeftCell="I42" activePane="bottomRight" state="frozen"/>
      <selection pane="bottomRight" activeCell="M42" sqref="M42"/>
      <selection pane="bottomLeft" activeCell="A4" sqref="A4"/>
      <selection pane="topRight" activeCell="B1" sqref="B1"/>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184" t="s">
        <v>34</v>
      </c>
      <c r="B1" s="184"/>
      <c r="C1" s="184"/>
      <c r="D1" s="184"/>
      <c r="E1" s="184"/>
      <c r="F1" s="184"/>
      <c r="G1" s="184"/>
      <c r="H1" s="184"/>
      <c r="I1" s="184"/>
      <c r="J1" s="184"/>
      <c r="K1" s="184"/>
      <c r="L1" s="184"/>
      <c r="M1" s="184"/>
      <c r="N1" s="185"/>
    </row>
    <row r="2" spans="1:14" ht="75" customHeight="1">
      <c r="A2" s="186"/>
      <c r="B2" s="186"/>
      <c r="C2" s="186"/>
      <c r="D2" s="186"/>
      <c r="E2" s="186"/>
      <c r="F2" s="186"/>
      <c r="G2" s="186"/>
      <c r="H2" s="186"/>
      <c r="I2" s="186"/>
      <c r="J2" s="186"/>
      <c r="K2" s="186"/>
      <c r="L2" s="186"/>
      <c r="M2" s="186"/>
      <c r="N2" s="187"/>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232.5">
      <c r="A4" s="153" t="s">
        <v>49</v>
      </c>
      <c r="B4" s="154">
        <v>44805</v>
      </c>
      <c r="C4" s="155" t="s">
        <v>50</v>
      </c>
      <c r="D4" s="155" t="s">
        <v>51</v>
      </c>
      <c r="E4" s="153" t="s">
        <v>52</v>
      </c>
      <c r="F4" s="153" t="s">
        <v>53</v>
      </c>
      <c r="G4" s="156" t="s">
        <v>54</v>
      </c>
      <c r="H4" s="153"/>
      <c r="I4" s="157">
        <v>0</v>
      </c>
      <c r="J4" s="158">
        <v>44805</v>
      </c>
      <c r="K4" s="155" t="s">
        <v>55</v>
      </c>
      <c r="L4" s="159" t="s">
        <v>56</v>
      </c>
      <c r="M4" s="159" t="s">
        <v>57</v>
      </c>
      <c r="N4" s="164">
        <f>IF(J4&gt;0,DAYS360(B4,J4)-I4,"")</f>
        <v>0</v>
      </c>
    </row>
    <row r="5" spans="1:14" ht="178.5">
      <c r="A5" s="153" t="s">
        <v>58</v>
      </c>
      <c r="B5" s="154">
        <v>44805</v>
      </c>
      <c r="C5" s="155" t="s">
        <v>50</v>
      </c>
      <c r="D5" s="155" t="s">
        <v>59</v>
      </c>
      <c r="E5" s="153" t="s">
        <v>60</v>
      </c>
      <c r="F5" s="153" t="s">
        <v>61</v>
      </c>
      <c r="G5" s="156" t="s">
        <v>54</v>
      </c>
      <c r="H5" s="153"/>
      <c r="I5" s="157">
        <v>0</v>
      </c>
      <c r="J5" s="158">
        <v>44805</v>
      </c>
      <c r="K5" s="155" t="s">
        <v>55</v>
      </c>
      <c r="L5" s="159" t="s">
        <v>62</v>
      </c>
      <c r="M5" s="155" t="s">
        <v>63</v>
      </c>
      <c r="N5" s="164">
        <f t="shared" ref="N5:N68" si="0">IF(J5&gt;0,DAYS360(B5,J5)-I5,"")</f>
        <v>0</v>
      </c>
    </row>
    <row r="6" spans="1:14" ht="196.5">
      <c r="A6" s="153" t="s">
        <v>64</v>
      </c>
      <c r="B6" s="154">
        <v>44805</v>
      </c>
      <c r="C6" s="155" t="s">
        <v>50</v>
      </c>
      <c r="D6" s="155" t="s">
        <v>51</v>
      </c>
      <c r="E6" s="153" t="s">
        <v>65</v>
      </c>
      <c r="F6" s="153" t="s">
        <v>66</v>
      </c>
      <c r="G6" s="156" t="s">
        <v>54</v>
      </c>
      <c r="H6" s="153"/>
      <c r="I6" s="157">
        <v>0</v>
      </c>
      <c r="J6" s="158">
        <v>44805</v>
      </c>
      <c r="K6" s="155" t="s">
        <v>55</v>
      </c>
      <c r="L6" s="159" t="s">
        <v>67</v>
      </c>
      <c r="M6" s="159" t="s">
        <v>57</v>
      </c>
      <c r="N6" s="164">
        <f t="shared" si="0"/>
        <v>0</v>
      </c>
    </row>
    <row r="7" spans="1:14" ht="89.25">
      <c r="A7" s="153" t="s">
        <v>68</v>
      </c>
      <c r="B7" s="154">
        <v>44805</v>
      </c>
      <c r="C7" s="155" t="s">
        <v>55</v>
      </c>
      <c r="D7" s="155" t="s">
        <v>69</v>
      </c>
      <c r="E7" s="153" t="s">
        <v>70</v>
      </c>
      <c r="F7" s="153" t="s">
        <v>71</v>
      </c>
      <c r="G7" s="156" t="s">
        <v>54</v>
      </c>
      <c r="H7" s="153"/>
      <c r="I7" s="157">
        <v>0</v>
      </c>
      <c r="J7" s="158">
        <v>44805</v>
      </c>
      <c r="K7" s="155" t="s">
        <v>55</v>
      </c>
      <c r="L7" s="159" t="s">
        <v>72</v>
      </c>
      <c r="M7" s="159" t="s">
        <v>73</v>
      </c>
      <c r="N7" s="164">
        <f t="shared" si="0"/>
        <v>0</v>
      </c>
    </row>
    <row r="8" spans="1:14" ht="89.25">
      <c r="A8" s="153" t="s">
        <v>74</v>
      </c>
      <c r="B8" s="154">
        <v>44805</v>
      </c>
      <c r="C8" s="155" t="s">
        <v>55</v>
      </c>
      <c r="D8" s="155" t="s">
        <v>75</v>
      </c>
      <c r="E8" s="153" t="s">
        <v>76</v>
      </c>
      <c r="F8" s="153" t="s">
        <v>77</v>
      </c>
      <c r="G8" s="156" t="s">
        <v>78</v>
      </c>
      <c r="H8" s="153" t="s">
        <v>79</v>
      </c>
      <c r="I8" s="157">
        <v>1</v>
      </c>
      <c r="J8" s="158">
        <v>44806</v>
      </c>
      <c r="K8" s="155" t="s">
        <v>55</v>
      </c>
      <c r="L8" s="159" t="s">
        <v>80</v>
      </c>
      <c r="M8" s="159" t="s">
        <v>81</v>
      </c>
      <c r="N8" s="164">
        <f t="shared" si="0"/>
        <v>0</v>
      </c>
    </row>
    <row r="9" spans="1:14" ht="286.5">
      <c r="A9" s="153" t="s">
        <v>82</v>
      </c>
      <c r="B9" s="154">
        <v>44805</v>
      </c>
      <c r="C9" s="155" t="s">
        <v>50</v>
      </c>
      <c r="D9" s="155" t="s">
        <v>63</v>
      </c>
      <c r="E9" s="153" t="s">
        <v>83</v>
      </c>
      <c r="F9" s="153" t="s">
        <v>84</v>
      </c>
      <c r="G9" s="156" t="s">
        <v>54</v>
      </c>
      <c r="H9" s="153"/>
      <c r="I9" s="157">
        <v>0</v>
      </c>
      <c r="J9" s="158">
        <v>44805</v>
      </c>
      <c r="K9" s="159" t="s">
        <v>55</v>
      </c>
      <c r="L9" s="159" t="s">
        <v>85</v>
      </c>
      <c r="M9" s="159" t="s">
        <v>63</v>
      </c>
      <c r="N9" s="164">
        <f t="shared" si="0"/>
        <v>0</v>
      </c>
    </row>
    <row r="10" spans="1:14" ht="409.6">
      <c r="A10" s="153" t="s">
        <v>86</v>
      </c>
      <c r="B10" s="154">
        <v>44790</v>
      </c>
      <c r="C10" s="155" t="s">
        <v>50</v>
      </c>
      <c r="D10" s="155" t="s">
        <v>51</v>
      </c>
      <c r="E10" s="153" t="s">
        <v>87</v>
      </c>
      <c r="F10" s="153" t="s">
        <v>88</v>
      </c>
      <c r="G10" s="156" t="s">
        <v>78</v>
      </c>
      <c r="H10" s="153" t="s">
        <v>89</v>
      </c>
      <c r="I10" s="157">
        <v>29</v>
      </c>
      <c r="J10" s="158">
        <v>44820</v>
      </c>
      <c r="K10" s="159" t="s">
        <v>90</v>
      </c>
      <c r="L10" s="159" t="s">
        <v>91</v>
      </c>
      <c r="M10" s="159" t="s">
        <v>51</v>
      </c>
      <c r="N10" s="164">
        <f t="shared" si="0"/>
        <v>0</v>
      </c>
    </row>
    <row r="11" spans="1:14" ht="214.5">
      <c r="A11" s="153" t="s">
        <v>92</v>
      </c>
      <c r="B11" s="154">
        <v>44789</v>
      </c>
      <c r="C11" s="155" t="s">
        <v>50</v>
      </c>
      <c r="D11" s="155" t="s">
        <v>93</v>
      </c>
      <c r="E11" s="153" t="s">
        <v>94</v>
      </c>
      <c r="F11" s="153" t="s">
        <v>95</v>
      </c>
      <c r="G11" s="156" t="s">
        <v>78</v>
      </c>
      <c r="H11" s="160" t="s">
        <v>96</v>
      </c>
      <c r="I11" s="157">
        <v>16</v>
      </c>
      <c r="J11" s="158">
        <v>44806</v>
      </c>
      <c r="K11" s="159" t="s">
        <v>55</v>
      </c>
      <c r="L11" s="159" t="s">
        <v>97</v>
      </c>
      <c r="M11" s="159" t="s">
        <v>93</v>
      </c>
      <c r="N11" s="164">
        <f t="shared" si="0"/>
        <v>0</v>
      </c>
    </row>
    <row r="12" spans="1:14" ht="143.25">
      <c r="A12" s="153" t="s">
        <v>98</v>
      </c>
      <c r="B12" s="154">
        <v>44753</v>
      </c>
      <c r="C12" s="155" t="s">
        <v>50</v>
      </c>
      <c r="D12" s="155" t="s">
        <v>75</v>
      </c>
      <c r="E12" s="153" t="s">
        <v>99</v>
      </c>
      <c r="F12" s="153" t="s">
        <v>100</v>
      </c>
      <c r="G12" s="156" t="s">
        <v>78</v>
      </c>
      <c r="H12" s="160" t="s">
        <v>101</v>
      </c>
      <c r="I12" s="157">
        <v>30</v>
      </c>
      <c r="J12" s="158">
        <v>44834</v>
      </c>
      <c r="K12" s="159" t="s">
        <v>50</v>
      </c>
      <c r="L12" s="159" t="s">
        <v>102</v>
      </c>
      <c r="M12" s="159" t="s">
        <v>103</v>
      </c>
      <c r="N12" s="164">
        <f t="shared" si="0"/>
        <v>49</v>
      </c>
    </row>
    <row r="13" spans="1:14" ht="107.25">
      <c r="A13" s="153" t="s">
        <v>104</v>
      </c>
      <c r="B13" s="154">
        <v>44806</v>
      </c>
      <c r="C13" s="155" t="s">
        <v>50</v>
      </c>
      <c r="D13" s="155" t="s">
        <v>75</v>
      </c>
      <c r="E13" s="153" t="s">
        <v>105</v>
      </c>
      <c r="F13" s="153" t="s">
        <v>106</v>
      </c>
      <c r="G13" s="156" t="s">
        <v>54</v>
      </c>
      <c r="H13" s="161"/>
      <c r="I13" s="157">
        <v>0</v>
      </c>
      <c r="J13" s="158">
        <v>44806</v>
      </c>
      <c r="K13" s="159" t="s">
        <v>55</v>
      </c>
      <c r="L13" s="159" t="s">
        <v>107</v>
      </c>
      <c r="M13" s="159" t="s">
        <v>73</v>
      </c>
      <c r="N13" s="164">
        <f t="shared" si="0"/>
        <v>0</v>
      </c>
    </row>
    <row r="14" spans="1:14" ht="89.25">
      <c r="A14" s="153" t="s">
        <v>68</v>
      </c>
      <c r="B14" s="154">
        <v>44806</v>
      </c>
      <c r="C14" s="155" t="s">
        <v>50</v>
      </c>
      <c r="D14" s="155" t="s">
        <v>73</v>
      </c>
      <c r="E14" s="153" t="s">
        <v>70</v>
      </c>
      <c r="F14" s="153" t="s">
        <v>108</v>
      </c>
      <c r="G14" s="156" t="s">
        <v>78</v>
      </c>
      <c r="H14" s="160" t="s">
        <v>109</v>
      </c>
      <c r="I14" s="157">
        <v>3</v>
      </c>
      <c r="J14" s="158">
        <v>44809</v>
      </c>
      <c r="K14" s="159" t="s">
        <v>55</v>
      </c>
      <c r="L14" s="159" t="s">
        <v>110</v>
      </c>
      <c r="M14" s="159" t="s">
        <v>81</v>
      </c>
      <c r="N14" s="164">
        <f t="shared" si="0"/>
        <v>0</v>
      </c>
    </row>
    <row r="15" spans="1:14" ht="107.25">
      <c r="A15" s="153" t="s">
        <v>111</v>
      </c>
      <c r="B15" s="162">
        <v>44809</v>
      </c>
      <c r="C15" s="153" t="s">
        <v>55</v>
      </c>
      <c r="D15" s="153" t="s">
        <v>73</v>
      </c>
      <c r="E15" s="153" t="s">
        <v>112</v>
      </c>
      <c r="F15" s="153" t="s">
        <v>113</v>
      </c>
      <c r="G15" s="156" t="s">
        <v>78</v>
      </c>
      <c r="H15" s="163" t="s">
        <v>114</v>
      </c>
      <c r="I15" s="157">
        <v>1</v>
      </c>
      <c r="J15" s="158">
        <v>44810</v>
      </c>
      <c r="K15" s="159" t="s">
        <v>55</v>
      </c>
      <c r="L15" s="159" t="s">
        <v>115</v>
      </c>
      <c r="M15" s="159" t="s">
        <v>116</v>
      </c>
      <c r="N15" s="164">
        <f t="shared" si="0"/>
        <v>0</v>
      </c>
    </row>
    <row r="16" spans="1:14" ht="89.25">
      <c r="A16" s="153" t="s">
        <v>117</v>
      </c>
      <c r="B16" s="162">
        <v>44809</v>
      </c>
      <c r="C16" s="153" t="s">
        <v>50</v>
      </c>
      <c r="D16" s="153" t="s">
        <v>75</v>
      </c>
      <c r="E16" s="153" t="s">
        <v>118</v>
      </c>
      <c r="F16" s="153" t="s">
        <v>119</v>
      </c>
      <c r="G16" s="156" t="s">
        <v>54</v>
      </c>
      <c r="H16" s="163"/>
      <c r="I16" s="157">
        <v>0</v>
      </c>
      <c r="J16" s="158">
        <v>44809</v>
      </c>
      <c r="K16" s="159" t="s">
        <v>50</v>
      </c>
      <c r="L16" s="159" t="s">
        <v>120</v>
      </c>
      <c r="M16" s="158" t="s">
        <v>103</v>
      </c>
      <c r="N16" s="164">
        <f t="shared" si="0"/>
        <v>0</v>
      </c>
    </row>
    <row r="17" spans="1:14" ht="196.5">
      <c r="A17" s="153" t="s">
        <v>121</v>
      </c>
      <c r="B17" s="162">
        <v>44809</v>
      </c>
      <c r="C17" s="153" t="s">
        <v>50</v>
      </c>
      <c r="D17" s="153" t="s">
        <v>51</v>
      </c>
      <c r="E17" s="153" t="s">
        <v>122</v>
      </c>
      <c r="F17" s="153" t="s">
        <v>123</v>
      </c>
      <c r="G17" s="156" t="s">
        <v>54</v>
      </c>
      <c r="H17" s="163"/>
      <c r="I17" s="157">
        <v>0</v>
      </c>
      <c r="J17" s="158">
        <v>44809</v>
      </c>
      <c r="K17" s="159" t="s">
        <v>55</v>
      </c>
      <c r="L17" s="159" t="s">
        <v>67</v>
      </c>
      <c r="M17" s="158" t="s">
        <v>57</v>
      </c>
      <c r="N17" s="164">
        <f t="shared" si="0"/>
        <v>0</v>
      </c>
    </row>
    <row r="18" spans="1:14" ht="107.25">
      <c r="A18" s="153" t="s">
        <v>124</v>
      </c>
      <c r="B18" s="162">
        <v>44810</v>
      </c>
      <c r="C18" s="153" t="s">
        <v>55</v>
      </c>
      <c r="D18" s="153" t="s">
        <v>73</v>
      </c>
      <c r="E18" s="153" t="s">
        <v>125</v>
      </c>
      <c r="F18" s="153" t="s">
        <v>126</v>
      </c>
      <c r="G18" s="156" t="s">
        <v>54</v>
      </c>
      <c r="H18" s="163"/>
      <c r="I18" s="157">
        <v>0</v>
      </c>
      <c r="J18" s="158">
        <v>44810</v>
      </c>
      <c r="K18" s="159" t="s">
        <v>55</v>
      </c>
      <c r="L18" s="159" t="s">
        <v>115</v>
      </c>
      <c r="M18" s="158" t="s">
        <v>116</v>
      </c>
      <c r="N18" s="164">
        <f t="shared" si="0"/>
        <v>0</v>
      </c>
    </row>
    <row r="19" spans="1:14" ht="125.25">
      <c r="A19" s="153" t="s">
        <v>127</v>
      </c>
      <c r="B19" s="162">
        <v>44810</v>
      </c>
      <c r="C19" s="153" t="s">
        <v>55</v>
      </c>
      <c r="D19" s="153" t="s">
        <v>93</v>
      </c>
      <c r="E19" s="153" t="s">
        <v>128</v>
      </c>
      <c r="F19" s="153" t="s">
        <v>129</v>
      </c>
      <c r="G19" s="156" t="s">
        <v>54</v>
      </c>
      <c r="H19" s="163"/>
      <c r="I19" s="157">
        <v>0</v>
      </c>
      <c r="J19" s="158">
        <v>44810</v>
      </c>
      <c r="K19" s="159" t="s">
        <v>55</v>
      </c>
      <c r="L19" s="159" t="s">
        <v>130</v>
      </c>
      <c r="M19" s="158" t="s">
        <v>69</v>
      </c>
      <c r="N19" s="164">
        <f t="shared" si="0"/>
        <v>0</v>
      </c>
    </row>
    <row r="20" spans="1:14" ht="125.25">
      <c r="A20" s="153" t="s">
        <v>131</v>
      </c>
      <c r="B20" s="162">
        <v>44816</v>
      </c>
      <c r="C20" s="153" t="s">
        <v>50</v>
      </c>
      <c r="D20" s="153" t="s">
        <v>132</v>
      </c>
      <c r="E20" s="153" t="s">
        <v>133</v>
      </c>
      <c r="F20" s="153" t="s">
        <v>134</v>
      </c>
      <c r="G20" s="156" t="s">
        <v>54</v>
      </c>
      <c r="H20" s="163"/>
      <c r="I20" s="157">
        <v>0</v>
      </c>
      <c r="J20" s="158">
        <v>44816</v>
      </c>
      <c r="K20" s="159" t="s">
        <v>135</v>
      </c>
      <c r="L20" s="159" t="s">
        <v>136</v>
      </c>
      <c r="M20" s="158" t="s">
        <v>132</v>
      </c>
      <c r="N20" s="164">
        <f t="shared" si="0"/>
        <v>0</v>
      </c>
    </row>
    <row r="21" spans="1:14" ht="89.25">
      <c r="A21" s="153" t="s">
        <v>137</v>
      </c>
      <c r="B21" s="162">
        <v>44816</v>
      </c>
      <c r="C21" s="153" t="s">
        <v>50</v>
      </c>
      <c r="D21" s="153" t="s">
        <v>75</v>
      </c>
      <c r="E21" s="153" t="s">
        <v>138</v>
      </c>
      <c r="F21" s="153" t="s">
        <v>139</v>
      </c>
      <c r="G21" s="156" t="s">
        <v>54</v>
      </c>
      <c r="H21" s="163"/>
      <c r="I21" s="157">
        <v>0</v>
      </c>
      <c r="J21" s="158">
        <v>44816</v>
      </c>
      <c r="K21" s="159" t="s">
        <v>50</v>
      </c>
      <c r="L21" s="159" t="s">
        <v>140</v>
      </c>
      <c r="M21" s="158" t="s">
        <v>73</v>
      </c>
      <c r="N21" s="164">
        <f t="shared" si="0"/>
        <v>0</v>
      </c>
    </row>
    <row r="22" spans="1:14" ht="107.25">
      <c r="A22" s="153" t="s">
        <v>124</v>
      </c>
      <c r="B22" s="162">
        <v>44816</v>
      </c>
      <c r="C22" s="153" t="s">
        <v>50</v>
      </c>
      <c r="D22" s="153" t="s">
        <v>141</v>
      </c>
      <c r="E22" s="153" t="s">
        <v>125</v>
      </c>
      <c r="F22" s="153" t="s">
        <v>142</v>
      </c>
      <c r="G22" s="156" t="s">
        <v>54</v>
      </c>
      <c r="H22" s="163"/>
      <c r="I22" s="157">
        <v>0</v>
      </c>
      <c r="J22" s="158">
        <v>44816</v>
      </c>
      <c r="K22" s="159" t="s">
        <v>50</v>
      </c>
      <c r="L22" s="159" t="s">
        <v>143</v>
      </c>
      <c r="M22" s="158" t="s">
        <v>103</v>
      </c>
      <c r="N22" s="164">
        <f t="shared" si="0"/>
        <v>0</v>
      </c>
    </row>
    <row r="23" spans="1:14" ht="107.25">
      <c r="A23" s="153" t="s">
        <v>111</v>
      </c>
      <c r="B23" s="162">
        <v>44816</v>
      </c>
      <c r="C23" s="153" t="s">
        <v>50</v>
      </c>
      <c r="D23" s="153" t="s">
        <v>141</v>
      </c>
      <c r="E23" s="153" t="s">
        <v>112</v>
      </c>
      <c r="F23" s="153" t="s">
        <v>142</v>
      </c>
      <c r="G23" s="156" t="s">
        <v>54</v>
      </c>
      <c r="H23" s="163"/>
      <c r="I23" s="157">
        <v>0</v>
      </c>
      <c r="J23" s="158">
        <v>44816</v>
      </c>
      <c r="K23" s="159" t="s">
        <v>50</v>
      </c>
      <c r="L23" s="159" t="s">
        <v>143</v>
      </c>
      <c r="M23" s="158" t="s">
        <v>103</v>
      </c>
      <c r="N23" s="164">
        <f t="shared" si="0"/>
        <v>0</v>
      </c>
    </row>
    <row r="24" spans="1:14" ht="125.25">
      <c r="A24" s="153" t="s">
        <v>82</v>
      </c>
      <c r="B24" s="162">
        <v>44816</v>
      </c>
      <c r="C24" s="153" t="s">
        <v>50</v>
      </c>
      <c r="D24" s="153" t="s">
        <v>75</v>
      </c>
      <c r="E24" s="153" t="s">
        <v>144</v>
      </c>
      <c r="F24" s="153" t="s">
        <v>145</v>
      </c>
      <c r="G24" s="156" t="s">
        <v>54</v>
      </c>
      <c r="H24" s="163"/>
      <c r="I24" s="157">
        <v>0</v>
      </c>
      <c r="J24" s="158">
        <v>44816</v>
      </c>
      <c r="K24" s="159" t="s">
        <v>50</v>
      </c>
      <c r="L24" s="159" t="s">
        <v>146</v>
      </c>
      <c r="M24" s="158" t="s">
        <v>73</v>
      </c>
      <c r="N24" s="164">
        <f t="shared" si="0"/>
        <v>0</v>
      </c>
    </row>
    <row r="25" spans="1:14" ht="196.5">
      <c r="A25" s="153" t="s">
        <v>147</v>
      </c>
      <c r="B25" s="162">
        <v>44816</v>
      </c>
      <c r="C25" s="153" t="s">
        <v>50</v>
      </c>
      <c r="D25" s="153" t="s">
        <v>148</v>
      </c>
      <c r="E25" s="153" t="s">
        <v>149</v>
      </c>
      <c r="F25" s="153" t="s">
        <v>61</v>
      </c>
      <c r="G25" s="156" t="s">
        <v>54</v>
      </c>
      <c r="H25" s="163"/>
      <c r="I25" s="157">
        <v>0</v>
      </c>
      <c r="J25" s="158">
        <v>44816</v>
      </c>
      <c r="K25" s="159" t="s">
        <v>135</v>
      </c>
      <c r="L25" s="159" t="s">
        <v>150</v>
      </c>
      <c r="M25" s="158" t="s">
        <v>148</v>
      </c>
      <c r="N25" s="164">
        <f t="shared" si="0"/>
        <v>0</v>
      </c>
    </row>
    <row r="26" spans="1:14" ht="303.75">
      <c r="A26" s="153" t="s">
        <v>151</v>
      </c>
      <c r="B26" s="162">
        <v>44816</v>
      </c>
      <c r="C26" s="153" t="s">
        <v>152</v>
      </c>
      <c r="D26" s="153" t="s">
        <v>103</v>
      </c>
      <c r="E26" s="153" t="s">
        <v>153</v>
      </c>
      <c r="F26" s="153" t="s">
        <v>154</v>
      </c>
      <c r="G26" s="156" t="s">
        <v>54</v>
      </c>
      <c r="H26" s="163"/>
      <c r="I26" s="157">
        <v>1</v>
      </c>
      <c r="J26" s="158">
        <v>44817</v>
      </c>
      <c r="K26" s="159" t="s">
        <v>135</v>
      </c>
      <c r="L26" s="159" t="s">
        <v>155</v>
      </c>
      <c r="M26" s="158" t="s">
        <v>93</v>
      </c>
      <c r="N26" s="164">
        <f t="shared" si="0"/>
        <v>0</v>
      </c>
    </row>
    <row r="27" spans="1:14" ht="232.5">
      <c r="A27" s="153" t="s">
        <v>156</v>
      </c>
      <c r="B27" s="162">
        <v>44817</v>
      </c>
      <c r="C27" s="153" t="s">
        <v>50</v>
      </c>
      <c r="D27" s="153" t="s">
        <v>75</v>
      </c>
      <c r="E27" s="153" t="s">
        <v>157</v>
      </c>
      <c r="F27" s="153" t="s">
        <v>158</v>
      </c>
      <c r="G27" s="156" t="s">
        <v>54</v>
      </c>
      <c r="H27" s="163"/>
      <c r="I27" s="157">
        <v>0</v>
      </c>
      <c r="J27" s="158">
        <v>44817</v>
      </c>
      <c r="K27" s="159" t="s">
        <v>50</v>
      </c>
      <c r="L27" s="159" t="s">
        <v>159</v>
      </c>
      <c r="M27" s="158" t="s">
        <v>73</v>
      </c>
      <c r="N27" s="164">
        <f t="shared" si="0"/>
        <v>0</v>
      </c>
    </row>
    <row r="28" spans="1:14" ht="54">
      <c r="A28" s="153" t="s">
        <v>160</v>
      </c>
      <c r="B28" s="162">
        <v>44817</v>
      </c>
      <c r="C28" s="153" t="s">
        <v>135</v>
      </c>
      <c r="D28" s="153" t="s">
        <v>57</v>
      </c>
      <c r="E28" s="153" t="s">
        <v>161</v>
      </c>
      <c r="F28" s="153" t="s">
        <v>162</v>
      </c>
      <c r="G28" s="156" t="s">
        <v>54</v>
      </c>
      <c r="H28" s="163"/>
      <c r="I28" s="157">
        <v>0</v>
      </c>
      <c r="J28" s="158">
        <v>44817</v>
      </c>
      <c r="K28" s="159" t="s">
        <v>50</v>
      </c>
      <c r="L28" s="159" t="s">
        <v>61</v>
      </c>
      <c r="M28" s="158" t="s">
        <v>163</v>
      </c>
      <c r="N28" s="164">
        <f t="shared" si="0"/>
        <v>0</v>
      </c>
    </row>
    <row r="29" spans="1:14" ht="107.25">
      <c r="A29" s="153" t="s">
        <v>164</v>
      </c>
      <c r="B29" s="162">
        <v>44817</v>
      </c>
      <c r="C29" s="153" t="s">
        <v>135</v>
      </c>
      <c r="D29" s="153" t="s">
        <v>75</v>
      </c>
      <c r="E29" s="153" t="s">
        <v>165</v>
      </c>
      <c r="F29" s="153" t="s">
        <v>166</v>
      </c>
      <c r="G29" s="156" t="s">
        <v>54</v>
      </c>
      <c r="H29" s="163"/>
      <c r="I29" s="157">
        <v>0</v>
      </c>
      <c r="J29" s="158">
        <v>44817</v>
      </c>
      <c r="K29" s="159" t="s">
        <v>50</v>
      </c>
      <c r="L29" s="159" t="s">
        <v>167</v>
      </c>
      <c r="M29" s="158" t="s">
        <v>73</v>
      </c>
      <c r="N29" s="164">
        <f t="shared" si="0"/>
        <v>0</v>
      </c>
    </row>
    <row r="30" spans="1:14" ht="89.25">
      <c r="A30" s="153" t="s">
        <v>168</v>
      </c>
      <c r="B30" s="162">
        <v>44817</v>
      </c>
      <c r="C30" s="153" t="s">
        <v>50</v>
      </c>
      <c r="D30" s="153" t="s">
        <v>93</v>
      </c>
      <c r="E30" s="153" t="s">
        <v>169</v>
      </c>
      <c r="F30" s="153" t="s">
        <v>170</v>
      </c>
      <c r="G30" s="156" t="s">
        <v>54</v>
      </c>
      <c r="H30" s="163"/>
      <c r="I30" s="157">
        <v>0</v>
      </c>
      <c r="J30" s="158">
        <v>44818</v>
      </c>
      <c r="K30" s="159" t="s">
        <v>135</v>
      </c>
      <c r="L30" s="159" t="s">
        <v>171</v>
      </c>
      <c r="M30" s="158" t="s">
        <v>57</v>
      </c>
      <c r="N30" s="164">
        <f t="shared" si="0"/>
        <v>1</v>
      </c>
    </row>
    <row r="31" spans="1:14" ht="214.5">
      <c r="A31" s="153" t="s">
        <v>172</v>
      </c>
      <c r="B31" s="162">
        <v>44817</v>
      </c>
      <c r="C31" s="153" t="s">
        <v>50</v>
      </c>
      <c r="D31" s="153" t="s">
        <v>75</v>
      </c>
      <c r="E31" s="153" t="s">
        <v>173</v>
      </c>
      <c r="F31" s="153" t="s">
        <v>174</v>
      </c>
      <c r="G31" s="156" t="s">
        <v>54</v>
      </c>
      <c r="H31" s="163"/>
      <c r="I31" s="157">
        <v>0</v>
      </c>
      <c r="J31" s="158">
        <v>44818</v>
      </c>
      <c r="K31" s="159" t="s">
        <v>50</v>
      </c>
      <c r="L31" s="159" t="s">
        <v>175</v>
      </c>
      <c r="M31" s="158" t="s">
        <v>73</v>
      </c>
      <c r="N31" s="164">
        <f t="shared" si="0"/>
        <v>1</v>
      </c>
    </row>
    <row r="32" spans="1:14" ht="409.6">
      <c r="A32" s="153" t="s">
        <v>176</v>
      </c>
      <c r="B32" s="162">
        <v>44818</v>
      </c>
      <c r="C32" s="153" t="s">
        <v>90</v>
      </c>
      <c r="D32" s="153" t="s">
        <v>73</v>
      </c>
      <c r="E32" s="153" t="s">
        <v>177</v>
      </c>
      <c r="F32" s="153" t="s">
        <v>178</v>
      </c>
      <c r="G32" s="156" t="s">
        <v>54</v>
      </c>
      <c r="H32" s="163"/>
      <c r="I32" s="157">
        <v>0</v>
      </c>
      <c r="J32" s="158">
        <v>44819</v>
      </c>
      <c r="K32" s="159" t="s">
        <v>135</v>
      </c>
      <c r="L32" s="159" t="s">
        <v>179</v>
      </c>
      <c r="M32" s="158" t="s">
        <v>73</v>
      </c>
      <c r="N32" s="164">
        <f t="shared" si="0"/>
        <v>1</v>
      </c>
    </row>
    <row r="33" spans="1:14" ht="232.5">
      <c r="A33" s="153" t="s">
        <v>180</v>
      </c>
      <c r="B33" s="162">
        <v>44818</v>
      </c>
      <c r="C33" s="153" t="s">
        <v>90</v>
      </c>
      <c r="D33" s="153" t="s">
        <v>163</v>
      </c>
      <c r="E33" s="153" t="s">
        <v>181</v>
      </c>
      <c r="F33" s="153" t="s">
        <v>182</v>
      </c>
      <c r="G33" s="156" t="s">
        <v>54</v>
      </c>
      <c r="H33" s="163"/>
      <c r="I33" s="157">
        <v>0</v>
      </c>
      <c r="J33" s="158">
        <v>44818</v>
      </c>
      <c r="K33" s="159" t="s">
        <v>90</v>
      </c>
      <c r="L33" s="159" t="s">
        <v>183</v>
      </c>
      <c r="M33" s="158" t="s">
        <v>51</v>
      </c>
      <c r="N33" s="164">
        <f t="shared" si="0"/>
        <v>0</v>
      </c>
    </row>
    <row r="34" spans="1:14" ht="125.25">
      <c r="A34" s="153" t="s">
        <v>184</v>
      </c>
      <c r="B34" s="162">
        <v>44818</v>
      </c>
      <c r="C34" s="153" t="s">
        <v>50</v>
      </c>
      <c r="D34" s="153" t="s">
        <v>75</v>
      </c>
      <c r="E34" s="153" t="s">
        <v>185</v>
      </c>
      <c r="F34" s="153" t="s">
        <v>186</v>
      </c>
      <c r="G34" s="156" t="s">
        <v>54</v>
      </c>
      <c r="H34" s="163"/>
      <c r="I34" s="157">
        <v>0</v>
      </c>
      <c r="J34" s="158">
        <v>44818</v>
      </c>
      <c r="K34" s="159" t="s">
        <v>50</v>
      </c>
      <c r="L34" s="159" t="s">
        <v>187</v>
      </c>
      <c r="M34" s="158" t="s">
        <v>73</v>
      </c>
      <c r="N34" s="164">
        <f t="shared" si="0"/>
        <v>0</v>
      </c>
    </row>
    <row r="35" spans="1:14" ht="89.25">
      <c r="A35" s="153" t="s">
        <v>188</v>
      </c>
      <c r="B35" s="162">
        <v>44819</v>
      </c>
      <c r="C35" s="153" t="s">
        <v>50</v>
      </c>
      <c r="D35" s="153" t="s">
        <v>51</v>
      </c>
      <c r="E35" s="153" t="s">
        <v>189</v>
      </c>
      <c r="F35" s="153" t="s">
        <v>190</v>
      </c>
      <c r="G35" s="156" t="s">
        <v>54</v>
      </c>
      <c r="H35" s="163"/>
      <c r="I35" s="157">
        <v>0</v>
      </c>
      <c r="J35" s="158">
        <v>44820</v>
      </c>
      <c r="K35" s="159" t="s">
        <v>50</v>
      </c>
      <c r="L35" s="159" t="s">
        <v>191</v>
      </c>
      <c r="M35" s="158" t="s">
        <v>57</v>
      </c>
      <c r="N35" s="164">
        <f t="shared" si="0"/>
        <v>1</v>
      </c>
    </row>
    <row r="36" spans="1:14" ht="143.25">
      <c r="A36" s="153" t="s">
        <v>127</v>
      </c>
      <c r="B36" s="162">
        <v>44819</v>
      </c>
      <c r="C36" s="153" t="s">
        <v>50</v>
      </c>
      <c r="D36" s="153" t="s">
        <v>69</v>
      </c>
      <c r="E36" s="153" t="s">
        <v>128</v>
      </c>
      <c r="F36" s="153" t="s">
        <v>192</v>
      </c>
      <c r="G36" s="156" t="s">
        <v>54</v>
      </c>
      <c r="H36" s="163"/>
      <c r="I36" s="157">
        <v>0</v>
      </c>
      <c r="J36" s="158">
        <v>44820</v>
      </c>
      <c r="K36" s="159" t="s">
        <v>135</v>
      </c>
      <c r="L36" s="159" t="s">
        <v>193</v>
      </c>
      <c r="M36" s="158" t="s">
        <v>93</v>
      </c>
      <c r="N36" s="164">
        <f t="shared" si="0"/>
        <v>1</v>
      </c>
    </row>
    <row r="37" spans="1:14" ht="125.25">
      <c r="A37" s="153" t="s">
        <v>194</v>
      </c>
      <c r="B37" s="162">
        <v>44819</v>
      </c>
      <c r="C37" s="153" t="s">
        <v>50</v>
      </c>
      <c r="D37" s="153" t="s">
        <v>57</v>
      </c>
      <c r="E37" s="153" t="s">
        <v>195</v>
      </c>
      <c r="F37" s="153" t="s">
        <v>196</v>
      </c>
      <c r="G37" s="156" t="s">
        <v>54</v>
      </c>
      <c r="H37" s="163"/>
      <c r="I37" s="157">
        <v>0</v>
      </c>
      <c r="J37" s="158">
        <v>44820</v>
      </c>
      <c r="K37" s="159" t="s">
        <v>135</v>
      </c>
      <c r="L37" s="159" t="s">
        <v>197</v>
      </c>
      <c r="M37" s="158" t="s">
        <v>57</v>
      </c>
      <c r="N37" s="164">
        <f t="shared" si="0"/>
        <v>1</v>
      </c>
    </row>
    <row r="38" spans="1:14" ht="107.25">
      <c r="A38" s="153" t="s">
        <v>198</v>
      </c>
      <c r="B38" s="162">
        <v>44819</v>
      </c>
      <c r="C38" s="153" t="s">
        <v>50</v>
      </c>
      <c r="D38" s="153" t="s">
        <v>199</v>
      </c>
      <c r="E38" s="153" t="s">
        <v>200</v>
      </c>
      <c r="F38" s="153" t="s">
        <v>201</v>
      </c>
      <c r="G38" s="156" t="s">
        <v>54</v>
      </c>
      <c r="H38" s="163"/>
      <c r="I38" s="157">
        <v>0</v>
      </c>
      <c r="J38" s="158">
        <v>44820</v>
      </c>
      <c r="K38" s="159" t="s">
        <v>135</v>
      </c>
      <c r="L38" s="159" t="s">
        <v>202</v>
      </c>
      <c r="M38" s="158" t="s">
        <v>199</v>
      </c>
      <c r="N38" s="164">
        <f t="shared" si="0"/>
        <v>1</v>
      </c>
    </row>
    <row r="39" spans="1:14" ht="107.25">
      <c r="A39" s="153" t="s">
        <v>180</v>
      </c>
      <c r="B39" s="162">
        <v>44819</v>
      </c>
      <c r="C39" s="153" t="s">
        <v>50</v>
      </c>
      <c r="D39" s="153" t="s">
        <v>51</v>
      </c>
      <c r="E39" s="153" t="s">
        <v>181</v>
      </c>
      <c r="F39" s="153" t="s">
        <v>203</v>
      </c>
      <c r="G39" s="156" t="s">
        <v>54</v>
      </c>
      <c r="H39" s="163"/>
      <c r="I39" s="157">
        <v>0</v>
      </c>
      <c r="J39" s="158">
        <v>44820</v>
      </c>
      <c r="K39" s="159" t="s">
        <v>135</v>
      </c>
      <c r="L39" s="159" t="s">
        <v>204</v>
      </c>
      <c r="M39" s="158" t="s">
        <v>163</v>
      </c>
      <c r="N39" s="164">
        <f t="shared" si="0"/>
        <v>1</v>
      </c>
    </row>
    <row r="40" spans="1:14" ht="409.6">
      <c r="A40" s="153" t="s">
        <v>205</v>
      </c>
      <c r="B40" s="162">
        <v>44820</v>
      </c>
      <c r="C40" s="153" t="s">
        <v>50</v>
      </c>
      <c r="D40" s="153" t="s">
        <v>206</v>
      </c>
      <c r="E40" s="153" t="s">
        <v>207</v>
      </c>
      <c r="F40" s="153" t="s">
        <v>208</v>
      </c>
      <c r="G40" s="156" t="s">
        <v>54</v>
      </c>
      <c r="H40" s="163"/>
      <c r="I40" s="157">
        <v>0</v>
      </c>
      <c r="J40" s="158">
        <v>44820</v>
      </c>
      <c r="K40" s="158" t="s">
        <v>135</v>
      </c>
      <c r="L40" s="159" t="s">
        <v>209</v>
      </c>
      <c r="M40" s="159" t="s">
        <v>206</v>
      </c>
      <c r="N40" s="164">
        <f t="shared" si="0"/>
        <v>0</v>
      </c>
    </row>
    <row r="41" spans="1:14" ht="232.5">
      <c r="A41" s="153" t="s">
        <v>210</v>
      </c>
      <c r="B41" s="162">
        <v>44820</v>
      </c>
      <c r="C41" s="153" t="s">
        <v>50</v>
      </c>
      <c r="D41" s="153" t="s">
        <v>51</v>
      </c>
      <c r="E41" s="153" t="s">
        <v>211</v>
      </c>
      <c r="F41" s="153" t="s">
        <v>190</v>
      </c>
      <c r="G41" s="156" t="s">
        <v>54</v>
      </c>
      <c r="H41" s="163"/>
      <c r="I41" s="157">
        <v>0</v>
      </c>
      <c r="J41" s="158">
        <v>44823</v>
      </c>
      <c r="K41" s="159" t="s">
        <v>135</v>
      </c>
      <c r="L41" s="159" t="s">
        <v>212</v>
      </c>
      <c r="M41" s="159" t="s">
        <v>75</v>
      </c>
      <c r="N41" s="164">
        <f t="shared" si="0"/>
        <v>3</v>
      </c>
    </row>
    <row r="42" spans="1:14" ht="54">
      <c r="A42" s="153" t="s">
        <v>147</v>
      </c>
      <c r="B42" s="162">
        <v>44823</v>
      </c>
      <c r="C42" s="153" t="s">
        <v>50</v>
      </c>
      <c r="D42" s="153" t="s">
        <v>73</v>
      </c>
      <c r="E42" s="153" t="s">
        <v>149</v>
      </c>
      <c r="F42" s="153" t="s">
        <v>213</v>
      </c>
      <c r="G42" s="156" t="s">
        <v>78</v>
      </c>
      <c r="H42" s="163" t="s">
        <v>214</v>
      </c>
      <c r="I42" s="157">
        <v>11</v>
      </c>
      <c r="J42" s="158">
        <v>44834</v>
      </c>
      <c r="K42" s="163"/>
      <c r="L42" s="163"/>
      <c r="M42" s="163" t="s">
        <v>215</v>
      </c>
      <c r="N42" s="164">
        <f t="shared" si="0"/>
        <v>0</v>
      </c>
    </row>
    <row r="43" spans="1:14" ht="107.25">
      <c r="A43" s="153" t="s">
        <v>216</v>
      </c>
      <c r="B43" s="162">
        <v>44823</v>
      </c>
      <c r="C43" s="153" t="s">
        <v>50</v>
      </c>
      <c r="D43" s="153" t="s">
        <v>63</v>
      </c>
      <c r="E43" s="153" t="s">
        <v>217</v>
      </c>
      <c r="F43" s="153" t="s">
        <v>218</v>
      </c>
      <c r="G43" s="156" t="s">
        <v>54</v>
      </c>
      <c r="H43" s="163"/>
      <c r="I43" s="157">
        <v>0</v>
      </c>
      <c r="J43" s="158">
        <v>44823</v>
      </c>
      <c r="K43" s="159" t="s">
        <v>135</v>
      </c>
      <c r="L43" s="159" t="s">
        <v>219</v>
      </c>
      <c r="M43" s="159" t="s">
        <v>93</v>
      </c>
      <c r="N43" s="164">
        <f t="shared" si="0"/>
        <v>0</v>
      </c>
    </row>
    <row r="44" spans="1:14" ht="143.25">
      <c r="A44" s="153" t="s">
        <v>210</v>
      </c>
      <c r="B44" s="162">
        <v>44823</v>
      </c>
      <c r="C44" s="153" t="s">
        <v>50</v>
      </c>
      <c r="D44" s="153" t="s">
        <v>75</v>
      </c>
      <c r="E44" s="153" t="s">
        <v>211</v>
      </c>
      <c r="F44" s="153" t="s">
        <v>220</v>
      </c>
      <c r="G44" s="156" t="s">
        <v>54</v>
      </c>
      <c r="H44" s="163"/>
      <c r="I44" s="157">
        <v>0</v>
      </c>
      <c r="J44" s="158">
        <v>44823</v>
      </c>
      <c r="K44" s="159" t="s">
        <v>135</v>
      </c>
      <c r="L44" s="159" t="s">
        <v>221</v>
      </c>
      <c r="M44" s="159" t="s">
        <v>57</v>
      </c>
      <c r="N44" s="164">
        <f t="shared" si="0"/>
        <v>0</v>
      </c>
    </row>
    <row r="45" spans="1:14" ht="71.25">
      <c r="A45" s="153" t="s">
        <v>222</v>
      </c>
      <c r="B45" s="162">
        <v>44823</v>
      </c>
      <c r="C45" s="153" t="s">
        <v>50</v>
      </c>
      <c r="D45" s="153" t="s">
        <v>75</v>
      </c>
      <c r="E45" s="153" t="s">
        <v>223</v>
      </c>
      <c r="F45" s="153" t="s">
        <v>224</v>
      </c>
      <c r="G45" s="156" t="s">
        <v>54</v>
      </c>
      <c r="H45" s="163"/>
      <c r="I45" s="157">
        <v>0</v>
      </c>
      <c r="J45" s="158">
        <v>44823</v>
      </c>
      <c r="K45" s="159" t="s">
        <v>50</v>
      </c>
      <c r="L45" s="159" t="s">
        <v>225</v>
      </c>
      <c r="M45" s="159" t="s">
        <v>73</v>
      </c>
      <c r="N45" s="164">
        <f t="shared" si="0"/>
        <v>0</v>
      </c>
    </row>
    <row r="46" spans="1:14" ht="125.25">
      <c r="A46" s="153" t="s">
        <v>205</v>
      </c>
      <c r="B46" s="162">
        <v>44823</v>
      </c>
      <c r="C46" s="153" t="s">
        <v>50</v>
      </c>
      <c r="D46" s="153" t="s">
        <v>206</v>
      </c>
      <c r="E46" s="153" t="s">
        <v>207</v>
      </c>
      <c r="F46" s="153" t="s">
        <v>226</v>
      </c>
      <c r="G46" s="156" t="s">
        <v>54</v>
      </c>
      <c r="H46" s="163"/>
      <c r="I46" s="157">
        <v>0</v>
      </c>
      <c r="J46" s="158">
        <v>44823</v>
      </c>
      <c r="K46" s="159" t="s">
        <v>135</v>
      </c>
      <c r="L46" s="159" t="s">
        <v>227</v>
      </c>
      <c r="M46" s="159" t="s">
        <v>73</v>
      </c>
      <c r="N46" s="164">
        <f t="shared" si="0"/>
        <v>0</v>
      </c>
    </row>
    <row r="47" spans="1:14" ht="303.75">
      <c r="A47" s="153" t="s">
        <v>228</v>
      </c>
      <c r="B47" s="162">
        <v>44824</v>
      </c>
      <c r="C47" s="153" t="s">
        <v>50</v>
      </c>
      <c r="D47" s="153" t="s">
        <v>132</v>
      </c>
      <c r="E47" s="153" t="s">
        <v>229</v>
      </c>
      <c r="F47" s="153" t="s">
        <v>230</v>
      </c>
      <c r="G47" s="156" t="s">
        <v>54</v>
      </c>
      <c r="H47" s="163"/>
      <c r="I47" s="157">
        <v>0</v>
      </c>
      <c r="J47" s="158">
        <v>44824</v>
      </c>
      <c r="K47" s="158" t="s">
        <v>50</v>
      </c>
      <c r="L47" s="163" t="s">
        <v>231</v>
      </c>
      <c r="M47" s="159" t="s">
        <v>132</v>
      </c>
      <c r="N47" s="164">
        <f t="shared" si="0"/>
        <v>0</v>
      </c>
    </row>
    <row r="48" spans="1:14" ht="89.25">
      <c r="A48" s="153" t="s">
        <v>232</v>
      </c>
      <c r="B48" s="162">
        <v>44824</v>
      </c>
      <c r="C48" s="153" t="s">
        <v>50</v>
      </c>
      <c r="D48" s="153" t="s">
        <v>75</v>
      </c>
      <c r="E48" s="153" t="s">
        <v>233</v>
      </c>
      <c r="F48" s="153" t="s">
        <v>234</v>
      </c>
      <c r="G48" s="156" t="s">
        <v>54</v>
      </c>
      <c r="H48" s="163"/>
      <c r="I48" s="157">
        <v>0</v>
      </c>
      <c r="J48" s="158">
        <v>44824</v>
      </c>
      <c r="K48" s="158" t="s">
        <v>50</v>
      </c>
      <c r="L48" s="159" t="s">
        <v>235</v>
      </c>
      <c r="M48" s="159" t="s">
        <v>73</v>
      </c>
      <c r="N48" s="164">
        <f t="shared" si="0"/>
        <v>0</v>
      </c>
    </row>
    <row r="49" spans="1:14" ht="143.25">
      <c r="A49" s="153" t="s">
        <v>236</v>
      </c>
      <c r="B49" s="162">
        <v>44824</v>
      </c>
      <c r="C49" s="153" t="s">
        <v>50</v>
      </c>
      <c r="D49" s="153" t="s">
        <v>75</v>
      </c>
      <c r="E49" s="153" t="s">
        <v>237</v>
      </c>
      <c r="F49" s="153" t="s">
        <v>238</v>
      </c>
      <c r="G49" s="156" t="s">
        <v>54</v>
      </c>
      <c r="H49" s="163"/>
      <c r="I49" s="157">
        <v>0</v>
      </c>
      <c r="J49" s="158">
        <v>44824</v>
      </c>
      <c r="K49" s="159" t="s">
        <v>50</v>
      </c>
      <c r="L49" s="159" t="s">
        <v>239</v>
      </c>
      <c r="M49" s="159" t="s">
        <v>73</v>
      </c>
      <c r="N49" s="164">
        <f t="shared" si="0"/>
        <v>0</v>
      </c>
    </row>
    <row r="50" spans="1:14" ht="143.25">
      <c r="A50" s="153" t="s">
        <v>240</v>
      </c>
      <c r="B50" s="162">
        <v>44824</v>
      </c>
      <c r="C50" s="153" t="s">
        <v>50</v>
      </c>
      <c r="D50" s="153" t="s">
        <v>75</v>
      </c>
      <c r="E50" s="153" t="s">
        <v>241</v>
      </c>
      <c r="F50" s="153" t="s">
        <v>242</v>
      </c>
      <c r="G50" s="156" t="s">
        <v>54</v>
      </c>
      <c r="H50" s="163"/>
      <c r="I50" s="157">
        <v>0</v>
      </c>
      <c r="J50" s="158">
        <v>44824</v>
      </c>
      <c r="K50" s="159" t="s">
        <v>50</v>
      </c>
      <c r="L50" s="159" t="s">
        <v>239</v>
      </c>
      <c r="M50" s="159" t="s">
        <v>73</v>
      </c>
      <c r="N50" s="164">
        <f t="shared" si="0"/>
        <v>0</v>
      </c>
    </row>
    <row r="51" spans="1:14" ht="125.25">
      <c r="A51" s="153" t="s">
        <v>86</v>
      </c>
      <c r="B51" s="162">
        <v>44825</v>
      </c>
      <c r="C51" s="153" t="s">
        <v>50</v>
      </c>
      <c r="D51" s="153" t="s">
        <v>51</v>
      </c>
      <c r="E51" s="153" t="s">
        <v>243</v>
      </c>
      <c r="F51" s="153" t="s">
        <v>244</v>
      </c>
      <c r="G51" s="156" t="s">
        <v>54</v>
      </c>
      <c r="H51" s="163"/>
      <c r="I51" s="157">
        <v>0</v>
      </c>
      <c r="J51" s="158">
        <v>44825</v>
      </c>
      <c r="K51" s="159" t="s">
        <v>135</v>
      </c>
      <c r="L51" s="159" t="s">
        <v>245</v>
      </c>
      <c r="M51" s="159" t="s">
        <v>51</v>
      </c>
      <c r="N51" s="164">
        <f t="shared" si="0"/>
        <v>0</v>
      </c>
    </row>
    <row r="52" spans="1:14" ht="196.5">
      <c r="A52" s="153" t="s">
        <v>92</v>
      </c>
      <c r="B52" s="162">
        <v>44825</v>
      </c>
      <c r="C52" s="153" t="s">
        <v>50</v>
      </c>
      <c r="D52" s="153" t="s">
        <v>69</v>
      </c>
      <c r="E52" s="153" t="s">
        <v>94</v>
      </c>
      <c r="F52" s="153" t="s">
        <v>246</v>
      </c>
      <c r="G52" s="156" t="s">
        <v>78</v>
      </c>
      <c r="H52" s="159" t="s">
        <v>247</v>
      </c>
      <c r="I52" s="157">
        <v>3</v>
      </c>
      <c r="J52" s="158">
        <v>44830</v>
      </c>
      <c r="K52" s="159" t="s">
        <v>135</v>
      </c>
      <c r="L52" s="159" t="s">
        <v>248</v>
      </c>
      <c r="M52" s="159" t="s">
        <v>73</v>
      </c>
      <c r="N52" s="164">
        <f t="shared" si="0"/>
        <v>2</v>
      </c>
    </row>
    <row r="53" spans="1:14" ht="250.5">
      <c r="A53" s="153" t="s">
        <v>249</v>
      </c>
      <c r="B53" s="162">
        <v>44825</v>
      </c>
      <c r="C53" s="153" t="s">
        <v>50</v>
      </c>
      <c r="D53" s="153" t="s">
        <v>163</v>
      </c>
      <c r="E53" s="153" t="s">
        <v>250</v>
      </c>
      <c r="F53" s="153" t="s">
        <v>251</v>
      </c>
      <c r="G53" s="156" t="s">
        <v>78</v>
      </c>
      <c r="H53" s="163"/>
      <c r="I53" s="157">
        <v>3</v>
      </c>
      <c r="J53" s="158">
        <v>44830</v>
      </c>
      <c r="K53" s="159" t="s">
        <v>50</v>
      </c>
      <c r="L53" s="159" t="s">
        <v>120</v>
      </c>
      <c r="M53" s="159" t="s">
        <v>103</v>
      </c>
      <c r="N53" s="164">
        <f t="shared" si="0"/>
        <v>2</v>
      </c>
    </row>
    <row r="54" spans="1:14" ht="232.5">
      <c r="A54" s="153" t="s">
        <v>252</v>
      </c>
      <c r="B54" s="162">
        <v>44825</v>
      </c>
      <c r="C54" s="153" t="s">
        <v>50</v>
      </c>
      <c r="D54" s="153" t="s">
        <v>206</v>
      </c>
      <c r="E54" s="153" t="s">
        <v>253</v>
      </c>
      <c r="F54" s="153" t="s">
        <v>254</v>
      </c>
      <c r="G54" s="156" t="s">
        <v>54</v>
      </c>
      <c r="H54" s="163"/>
      <c r="I54" s="157">
        <v>0</v>
      </c>
      <c r="J54" s="158">
        <v>44826</v>
      </c>
      <c r="K54" s="159" t="s">
        <v>135</v>
      </c>
      <c r="L54" s="159" t="s">
        <v>255</v>
      </c>
      <c r="M54" s="159" t="s">
        <v>206</v>
      </c>
      <c r="N54" s="164">
        <f t="shared" si="0"/>
        <v>1</v>
      </c>
    </row>
    <row r="55" spans="1:14" ht="161.25">
      <c r="A55" s="153" t="s">
        <v>256</v>
      </c>
      <c r="B55" s="162">
        <v>44825</v>
      </c>
      <c r="C55" s="153" t="s">
        <v>50</v>
      </c>
      <c r="D55" s="153" t="s">
        <v>93</v>
      </c>
      <c r="E55" s="153" t="s">
        <v>257</v>
      </c>
      <c r="F55" s="153" t="s">
        <v>258</v>
      </c>
      <c r="G55" s="156" t="s">
        <v>54</v>
      </c>
      <c r="H55" s="163"/>
      <c r="I55" s="157">
        <v>0</v>
      </c>
      <c r="J55" s="158">
        <v>44826</v>
      </c>
      <c r="K55" s="159" t="s">
        <v>259</v>
      </c>
      <c r="L55" s="159" t="s">
        <v>260</v>
      </c>
      <c r="M55" s="159" t="s">
        <v>93</v>
      </c>
      <c r="N55" s="164">
        <f t="shared" si="0"/>
        <v>1</v>
      </c>
    </row>
    <row r="56" spans="1:14" ht="107.25">
      <c r="A56" s="153" t="s">
        <v>216</v>
      </c>
      <c r="B56" s="162">
        <v>44825</v>
      </c>
      <c r="C56" s="153" t="s">
        <v>50</v>
      </c>
      <c r="D56" s="153" t="s">
        <v>93</v>
      </c>
      <c r="E56" s="153" t="s">
        <v>217</v>
      </c>
      <c r="F56" s="153" t="s">
        <v>261</v>
      </c>
      <c r="G56" s="156" t="s">
        <v>54</v>
      </c>
      <c r="H56" s="163"/>
      <c r="I56" s="157">
        <v>0</v>
      </c>
      <c r="J56" s="158">
        <v>44825</v>
      </c>
      <c r="K56" s="159" t="s">
        <v>259</v>
      </c>
      <c r="L56" s="159" t="s">
        <v>262</v>
      </c>
      <c r="M56" s="159" t="s">
        <v>63</v>
      </c>
      <c r="N56" s="164">
        <f t="shared" si="0"/>
        <v>0</v>
      </c>
    </row>
    <row r="57" spans="1:14" ht="143.25">
      <c r="A57" s="153" t="s">
        <v>263</v>
      </c>
      <c r="B57" s="162">
        <v>44826</v>
      </c>
      <c r="C57" s="153" t="s">
        <v>50</v>
      </c>
      <c r="D57" s="153" t="s">
        <v>75</v>
      </c>
      <c r="E57" s="153" t="s">
        <v>264</v>
      </c>
      <c r="F57" s="153" t="s">
        <v>265</v>
      </c>
      <c r="G57" s="156" t="s">
        <v>54</v>
      </c>
      <c r="H57" s="163"/>
      <c r="I57" s="157">
        <v>0</v>
      </c>
      <c r="J57" s="158">
        <v>44826</v>
      </c>
      <c r="K57" s="159" t="s">
        <v>50</v>
      </c>
      <c r="L57" s="159" t="s">
        <v>266</v>
      </c>
      <c r="M57" s="159" t="s">
        <v>73</v>
      </c>
      <c r="N57" s="164">
        <f t="shared" si="0"/>
        <v>0</v>
      </c>
    </row>
    <row r="58" spans="1:14" ht="409.6">
      <c r="A58" s="153" t="s">
        <v>86</v>
      </c>
      <c r="B58" s="162">
        <v>44826</v>
      </c>
      <c r="C58" s="153" t="s">
        <v>50</v>
      </c>
      <c r="D58" s="153" t="s">
        <v>51</v>
      </c>
      <c r="E58" s="153" t="s">
        <v>243</v>
      </c>
      <c r="F58" s="153" t="s">
        <v>267</v>
      </c>
      <c r="G58" s="156" t="s">
        <v>54</v>
      </c>
      <c r="H58" s="163"/>
      <c r="I58" s="157">
        <v>0</v>
      </c>
      <c r="J58" s="158">
        <v>44827</v>
      </c>
      <c r="K58" s="159" t="s">
        <v>90</v>
      </c>
      <c r="L58" s="159" t="s">
        <v>268</v>
      </c>
      <c r="M58" s="159" t="s">
        <v>57</v>
      </c>
      <c r="N58" s="164">
        <f t="shared" si="0"/>
        <v>1</v>
      </c>
    </row>
    <row r="59" spans="1:14" ht="143.25">
      <c r="A59" s="153" t="s">
        <v>269</v>
      </c>
      <c r="B59" s="162">
        <v>44826</v>
      </c>
      <c r="C59" s="153" t="s">
        <v>50</v>
      </c>
      <c r="D59" s="153" t="s">
        <v>51</v>
      </c>
      <c r="E59" s="153" t="s">
        <v>270</v>
      </c>
      <c r="F59" s="153" t="s">
        <v>271</v>
      </c>
      <c r="G59" s="156" t="s">
        <v>54</v>
      </c>
      <c r="H59" s="163"/>
      <c r="I59" s="157">
        <v>0</v>
      </c>
      <c r="J59" s="158">
        <v>44826</v>
      </c>
      <c r="K59" s="159" t="s">
        <v>259</v>
      </c>
      <c r="L59" s="159" t="s">
        <v>272</v>
      </c>
      <c r="M59" s="159" t="s">
        <v>57</v>
      </c>
      <c r="N59" s="164">
        <f t="shared" si="0"/>
        <v>0</v>
      </c>
    </row>
    <row r="60" spans="1:14" ht="232.5">
      <c r="A60" s="153" t="s">
        <v>273</v>
      </c>
      <c r="B60" s="162">
        <v>44826</v>
      </c>
      <c r="C60" s="153" t="s">
        <v>50</v>
      </c>
      <c r="D60" s="153" t="s">
        <v>51</v>
      </c>
      <c r="E60" s="153" t="s">
        <v>274</v>
      </c>
      <c r="F60" s="153" t="s">
        <v>275</v>
      </c>
      <c r="G60" s="156" t="s">
        <v>54</v>
      </c>
      <c r="H60" s="163"/>
      <c r="I60" s="157">
        <v>0</v>
      </c>
      <c r="J60" s="158">
        <v>44826</v>
      </c>
      <c r="K60" s="159" t="s">
        <v>259</v>
      </c>
      <c r="L60" s="159" t="s">
        <v>276</v>
      </c>
      <c r="M60" s="159" t="s">
        <v>57</v>
      </c>
      <c r="N60" s="164">
        <f t="shared" si="0"/>
        <v>0</v>
      </c>
    </row>
    <row r="61" spans="1:14" ht="107.25">
      <c r="A61" s="153" t="s">
        <v>277</v>
      </c>
      <c r="B61" s="162">
        <v>44826</v>
      </c>
      <c r="C61" s="153" t="s">
        <v>50</v>
      </c>
      <c r="D61" s="153" t="s">
        <v>75</v>
      </c>
      <c r="E61" s="153" t="s">
        <v>278</v>
      </c>
      <c r="F61" s="153" t="s">
        <v>279</v>
      </c>
      <c r="G61" s="156" t="s">
        <v>54</v>
      </c>
      <c r="H61" s="163"/>
      <c r="I61" s="157">
        <v>0</v>
      </c>
      <c r="J61" s="158">
        <v>44826</v>
      </c>
      <c r="K61" s="159" t="s">
        <v>50</v>
      </c>
      <c r="L61" s="159" t="s">
        <v>280</v>
      </c>
      <c r="M61" s="159" t="s">
        <v>73</v>
      </c>
      <c r="N61" s="164">
        <f t="shared" si="0"/>
        <v>0</v>
      </c>
    </row>
    <row r="62" spans="1:14" ht="286.5">
      <c r="A62" s="153" t="s">
        <v>281</v>
      </c>
      <c r="B62" s="162">
        <v>44826</v>
      </c>
      <c r="C62" s="153" t="s">
        <v>50</v>
      </c>
      <c r="D62" s="153" t="s">
        <v>282</v>
      </c>
      <c r="E62" s="153" t="s">
        <v>283</v>
      </c>
      <c r="F62" s="153" t="s">
        <v>284</v>
      </c>
      <c r="G62" s="156" t="s">
        <v>54</v>
      </c>
      <c r="H62" s="163"/>
      <c r="I62" s="157">
        <v>0</v>
      </c>
      <c r="J62" s="158">
        <v>44826</v>
      </c>
      <c r="K62" s="159" t="s">
        <v>259</v>
      </c>
      <c r="L62" s="159" t="s">
        <v>285</v>
      </c>
      <c r="M62" s="159" t="s">
        <v>163</v>
      </c>
      <c r="N62" s="164">
        <f t="shared" si="0"/>
        <v>0</v>
      </c>
    </row>
    <row r="63" spans="1:14" ht="232.5">
      <c r="A63" s="153" t="s">
        <v>286</v>
      </c>
      <c r="B63" s="162">
        <v>44827</v>
      </c>
      <c r="C63" s="153" t="s">
        <v>50</v>
      </c>
      <c r="D63" s="153" t="s">
        <v>75</v>
      </c>
      <c r="E63" s="153" t="s">
        <v>287</v>
      </c>
      <c r="F63" s="153" t="s">
        <v>288</v>
      </c>
      <c r="G63" s="156" t="s">
        <v>54</v>
      </c>
      <c r="H63" s="163"/>
      <c r="I63" s="157">
        <v>0</v>
      </c>
      <c r="J63" s="158">
        <v>44827</v>
      </c>
      <c r="K63" s="159" t="s">
        <v>50</v>
      </c>
      <c r="L63" s="159" t="s">
        <v>289</v>
      </c>
      <c r="M63" s="159" t="s">
        <v>73</v>
      </c>
      <c r="N63" s="164">
        <f t="shared" si="0"/>
        <v>0</v>
      </c>
    </row>
    <row r="64" spans="1:14" ht="54">
      <c r="A64" s="153" t="s">
        <v>290</v>
      </c>
      <c r="B64" s="162">
        <v>44827</v>
      </c>
      <c r="C64" s="153" t="s">
        <v>50</v>
      </c>
      <c r="D64" s="153" t="s">
        <v>75</v>
      </c>
      <c r="E64" s="153" t="s">
        <v>291</v>
      </c>
      <c r="F64" s="153" t="s">
        <v>288</v>
      </c>
      <c r="G64" s="156" t="s">
        <v>54</v>
      </c>
      <c r="H64" s="163"/>
      <c r="I64" s="157">
        <v>0</v>
      </c>
      <c r="J64" s="158">
        <v>44827</v>
      </c>
      <c r="K64" s="159" t="s">
        <v>50</v>
      </c>
      <c r="L64" s="159" t="s">
        <v>289</v>
      </c>
      <c r="M64" s="159" t="s">
        <v>73</v>
      </c>
      <c r="N64" s="164">
        <f t="shared" si="0"/>
        <v>0</v>
      </c>
    </row>
    <row r="65" spans="1:14" ht="125.25">
      <c r="A65" s="153" t="s">
        <v>292</v>
      </c>
      <c r="B65" s="162">
        <v>44827</v>
      </c>
      <c r="C65" s="153" t="s">
        <v>50</v>
      </c>
      <c r="D65" s="153" t="s">
        <v>75</v>
      </c>
      <c r="E65" s="153" t="s">
        <v>293</v>
      </c>
      <c r="F65" s="153" t="s">
        <v>294</v>
      </c>
      <c r="G65" s="156" t="s">
        <v>54</v>
      </c>
      <c r="H65" s="163"/>
      <c r="I65" s="157">
        <v>0</v>
      </c>
      <c r="J65" s="158">
        <v>44827</v>
      </c>
      <c r="K65" s="159" t="s">
        <v>50</v>
      </c>
      <c r="L65" s="159" t="s">
        <v>289</v>
      </c>
      <c r="M65" s="159" t="s">
        <v>73</v>
      </c>
      <c r="N65" s="164">
        <f t="shared" si="0"/>
        <v>0</v>
      </c>
    </row>
    <row r="66" spans="1:14" ht="89.25">
      <c r="A66" s="153" t="s">
        <v>252</v>
      </c>
      <c r="B66" s="162">
        <v>44827</v>
      </c>
      <c r="C66" s="153" t="s">
        <v>50</v>
      </c>
      <c r="D66" s="153" t="s">
        <v>206</v>
      </c>
      <c r="E66" s="153" t="s">
        <v>295</v>
      </c>
      <c r="F66" s="153" t="s">
        <v>296</v>
      </c>
      <c r="G66" s="156" t="s">
        <v>54</v>
      </c>
      <c r="H66" s="163"/>
      <c r="I66" s="157">
        <v>0</v>
      </c>
      <c r="J66" s="158">
        <v>44827</v>
      </c>
      <c r="K66" s="159" t="s">
        <v>50</v>
      </c>
      <c r="L66" s="159" t="s">
        <v>289</v>
      </c>
      <c r="M66" s="159" t="s">
        <v>73</v>
      </c>
      <c r="N66" s="164">
        <f t="shared" si="0"/>
        <v>0</v>
      </c>
    </row>
    <row r="67" spans="1:14" ht="161.25">
      <c r="A67" s="153" t="s">
        <v>297</v>
      </c>
      <c r="B67" s="162">
        <v>44827</v>
      </c>
      <c r="C67" s="153" t="s">
        <v>50</v>
      </c>
      <c r="D67" s="153" t="s">
        <v>75</v>
      </c>
      <c r="E67" s="153" t="s">
        <v>298</v>
      </c>
      <c r="F67" s="153" t="s">
        <v>299</v>
      </c>
      <c r="G67" s="156" t="s">
        <v>54</v>
      </c>
      <c r="H67" s="163"/>
      <c r="I67" s="157">
        <v>0</v>
      </c>
      <c r="J67" s="158">
        <v>44827</v>
      </c>
      <c r="K67" s="159" t="s">
        <v>50</v>
      </c>
      <c r="L67" s="159" t="s">
        <v>289</v>
      </c>
      <c r="M67" s="159" t="s">
        <v>73</v>
      </c>
      <c r="N67" s="164">
        <f t="shared" si="0"/>
        <v>0</v>
      </c>
    </row>
    <row r="68" spans="1:14" ht="54">
      <c r="A68" s="153" t="s">
        <v>300</v>
      </c>
      <c r="B68" s="162">
        <v>44830</v>
      </c>
      <c r="C68" s="153" t="s">
        <v>50</v>
      </c>
      <c r="D68" s="153" t="s">
        <v>75</v>
      </c>
      <c r="E68" s="153" t="s">
        <v>301</v>
      </c>
      <c r="F68" s="153" t="s">
        <v>302</v>
      </c>
      <c r="G68" s="156" t="s">
        <v>54</v>
      </c>
      <c r="H68" s="163"/>
      <c r="I68" s="157">
        <v>0</v>
      </c>
      <c r="J68" s="158">
        <v>44830</v>
      </c>
      <c r="K68" s="159" t="s">
        <v>50</v>
      </c>
      <c r="L68" s="159" t="s">
        <v>289</v>
      </c>
      <c r="M68" s="159" t="s">
        <v>73</v>
      </c>
      <c r="N68" s="164">
        <f t="shared" si="0"/>
        <v>0</v>
      </c>
    </row>
    <row r="69" spans="1:14" ht="232.5">
      <c r="A69" s="153" t="s">
        <v>303</v>
      </c>
      <c r="B69" s="162">
        <v>44830</v>
      </c>
      <c r="C69" s="153" t="s">
        <v>50</v>
      </c>
      <c r="D69" s="153" t="s">
        <v>75</v>
      </c>
      <c r="E69" s="153" t="s">
        <v>304</v>
      </c>
      <c r="F69" s="153" t="s">
        <v>302</v>
      </c>
      <c r="G69" s="156" t="s">
        <v>54</v>
      </c>
      <c r="H69" s="163"/>
      <c r="I69" s="157">
        <v>0</v>
      </c>
      <c r="J69" s="158">
        <v>44830</v>
      </c>
      <c r="K69" s="159" t="s">
        <v>50</v>
      </c>
      <c r="L69" s="159" t="s">
        <v>305</v>
      </c>
      <c r="M69" s="159" t="s">
        <v>73</v>
      </c>
      <c r="N69" s="164">
        <f t="shared" ref="N69:N80" si="1">IF(J69&gt;0,DAYS360(B69,J69)-I69,"")</f>
        <v>0</v>
      </c>
    </row>
    <row r="70" spans="1:14" ht="125.25">
      <c r="A70" s="153" t="s">
        <v>252</v>
      </c>
      <c r="B70" s="162">
        <v>44830</v>
      </c>
      <c r="C70" s="153" t="s">
        <v>50</v>
      </c>
      <c r="D70" s="153" t="s">
        <v>63</v>
      </c>
      <c r="E70" s="153" t="s">
        <v>295</v>
      </c>
      <c r="F70" s="153" t="s">
        <v>306</v>
      </c>
      <c r="G70" s="156" t="s">
        <v>54</v>
      </c>
      <c r="H70" s="163"/>
      <c r="I70" s="157">
        <v>0</v>
      </c>
      <c r="J70" s="158">
        <v>44830</v>
      </c>
      <c r="K70" s="159" t="s">
        <v>259</v>
      </c>
      <c r="L70" s="159" t="s">
        <v>307</v>
      </c>
      <c r="M70" s="159" t="s">
        <v>51</v>
      </c>
      <c r="N70" s="164">
        <f t="shared" si="1"/>
        <v>0</v>
      </c>
    </row>
    <row r="71" spans="1:14" ht="375.75">
      <c r="A71" s="153" t="s">
        <v>308</v>
      </c>
      <c r="B71" s="162">
        <v>44830</v>
      </c>
      <c r="C71" s="153" t="s">
        <v>50</v>
      </c>
      <c r="D71" s="153" t="s">
        <v>75</v>
      </c>
      <c r="E71" s="153" t="s">
        <v>309</v>
      </c>
      <c r="F71" s="153" t="s">
        <v>302</v>
      </c>
      <c r="G71" s="156" t="s">
        <v>54</v>
      </c>
      <c r="H71" s="163"/>
      <c r="I71" s="157">
        <v>0</v>
      </c>
      <c r="J71" s="158">
        <v>44830</v>
      </c>
      <c r="K71" s="159" t="s">
        <v>50</v>
      </c>
      <c r="L71" s="159" t="s">
        <v>289</v>
      </c>
      <c r="M71" s="159" t="s">
        <v>73</v>
      </c>
      <c r="N71" s="164">
        <f t="shared" si="1"/>
        <v>0</v>
      </c>
    </row>
    <row r="72" spans="1:14" ht="214.5">
      <c r="A72" s="153" t="s">
        <v>281</v>
      </c>
      <c r="B72" s="162">
        <v>44830</v>
      </c>
      <c r="C72" s="153" t="s">
        <v>50</v>
      </c>
      <c r="D72" s="153" t="s">
        <v>163</v>
      </c>
      <c r="E72" s="153" t="s">
        <v>283</v>
      </c>
      <c r="F72" s="153" t="s">
        <v>310</v>
      </c>
      <c r="G72" s="156" t="s">
        <v>54</v>
      </c>
      <c r="H72" s="163"/>
      <c r="I72" s="157">
        <v>0</v>
      </c>
      <c r="J72" s="158">
        <v>44830</v>
      </c>
      <c r="K72" s="159" t="s">
        <v>259</v>
      </c>
      <c r="L72" s="159" t="s">
        <v>311</v>
      </c>
      <c r="M72" s="159" t="s">
        <v>163</v>
      </c>
      <c r="N72" s="164">
        <f t="shared" si="1"/>
        <v>0</v>
      </c>
    </row>
    <row r="73" spans="1:14" ht="107.25">
      <c r="A73" s="153" t="s">
        <v>312</v>
      </c>
      <c r="B73" s="162">
        <v>44831</v>
      </c>
      <c r="C73" s="153" t="s">
        <v>50</v>
      </c>
      <c r="D73" s="153" t="s">
        <v>93</v>
      </c>
      <c r="E73" s="153" t="s">
        <v>128</v>
      </c>
      <c r="F73" s="153" t="s">
        <v>313</v>
      </c>
      <c r="G73" s="156" t="s">
        <v>54</v>
      </c>
      <c r="H73" s="163"/>
      <c r="I73" s="157">
        <v>0</v>
      </c>
      <c r="J73" s="158">
        <v>44831</v>
      </c>
      <c r="K73" s="159" t="s">
        <v>50</v>
      </c>
      <c r="L73" s="159" t="s">
        <v>314</v>
      </c>
      <c r="M73" s="159" t="s">
        <v>69</v>
      </c>
      <c r="N73" s="164">
        <f t="shared" si="1"/>
        <v>0</v>
      </c>
    </row>
    <row r="74" spans="1:14" ht="178.5">
      <c r="A74" s="153" t="s">
        <v>92</v>
      </c>
      <c r="B74" s="162">
        <v>44832</v>
      </c>
      <c r="C74" s="153" t="s">
        <v>50</v>
      </c>
      <c r="D74" s="153" t="s">
        <v>93</v>
      </c>
      <c r="E74" s="153" t="s">
        <v>94</v>
      </c>
      <c r="F74" s="153" t="s">
        <v>315</v>
      </c>
      <c r="G74" s="156" t="s">
        <v>54</v>
      </c>
      <c r="H74" s="163"/>
      <c r="I74" s="157">
        <v>0</v>
      </c>
      <c r="J74" s="158">
        <v>44833</v>
      </c>
      <c r="K74" s="159" t="s">
        <v>135</v>
      </c>
      <c r="L74" s="159" t="s">
        <v>316</v>
      </c>
      <c r="M74" s="159" t="s">
        <v>93</v>
      </c>
      <c r="N74" s="164">
        <f t="shared" si="1"/>
        <v>1</v>
      </c>
    </row>
    <row r="75" spans="1:14" ht="107.25">
      <c r="A75" s="153" t="s">
        <v>180</v>
      </c>
      <c r="B75" s="162">
        <v>44833</v>
      </c>
      <c r="C75" s="153" t="s">
        <v>50</v>
      </c>
      <c r="D75" s="153" t="s">
        <v>163</v>
      </c>
      <c r="E75" s="153" t="s">
        <v>161</v>
      </c>
      <c r="F75" s="153" t="s">
        <v>317</v>
      </c>
      <c r="G75" s="156" t="s">
        <v>54</v>
      </c>
      <c r="H75" s="163"/>
      <c r="I75" s="157">
        <v>0</v>
      </c>
      <c r="J75" s="158">
        <v>44833</v>
      </c>
      <c r="K75" s="158" t="s">
        <v>135</v>
      </c>
      <c r="L75" s="159" t="s">
        <v>318</v>
      </c>
      <c r="M75" s="159" t="s">
        <v>163</v>
      </c>
      <c r="N75" s="164">
        <f t="shared" si="1"/>
        <v>0</v>
      </c>
    </row>
    <row r="76" spans="1:14" ht="178.5">
      <c r="A76" s="153" t="s">
        <v>319</v>
      </c>
      <c r="B76" s="162">
        <v>44833</v>
      </c>
      <c r="C76" s="153" t="s">
        <v>50</v>
      </c>
      <c r="D76" s="153" t="s">
        <v>320</v>
      </c>
      <c r="E76" s="153" t="s">
        <v>321</v>
      </c>
      <c r="F76" s="153" t="s">
        <v>322</v>
      </c>
      <c r="G76" s="156" t="s">
        <v>54</v>
      </c>
      <c r="H76" s="163"/>
      <c r="I76" s="157">
        <v>0</v>
      </c>
      <c r="J76" s="158">
        <v>44833</v>
      </c>
      <c r="K76" s="158" t="s">
        <v>259</v>
      </c>
      <c r="L76" s="159" t="s">
        <v>323</v>
      </c>
      <c r="M76" s="159" t="s">
        <v>320</v>
      </c>
      <c r="N76" s="164">
        <f t="shared" si="1"/>
        <v>0</v>
      </c>
    </row>
    <row r="77" spans="1:14" ht="18">
      <c r="A77" s="153"/>
      <c r="B77" s="162"/>
      <c r="C77" s="153"/>
      <c r="D77" s="153"/>
      <c r="E77" s="153"/>
      <c r="F77" s="153"/>
      <c r="G77" s="156"/>
      <c r="H77" s="163"/>
      <c r="I77" s="157"/>
      <c r="J77" s="158"/>
      <c r="K77" s="163"/>
      <c r="L77" s="163"/>
      <c r="M77" s="163"/>
      <c r="N77" s="164" t="str">
        <f t="shared" si="1"/>
        <v/>
      </c>
    </row>
    <row r="78" spans="1:14" ht="18">
      <c r="A78" s="153"/>
      <c r="B78" s="162"/>
      <c r="C78" s="153"/>
      <c r="D78" s="153"/>
      <c r="E78" s="153"/>
      <c r="F78" s="153"/>
      <c r="G78" s="156"/>
      <c r="H78" s="163"/>
      <c r="I78" s="157"/>
      <c r="J78" s="158"/>
      <c r="K78" s="163"/>
      <c r="L78" s="163"/>
      <c r="M78" s="163"/>
      <c r="N78" s="164" t="str">
        <f t="shared" si="1"/>
        <v/>
      </c>
    </row>
    <row r="79" spans="1:14" ht="18">
      <c r="A79" s="153"/>
      <c r="B79" s="162"/>
      <c r="C79" s="153"/>
      <c r="D79" s="153"/>
      <c r="E79" s="153"/>
      <c r="F79" s="153"/>
      <c r="G79" s="156"/>
      <c r="H79" s="163"/>
      <c r="I79" s="157"/>
      <c r="J79" s="158"/>
      <c r="K79" s="163"/>
      <c r="L79" s="163"/>
      <c r="M79" s="163"/>
      <c r="N79" s="164" t="str">
        <f t="shared" si="1"/>
        <v/>
      </c>
    </row>
    <row r="80" spans="1:14" ht="18">
      <c r="A80" s="153"/>
      <c r="B80" s="162"/>
      <c r="C80" s="153"/>
      <c r="D80" s="153"/>
      <c r="E80" s="153"/>
      <c r="F80" s="153"/>
      <c r="G80" s="156"/>
      <c r="H80" s="163"/>
      <c r="I80" s="157"/>
      <c r="J80" s="158"/>
      <c r="K80" s="163"/>
      <c r="L80" s="163"/>
      <c r="M80" s="163"/>
      <c r="N80" s="164" t="str">
        <f t="shared" si="1"/>
        <v/>
      </c>
    </row>
    <row r="81" spans="13:14" ht="34.5" customHeight="1">
      <c r="M81" s="167" t="s">
        <v>324</v>
      </c>
      <c r="N81" s="152">
        <f>ROUND(AVERAGEIF(B4:B80,"&lt;&gt;0",N4:N80),0)</f>
        <v>1</v>
      </c>
    </row>
  </sheetData>
  <sheetProtection sheet="1" objects="1" scenarios="1" insertRows="0"/>
  <mergeCells count="1">
    <mergeCell ref="A1:N2"/>
  </mergeCells>
  <conditionalFormatting sqref="N4:N81">
    <cfRule type="cellIs" dxfId="11" priority="1" operator="between">
      <formula>11</formula>
      <formula>10000</formula>
    </cfRule>
    <cfRule type="cellIs" dxfId="10" priority="2" operator="between">
      <formula>6</formula>
      <formula>10</formula>
    </cfRule>
    <cfRule type="cellIs" dxfId="9" priority="3" operator="between">
      <formula>0</formula>
      <formula>5</formula>
    </cfRule>
  </conditionalFormatting>
  <dataValidations count="1">
    <dataValidation type="list" allowBlank="1" showInputMessage="1" showErrorMessage="1" sqref="G4:G24 G28:G80" xr:uid="{F4EAC822-B981-4EE5-8FB8-C503A8A2FF3C}">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E4208-9437-4FF5-8C25-2A8CE075271D}">
  <sheetPr>
    <tabColor theme="2" tint="-0.249977111117893"/>
  </sheetPr>
  <dimension ref="A1:N53"/>
  <sheetViews>
    <sheetView showGridLines="0" tabSelected="1" zoomScale="60" zoomScaleNormal="60" workbookViewId="0">
      <pane xSplit="1" ySplit="3" topLeftCell="I12" activePane="bottomRight" state="frozen"/>
      <selection pane="bottomRight" activeCell="M13" sqref="M13"/>
      <selection pane="bottomLeft" activeCell="A4" sqref="A4"/>
      <selection pane="topRight" activeCell="B1" sqref="B1"/>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184" t="s">
        <v>34</v>
      </c>
      <c r="B1" s="184"/>
      <c r="C1" s="184"/>
      <c r="D1" s="184"/>
      <c r="E1" s="184"/>
      <c r="F1" s="184"/>
      <c r="G1" s="184"/>
      <c r="H1" s="184"/>
      <c r="I1" s="184"/>
      <c r="J1" s="184"/>
      <c r="K1" s="184"/>
      <c r="L1" s="184"/>
      <c r="M1" s="184"/>
      <c r="N1" s="185"/>
    </row>
    <row r="2" spans="1:14" ht="75" customHeight="1">
      <c r="A2" s="186"/>
      <c r="B2" s="186"/>
      <c r="C2" s="186"/>
      <c r="D2" s="186"/>
      <c r="E2" s="186"/>
      <c r="F2" s="186"/>
      <c r="G2" s="186"/>
      <c r="H2" s="186"/>
      <c r="I2" s="186"/>
      <c r="J2" s="186"/>
      <c r="K2" s="186"/>
      <c r="L2" s="186"/>
      <c r="M2" s="186"/>
      <c r="N2" s="187"/>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409.6">
      <c r="A4" s="153" t="s">
        <v>325</v>
      </c>
      <c r="B4" s="154">
        <v>44837</v>
      </c>
      <c r="C4" s="155" t="s">
        <v>90</v>
      </c>
      <c r="D4" s="155" t="s">
        <v>51</v>
      </c>
      <c r="E4" s="153" t="s">
        <v>326</v>
      </c>
      <c r="F4" s="153" t="s">
        <v>327</v>
      </c>
      <c r="G4" s="156" t="s">
        <v>54</v>
      </c>
      <c r="H4" s="153"/>
      <c r="I4" s="157">
        <v>0</v>
      </c>
      <c r="J4" s="158">
        <v>44837</v>
      </c>
      <c r="K4" s="155" t="s">
        <v>90</v>
      </c>
      <c r="L4" s="159" t="s">
        <v>328</v>
      </c>
      <c r="M4" s="159" t="s">
        <v>57</v>
      </c>
      <c r="N4" s="164">
        <f>IF(J4&gt;0,DAYS360(B4,J4)-I4,"")</f>
        <v>0</v>
      </c>
    </row>
    <row r="5" spans="1:14" ht="107.25">
      <c r="A5" s="153" t="s">
        <v>319</v>
      </c>
      <c r="B5" s="154">
        <v>44838</v>
      </c>
      <c r="C5" s="155" t="s">
        <v>50</v>
      </c>
      <c r="D5" s="155" t="s">
        <v>93</v>
      </c>
      <c r="E5" s="153" t="s">
        <v>329</v>
      </c>
      <c r="F5" s="153" t="s">
        <v>330</v>
      </c>
      <c r="G5" s="156" t="s">
        <v>54</v>
      </c>
      <c r="H5" s="153"/>
      <c r="I5" s="157">
        <v>0</v>
      </c>
      <c r="J5" s="158">
        <v>44838</v>
      </c>
      <c r="K5" s="155" t="s">
        <v>50</v>
      </c>
      <c r="L5" s="159" t="s">
        <v>331</v>
      </c>
      <c r="M5" s="159" t="s">
        <v>73</v>
      </c>
      <c r="N5" s="164">
        <f t="shared" ref="N5:N52" si="0">IF(J5&gt;0,DAYS360(B5,J5)-I5,"")</f>
        <v>0</v>
      </c>
    </row>
    <row r="6" spans="1:14" ht="54">
      <c r="A6" s="153" t="s">
        <v>332</v>
      </c>
      <c r="B6" s="154">
        <v>44838</v>
      </c>
      <c r="C6" s="155" t="s">
        <v>50</v>
      </c>
      <c r="D6" s="155" t="s">
        <v>75</v>
      </c>
      <c r="E6" s="153" t="s">
        <v>333</v>
      </c>
      <c r="F6" s="153" t="s">
        <v>334</v>
      </c>
      <c r="G6" s="156" t="s">
        <v>54</v>
      </c>
      <c r="H6" s="153"/>
      <c r="I6" s="157"/>
      <c r="J6" s="158"/>
      <c r="K6" s="155"/>
      <c r="L6" s="159"/>
      <c r="M6" s="159"/>
      <c r="N6" s="164" t="str">
        <f t="shared" si="0"/>
        <v/>
      </c>
    </row>
    <row r="7" spans="1:14" ht="89.25">
      <c r="A7" s="153" t="s">
        <v>335</v>
      </c>
      <c r="B7" s="154">
        <v>44838</v>
      </c>
      <c r="C7" s="155" t="s">
        <v>50</v>
      </c>
      <c r="D7" s="155" t="s">
        <v>75</v>
      </c>
      <c r="E7" s="153" t="s">
        <v>336</v>
      </c>
      <c r="F7" s="153" t="s">
        <v>334</v>
      </c>
      <c r="G7" s="156" t="s">
        <v>54</v>
      </c>
      <c r="H7" s="153"/>
      <c r="I7" s="157">
        <v>0</v>
      </c>
      <c r="J7" s="158">
        <v>44838</v>
      </c>
      <c r="K7" s="155" t="s">
        <v>50</v>
      </c>
      <c r="L7" s="159" t="s">
        <v>280</v>
      </c>
      <c r="M7" s="159" t="s">
        <v>73</v>
      </c>
      <c r="N7" s="164">
        <f t="shared" si="0"/>
        <v>0</v>
      </c>
    </row>
    <row r="8" spans="1:14" ht="107.25">
      <c r="A8" s="153" t="s">
        <v>337</v>
      </c>
      <c r="B8" s="154">
        <v>44839</v>
      </c>
      <c r="C8" s="155" t="s">
        <v>50</v>
      </c>
      <c r="D8" s="155" t="s">
        <v>75</v>
      </c>
      <c r="E8" s="153" t="s">
        <v>338</v>
      </c>
      <c r="F8" s="153" t="s">
        <v>339</v>
      </c>
      <c r="G8" s="156" t="s">
        <v>54</v>
      </c>
      <c r="H8" s="153"/>
      <c r="I8" s="157">
        <v>0</v>
      </c>
      <c r="J8" s="158">
        <v>44839</v>
      </c>
      <c r="K8" s="155" t="s">
        <v>50</v>
      </c>
      <c r="L8" s="159" t="s">
        <v>280</v>
      </c>
      <c r="M8" s="159" t="s">
        <v>73</v>
      </c>
      <c r="N8" s="164">
        <f t="shared" si="0"/>
        <v>0</v>
      </c>
    </row>
    <row r="9" spans="1:14" ht="107.25">
      <c r="A9" s="153" t="s">
        <v>340</v>
      </c>
      <c r="B9" s="154">
        <v>44840</v>
      </c>
      <c r="C9" s="155" t="s">
        <v>50</v>
      </c>
      <c r="D9" s="155" t="s">
        <v>75</v>
      </c>
      <c r="E9" s="153" t="s">
        <v>341</v>
      </c>
      <c r="F9" s="153" t="s">
        <v>339</v>
      </c>
      <c r="G9" s="156" t="s">
        <v>54</v>
      </c>
      <c r="H9" s="153"/>
      <c r="I9" s="157">
        <v>0</v>
      </c>
      <c r="J9" s="158">
        <v>44840</v>
      </c>
      <c r="K9" s="159" t="s">
        <v>50</v>
      </c>
      <c r="L9" s="159" t="s">
        <v>280</v>
      </c>
      <c r="M9" s="159" t="s">
        <v>73</v>
      </c>
      <c r="N9" s="164">
        <f t="shared" si="0"/>
        <v>0</v>
      </c>
    </row>
    <row r="10" spans="1:14" ht="196.5">
      <c r="A10" s="153" t="s">
        <v>342</v>
      </c>
      <c r="B10" s="154">
        <v>44840</v>
      </c>
      <c r="C10" s="155" t="s">
        <v>50</v>
      </c>
      <c r="D10" s="155" t="s">
        <v>282</v>
      </c>
      <c r="E10" s="153" t="s">
        <v>343</v>
      </c>
      <c r="F10" s="153" t="s">
        <v>344</v>
      </c>
      <c r="G10" s="156" t="s">
        <v>54</v>
      </c>
      <c r="H10" s="153"/>
      <c r="I10" s="157">
        <v>0</v>
      </c>
      <c r="J10" s="158">
        <v>44840</v>
      </c>
      <c r="K10" s="159" t="s">
        <v>50</v>
      </c>
      <c r="L10" s="159" t="s">
        <v>345</v>
      </c>
      <c r="M10" s="159" t="s">
        <v>75</v>
      </c>
      <c r="N10" s="164">
        <f t="shared" si="0"/>
        <v>0</v>
      </c>
    </row>
    <row r="11" spans="1:14" ht="107.25">
      <c r="A11" s="153" t="s">
        <v>346</v>
      </c>
      <c r="B11" s="154">
        <v>44841</v>
      </c>
      <c r="C11" s="155" t="s">
        <v>50</v>
      </c>
      <c r="D11" s="155" t="s">
        <v>75</v>
      </c>
      <c r="E11" s="153" t="s">
        <v>347</v>
      </c>
      <c r="F11" s="153" t="s">
        <v>288</v>
      </c>
      <c r="G11" s="156" t="s">
        <v>54</v>
      </c>
      <c r="H11" s="160"/>
      <c r="I11" s="157">
        <v>0</v>
      </c>
      <c r="J11" s="158">
        <v>44841</v>
      </c>
      <c r="K11" s="159" t="s">
        <v>50</v>
      </c>
      <c r="L11" s="159" t="s">
        <v>348</v>
      </c>
      <c r="M11" s="159" t="s">
        <v>73</v>
      </c>
      <c r="N11" s="164">
        <f t="shared" si="0"/>
        <v>0</v>
      </c>
    </row>
    <row r="12" spans="1:14" ht="303.75">
      <c r="A12" s="153" t="s">
        <v>349</v>
      </c>
      <c r="B12" s="154">
        <v>44841</v>
      </c>
      <c r="C12" s="155" t="s">
        <v>50</v>
      </c>
      <c r="D12" s="155" t="s">
        <v>57</v>
      </c>
      <c r="E12" s="153" t="s">
        <v>350</v>
      </c>
      <c r="F12" s="153" t="s">
        <v>351</v>
      </c>
      <c r="G12" s="156" t="s">
        <v>54</v>
      </c>
      <c r="H12" s="160"/>
      <c r="I12" s="157">
        <v>0</v>
      </c>
      <c r="J12" s="158">
        <v>44841</v>
      </c>
      <c r="K12" s="159" t="s">
        <v>135</v>
      </c>
      <c r="L12" s="159" t="s">
        <v>352</v>
      </c>
      <c r="M12" s="159" t="s">
        <v>57</v>
      </c>
      <c r="N12" s="164">
        <f t="shared" si="0"/>
        <v>0</v>
      </c>
    </row>
    <row r="13" spans="1:14" ht="125.25">
      <c r="A13" s="153" t="s">
        <v>216</v>
      </c>
      <c r="B13" s="154">
        <v>44841</v>
      </c>
      <c r="C13" s="155" t="s">
        <v>50</v>
      </c>
      <c r="D13" s="155" t="s">
        <v>75</v>
      </c>
      <c r="E13" s="153" t="s">
        <v>217</v>
      </c>
      <c r="F13" s="153" t="s">
        <v>288</v>
      </c>
      <c r="G13" s="156" t="s">
        <v>54</v>
      </c>
      <c r="H13" s="161"/>
      <c r="I13" s="157">
        <v>0</v>
      </c>
      <c r="J13" s="158">
        <v>44841</v>
      </c>
      <c r="K13" s="159" t="s">
        <v>50</v>
      </c>
      <c r="L13" s="159" t="s">
        <v>353</v>
      </c>
      <c r="M13" s="159" t="s">
        <v>73</v>
      </c>
      <c r="N13" s="164">
        <f t="shared" si="0"/>
        <v>0</v>
      </c>
    </row>
    <row r="14" spans="1:14" ht="409.6">
      <c r="A14" s="153" t="s">
        <v>312</v>
      </c>
      <c r="B14" s="154">
        <v>44841</v>
      </c>
      <c r="C14" s="155" t="s">
        <v>50</v>
      </c>
      <c r="D14" s="155" t="s">
        <v>320</v>
      </c>
      <c r="E14" s="153" t="s">
        <v>128</v>
      </c>
      <c r="F14" s="153" t="s">
        <v>354</v>
      </c>
      <c r="G14" s="156" t="s">
        <v>54</v>
      </c>
      <c r="H14" s="161"/>
      <c r="I14" s="157">
        <v>0</v>
      </c>
      <c r="J14" s="158">
        <v>44841</v>
      </c>
      <c r="K14" s="159" t="s">
        <v>135</v>
      </c>
      <c r="L14" s="159" t="s">
        <v>355</v>
      </c>
      <c r="M14" s="159" t="s">
        <v>93</v>
      </c>
      <c r="N14" s="164">
        <f t="shared" si="0"/>
        <v>0</v>
      </c>
    </row>
    <row r="15" spans="1:14" ht="196.5">
      <c r="A15" s="153" t="s">
        <v>356</v>
      </c>
      <c r="B15" s="154">
        <v>44841</v>
      </c>
      <c r="C15" s="155" t="s">
        <v>50</v>
      </c>
      <c r="D15" s="155" t="s">
        <v>93</v>
      </c>
      <c r="E15" s="153" t="s">
        <v>357</v>
      </c>
      <c r="F15" s="153" t="s">
        <v>358</v>
      </c>
      <c r="G15" s="156" t="s">
        <v>54</v>
      </c>
      <c r="H15" s="160"/>
      <c r="I15" s="157">
        <v>0</v>
      </c>
      <c r="J15" s="158">
        <v>44841</v>
      </c>
      <c r="K15" s="159" t="s">
        <v>135</v>
      </c>
      <c r="L15" s="159" t="s">
        <v>359</v>
      </c>
      <c r="M15" s="159" t="s">
        <v>51</v>
      </c>
      <c r="N15" s="164">
        <f t="shared" si="0"/>
        <v>0</v>
      </c>
    </row>
    <row r="16" spans="1:14" ht="161.25">
      <c r="A16" s="153" t="s">
        <v>360</v>
      </c>
      <c r="B16" s="162">
        <v>44841</v>
      </c>
      <c r="C16" s="153" t="s">
        <v>50</v>
      </c>
      <c r="D16" s="153" t="s">
        <v>282</v>
      </c>
      <c r="E16" s="153" t="s">
        <v>361</v>
      </c>
      <c r="F16" s="153" t="s">
        <v>362</v>
      </c>
      <c r="G16" s="156" t="s">
        <v>54</v>
      </c>
      <c r="H16" s="163"/>
      <c r="I16" s="157">
        <v>0</v>
      </c>
      <c r="J16" s="158">
        <v>44841</v>
      </c>
      <c r="K16" s="159" t="s">
        <v>135</v>
      </c>
      <c r="L16" s="159" t="s">
        <v>363</v>
      </c>
      <c r="M16" s="159" t="s">
        <v>51</v>
      </c>
      <c r="N16" s="164">
        <f t="shared" si="0"/>
        <v>0</v>
      </c>
    </row>
    <row r="17" spans="1:14" ht="303.75">
      <c r="A17" s="153" t="s">
        <v>364</v>
      </c>
      <c r="B17" s="162">
        <v>44841</v>
      </c>
      <c r="C17" s="153" t="s">
        <v>50</v>
      </c>
      <c r="D17" s="153" t="s">
        <v>132</v>
      </c>
      <c r="E17" s="153" t="s">
        <v>365</v>
      </c>
      <c r="F17" s="153" t="s">
        <v>366</v>
      </c>
      <c r="G17" s="156" t="s">
        <v>54</v>
      </c>
      <c r="H17" s="163"/>
      <c r="I17" s="157">
        <v>0</v>
      </c>
      <c r="J17" s="158">
        <v>44844</v>
      </c>
      <c r="K17" s="159" t="s">
        <v>50</v>
      </c>
      <c r="L17" s="159" t="s">
        <v>367</v>
      </c>
      <c r="M17" s="159" t="s">
        <v>132</v>
      </c>
      <c r="N17" s="164"/>
    </row>
    <row r="18" spans="1:14" ht="196.5">
      <c r="A18" s="153" t="s">
        <v>356</v>
      </c>
      <c r="B18" s="162">
        <v>44841</v>
      </c>
      <c r="C18" s="153" t="s">
        <v>135</v>
      </c>
      <c r="D18" s="153" t="s">
        <v>93</v>
      </c>
      <c r="E18" s="153" t="s">
        <v>357</v>
      </c>
      <c r="F18" s="153" t="s">
        <v>368</v>
      </c>
      <c r="G18" s="156" t="s">
        <v>54</v>
      </c>
      <c r="H18" s="163" t="s">
        <v>369</v>
      </c>
      <c r="I18" s="157"/>
      <c r="J18" s="158"/>
      <c r="K18" s="163"/>
      <c r="L18" s="163"/>
      <c r="M18" s="163"/>
      <c r="N18" s="164" t="str">
        <f t="shared" si="0"/>
        <v/>
      </c>
    </row>
    <row r="19" spans="1:14" ht="89.25">
      <c r="A19" s="153" t="s">
        <v>360</v>
      </c>
      <c r="B19" s="162">
        <v>44844</v>
      </c>
      <c r="C19" s="153" t="s">
        <v>50</v>
      </c>
      <c r="D19" s="153" t="s">
        <v>51</v>
      </c>
      <c r="E19" s="153" t="s">
        <v>361</v>
      </c>
      <c r="F19" s="153" t="s">
        <v>370</v>
      </c>
      <c r="G19" s="156" t="s">
        <v>54</v>
      </c>
      <c r="H19" s="163"/>
      <c r="I19" s="157"/>
      <c r="J19" s="158"/>
      <c r="K19" s="163"/>
      <c r="L19" s="163"/>
      <c r="M19" s="163"/>
      <c r="N19" s="164" t="str">
        <f t="shared" si="0"/>
        <v/>
      </c>
    </row>
    <row r="20" spans="1:14" ht="409.6">
      <c r="A20" s="153" t="s">
        <v>371</v>
      </c>
      <c r="B20" s="162">
        <v>44844</v>
      </c>
      <c r="C20" s="153" t="s">
        <v>50</v>
      </c>
      <c r="D20" s="153" t="s">
        <v>372</v>
      </c>
      <c r="E20" s="153" t="s">
        <v>373</v>
      </c>
      <c r="F20" s="153" t="s">
        <v>374</v>
      </c>
      <c r="G20" s="156" t="s">
        <v>54</v>
      </c>
      <c r="H20" s="163"/>
      <c r="I20" s="157">
        <v>0</v>
      </c>
      <c r="J20" s="158">
        <v>44844</v>
      </c>
      <c r="K20" s="163" t="s">
        <v>135</v>
      </c>
      <c r="L20" s="163" t="s">
        <v>375</v>
      </c>
      <c r="M20" s="163" t="s">
        <v>132</v>
      </c>
      <c r="N20" s="164">
        <f t="shared" si="0"/>
        <v>0</v>
      </c>
    </row>
    <row r="21" spans="1:14" ht="161.25">
      <c r="A21" s="153" t="s">
        <v>376</v>
      </c>
      <c r="B21" s="162">
        <v>44844</v>
      </c>
      <c r="C21" s="153" t="s">
        <v>50</v>
      </c>
      <c r="D21" s="153" t="s">
        <v>75</v>
      </c>
      <c r="E21" s="153" t="s">
        <v>377</v>
      </c>
      <c r="F21" s="153" t="s">
        <v>378</v>
      </c>
      <c r="G21" s="156" t="s">
        <v>54</v>
      </c>
      <c r="H21" s="163"/>
      <c r="I21" s="157">
        <v>0</v>
      </c>
      <c r="J21" s="158">
        <v>44844</v>
      </c>
      <c r="K21" s="163" t="s">
        <v>50</v>
      </c>
      <c r="L21" s="163" t="s">
        <v>379</v>
      </c>
      <c r="M21" s="163" t="s">
        <v>73</v>
      </c>
      <c r="N21" s="164">
        <f t="shared" si="0"/>
        <v>0</v>
      </c>
    </row>
    <row r="22" spans="1:14" ht="18">
      <c r="A22" s="153"/>
      <c r="B22" s="162"/>
      <c r="C22" s="153"/>
      <c r="D22" s="153"/>
      <c r="E22" s="153"/>
      <c r="F22" s="153"/>
      <c r="G22" s="156"/>
      <c r="H22" s="163"/>
      <c r="I22" s="157"/>
      <c r="J22" s="158"/>
      <c r="K22" s="163"/>
      <c r="L22" s="163"/>
      <c r="M22" s="163"/>
      <c r="N22" s="164" t="str">
        <f t="shared" si="0"/>
        <v/>
      </c>
    </row>
    <row r="23" spans="1:14" ht="18">
      <c r="A23" s="153"/>
      <c r="B23" s="162"/>
      <c r="C23" s="153"/>
      <c r="D23" s="153"/>
      <c r="E23" s="153"/>
      <c r="F23" s="153"/>
      <c r="G23" s="156"/>
      <c r="H23" s="163"/>
      <c r="I23" s="157"/>
      <c r="J23" s="158"/>
      <c r="K23" s="163"/>
      <c r="L23" s="163"/>
      <c r="M23" s="163"/>
      <c r="N23" s="164" t="str">
        <f t="shared" si="0"/>
        <v/>
      </c>
    </row>
    <row r="24" spans="1:14" ht="18">
      <c r="A24" s="153"/>
      <c r="B24" s="162"/>
      <c r="C24" s="153"/>
      <c r="D24" s="153"/>
      <c r="E24" s="153"/>
      <c r="F24" s="153"/>
      <c r="G24" s="156"/>
      <c r="H24" s="163"/>
      <c r="I24" s="157"/>
      <c r="J24" s="158"/>
      <c r="K24" s="163"/>
      <c r="L24" s="163"/>
      <c r="M24" s="163"/>
      <c r="N24" s="164" t="str">
        <f t="shared" si="0"/>
        <v/>
      </c>
    </row>
    <row r="25" spans="1:14" ht="18">
      <c r="A25" s="153"/>
      <c r="B25" s="162"/>
      <c r="C25" s="153"/>
      <c r="D25" s="153"/>
      <c r="E25" s="153"/>
      <c r="F25" s="153"/>
      <c r="G25" s="156"/>
      <c r="H25" s="163"/>
      <c r="I25" s="157"/>
      <c r="J25" s="158"/>
      <c r="K25" s="163"/>
      <c r="L25" s="163"/>
      <c r="M25" s="163"/>
      <c r="N25" s="164" t="str">
        <f t="shared" si="0"/>
        <v/>
      </c>
    </row>
    <row r="26" spans="1:14" ht="18">
      <c r="A26" s="153"/>
      <c r="B26" s="162"/>
      <c r="C26" s="153"/>
      <c r="D26" s="153"/>
      <c r="E26" s="153"/>
      <c r="F26" s="153"/>
      <c r="G26" s="156"/>
      <c r="H26" s="163"/>
      <c r="I26" s="157"/>
      <c r="J26" s="158"/>
      <c r="K26" s="163"/>
      <c r="L26" s="163"/>
      <c r="M26" s="163"/>
      <c r="N26" s="164" t="str">
        <f t="shared" si="0"/>
        <v/>
      </c>
    </row>
    <row r="27" spans="1:14" ht="18">
      <c r="A27" s="153"/>
      <c r="B27" s="162"/>
      <c r="C27" s="153"/>
      <c r="D27" s="153"/>
      <c r="E27" s="153"/>
      <c r="F27" s="153"/>
      <c r="G27" s="156"/>
      <c r="H27" s="163"/>
      <c r="I27" s="157"/>
      <c r="J27" s="158"/>
      <c r="K27" s="163"/>
      <c r="L27" s="163"/>
      <c r="M27" s="163"/>
      <c r="N27" s="164" t="str">
        <f t="shared" si="0"/>
        <v/>
      </c>
    </row>
    <row r="28" spans="1:14" ht="18">
      <c r="A28" s="153"/>
      <c r="B28" s="162"/>
      <c r="C28" s="153"/>
      <c r="D28" s="153"/>
      <c r="E28" s="153"/>
      <c r="F28" s="153"/>
      <c r="G28" s="156"/>
      <c r="H28" s="163"/>
      <c r="I28" s="157"/>
      <c r="J28" s="158"/>
      <c r="K28" s="163"/>
      <c r="L28" s="163"/>
      <c r="M28" s="163"/>
      <c r="N28" s="164" t="str">
        <f t="shared" si="0"/>
        <v/>
      </c>
    </row>
    <row r="29" spans="1:14" ht="18">
      <c r="A29" s="153"/>
      <c r="B29" s="162"/>
      <c r="C29" s="153"/>
      <c r="D29" s="153"/>
      <c r="E29" s="153"/>
      <c r="F29" s="153"/>
      <c r="G29" s="156"/>
      <c r="H29" s="163"/>
      <c r="I29" s="157"/>
      <c r="J29" s="158"/>
      <c r="K29" s="163"/>
      <c r="L29" s="163"/>
      <c r="M29" s="163"/>
      <c r="N29" s="164" t="str">
        <f t="shared" si="0"/>
        <v/>
      </c>
    </row>
    <row r="30" spans="1:14" ht="18">
      <c r="A30" s="153"/>
      <c r="B30" s="162"/>
      <c r="C30" s="153"/>
      <c r="D30" s="153"/>
      <c r="E30" s="153"/>
      <c r="F30" s="153"/>
      <c r="G30" s="156"/>
      <c r="H30" s="163"/>
      <c r="I30" s="157"/>
      <c r="J30" s="158"/>
      <c r="K30" s="163"/>
      <c r="L30" s="163"/>
      <c r="M30" s="163"/>
      <c r="N30" s="164" t="str">
        <f t="shared" si="0"/>
        <v/>
      </c>
    </row>
    <row r="31" spans="1:14" ht="18">
      <c r="A31" s="153"/>
      <c r="B31" s="162"/>
      <c r="C31" s="153"/>
      <c r="D31" s="153"/>
      <c r="E31" s="153"/>
      <c r="F31" s="153"/>
      <c r="G31" s="156"/>
      <c r="H31" s="163"/>
      <c r="I31" s="157"/>
      <c r="J31" s="158"/>
      <c r="K31" s="163"/>
      <c r="L31" s="163"/>
      <c r="M31" s="163"/>
      <c r="N31" s="164" t="str">
        <f t="shared" si="0"/>
        <v/>
      </c>
    </row>
    <row r="32" spans="1:14" ht="18">
      <c r="A32" s="153"/>
      <c r="B32" s="162"/>
      <c r="C32" s="153"/>
      <c r="D32" s="153"/>
      <c r="E32" s="153"/>
      <c r="F32" s="153"/>
      <c r="G32" s="156"/>
      <c r="H32" s="163"/>
      <c r="I32" s="157"/>
      <c r="J32" s="158"/>
      <c r="K32" s="163"/>
      <c r="L32" s="163"/>
      <c r="M32" s="163"/>
      <c r="N32" s="164" t="str">
        <f t="shared" si="0"/>
        <v/>
      </c>
    </row>
    <row r="33" spans="1:14" ht="18">
      <c r="A33" s="153"/>
      <c r="B33" s="162"/>
      <c r="C33" s="153"/>
      <c r="D33" s="153"/>
      <c r="E33" s="153"/>
      <c r="F33" s="153"/>
      <c r="G33" s="156"/>
      <c r="H33" s="163"/>
      <c r="I33" s="157"/>
      <c r="J33" s="158"/>
      <c r="K33" s="163"/>
      <c r="L33" s="163"/>
      <c r="M33" s="163"/>
      <c r="N33" s="164" t="str">
        <f t="shared" si="0"/>
        <v/>
      </c>
    </row>
    <row r="34" spans="1:14" ht="18">
      <c r="A34" s="153"/>
      <c r="B34" s="162"/>
      <c r="C34" s="153"/>
      <c r="D34" s="153"/>
      <c r="E34" s="153"/>
      <c r="F34" s="153"/>
      <c r="G34" s="156"/>
      <c r="H34" s="163"/>
      <c r="I34" s="157"/>
      <c r="J34" s="158"/>
      <c r="K34" s="163"/>
      <c r="L34" s="163"/>
      <c r="M34" s="163"/>
      <c r="N34" s="164" t="str">
        <f t="shared" si="0"/>
        <v/>
      </c>
    </row>
    <row r="35" spans="1:14" ht="18">
      <c r="A35" s="153"/>
      <c r="B35" s="162"/>
      <c r="C35" s="153"/>
      <c r="D35" s="153"/>
      <c r="E35" s="153"/>
      <c r="F35" s="153"/>
      <c r="G35" s="156"/>
      <c r="H35" s="163"/>
      <c r="I35" s="157"/>
      <c r="J35" s="158"/>
      <c r="K35" s="163"/>
      <c r="L35" s="163"/>
      <c r="M35" s="163"/>
      <c r="N35" s="164" t="str">
        <f t="shared" si="0"/>
        <v/>
      </c>
    </row>
    <row r="36" spans="1:14" ht="18">
      <c r="A36" s="153"/>
      <c r="B36" s="162"/>
      <c r="C36" s="153"/>
      <c r="D36" s="153"/>
      <c r="E36" s="153"/>
      <c r="F36" s="153"/>
      <c r="G36" s="156"/>
      <c r="H36" s="163"/>
      <c r="I36" s="157"/>
      <c r="J36" s="158"/>
      <c r="K36" s="163"/>
      <c r="L36" s="163"/>
      <c r="M36" s="163"/>
      <c r="N36" s="164" t="str">
        <f t="shared" si="0"/>
        <v/>
      </c>
    </row>
    <row r="37" spans="1:14" ht="18">
      <c r="A37" s="153"/>
      <c r="B37" s="162"/>
      <c r="C37" s="153"/>
      <c r="D37" s="153"/>
      <c r="E37" s="153"/>
      <c r="F37" s="153"/>
      <c r="G37" s="156"/>
      <c r="H37" s="163"/>
      <c r="I37" s="157"/>
      <c r="J37" s="158"/>
      <c r="K37" s="163"/>
      <c r="L37" s="163"/>
      <c r="M37" s="163"/>
      <c r="N37" s="164" t="str">
        <f t="shared" si="0"/>
        <v/>
      </c>
    </row>
    <row r="38" spans="1:14" ht="18">
      <c r="A38" s="153"/>
      <c r="B38" s="162"/>
      <c r="C38" s="153"/>
      <c r="D38" s="153"/>
      <c r="E38" s="153"/>
      <c r="F38" s="153"/>
      <c r="G38" s="156"/>
      <c r="H38" s="163"/>
      <c r="I38" s="157"/>
      <c r="J38" s="158"/>
      <c r="K38" s="163"/>
      <c r="L38" s="163"/>
      <c r="M38" s="163"/>
      <c r="N38" s="164" t="str">
        <f t="shared" si="0"/>
        <v/>
      </c>
    </row>
    <row r="39" spans="1:14" ht="18">
      <c r="A39" s="153"/>
      <c r="B39" s="162"/>
      <c r="C39" s="153"/>
      <c r="D39" s="153"/>
      <c r="E39" s="153"/>
      <c r="F39" s="153"/>
      <c r="G39" s="156"/>
      <c r="H39" s="163"/>
      <c r="I39" s="157"/>
      <c r="J39" s="158"/>
      <c r="K39" s="163"/>
      <c r="L39" s="163"/>
      <c r="M39" s="163"/>
      <c r="N39" s="164" t="str">
        <f t="shared" si="0"/>
        <v/>
      </c>
    </row>
    <row r="40" spans="1:14" ht="18">
      <c r="A40" s="153"/>
      <c r="B40" s="162"/>
      <c r="C40" s="153"/>
      <c r="D40" s="153"/>
      <c r="E40" s="153"/>
      <c r="F40" s="153"/>
      <c r="G40" s="156"/>
      <c r="H40" s="163"/>
      <c r="I40" s="157"/>
      <c r="J40" s="158"/>
      <c r="K40" s="163"/>
      <c r="L40" s="163"/>
      <c r="M40" s="163"/>
      <c r="N40" s="164" t="str">
        <f t="shared" si="0"/>
        <v/>
      </c>
    </row>
    <row r="41" spans="1:14" ht="18">
      <c r="A41" s="153"/>
      <c r="B41" s="162"/>
      <c r="C41" s="153"/>
      <c r="D41" s="153"/>
      <c r="E41" s="153"/>
      <c r="F41" s="153"/>
      <c r="G41" s="156"/>
      <c r="H41" s="163"/>
      <c r="I41" s="157"/>
      <c r="J41" s="158"/>
      <c r="K41" s="163"/>
      <c r="L41" s="163"/>
      <c r="M41" s="163"/>
      <c r="N41" s="164" t="str">
        <f t="shared" si="0"/>
        <v/>
      </c>
    </row>
    <row r="42" spans="1:14" ht="18">
      <c r="A42" s="153"/>
      <c r="B42" s="162"/>
      <c r="C42" s="153"/>
      <c r="D42" s="153"/>
      <c r="E42" s="153"/>
      <c r="F42" s="153"/>
      <c r="G42" s="156"/>
      <c r="H42" s="163"/>
      <c r="I42" s="157"/>
      <c r="J42" s="158"/>
      <c r="K42" s="163"/>
      <c r="L42" s="163"/>
      <c r="M42" s="163"/>
      <c r="N42" s="164" t="str">
        <f t="shared" si="0"/>
        <v/>
      </c>
    </row>
    <row r="43" spans="1:14" ht="18">
      <c r="A43" s="153"/>
      <c r="B43" s="162"/>
      <c r="C43" s="153"/>
      <c r="D43" s="153"/>
      <c r="E43" s="153"/>
      <c r="F43" s="153"/>
      <c r="G43" s="156"/>
      <c r="H43" s="163"/>
      <c r="I43" s="157"/>
      <c r="J43" s="158"/>
      <c r="K43" s="163"/>
      <c r="L43" s="163"/>
      <c r="M43" s="163"/>
      <c r="N43" s="164" t="str">
        <f t="shared" si="0"/>
        <v/>
      </c>
    </row>
    <row r="44" spans="1:14" ht="18">
      <c r="A44" s="153"/>
      <c r="B44" s="162"/>
      <c r="C44" s="153"/>
      <c r="D44" s="153"/>
      <c r="E44" s="153"/>
      <c r="F44" s="153"/>
      <c r="G44" s="156"/>
      <c r="H44" s="163"/>
      <c r="I44" s="157"/>
      <c r="J44" s="158"/>
      <c r="K44" s="163"/>
      <c r="L44" s="163"/>
      <c r="M44" s="163"/>
      <c r="N44" s="164" t="str">
        <f t="shared" si="0"/>
        <v/>
      </c>
    </row>
    <row r="45" spans="1:14" ht="18">
      <c r="A45" s="153"/>
      <c r="B45" s="162"/>
      <c r="C45" s="153"/>
      <c r="D45" s="153"/>
      <c r="E45" s="153"/>
      <c r="F45" s="153"/>
      <c r="G45" s="156"/>
      <c r="H45" s="163"/>
      <c r="I45" s="157"/>
      <c r="J45" s="158"/>
      <c r="K45" s="163"/>
      <c r="L45" s="163"/>
      <c r="M45" s="163"/>
      <c r="N45" s="164" t="str">
        <f t="shared" si="0"/>
        <v/>
      </c>
    </row>
    <row r="46" spans="1:14" ht="18">
      <c r="A46" s="153"/>
      <c r="B46" s="162"/>
      <c r="C46" s="153"/>
      <c r="D46" s="153"/>
      <c r="E46" s="153"/>
      <c r="F46" s="153"/>
      <c r="G46" s="156"/>
      <c r="H46" s="163"/>
      <c r="I46" s="157"/>
      <c r="J46" s="158"/>
      <c r="K46" s="163"/>
      <c r="L46" s="163"/>
      <c r="M46" s="163"/>
      <c r="N46" s="164" t="str">
        <f t="shared" si="0"/>
        <v/>
      </c>
    </row>
    <row r="47" spans="1:14" ht="18">
      <c r="A47" s="153"/>
      <c r="B47" s="162"/>
      <c r="C47" s="153"/>
      <c r="D47" s="153"/>
      <c r="E47" s="153"/>
      <c r="F47" s="153"/>
      <c r="G47" s="156"/>
      <c r="H47" s="163"/>
      <c r="I47" s="157"/>
      <c r="J47" s="158"/>
      <c r="K47" s="163"/>
      <c r="L47" s="163"/>
      <c r="M47" s="163"/>
      <c r="N47" s="164" t="str">
        <f t="shared" si="0"/>
        <v/>
      </c>
    </row>
    <row r="48" spans="1:14" ht="18">
      <c r="A48" s="153"/>
      <c r="B48" s="162"/>
      <c r="C48" s="153"/>
      <c r="D48" s="153"/>
      <c r="E48" s="153"/>
      <c r="F48" s="153"/>
      <c r="G48" s="156"/>
      <c r="H48" s="163"/>
      <c r="I48" s="157"/>
      <c r="J48" s="158"/>
      <c r="K48" s="163"/>
      <c r="L48" s="163"/>
      <c r="M48" s="163"/>
      <c r="N48" s="164" t="str">
        <f t="shared" si="0"/>
        <v/>
      </c>
    </row>
    <row r="49" spans="1:14" ht="18">
      <c r="A49" s="153"/>
      <c r="B49" s="162"/>
      <c r="C49" s="153"/>
      <c r="D49" s="153"/>
      <c r="E49" s="153"/>
      <c r="F49" s="153"/>
      <c r="G49" s="156"/>
      <c r="H49" s="163"/>
      <c r="I49" s="157"/>
      <c r="J49" s="158"/>
      <c r="K49" s="163"/>
      <c r="L49" s="163"/>
      <c r="M49" s="163"/>
      <c r="N49" s="164" t="str">
        <f t="shared" si="0"/>
        <v/>
      </c>
    </row>
    <row r="50" spans="1:14" ht="18">
      <c r="A50" s="153"/>
      <c r="B50" s="162"/>
      <c r="C50" s="153"/>
      <c r="D50" s="153"/>
      <c r="E50" s="153"/>
      <c r="F50" s="153"/>
      <c r="G50" s="156"/>
      <c r="H50" s="163"/>
      <c r="I50" s="157"/>
      <c r="J50" s="158"/>
      <c r="K50" s="163"/>
      <c r="L50" s="163"/>
      <c r="M50" s="163"/>
      <c r="N50" s="164" t="str">
        <f t="shared" si="0"/>
        <v/>
      </c>
    </row>
    <row r="51" spans="1:14" ht="18">
      <c r="A51" s="153"/>
      <c r="B51" s="162"/>
      <c r="C51" s="153"/>
      <c r="D51" s="153"/>
      <c r="E51" s="153"/>
      <c r="F51" s="153"/>
      <c r="G51" s="156"/>
      <c r="H51" s="163"/>
      <c r="I51" s="157"/>
      <c r="J51" s="158"/>
      <c r="K51" s="163"/>
      <c r="L51" s="163"/>
      <c r="M51" s="163"/>
      <c r="N51" s="164" t="str">
        <f t="shared" si="0"/>
        <v/>
      </c>
    </row>
    <row r="52" spans="1:14" ht="18">
      <c r="A52" s="153"/>
      <c r="B52" s="162"/>
      <c r="C52" s="153"/>
      <c r="D52" s="153"/>
      <c r="E52" s="153"/>
      <c r="F52" s="153"/>
      <c r="G52" s="156"/>
      <c r="H52" s="163"/>
      <c r="I52" s="157"/>
      <c r="J52" s="158"/>
      <c r="K52" s="163"/>
      <c r="L52" s="163"/>
      <c r="M52" s="163"/>
      <c r="N52" s="164" t="str">
        <f t="shared" si="0"/>
        <v/>
      </c>
    </row>
    <row r="53" spans="1:14" ht="34.5" customHeight="1">
      <c r="M53" s="167" t="s">
        <v>324</v>
      </c>
      <c r="N53" s="152">
        <f>ROUND(AVERAGEIF(B4:B52,"&lt;&gt;0",N4:N52),0)</f>
        <v>0</v>
      </c>
    </row>
  </sheetData>
  <sheetProtection sheet="1" objects="1" scenarios="1" insertRows="0"/>
  <mergeCells count="1">
    <mergeCell ref="A1:N2"/>
  </mergeCells>
  <conditionalFormatting sqref="N4:N53">
    <cfRule type="cellIs" dxfId="8" priority="1" operator="between">
      <formula>11</formula>
      <formula>10000</formula>
    </cfRule>
    <cfRule type="cellIs" dxfId="7" priority="2" operator="between">
      <formula>6</formula>
      <formula>10</formula>
    </cfRule>
    <cfRule type="cellIs" dxfId="6" priority="3" operator="between">
      <formula>0</formula>
      <formula>5</formula>
    </cfRule>
  </conditionalFormatting>
  <dataValidations count="1">
    <dataValidation type="list" allowBlank="1" showInputMessage="1" showErrorMessage="1" sqref="G4:G52" xr:uid="{407CC258-8568-4D37-995A-04F5D024A7AA}">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79995117038483843"/>
  </sheetPr>
  <dimension ref="A2:L88"/>
  <sheetViews>
    <sheetView topLeftCell="C1" zoomScale="90" zoomScaleNormal="90" workbookViewId="0">
      <selection activeCell="E6" sqref="E6"/>
    </sheetView>
  </sheetViews>
  <sheetFormatPr defaultColWidth="8.85546875" defaultRowHeight="12.75"/>
  <cols>
    <col min="1" max="1" width="10.28515625" customWidth="1"/>
    <col min="2" max="2" width="10.7109375" customWidth="1"/>
    <col min="3" max="3" width="21.85546875" customWidth="1"/>
    <col min="4" max="4" width="14.42578125" customWidth="1"/>
    <col min="5" max="5" width="48.85546875" customWidth="1"/>
    <col min="6" max="6" width="17.42578125" customWidth="1"/>
    <col min="7" max="7" width="15.28515625" customWidth="1"/>
    <col min="8" max="8" width="25.85546875" customWidth="1"/>
    <col min="9" max="9" width="24.7109375" style="51" customWidth="1"/>
    <col min="10" max="10" width="20" customWidth="1"/>
    <col min="11" max="11" width="29.85546875" customWidth="1"/>
  </cols>
  <sheetData>
    <row r="2" spans="1:11">
      <c r="C2" s="4" t="s">
        <v>0</v>
      </c>
      <c r="D2" s="4"/>
      <c r="E2" s="4"/>
    </row>
    <row r="3" spans="1:11">
      <c r="C3" s="4" t="s">
        <v>380</v>
      </c>
      <c r="D3" s="4"/>
      <c r="E3" s="4"/>
    </row>
    <row r="4" spans="1:11">
      <c r="C4" s="4" t="s">
        <v>2</v>
      </c>
      <c r="D4" s="4"/>
      <c r="E4" s="4"/>
    </row>
    <row r="6" spans="1:11">
      <c r="A6" s="1" t="s">
        <v>18</v>
      </c>
      <c r="E6" s="52" t="s">
        <v>381</v>
      </c>
      <c r="F6" s="53"/>
      <c r="G6" s="54"/>
      <c r="H6" s="109"/>
      <c r="I6" s="89"/>
      <c r="J6" s="90"/>
    </row>
    <row r="7" spans="1:11">
      <c r="A7" s="1" t="s">
        <v>382</v>
      </c>
      <c r="E7" s="188" t="s">
        <v>383</v>
      </c>
      <c r="F7" s="189"/>
      <c r="G7" s="190"/>
      <c r="I7" s="122" t="s">
        <v>5</v>
      </c>
      <c r="J7" s="123">
        <v>0</v>
      </c>
      <c r="K7" s="62"/>
    </row>
    <row r="8" spans="1:11">
      <c r="I8" s="122" t="s">
        <v>384</v>
      </c>
    </row>
    <row r="9" spans="1:11">
      <c r="A9" s="1" t="s">
        <v>385</v>
      </c>
      <c r="E9" s="191" t="s">
        <v>7</v>
      </c>
      <c r="F9" s="192"/>
      <c r="G9" s="192"/>
      <c r="H9" s="193"/>
    </row>
    <row r="10" spans="1:11" ht="31.5" customHeight="1">
      <c r="A10" s="55" t="s">
        <v>386</v>
      </c>
      <c r="B10" s="15" t="s">
        <v>9</v>
      </c>
      <c r="C10" s="15" t="s">
        <v>10</v>
      </c>
      <c r="D10" s="15" t="s">
        <v>11</v>
      </c>
      <c r="E10" s="16" t="s">
        <v>12</v>
      </c>
      <c r="F10" s="16" t="s">
        <v>13</v>
      </c>
      <c r="G10" s="16" t="s">
        <v>387</v>
      </c>
      <c r="H10" s="16" t="s">
        <v>15</v>
      </c>
      <c r="I10" s="15" t="s">
        <v>16</v>
      </c>
      <c r="J10" s="15" t="s">
        <v>17</v>
      </c>
    </row>
    <row r="11" spans="1:11" s="1" customFormat="1" ht="38.25" customHeight="1">
      <c r="A11" s="81"/>
      <c r="B11" s="82"/>
      <c r="C11" s="114"/>
      <c r="D11" s="81"/>
      <c r="E11" s="124"/>
      <c r="F11" s="84"/>
      <c r="G11" s="105"/>
      <c r="H11" s="83"/>
      <c r="I11" s="83"/>
      <c r="J11" s="113">
        <f>IF(G11&gt;0,G11,0.9*F11)</f>
        <v>0</v>
      </c>
    </row>
    <row r="12" spans="1:11" s="1" customFormat="1" ht="63" customHeight="1">
      <c r="A12" s="81"/>
      <c r="B12" s="82"/>
      <c r="C12" s="114"/>
      <c r="D12" s="81"/>
      <c r="E12" s="124"/>
      <c r="F12" s="84"/>
      <c r="G12" s="84"/>
      <c r="H12" s="83"/>
      <c r="I12" s="83"/>
      <c r="J12" s="113">
        <f>IF(G12&gt;0,G12,0.6*F12)</f>
        <v>0</v>
      </c>
    </row>
    <row r="13" spans="1:11" s="1" customFormat="1" ht="48" customHeight="1">
      <c r="A13" s="81"/>
      <c r="B13" s="82"/>
      <c r="C13" s="114"/>
      <c r="D13" s="81"/>
      <c r="E13" s="124"/>
      <c r="F13" s="84"/>
      <c r="G13" s="84"/>
      <c r="H13" s="83"/>
      <c r="I13" s="83"/>
      <c r="J13" s="113">
        <f>IF(G13&gt;0,G13,0.6*F13)</f>
        <v>0</v>
      </c>
    </row>
    <row r="14" spans="1:11" s="1" customFormat="1" ht="39.75" customHeight="1">
      <c r="A14" s="115"/>
      <c r="B14" s="82"/>
      <c r="C14" s="114"/>
      <c r="D14" s="81"/>
      <c r="E14" s="124"/>
      <c r="F14" s="84"/>
      <c r="G14" s="84"/>
      <c r="H14" s="83"/>
      <c r="I14" s="83"/>
      <c r="J14" s="113">
        <f>IF(G14&gt;0,G14,0.6*F14)</f>
        <v>0</v>
      </c>
    </row>
    <row r="15" spans="1:11" s="1" customFormat="1" ht="29.25" customHeight="1">
      <c r="A15" s="81"/>
      <c r="B15" s="82"/>
      <c r="C15" s="124"/>
      <c r="D15" s="81"/>
      <c r="E15" s="124"/>
      <c r="F15" s="84"/>
      <c r="G15" s="83"/>
      <c r="H15" s="83"/>
      <c r="I15" s="83"/>
      <c r="J15" s="113">
        <f>IF(G15&gt;0,G15,0.6*F15)</f>
        <v>0</v>
      </c>
    </row>
    <row r="16" spans="1:11" s="1" customFormat="1" ht="42.75" customHeight="1">
      <c r="A16" s="81"/>
      <c r="B16" s="82"/>
      <c r="C16" s="124"/>
      <c r="D16" s="81"/>
      <c r="E16" s="124"/>
      <c r="F16" s="84"/>
      <c r="G16" s="84"/>
      <c r="H16" s="83"/>
      <c r="I16" s="83"/>
      <c r="J16" s="113">
        <f>IF(G16&gt;0,G16,0.9*F16)</f>
        <v>0</v>
      </c>
    </row>
    <row r="17" spans="1:10" s="1" customFormat="1" ht="25.5" customHeight="1">
      <c r="A17" s="81"/>
      <c r="B17" s="82"/>
      <c r="C17" s="125"/>
      <c r="D17" s="81"/>
      <c r="E17" s="85"/>
      <c r="F17" s="84"/>
      <c r="G17" s="126"/>
      <c r="H17" s="86"/>
      <c r="I17" s="83"/>
      <c r="J17" s="113">
        <f t="shared" ref="J17:J49" si="0">IF(G17&gt;0,G17,0.6*F17)</f>
        <v>0</v>
      </c>
    </row>
    <row r="18" spans="1:10" s="1" customFormat="1" ht="25.5" customHeight="1">
      <c r="A18" s="81"/>
      <c r="B18" s="82"/>
      <c r="C18" s="114"/>
      <c r="D18" s="81"/>
      <c r="E18" s="124"/>
      <c r="F18" s="84"/>
      <c r="G18" s="84"/>
      <c r="H18" s="83"/>
      <c r="I18" s="83"/>
      <c r="J18" s="113">
        <f>IF(G18&gt;0,G18,0.9*F18)</f>
        <v>0</v>
      </c>
    </row>
    <row r="19" spans="1:10" s="1" customFormat="1" ht="25.5" customHeight="1">
      <c r="A19" s="81"/>
      <c r="B19" s="82"/>
      <c r="C19" s="114"/>
      <c r="D19" s="81"/>
      <c r="E19" s="124"/>
      <c r="F19" s="84"/>
      <c r="G19" s="84"/>
      <c r="H19" s="83"/>
      <c r="I19" s="83"/>
      <c r="J19" s="113">
        <f>IF(G19&gt;0,G19,0.9*F19)</f>
        <v>0</v>
      </c>
    </row>
    <row r="20" spans="1:10" s="1" customFormat="1" ht="25.5" customHeight="1">
      <c r="A20" s="81"/>
      <c r="B20" s="82"/>
      <c r="C20" s="114"/>
      <c r="D20" s="81"/>
      <c r="E20" s="124"/>
      <c r="F20" s="84"/>
      <c r="G20" s="84"/>
      <c r="H20" s="83"/>
      <c r="I20" s="83"/>
      <c r="J20" s="113">
        <f>IF(G20&gt;0,G20,0.9*F20)</f>
        <v>0</v>
      </c>
    </row>
    <row r="21" spans="1:10" s="1" customFormat="1" ht="25.5" customHeight="1">
      <c r="A21" s="81"/>
      <c r="B21" s="82"/>
      <c r="C21" s="114"/>
      <c r="D21" s="81"/>
      <c r="E21" s="124"/>
      <c r="F21" s="116"/>
      <c r="G21" s="127"/>
      <c r="H21" s="83"/>
      <c r="I21" s="83"/>
      <c r="J21" s="113">
        <f>IF(G21&gt;0,G21,0.9*F21)</f>
        <v>0</v>
      </c>
    </row>
    <row r="22" spans="1:10" s="1" customFormat="1" ht="25.5" customHeight="1">
      <c r="A22" s="81"/>
      <c r="B22" s="82"/>
      <c r="C22" s="81"/>
      <c r="D22" s="81"/>
      <c r="E22" s="115"/>
      <c r="F22" s="84"/>
      <c r="G22" s="84"/>
      <c r="H22" s="83"/>
      <c r="I22" s="83"/>
      <c r="J22" s="113">
        <f>IF(G22&gt;0,G22,0.6*F22)</f>
        <v>0</v>
      </c>
    </row>
    <row r="23" spans="1:10" s="1" customFormat="1" ht="25.5" customHeight="1">
      <c r="A23" s="128"/>
      <c r="B23" s="129"/>
      <c r="C23" s="81"/>
      <c r="D23" s="128"/>
      <c r="E23" s="115"/>
      <c r="F23" s="130"/>
      <c r="G23" s="130"/>
      <c r="H23" s="83"/>
      <c r="I23" s="131"/>
      <c r="J23" s="113">
        <f>IF(G23&gt;0,G23,0.9*F23)</f>
        <v>0</v>
      </c>
    </row>
    <row r="24" spans="1:10" s="1" customFormat="1" ht="25.5" customHeight="1">
      <c r="A24" s="81"/>
      <c r="B24" s="82"/>
      <c r="C24" s="114"/>
      <c r="D24" s="125"/>
      <c r="E24" s="132"/>
      <c r="F24" s="84"/>
      <c r="G24" s="84"/>
      <c r="H24" s="83"/>
      <c r="I24" s="83"/>
      <c r="J24" s="113">
        <f>IF(G24&gt;0,G24,0.6*F24)</f>
        <v>0</v>
      </c>
    </row>
    <row r="25" spans="1:10" s="1" customFormat="1">
      <c r="A25" s="133"/>
      <c r="B25" s="134"/>
      <c r="C25" s="135"/>
      <c r="D25" s="81"/>
      <c r="E25" s="136"/>
      <c r="F25" s="84"/>
      <c r="G25" s="137"/>
      <c r="H25" s="138"/>
      <c r="I25" s="83"/>
      <c r="J25" s="113">
        <f>IF(G25&gt;0,G25,0.6*F25)</f>
        <v>0</v>
      </c>
    </row>
    <row r="26" spans="1:10" s="1" customFormat="1" ht="25.5" customHeight="1">
      <c r="A26" s="81"/>
      <c r="B26" s="82"/>
      <c r="C26" s="87"/>
      <c r="D26" s="81"/>
      <c r="E26" s="111"/>
      <c r="F26" s="84"/>
      <c r="G26" s="84"/>
      <c r="H26" s="86"/>
      <c r="I26" s="83"/>
      <c r="J26" s="113">
        <f>IF(G26&gt;0,G26,0.9*F26)</f>
        <v>0</v>
      </c>
    </row>
    <row r="27" spans="1:10" s="1" customFormat="1" ht="39.75" customHeight="1">
      <c r="A27" s="81"/>
      <c r="B27" s="82"/>
      <c r="C27" s="114"/>
      <c r="D27" s="81"/>
      <c r="E27" s="124"/>
      <c r="F27" s="84"/>
      <c r="G27" s="139"/>
      <c r="H27" s="83"/>
      <c r="I27" s="83"/>
      <c r="J27" s="113">
        <f t="shared" si="0"/>
        <v>0</v>
      </c>
    </row>
    <row r="28" spans="1:10" s="1" customFormat="1" ht="39" customHeight="1">
      <c r="A28" s="81"/>
      <c r="B28" s="82"/>
      <c r="C28" s="114"/>
      <c r="D28" s="81"/>
      <c r="E28" s="124"/>
      <c r="F28" s="84"/>
      <c r="G28" s="84"/>
      <c r="H28" s="83"/>
      <c r="I28" s="83"/>
      <c r="J28" s="113">
        <f t="shared" si="0"/>
        <v>0</v>
      </c>
    </row>
    <row r="29" spans="1:10" s="1" customFormat="1" ht="65.25" customHeight="1">
      <c r="A29" s="81"/>
      <c r="B29" s="82"/>
      <c r="C29" s="81"/>
      <c r="D29" s="81"/>
      <c r="E29" s="115"/>
      <c r="F29" s="84"/>
      <c r="G29" s="140"/>
      <c r="H29" s="83"/>
      <c r="I29" s="83"/>
      <c r="J29" s="113">
        <f t="shared" si="0"/>
        <v>0</v>
      </c>
    </row>
    <row r="30" spans="1:10" s="1" customFormat="1" ht="25.5" customHeight="1">
      <c r="A30" s="81"/>
      <c r="B30" s="82"/>
      <c r="C30" s="114"/>
      <c r="D30" s="81"/>
      <c r="E30" s="114"/>
      <c r="F30" s="84"/>
      <c r="G30" s="84"/>
      <c r="H30" s="83"/>
      <c r="I30" s="83"/>
      <c r="J30" s="113"/>
    </row>
    <row r="31" spans="1:10" s="1" customFormat="1" ht="25.5" customHeight="1">
      <c r="A31" s="81"/>
      <c r="B31" s="82"/>
      <c r="C31" s="83"/>
      <c r="D31" s="81"/>
      <c r="E31" s="111"/>
      <c r="F31" s="84"/>
      <c r="G31" s="140"/>
      <c r="H31" s="83"/>
      <c r="I31" s="83"/>
      <c r="J31" s="113">
        <f t="shared" si="0"/>
        <v>0</v>
      </c>
    </row>
    <row r="32" spans="1:10" s="1" customFormat="1" ht="25.5" customHeight="1">
      <c r="A32" s="81"/>
      <c r="B32" s="82"/>
      <c r="C32" s="83"/>
      <c r="D32" s="81"/>
      <c r="E32" s="111"/>
      <c r="F32" s="84"/>
      <c r="G32" s="140"/>
      <c r="H32" s="83"/>
      <c r="I32" s="83"/>
      <c r="J32" s="113">
        <f t="shared" si="0"/>
        <v>0</v>
      </c>
    </row>
    <row r="33" spans="1:10" s="1" customFormat="1" ht="25.5" customHeight="1">
      <c r="A33" s="81"/>
      <c r="B33" s="82"/>
      <c r="C33" s="83"/>
      <c r="D33" s="81"/>
      <c r="E33" s="111"/>
      <c r="F33" s="84"/>
      <c r="G33" s="140"/>
      <c r="H33" s="83"/>
      <c r="I33" s="83"/>
      <c r="J33" s="113">
        <f t="shared" si="0"/>
        <v>0</v>
      </c>
    </row>
    <row r="34" spans="1:10" s="1" customFormat="1" ht="25.5" customHeight="1">
      <c r="A34" s="81"/>
      <c r="B34" s="82"/>
      <c r="C34" s="83"/>
      <c r="D34" s="81"/>
      <c r="E34" s="111"/>
      <c r="F34" s="140"/>
      <c r="G34" s="140"/>
      <c r="H34" s="83"/>
      <c r="I34" s="83"/>
      <c r="J34" s="113">
        <f t="shared" si="0"/>
        <v>0</v>
      </c>
    </row>
    <row r="35" spans="1:10" s="1" customFormat="1" ht="25.5" customHeight="1">
      <c r="A35" s="81"/>
      <c r="B35" s="82"/>
      <c r="C35" s="83"/>
      <c r="D35" s="81"/>
      <c r="E35" s="111"/>
      <c r="F35" s="84"/>
      <c r="G35" s="140"/>
      <c r="H35" s="83"/>
      <c r="I35" s="83"/>
      <c r="J35" s="113">
        <v>0</v>
      </c>
    </row>
    <row r="36" spans="1:10" s="1" customFormat="1" ht="25.5" customHeight="1">
      <c r="A36" s="81"/>
      <c r="B36" s="82"/>
      <c r="C36" s="83"/>
      <c r="D36" s="81"/>
      <c r="E36" s="111"/>
      <c r="F36" s="84"/>
      <c r="G36" s="140"/>
      <c r="H36" s="83"/>
      <c r="I36" s="83"/>
      <c r="J36" s="113">
        <v>0</v>
      </c>
    </row>
    <row r="37" spans="1:10" s="1" customFormat="1" ht="25.5" customHeight="1">
      <c r="A37" s="81"/>
      <c r="B37" s="82"/>
      <c r="C37" s="83"/>
      <c r="D37" s="81"/>
      <c r="E37" s="111"/>
      <c r="F37" s="84"/>
      <c r="G37" s="140"/>
      <c r="H37" s="83"/>
      <c r="I37" s="83"/>
      <c r="J37" s="113">
        <v>0</v>
      </c>
    </row>
    <row r="38" spans="1:10" s="1" customFormat="1" ht="25.5" customHeight="1">
      <c r="A38" s="81"/>
      <c r="B38" s="82"/>
      <c r="C38" s="83"/>
      <c r="D38" s="81"/>
      <c r="E38" s="111"/>
      <c r="F38" s="84"/>
      <c r="G38" s="140"/>
      <c r="H38" s="83"/>
      <c r="I38" s="83"/>
      <c r="J38" s="113">
        <f>IF(G38&gt;0,G38,0.6*F38)</f>
        <v>0</v>
      </c>
    </row>
    <row r="39" spans="1:10" s="1" customFormat="1" ht="25.5" customHeight="1">
      <c r="A39" s="81"/>
      <c r="B39" s="82"/>
      <c r="C39" s="83"/>
      <c r="D39" s="81"/>
      <c r="E39" s="111"/>
      <c r="F39" s="84"/>
      <c r="G39" s="140"/>
      <c r="H39" s="83"/>
      <c r="I39" s="83"/>
      <c r="J39" s="113">
        <f t="shared" si="0"/>
        <v>0</v>
      </c>
    </row>
    <row r="40" spans="1:10" s="1" customFormat="1" ht="25.5" customHeight="1">
      <c r="A40" s="81"/>
      <c r="B40" s="82"/>
      <c r="C40" s="83"/>
      <c r="D40" s="81"/>
      <c r="E40" s="111"/>
      <c r="F40" s="84"/>
      <c r="G40" s="140"/>
      <c r="H40" s="83"/>
      <c r="I40" s="83"/>
      <c r="J40" s="113">
        <f t="shared" si="0"/>
        <v>0</v>
      </c>
    </row>
    <row r="41" spans="1:10" s="1" customFormat="1" ht="25.5" customHeight="1">
      <c r="A41" s="115"/>
      <c r="B41" s="141"/>
      <c r="C41" s="83"/>
      <c r="D41" s="81"/>
      <c r="E41" s="111"/>
      <c r="F41" s="142"/>
      <c r="G41" s="140"/>
      <c r="H41" s="83"/>
      <c r="I41" s="83"/>
      <c r="J41" s="113">
        <f t="shared" si="0"/>
        <v>0</v>
      </c>
    </row>
    <row r="42" spans="1:10" s="1" customFormat="1" ht="25.5" customHeight="1">
      <c r="A42" s="81"/>
      <c r="B42" s="82"/>
      <c r="C42" s="83"/>
      <c r="D42" s="81"/>
      <c r="E42" s="111"/>
      <c r="F42" s="84"/>
      <c r="G42" s="140"/>
      <c r="H42" s="83"/>
      <c r="I42" s="83"/>
      <c r="J42" s="113">
        <f t="shared" si="0"/>
        <v>0</v>
      </c>
    </row>
    <row r="43" spans="1:10" s="1" customFormat="1" ht="25.5" customHeight="1">
      <c r="A43" s="81"/>
      <c r="B43" s="82"/>
      <c r="C43" s="83"/>
      <c r="D43" s="81"/>
      <c r="E43" s="111"/>
      <c r="F43" s="84"/>
      <c r="G43" s="140"/>
      <c r="H43" s="83"/>
      <c r="I43" s="83"/>
      <c r="J43" s="113">
        <f t="shared" si="0"/>
        <v>0</v>
      </c>
    </row>
    <row r="44" spans="1:10" s="1" customFormat="1" ht="25.5" customHeight="1">
      <c r="A44" s="81"/>
      <c r="B44" s="82"/>
      <c r="C44" s="83"/>
      <c r="D44" s="81"/>
      <c r="E44" s="111"/>
      <c r="F44" s="84"/>
      <c r="G44" s="140"/>
      <c r="H44" s="83"/>
      <c r="I44" s="83"/>
      <c r="J44" s="113">
        <f t="shared" si="0"/>
        <v>0</v>
      </c>
    </row>
    <row r="45" spans="1:10" s="1" customFormat="1" ht="25.5" customHeight="1">
      <c r="A45" s="81"/>
      <c r="B45" s="82"/>
      <c r="C45" s="83"/>
      <c r="D45" s="81"/>
      <c r="E45" s="111"/>
      <c r="F45" s="84"/>
      <c r="G45" s="140"/>
      <c r="H45" s="83"/>
      <c r="I45" s="83"/>
      <c r="J45" s="113">
        <f t="shared" si="0"/>
        <v>0</v>
      </c>
    </row>
    <row r="46" spans="1:10" s="1" customFormat="1" ht="25.5" customHeight="1">
      <c r="A46" s="81"/>
      <c r="B46" s="82"/>
      <c r="C46" s="83"/>
      <c r="D46" s="81"/>
      <c r="E46" s="111"/>
      <c r="F46" s="84"/>
      <c r="G46" s="140"/>
      <c r="H46" s="83"/>
      <c r="I46" s="83"/>
      <c r="J46" s="113">
        <f t="shared" si="0"/>
        <v>0</v>
      </c>
    </row>
    <row r="47" spans="1:10" s="1" customFormat="1" ht="25.5" customHeight="1">
      <c r="A47" s="81"/>
      <c r="B47" s="82"/>
      <c r="C47" s="83"/>
      <c r="D47" s="81"/>
      <c r="E47" s="111"/>
      <c r="F47" s="84"/>
      <c r="G47" s="140"/>
      <c r="H47" s="83"/>
      <c r="I47" s="83"/>
      <c r="J47" s="113">
        <f t="shared" si="0"/>
        <v>0</v>
      </c>
    </row>
    <row r="48" spans="1:10" s="1" customFormat="1" ht="25.5" customHeight="1">
      <c r="A48" s="81"/>
      <c r="B48" s="82"/>
      <c r="C48" s="83"/>
      <c r="D48" s="81"/>
      <c r="E48" s="111"/>
      <c r="F48" s="84"/>
      <c r="G48" s="140"/>
      <c r="H48" s="83"/>
      <c r="I48" s="83"/>
      <c r="J48" s="113">
        <f t="shared" si="0"/>
        <v>0</v>
      </c>
    </row>
    <row r="49" spans="1:12" s="1" customFormat="1" ht="25.5" customHeight="1">
      <c r="A49" s="81"/>
      <c r="B49" s="82"/>
      <c r="C49" s="83"/>
      <c r="D49" s="81"/>
      <c r="E49" s="85"/>
      <c r="F49" s="84"/>
      <c r="G49" s="83"/>
      <c r="H49" s="83"/>
      <c r="I49" s="83"/>
      <c r="J49" s="88">
        <f t="shared" si="0"/>
        <v>0</v>
      </c>
    </row>
    <row r="50" spans="1:12" s="1" customFormat="1" ht="25.5" customHeight="1">
      <c r="B50" s="56"/>
      <c r="C50" s="57"/>
      <c r="E50" s="58"/>
      <c r="F50" s="59"/>
      <c r="G50" s="60"/>
      <c r="H50" s="57"/>
      <c r="I50" s="57"/>
      <c r="J50" s="63"/>
    </row>
    <row r="51" spans="1:12" s="1" customFormat="1" ht="25.5" customHeight="1">
      <c r="B51" s="56"/>
      <c r="C51" s="57"/>
      <c r="E51" s="61"/>
      <c r="F51" s="59"/>
      <c r="G51" s="57"/>
      <c r="H51" s="57"/>
      <c r="I51" s="57"/>
      <c r="J51" s="63"/>
    </row>
    <row r="52" spans="1:12">
      <c r="C52" s="35"/>
      <c r="D52" s="35"/>
      <c r="E52" s="89" t="s">
        <v>23</v>
      </c>
      <c r="F52" s="143">
        <f>SUM(F11:F51)</f>
        <v>0</v>
      </c>
      <c r="G52" s="38"/>
      <c r="H52" s="39"/>
      <c r="I52" s="39"/>
      <c r="J52" s="48">
        <f>SUM(J11:J51)</f>
        <v>0</v>
      </c>
      <c r="L52" s="49"/>
    </row>
    <row r="53" spans="1:12">
      <c r="E53" s="40"/>
      <c r="F53" s="40"/>
    </row>
    <row r="54" spans="1:12">
      <c r="E54" s="175" t="s">
        <v>24</v>
      </c>
      <c r="F54" s="176"/>
      <c r="J54" s="93">
        <f>J6+J7-J52</f>
        <v>0</v>
      </c>
    </row>
    <row r="58" spans="1:12">
      <c r="E58" s="1"/>
      <c r="H58" s="83"/>
      <c r="I58"/>
    </row>
    <row r="88" spans="3:10">
      <c r="C88" s="2"/>
      <c r="D88" s="2"/>
      <c r="J88" s="50"/>
    </row>
  </sheetData>
  <mergeCells count="3">
    <mergeCell ref="E7:G7"/>
    <mergeCell ref="E9:H9"/>
    <mergeCell ref="E54:F54"/>
  </mergeCells>
  <pageMargins left="0.78740157499999996" right="0.78740157499999996" top="0.984251969" bottom="0.984251969" header="0.49212598499999999" footer="0.49212598499999999"/>
  <pageSetup paperSize="9" orientation="portrait" verticalDpi="599"/>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2:L73"/>
  <sheetViews>
    <sheetView zoomScale="83" zoomScaleNormal="83" workbookViewId="0">
      <selection activeCell="J7" sqref="J7"/>
    </sheetView>
  </sheetViews>
  <sheetFormatPr defaultColWidth="9.140625" defaultRowHeight="12.75"/>
  <cols>
    <col min="1" max="1" width="5.28515625" customWidth="1"/>
    <col min="2" max="2" width="13.140625" customWidth="1"/>
    <col min="3" max="3" width="15.5703125" customWidth="1"/>
    <col min="4" max="4" width="14.7109375" customWidth="1"/>
    <col min="5" max="5" width="40" customWidth="1"/>
    <col min="6" max="6" width="16.28515625" style="2" customWidth="1"/>
    <col min="7" max="7" width="16.140625" customWidth="1"/>
    <col min="8" max="8" width="17.28515625" customWidth="1"/>
    <col min="9" max="9" width="24.7109375" style="3" hidden="1" customWidth="1"/>
    <col min="10" max="10" width="20.42578125" customWidth="1"/>
    <col min="11" max="11" width="29.85546875" customWidth="1"/>
  </cols>
  <sheetData>
    <row r="2" spans="1:10">
      <c r="A2" s="4" t="s">
        <v>0</v>
      </c>
      <c r="B2" s="4"/>
      <c r="C2" s="4"/>
      <c r="D2" s="4"/>
      <c r="E2" s="4"/>
    </row>
    <row r="3" spans="1:10">
      <c r="A3" s="4" t="s">
        <v>1</v>
      </c>
      <c r="B3" s="4"/>
      <c r="C3" s="4"/>
      <c r="D3" s="4"/>
      <c r="E3" s="4"/>
    </row>
    <row r="4" spans="1:10">
      <c r="A4" s="4" t="s">
        <v>2</v>
      </c>
      <c r="B4" s="4"/>
      <c r="C4" s="4"/>
      <c r="D4" s="4"/>
      <c r="E4" s="4"/>
    </row>
    <row r="6" spans="1:10">
      <c r="C6" s="194" t="s">
        <v>388</v>
      </c>
      <c r="D6" s="195"/>
      <c r="E6" s="195"/>
      <c r="F6" s="195"/>
      <c r="G6" s="196"/>
      <c r="H6" s="114"/>
      <c r="I6" s="89"/>
      <c r="J6" s="90">
        <v>0</v>
      </c>
    </row>
    <row r="7" spans="1:10">
      <c r="C7" s="5" t="s">
        <v>389</v>
      </c>
      <c r="D7" s="6"/>
      <c r="E7" s="7"/>
      <c r="F7" s="8" t="s">
        <v>390</v>
      </c>
      <c r="G7" s="9">
        <v>112000000</v>
      </c>
      <c r="H7" s="10"/>
      <c r="I7" s="89"/>
      <c r="J7" s="90"/>
    </row>
    <row r="8" spans="1:10">
      <c r="C8" s="11" t="s">
        <v>7</v>
      </c>
      <c r="D8" s="12"/>
      <c r="E8" s="12"/>
      <c r="F8" s="13"/>
      <c r="G8" s="14"/>
      <c r="H8" s="10"/>
    </row>
    <row r="9" spans="1:10" ht="31.5" customHeight="1">
      <c r="A9" s="144" t="s">
        <v>386</v>
      </c>
      <c r="B9" s="15" t="s">
        <v>9</v>
      </c>
      <c r="C9" s="16" t="s">
        <v>10</v>
      </c>
      <c r="D9" s="16" t="s">
        <v>11</v>
      </c>
      <c r="E9" s="16" t="s">
        <v>12</v>
      </c>
      <c r="F9" s="17" t="s">
        <v>13</v>
      </c>
      <c r="G9" s="16" t="s">
        <v>14</v>
      </c>
      <c r="H9" s="15" t="s">
        <v>15</v>
      </c>
      <c r="I9" s="15" t="s">
        <v>16</v>
      </c>
      <c r="J9" s="15" t="s">
        <v>391</v>
      </c>
    </row>
    <row r="10" spans="1:10" s="1" customFormat="1" ht="25.5" customHeight="1">
      <c r="A10" s="81"/>
      <c r="B10" s="18"/>
      <c r="C10" s="19"/>
      <c r="D10" s="19"/>
      <c r="E10" s="20"/>
      <c r="F10" s="21"/>
      <c r="G10" s="22"/>
      <c r="H10" s="19"/>
      <c r="I10" s="19"/>
      <c r="J10" s="145">
        <f>IF(G10&gt;0,G10,0.6*F10)</f>
        <v>0</v>
      </c>
    </row>
    <row r="11" spans="1:10" s="1" customFormat="1" ht="25.5" customHeight="1">
      <c r="A11" s="81"/>
      <c r="B11" s="18"/>
      <c r="C11" s="19"/>
      <c r="D11" s="19"/>
      <c r="E11" s="20"/>
      <c r="F11" s="126"/>
      <c r="G11" s="125"/>
      <c r="H11" s="19"/>
      <c r="I11" s="125"/>
      <c r="J11" s="145">
        <f t="shared" ref="J11:J36" si="0">IF(G11&gt;0,G11,0.9*F11)</f>
        <v>0</v>
      </c>
    </row>
    <row r="12" spans="1:10" s="1" customFormat="1" ht="25.5" customHeight="1">
      <c r="A12" s="81"/>
      <c r="B12" s="23"/>
      <c r="C12" s="24"/>
      <c r="D12" s="24"/>
      <c r="E12" s="25"/>
      <c r="F12" s="26"/>
      <c r="G12" s="27"/>
      <c r="H12" s="19"/>
      <c r="I12" s="24"/>
      <c r="J12" s="41">
        <f t="shared" si="0"/>
        <v>0</v>
      </c>
    </row>
    <row r="13" spans="1:10" s="1" customFormat="1" ht="25.5" customHeight="1">
      <c r="A13" s="81"/>
      <c r="B13" s="146"/>
      <c r="C13" s="81"/>
      <c r="D13" s="81"/>
      <c r="E13" s="115"/>
      <c r="F13" s="112"/>
      <c r="G13" s="81"/>
      <c r="H13" s="115"/>
      <c r="I13" s="81"/>
      <c r="J13" s="145">
        <f t="shared" si="0"/>
        <v>0</v>
      </c>
    </row>
    <row r="14" spans="1:10" s="1" customFormat="1" ht="25.5" customHeight="1">
      <c r="A14" s="81"/>
      <c r="B14" s="147"/>
      <c r="C14" s="125"/>
      <c r="D14" s="125"/>
      <c r="E14" s="111"/>
      <c r="F14" s="126"/>
      <c r="G14" s="148"/>
      <c r="H14" s="125"/>
      <c r="I14" s="125"/>
      <c r="J14" s="41">
        <f t="shared" si="0"/>
        <v>0</v>
      </c>
    </row>
    <row r="15" spans="1:10" s="1" customFormat="1" ht="25.5" customHeight="1">
      <c r="A15" s="81"/>
      <c r="B15" s="147"/>
      <c r="C15" s="125"/>
      <c r="D15" s="125"/>
      <c r="E15" s="111"/>
      <c r="F15" s="126"/>
      <c r="G15" s="148"/>
      <c r="H15" s="125"/>
      <c r="I15" s="125"/>
      <c r="J15" s="145">
        <f t="shared" si="0"/>
        <v>0</v>
      </c>
    </row>
    <row r="16" spans="1:10" s="1" customFormat="1" ht="25.5" customHeight="1">
      <c r="A16" s="81"/>
      <c r="B16" s="82"/>
      <c r="C16" s="83"/>
      <c r="D16" s="81"/>
      <c r="E16" s="81"/>
      <c r="F16" s="84"/>
      <c r="G16" s="148"/>
      <c r="H16" s="83"/>
      <c r="I16" s="125"/>
      <c r="J16" s="145">
        <f t="shared" si="0"/>
        <v>0</v>
      </c>
    </row>
    <row r="17" spans="1:12" s="1" customFormat="1" ht="25.5" customHeight="1">
      <c r="A17" s="81"/>
      <c r="B17" s="147"/>
      <c r="C17" s="125"/>
      <c r="D17" s="125"/>
      <c r="E17" s="111"/>
      <c r="F17" s="126"/>
      <c r="G17" s="148"/>
      <c r="H17" s="125"/>
      <c r="I17" s="125"/>
      <c r="J17" s="145">
        <f t="shared" si="0"/>
        <v>0</v>
      </c>
    </row>
    <row r="18" spans="1:12" s="1" customFormat="1" ht="25.5" customHeight="1">
      <c r="A18" s="28"/>
      <c r="B18" s="29"/>
      <c r="C18" s="30"/>
      <c r="E18" s="31"/>
      <c r="F18" s="32"/>
      <c r="G18" s="84"/>
      <c r="H18" s="30"/>
      <c r="I18" s="125"/>
      <c r="J18" s="145">
        <f t="shared" si="0"/>
        <v>0</v>
      </c>
    </row>
    <row r="19" spans="1:12" s="1" customFormat="1" ht="25.5" customHeight="1">
      <c r="A19" s="81"/>
      <c r="B19" s="147"/>
      <c r="C19" s="125"/>
      <c r="D19" s="125"/>
      <c r="E19" s="111"/>
      <c r="F19" s="126"/>
      <c r="G19" s="148"/>
      <c r="H19" s="125"/>
      <c r="I19" s="125"/>
      <c r="J19" s="145">
        <f t="shared" si="0"/>
        <v>0</v>
      </c>
    </row>
    <row r="20" spans="1:12" s="1" customFormat="1" ht="25.5" customHeight="1">
      <c r="A20" s="81"/>
      <c r="B20" s="147"/>
      <c r="C20" s="125"/>
      <c r="D20" s="125"/>
      <c r="E20" s="111"/>
      <c r="F20" s="126"/>
      <c r="G20" s="125"/>
      <c r="H20" s="125"/>
      <c r="I20" s="125"/>
      <c r="J20" s="145">
        <f t="shared" si="0"/>
        <v>0</v>
      </c>
    </row>
    <row r="21" spans="1:12" s="1" customFormat="1" ht="25.5" customHeight="1">
      <c r="A21" s="81"/>
      <c r="B21" s="147"/>
      <c r="C21" s="125"/>
      <c r="D21" s="125"/>
      <c r="E21" s="149" t="s">
        <v>392</v>
      </c>
      <c r="F21" s="126"/>
      <c r="G21" s="150"/>
      <c r="H21" s="125"/>
      <c r="I21" s="150"/>
      <c r="J21" s="145">
        <f t="shared" si="0"/>
        <v>0</v>
      </c>
      <c r="K21" s="42"/>
    </row>
    <row r="22" spans="1:12" s="1" customFormat="1" ht="25.5" customHeight="1">
      <c r="A22" s="81"/>
      <c r="B22" s="23"/>
      <c r="C22" s="24"/>
      <c r="D22" s="125"/>
      <c r="E22" s="24"/>
      <c r="F22" s="126"/>
      <c r="G22" s="33"/>
      <c r="H22" s="125"/>
      <c r="I22" s="33"/>
      <c r="J22" s="43">
        <f t="shared" si="0"/>
        <v>0</v>
      </c>
      <c r="K22" s="44"/>
      <c r="L22" s="45"/>
    </row>
    <row r="23" spans="1:12" s="1" customFormat="1" ht="25.5" customHeight="1">
      <c r="A23" s="85"/>
      <c r="B23" s="147"/>
      <c r="C23" s="83"/>
      <c r="D23" s="81"/>
      <c r="E23" s="111"/>
      <c r="F23" s="126"/>
      <c r="G23" s="24"/>
      <c r="H23" s="125"/>
      <c r="I23" s="24"/>
      <c r="J23" s="46">
        <f t="shared" si="0"/>
        <v>0</v>
      </c>
      <c r="L23" s="45"/>
    </row>
    <row r="24" spans="1:12" s="1" customFormat="1" ht="25.5" customHeight="1">
      <c r="A24" s="81"/>
      <c r="B24" s="23"/>
      <c r="C24" s="24"/>
      <c r="D24" s="125"/>
      <c r="E24" s="24"/>
      <c r="F24" s="126"/>
      <c r="G24" s="24"/>
      <c r="H24" s="24"/>
      <c r="I24" s="24"/>
      <c r="J24" s="46">
        <f t="shared" si="0"/>
        <v>0</v>
      </c>
      <c r="L24" s="45"/>
    </row>
    <row r="25" spans="1:12" s="1" customFormat="1" ht="25.5" customHeight="1">
      <c r="A25" s="81"/>
      <c r="B25" s="23"/>
      <c r="C25" s="24"/>
      <c r="D25" s="125"/>
      <c r="E25" s="24"/>
      <c r="F25" s="34"/>
      <c r="G25" s="24"/>
      <c r="H25" s="24"/>
      <c r="I25" s="24"/>
      <c r="J25" s="46">
        <f t="shared" si="0"/>
        <v>0</v>
      </c>
      <c r="L25" s="45"/>
    </row>
    <row r="26" spans="1:12" s="1" customFormat="1" ht="25.5" customHeight="1">
      <c r="A26" s="81"/>
      <c r="B26" s="23"/>
      <c r="C26" s="24"/>
      <c r="D26" s="81"/>
      <c r="E26" s="24"/>
      <c r="F26" s="34"/>
      <c r="G26" s="24"/>
      <c r="H26" s="24"/>
      <c r="I26" s="24"/>
      <c r="J26" s="46">
        <f t="shared" si="0"/>
        <v>0</v>
      </c>
      <c r="L26" s="45"/>
    </row>
    <row r="27" spans="1:12" s="1" customFormat="1" ht="25.5" customHeight="1">
      <c r="A27" s="81"/>
      <c r="B27" s="23"/>
      <c r="C27" s="24"/>
      <c r="D27" s="81"/>
      <c r="E27" s="24"/>
      <c r="F27" s="34"/>
      <c r="G27" s="24"/>
      <c r="H27" s="24"/>
      <c r="I27" s="24"/>
      <c r="J27" s="46">
        <f t="shared" si="0"/>
        <v>0</v>
      </c>
      <c r="L27" s="45"/>
    </row>
    <row r="28" spans="1:12" s="1" customFormat="1" ht="25.5" customHeight="1">
      <c r="A28" s="81"/>
      <c r="B28" s="23"/>
      <c r="C28" s="24"/>
      <c r="D28" s="125"/>
      <c r="E28" s="24"/>
      <c r="F28" s="34"/>
      <c r="G28" s="24"/>
      <c r="H28" s="24"/>
      <c r="I28" s="24"/>
      <c r="J28" s="46">
        <f t="shared" si="0"/>
        <v>0</v>
      </c>
      <c r="L28" s="45"/>
    </row>
    <row r="29" spans="1:12" s="1" customFormat="1" ht="25.5" customHeight="1">
      <c r="A29" s="81"/>
      <c r="B29" s="23"/>
      <c r="C29" s="24"/>
      <c r="D29" s="125"/>
      <c r="E29" s="24"/>
      <c r="F29" s="34"/>
      <c r="G29" s="24"/>
      <c r="H29" s="24"/>
      <c r="I29" s="24"/>
      <c r="J29" s="46">
        <f t="shared" si="0"/>
        <v>0</v>
      </c>
      <c r="L29" s="45"/>
    </row>
    <row r="30" spans="1:12" s="1" customFormat="1" ht="25.5" customHeight="1">
      <c r="A30" s="81"/>
      <c r="B30" s="23"/>
      <c r="C30" s="24"/>
      <c r="D30" s="125"/>
      <c r="E30" s="24"/>
      <c r="F30" s="34"/>
      <c r="G30" s="24"/>
      <c r="H30" s="24"/>
      <c r="I30" s="24"/>
      <c r="J30" s="46">
        <f t="shared" si="0"/>
        <v>0</v>
      </c>
      <c r="L30" s="45"/>
    </row>
    <row r="31" spans="1:12" s="1" customFormat="1" ht="25.5" customHeight="1">
      <c r="A31" s="81"/>
      <c r="B31" s="147"/>
      <c r="C31" s="125"/>
      <c r="D31" s="125"/>
      <c r="E31" s="24"/>
      <c r="F31" s="34"/>
      <c r="G31" s="33"/>
      <c r="H31" s="24"/>
      <c r="I31" s="33"/>
      <c r="J31" s="46">
        <f t="shared" si="0"/>
        <v>0</v>
      </c>
      <c r="K31" s="42"/>
    </row>
    <row r="32" spans="1:12" s="1" customFormat="1" ht="25.5" customHeight="1">
      <c r="A32" s="81"/>
      <c r="B32" s="147"/>
      <c r="C32" s="125"/>
      <c r="D32" s="125"/>
      <c r="E32" s="24"/>
      <c r="F32" s="34"/>
      <c r="G32" s="33"/>
      <c r="H32" s="24"/>
      <c r="I32" s="33"/>
      <c r="J32" s="46">
        <f t="shared" si="0"/>
        <v>0</v>
      </c>
      <c r="K32" s="42"/>
    </row>
    <row r="33" spans="1:12" s="1" customFormat="1" ht="25.5" customHeight="1">
      <c r="A33" s="81"/>
      <c r="B33" s="147"/>
      <c r="C33" s="125"/>
      <c r="D33" s="125"/>
      <c r="E33" s="24"/>
      <c r="F33" s="34"/>
      <c r="G33" s="33"/>
      <c r="H33" s="24"/>
      <c r="I33" s="33"/>
      <c r="J33" s="46">
        <f t="shared" si="0"/>
        <v>0</v>
      </c>
      <c r="K33" s="42"/>
    </row>
    <row r="34" spans="1:12" s="1" customFormat="1" ht="25.5" customHeight="1">
      <c r="A34" s="81"/>
      <c r="B34" s="23"/>
      <c r="C34" s="24"/>
      <c r="D34" s="24"/>
      <c r="E34" s="24"/>
      <c r="F34" s="126"/>
      <c r="G34" s="33"/>
      <c r="H34" s="24"/>
      <c r="I34" s="33"/>
      <c r="J34" s="46">
        <f t="shared" si="0"/>
        <v>0</v>
      </c>
      <c r="K34" s="42"/>
    </row>
    <row r="35" spans="1:12" s="1" customFormat="1" ht="25.5" customHeight="1">
      <c r="A35" s="81"/>
      <c r="B35" s="23"/>
      <c r="C35" s="24"/>
      <c r="D35" s="24"/>
      <c r="E35" s="24"/>
      <c r="F35" s="126"/>
      <c r="G35" s="33"/>
      <c r="H35" s="24"/>
      <c r="I35" s="33"/>
      <c r="J35" s="46">
        <f t="shared" si="0"/>
        <v>0</v>
      </c>
      <c r="K35" s="42"/>
    </row>
    <row r="36" spans="1:12" s="1" customFormat="1" ht="25.5" customHeight="1">
      <c r="A36" s="81"/>
      <c r="B36" s="81"/>
      <c r="C36" s="81"/>
      <c r="D36" s="81"/>
      <c r="E36" s="81"/>
      <c r="F36" s="151"/>
      <c r="G36" s="125"/>
      <c r="H36" s="81"/>
      <c r="I36" s="125"/>
      <c r="J36" s="46">
        <f t="shared" si="0"/>
        <v>0</v>
      </c>
    </row>
    <row r="37" spans="1:12">
      <c r="C37" s="35"/>
      <c r="D37" s="35"/>
      <c r="E37" s="36" t="s">
        <v>23</v>
      </c>
      <c r="F37" s="37">
        <f>SUM(F10:F33)</f>
        <v>0</v>
      </c>
      <c r="G37" s="38"/>
      <c r="H37" s="39"/>
      <c r="I37" s="47"/>
      <c r="J37" s="48">
        <f>SUM(J10:J36)</f>
        <v>0</v>
      </c>
      <c r="L37" s="49"/>
    </row>
    <row r="38" spans="1:12">
      <c r="E38" s="40"/>
    </row>
    <row r="39" spans="1:12">
      <c r="E39" s="175" t="s">
        <v>24</v>
      </c>
      <c r="F39" s="176"/>
      <c r="J39" s="93">
        <f>((J6+J7)-J37)</f>
        <v>0</v>
      </c>
    </row>
    <row r="42" spans="1:12">
      <c r="H42" t="s">
        <v>393</v>
      </c>
    </row>
    <row r="73" spans="3:10">
      <c r="C73" s="2"/>
      <c r="D73" s="2"/>
      <c r="J73" s="50"/>
    </row>
  </sheetData>
  <mergeCells count="2">
    <mergeCell ref="C6:G6"/>
    <mergeCell ref="E39:F39"/>
  </mergeCells>
  <pageMargins left="0.78740157480314998" right="0.78740157480314998" top="0.98425196850393704" bottom="0.98425196850393704" header="0.511811023622047" footer="0.511811023622047"/>
  <pageSetup paperSize="9" orientation="landscape" verticalDpi="599"/>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9590C-B437-4232-8D39-F9AE289A25A9}">
  <sheetPr>
    <tabColor theme="2" tint="-0.249977111117893"/>
  </sheetPr>
  <dimension ref="A1:N51"/>
  <sheetViews>
    <sheetView showGridLines="0" zoomScale="60" zoomScaleNormal="60" workbookViewId="0">
      <pane xSplit="1" ySplit="3" topLeftCell="H4" activePane="bottomRight" state="frozen"/>
      <selection pane="bottomRight" activeCell="L49" sqref="L49"/>
      <selection pane="bottomLeft" activeCell="A4" sqref="A4"/>
      <selection pane="topRight" activeCell="B1" sqref="B1"/>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184" t="s">
        <v>34</v>
      </c>
      <c r="B1" s="184"/>
      <c r="C1" s="184"/>
      <c r="D1" s="184"/>
      <c r="E1" s="184"/>
      <c r="F1" s="184"/>
      <c r="G1" s="184"/>
      <c r="H1" s="184"/>
      <c r="I1" s="184"/>
      <c r="J1" s="184"/>
      <c r="K1" s="184"/>
      <c r="L1" s="184"/>
      <c r="M1" s="184"/>
      <c r="N1" s="185"/>
    </row>
    <row r="2" spans="1:14" ht="75" customHeight="1">
      <c r="A2" s="186"/>
      <c r="B2" s="186"/>
      <c r="C2" s="186"/>
      <c r="D2" s="186"/>
      <c r="E2" s="186"/>
      <c r="F2" s="186"/>
      <c r="G2" s="186"/>
      <c r="H2" s="186"/>
      <c r="I2" s="186"/>
      <c r="J2" s="186"/>
      <c r="K2" s="186"/>
      <c r="L2" s="186"/>
      <c r="M2" s="186"/>
      <c r="N2" s="187"/>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18">
      <c r="A4" s="153"/>
      <c r="B4" s="154"/>
      <c r="C4" s="155"/>
      <c r="D4" s="155"/>
      <c r="E4" s="153"/>
      <c r="F4" s="153"/>
      <c r="G4" s="156"/>
      <c r="H4" s="153"/>
      <c r="I4" s="157"/>
      <c r="J4" s="158"/>
      <c r="K4" s="155"/>
      <c r="L4" s="159"/>
      <c r="M4" s="159"/>
      <c r="N4" s="164" t="str">
        <f>IF(J4&gt;0,DAYS360(B4,J4)-I4,"")</f>
        <v/>
      </c>
    </row>
    <row r="5" spans="1:14" ht="18">
      <c r="A5" s="153"/>
      <c r="B5" s="154"/>
      <c r="C5" s="155"/>
      <c r="D5" s="155"/>
      <c r="E5" s="153"/>
      <c r="F5" s="153"/>
      <c r="G5" s="156"/>
      <c r="H5" s="153"/>
      <c r="I5" s="157"/>
      <c r="J5" s="158"/>
      <c r="K5" s="155"/>
      <c r="L5" s="159"/>
      <c r="M5" s="159"/>
      <c r="N5" s="164" t="str">
        <f t="shared" ref="N5:N50" si="0">IF(J5&gt;0,DAYS360(B5,J5)-I5,"")</f>
        <v/>
      </c>
    </row>
    <row r="6" spans="1:14" ht="18">
      <c r="A6" s="153"/>
      <c r="B6" s="154"/>
      <c r="C6" s="155"/>
      <c r="D6" s="155"/>
      <c r="E6" s="153"/>
      <c r="F6" s="153"/>
      <c r="G6" s="156"/>
      <c r="H6" s="153"/>
      <c r="I6" s="157"/>
      <c r="J6" s="158"/>
      <c r="K6" s="155"/>
      <c r="L6" s="159"/>
      <c r="M6" s="159"/>
      <c r="N6" s="164" t="str">
        <f t="shared" si="0"/>
        <v/>
      </c>
    </row>
    <row r="7" spans="1:14" ht="18">
      <c r="A7" s="153"/>
      <c r="B7" s="154"/>
      <c r="C7" s="155"/>
      <c r="D7" s="155"/>
      <c r="E7" s="153"/>
      <c r="F7" s="153"/>
      <c r="G7" s="156"/>
      <c r="H7" s="153"/>
      <c r="I7" s="157"/>
      <c r="J7" s="158"/>
      <c r="K7" s="155"/>
      <c r="L7" s="159"/>
      <c r="M7" s="159"/>
      <c r="N7" s="164" t="str">
        <f t="shared" si="0"/>
        <v/>
      </c>
    </row>
    <row r="8" spans="1:14" ht="18">
      <c r="A8" s="153"/>
      <c r="B8" s="154"/>
      <c r="C8" s="155"/>
      <c r="D8" s="155"/>
      <c r="E8" s="153"/>
      <c r="F8" s="153"/>
      <c r="G8" s="156"/>
      <c r="H8" s="153"/>
      <c r="I8" s="157"/>
      <c r="J8" s="158"/>
      <c r="K8" s="155"/>
      <c r="L8" s="159"/>
      <c r="M8" s="159"/>
      <c r="N8" s="164" t="str">
        <f t="shared" si="0"/>
        <v/>
      </c>
    </row>
    <row r="9" spans="1:14" ht="18">
      <c r="A9" s="153"/>
      <c r="B9" s="154"/>
      <c r="C9" s="155"/>
      <c r="D9" s="155"/>
      <c r="E9" s="153"/>
      <c r="F9" s="153"/>
      <c r="G9" s="156"/>
      <c r="H9" s="153"/>
      <c r="I9" s="157"/>
      <c r="J9" s="158"/>
      <c r="K9" s="159"/>
      <c r="L9" s="159"/>
      <c r="M9" s="159"/>
      <c r="N9" s="164" t="str">
        <f t="shared" si="0"/>
        <v/>
      </c>
    </row>
    <row r="10" spans="1:14" ht="18">
      <c r="A10" s="153"/>
      <c r="B10" s="154"/>
      <c r="C10" s="155"/>
      <c r="D10" s="155"/>
      <c r="E10" s="153"/>
      <c r="F10" s="153"/>
      <c r="G10" s="156"/>
      <c r="H10" s="153"/>
      <c r="I10" s="157"/>
      <c r="J10" s="158"/>
      <c r="K10" s="159"/>
      <c r="L10" s="159"/>
      <c r="M10" s="159"/>
      <c r="N10" s="164" t="str">
        <f t="shared" si="0"/>
        <v/>
      </c>
    </row>
    <row r="11" spans="1:14" ht="18">
      <c r="A11" s="153"/>
      <c r="B11" s="154"/>
      <c r="C11" s="155"/>
      <c r="D11" s="155"/>
      <c r="E11" s="153"/>
      <c r="F11" s="153"/>
      <c r="G11" s="156"/>
      <c r="H11" s="160"/>
      <c r="I11" s="157"/>
      <c r="J11" s="158"/>
      <c r="K11" s="159"/>
      <c r="L11" s="159"/>
      <c r="M11" s="159"/>
      <c r="N11" s="164" t="str">
        <f t="shared" si="0"/>
        <v/>
      </c>
    </row>
    <row r="12" spans="1:14" ht="18">
      <c r="A12" s="153"/>
      <c r="B12" s="154"/>
      <c r="C12" s="155"/>
      <c r="D12" s="155"/>
      <c r="E12" s="153"/>
      <c r="F12" s="153"/>
      <c r="G12" s="156"/>
      <c r="H12" s="160"/>
      <c r="I12" s="157"/>
      <c r="J12" s="158"/>
      <c r="K12" s="159"/>
      <c r="L12" s="159"/>
      <c r="M12" s="159"/>
      <c r="N12" s="164" t="str">
        <f t="shared" si="0"/>
        <v/>
      </c>
    </row>
    <row r="13" spans="1:14" ht="18">
      <c r="A13" s="153"/>
      <c r="B13" s="154"/>
      <c r="C13" s="155"/>
      <c r="D13" s="155"/>
      <c r="E13" s="153"/>
      <c r="F13" s="153"/>
      <c r="G13" s="156"/>
      <c r="H13" s="161"/>
      <c r="I13" s="157"/>
      <c r="J13" s="158"/>
      <c r="K13" s="159"/>
      <c r="L13" s="159"/>
      <c r="M13" s="159"/>
      <c r="N13" s="164" t="str">
        <f t="shared" si="0"/>
        <v/>
      </c>
    </row>
    <row r="14" spans="1:14" ht="18">
      <c r="A14" s="153"/>
      <c r="B14" s="154"/>
      <c r="C14" s="155"/>
      <c r="D14" s="155"/>
      <c r="E14" s="153"/>
      <c r="F14" s="153"/>
      <c r="G14" s="156"/>
      <c r="H14" s="160"/>
      <c r="I14" s="157"/>
      <c r="J14" s="158"/>
      <c r="K14" s="159"/>
      <c r="L14" s="159"/>
      <c r="M14" s="159"/>
      <c r="N14" s="164" t="str">
        <f t="shared" si="0"/>
        <v/>
      </c>
    </row>
    <row r="15" spans="1:14" ht="18">
      <c r="A15" s="153"/>
      <c r="B15" s="162"/>
      <c r="C15" s="153"/>
      <c r="D15" s="153"/>
      <c r="E15" s="153"/>
      <c r="F15" s="153"/>
      <c r="G15" s="156"/>
      <c r="H15" s="163"/>
      <c r="I15" s="157"/>
      <c r="J15" s="158"/>
      <c r="K15" s="163"/>
      <c r="L15" s="163"/>
      <c r="M15" s="163"/>
      <c r="N15" s="164" t="str">
        <f t="shared" si="0"/>
        <v/>
      </c>
    </row>
    <row r="16" spans="1:14" ht="18">
      <c r="A16" s="153"/>
      <c r="B16" s="162"/>
      <c r="C16" s="153"/>
      <c r="D16" s="153"/>
      <c r="E16" s="153"/>
      <c r="F16" s="153"/>
      <c r="G16" s="156"/>
      <c r="H16" s="163"/>
      <c r="I16" s="157"/>
      <c r="J16" s="158"/>
      <c r="K16" s="163"/>
      <c r="L16" s="163"/>
      <c r="M16" s="163"/>
      <c r="N16" s="164" t="str">
        <f t="shared" si="0"/>
        <v/>
      </c>
    </row>
    <row r="17" spans="1:14" ht="18">
      <c r="A17" s="153"/>
      <c r="B17" s="162"/>
      <c r="C17" s="153"/>
      <c r="D17" s="153"/>
      <c r="E17" s="153"/>
      <c r="F17" s="153"/>
      <c r="G17" s="156"/>
      <c r="H17" s="163"/>
      <c r="I17" s="157"/>
      <c r="J17" s="158"/>
      <c r="K17" s="163"/>
      <c r="L17" s="163"/>
      <c r="M17" s="163"/>
      <c r="N17" s="164" t="str">
        <f t="shared" si="0"/>
        <v/>
      </c>
    </row>
    <row r="18" spans="1:14" ht="18">
      <c r="A18" s="153"/>
      <c r="B18" s="162"/>
      <c r="C18" s="153"/>
      <c r="D18" s="153"/>
      <c r="E18" s="153"/>
      <c r="F18" s="153"/>
      <c r="G18" s="156"/>
      <c r="H18" s="163"/>
      <c r="I18" s="157"/>
      <c r="J18" s="158"/>
      <c r="K18" s="163"/>
      <c r="L18" s="163"/>
      <c r="M18" s="163"/>
      <c r="N18" s="164" t="str">
        <f t="shared" si="0"/>
        <v/>
      </c>
    </row>
    <row r="19" spans="1:14" ht="18">
      <c r="A19" s="153"/>
      <c r="B19" s="162"/>
      <c r="C19" s="153"/>
      <c r="D19" s="153"/>
      <c r="E19" s="153"/>
      <c r="F19" s="153"/>
      <c r="G19" s="156"/>
      <c r="H19" s="163"/>
      <c r="I19" s="157"/>
      <c r="J19" s="158"/>
      <c r="K19" s="163"/>
      <c r="L19" s="163"/>
      <c r="M19" s="163"/>
      <c r="N19" s="164" t="str">
        <f t="shared" si="0"/>
        <v/>
      </c>
    </row>
    <row r="20" spans="1:14" ht="18">
      <c r="A20" s="153"/>
      <c r="B20" s="162"/>
      <c r="C20" s="153"/>
      <c r="D20" s="153"/>
      <c r="E20" s="153"/>
      <c r="F20" s="153"/>
      <c r="G20" s="156"/>
      <c r="H20" s="163"/>
      <c r="I20" s="157"/>
      <c r="J20" s="158"/>
      <c r="K20" s="163"/>
      <c r="L20" s="163"/>
      <c r="M20" s="163"/>
      <c r="N20" s="164" t="str">
        <f t="shared" si="0"/>
        <v/>
      </c>
    </row>
    <row r="21" spans="1:14" ht="18">
      <c r="A21" s="153"/>
      <c r="B21" s="162"/>
      <c r="C21" s="153"/>
      <c r="D21" s="153"/>
      <c r="E21" s="153"/>
      <c r="F21" s="153"/>
      <c r="G21" s="156"/>
      <c r="H21" s="163"/>
      <c r="I21" s="157"/>
      <c r="J21" s="158"/>
      <c r="K21" s="163"/>
      <c r="L21" s="163"/>
      <c r="M21" s="163"/>
      <c r="N21" s="164" t="str">
        <f t="shared" si="0"/>
        <v/>
      </c>
    </row>
    <row r="22" spans="1:14" ht="18">
      <c r="A22" s="153"/>
      <c r="B22" s="162"/>
      <c r="C22" s="153"/>
      <c r="D22" s="153"/>
      <c r="E22" s="153"/>
      <c r="F22" s="153"/>
      <c r="G22" s="156"/>
      <c r="H22" s="163"/>
      <c r="I22" s="157"/>
      <c r="J22" s="158"/>
      <c r="K22" s="163"/>
      <c r="L22" s="163"/>
      <c r="M22" s="163"/>
      <c r="N22" s="164" t="str">
        <f t="shared" si="0"/>
        <v/>
      </c>
    </row>
    <row r="23" spans="1:14" ht="18">
      <c r="A23" s="153"/>
      <c r="B23" s="162"/>
      <c r="C23" s="153"/>
      <c r="D23" s="153"/>
      <c r="E23" s="153"/>
      <c r="F23" s="153"/>
      <c r="G23" s="156"/>
      <c r="H23" s="163"/>
      <c r="I23" s="157"/>
      <c r="J23" s="158"/>
      <c r="K23" s="163"/>
      <c r="L23" s="163"/>
      <c r="M23" s="163"/>
      <c r="N23" s="164" t="str">
        <f t="shared" si="0"/>
        <v/>
      </c>
    </row>
    <row r="24" spans="1:14" ht="18">
      <c r="A24" s="153"/>
      <c r="B24" s="162"/>
      <c r="C24" s="153"/>
      <c r="D24" s="153"/>
      <c r="E24" s="153"/>
      <c r="F24" s="153"/>
      <c r="G24" s="156"/>
      <c r="H24" s="163"/>
      <c r="I24" s="157"/>
      <c r="J24" s="158"/>
      <c r="K24" s="163"/>
      <c r="L24" s="163"/>
      <c r="M24" s="163"/>
      <c r="N24" s="164" t="str">
        <f t="shared" si="0"/>
        <v/>
      </c>
    </row>
    <row r="25" spans="1:14" ht="18">
      <c r="A25" s="153"/>
      <c r="B25" s="162"/>
      <c r="C25" s="153"/>
      <c r="D25" s="153"/>
      <c r="E25" s="153"/>
      <c r="F25" s="153"/>
      <c r="G25" s="156"/>
      <c r="H25" s="163"/>
      <c r="I25" s="157"/>
      <c r="J25" s="158"/>
      <c r="K25" s="163"/>
      <c r="L25" s="163"/>
      <c r="M25" s="163"/>
      <c r="N25" s="164" t="str">
        <f t="shared" si="0"/>
        <v/>
      </c>
    </row>
    <row r="26" spans="1:14" ht="18">
      <c r="A26" s="153"/>
      <c r="B26" s="162"/>
      <c r="C26" s="153"/>
      <c r="D26" s="153"/>
      <c r="E26" s="153"/>
      <c r="F26" s="153"/>
      <c r="G26" s="156"/>
      <c r="H26" s="163"/>
      <c r="I26" s="157"/>
      <c r="J26" s="158"/>
      <c r="K26" s="163"/>
      <c r="L26" s="163"/>
      <c r="M26" s="163"/>
      <c r="N26" s="164" t="str">
        <f t="shared" si="0"/>
        <v/>
      </c>
    </row>
    <row r="27" spans="1:14" ht="18">
      <c r="A27" s="153"/>
      <c r="B27" s="162"/>
      <c r="C27" s="153"/>
      <c r="D27" s="153"/>
      <c r="E27" s="153"/>
      <c r="F27" s="153"/>
      <c r="G27" s="156"/>
      <c r="H27" s="163"/>
      <c r="I27" s="157"/>
      <c r="J27" s="158"/>
      <c r="K27" s="163"/>
      <c r="L27" s="163"/>
      <c r="M27" s="163"/>
      <c r="N27" s="164" t="str">
        <f t="shared" si="0"/>
        <v/>
      </c>
    </row>
    <row r="28" spans="1:14" ht="18">
      <c r="A28" s="153"/>
      <c r="B28" s="162"/>
      <c r="C28" s="153"/>
      <c r="D28" s="153"/>
      <c r="E28" s="153"/>
      <c r="F28" s="153"/>
      <c r="G28" s="156"/>
      <c r="H28" s="163"/>
      <c r="I28" s="157"/>
      <c r="J28" s="158"/>
      <c r="K28" s="163"/>
      <c r="L28" s="163"/>
      <c r="M28" s="163"/>
      <c r="N28" s="164" t="str">
        <f t="shared" si="0"/>
        <v/>
      </c>
    </row>
    <row r="29" spans="1:14" ht="18">
      <c r="A29" s="153"/>
      <c r="B29" s="162"/>
      <c r="C29" s="153"/>
      <c r="D29" s="153"/>
      <c r="E29" s="153"/>
      <c r="F29" s="153"/>
      <c r="G29" s="156"/>
      <c r="H29" s="163"/>
      <c r="I29" s="157"/>
      <c r="J29" s="158"/>
      <c r="K29" s="163"/>
      <c r="L29" s="163"/>
      <c r="M29" s="163"/>
      <c r="N29" s="164" t="str">
        <f t="shared" si="0"/>
        <v/>
      </c>
    </row>
    <row r="30" spans="1:14" ht="18">
      <c r="A30" s="153"/>
      <c r="B30" s="162"/>
      <c r="C30" s="153"/>
      <c r="D30" s="153"/>
      <c r="E30" s="153"/>
      <c r="F30" s="153"/>
      <c r="G30" s="156"/>
      <c r="H30" s="163"/>
      <c r="I30" s="157"/>
      <c r="J30" s="158"/>
      <c r="K30" s="163"/>
      <c r="L30" s="163"/>
      <c r="M30" s="163"/>
      <c r="N30" s="164" t="str">
        <f t="shared" si="0"/>
        <v/>
      </c>
    </row>
    <row r="31" spans="1:14" ht="18">
      <c r="A31" s="153"/>
      <c r="B31" s="162"/>
      <c r="C31" s="153"/>
      <c r="D31" s="153"/>
      <c r="E31" s="153"/>
      <c r="F31" s="153"/>
      <c r="G31" s="156"/>
      <c r="H31" s="163"/>
      <c r="I31" s="157"/>
      <c r="J31" s="158"/>
      <c r="K31" s="163"/>
      <c r="L31" s="163"/>
      <c r="M31" s="163"/>
      <c r="N31" s="164" t="str">
        <f t="shared" si="0"/>
        <v/>
      </c>
    </row>
    <row r="32" spans="1:14" ht="18">
      <c r="A32" s="153"/>
      <c r="B32" s="162"/>
      <c r="C32" s="153"/>
      <c r="D32" s="153"/>
      <c r="E32" s="153"/>
      <c r="F32" s="153"/>
      <c r="G32" s="156"/>
      <c r="H32" s="163"/>
      <c r="I32" s="157"/>
      <c r="J32" s="158"/>
      <c r="K32" s="163"/>
      <c r="L32" s="163"/>
      <c r="M32" s="163"/>
      <c r="N32" s="164" t="str">
        <f t="shared" si="0"/>
        <v/>
      </c>
    </row>
    <row r="33" spans="1:14" ht="18">
      <c r="A33" s="153"/>
      <c r="B33" s="162"/>
      <c r="C33" s="153"/>
      <c r="D33" s="153"/>
      <c r="E33" s="153"/>
      <c r="F33" s="153"/>
      <c r="G33" s="156"/>
      <c r="H33" s="163"/>
      <c r="I33" s="157"/>
      <c r="J33" s="158"/>
      <c r="K33" s="163"/>
      <c r="L33" s="163"/>
      <c r="M33" s="163"/>
      <c r="N33" s="164" t="str">
        <f t="shared" si="0"/>
        <v/>
      </c>
    </row>
    <row r="34" spans="1:14" ht="18">
      <c r="A34" s="153"/>
      <c r="B34" s="162"/>
      <c r="C34" s="153"/>
      <c r="D34" s="153"/>
      <c r="E34" s="153"/>
      <c r="F34" s="153"/>
      <c r="G34" s="156"/>
      <c r="H34" s="163"/>
      <c r="I34" s="157"/>
      <c r="J34" s="158"/>
      <c r="K34" s="163"/>
      <c r="L34" s="163"/>
      <c r="M34" s="163"/>
      <c r="N34" s="164" t="str">
        <f t="shared" si="0"/>
        <v/>
      </c>
    </row>
    <row r="35" spans="1:14" ht="18">
      <c r="A35" s="153"/>
      <c r="B35" s="162"/>
      <c r="C35" s="153"/>
      <c r="D35" s="153"/>
      <c r="E35" s="153"/>
      <c r="F35" s="153"/>
      <c r="G35" s="156"/>
      <c r="H35" s="163"/>
      <c r="I35" s="157"/>
      <c r="J35" s="158"/>
      <c r="K35" s="163"/>
      <c r="L35" s="163"/>
      <c r="M35" s="163"/>
      <c r="N35" s="164" t="str">
        <f t="shared" si="0"/>
        <v/>
      </c>
    </row>
    <row r="36" spans="1:14" ht="18">
      <c r="A36" s="153"/>
      <c r="B36" s="162"/>
      <c r="C36" s="153"/>
      <c r="D36" s="153"/>
      <c r="E36" s="153"/>
      <c r="F36" s="153"/>
      <c r="G36" s="156"/>
      <c r="H36" s="163"/>
      <c r="I36" s="157"/>
      <c r="J36" s="158"/>
      <c r="K36" s="163"/>
      <c r="L36" s="163"/>
      <c r="M36" s="163"/>
      <c r="N36" s="164" t="str">
        <f t="shared" si="0"/>
        <v/>
      </c>
    </row>
    <row r="37" spans="1:14" ht="18">
      <c r="A37" s="153"/>
      <c r="B37" s="162"/>
      <c r="C37" s="153"/>
      <c r="D37" s="153"/>
      <c r="E37" s="153"/>
      <c r="F37" s="153"/>
      <c r="G37" s="156"/>
      <c r="H37" s="163"/>
      <c r="I37" s="157"/>
      <c r="J37" s="158"/>
      <c r="K37" s="163"/>
      <c r="L37" s="163"/>
      <c r="M37" s="163"/>
      <c r="N37" s="164" t="str">
        <f t="shared" si="0"/>
        <v/>
      </c>
    </row>
    <row r="38" spans="1:14" ht="18">
      <c r="A38" s="153"/>
      <c r="B38" s="162"/>
      <c r="C38" s="153"/>
      <c r="D38" s="153"/>
      <c r="E38" s="153"/>
      <c r="F38" s="153"/>
      <c r="G38" s="156"/>
      <c r="H38" s="163"/>
      <c r="I38" s="157"/>
      <c r="J38" s="158"/>
      <c r="K38" s="163"/>
      <c r="L38" s="163"/>
      <c r="M38" s="163"/>
      <c r="N38" s="164" t="str">
        <f t="shared" si="0"/>
        <v/>
      </c>
    </row>
    <row r="39" spans="1:14" ht="18">
      <c r="A39" s="153"/>
      <c r="B39" s="162"/>
      <c r="C39" s="153"/>
      <c r="D39" s="153"/>
      <c r="E39" s="153"/>
      <c r="F39" s="153"/>
      <c r="G39" s="156"/>
      <c r="H39" s="163"/>
      <c r="I39" s="157"/>
      <c r="J39" s="158"/>
      <c r="K39" s="163"/>
      <c r="L39" s="163"/>
      <c r="M39" s="163"/>
      <c r="N39" s="164" t="str">
        <f t="shared" si="0"/>
        <v/>
      </c>
    </row>
    <row r="40" spans="1:14" ht="18">
      <c r="A40" s="153"/>
      <c r="B40" s="162"/>
      <c r="C40" s="153"/>
      <c r="D40" s="153"/>
      <c r="E40" s="153"/>
      <c r="F40" s="153"/>
      <c r="G40" s="156"/>
      <c r="H40" s="163"/>
      <c r="I40" s="157"/>
      <c r="J40" s="158"/>
      <c r="K40" s="163"/>
      <c r="L40" s="163"/>
      <c r="M40" s="163"/>
      <c r="N40" s="164" t="str">
        <f t="shared" si="0"/>
        <v/>
      </c>
    </row>
    <row r="41" spans="1:14" ht="18">
      <c r="A41" s="153"/>
      <c r="B41" s="162"/>
      <c r="C41" s="153"/>
      <c r="D41" s="153"/>
      <c r="E41" s="153"/>
      <c r="F41" s="153"/>
      <c r="G41" s="156"/>
      <c r="H41" s="163"/>
      <c r="I41" s="157"/>
      <c r="J41" s="158"/>
      <c r="K41" s="163"/>
      <c r="L41" s="163"/>
      <c r="M41" s="163"/>
      <c r="N41" s="164" t="str">
        <f t="shared" si="0"/>
        <v/>
      </c>
    </row>
    <row r="42" spans="1:14" ht="18">
      <c r="A42" s="153"/>
      <c r="B42" s="162"/>
      <c r="C42" s="153"/>
      <c r="D42" s="153"/>
      <c r="E42" s="153"/>
      <c r="F42" s="153"/>
      <c r="G42" s="156"/>
      <c r="H42" s="163"/>
      <c r="I42" s="157"/>
      <c r="J42" s="158"/>
      <c r="K42" s="163"/>
      <c r="L42" s="163"/>
      <c r="M42" s="163"/>
      <c r="N42" s="164" t="str">
        <f t="shared" si="0"/>
        <v/>
      </c>
    </row>
    <row r="43" spans="1:14" ht="18">
      <c r="A43" s="153"/>
      <c r="B43" s="162"/>
      <c r="C43" s="153"/>
      <c r="D43" s="153"/>
      <c r="E43" s="153"/>
      <c r="F43" s="153"/>
      <c r="G43" s="156"/>
      <c r="H43" s="163"/>
      <c r="I43" s="157"/>
      <c r="J43" s="158"/>
      <c r="K43" s="163"/>
      <c r="L43" s="163"/>
      <c r="M43" s="163"/>
      <c r="N43" s="164" t="str">
        <f t="shared" si="0"/>
        <v/>
      </c>
    </row>
    <row r="44" spans="1:14" ht="18">
      <c r="A44" s="153"/>
      <c r="B44" s="162"/>
      <c r="C44" s="153"/>
      <c r="D44" s="153"/>
      <c r="E44" s="153"/>
      <c r="F44" s="153"/>
      <c r="G44" s="156"/>
      <c r="H44" s="163"/>
      <c r="I44" s="157"/>
      <c r="J44" s="158"/>
      <c r="K44" s="163"/>
      <c r="L44" s="163"/>
      <c r="M44" s="163"/>
      <c r="N44" s="164" t="str">
        <f t="shared" si="0"/>
        <v/>
      </c>
    </row>
    <row r="45" spans="1:14" ht="18">
      <c r="A45" s="153"/>
      <c r="B45" s="162"/>
      <c r="C45" s="153"/>
      <c r="D45" s="153"/>
      <c r="E45" s="153"/>
      <c r="F45" s="153"/>
      <c r="G45" s="156"/>
      <c r="H45" s="163"/>
      <c r="I45" s="157"/>
      <c r="J45" s="158"/>
      <c r="K45" s="163"/>
      <c r="L45" s="163"/>
      <c r="M45" s="163"/>
      <c r="N45" s="164" t="str">
        <f t="shared" si="0"/>
        <v/>
      </c>
    </row>
    <row r="46" spans="1:14" ht="18">
      <c r="A46" s="153"/>
      <c r="B46" s="162"/>
      <c r="C46" s="153"/>
      <c r="D46" s="153"/>
      <c r="E46" s="153"/>
      <c r="F46" s="153"/>
      <c r="G46" s="156"/>
      <c r="H46" s="163"/>
      <c r="I46" s="157"/>
      <c r="J46" s="158"/>
      <c r="K46" s="163"/>
      <c r="L46" s="163"/>
      <c r="M46" s="163"/>
      <c r="N46" s="164" t="str">
        <f t="shared" si="0"/>
        <v/>
      </c>
    </row>
    <row r="47" spans="1:14" ht="18">
      <c r="A47" s="153"/>
      <c r="B47" s="162"/>
      <c r="C47" s="153"/>
      <c r="D47" s="153"/>
      <c r="E47" s="153"/>
      <c r="F47" s="153"/>
      <c r="G47" s="156"/>
      <c r="H47" s="163"/>
      <c r="I47" s="157"/>
      <c r="J47" s="158"/>
      <c r="K47" s="163"/>
      <c r="L47" s="163"/>
      <c r="M47" s="163"/>
      <c r="N47" s="164" t="str">
        <f t="shared" si="0"/>
        <v/>
      </c>
    </row>
    <row r="48" spans="1:14" ht="18">
      <c r="A48" s="153"/>
      <c r="B48" s="162"/>
      <c r="C48" s="153"/>
      <c r="D48" s="153"/>
      <c r="E48" s="153"/>
      <c r="F48" s="153"/>
      <c r="G48" s="156"/>
      <c r="H48" s="163"/>
      <c r="I48" s="157"/>
      <c r="J48" s="158"/>
      <c r="K48" s="163"/>
      <c r="L48" s="163"/>
      <c r="M48" s="163"/>
      <c r="N48" s="164" t="str">
        <f t="shared" si="0"/>
        <v/>
      </c>
    </row>
    <row r="49" spans="1:14" ht="18">
      <c r="A49" s="153"/>
      <c r="B49" s="162"/>
      <c r="C49" s="153"/>
      <c r="D49" s="153"/>
      <c r="E49" s="153"/>
      <c r="F49" s="153"/>
      <c r="G49" s="156"/>
      <c r="H49" s="163"/>
      <c r="I49" s="157"/>
      <c r="J49" s="158"/>
      <c r="K49" s="163"/>
      <c r="L49" s="163"/>
      <c r="M49" s="163"/>
      <c r="N49" s="164" t="str">
        <f t="shared" si="0"/>
        <v/>
      </c>
    </row>
    <row r="50" spans="1:14" ht="18">
      <c r="A50" s="153"/>
      <c r="B50" s="162"/>
      <c r="C50" s="153"/>
      <c r="D50" s="153"/>
      <c r="E50" s="153"/>
      <c r="F50" s="153"/>
      <c r="G50" s="156"/>
      <c r="H50" s="163"/>
      <c r="I50" s="157"/>
      <c r="J50" s="158"/>
      <c r="K50" s="163"/>
      <c r="L50" s="163"/>
      <c r="M50" s="163"/>
      <c r="N50" s="164" t="str">
        <f t="shared" si="0"/>
        <v/>
      </c>
    </row>
    <row r="51" spans="1:14" ht="34.5" customHeight="1">
      <c r="M51" s="167" t="s">
        <v>324</v>
      </c>
      <c r="N51" s="152" t="e">
        <f>ROUND(AVERAGEIF(B4:B50,"&lt;&gt;0",N4:N50),0)</f>
        <v>#DIV/0!</v>
      </c>
    </row>
  </sheetData>
  <sheetProtection sheet="1" objects="1" scenarios="1" insertRows="0"/>
  <mergeCells count="1">
    <mergeCell ref="A1:N2"/>
  </mergeCells>
  <conditionalFormatting sqref="N4:N51">
    <cfRule type="cellIs" dxfId="5" priority="1" operator="between">
      <formula>11</formula>
      <formula>10000</formula>
    </cfRule>
    <cfRule type="cellIs" dxfId="4" priority="2" operator="between">
      <formula>6</formula>
      <formula>10</formula>
    </cfRule>
    <cfRule type="cellIs" dxfId="3" priority="3" operator="between">
      <formula>0</formula>
      <formula>5</formula>
    </cfRule>
  </conditionalFormatting>
  <dataValidations count="1">
    <dataValidation type="list" allowBlank="1" showInputMessage="1" showErrorMessage="1" sqref="G4:G50" xr:uid="{4DA4FCA8-68AF-400F-A8E6-5950CDD355F1}">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C0083CA01A36384A8C883997741F2A25" ma:contentTypeVersion="12" ma:contentTypeDescription="Crie um novo documento." ma:contentTypeScope="" ma:versionID="11e973ab3b72bafbf3ac5ce06601372f">
  <xsd:schema xmlns:xsd="http://www.w3.org/2001/XMLSchema" xmlns:xs="http://www.w3.org/2001/XMLSchema" xmlns:p="http://schemas.microsoft.com/office/2006/metadata/properties" xmlns:ns2="24d23141-5992-4fea-a7b7-c541bf319c75" xmlns:ns3="d09adc4c-1813-4e53-8dc3-8f1188ca56a3" targetNamespace="http://schemas.microsoft.com/office/2006/metadata/properties" ma:root="true" ma:fieldsID="bf81720af2e25911df776e38b963b74c" ns2:_="" ns3:_="">
    <xsd:import namespace="24d23141-5992-4fea-a7b7-c541bf319c75"/>
    <xsd:import namespace="d09adc4c-1813-4e53-8dc3-8f1188ca56a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d23141-5992-4fea-a7b7-c541bf319c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Marcações de imagem" ma:readOnly="false" ma:fieldId="{5cf76f15-5ced-4ddc-b409-7134ff3c332f}" ma:taxonomyMulti="true" ma:sspId="85ceb3b5-ae74-4451-b7e0-5f9119f4f59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09adc4c-1813-4e53-8dc3-8f1188ca56a3"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2baf6c3c-c499-430e-9b98-b68c7a99069b}" ma:internalName="TaxCatchAll" ma:showField="CatchAllData" ma:web="d09adc4c-1813-4e53-8dc3-8f1188ca56a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4d23141-5992-4fea-a7b7-c541bf319c75">
      <Terms xmlns="http://schemas.microsoft.com/office/infopath/2007/PartnerControls"/>
    </lcf76f155ced4ddcb4097134ff3c332f>
    <TaxCatchAll xmlns="d09adc4c-1813-4e53-8dc3-8f1188ca56a3" xsi:nil="true"/>
  </documentManagement>
</p:properties>
</file>

<file path=customXml/itemProps1.xml><?xml version="1.0" encoding="utf-8"?>
<ds:datastoreItem xmlns:ds="http://schemas.openxmlformats.org/officeDocument/2006/customXml" ds:itemID="{0EBA4F07-B704-4F82-92BC-B358AE11F608}"/>
</file>

<file path=customXml/itemProps2.xml><?xml version="1.0" encoding="utf-8"?>
<ds:datastoreItem xmlns:ds="http://schemas.openxmlformats.org/officeDocument/2006/customXml" ds:itemID="{A6A4A688-BA4F-4CD1-BF3E-251CD0076544}"/>
</file>

<file path=customXml/itemProps3.xml><?xml version="1.0" encoding="utf-8"?>
<ds:datastoreItem xmlns:ds="http://schemas.openxmlformats.org/officeDocument/2006/customXml" ds:itemID="{4FE1F1DE-2908-4D2F-A1FE-F686938E9AA2}"/>
</file>

<file path=docProps/app.xml><?xml version="1.0" encoding="utf-8"?>
<Properties xmlns="http://schemas.openxmlformats.org/officeDocument/2006/extended-properties" xmlns:vt="http://schemas.openxmlformats.org/officeDocument/2006/docPropsVTypes">
  <Application>Microsoft Excel Online</Application>
  <Manager/>
  <Company>UNIVERSIDADE FEDERAL DE SERGIPE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Copro</dc:creator>
  <cp:keywords/>
  <dc:description/>
  <cp:lastModifiedBy>Jose Wilas Alves De Farias</cp:lastModifiedBy>
  <cp:revision/>
  <dcterms:created xsi:type="dcterms:W3CDTF">2000-12-29T18:29:00Z</dcterms:created>
  <dcterms:modified xsi:type="dcterms:W3CDTF">2022-10-11T00:27:36Z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1046-11.2.0.9169</vt:lpwstr>
  </property>
  <property fmtid="{D5CDD505-2E9C-101B-9397-08002B2CF9AE}" pid="3" name="ContentTypeId">
    <vt:lpwstr>0x010100C0083CA01A36384A8C883997741F2A25</vt:lpwstr>
  </property>
  <property fmtid="{D5CDD505-2E9C-101B-9397-08002B2CF9AE}" pid="4" name="MediaServiceImageTags">
    <vt:lpwstr/>
  </property>
</Properties>
</file>