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6380" windowHeight="5385" tabRatio="984" activeTab="2"/>
  </bookViews>
  <sheets>
    <sheet name="Encoder" sheetId="1" r:id="rId1"/>
    <sheet name="memmap" sheetId="2" r:id="rId2"/>
    <sheet name="Blad3" sheetId="3" r:id="rId3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2" i="3" l="1"/>
  <c r="O10" i="3"/>
  <c r="J11" i="3" l="1"/>
  <c r="J13" i="3" s="1"/>
  <c r="J14" i="3" s="1"/>
  <c r="J15" i="3" s="1"/>
  <c r="J16" i="3" s="1"/>
  <c r="K4" i="3"/>
  <c r="O40" i="2"/>
  <c r="R12" i="2" s="1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Y16" i="2"/>
  <c r="AA16" i="2" s="1"/>
  <c r="H16" i="2"/>
  <c r="H15" i="2"/>
  <c r="H14" i="2"/>
  <c r="H13" i="2"/>
  <c r="H12" i="2"/>
  <c r="H11" i="2"/>
  <c r="R10" i="2"/>
  <c r="H10" i="2"/>
  <c r="R9" i="2"/>
  <c r="H9" i="2"/>
  <c r="R8" i="2"/>
  <c r="H8" i="2"/>
  <c r="H7" i="2"/>
  <c r="H6" i="2"/>
  <c r="H5" i="2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H4" i="2"/>
  <c r="J3" i="2"/>
  <c r="H3" i="2"/>
  <c r="G3" i="2"/>
  <c r="F3" i="2"/>
  <c r="H2" i="2"/>
  <c r="E8" i="1"/>
  <c r="E4" i="1"/>
  <c r="E6" i="1" s="1"/>
  <c r="E10" i="1" s="1"/>
  <c r="E12" i="1" s="1"/>
  <c r="E3" i="1"/>
  <c r="E14" i="1" s="1"/>
</calcChain>
</file>

<file path=xl/sharedStrings.xml><?xml version="1.0" encoding="utf-8"?>
<sst xmlns="http://schemas.openxmlformats.org/spreadsheetml/2006/main" count="340" uniqueCount="120">
  <si>
    <t>wiel diameter</t>
  </si>
  <si>
    <t>60 mm</t>
  </si>
  <si>
    <t>omtrek</t>
  </si>
  <si>
    <t>m</t>
  </si>
  <si>
    <t>snelheid</t>
  </si>
  <si>
    <t>1km/h</t>
  </si>
  <si>
    <t>m/s</t>
  </si>
  <si>
    <t>omwentelingen</t>
  </si>
  <si>
    <t>omw/s</t>
  </si>
  <si>
    <t>encoder:</t>
  </si>
  <si>
    <t>1000 state changes/3 omw</t>
  </si>
  <si>
    <t>changes/omw</t>
  </si>
  <si>
    <t>changes/s</t>
  </si>
  <si>
    <t>ms/change</t>
  </si>
  <si>
    <t>m/change</t>
  </si>
  <si>
    <t>direction</t>
  </si>
  <si>
    <t>size</t>
  </si>
  <si>
    <t>uint32_t</t>
  </si>
  <si>
    <t>HEADER</t>
  </si>
  <si>
    <t xml:space="preserve">#define </t>
  </si>
  <si>
    <t>REG_</t>
  </si>
  <si>
    <t>(0x</t>
  </si>
  <si>
    <t>)</t>
  </si>
  <si>
    <t>rw</t>
  </si>
  <si>
    <t>i2c speed 100Khz (bit)</t>
  </si>
  <si>
    <t>Handle encoder interrupts</t>
  </si>
  <si>
    <t>MICROS</t>
  </si>
  <si>
    <t>r</t>
  </si>
  <si>
    <t>10 kHz byte</t>
  </si>
  <si>
    <t>Handle pi comm (spi or i2c)</t>
  </si>
  <si>
    <t>MILLIS</t>
  </si>
  <si>
    <t>10 bytes / ms</t>
  </si>
  <si>
    <t>Loop</t>
  </si>
  <si>
    <t>uint8_t</t>
  </si>
  <si>
    <t>TR1DIR</t>
  </si>
  <si>
    <t>set pwm</t>
  </si>
  <si>
    <t>TR1DC</t>
  </si>
  <si>
    <t>spi speed 4 Mhz (maybe 8Mhz)</t>
  </si>
  <si>
    <t>set dir</t>
  </si>
  <si>
    <t>TR2DIR</t>
  </si>
  <si>
    <t>bits/s</t>
  </si>
  <si>
    <t>read corner ambient</t>
  </si>
  <si>
    <t>4*100us</t>
  </si>
  <si>
    <t>TR2DC</t>
  </si>
  <si>
    <t>bytes/s</t>
  </si>
  <si>
    <t>read line ambient</t>
  </si>
  <si>
    <t>100us</t>
  </si>
  <si>
    <t>CORNER</t>
  </si>
  <si>
    <t>bytes/ms</t>
  </si>
  <si>
    <t>turn on light</t>
  </si>
  <si>
    <t>LINE</t>
  </si>
  <si>
    <t>ms per byte</t>
  </si>
  <si>
    <t xml:space="preserve">delay </t>
  </si>
  <si>
    <t>50us</t>
  </si>
  <si>
    <t>TR1POS</t>
  </si>
  <si>
    <t>read corner</t>
  </si>
  <si>
    <t>TR2POS</t>
  </si>
  <si>
    <t>ms per spi transfer</t>
  </si>
  <si>
    <t>read line</t>
  </si>
  <si>
    <t>8*100us</t>
  </si>
  <si>
    <t>uint16_t</t>
  </si>
  <si>
    <t>AMBOFFSET</t>
  </si>
  <si>
    <t>AMB1</t>
  </si>
  <si>
    <t>AMB2</t>
  </si>
  <si>
    <t>AMB3</t>
  </si>
  <si>
    <t>ms</t>
  </si>
  <si>
    <t>AMB4</t>
  </si>
  <si>
    <t>AMB5</t>
  </si>
  <si>
    <t>AMB6</t>
  </si>
  <si>
    <t>AMB7</t>
  </si>
  <si>
    <t>AMB8</t>
  </si>
  <si>
    <t>AMB9</t>
  </si>
  <si>
    <t>AMB10</t>
  </si>
  <si>
    <t>AMB11</t>
  </si>
  <si>
    <t>AMB12</t>
  </si>
  <si>
    <t>IR1</t>
  </si>
  <si>
    <t>IR2</t>
  </si>
  <si>
    <t>IR3</t>
  </si>
  <si>
    <t>IR4</t>
  </si>
  <si>
    <t>IR5</t>
  </si>
  <si>
    <t>IR6</t>
  </si>
  <si>
    <t>IR7</t>
  </si>
  <si>
    <t>IR8</t>
  </si>
  <si>
    <t>IR9</t>
  </si>
  <si>
    <t>IR10</t>
  </si>
  <si>
    <t>IR11</t>
  </si>
  <si>
    <t>IR12</t>
  </si>
  <si>
    <t>TRAILER</t>
  </si>
  <si>
    <t>pi</t>
  </si>
  <si>
    <t>avr</t>
  </si>
  <si>
    <t>io22</t>
  </si>
  <si>
    <t>geel</t>
  </si>
  <si>
    <t>res1</t>
  </si>
  <si>
    <t>mosi</t>
  </si>
  <si>
    <t>miso</t>
  </si>
  <si>
    <t>blauw</t>
  </si>
  <si>
    <t>clk</t>
  </si>
  <si>
    <t>io23</t>
  </si>
  <si>
    <t>res2</t>
  </si>
  <si>
    <t>io24 (gen5)</t>
  </si>
  <si>
    <t>gnd</t>
  </si>
  <si>
    <t xml:space="preserve"> </t>
  </si>
  <si>
    <t>io25 (gen6)</t>
  </si>
  <si>
    <t>io7</t>
  </si>
  <si>
    <t>res3</t>
  </si>
  <si>
    <t>s</t>
  </si>
  <si>
    <t>us</t>
  </si>
  <si>
    <t>clock</t>
  </si>
  <si>
    <t>tick/s</t>
  </si>
  <si>
    <t>tick/us</t>
  </si>
  <si>
    <t>prescaler</t>
  </si>
  <si>
    <t>ticks/us</t>
  </si>
  <si>
    <t>us/tick</t>
  </si>
  <si>
    <t>us/period</t>
  </si>
  <si>
    <t>ms/period</t>
  </si>
  <si>
    <t>ticks/s</t>
  </si>
  <si>
    <t>timerclock</t>
  </si>
  <si>
    <t>ovf</t>
  </si>
  <si>
    <t>ticks</t>
  </si>
  <si>
    <t>time ovf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</si>
</sst>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zoomScaleNormal="100" workbookViewId="0">
      <selection activeCell="H19" sqref="H19"/>
    </sheetView>
  </sheetViews>
  <sheetFormatPr defaultRowHeight="15" x14ac:dyDescent="0.25"/>
  <cols>
    <col min="1" max="1025" width="8.5703125"/>
  </cols>
  <sheetData>
    <row r="3" spans="1:6" x14ac:dyDescent="0.25">
      <c r="A3" t="s">
        <v>0</v>
      </c>
      <c r="C3" t="s">
        <v>1</v>
      </c>
      <c r="D3" t="s">
        <v>2</v>
      </c>
      <c r="E3">
        <f>PI()*60/1000</f>
        <v>0.18849555921538758</v>
      </c>
      <c r="F3" t="s">
        <v>3</v>
      </c>
    </row>
    <row r="4" spans="1:6" x14ac:dyDescent="0.25">
      <c r="A4" t="s">
        <v>4</v>
      </c>
      <c r="C4" t="s">
        <v>5</v>
      </c>
      <c r="E4">
        <f>1000/(60*60)</f>
        <v>0.27777777777777779</v>
      </c>
      <c r="F4" t="s">
        <v>6</v>
      </c>
    </row>
    <row r="6" spans="1:6" x14ac:dyDescent="0.25">
      <c r="A6" t="s">
        <v>7</v>
      </c>
      <c r="E6">
        <f>E4/E3</f>
        <v>1.4736568804805126</v>
      </c>
      <c r="F6" t="s">
        <v>8</v>
      </c>
    </row>
    <row r="8" spans="1:6" x14ac:dyDescent="0.25">
      <c r="A8" t="s">
        <v>9</v>
      </c>
      <c r="B8" t="s">
        <v>10</v>
      </c>
      <c r="E8">
        <f>1000/3</f>
        <v>333.33333333333331</v>
      </c>
      <c r="F8" t="s">
        <v>11</v>
      </c>
    </row>
    <row r="10" spans="1:6" x14ac:dyDescent="0.25">
      <c r="E10">
        <f>E8*E6</f>
        <v>491.21896016017081</v>
      </c>
      <c r="F10" t="s">
        <v>12</v>
      </c>
    </row>
    <row r="12" spans="1:6" x14ac:dyDescent="0.25">
      <c r="E12">
        <f>1000/E10</f>
        <v>2.0357520395261859</v>
      </c>
      <c r="F12" t="s">
        <v>13</v>
      </c>
    </row>
    <row r="14" spans="1:6" x14ac:dyDescent="0.25">
      <c r="E14">
        <f>E3/1000</f>
        <v>1.8849555921538757E-4</v>
      </c>
      <c r="F14" t="s">
        <v>14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40"/>
  <sheetViews>
    <sheetView topLeftCell="A10" zoomScaleNormal="100" workbookViewId="0">
      <selection activeCell="L31" sqref="L31"/>
    </sheetView>
  </sheetViews>
  <sheetFormatPr defaultRowHeight="15" x14ac:dyDescent="0.25"/>
  <cols>
    <col min="1" max="2" width="8.5703125"/>
    <col min="3" max="3" width="13.42578125"/>
    <col min="4" max="7" width="8.5703125"/>
    <col min="8" max="8" width="12.5703125"/>
    <col min="9" max="9" width="3.5703125"/>
    <col min="10" max="10" width="3"/>
    <col min="11" max="22" width="8.5703125"/>
    <col min="23" max="23" width="25.42578125"/>
    <col min="24" max="1025" width="8.5703125"/>
  </cols>
  <sheetData>
    <row r="1" spans="2:27" x14ac:dyDescent="0.25">
      <c r="N1" t="s">
        <v>15</v>
      </c>
      <c r="O1" t="s">
        <v>16</v>
      </c>
    </row>
    <row r="2" spans="2:27" x14ac:dyDescent="0.25">
      <c r="B2" t="s">
        <v>17</v>
      </c>
      <c r="C2" t="s">
        <v>18</v>
      </c>
      <c r="F2" t="s">
        <v>19</v>
      </c>
      <c r="G2" t="s">
        <v>20</v>
      </c>
      <c r="H2" t="str">
        <f t="shared" ref="H2:H38" si="0">C2</f>
        <v>HEADER</v>
      </c>
      <c r="I2" t="s">
        <v>21</v>
      </c>
      <c r="J2">
        <v>0</v>
      </c>
      <c r="K2" t="s">
        <v>22</v>
      </c>
      <c r="N2" t="s">
        <v>23</v>
      </c>
      <c r="O2">
        <v>4</v>
      </c>
      <c r="R2" t="s">
        <v>24</v>
      </c>
      <c r="W2" t="s">
        <v>25</v>
      </c>
      <c r="X2">
        <v>4</v>
      </c>
    </row>
    <row r="3" spans="2:27" x14ac:dyDescent="0.25">
      <c r="B3" t="s">
        <v>17</v>
      </c>
      <c r="C3" t="s">
        <v>26</v>
      </c>
      <c r="F3" t="str">
        <f>F2</f>
        <v xml:space="preserve">#define </v>
      </c>
      <c r="G3" t="str">
        <f>G2</f>
        <v>REG_</v>
      </c>
      <c r="H3" t="str">
        <f t="shared" si="0"/>
        <v>MICROS</v>
      </c>
      <c r="I3" t="s">
        <v>21</v>
      </c>
      <c r="J3">
        <f t="shared" ref="J3:J38" si="1">J2+1</f>
        <v>1</v>
      </c>
      <c r="K3" t="s">
        <v>22</v>
      </c>
      <c r="N3" t="s">
        <v>27</v>
      </c>
      <c r="O3">
        <v>4</v>
      </c>
      <c r="R3" t="s">
        <v>28</v>
      </c>
      <c r="W3" t="s">
        <v>29</v>
      </c>
    </row>
    <row r="4" spans="2:27" x14ac:dyDescent="0.25">
      <c r="B4" t="s">
        <v>17</v>
      </c>
      <c r="C4" t="s">
        <v>30</v>
      </c>
      <c r="F4" t="s">
        <v>19</v>
      </c>
      <c r="G4" t="s">
        <v>20</v>
      </c>
      <c r="H4" t="str">
        <f t="shared" si="0"/>
        <v>MILLIS</v>
      </c>
      <c r="I4" t="s">
        <v>21</v>
      </c>
      <c r="J4">
        <f t="shared" si="1"/>
        <v>2</v>
      </c>
      <c r="K4" t="s">
        <v>22</v>
      </c>
      <c r="N4" t="s">
        <v>27</v>
      </c>
      <c r="O4">
        <v>4</v>
      </c>
      <c r="R4" t="s">
        <v>31</v>
      </c>
      <c r="V4" t="s">
        <v>32</v>
      </c>
    </row>
    <row r="5" spans="2:27" x14ac:dyDescent="0.25">
      <c r="B5" t="s">
        <v>33</v>
      </c>
      <c r="C5" t="s">
        <v>34</v>
      </c>
      <c r="F5" t="s">
        <v>19</v>
      </c>
      <c r="G5" t="s">
        <v>20</v>
      </c>
      <c r="H5" t="str">
        <f t="shared" si="0"/>
        <v>TR1DIR</v>
      </c>
      <c r="I5" t="s">
        <v>21</v>
      </c>
      <c r="J5">
        <f t="shared" si="1"/>
        <v>3</v>
      </c>
      <c r="K5" t="s">
        <v>22</v>
      </c>
      <c r="N5" t="s">
        <v>23</v>
      </c>
      <c r="O5">
        <v>1</v>
      </c>
      <c r="W5" t="s">
        <v>35</v>
      </c>
    </row>
    <row r="6" spans="2:27" x14ac:dyDescent="0.25">
      <c r="B6" t="s">
        <v>33</v>
      </c>
      <c r="C6" t="s">
        <v>36</v>
      </c>
      <c r="F6" t="s">
        <v>19</v>
      </c>
      <c r="G6" t="s">
        <v>20</v>
      </c>
      <c r="H6" t="str">
        <f t="shared" si="0"/>
        <v>TR1DC</v>
      </c>
      <c r="I6" t="s">
        <v>21</v>
      </c>
      <c r="J6">
        <f t="shared" si="1"/>
        <v>4</v>
      </c>
      <c r="K6" t="s">
        <v>22</v>
      </c>
      <c r="N6" t="s">
        <v>23</v>
      </c>
      <c r="O6">
        <v>1</v>
      </c>
      <c r="R6" t="s">
        <v>37</v>
      </c>
      <c r="W6" t="s">
        <v>38</v>
      </c>
    </row>
    <row r="7" spans="2:27" x14ac:dyDescent="0.25">
      <c r="B7" t="s">
        <v>33</v>
      </c>
      <c r="C7" t="s">
        <v>39</v>
      </c>
      <c r="F7" t="s">
        <v>19</v>
      </c>
      <c r="G7" t="s">
        <v>20</v>
      </c>
      <c r="H7" t="str">
        <f t="shared" si="0"/>
        <v>TR2DIR</v>
      </c>
      <c r="I7" t="s">
        <v>21</v>
      </c>
      <c r="J7">
        <f t="shared" si="1"/>
        <v>5</v>
      </c>
      <c r="K7" t="s">
        <v>22</v>
      </c>
      <c r="N7" t="s">
        <v>23</v>
      </c>
      <c r="O7">
        <v>1</v>
      </c>
      <c r="R7">
        <v>4000000</v>
      </c>
      <c r="S7" t="s">
        <v>40</v>
      </c>
      <c r="W7" t="s">
        <v>41</v>
      </c>
      <c r="X7" t="s">
        <v>42</v>
      </c>
      <c r="Y7">
        <v>400</v>
      </c>
    </row>
    <row r="8" spans="2:27" x14ac:dyDescent="0.25">
      <c r="B8" t="s">
        <v>33</v>
      </c>
      <c r="C8" t="s">
        <v>43</v>
      </c>
      <c r="F8" t="s">
        <v>19</v>
      </c>
      <c r="G8" t="s">
        <v>20</v>
      </c>
      <c r="H8" t="str">
        <f t="shared" si="0"/>
        <v>TR2DC</v>
      </c>
      <c r="I8" t="s">
        <v>21</v>
      </c>
      <c r="J8">
        <f t="shared" si="1"/>
        <v>6</v>
      </c>
      <c r="K8" t="s">
        <v>22</v>
      </c>
      <c r="N8" t="s">
        <v>23</v>
      </c>
      <c r="O8">
        <v>1</v>
      </c>
      <c r="R8">
        <f>R7/8</f>
        <v>500000</v>
      </c>
      <c r="S8" t="s">
        <v>44</v>
      </c>
      <c r="W8" t="s">
        <v>45</v>
      </c>
      <c r="X8" t="s">
        <v>46</v>
      </c>
      <c r="Y8">
        <v>100</v>
      </c>
    </row>
    <row r="9" spans="2:27" x14ac:dyDescent="0.25">
      <c r="B9" t="s">
        <v>33</v>
      </c>
      <c r="C9" t="s">
        <v>47</v>
      </c>
      <c r="F9" t="s">
        <v>19</v>
      </c>
      <c r="G9" t="s">
        <v>20</v>
      </c>
      <c r="H9" t="str">
        <f t="shared" si="0"/>
        <v>CORNER</v>
      </c>
      <c r="I9" t="s">
        <v>21</v>
      </c>
      <c r="J9">
        <f t="shared" si="1"/>
        <v>7</v>
      </c>
      <c r="K9" t="s">
        <v>22</v>
      </c>
      <c r="N9" t="s">
        <v>27</v>
      </c>
      <c r="O9">
        <v>1</v>
      </c>
      <c r="R9">
        <f>R8/1000</f>
        <v>500</v>
      </c>
      <c r="S9" t="s">
        <v>48</v>
      </c>
      <c r="W9" t="s">
        <v>49</v>
      </c>
    </row>
    <row r="10" spans="2:27" x14ac:dyDescent="0.25">
      <c r="B10" t="s">
        <v>33</v>
      </c>
      <c r="C10" t="s">
        <v>50</v>
      </c>
      <c r="F10" t="s">
        <v>19</v>
      </c>
      <c r="G10" t="s">
        <v>20</v>
      </c>
      <c r="H10" t="str">
        <f t="shared" si="0"/>
        <v>LINE</v>
      </c>
      <c r="I10" t="s">
        <v>21</v>
      </c>
      <c r="J10">
        <f t="shared" si="1"/>
        <v>8</v>
      </c>
      <c r="K10" t="s">
        <v>22</v>
      </c>
      <c r="N10" t="s">
        <v>27</v>
      </c>
      <c r="O10">
        <v>1</v>
      </c>
      <c r="R10">
        <f>1/R9</f>
        <v>2E-3</v>
      </c>
      <c r="S10" t="s">
        <v>51</v>
      </c>
      <c r="W10" t="s">
        <v>52</v>
      </c>
      <c r="X10" t="s">
        <v>53</v>
      </c>
      <c r="Y10">
        <v>50</v>
      </c>
    </row>
    <row r="11" spans="2:27" x14ac:dyDescent="0.25">
      <c r="B11" t="s">
        <v>17</v>
      </c>
      <c r="C11" t="s">
        <v>54</v>
      </c>
      <c r="F11" t="s">
        <v>19</v>
      </c>
      <c r="G11" t="s">
        <v>20</v>
      </c>
      <c r="H11" t="str">
        <f t="shared" si="0"/>
        <v>TR1POS</v>
      </c>
      <c r="I11" t="s">
        <v>21</v>
      </c>
      <c r="J11">
        <f t="shared" si="1"/>
        <v>9</v>
      </c>
      <c r="K11" t="s">
        <v>22</v>
      </c>
      <c r="N11" t="s">
        <v>27</v>
      </c>
      <c r="O11">
        <v>4</v>
      </c>
      <c r="W11" t="s">
        <v>55</v>
      </c>
      <c r="X11" t="s">
        <v>42</v>
      </c>
      <c r="Y11">
        <v>400</v>
      </c>
    </row>
    <row r="12" spans="2:27" x14ac:dyDescent="0.25">
      <c r="B12" t="s">
        <v>17</v>
      </c>
      <c r="C12" t="s">
        <v>56</v>
      </c>
      <c r="F12" t="s">
        <v>19</v>
      </c>
      <c r="G12" t="s">
        <v>20</v>
      </c>
      <c r="H12" t="str">
        <f t="shared" si="0"/>
        <v>TR2POS</v>
      </c>
      <c r="I12" t="s">
        <v>21</v>
      </c>
      <c r="J12">
        <f t="shared" si="1"/>
        <v>10</v>
      </c>
      <c r="K12" t="s">
        <v>22</v>
      </c>
      <c r="N12" t="s">
        <v>27</v>
      </c>
      <c r="O12">
        <v>4</v>
      </c>
      <c r="R12">
        <f>O40*R10</f>
        <v>0.16</v>
      </c>
      <c r="S12" t="s">
        <v>57</v>
      </c>
      <c r="W12" t="s">
        <v>58</v>
      </c>
      <c r="X12" t="s">
        <v>59</v>
      </c>
      <c r="Y12">
        <v>800</v>
      </c>
    </row>
    <row r="13" spans="2:27" x14ac:dyDescent="0.25">
      <c r="B13" t="s">
        <v>60</v>
      </c>
      <c r="C13" t="s">
        <v>61</v>
      </c>
      <c r="F13" t="s">
        <v>19</v>
      </c>
      <c r="G13" t="s">
        <v>20</v>
      </c>
      <c r="H13" t="str">
        <f t="shared" si="0"/>
        <v>AMBOFFSET</v>
      </c>
      <c r="I13" t="s">
        <v>21</v>
      </c>
      <c r="J13">
        <f t="shared" si="1"/>
        <v>11</v>
      </c>
      <c r="K13" t="s">
        <v>22</v>
      </c>
      <c r="N13" t="s">
        <v>27</v>
      </c>
      <c r="O13">
        <v>2</v>
      </c>
    </row>
    <row r="14" spans="2:27" x14ac:dyDescent="0.25">
      <c r="B14" t="s">
        <v>60</v>
      </c>
      <c r="C14" t="s">
        <v>62</v>
      </c>
      <c r="F14" t="s">
        <v>19</v>
      </c>
      <c r="G14" t="s">
        <v>20</v>
      </c>
      <c r="H14" t="str">
        <f t="shared" si="0"/>
        <v>AMB1</v>
      </c>
      <c r="I14" t="s">
        <v>21</v>
      </c>
      <c r="J14">
        <f t="shared" si="1"/>
        <v>12</v>
      </c>
      <c r="K14" t="s">
        <v>22</v>
      </c>
      <c r="N14" t="s">
        <v>27</v>
      </c>
      <c r="O14">
        <v>2</v>
      </c>
    </row>
    <row r="15" spans="2:27" x14ac:dyDescent="0.25">
      <c r="B15" t="s">
        <v>60</v>
      </c>
      <c r="C15" t="s">
        <v>63</v>
      </c>
      <c r="F15" t="s">
        <v>19</v>
      </c>
      <c r="G15" t="s">
        <v>20</v>
      </c>
      <c r="H15" t="str">
        <f t="shared" si="0"/>
        <v>AMB2</v>
      </c>
      <c r="I15" t="s">
        <v>21</v>
      </c>
      <c r="J15">
        <f t="shared" si="1"/>
        <v>13</v>
      </c>
      <c r="K15" t="s">
        <v>22</v>
      </c>
      <c r="N15" t="s">
        <v>27</v>
      </c>
      <c r="O15">
        <v>2</v>
      </c>
    </row>
    <row r="16" spans="2:27" x14ac:dyDescent="0.25">
      <c r="B16" t="s">
        <v>60</v>
      </c>
      <c r="C16" t="s">
        <v>64</v>
      </c>
      <c r="F16" t="s">
        <v>19</v>
      </c>
      <c r="G16" t="s">
        <v>20</v>
      </c>
      <c r="H16" t="str">
        <f t="shared" si="0"/>
        <v>AMB3</v>
      </c>
      <c r="I16" t="s">
        <v>21</v>
      </c>
      <c r="J16">
        <f t="shared" si="1"/>
        <v>14</v>
      </c>
      <c r="K16" t="s">
        <v>22</v>
      </c>
      <c r="N16" t="s">
        <v>27</v>
      </c>
      <c r="O16">
        <v>2</v>
      </c>
      <c r="Y16">
        <f>SUM(Y5:Y12)/1000</f>
        <v>1.75</v>
      </c>
      <c r="Z16" t="s">
        <v>65</v>
      </c>
      <c r="AA16">
        <f>1000/Y16</f>
        <v>571.42857142857144</v>
      </c>
    </row>
    <row r="17" spans="2:15" x14ac:dyDescent="0.25">
      <c r="B17" t="s">
        <v>60</v>
      </c>
      <c r="C17" t="s">
        <v>66</v>
      </c>
      <c r="F17" t="s">
        <v>19</v>
      </c>
      <c r="G17" t="s">
        <v>20</v>
      </c>
      <c r="H17" t="str">
        <f t="shared" si="0"/>
        <v>AMB4</v>
      </c>
      <c r="I17" t="s">
        <v>21</v>
      </c>
      <c r="J17">
        <f t="shared" si="1"/>
        <v>15</v>
      </c>
      <c r="K17" t="s">
        <v>22</v>
      </c>
      <c r="N17" t="s">
        <v>27</v>
      </c>
      <c r="O17">
        <v>2</v>
      </c>
    </row>
    <row r="18" spans="2:15" x14ac:dyDescent="0.25">
      <c r="B18" t="s">
        <v>60</v>
      </c>
      <c r="C18" t="s">
        <v>67</v>
      </c>
      <c r="F18" t="s">
        <v>19</v>
      </c>
      <c r="G18" t="s">
        <v>20</v>
      </c>
      <c r="H18" t="str">
        <f t="shared" si="0"/>
        <v>AMB5</v>
      </c>
      <c r="I18" t="s">
        <v>21</v>
      </c>
      <c r="J18">
        <f t="shared" si="1"/>
        <v>16</v>
      </c>
      <c r="K18" t="s">
        <v>22</v>
      </c>
      <c r="N18" t="s">
        <v>27</v>
      </c>
      <c r="O18">
        <v>2</v>
      </c>
    </row>
    <row r="19" spans="2:15" x14ac:dyDescent="0.25">
      <c r="B19" t="s">
        <v>60</v>
      </c>
      <c r="C19" t="s">
        <v>68</v>
      </c>
      <c r="F19" t="s">
        <v>19</v>
      </c>
      <c r="G19" t="s">
        <v>20</v>
      </c>
      <c r="H19" t="str">
        <f t="shared" si="0"/>
        <v>AMB6</v>
      </c>
      <c r="I19" t="s">
        <v>21</v>
      </c>
      <c r="J19">
        <f t="shared" si="1"/>
        <v>17</v>
      </c>
      <c r="K19" t="s">
        <v>22</v>
      </c>
      <c r="N19" t="s">
        <v>27</v>
      </c>
      <c r="O19">
        <v>2</v>
      </c>
    </row>
    <row r="20" spans="2:15" x14ac:dyDescent="0.25">
      <c r="B20" t="s">
        <v>60</v>
      </c>
      <c r="C20" t="s">
        <v>69</v>
      </c>
      <c r="F20" t="s">
        <v>19</v>
      </c>
      <c r="G20" t="s">
        <v>20</v>
      </c>
      <c r="H20" t="str">
        <f t="shared" si="0"/>
        <v>AMB7</v>
      </c>
      <c r="I20" t="s">
        <v>21</v>
      </c>
      <c r="J20">
        <f t="shared" si="1"/>
        <v>18</v>
      </c>
      <c r="K20" t="s">
        <v>22</v>
      </c>
      <c r="N20" t="s">
        <v>27</v>
      </c>
      <c r="O20">
        <v>2</v>
      </c>
    </row>
    <row r="21" spans="2:15" x14ac:dyDescent="0.25">
      <c r="B21" t="s">
        <v>60</v>
      </c>
      <c r="C21" t="s">
        <v>70</v>
      </c>
      <c r="F21" t="s">
        <v>19</v>
      </c>
      <c r="G21" t="s">
        <v>20</v>
      </c>
      <c r="H21" t="str">
        <f t="shared" si="0"/>
        <v>AMB8</v>
      </c>
      <c r="I21" t="s">
        <v>21</v>
      </c>
      <c r="J21">
        <f t="shared" si="1"/>
        <v>19</v>
      </c>
      <c r="K21" t="s">
        <v>22</v>
      </c>
      <c r="N21" t="s">
        <v>27</v>
      </c>
      <c r="O21">
        <v>2</v>
      </c>
    </row>
    <row r="22" spans="2:15" x14ac:dyDescent="0.25">
      <c r="B22" t="s">
        <v>60</v>
      </c>
      <c r="C22" t="s">
        <v>71</v>
      </c>
      <c r="F22" t="s">
        <v>19</v>
      </c>
      <c r="G22" t="s">
        <v>20</v>
      </c>
      <c r="H22" t="str">
        <f t="shared" si="0"/>
        <v>AMB9</v>
      </c>
      <c r="I22" t="s">
        <v>21</v>
      </c>
      <c r="J22">
        <f t="shared" si="1"/>
        <v>20</v>
      </c>
      <c r="K22" t="s">
        <v>22</v>
      </c>
      <c r="N22" t="s">
        <v>27</v>
      </c>
      <c r="O22">
        <v>2</v>
      </c>
    </row>
    <row r="23" spans="2:15" x14ac:dyDescent="0.25">
      <c r="B23" t="s">
        <v>60</v>
      </c>
      <c r="C23" t="s">
        <v>72</v>
      </c>
      <c r="F23" t="s">
        <v>19</v>
      </c>
      <c r="G23" t="s">
        <v>20</v>
      </c>
      <c r="H23" t="str">
        <f t="shared" si="0"/>
        <v>AMB10</v>
      </c>
      <c r="I23" t="s">
        <v>21</v>
      </c>
      <c r="J23">
        <f t="shared" si="1"/>
        <v>21</v>
      </c>
      <c r="K23" t="s">
        <v>22</v>
      </c>
      <c r="N23" t="s">
        <v>27</v>
      </c>
      <c r="O23">
        <v>2</v>
      </c>
    </row>
    <row r="24" spans="2:15" x14ac:dyDescent="0.25">
      <c r="B24" t="s">
        <v>60</v>
      </c>
      <c r="C24" t="s">
        <v>73</v>
      </c>
      <c r="F24" t="s">
        <v>19</v>
      </c>
      <c r="G24" t="s">
        <v>20</v>
      </c>
      <c r="H24" t="str">
        <f t="shared" si="0"/>
        <v>AMB11</v>
      </c>
      <c r="I24" t="s">
        <v>21</v>
      </c>
      <c r="J24">
        <f t="shared" si="1"/>
        <v>22</v>
      </c>
      <c r="K24" t="s">
        <v>22</v>
      </c>
      <c r="N24" t="s">
        <v>27</v>
      </c>
      <c r="O24">
        <v>2</v>
      </c>
    </row>
    <row r="25" spans="2:15" x14ac:dyDescent="0.25">
      <c r="B25" t="s">
        <v>60</v>
      </c>
      <c r="C25" t="s">
        <v>74</v>
      </c>
      <c r="F25" t="s">
        <v>19</v>
      </c>
      <c r="G25" t="s">
        <v>20</v>
      </c>
      <c r="H25" t="str">
        <f t="shared" si="0"/>
        <v>AMB12</v>
      </c>
      <c r="I25" t="s">
        <v>21</v>
      </c>
      <c r="J25">
        <f t="shared" si="1"/>
        <v>23</v>
      </c>
      <c r="K25" t="s">
        <v>22</v>
      </c>
      <c r="N25" t="s">
        <v>27</v>
      </c>
      <c r="O25">
        <v>2</v>
      </c>
    </row>
    <row r="26" spans="2:15" x14ac:dyDescent="0.25">
      <c r="B26" t="s">
        <v>60</v>
      </c>
      <c r="C26" t="s">
        <v>75</v>
      </c>
      <c r="F26" t="s">
        <v>19</v>
      </c>
      <c r="G26" t="s">
        <v>20</v>
      </c>
      <c r="H26" t="str">
        <f t="shared" si="0"/>
        <v>IR1</v>
      </c>
      <c r="I26" t="s">
        <v>21</v>
      </c>
      <c r="J26">
        <f t="shared" si="1"/>
        <v>24</v>
      </c>
      <c r="K26" t="s">
        <v>22</v>
      </c>
      <c r="N26" t="s">
        <v>27</v>
      </c>
      <c r="O26">
        <v>2</v>
      </c>
    </row>
    <row r="27" spans="2:15" x14ac:dyDescent="0.25">
      <c r="B27" t="s">
        <v>60</v>
      </c>
      <c r="C27" t="s">
        <v>76</v>
      </c>
      <c r="F27" t="s">
        <v>19</v>
      </c>
      <c r="G27" t="s">
        <v>20</v>
      </c>
      <c r="H27" t="str">
        <f t="shared" si="0"/>
        <v>IR2</v>
      </c>
      <c r="I27" t="s">
        <v>21</v>
      </c>
      <c r="J27">
        <f t="shared" si="1"/>
        <v>25</v>
      </c>
      <c r="K27" t="s">
        <v>22</v>
      </c>
      <c r="N27" t="s">
        <v>27</v>
      </c>
      <c r="O27">
        <v>2</v>
      </c>
    </row>
    <row r="28" spans="2:15" x14ac:dyDescent="0.25">
      <c r="B28" t="s">
        <v>60</v>
      </c>
      <c r="C28" t="s">
        <v>77</v>
      </c>
      <c r="F28" t="s">
        <v>19</v>
      </c>
      <c r="G28" t="s">
        <v>20</v>
      </c>
      <c r="H28" t="str">
        <f t="shared" si="0"/>
        <v>IR3</v>
      </c>
      <c r="I28" t="s">
        <v>21</v>
      </c>
      <c r="J28">
        <f t="shared" si="1"/>
        <v>26</v>
      </c>
      <c r="K28" t="s">
        <v>22</v>
      </c>
      <c r="N28" t="s">
        <v>27</v>
      </c>
      <c r="O28">
        <v>2</v>
      </c>
    </row>
    <row r="29" spans="2:15" x14ac:dyDescent="0.25">
      <c r="B29" t="s">
        <v>60</v>
      </c>
      <c r="C29" t="s">
        <v>78</v>
      </c>
      <c r="F29" t="s">
        <v>19</v>
      </c>
      <c r="G29" t="s">
        <v>20</v>
      </c>
      <c r="H29" t="str">
        <f t="shared" si="0"/>
        <v>IR4</v>
      </c>
      <c r="I29" t="s">
        <v>21</v>
      </c>
      <c r="J29">
        <f t="shared" si="1"/>
        <v>27</v>
      </c>
      <c r="K29" t="s">
        <v>22</v>
      </c>
      <c r="N29" t="s">
        <v>27</v>
      </c>
      <c r="O29">
        <v>2</v>
      </c>
    </row>
    <row r="30" spans="2:15" x14ac:dyDescent="0.25">
      <c r="B30" t="s">
        <v>60</v>
      </c>
      <c r="C30" t="s">
        <v>79</v>
      </c>
      <c r="F30" t="s">
        <v>19</v>
      </c>
      <c r="G30" t="s">
        <v>20</v>
      </c>
      <c r="H30" t="str">
        <f t="shared" si="0"/>
        <v>IR5</v>
      </c>
      <c r="I30" t="s">
        <v>21</v>
      </c>
      <c r="J30">
        <f t="shared" si="1"/>
        <v>28</v>
      </c>
      <c r="K30" t="s">
        <v>22</v>
      </c>
      <c r="N30" t="s">
        <v>27</v>
      </c>
      <c r="O30">
        <v>2</v>
      </c>
    </row>
    <row r="31" spans="2:15" x14ac:dyDescent="0.25">
      <c r="B31" t="s">
        <v>60</v>
      </c>
      <c r="C31" t="s">
        <v>80</v>
      </c>
      <c r="F31" t="s">
        <v>19</v>
      </c>
      <c r="G31" t="s">
        <v>20</v>
      </c>
      <c r="H31" t="str">
        <f t="shared" si="0"/>
        <v>IR6</v>
      </c>
      <c r="I31" t="s">
        <v>21</v>
      </c>
      <c r="J31">
        <f t="shared" si="1"/>
        <v>29</v>
      </c>
      <c r="K31" t="s">
        <v>22</v>
      </c>
      <c r="N31" t="s">
        <v>27</v>
      </c>
      <c r="O31">
        <v>2</v>
      </c>
    </row>
    <row r="32" spans="2:15" x14ac:dyDescent="0.25">
      <c r="B32" t="s">
        <v>60</v>
      </c>
      <c r="C32" t="s">
        <v>81</v>
      </c>
      <c r="F32" t="s">
        <v>19</v>
      </c>
      <c r="G32" t="s">
        <v>20</v>
      </c>
      <c r="H32" t="str">
        <f t="shared" si="0"/>
        <v>IR7</v>
      </c>
      <c r="I32" t="s">
        <v>21</v>
      </c>
      <c r="J32">
        <f t="shared" si="1"/>
        <v>30</v>
      </c>
      <c r="K32" t="s">
        <v>22</v>
      </c>
      <c r="N32" t="s">
        <v>27</v>
      </c>
      <c r="O32">
        <v>2</v>
      </c>
    </row>
    <row r="33" spans="2:15" x14ac:dyDescent="0.25">
      <c r="B33" t="s">
        <v>60</v>
      </c>
      <c r="C33" t="s">
        <v>82</v>
      </c>
      <c r="F33" t="s">
        <v>19</v>
      </c>
      <c r="G33" t="s">
        <v>20</v>
      </c>
      <c r="H33" t="str">
        <f t="shared" si="0"/>
        <v>IR8</v>
      </c>
      <c r="I33" t="s">
        <v>21</v>
      </c>
      <c r="J33">
        <f t="shared" si="1"/>
        <v>31</v>
      </c>
      <c r="K33" t="s">
        <v>22</v>
      </c>
      <c r="N33" t="s">
        <v>27</v>
      </c>
      <c r="O33">
        <v>2</v>
      </c>
    </row>
    <row r="34" spans="2:15" x14ac:dyDescent="0.25">
      <c r="B34" t="s">
        <v>60</v>
      </c>
      <c r="C34" t="s">
        <v>83</v>
      </c>
      <c r="F34" t="s">
        <v>19</v>
      </c>
      <c r="G34" t="s">
        <v>20</v>
      </c>
      <c r="H34" t="str">
        <f t="shared" si="0"/>
        <v>IR9</v>
      </c>
      <c r="I34" t="s">
        <v>21</v>
      </c>
      <c r="J34">
        <f t="shared" si="1"/>
        <v>32</v>
      </c>
      <c r="K34" t="s">
        <v>22</v>
      </c>
      <c r="N34" t="s">
        <v>27</v>
      </c>
      <c r="O34">
        <v>2</v>
      </c>
    </row>
    <row r="35" spans="2:15" x14ac:dyDescent="0.25">
      <c r="B35" t="s">
        <v>60</v>
      </c>
      <c r="C35" t="s">
        <v>84</v>
      </c>
      <c r="F35" t="s">
        <v>19</v>
      </c>
      <c r="G35" t="s">
        <v>20</v>
      </c>
      <c r="H35" t="str">
        <f t="shared" si="0"/>
        <v>IR10</v>
      </c>
      <c r="I35" t="s">
        <v>21</v>
      </c>
      <c r="J35">
        <f t="shared" si="1"/>
        <v>33</v>
      </c>
      <c r="K35" t="s">
        <v>22</v>
      </c>
      <c r="N35" t="s">
        <v>27</v>
      </c>
      <c r="O35">
        <v>2</v>
      </c>
    </row>
    <row r="36" spans="2:15" x14ac:dyDescent="0.25">
      <c r="B36" t="s">
        <v>60</v>
      </c>
      <c r="C36" t="s">
        <v>85</v>
      </c>
      <c r="F36" t="s">
        <v>19</v>
      </c>
      <c r="G36" t="s">
        <v>20</v>
      </c>
      <c r="H36" t="str">
        <f t="shared" si="0"/>
        <v>IR11</v>
      </c>
      <c r="I36" t="s">
        <v>21</v>
      </c>
      <c r="J36">
        <f t="shared" si="1"/>
        <v>34</v>
      </c>
      <c r="K36" t="s">
        <v>22</v>
      </c>
      <c r="N36" t="s">
        <v>27</v>
      </c>
      <c r="O36">
        <v>2</v>
      </c>
    </row>
    <row r="37" spans="2:15" x14ac:dyDescent="0.25">
      <c r="B37" t="s">
        <v>60</v>
      </c>
      <c r="C37" t="s">
        <v>86</v>
      </c>
      <c r="F37" t="s">
        <v>19</v>
      </c>
      <c r="G37" t="s">
        <v>20</v>
      </c>
      <c r="H37" t="str">
        <f t="shared" si="0"/>
        <v>IR12</v>
      </c>
      <c r="I37" t="s">
        <v>21</v>
      </c>
      <c r="J37">
        <f t="shared" si="1"/>
        <v>35</v>
      </c>
      <c r="K37" t="s">
        <v>22</v>
      </c>
      <c r="N37" t="s">
        <v>27</v>
      </c>
      <c r="O37">
        <v>2</v>
      </c>
    </row>
    <row r="38" spans="2:15" x14ac:dyDescent="0.25">
      <c r="B38" t="s">
        <v>17</v>
      </c>
      <c r="C38" t="s">
        <v>87</v>
      </c>
      <c r="F38" t="s">
        <v>19</v>
      </c>
      <c r="G38" t="s">
        <v>20</v>
      </c>
      <c r="H38" t="str">
        <f t="shared" si="0"/>
        <v>TRAILER</v>
      </c>
      <c r="I38" t="s">
        <v>21</v>
      </c>
      <c r="J38">
        <f t="shared" si="1"/>
        <v>36</v>
      </c>
      <c r="K38" t="s">
        <v>22</v>
      </c>
      <c r="N38" t="s">
        <v>23</v>
      </c>
      <c r="O38">
        <v>4</v>
      </c>
    </row>
    <row r="40" spans="2:15" x14ac:dyDescent="0.25">
      <c r="O40">
        <f>SUM(O1:O39)</f>
        <v>80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topLeftCell="A6" zoomScaleNormal="100" workbookViewId="0">
      <selection activeCell="O12" sqref="O12"/>
    </sheetView>
  </sheetViews>
  <sheetFormatPr defaultRowHeight="15" x14ac:dyDescent="0.25"/>
  <sheetData>
    <row r="1" spans="1:16" x14ac:dyDescent="0.25">
      <c r="B1" t="s">
        <v>88</v>
      </c>
      <c r="D1" t="s">
        <v>89</v>
      </c>
    </row>
    <row r="2" spans="1:16" x14ac:dyDescent="0.25">
      <c r="A2" t="s">
        <v>90</v>
      </c>
      <c r="B2">
        <v>15</v>
      </c>
      <c r="D2">
        <v>45</v>
      </c>
      <c r="E2" t="s">
        <v>91</v>
      </c>
      <c r="G2" t="s">
        <v>92</v>
      </c>
      <c r="K2">
        <v>1</v>
      </c>
      <c r="L2" t="s">
        <v>105</v>
      </c>
    </row>
    <row r="3" spans="1:16" x14ac:dyDescent="0.25">
      <c r="A3" t="s">
        <v>93</v>
      </c>
      <c r="B3">
        <v>19</v>
      </c>
      <c r="D3">
        <v>51</v>
      </c>
      <c r="E3" t="s">
        <v>91</v>
      </c>
      <c r="K3">
        <v>1000</v>
      </c>
      <c r="L3" t="s">
        <v>65</v>
      </c>
    </row>
    <row r="4" spans="1:16" x14ac:dyDescent="0.25">
      <c r="A4" t="s">
        <v>94</v>
      </c>
      <c r="B4">
        <v>21</v>
      </c>
      <c r="D4">
        <v>50</v>
      </c>
      <c r="E4" t="s">
        <v>95</v>
      </c>
      <c r="K4">
        <f>K3*1000</f>
        <v>1000000</v>
      </c>
      <c r="L4" t="s">
        <v>106</v>
      </c>
    </row>
    <row r="5" spans="1:16" x14ac:dyDescent="0.25">
      <c r="A5" t="s">
        <v>96</v>
      </c>
      <c r="B5">
        <v>23</v>
      </c>
      <c r="D5">
        <v>52</v>
      </c>
      <c r="E5" t="s">
        <v>91</v>
      </c>
    </row>
    <row r="7" spans="1:16" x14ac:dyDescent="0.25">
      <c r="A7" t="s">
        <v>97</v>
      </c>
      <c r="B7">
        <v>16</v>
      </c>
      <c r="D7">
        <v>53</v>
      </c>
      <c r="G7" t="s">
        <v>98</v>
      </c>
    </row>
    <row r="8" spans="1:16" x14ac:dyDescent="0.25">
      <c r="A8" t="s">
        <v>99</v>
      </c>
      <c r="B8">
        <v>18</v>
      </c>
      <c r="D8">
        <v>48</v>
      </c>
      <c r="I8" t="s">
        <v>107</v>
      </c>
      <c r="J8">
        <v>16000000</v>
      </c>
      <c r="L8" t="s">
        <v>108</v>
      </c>
      <c r="N8" t="s">
        <v>107</v>
      </c>
      <c r="O8">
        <v>16000000</v>
      </c>
      <c r="P8" t="s">
        <v>115</v>
      </c>
    </row>
    <row r="9" spans="1:16" x14ac:dyDescent="0.25">
      <c r="A9" t="s">
        <v>100</v>
      </c>
      <c r="B9">
        <v>20</v>
      </c>
      <c r="D9" t="s">
        <v>100</v>
      </c>
      <c r="E9" t="s">
        <v>101</v>
      </c>
      <c r="N9" t="s">
        <v>110</v>
      </c>
      <c r="O9">
        <v>1024</v>
      </c>
    </row>
    <row r="10" spans="1:16" x14ac:dyDescent="0.25">
      <c r="A10" t="s">
        <v>102</v>
      </c>
      <c r="B10">
        <v>22</v>
      </c>
      <c r="D10">
        <v>47</v>
      </c>
      <c r="I10" t="s">
        <v>110</v>
      </c>
      <c r="J10">
        <v>8</v>
      </c>
      <c r="N10" t="s">
        <v>116</v>
      </c>
      <c r="O10">
        <f>O8/O9</f>
        <v>15625</v>
      </c>
      <c r="P10" t="s">
        <v>115</v>
      </c>
    </row>
    <row r="11" spans="1:16" x14ac:dyDescent="0.25">
      <c r="A11" t="s">
        <v>103</v>
      </c>
      <c r="B11">
        <v>26</v>
      </c>
      <c r="D11">
        <v>46</v>
      </c>
      <c r="G11" t="s">
        <v>104</v>
      </c>
      <c r="J11">
        <f>J8/J10</f>
        <v>2000000</v>
      </c>
      <c r="L11" t="s">
        <v>111</v>
      </c>
      <c r="N11" t="s">
        <v>117</v>
      </c>
      <c r="O11">
        <v>20000</v>
      </c>
      <c r="P11" t="s">
        <v>118</v>
      </c>
    </row>
    <row r="12" spans="1:16" x14ac:dyDescent="0.25">
      <c r="N12" t="s">
        <v>119</v>
      </c>
      <c r="O12">
        <f>O11/O10</f>
        <v>1.28</v>
      </c>
      <c r="P12" t="s">
        <v>105</v>
      </c>
    </row>
    <row r="13" spans="1:16" x14ac:dyDescent="0.25">
      <c r="J13">
        <f>J11/K4</f>
        <v>2</v>
      </c>
      <c r="L13" t="s">
        <v>109</v>
      </c>
    </row>
    <row r="14" spans="1:16" x14ac:dyDescent="0.25">
      <c r="J14">
        <f>1/J13</f>
        <v>0.5</v>
      </c>
      <c r="L14" t="s">
        <v>112</v>
      </c>
    </row>
    <row r="15" spans="1:16" x14ac:dyDescent="0.25">
      <c r="J15">
        <f>J14*65535</f>
        <v>32767.5</v>
      </c>
      <c r="L15" t="s">
        <v>113</v>
      </c>
    </row>
    <row r="16" spans="1:16" x14ac:dyDescent="0.25">
      <c r="J16">
        <f>J15/1000</f>
        <v>32.767499999999998</v>
      </c>
      <c r="L16" t="s">
        <v>114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Roman,Standaard"&amp;12&amp;A</oddHeader>
    <oddFooter>&amp;C&amp;"Times New Roman,Standaard"&amp;12Pagina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Encoder</vt:lpstr>
      <vt:lpstr>memmap</vt:lpstr>
      <vt:lpstr>Blad3</vt:lpstr>
    </vt:vector>
  </TitlesOfParts>
  <Company>ASML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Wilbert Alberts</dc:creator>
  <dc:description/>
  <cp:lastModifiedBy>Wilbert Alberts</cp:lastModifiedBy>
  <cp:revision>1</cp:revision>
  <dcterms:created xsi:type="dcterms:W3CDTF">2016-06-20T09:02:08Z</dcterms:created>
  <dcterms:modified xsi:type="dcterms:W3CDTF">2016-07-12T15:28:17Z</dcterms:modified>
  <dc:language>nl-NL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ASML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