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rettWilcox\Downloads\"/>
    </mc:Choice>
  </mc:AlternateContent>
  <xr:revisionPtr revIDLastSave="0" documentId="13_ncr:1_{060DD8BD-0B40-47C7-BD2C-4A6AA45BEA4D}" xr6:coauthVersionLast="47" xr6:coauthVersionMax="47" xr10:uidLastSave="{00000000-0000-0000-0000-000000000000}"/>
  <bookViews>
    <workbookView xWindow="-28920" yWindow="-120" windowWidth="29040" windowHeight="15840" xr2:uid="{9F884410-4676-4EC3-AB10-4F9DC78838B0}"/>
  </bookViews>
  <sheets>
    <sheet name="Sheet1" sheetId="1" r:id="rId1"/>
    <sheet name="insurance" sheetId="2" r:id="rId2"/>
    <sheet name="PJ" sheetId="3" r:id="rId3"/>
  </sheets>
  <definedNames>
    <definedName name="DR_Last_refresh_all">25568.75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E17" i="2"/>
  <c r="E15" i="2"/>
  <c r="E13" i="2"/>
  <c r="E12" i="2"/>
  <c r="E11" i="2"/>
  <c r="E9" i="2"/>
  <c r="E8" i="2"/>
  <c r="E7" i="2"/>
  <c r="E6" i="2"/>
  <c r="E5" i="2"/>
  <c r="E18" i="2" s="1"/>
  <c r="G4" i="2"/>
  <c r="F12" i="2" l="1"/>
  <c r="G12" i="2" s="1"/>
  <c r="F16" i="2"/>
  <c r="G16" i="2" s="1"/>
  <c r="F15" i="2"/>
  <c r="G15" i="2" s="1"/>
  <c r="F6" i="2"/>
  <c r="G6" i="2" s="1"/>
  <c r="F7" i="2"/>
  <c r="G7" i="2" s="1"/>
  <c r="F8" i="2"/>
  <c r="G8" i="2" s="1"/>
  <c r="F9" i="2"/>
  <c r="G9" i="2" s="1"/>
  <c r="F11" i="2"/>
  <c r="G11" i="2" s="1"/>
  <c r="F13" i="2"/>
  <c r="G13" i="2" s="1"/>
  <c r="F17" i="2"/>
  <c r="G17" i="2" s="1"/>
  <c r="F5" i="2"/>
  <c r="F18" i="2" l="1"/>
  <c r="G5" i="2"/>
  <c r="G18" i="2" s="1"/>
  <c r="G19" i="2" s="1"/>
</calcChain>
</file>

<file path=xl/sharedStrings.xml><?xml version="1.0" encoding="utf-8"?>
<sst xmlns="http://schemas.openxmlformats.org/spreadsheetml/2006/main" count="116" uniqueCount="107">
  <si>
    <t>Value Date</t>
  </si>
  <si>
    <t>Description</t>
  </si>
  <si>
    <t>Customer Reference</t>
  </si>
  <si>
    <t>Bank Reference</t>
  </si>
  <si>
    <t>Credit Amount</t>
  </si>
  <si>
    <t>Debit Amount</t>
  </si>
  <si>
    <t>Remarks 1</t>
  </si>
  <si>
    <t>Remarks 2</t>
  </si>
  <si>
    <t>Remarks 3</t>
  </si>
  <si>
    <t>Remarks 4</t>
  </si>
  <si>
    <t>Remarks 5</t>
  </si>
  <si>
    <t>Remarks 6</t>
  </si>
  <si>
    <t>Remarks 7</t>
  </si>
  <si>
    <t>Remarks 8</t>
  </si>
  <si>
    <t>Remarks 9</t>
  </si>
  <si>
    <t>Remarks 10</t>
  </si>
  <si>
    <t>Remarks 11</t>
  </si>
  <si>
    <t>Remarks 12</t>
  </si>
  <si>
    <t>Remarks 13</t>
  </si>
  <si>
    <t>Remarks 14</t>
  </si>
  <si>
    <t>Remarks 15</t>
  </si>
  <si>
    <t>Transaction Time</t>
  </si>
  <si>
    <t>Transaction Received Date Time</t>
  </si>
  <si>
    <t>Created</t>
  </si>
  <si>
    <t>Debtor Name</t>
  </si>
  <si>
    <t>Debtor Account</t>
  </si>
  <si>
    <t>Debtor Address</t>
  </si>
  <si>
    <t>Initiating Party Name</t>
  </si>
  <si>
    <t>Initiating Party Account</t>
  </si>
  <si>
    <t>Initiating Party Address</t>
  </si>
  <si>
    <t>Debtor Bank ID</t>
  </si>
  <si>
    <t>Debtor Bank Name</t>
  </si>
  <si>
    <t>Debtor Bank Address</t>
  </si>
  <si>
    <t>Creditor Name</t>
  </si>
  <si>
    <t>Creditor Account</t>
  </si>
  <si>
    <t>Creditor Address</t>
  </si>
  <si>
    <t>Creditor Bank ID</t>
  </si>
  <si>
    <t>Creditor Bank Name</t>
  </si>
  <si>
    <t>Creditor Bank Address</t>
  </si>
  <si>
    <t>Ultimate Debtor Name</t>
  </si>
  <si>
    <t>Ultimate Debtor Account</t>
  </si>
  <si>
    <t>Ultimate Debtor Address</t>
  </si>
  <si>
    <t>Ultimate Creditor Name</t>
  </si>
  <si>
    <t>Ultimate Creditor Account</t>
  </si>
  <si>
    <t>Ultimate Creditor Address</t>
  </si>
  <si>
    <t>Virtual Reference Number</t>
  </si>
  <si>
    <t>FEDWIRE DEBIT</t>
  </si>
  <si>
    <t>NONREF</t>
  </si>
  <si>
    <t>YOUR REF=NONREF</t>
  </si>
  <si>
    <t>GEN II coding</t>
  </si>
  <si>
    <t>9550400073JO</t>
  </si>
  <si>
    <t>PAID TO=WELLS FARGO NA WELLS FARGO BANK, N.A. SAN FRANCISCO CA US</t>
  </si>
  <si>
    <t>FED ID=121000248</t>
  </si>
  <si>
    <t>ACCT PARTY=/9816986898 SPRUCE RIDGE LLC C/O MICHAEL DRAVE US</t>
  </si>
  <si>
    <t>REMARK=INVOICE NO: 001 /TIME/16:27 CREDIT REF ATS OF 25/03/14</t>
  </si>
  <si>
    <t>REC GFP=03142026</t>
  </si>
  <si>
    <t>MRN SEQ=00073JO95504</t>
  </si>
  <si>
    <t>FED REF=0314 MMQFMP2M 033902 **VIA FED**</t>
  </si>
  <si>
    <t>04:29 PM</t>
  </si>
  <si>
    <t>03/14/2025 04:29 PM</t>
  </si>
  <si>
    <t>BOOK TRANSFER DEBIT</t>
  </si>
  <si>
    <t>9500700073JO</t>
  </si>
  <si>
    <t>PAID TO=00000000608899279 ACS (TEXAS) AIR CHARTER SERVICE, INC. 1200 RXR PLAZA UNIONDALE NY 11556- US</t>
  </si>
  <si>
    <t>REMARK=REF NO: 466265287 CREDIT REF ATS OF 25/03/14</t>
  </si>
  <si>
    <t>REC GFP=03142023</t>
  </si>
  <si>
    <t>04:24 PM</t>
  </si>
  <si>
    <t>03/14/2025 04:24 PM</t>
  </si>
  <si>
    <t>7421200080JO</t>
  </si>
  <si>
    <t>REMARK=INVOICE NO: 25-440156 CREDIT REF ATS OF 25/03/21</t>
  </si>
  <si>
    <t>REC GFP=03212007</t>
  </si>
  <si>
    <t>04:10 PM</t>
  </si>
  <si>
    <t>03/21/2025 04:10 PM</t>
  </si>
  <si>
    <t>3922500087JO</t>
  </si>
  <si>
    <t>PAID TO=BK AMER NYC BANK OF AMERICA, N.A. NEW YORK NY US</t>
  </si>
  <si>
    <t>FED ID=026009593</t>
  </si>
  <si>
    <t>ACCT PARTY=/8188063077 MARSH USA, INC 9830 COLONNADE BLVD STE 400 SAN ANTONIO, TX 78230 US</t>
  </si>
  <si>
    <t>REMARK=INVOICE NO: 456384975659 CLIENT NO:4563819116 CREDIT REF ATS OF 25/03/28</t>
  </si>
  <si>
    <t>REC GFP=03281434</t>
  </si>
  <si>
    <t>MRN SEQ=00087JO39225</t>
  </si>
  <si>
    <t>FED REF=0328 MMQFMP2N 019080 **VIA FED**</t>
  </si>
  <si>
    <t>10:36 AM</t>
  </si>
  <si>
    <t>03/28/2025 10:36 AM</t>
  </si>
  <si>
    <t>Invoice</t>
  </si>
  <si>
    <t>Insurable Entities:</t>
  </si>
  <si>
    <t>Gross Commitments</t>
  </si>
  <si>
    <t>Related Ownership</t>
  </si>
  <si>
    <t>Net Commitment</t>
  </si>
  <si>
    <t>Allocation %</t>
  </si>
  <si>
    <t>Paceline Equity Partners, LLC (industry standard**)</t>
  </si>
  <si>
    <t>n/a</t>
  </si>
  <si>
    <t>Paceline Equity Partners Opportunity Fund I</t>
  </si>
  <si>
    <t>Paceline Co-Investment Holdings</t>
  </si>
  <si>
    <t>Redwing Holding Company, LLC</t>
  </si>
  <si>
    <t>Starboard Holding Company, LLC</t>
  </si>
  <si>
    <t>Paceline Lending Company II, LLC</t>
  </si>
  <si>
    <t>Paceline Equity Partners Opportunity Fund II</t>
  </si>
  <si>
    <t>Paceline Specialty Lending Company II, LLC</t>
  </si>
  <si>
    <t>Level Partners, LLC</t>
  </si>
  <si>
    <t>Titan Development Company, LLC (Contributions)</t>
  </si>
  <si>
    <t>Titan II(Contributions)</t>
  </si>
  <si>
    <t>Texas Coffee Partners, Ltd (Contributions)</t>
  </si>
  <si>
    <t>Total</t>
  </si>
  <si>
    <t>See Insurance tab</t>
  </si>
  <si>
    <t>Professional Fees $2300- Portco Quick Fitting $2300 Project Echo</t>
  </si>
  <si>
    <t>Manager</t>
  </si>
  <si>
    <t>Project Truss</t>
  </si>
  <si>
    <t>Private Jet- Manager $52,421, Project Truss $3189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</si>
</sst>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Georgia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0" fillId="2" borderId="0" xfId="0" applyFill="1"/>
    <xf numFmtId="0" fontId="1" fillId="0" borderId="0" xfId="1"/>
    <xf numFmtId="0" fontId="6" fillId="0" borderId="1" xfId="1" applyFont="1" applyBorder="1"/>
    <xf numFmtId="0" fontId="6" fillId="0" borderId="1" xfId="1" applyFont="1" applyBorder="1" applyAlignment="1">
      <alignment horizontal="center" wrapText="1"/>
    </xf>
    <xf numFmtId="43" fontId="6" fillId="0" borderId="0" xfId="2" applyFont="1" applyAlignment="1">
      <alignment horizontal="center" wrapTex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10" fontId="1" fillId="0" borderId="0" xfId="1" applyNumberFormat="1" applyAlignment="1">
      <alignment horizontal="right" wrapText="1"/>
    </xf>
    <xf numFmtId="43" fontId="0" fillId="3" borderId="0" xfId="2" applyFont="1" applyFill="1" applyAlignment="1">
      <alignment horizontal="right" wrapText="1"/>
    </xf>
    <xf numFmtId="43" fontId="1" fillId="0" borderId="0" xfId="1" applyNumberFormat="1"/>
    <xf numFmtId="43" fontId="0" fillId="0" borderId="0" xfId="3" applyFont="1" applyFill="1"/>
    <xf numFmtId="43" fontId="0" fillId="0" borderId="0" xfId="3" applyFont="1"/>
    <xf numFmtId="43" fontId="0" fillId="0" borderId="1" xfId="3" applyFont="1" applyFill="1" applyBorder="1"/>
    <xf numFmtId="0" fontId="1" fillId="0" borderId="1" xfId="1" applyBorder="1"/>
    <xf numFmtId="43" fontId="1" fillId="0" borderId="1" xfId="1" applyNumberFormat="1" applyBorder="1"/>
    <xf numFmtId="10" fontId="1" fillId="0" borderId="0" xfId="1" applyNumberFormat="1"/>
    <xf numFmtId="44" fontId="0" fillId="0" borderId="0" xfId="4" applyFont="1"/>
    <xf numFmtId="0" fontId="0" fillId="0" borderId="0" xfId="0" applyAlignment="1">
      <alignment horizontal="center"/>
    </xf>
  </cellXfs>
  <cellStyles count="5">
    <cellStyle name="Comma 2" xfId="2" xr:uid="{F49E63DE-CBF6-498E-9D69-32880E65A425}"/>
    <cellStyle name="Comma 2 2" xfId="3" xr:uid="{3D6227A3-02E1-4E6B-AD85-D42889077C5B}"/>
    <cellStyle name="Currency 2" xfId="4" xr:uid="{C47FEA7B-632E-471D-80B7-E5C7A5604A46}"/>
    <cellStyle name="Normal" xfId="0" builtinId="0"/>
    <cellStyle name="Normal 2" xfId="1" xr:uid="{95819EA6-B72C-45CE-9E46-3F861D6FB2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65344</xdr:colOff>
      <xdr:row>8</xdr:row>
      <xdr:rowOff>180810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41CD8-C87C-B013-C6DC-DE0102CB1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0647619" cy="1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C41A-7CFB-420D-8CF1-0FCDD0FF53DE}">
  <dimension ref="A1:BD5"/>
  <sheetViews>
    <sheetView tabSelected="1" workbookViewId="0">
      <selection activeCell="K8" sqref="K8"/>
    </sheetView>
  </sheetViews>
  <sheetFormatPr defaultRowHeight="15" x14ac:dyDescent="0.25"/>
  <cols>
    <col min="1" max="1" width="58.7109375" bestFit="1" customWidth="1"/>
    <col min="2" max="2" width="11" bestFit="1" customWidth="1"/>
    <col min="3" max="3" width="16.85546875" bestFit="1" customWidth="1"/>
    <col min="6" max="6" width="14.140625" bestFit="1" customWidth="1"/>
    <col min="7" max="7" width="13.42578125" bestFit="1" customWidth="1"/>
    <col min="9" max="9" width="54" bestFit="1" customWidth="1"/>
    <col min="11" max="11" width="52.140625" bestFit="1" customWidth="1"/>
  </cols>
  <sheetData>
    <row r="1" spans="1:56" ht="30.75" customHeight="1" x14ac:dyDescent="0.25">
      <c r="A1" s="8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56" ht="30.75" customHeight="1" x14ac:dyDescent="0.25">
      <c r="A2" t="s">
        <v>103</v>
      </c>
      <c r="B2" s="2">
        <v>45730</v>
      </c>
      <c r="C2" s="3" t="s">
        <v>46</v>
      </c>
      <c r="D2" s="3" t="s">
        <v>47</v>
      </c>
      <c r="E2" s="3" t="s">
        <v>50</v>
      </c>
      <c r="F2" s="4"/>
      <c r="G2" s="4">
        <v>5600</v>
      </c>
      <c r="H2" s="3" t="s">
        <v>48</v>
      </c>
      <c r="I2" s="3" t="s">
        <v>51</v>
      </c>
      <c r="J2" s="3" t="s">
        <v>52</v>
      </c>
      <c r="K2" s="3" t="s">
        <v>53</v>
      </c>
      <c r="L2" s="3" t="s">
        <v>54</v>
      </c>
      <c r="M2" s="3" t="s">
        <v>55</v>
      </c>
      <c r="N2" s="3" t="s">
        <v>56</v>
      </c>
      <c r="O2" s="3" t="s">
        <v>57</v>
      </c>
      <c r="P2" s="3"/>
      <c r="Q2" s="3"/>
      <c r="R2" s="3"/>
      <c r="S2" s="3"/>
      <c r="T2" s="3"/>
      <c r="U2" s="3"/>
      <c r="V2" s="3"/>
      <c r="W2" s="3" t="s">
        <v>58</v>
      </c>
      <c r="X2" s="3" t="s">
        <v>59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5"/>
      <c r="AW2" s="5"/>
      <c r="AX2" s="6"/>
      <c r="AY2" s="6"/>
      <c r="AZ2" s="7"/>
      <c r="BA2" s="7"/>
      <c r="BB2" s="7"/>
      <c r="BC2" s="7"/>
      <c r="BD2" s="7"/>
    </row>
    <row r="3" spans="1:56" ht="30.75" customHeight="1" x14ac:dyDescent="0.25">
      <c r="A3" s="25" t="s">
        <v>106</v>
      </c>
      <c r="B3" s="2">
        <v>45730</v>
      </c>
      <c r="C3" s="3" t="s">
        <v>60</v>
      </c>
      <c r="D3" s="3" t="s">
        <v>47</v>
      </c>
      <c r="E3" s="3" t="s">
        <v>61</v>
      </c>
      <c r="F3" s="4"/>
      <c r="G3" s="4">
        <v>49900</v>
      </c>
      <c r="H3" s="3" t="s">
        <v>48</v>
      </c>
      <c r="I3" s="3" t="s">
        <v>62</v>
      </c>
      <c r="J3" s="3" t="s">
        <v>63</v>
      </c>
      <c r="K3" s="3" t="s">
        <v>64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 t="s">
        <v>65</v>
      </c>
      <c r="X3" s="3" t="s">
        <v>66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5"/>
      <c r="AW3" s="5"/>
      <c r="AX3" s="6"/>
      <c r="AY3" s="6"/>
      <c r="AZ3" s="7"/>
      <c r="BA3" s="7"/>
      <c r="BB3" s="7"/>
      <c r="BC3" s="7"/>
      <c r="BD3" s="7"/>
    </row>
    <row r="4" spans="1:56" ht="30.75" customHeight="1" x14ac:dyDescent="0.25">
      <c r="A4" s="25"/>
      <c r="B4" s="2">
        <v>45737</v>
      </c>
      <c r="C4" s="3" t="s">
        <v>60</v>
      </c>
      <c r="D4" s="3" t="s">
        <v>47</v>
      </c>
      <c r="E4" s="3" t="s">
        <v>67</v>
      </c>
      <c r="F4" s="4"/>
      <c r="G4" s="4">
        <v>5710</v>
      </c>
      <c r="H4" s="3" t="s">
        <v>48</v>
      </c>
      <c r="I4" s="3" t="s">
        <v>62</v>
      </c>
      <c r="J4" s="3" t="s">
        <v>68</v>
      </c>
      <c r="K4" s="3" t="s">
        <v>69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 t="s">
        <v>70</v>
      </c>
      <c r="X4" s="3" t="s">
        <v>71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5"/>
      <c r="AW4" s="5"/>
      <c r="AX4" s="6"/>
      <c r="AY4" s="6"/>
      <c r="AZ4" s="7"/>
      <c r="BA4" s="7"/>
      <c r="BB4" s="7"/>
      <c r="BC4" s="7"/>
      <c r="BD4" s="7"/>
    </row>
    <row r="5" spans="1:56" ht="30.75" customHeight="1" x14ac:dyDescent="0.25">
      <c r="A5" t="s">
        <v>102</v>
      </c>
      <c r="B5" s="2">
        <v>45744</v>
      </c>
      <c r="C5" s="3" t="s">
        <v>46</v>
      </c>
      <c r="D5" s="3" t="s">
        <v>47</v>
      </c>
      <c r="E5" s="3" t="s">
        <v>72</v>
      </c>
      <c r="F5" s="4"/>
      <c r="G5" s="4">
        <v>268390</v>
      </c>
      <c r="H5" s="3" t="s">
        <v>48</v>
      </c>
      <c r="I5" s="3" t="s">
        <v>73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78</v>
      </c>
      <c r="O5" s="3" t="s">
        <v>79</v>
      </c>
      <c r="P5" s="3"/>
      <c r="Q5" s="3"/>
      <c r="R5" s="3"/>
      <c r="S5" s="3"/>
      <c r="T5" s="3"/>
      <c r="U5" s="3"/>
      <c r="V5" s="3"/>
      <c r="W5" s="3" t="s">
        <v>80</v>
      </c>
      <c r="X5" s="3" t="s">
        <v>81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5"/>
      <c r="AW5" s="5"/>
      <c r="AX5" s="6"/>
      <c r="AY5" s="6"/>
      <c r="AZ5" s="7"/>
      <c r="BA5" s="7"/>
      <c r="BB5" s="7"/>
      <c r="BC5" s="7"/>
      <c r="BD5" s="7"/>
    </row>
  </sheetData>
  <mergeCells count="1"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B5E6-C2BD-4F11-A43C-12F1ADE73A8C}">
  <dimension ref="B2:G19"/>
  <sheetViews>
    <sheetView zoomScale="120" zoomScaleNormal="120" workbookViewId="0">
      <selection activeCell="B28" sqref="B28"/>
    </sheetView>
  </sheetViews>
  <sheetFormatPr defaultRowHeight="14.25" x14ac:dyDescent="0.2"/>
  <cols>
    <col min="1" max="1" width="9.140625" style="9"/>
    <col min="2" max="2" width="51.7109375" style="9" bestFit="1" customWidth="1"/>
    <col min="3" max="3" width="19.42578125" style="9" bestFit="1" customWidth="1"/>
    <col min="4" max="4" width="18.42578125" style="9" bestFit="1" customWidth="1"/>
    <col min="5" max="5" width="19" style="9" bestFit="1" customWidth="1"/>
    <col min="6" max="6" width="9.140625" style="9"/>
    <col min="7" max="7" width="16.140625" style="9" bestFit="1" customWidth="1"/>
    <col min="8" max="16384" width="9.140625" style="9"/>
  </cols>
  <sheetData>
    <row r="2" spans="2:7" x14ac:dyDescent="0.2">
      <c r="G2" s="9" t="s">
        <v>82</v>
      </c>
    </row>
    <row r="3" spans="2:7" ht="30" x14ac:dyDescent="0.25">
      <c r="B3" s="10" t="s">
        <v>83</v>
      </c>
      <c r="C3" s="11" t="s">
        <v>84</v>
      </c>
      <c r="D3" s="11" t="s">
        <v>85</v>
      </c>
      <c r="E3" s="11" t="s">
        <v>86</v>
      </c>
      <c r="F3" s="11" t="s">
        <v>87</v>
      </c>
      <c r="G3" s="12">
        <v>268390</v>
      </c>
    </row>
    <row r="4" spans="2:7" ht="15" x14ac:dyDescent="0.25">
      <c r="B4" s="9" t="s">
        <v>88</v>
      </c>
      <c r="C4" s="13" t="s">
        <v>89</v>
      </c>
      <c r="D4" s="14"/>
      <c r="E4" s="14"/>
      <c r="F4" s="15">
        <v>0.1</v>
      </c>
      <c r="G4" s="16">
        <f>ROUND(F4*$G$3,2)</f>
        <v>26839</v>
      </c>
    </row>
    <row r="5" spans="2:7" ht="15" x14ac:dyDescent="0.25">
      <c r="B5" s="9" t="s">
        <v>90</v>
      </c>
      <c r="C5" s="17">
        <v>350064668.39999998</v>
      </c>
      <c r="D5" s="17">
        <v>-100062541.12</v>
      </c>
      <c r="E5" s="17">
        <f>SUM(C5:D5)</f>
        <v>250002127.27999997</v>
      </c>
      <c r="F5" s="15">
        <f>(100%-SUM($F$4:$F$4))*(E5/$E$18)</f>
        <v>0.15021815338932029</v>
      </c>
      <c r="G5" s="16">
        <f t="shared" ref="G5:G17" si="0">ROUND(F5*$G$3,2)</f>
        <v>40317.050000000003</v>
      </c>
    </row>
    <row r="6" spans="2:7" ht="15" x14ac:dyDescent="0.25">
      <c r="B6" s="9" t="s">
        <v>91</v>
      </c>
      <c r="C6" s="17">
        <v>30000000</v>
      </c>
      <c r="D6" s="17">
        <v>-20400000</v>
      </c>
      <c r="E6" s="17">
        <f t="shared" ref="E6:E17" si="1">SUM(C6:D6)</f>
        <v>9600000</v>
      </c>
      <c r="F6" s="15">
        <f>(100%-SUM($F$4:$F$4))*(E6/$E$18)</f>
        <v>5.7683280067546911E-3</v>
      </c>
      <c r="G6" s="16">
        <f t="shared" si="0"/>
        <v>1548.16</v>
      </c>
    </row>
    <row r="7" spans="2:7" ht="15" x14ac:dyDescent="0.25">
      <c r="B7" s="9" t="s">
        <v>92</v>
      </c>
      <c r="C7" s="17">
        <v>114347789.59999999</v>
      </c>
      <c r="D7" s="17">
        <v>0</v>
      </c>
      <c r="E7" s="17">
        <f t="shared" si="1"/>
        <v>114347789.59999999</v>
      </c>
      <c r="F7" s="15">
        <f>(100%-SUM($F$4:$F$4))*(E7/$E$18)</f>
        <v>6.870787054793466E-2</v>
      </c>
      <c r="G7" s="16">
        <f t="shared" si="0"/>
        <v>18440.509999999998</v>
      </c>
    </row>
    <row r="8" spans="2:7" ht="15" x14ac:dyDescent="0.25">
      <c r="B8" s="9" t="s">
        <v>93</v>
      </c>
      <c r="C8" s="17">
        <v>213917601.00999999</v>
      </c>
      <c r="D8" s="17">
        <v>0</v>
      </c>
      <c r="E8" s="17">
        <f t="shared" si="1"/>
        <v>213917601.00999999</v>
      </c>
      <c r="F8" s="15">
        <f>(100%-SUM($F$4:$F$4))*(E8/$E$18)</f>
        <v>0.12853613427539151</v>
      </c>
      <c r="G8" s="16">
        <f t="shared" si="0"/>
        <v>34497.81</v>
      </c>
    </row>
    <row r="9" spans="2:7" ht="15" x14ac:dyDescent="0.25">
      <c r="B9" s="9" t="s">
        <v>94</v>
      </c>
      <c r="C9" s="17">
        <v>72920114</v>
      </c>
      <c r="D9" s="17">
        <v>0</v>
      </c>
      <c r="E9" s="17">
        <f t="shared" si="1"/>
        <v>72920114</v>
      </c>
      <c r="F9" s="15">
        <f>(100%-SUM($F$4:$F$4))*(E9/$E$18)</f>
        <v>4.3815326650202588E-2</v>
      </c>
      <c r="G9" s="16">
        <f t="shared" si="0"/>
        <v>11759.6</v>
      </c>
    </row>
    <row r="10" spans="2:7" ht="15" x14ac:dyDescent="0.25">
      <c r="F10" s="15"/>
      <c r="G10" s="16"/>
    </row>
    <row r="11" spans="2:7" ht="15" x14ac:dyDescent="0.25">
      <c r="B11" s="9" t="s">
        <v>95</v>
      </c>
      <c r="C11" s="17">
        <v>780000000</v>
      </c>
      <c r="D11" s="17">
        <v>-75337438.439999998</v>
      </c>
      <c r="E11" s="17">
        <f>SUM(C11:D11)</f>
        <v>704662561.55999994</v>
      </c>
      <c r="F11" s="15">
        <f>(100%-SUM($F$4:$F$4))*(E11/$E$18)</f>
        <v>0.42340883220396353</v>
      </c>
      <c r="G11" s="16">
        <f t="shared" si="0"/>
        <v>113638.7</v>
      </c>
    </row>
    <row r="12" spans="2:7" ht="15" x14ac:dyDescent="0.25">
      <c r="B12" s="9" t="s">
        <v>96</v>
      </c>
      <c r="C12" s="17">
        <v>50379946.280000001</v>
      </c>
      <c r="E12" s="17">
        <f t="shared" si="1"/>
        <v>50379946.280000001</v>
      </c>
      <c r="F12" s="15">
        <f>(100%-SUM($F$4:$F$4))*(E12/$E$18)</f>
        <v>3.0271672406845918E-2</v>
      </c>
      <c r="G12" s="16">
        <f t="shared" si="0"/>
        <v>8124.61</v>
      </c>
    </row>
    <row r="13" spans="2:7" ht="15" x14ac:dyDescent="0.25">
      <c r="B13" s="9" t="s">
        <v>97</v>
      </c>
      <c r="C13" s="17">
        <v>59557492.159999996</v>
      </c>
      <c r="E13" s="17">
        <f t="shared" si="1"/>
        <v>59557492.159999996</v>
      </c>
      <c r="F13" s="15">
        <f>(100%-SUM($F$4:$F$4))*(E13/$E$18)</f>
        <v>3.578616146235427E-2</v>
      </c>
      <c r="G13" s="16">
        <f t="shared" si="0"/>
        <v>9604.65</v>
      </c>
    </row>
    <row r="14" spans="2:7" ht="15" x14ac:dyDescent="0.25">
      <c r="F14" s="15"/>
      <c r="G14" s="16"/>
    </row>
    <row r="15" spans="2:7" ht="15" x14ac:dyDescent="0.25">
      <c r="B15" s="9" t="s">
        <v>98</v>
      </c>
      <c r="C15" s="18">
        <v>11227695.859999999</v>
      </c>
      <c r="E15" s="17">
        <f t="shared" si="1"/>
        <v>11227695.859999999</v>
      </c>
      <c r="F15" s="15">
        <f>(100%-SUM($F$4:$F$4))*(E15/$E$18)</f>
        <v>6.7463575500585097E-3</v>
      </c>
      <c r="G15" s="16">
        <f t="shared" si="0"/>
        <v>1810.65</v>
      </c>
    </row>
    <row r="16" spans="2:7" ht="15" x14ac:dyDescent="0.25">
      <c r="B16" s="9" t="s">
        <v>99</v>
      </c>
      <c r="C16" s="19">
        <v>6020999</v>
      </c>
      <c r="D16" s="19"/>
      <c r="E16" s="19">
        <v>6020999</v>
      </c>
      <c r="F16" s="15">
        <f>(100%-SUM($F$4:$F$4))*(E16/$E$18)</f>
        <v>3.6178226208689575E-3</v>
      </c>
      <c r="G16" s="16">
        <f t="shared" si="0"/>
        <v>970.99</v>
      </c>
    </row>
    <row r="17" spans="2:7" ht="15" x14ac:dyDescent="0.25">
      <c r="B17" s="9" t="s">
        <v>100</v>
      </c>
      <c r="C17" s="20">
        <v>5198052.62</v>
      </c>
      <c r="D17" s="21"/>
      <c r="E17" s="22">
        <f t="shared" si="1"/>
        <v>5198052.62</v>
      </c>
      <c r="F17" s="15">
        <f>(100%-SUM($F$4:$F$4))*(E17/$E$18)</f>
        <v>3.123340886305271E-3</v>
      </c>
      <c r="G17" s="16">
        <f t="shared" si="0"/>
        <v>838.27</v>
      </c>
    </row>
    <row r="18" spans="2:7" ht="15" x14ac:dyDescent="0.25">
      <c r="B18" s="9" t="s">
        <v>101</v>
      </c>
      <c r="C18" s="19">
        <f>SUM(C4:C17)</f>
        <v>1693634358.9299998</v>
      </c>
      <c r="D18" s="19">
        <f>SUM(D4:D17)</f>
        <v>-195799979.56</v>
      </c>
      <c r="E18" s="19">
        <f>SUM(E4:E17)</f>
        <v>1497834379.3699996</v>
      </c>
      <c r="F18" s="23">
        <f>SUM(F4:F17)</f>
        <v>1.0000000000000002</v>
      </c>
      <c r="G18" s="24">
        <f>SUM(G4:G17)</f>
        <v>268390.00000000006</v>
      </c>
    </row>
    <row r="19" spans="2:7" x14ac:dyDescent="0.2">
      <c r="G19" s="17">
        <f>G3-G18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A0ED-C5CD-428E-A480-6AD1DA4FACF0}">
  <dimension ref="B11:C12"/>
  <sheetViews>
    <sheetView workbookViewId="0">
      <selection activeCell="C14" sqref="C14"/>
    </sheetView>
  </sheetViews>
  <sheetFormatPr defaultRowHeight="15" x14ac:dyDescent="0.25"/>
  <cols>
    <col min="2" max="2" width="12.42578125" bestFit="1" customWidth="1"/>
  </cols>
  <sheetData>
    <row r="11" spans="2:3" x14ac:dyDescent="0.25">
      <c r="B11" t="s">
        <v>104</v>
      </c>
      <c r="C11">
        <v>52421</v>
      </c>
    </row>
    <row r="12" spans="2:3" x14ac:dyDescent="0.25">
      <c r="B12" t="s">
        <v>105</v>
      </c>
      <c r="C12">
        <v>3189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insurance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 los Santos</dc:creator>
  <cp:lastModifiedBy>Garrett Wilcox</cp:lastModifiedBy>
  <dcterms:created xsi:type="dcterms:W3CDTF">2025-03-13T21:18:59Z</dcterms:created>
  <dcterms:modified xsi:type="dcterms:W3CDTF">2025-04-08T22:32:22Z</dcterms:modified>
</cp:coreProperties>
</file>