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ning routine" sheetId="1" r:id="rId4"/>
  </sheets>
  <definedNames/>
  <calcPr/>
  <extLst>
    <ext uri="GoogleSheetsCustomDataVersion2">
      <go:sheetsCustomData xmlns:go="http://customooxmlschemas.google.com/" r:id="rId5" roundtripDataChecksum="18x98Ej/8XYuIFY+e09Dmx3XLlM71r0M4T2Yr3InMPU="/>
    </ext>
  </extLst>
</workbook>
</file>

<file path=xl/sharedStrings.xml><?xml version="1.0" encoding="utf-8"?>
<sst xmlns="http://schemas.openxmlformats.org/spreadsheetml/2006/main" count="79" uniqueCount="16">
  <si>
    <t>for row color</t>
  </si>
  <si>
    <t>Activity</t>
  </si>
  <si>
    <t>time</t>
  </si>
  <si>
    <t>Morning</t>
  </si>
  <si>
    <t>Wake up:</t>
  </si>
  <si>
    <t>Yes</t>
  </si>
  <si>
    <t>-</t>
  </si>
  <si>
    <t>Brush teeth</t>
  </si>
  <si>
    <t xml:space="preserve"> </t>
  </si>
  <si>
    <t>Exercise</t>
  </si>
  <si>
    <t>Meh</t>
  </si>
  <si>
    <t>Cool shower</t>
  </si>
  <si>
    <t>Face SPF</t>
  </si>
  <si>
    <t>Breakfast</t>
  </si>
  <si>
    <t>Leave / Work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</si>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</sst>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.&quot;mm"/>
    <numFmt numFmtId="165" formatCode="dddd"/>
    <numFmt numFmtId="166" formatCode="&quot;$&quot;#,##0.00"/>
    <numFmt numFmtId="167" formatCode="h&quot;:&quot;mm"/>
  </numFmts>
  <fonts count="19">
    <font>
      <sz val="10.0"/>
      <color rgb="FF000000"/>
      <name val="Arial"/>
      <scheme val="minor"/>
    </font>
    <font>
      <b/>
      <color theme="1"/>
      <name val="Arial"/>
    </font>
    <font>
      <color rgb="FFFFFFFF"/>
      <name val="Short Stack"/>
    </font>
    <font>
      <b/>
      <sz val="16.0"/>
      <color theme="1"/>
      <name val="Short Stack"/>
    </font>
    <font>
      <b/>
      <sz val="10.0"/>
      <color theme="1"/>
      <name val="Short Stack"/>
    </font>
    <font>
      <b/>
      <sz val="14.0"/>
      <color theme="1"/>
      <name val="Comic Sans MS"/>
    </font>
    <font/>
    <font>
      <i/>
      <sz val="11.0"/>
      <color theme="1"/>
      <name val="Comic Sans MS"/>
    </font>
    <font>
      <b/>
      <sz val="7.0"/>
      <color theme="1"/>
      <name val="Arial"/>
    </font>
    <font>
      <sz val="14.0"/>
      <color rgb="FF000000"/>
      <name val="Short Stack"/>
    </font>
    <font>
      <sz val="12.0"/>
      <color rgb="FF000000"/>
      <name val="Short Stack"/>
    </font>
    <font>
      <sz val="11.0"/>
      <color rgb="FF000000"/>
      <name val="Short Stack"/>
    </font>
    <font>
      <sz val="10.0"/>
      <color rgb="FF1C4587"/>
      <name val="Short Stack"/>
    </font>
    <font>
      <sz val="16.0"/>
      <color rgb="FF000000"/>
      <name val="Short Stack"/>
    </font>
    <font>
      <sz val="13.0"/>
      <color rgb="FF1C4587"/>
      <name val="Short Stack"/>
    </font>
    <font>
      <sz val="6.0"/>
      <color rgb="FF1C4587"/>
      <name val="Merriweather"/>
    </font>
    <font>
      <sz val="11.0"/>
      <color theme="1"/>
      <name val="Short Stack"/>
    </font>
    <font>
      <sz val="13.0"/>
      <color rgb="FF000000"/>
      <name val="Short Stack"/>
    </font>
    <font>
      <sz val="13.0"/>
      <color theme="1"/>
      <name val="Short Stack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4E4E4"/>
        <bgColor rgb="FFE4E4E4"/>
      </patternFill>
    </fill>
    <fill>
      <patternFill patternType="solid">
        <fgColor rgb="FFEFEFEF"/>
        <bgColor rgb="FFEFEFEF"/>
      </patternFill>
    </fill>
  </fills>
  <borders count="12">
    <border/>
    <border>
      <right style="thin">
        <color rgb="FFFFFFFF"/>
      </right>
    </border>
    <border>
      <left style="thin">
        <color rgb="FFFFFFFF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textRotation="90" vertical="center" wrapText="1"/>
    </xf>
    <xf borderId="2" fillId="2" fontId="3" numFmtId="0" xfId="0" applyAlignment="1" applyBorder="1" applyFill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2" fontId="5" numFmtId="164" xfId="0" applyAlignment="1" applyBorder="1" applyFont="1" applyNumberFormat="1">
      <alignment horizontal="center" shrinkToFit="0" wrapText="1"/>
    </xf>
    <xf borderId="1" fillId="0" fontId="6" numFmtId="0" xfId="0" applyBorder="1" applyFont="1"/>
    <xf borderId="2" fillId="0" fontId="6" numFmtId="0" xfId="0" applyBorder="1" applyFont="1"/>
    <xf borderId="4" fillId="0" fontId="7" numFmtId="165" xfId="0" applyAlignment="1" applyBorder="1" applyFont="1" applyNumberFormat="1">
      <alignment horizontal="center" shrinkToFit="0" vertical="center" wrapText="1"/>
    </xf>
    <xf borderId="5" fillId="2" fontId="7" numFmtId="165" xfId="0" applyAlignment="1" applyBorder="1" applyFont="1" applyNumberForma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3" fillId="3" fontId="9" numFmtId="0" xfId="0" applyAlignment="1" applyBorder="1" applyFill="1" applyFont="1">
      <alignment horizontal="center" shrinkToFit="0" textRotation="90" vertical="center" wrapText="1"/>
    </xf>
    <xf borderId="6" fillId="0" fontId="10" numFmtId="166" xfId="0" applyAlignment="1" applyBorder="1" applyFont="1" applyNumberFormat="1">
      <alignment shrinkToFit="0" vertical="center" wrapText="1"/>
    </xf>
    <xf borderId="7" fillId="0" fontId="11" numFmtId="20" xfId="0" applyAlignment="1" applyBorder="1" applyFont="1" applyNumberForma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0" fontId="12" numFmtId="20" xfId="0" applyAlignment="1" applyBorder="1" applyFont="1" applyNumberFormat="1">
      <alignment horizontal="center" shrinkToFit="0" vertical="center" wrapText="1"/>
    </xf>
    <xf borderId="4" fillId="0" fontId="6" numFmtId="0" xfId="0" applyBorder="1" applyFont="1"/>
    <xf borderId="8" fillId="4" fontId="13" numFmtId="0" xfId="0" applyAlignment="1" applyBorder="1" applyFill="1" applyFont="1">
      <alignment shrinkToFit="0" vertical="center" wrapText="1"/>
    </xf>
    <xf borderId="9" fillId="4" fontId="11" numFmtId="20" xfId="0" applyAlignment="1" applyBorder="1" applyFont="1" applyNumberFormat="1">
      <alignment horizontal="center" shrinkToFit="0" vertical="center" wrapText="1"/>
    </xf>
    <xf borderId="4" fillId="4" fontId="14" numFmtId="0" xfId="0" applyAlignment="1" applyBorder="1" applyFont="1">
      <alignment horizontal="center" shrinkToFit="0" vertical="center" wrapText="1"/>
    </xf>
    <xf borderId="4" fillId="4" fontId="15" numFmtId="167" xfId="0" applyAlignment="1" applyBorder="1" applyFont="1" applyNumberFormat="1">
      <alignment horizontal="center" shrinkToFit="0" vertical="center" wrapText="1"/>
    </xf>
    <xf borderId="4" fillId="4" fontId="15" numFmtId="0" xfId="0" applyAlignment="1" applyBorder="1" applyFont="1">
      <alignment horizontal="center" shrinkToFit="0" vertical="center" wrapText="1"/>
    </xf>
    <xf borderId="4" fillId="4" fontId="15" numFmtId="20" xfId="0" applyAlignment="1" applyBorder="1" applyFont="1" applyNumberForma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4" fillId="5" fontId="14" numFmtId="0" xfId="0" applyAlignment="1" applyBorder="1" applyFill="1" applyFont="1">
      <alignment horizontal="center" shrinkToFit="0" vertical="center" wrapText="1"/>
    </xf>
    <xf borderId="9" fillId="4" fontId="16" numFmtId="20" xfId="0" applyAlignment="1" applyBorder="1" applyFont="1" applyNumberFormat="1">
      <alignment horizontal="center" shrinkToFit="0" wrapText="1"/>
    </xf>
    <xf borderId="4" fillId="0" fontId="14" numFmtId="0" xfId="0" applyAlignment="1" applyBorder="1" applyFont="1">
      <alignment horizontal="center" shrinkToFit="0" vertical="center" wrapText="1"/>
    </xf>
    <xf borderId="4" fillId="0" fontId="15" numFmtId="167" xfId="0" applyAlignment="1" applyBorder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center" shrinkToFit="0" vertical="center" wrapText="1"/>
    </xf>
    <xf borderId="4" fillId="0" fontId="15" numFmtId="20" xfId="0" applyAlignment="1" applyBorder="1" applyFont="1" applyNumberFormat="1">
      <alignment horizontal="center" shrinkToFit="0" vertical="center" wrapText="1"/>
    </xf>
    <xf borderId="4" fillId="0" fontId="14" numFmtId="20" xfId="0" applyAlignment="1" applyBorder="1" applyFont="1" applyNumberFormat="1">
      <alignment horizontal="center" shrinkToFit="0" vertical="center" wrapText="1"/>
    </xf>
    <xf borderId="0" fillId="5" fontId="13" numFmtId="0" xfId="0" applyAlignment="1" applyFont="1">
      <alignment shrinkToFit="0" vertical="center" wrapText="1"/>
    </xf>
    <xf borderId="9" fillId="5" fontId="16" numFmtId="20" xfId="0" applyAlignment="1" applyBorder="1" applyFont="1" applyNumberFormat="1">
      <alignment horizontal="center" shrinkToFit="0" wrapText="1"/>
    </xf>
    <xf borderId="9" fillId="5" fontId="17" numFmtId="0" xfId="0" applyAlignment="1" applyBorder="1" applyFont="1">
      <alignment horizontal="center" shrinkToFit="0" vertical="center" wrapText="1"/>
    </xf>
    <xf borderId="4" fillId="5" fontId="17" numFmtId="0" xfId="0" applyAlignment="1" applyBorder="1" applyFont="1">
      <alignment horizontal="center" shrinkToFit="0" vertical="center" wrapText="1"/>
    </xf>
    <xf borderId="4" fillId="5" fontId="15" numFmtId="20" xfId="0" applyAlignment="1" applyBorder="1" applyFont="1" applyNumberFormat="1">
      <alignment horizontal="center" shrinkToFit="0" vertical="center" wrapText="1"/>
    </xf>
    <xf borderId="5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1" fillId="4" fontId="17" numFmtId="0" xfId="0" applyAlignment="1" applyBorder="1" applyFont="1">
      <alignment horizontal="center" shrinkToFit="0" vertical="center" wrapText="1"/>
    </xf>
    <xf borderId="5" fillId="4" fontId="17" numFmtId="0" xfId="0" applyAlignment="1" applyBorder="1" applyFont="1">
      <alignment horizontal="center" shrinkToFit="0" vertical="center" wrapText="1"/>
    </xf>
    <xf borderId="5" fillId="4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E4E4E4"/>
          <bgColor rgb="FFE4E4E4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Morning routine-style"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D3" displayName="Table_1" name="Table_1" id="1">
  <tableColumns count="2">
    <tableColumn name="Column1" id="1"/>
    <tableColumn name="Column2" id="2"/>
  </tableColumns>
  <tableStyleInfo name="Morning rout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4.0"/>
    <col customWidth="1" min="3" max="3" width="28.63"/>
    <col customWidth="1" min="4" max="4" width="6.0"/>
    <col customWidth="1" min="5" max="19" width="12.13"/>
    <col customWidth="1" hidden="1" min="20" max="23" width="12.75"/>
  </cols>
  <sheetData>
    <row r="1" ht="20.25" customHeight="1">
      <c r="A1" s="1" t="s">
        <v>0</v>
      </c>
      <c r="B1" s="2">
        <f>if(TIMEVALUE(NOW())&gt;TIMEVALUE("5:00"),today(),today()-1)</f>
        <v>45386</v>
      </c>
      <c r="C1" s="3" t="s">
        <v>1</v>
      </c>
      <c r="D1" s="4" t="s">
        <v>2</v>
      </c>
      <c r="E1" s="5">
        <f>today()-10</f>
        <v>45376</v>
      </c>
      <c r="F1" s="5">
        <f t="shared" ref="F1:S1" si="1">E1+1</f>
        <v>45377</v>
      </c>
      <c r="G1" s="5">
        <f t="shared" si="1"/>
        <v>45378</v>
      </c>
      <c r="H1" s="5">
        <f t="shared" si="1"/>
        <v>45379</v>
      </c>
      <c r="I1" s="5">
        <f t="shared" si="1"/>
        <v>45380</v>
      </c>
      <c r="J1" s="5">
        <f t="shared" si="1"/>
        <v>45381</v>
      </c>
      <c r="K1" s="5">
        <f t="shared" si="1"/>
        <v>45382</v>
      </c>
      <c r="L1" s="5">
        <f t="shared" si="1"/>
        <v>45383</v>
      </c>
      <c r="M1" s="5">
        <f t="shared" si="1"/>
        <v>45384</v>
      </c>
      <c r="N1" s="5">
        <f t="shared" si="1"/>
        <v>45385</v>
      </c>
      <c r="O1" s="5">
        <f t="shared" si="1"/>
        <v>45386</v>
      </c>
      <c r="P1" s="5">
        <f t="shared" si="1"/>
        <v>45387</v>
      </c>
      <c r="Q1" s="5">
        <f t="shared" si="1"/>
        <v>45388</v>
      </c>
      <c r="R1" s="5">
        <f t="shared" si="1"/>
        <v>45389</v>
      </c>
      <c r="S1" s="5">
        <f t="shared" si="1"/>
        <v>45390</v>
      </c>
      <c r="T1" s="6" t="str">
        <f>#REF!+1</f>
        <v>#REF!</v>
      </c>
      <c r="U1" s="6" t="str">
        <f t="shared" ref="U1:W1" si="2">T1+1</f>
        <v>#REF!</v>
      </c>
      <c r="V1" s="6" t="str">
        <f t="shared" si="2"/>
        <v>#REF!</v>
      </c>
      <c r="W1" s="6" t="str">
        <f t="shared" si="2"/>
        <v>#REF!</v>
      </c>
    </row>
    <row r="2" ht="15.75" customHeight="1">
      <c r="B2" s="7"/>
      <c r="C2" s="8"/>
      <c r="E2" s="9" t="str">
        <f t="shared" ref="E2:W2" si="3">switch(weekday(E1,2),1,"Mon",2,"Tue",3,"Wed",4,"Thu",5,"Fri",6,"Sat",7,"Sun") &amp; ": " &amp; iferror(round((countif(E$3:E15,"Yes")+countif(E$3:E15,"Meh")/2) / (countif(E$3:E15,"Yes")+countif(E$3:E15,"Meh")+countif(E$3:E15,"No"))*100,0) &amp; "%","...%")</f>
        <v>Mon: 75%</v>
      </c>
      <c r="F2" s="9" t="str">
        <f t="shared" si="3"/>
        <v>Tue: 92%</v>
      </c>
      <c r="G2" s="9" t="str">
        <f t="shared" si="3"/>
        <v>Wed: 80%</v>
      </c>
      <c r="H2" s="9" t="str">
        <f t="shared" si="3"/>
        <v>Thu: 80%</v>
      </c>
      <c r="I2" s="9" t="str">
        <f t="shared" si="3"/>
        <v>Fri: 75%</v>
      </c>
      <c r="J2" s="9" t="str">
        <f t="shared" si="3"/>
        <v>Sat: 100%</v>
      </c>
      <c r="K2" s="9" t="str">
        <f t="shared" si="3"/>
        <v>Sun: 60%</v>
      </c>
      <c r="L2" s="9" t="str">
        <f t="shared" si="3"/>
        <v>Mon: 100%</v>
      </c>
      <c r="M2" s="9" t="str">
        <f t="shared" si="3"/>
        <v>Tue: 100%</v>
      </c>
      <c r="N2" s="9" t="str">
        <f t="shared" si="3"/>
        <v>Wed: 50%</v>
      </c>
      <c r="O2" s="9" t="str">
        <f t="shared" si="3"/>
        <v>Thu: 100%</v>
      </c>
      <c r="P2" s="9" t="str">
        <f t="shared" si="3"/>
        <v>Fri: ...%</v>
      </c>
      <c r="Q2" s="9" t="str">
        <f t="shared" si="3"/>
        <v>Sat: ...%</v>
      </c>
      <c r="R2" s="9" t="str">
        <f t="shared" si="3"/>
        <v>Sun: ...%</v>
      </c>
      <c r="S2" s="9" t="str">
        <f t="shared" si="3"/>
        <v>Mon: ...%</v>
      </c>
      <c r="T2" s="10" t="str">
        <f t="shared" si="3"/>
        <v>#REF!</v>
      </c>
      <c r="U2" s="10" t="str">
        <f t="shared" si="3"/>
        <v>#REF!</v>
      </c>
      <c r="V2" s="10" t="str">
        <f t="shared" si="3"/>
        <v>#REF!</v>
      </c>
      <c r="W2" s="10" t="str">
        <f t="shared" si="3"/>
        <v>#REF!</v>
      </c>
    </row>
    <row r="3" ht="15.75" customHeight="1">
      <c r="A3" s="11">
        <v>0.0</v>
      </c>
      <c r="B3" s="12" t="s">
        <v>3</v>
      </c>
      <c r="C3" s="13" t="s">
        <v>4</v>
      </c>
      <c r="D3" s="14">
        <v>0.0</v>
      </c>
      <c r="E3" s="15" t="s">
        <v>5</v>
      </c>
      <c r="F3" s="15" t="s">
        <v>5</v>
      </c>
      <c r="G3" s="15" t="s">
        <v>6</v>
      </c>
      <c r="H3" s="16">
        <v>0.4583333333333333</v>
      </c>
      <c r="I3" s="16">
        <v>0.4375</v>
      </c>
      <c r="J3" s="16">
        <v>0.4791666666666667</v>
      </c>
      <c r="K3" s="16">
        <v>0.4583333333333333</v>
      </c>
      <c r="L3" s="16">
        <v>0.3125</v>
      </c>
      <c r="M3" s="16">
        <v>0.375</v>
      </c>
      <c r="N3" s="16">
        <v>0.4375</v>
      </c>
      <c r="O3" s="16">
        <v>0.2569444444444444</v>
      </c>
      <c r="P3" s="16"/>
      <c r="Q3" s="16"/>
      <c r="R3" s="16"/>
      <c r="S3" s="16"/>
      <c r="T3" s="16"/>
      <c r="U3" s="16"/>
      <c r="V3" s="16"/>
      <c r="W3" s="16"/>
    </row>
    <row r="4" ht="9.0" customHeight="1">
      <c r="A4" s="11">
        <f t="shared" ref="A4:A15" si="4">if(isblank($C4),A3,A3+1)</f>
        <v>1</v>
      </c>
      <c r="B4" s="17"/>
      <c r="C4" s="18" t="s">
        <v>7</v>
      </c>
      <c r="D4" s="19">
        <v>0.006944444444444444</v>
      </c>
      <c r="E4" s="20" t="s">
        <v>8</v>
      </c>
      <c r="F4" s="20" t="s">
        <v>8</v>
      </c>
      <c r="G4" s="20" t="s">
        <v>8</v>
      </c>
      <c r="H4" s="21">
        <v>0.4652777777777778</v>
      </c>
      <c r="I4" s="21">
        <v>0.4270833333333333</v>
      </c>
      <c r="J4" s="22" t="s">
        <v>8</v>
      </c>
      <c r="K4" s="23">
        <v>0.46875</v>
      </c>
      <c r="L4" s="23">
        <v>0.32222222222222224</v>
      </c>
      <c r="M4" s="23">
        <v>0.3840277777777778</v>
      </c>
      <c r="N4" s="23">
        <v>0.46875</v>
      </c>
      <c r="O4" s="23">
        <v>0.26666666666666666</v>
      </c>
      <c r="P4" s="23"/>
      <c r="Q4" s="23"/>
      <c r="R4" s="23"/>
      <c r="S4" s="23"/>
      <c r="T4" s="23"/>
      <c r="U4" s="23"/>
      <c r="V4" s="23"/>
      <c r="W4" s="23"/>
    </row>
    <row r="5" ht="15.75" customHeight="1">
      <c r="A5" s="11">
        <f t="shared" si="4"/>
        <v>1</v>
      </c>
      <c r="B5" s="17"/>
      <c r="C5" s="24"/>
      <c r="D5" s="25"/>
      <c r="E5" s="26" t="s">
        <v>5</v>
      </c>
      <c r="F5" s="26" t="s">
        <v>5</v>
      </c>
      <c r="G5" s="26" t="s">
        <v>5</v>
      </c>
      <c r="H5" s="26" t="str">
        <f t="shared" ref="H5:I5" si="5">if(isblank(H4),"",if(H$3+0.0104166666666667&gt;=H4,"Yes","Meh"))</f>
        <v>Yes</v>
      </c>
      <c r="I5" s="26" t="str">
        <f t="shared" si="5"/>
        <v>Yes</v>
      </c>
      <c r="J5" s="26" t="s">
        <v>5</v>
      </c>
      <c r="K5" s="26" t="s">
        <v>5</v>
      </c>
      <c r="L5" s="26" t="str">
        <f t="shared" ref="L5:S5" si="6">if(isblank(L4),"",if(L$3+0.0104166666666667&gt;=L4,"Yes","Meh"))</f>
        <v>Yes</v>
      </c>
      <c r="M5" s="26" t="str">
        <f t="shared" si="6"/>
        <v>Yes</v>
      </c>
      <c r="N5" s="26" t="str">
        <f t="shared" si="6"/>
        <v>Meh</v>
      </c>
      <c r="O5" s="26" t="str">
        <f t="shared" si="6"/>
        <v>Yes</v>
      </c>
      <c r="P5" s="26" t="str">
        <f t="shared" si="6"/>
        <v/>
      </c>
      <c r="Q5" s="26" t="str">
        <f t="shared" si="6"/>
        <v/>
      </c>
      <c r="R5" s="26" t="str">
        <f t="shared" si="6"/>
        <v/>
      </c>
      <c r="S5" s="26" t="str">
        <f t="shared" si="6"/>
        <v/>
      </c>
      <c r="T5" s="26" t="str">
        <f t="shared" ref="T5:W5" si="7">if(and(isblank(T4),not(isblank(T$3))),T$3+($D4-$D$3),switch(T4,"x","No","X","No","-","-",iferror(if(isblank(T4),"",if(T$3+($D4-$D$3)&gt;=T4,"Yes","Meh")),"Meh")))</f>
        <v/>
      </c>
      <c r="U5" s="26" t="str">
        <f t="shared" si="7"/>
        <v/>
      </c>
      <c r="V5" s="26" t="str">
        <f t="shared" si="7"/>
        <v/>
      </c>
      <c r="W5" s="26" t="str">
        <f t="shared" si="7"/>
        <v/>
      </c>
    </row>
    <row r="6" ht="9.0" customHeight="1">
      <c r="A6" s="11">
        <f t="shared" si="4"/>
        <v>2</v>
      </c>
      <c r="B6" s="17"/>
      <c r="C6" s="18" t="s">
        <v>9</v>
      </c>
      <c r="D6" s="19">
        <v>0.010416666666666666</v>
      </c>
      <c r="E6" s="20" t="s">
        <v>8</v>
      </c>
      <c r="F6" s="20" t="s">
        <v>8</v>
      </c>
      <c r="G6" s="20" t="s">
        <v>8</v>
      </c>
      <c r="H6" s="21">
        <v>0.46875</v>
      </c>
      <c r="I6" s="21">
        <v>0.45</v>
      </c>
      <c r="J6" s="22" t="s">
        <v>8</v>
      </c>
      <c r="K6" s="21">
        <v>0.46944444444444444</v>
      </c>
      <c r="L6" s="21">
        <v>0.3229166666666667</v>
      </c>
      <c r="M6" s="21">
        <v>0.38472222222222224</v>
      </c>
      <c r="N6" s="21">
        <v>0.4736111111111111</v>
      </c>
      <c r="O6" s="21"/>
      <c r="P6" s="21"/>
      <c r="Q6" s="21"/>
      <c r="R6" s="21"/>
      <c r="S6" s="21"/>
      <c r="T6" s="23"/>
      <c r="U6" s="23"/>
      <c r="V6" s="23"/>
      <c r="W6" s="23"/>
    </row>
    <row r="7" ht="15.75" customHeight="1">
      <c r="A7" s="11">
        <f t="shared" si="4"/>
        <v>2</v>
      </c>
      <c r="B7" s="17"/>
      <c r="C7" s="24"/>
      <c r="D7" s="25"/>
      <c r="E7" s="26" t="s">
        <v>10</v>
      </c>
      <c r="F7" s="26" t="s">
        <v>5</v>
      </c>
      <c r="G7" s="26" t="s">
        <v>5</v>
      </c>
      <c r="H7" s="26" t="str">
        <f t="shared" ref="H7:I7" si="8">if(isblank(H6),"",if(H$3+0.0104166666666667&gt;=H6,"Yes","Meh"))</f>
        <v>Yes</v>
      </c>
      <c r="I7" s="26" t="str">
        <f t="shared" si="8"/>
        <v>Meh</v>
      </c>
      <c r="J7" s="26" t="s">
        <v>6</v>
      </c>
      <c r="K7" s="26" t="str">
        <f t="shared" ref="K7:S7" si="9">if(isblank(K6),"",if(K$3+0.0104166666666667&gt;=K6,"Yes","Meh"))</f>
        <v>Meh</v>
      </c>
      <c r="L7" s="26" t="str">
        <f t="shared" si="9"/>
        <v>Yes</v>
      </c>
      <c r="M7" s="26" t="str">
        <f t="shared" si="9"/>
        <v>Yes</v>
      </c>
      <c r="N7" s="26" t="str">
        <f t="shared" si="9"/>
        <v>Meh</v>
      </c>
      <c r="O7" s="26" t="str">
        <f t="shared" si="9"/>
        <v/>
      </c>
      <c r="P7" s="26" t="str">
        <f t="shared" si="9"/>
        <v/>
      </c>
      <c r="Q7" s="26" t="str">
        <f t="shared" si="9"/>
        <v/>
      </c>
      <c r="R7" s="26" t="str">
        <f t="shared" si="9"/>
        <v/>
      </c>
      <c r="S7" s="26" t="str">
        <f t="shared" si="9"/>
        <v/>
      </c>
      <c r="T7" s="26" t="str">
        <f t="shared" ref="T7:W7" si="10">if(and(isblank(T6),not(isblank(T4))),T$3+($D6-$D$3),switch(T6,"x","No","X","No","-","-",iferror(if(isblank(T6),"",if(T$3+($D6-$D$3)&gt;=T6,"Yes","Meh")),"Meh")))</f>
        <v/>
      </c>
      <c r="U7" s="26" t="str">
        <f t="shared" si="10"/>
        <v/>
      </c>
      <c r="V7" s="26" t="str">
        <f t="shared" si="10"/>
        <v/>
      </c>
      <c r="W7" s="26" t="str">
        <f t="shared" si="10"/>
        <v/>
      </c>
    </row>
    <row r="8" ht="9.0" customHeight="1">
      <c r="A8" s="11">
        <f t="shared" si="4"/>
        <v>3</v>
      </c>
      <c r="B8" s="17"/>
      <c r="C8" s="18" t="s">
        <v>11</v>
      </c>
      <c r="D8" s="19">
        <v>0.017361111111111112</v>
      </c>
      <c r="E8" s="20" t="s">
        <v>8</v>
      </c>
      <c r="F8" s="20" t="s">
        <v>8</v>
      </c>
      <c r="G8" s="20" t="s">
        <v>8</v>
      </c>
      <c r="H8" s="21">
        <v>0.5</v>
      </c>
      <c r="I8" s="21">
        <v>0.46041666666666664</v>
      </c>
      <c r="J8" s="22" t="s">
        <v>8</v>
      </c>
      <c r="K8" s="23">
        <v>0.5652777777777778</v>
      </c>
      <c r="L8" s="23">
        <v>0.3326388888888889</v>
      </c>
      <c r="M8" s="23">
        <v>0.3923611111111111</v>
      </c>
      <c r="N8" s="23">
        <v>0.48819444444444443</v>
      </c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11">
        <f t="shared" si="4"/>
        <v>3</v>
      </c>
      <c r="B9" s="17"/>
      <c r="C9" s="24"/>
      <c r="D9" s="25"/>
      <c r="E9" s="26" t="s">
        <v>5</v>
      </c>
      <c r="F9" s="26" t="s">
        <v>5</v>
      </c>
      <c r="G9" s="26" t="s">
        <v>5</v>
      </c>
      <c r="H9" s="26" t="str">
        <f t="shared" ref="H9:I9" si="11">if(isblank(H8),"",if(H6+0.0104166666666667&gt;=H8,"Yes","Meh"))</f>
        <v>Meh</v>
      </c>
      <c r="I9" s="26" t="str">
        <f t="shared" si="11"/>
        <v>Yes</v>
      </c>
      <c r="J9" s="26" t="s">
        <v>6</v>
      </c>
      <c r="K9" s="26" t="str">
        <f>if(isblank(K8),"",if(K6+0.0104166666666667&gt;=K8,"Yes","Meh"))</f>
        <v>Meh</v>
      </c>
      <c r="L9" s="26" t="str">
        <f t="shared" ref="L9:S9" si="12">if(isblank(L8),"",if(max(L6+0.0104166666666667,L$3+2*0.0104166666666667)&gt;=L8,"Yes","Meh"))</f>
        <v>Yes</v>
      </c>
      <c r="M9" s="26" t="str">
        <f t="shared" si="12"/>
        <v>Yes</v>
      </c>
      <c r="N9" s="26" t="str">
        <f t="shared" si="12"/>
        <v>Meh</v>
      </c>
      <c r="O9" s="26" t="str">
        <f t="shared" si="12"/>
        <v/>
      </c>
      <c r="P9" s="26" t="str">
        <f t="shared" si="12"/>
        <v/>
      </c>
      <c r="Q9" s="26" t="str">
        <f t="shared" si="12"/>
        <v/>
      </c>
      <c r="R9" s="26" t="str">
        <f t="shared" si="12"/>
        <v/>
      </c>
      <c r="S9" s="26" t="str">
        <f t="shared" si="12"/>
        <v/>
      </c>
      <c r="T9" s="26" t="str">
        <f t="shared" ref="T9:W9" si="13">if(and(isblank(T8),not(isblank(T6))),max(T$3+($D8-$D$3),iferror(T6+($D8-$D6),0)),switch(T8,"x","No","X","No","-","-",iferror(if(isblank(T8),"",if(max(T$3+($D8-$D$3),iferror(T6+($D8-$D6),0))&gt;=T8,"Yes","Meh")),"Meh")))</f>
        <v/>
      </c>
      <c r="U9" s="26" t="str">
        <f t="shared" si="13"/>
        <v/>
      </c>
      <c r="V9" s="26" t="str">
        <f t="shared" si="13"/>
        <v/>
      </c>
      <c r="W9" s="26" t="str">
        <f t="shared" si="13"/>
        <v/>
      </c>
    </row>
    <row r="10" ht="9.0" customHeight="1">
      <c r="A10" s="11">
        <f t="shared" si="4"/>
        <v>4</v>
      </c>
      <c r="B10" s="17"/>
      <c r="C10" s="18" t="s">
        <v>12</v>
      </c>
      <c r="D10" s="19">
        <v>0.024305555555555556</v>
      </c>
      <c r="E10" s="20" t="s">
        <v>8</v>
      </c>
      <c r="F10" s="20" t="s">
        <v>8</v>
      </c>
      <c r="G10" s="20" t="s">
        <v>8</v>
      </c>
      <c r="H10" s="21">
        <v>45085.52205270833</v>
      </c>
      <c r="I10" s="21">
        <v>0.4909722222222222</v>
      </c>
      <c r="J10" s="22" t="s">
        <v>8</v>
      </c>
      <c r="K10" s="21">
        <v>0.5694444444444444</v>
      </c>
      <c r="L10" s="23">
        <v>0.34375</v>
      </c>
      <c r="M10" s="23">
        <v>0.40625</v>
      </c>
      <c r="N10" s="23">
        <v>0.49444444444444446</v>
      </c>
      <c r="O10" s="23"/>
      <c r="P10" s="23"/>
      <c r="Q10" s="23"/>
      <c r="R10" s="23"/>
      <c r="S10" s="23"/>
      <c r="T10" s="23"/>
      <c r="U10" s="23"/>
      <c r="V10" s="23"/>
      <c r="W10" s="23"/>
    </row>
    <row r="11" ht="18.75" customHeight="1">
      <c r="A11" s="11">
        <f t="shared" si="4"/>
        <v>4</v>
      </c>
      <c r="B11" s="17"/>
      <c r="C11" s="24"/>
      <c r="D11" s="25"/>
      <c r="E11" s="26" t="s">
        <v>5</v>
      </c>
      <c r="F11" s="26" t="s">
        <v>5</v>
      </c>
      <c r="G11" s="26" t="s">
        <v>5</v>
      </c>
      <c r="H11" s="26" t="str">
        <f t="shared" ref="H11:I11" si="14">if(isblank(H10),"",if(H8+0.0104166666666667&gt;=H10,"Yes","Meh"))</f>
        <v>Meh</v>
      </c>
      <c r="I11" s="26" t="str">
        <f t="shared" si="14"/>
        <v>Meh</v>
      </c>
      <c r="J11" s="26" t="s">
        <v>6</v>
      </c>
      <c r="K11" s="26" t="str">
        <f>if(isblank(K10),"",if(K8+0.0104166666666667&gt;=K10,"Yes","Meh"))</f>
        <v>Yes</v>
      </c>
      <c r="L11" s="26" t="str">
        <f t="shared" ref="L11:S11" si="15">if(isblank(L10),"",if(max(L8+0.0104166666666667,L$3+3*0.0104166666666667)&gt;=L10,"Yes","Meh"))</f>
        <v>Yes</v>
      </c>
      <c r="M11" s="26" t="str">
        <f t="shared" si="15"/>
        <v>Yes</v>
      </c>
      <c r="N11" s="26" t="str">
        <f t="shared" si="15"/>
        <v>Yes</v>
      </c>
      <c r="O11" s="26" t="str">
        <f t="shared" si="15"/>
        <v/>
      </c>
      <c r="P11" s="26" t="str">
        <f t="shared" si="15"/>
        <v/>
      </c>
      <c r="Q11" s="26" t="str">
        <f t="shared" si="15"/>
        <v/>
      </c>
      <c r="R11" s="26" t="str">
        <f t="shared" si="15"/>
        <v/>
      </c>
      <c r="S11" s="26" t="str">
        <f t="shared" si="15"/>
        <v/>
      </c>
      <c r="T11" s="26" t="str">
        <f t="shared" ref="T11:W11" si="16">if(and(isblank(T10),not(isblank(T8))),max(T$3+($D10-$D$3),iferror(T8+($D10-$D8),0)),switch(T10,"x","No","X","No","-","-",iferror(if(isblank(T10),"",if(max(T$3+($D10-$D$3),iferror(T8+($D10-$D8),0))&gt;=T10,"Yes","Meh")),"Meh")))</f>
        <v/>
      </c>
      <c r="U11" s="26" t="str">
        <f t="shared" si="16"/>
        <v/>
      </c>
      <c r="V11" s="26" t="str">
        <f t="shared" si="16"/>
        <v/>
      </c>
      <c r="W11" s="26" t="str">
        <f t="shared" si="16"/>
        <v/>
      </c>
    </row>
    <row r="12" ht="9.0" customHeight="1">
      <c r="A12" s="11">
        <f t="shared" si="4"/>
        <v>5</v>
      </c>
      <c r="B12" s="17"/>
      <c r="C12" s="18" t="s">
        <v>13</v>
      </c>
      <c r="D12" s="27">
        <v>0.04861111111111111</v>
      </c>
      <c r="E12" s="28" t="s">
        <v>8</v>
      </c>
      <c r="F12" s="28" t="s">
        <v>8</v>
      </c>
      <c r="G12" s="28" t="s">
        <v>8</v>
      </c>
      <c r="H12" s="29">
        <v>45085.52205270833</v>
      </c>
      <c r="I12" s="29">
        <v>0.4909722222222222</v>
      </c>
      <c r="J12" s="30" t="s">
        <v>8</v>
      </c>
      <c r="K12" s="29">
        <v>0.5694444444444444</v>
      </c>
      <c r="L12" s="30" t="s">
        <v>8</v>
      </c>
      <c r="M12" s="31">
        <v>0.4201388888888889</v>
      </c>
      <c r="N12" s="30" t="s">
        <v>8</v>
      </c>
      <c r="O12" s="31"/>
      <c r="P12" s="31"/>
      <c r="Q12" s="31"/>
      <c r="R12" s="31"/>
      <c r="S12" s="31"/>
      <c r="T12" s="31"/>
      <c r="U12" s="31"/>
      <c r="V12" s="31"/>
      <c r="W12" s="31"/>
    </row>
    <row r="13" ht="15.75" customHeight="1">
      <c r="A13" s="11">
        <f t="shared" si="4"/>
        <v>5</v>
      </c>
      <c r="B13" s="17"/>
      <c r="C13" s="24"/>
      <c r="D13" s="25"/>
      <c r="E13" s="28" t="s">
        <v>6</v>
      </c>
      <c r="F13" s="28" t="s">
        <v>6</v>
      </c>
      <c r="G13" s="28" t="s">
        <v>6</v>
      </c>
      <c r="H13" s="28" t="s">
        <v>6</v>
      </c>
      <c r="I13" s="28" t="s">
        <v>6</v>
      </c>
      <c r="J13" s="28" t="s">
        <v>6</v>
      </c>
      <c r="K13" s="28" t="s">
        <v>6</v>
      </c>
      <c r="L13" s="28" t="s">
        <v>6</v>
      </c>
      <c r="M13" s="28" t="str">
        <f t="shared" ref="M13:S13" si="17">if(isblank(M12),"",if(max(M10+2*0.0104166666666667,M$3+5*0.0104166666666667)&gt;=M12,"Yes","Meh"))</f>
        <v>Yes</v>
      </c>
      <c r="N13" s="28" t="str">
        <f t="shared" si="17"/>
        <v>Meh</v>
      </c>
      <c r="O13" s="28" t="str">
        <f t="shared" si="17"/>
        <v/>
      </c>
      <c r="P13" s="28" t="str">
        <f t="shared" si="17"/>
        <v/>
      </c>
      <c r="Q13" s="28" t="str">
        <f t="shared" si="17"/>
        <v/>
      </c>
      <c r="R13" s="28" t="str">
        <f t="shared" si="17"/>
        <v/>
      </c>
      <c r="S13" s="28" t="str">
        <f t="shared" si="17"/>
        <v/>
      </c>
      <c r="T13" s="32">
        <f t="shared" ref="T13:W13" si="18">if(and(isblank(T12),not(isblank(#REF!))),max(T$3+($D12-$D$3),iferror(#REF!+($D12-#REF!),0)),switch(T12,"x","No","X","No","-","-",iferror(if(isblank(T12),"",if(max(T$3+($D12-$D$3),iferror(#REF!+($D12-#REF!),0))&gt;=T12,"Yes","Meh")),"Meh")))</f>
        <v>0.04861111111</v>
      </c>
      <c r="U13" s="32">
        <f t="shared" si="18"/>
        <v>0.04861111111</v>
      </c>
      <c r="V13" s="32">
        <f t="shared" si="18"/>
        <v>0.04861111111</v>
      </c>
      <c r="W13" s="32">
        <f t="shared" si="18"/>
        <v>0.04861111111</v>
      </c>
    </row>
    <row r="14" ht="9.75" customHeight="1">
      <c r="A14" s="11">
        <f t="shared" si="4"/>
        <v>6</v>
      </c>
      <c r="B14" s="17"/>
      <c r="C14" s="33" t="s">
        <v>14</v>
      </c>
      <c r="D14" s="34">
        <v>0.08333333333333333</v>
      </c>
      <c r="E14" s="35" t="s">
        <v>8</v>
      </c>
      <c r="F14" s="36" t="s">
        <v>8</v>
      </c>
      <c r="G14" s="36" t="s">
        <v>8</v>
      </c>
      <c r="H14" s="36" t="s">
        <v>8</v>
      </c>
      <c r="I14" s="36" t="s">
        <v>8</v>
      </c>
      <c r="J14" s="36" t="s">
        <v>8</v>
      </c>
      <c r="K14" s="26" t="s">
        <v>8</v>
      </c>
      <c r="L14" s="36" t="s">
        <v>8</v>
      </c>
      <c r="M14" s="36" t="s">
        <v>8</v>
      </c>
      <c r="N14" s="37">
        <v>0.59375</v>
      </c>
      <c r="O14" s="37"/>
      <c r="P14" s="36"/>
      <c r="Q14" s="36"/>
      <c r="R14" s="36"/>
      <c r="S14" s="36"/>
      <c r="T14" s="37"/>
      <c r="U14" s="37"/>
      <c r="V14" s="37"/>
      <c r="W14" s="37"/>
    </row>
    <row r="15" ht="15.75" customHeight="1">
      <c r="A15" s="11">
        <f t="shared" si="4"/>
        <v>6</v>
      </c>
      <c r="B15" s="38"/>
      <c r="C15" s="39"/>
      <c r="D15" s="40"/>
      <c r="E15" s="41" t="s">
        <v>15</v>
      </c>
      <c r="F15" s="42" t="s">
        <v>10</v>
      </c>
      <c r="G15" s="42" t="s">
        <v>15</v>
      </c>
      <c r="H15" s="42" t="s">
        <v>5</v>
      </c>
      <c r="I15" s="42" t="s">
        <v>6</v>
      </c>
      <c r="J15" s="42" t="s">
        <v>6</v>
      </c>
      <c r="K15" s="42" t="s">
        <v>15</v>
      </c>
      <c r="L15" s="42" t="s">
        <v>5</v>
      </c>
      <c r="M15" s="42" t="s">
        <v>6</v>
      </c>
      <c r="N15" s="43" t="str">
        <f t="shared" ref="N15:S15" si="19">if(isblank(N14),"",if(N$3+6*0.0104166666666667&gt;=N14,"Yes",if(N$3+8*0.0104166666666667&gt;=N14,"Meh","No")))</f>
        <v>No</v>
      </c>
      <c r="O15" s="43" t="str">
        <f t="shared" si="19"/>
        <v/>
      </c>
      <c r="P15" s="43" t="str">
        <f t="shared" si="19"/>
        <v/>
      </c>
      <c r="Q15" s="43" t="str">
        <f t="shared" si="19"/>
        <v/>
      </c>
      <c r="R15" s="43" t="str">
        <f t="shared" si="19"/>
        <v/>
      </c>
      <c r="S15" s="43" t="str">
        <f t="shared" si="19"/>
        <v/>
      </c>
      <c r="T15" s="42" t="str">
        <f t="shared" ref="T15:W15" si="20">if(and(isblank(T14),not(isblank(T10))),T$3+($D14-$D$3),switch(T14,"x","No","X","No","-","-",iferror(if(isblank(T14),"",if(T$3+($D14-$D$3)&gt;=T14,"Yes","Meh")),"Meh")))</f>
        <v/>
      </c>
      <c r="U15" s="42" t="str">
        <f t="shared" si="20"/>
        <v/>
      </c>
      <c r="V15" s="42" t="str">
        <f t="shared" si="20"/>
        <v/>
      </c>
      <c r="W15" s="42" t="str">
        <f t="shared" si="20"/>
        <v/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A1:A2"/>
    <mergeCell ref="B1:B2"/>
    <mergeCell ref="C1:C2"/>
    <mergeCell ref="D1:D2"/>
    <mergeCell ref="B3:B15"/>
    <mergeCell ref="C4:C5"/>
    <mergeCell ref="D4:D5"/>
  </mergeCells>
  <conditionalFormatting sqref="E1:W15">
    <cfRule type="expression" dxfId="0" priority="1">
      <formula>E$1&gt;$B$1</formula>
    </cfRule>
  </conditionalFormatting>
  <conditionalFormatting sqref="E1:W2">
    <cfRule type="expression" dxfId="1" priority="2">
      <formula>E$1=$B$1</formula>
    </cfRule>
  </conditionalFormatting>
  <conditionalFormatting sqref="C3:W15">
    <cfRule type="expression" dxfId="2" priority="3">
      <formula>AND((-1)^$A3=1,len(C3)&gt;0)</formula>
    </cfRule>
  </conditionalFormatting>
  <conditionalFormatting sqref="C3:W15">
    <cfRule type="expression" dxfId="3" priority="4">
      <formula>AND((-1)^$A3=-1,len(C3)&gt;0)</formula>
    </cfRule>
  </conditionalFormatting>
  <conditionalFormatting sqref="E3:W15">
    <cfRule type="expression" dxfId="4" priority="5">
      <formula>E$1&lt;=$B$1</formula>
    </cfRule>
  </conditionalFormatting>
  <dataValidations>
    <dataValidation type="list" allowBlank="1" showErrorMessage="1" sqref="E3:G3 E5:W5 E7:W7 E9:W9 E11:W11 M13:W13 E15:W15">
      <formula1>"Yes,Meh,No,-"</formula1>
    </dataValidation>
  </dataValidations>
  <drawing r:id="rId1"/>
  <tableParts count="1">
    <tablePart r:id="rId3"/>
  </tableParts>
</worksheet>
</file>