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-120" yWindow="-120" windowWidth="20730" windowHeight="11160"/>
  </bookViews>
  <sheets>
    <sheet name="WBS (WORK BREAKDOWN STRUCTURE)" sheetId="1" r:id="rId1"/>
    <sheet name="CBS (COST BREAKDOWN STRUCTURE)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2" l="1"/>
  <c r="B6" i="2"/>
  <c r="B5" i="2"/>
  <c r="G12" i="1"/>
  <c r="B8" i="2" l="1"/>
  <c r="C17" i="2" l="1"/>
  <c r="B17" i="2" s="1"/>
  <c r="B16" i="2"/>
  <c r="B18" i="2" l="1"/>
  <c r="B19" i="2" s="1"/>
</calcChain>
</file>

<file path=xl/sharedStrings.xml><?xml version="1.0" encoding="utf-8"?>
<sst xmlns="http://schemas.openxmlformats.org/spreadsheetml/2006/main" count="58" uniqueCount="45">
  <si>
    <t>Entregables</t>
  </si>
  <si>
    <t>Recurso</t>
  </si>
  <si>
    <t>ID</t>
  </si>
  <si>
    <t>Diseños de Pantallas</t>
  </si>
  <si>
    <t>Analisis / Diseño del Software</t>
  </si>
  <si>
    <t>Diagramas de Base Datos/Clases</t>
  </si>
  <si>
    <t>Desarrollo del Software</t>
  </si>
  <si>
    <t>Desarrollo del frontEnd</t>
  </si>
  <si>
    <t>Desarrollo del Backend</t>
  </si>
  <si>
    <t>Capacitación</t>
  </si>
  <si>
    <t>Documentación de Usuario</t>
  </si>
  <si>
    <t>Entrenamiento de Usuario</t>
  </si>
  <si>
    <t>TABLA DE CONVERSION SP - HORAS</t>
  </si>
  <si>
    <t>Valor SP</t>
  </si>
  <si>
    <t>DESCRIPCION</t>
  </si>
  <si>
    <t>CODIGO</t>
  </si>
  <si>
    <t>DEV JR</t>
  </si>
  <si>
    <t>DJR</t>
  </si>
  <si>
    <t>DEV SENIOR</t>
  </si>
  <si>
    <t>DSR</t>
  </si>
  <si>
    <t>GRAPHIC DESIGNER</t>
  </si>
  <si>
    <t>GDR</t>
  </si>
  <si>
    <t>ANALISTA</t>
  </si>
  <si>
    <t>ANL</t>
  </si>
  <si>
    <t>RECURSOS HUMANOS</t>
  </si>
  <si>
    <t>COSTOS DIRECTOS</t>
  </si>
  <si>
    <t>MANO DE OBRA</t>
  </si>
  <si>
    <t>COSTOS</t>
  </si>
  <si>
    <t>LICENCIAS</t>
  </si>
  <si>
    <t>MS SQL SERVER 2016 R2</t>
  </si>
  <si>
    <t>SERVIDORES</t>
  </si>
  <si>
    <t>AWS EC2 (VIRTUALES)</t>
  </si>
  <si>
    <t>COSTOS ESTIMADOS</t>
  </si>
  <si>
    <t>CONTINGENCIA (5%)</t>
  </si>
  <si>
    <t>TOTAL</t>
  </si>
  <si>
    <t>RD$</t>
  </si>
  <si>
    <t>USD</t>
  </si>
  <si>
    <t>Valor Dias</t>
  </si>
  <si>
    <t>TARIFA X DIAS (RD$)</t>
  </si>
  <si>
    <t>Duracion (Dias)</t>
  </si>
  <si>
    <t>40 dias</t>
  </si>
  <si>
    <t>4 dias</t>
  </si>
  <si>
    <t>2 dias</t>
  </si>
  <si>
    <t>Wilden E. Sanchez Melo</t>
  </si>
  <si>
    <t>1 PERSONAS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</si>
</sst>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right"/>
    </xf>
    <xf numFmtId="44" fontId="0" fillId="0" borderId="1" xfId="2" applyFont="1" applyBorder="1"/>
    <xf numFmtId="0" fontId="0" fillId="0" borderId="1" xfId="0" applyFill="1" applyBorder="1" applyAlignment="1">
      <alignment horizontal="right"/>
    </xf>
    <xf numFmtId="44" fontId="0" fillId="0" borderId="0" xfId="0" applyNumberFormat="1"/>
    <xf numFmtId="0" fontId="3" fillId="0" borderId="1" xfId="0" applyFont="1" applyFill="1" applyBorder="1"/>
    <xf numFmtId="44" fontId="3" fillId="0" borderId="1" xfId="0" applyNumberFormat="1" applyFont="1" applyBorder="1"/>
    <xf numFmtId="44" fontId="0" fillId="0" borderId="1" xfId="0" applyNumberFormat="1" applyBorder="1"/>
    <xf numFmtId="0" fontId="3" fillId="0" borderId="1" xfId="0" applyFont="1" applyBorder="1"/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/>
    <xf numFmtId="0" fontId="3" fillId="3" borderId="2" xfId="0" applyFont="1" applyFill="1" applyBorder="1" applyAlignment="1"/>
    <xf numFmtId="0" fontId="3" fillId="3" borderId="3" xfId="0" applyFont="1" applyFill="1" applyBorder="1" applyAlignment="1"/>
    <xf numFmtId="0" fontId="0" fillId="3" borderId="1" xfId="0" applyFill="1" applyBorder="1"/>
    <xf numFmtId="43" fontId="0" fillId="0" borderId="1" xfId="1" applyFont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/>
    <xf numFmtId="0" fontId="3" fillId="3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Azul cálido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6"/>
  <sheetViews>
    <sheetView tabSelected="1" workbookViewId="0">
      <selection activeCell="D10" sqref="D10"/>
    </sheetView>
  </sheetViews>
  <sheetFormatPr baseColWidth="10" defaultColWidth="9.140625" defaultRowHeight="15" x14ac:dyDescent="0.25"/>
  <cols>
    <col min="2" max="2" width="30" bestFit="1" customWidth="1"/>
    <col min="3" max="3" width="17.7109375" customWidth="1"/>
    <col min="4" max="4" width="22.5703125" customWidth="1"/>
    <col min="6" max="6" width="20.42578125" customWidth="1"/>
    <col min="7" max="7" width="20" bestFit="1" customWidth="1"/>
  </cols>
  <sheetData>
    <row r="3" spans="1:8" x14ac:dyDescent="0.25">
      <c r="A3" s="1" t="s">
        <v>2</v>
      </c>
      <c r="B3" s="1" t="s">
        <v>0</v>
      </c>
      <c r="C3" s="1" t="s">
        <v>39</v>
      </c>
      <c r="D3" s="1" t="s">
        <v>1</v>
      </c>
      <c r="F3" s="19" t="s">
        <v>12</v>
      </c>
      <c r="G3" s="19"/>
    </row>
    <row r="4" spans="1:8" x14ac:dyDescent="0.25">
      <c r="A4" s="12">
        <v>1</v>
      </c>
      <c r="B4" s="13" t="s">
        <v>4</v>
      </c>
      <c r="C4" s="14" t="s">
        <v>42</v>
      </c>
      <c r="D4" s="15" t="s">
        <v>44</v>
      </c>
      <c r="F4" s="16" t="s">
        <v>13</v>
      </c>
      <c r="G4" s="16" t="s">
        <v>37</v>
      </c>
    </row>
    <row r="5" spans="1:8" x14ac:dyDescent="0.25">
      <c r="A5" s="2">
        <v>1.1000000000000001</v>
      </c>
      <c r="B5" s="3" t="s">
        <v>3</v>
      </c>
      <c r="C5" s="2">
        <v>5</v>
      </c>
      <c r="D5" s="2" t="s">
        <v>43</v>
      </c>
      <c r="F5" s="2">
        <v>1</v>
      </c>
      <c r="G5" s="2">
        <v>1</v>
      </c>
    </row>
    <row r="6" spans="1:8" x14ac:dyDescent="0.25">
      <c r="A6" s="2">
        <v>1.2</v>
      </c>
      <c r="B6" s="3" t="s">
        <v>5</v>
      </c>
      <c r="C6" s="2">
        <v>10</v>
      </c>
      <c r="D6" s="2" t="s">
        <v>43</v>
      </c>
      <c r="F6" s="2">
        <v>3</v>
      </c>
      <c r="G6" s="2">
        <v>8</v>
      </c>
    </row>
    <row r="7" spans="1:8" x14ac:dyDescent="0.25">
      <c r="A7" s="12">
        <v>2</v>
      </c>
      <c r="B7" s="13" t="s">
        <v>6</v>
      </c>
      <c r="C7" s="14" t="s">
        <v>40</v>
      </c>
      <c r="D7" s="15" t="s">
        <v>44</v>
      </c>
      <c r="F7" s="2">
        <v>5</v>
      </c>
      <c r="G7" s="2">
        <v>16</v>
      </c>
    </row>
    <row r="8" spans="1:8" x14ac:dyDescent="0.25">
      <c r="A8" s="2">
        <v>2.1</v>
      </c>
      <c r="B8" s="3" t="s">
        <v>7</v>
      </c>
      <c r="C8" s="2">
        <v>21</v>
      </c>
      <c r="D8" s="2" t="s">
        <v>43</v>
      </c>
      <c r="F8" s="2">
        <v>8</v>
      </c>
      <c r="G8" s="2">
        <v>20</v>
      </c>
    </row>
    <row r="9" spans="1:8" x14ac:dyDescent="0.25">
      <c r="A9" s="2">
        <v>2.2000000000000002</v>
      </c>
      <c r="B9" s="3" t="s">
        <v>8</v>
      </c>
      <c r="C9" s="2">
        <v>30</v>
      </c>
      <c r="D9" s="2" t="s">
        <v>43</v>
      </c>
    </row>
    <row r="10" spans="1:8" x14ac:dyDescent="0.25">
      <c r="A10" s="12">
        <v>3</v>
      </c>
      <c r="B10" s="13" t="s">
        <v>9</v>
      </c>
      <c r="C10" s="14" t="s">
        <v>41</v>
      </c>
      <c r="D10" s="15" t="s">
        <v>44</v>
      </c>
      <c r="F10" s="18" t="s">
        <v>24</v>
      </c>
      <c r="G10" s="18"/>
      <c r="H10" s="18"/>
    </row>
    <row r="11" spans="1:8" x14ac:dyDescent="0.25">
      <c r="A11" s="2">
        <v>3.1</v>
      </c>
      <c r="B11" s="3" t="s">
        <v>10</v>
      </c>
      <c r="C11" s="2">
        <v>2.5</v>
      </c>
      <c r="D11" s="2" t="s">
        <v>43</v>
      </c>
      <c r="F11" s="16" t="s">
        <v>14</v>
      </c>
      <c r="G11" s="16" t="s">
        <v>38</v>
      </c>
      <c r="H11" s="16" t="s">
        <v>15</v>
      </c>
    </row>
    <row r="12" spans="1:8" x14ac:dyDescent="0.25">
      <c r="A12" s="2">
        <v>3.2</v>
      </c>
      <c r="B12" s="3" t="s">
        <v>11</v>
      </c>
      <c r="C12" s="2">
        <v>1.5</v>
      </c>
      <c r="D12" s="2" t="s">
        <v>43</v>
      </c>
      <c r="F12" s="16" t="s">
        <v>16</v>
      </c>
      <c r="G12" s="17">
        <f>8*500</f>
        <v>4000</v>
      </c>
      <c r="H12" s="2" t="s">
        <v>17</v>
      </c>
    </row>
    <row r="13" spans="1:8" x14ac:dyDescent="0.25">
      <c r="F13" s="16" t="s">
        <v>18</v>
      </c>
      <c r="G13" s="17">
        <v>6000</v>
      </c>
      <c r="H13" s="2" t="s">
        <v>19</v>
      </c>
    </row>
    <row r="14" spans="1:8" x14ac:dyDescent="0.25">
      <c r="F14" s="16" t="s">
        <v>20</v>
      </c>
      <c r="G14" s="17">
        <v>1500</v>
      </c>
      <c r="H14" s="2" t="s">
        <v>21</v>
      </c>
    </row>
    <row r="15" spans="1:8" x14ac:dyDescent="0.25">
      <c r="F15" s="16" t="s">
        <v>22</v>
      </c>
      <c r="G15" s="17">
        <v>1200</v>
      </c>
      <c r="H15" s="2" t="s">
        <v>23</v>
      </c>
    </row>
    <row r="16" spans="1:8" x14ac:dyDescent="0.25">
      <c r="F16" s="2"/>
      <c r="G16" s="2"/>
      <c r="H1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9"/>
  <sheetViews>
    <sheetView workbookViewId="0">
      <selection activeCell="B7" sqref="B7"/>
    </sheetView>
  </sheetViews>
  <sheetFormatPr baseColWidth="10" defaultColWidth="9.140625" defaultRowHeight="15" x14ac:dyDescent="0.25"/>
  <cols>
    <col min="1" max="1" width="21.85546875" customWidth="1"/>
    <col min="2" max="2" width="20.5703125" customWidth="1"/>
    <col min="3" max="3" width="12.5703125" bestFit="1" customWidth="1"/>
  </cols>
  <sheetData>
    <row r="3" spans="1:2" x14ac:dyDescent="0.25">
      <c r="A3" s="21" t="s">
        <v>25</v>
      </c>
      <c r="B3" s="21"/>
    </row>
    <row r="4" spans="1:2" x14ac:dyDescent="0.25">
      <c r="A4" s="20" t="s">
        <v>26</v>
      </c>
      <c r="B4" s="20" t="s">
        <v>27</v>
      </c>
    </row>
    <row r="5" spans="1:2" x14ac:dyDescent="0.25">
      <c r="A5" s="4" t="s">
        <v>23</v>
      </c>
      <c r="B5" s="5">
        <f>32*'WBS (WORK BREAKDOWN STRUCTURE)'!G15</f>
        <v>38400</v>
      </c>
    </row>
    <row r="6" spans="1:2" x14ac:dyDescent="0.25">
      <c r="A6" s="4" t="s">
        <v>17</v>
      </c>
      <c r="B6" s="5">
        <f>'WBS (WORK BREAKDOWN STRUCTURE)'!C8*'WBS (WORK BREAKDOWN STRUCTURE)'!G12</f>
        <v>84000</v>
      </c>
    </row>
    <row r="7" spans="1:2" x14ac:dyDescent="0.25">
      <c r="A7" s="4" t="s">
        <v>19</v>
      </c>
      <c r="B7" s="5">
        <f>106*'WBS (WORK BREAKDOWN STRUCTURE)'!G13</f>
        <v>636000</v>
      </c>
    </row>
    <row r="8" spans="1:2" x14ac:dyDescent="0.25">
      <c r="A8" s="4" t="s">
        <v>21</v>
      </c>
      <c r="B8" s="5">
        <f>4*'WBS (WORK BREAKDOWN STRUCTURE)'!G14</f>
        <v>6000</v>
      </c>
    </row>
    <row r="9" spans="1:2" x14ac:dyDescent="0.25">
      <c r="A9" s="4"/>
      <c r="B9" s="2"/>
    </row>
    <row r="10" spans="1:2" x14ac:dyDescent="0.25">
      <c r="A10" s="20" t="s">
        <v>28</v>
      </c>
      <c r="B10" s="20" t="s">
        <v>27</v>
      </c>
    </row>
    <row r="11" spans="1:2" x14ac:dyDescent="0.25">
      <c r="A11" s="6" t="s">
        <v>29</v>
      </c>
      <c r="B11" s="5">
        <v>90000</v>
      </c>
    </row>
    <row r="12" spans="1:2" x14ac:dyDescent="0.25">
      <c r="A12" s="2"/>
      <c r="B12" s="2"/>
    </row>
    <row r="13" spans="1:2" x14ac:dyDescent="0.25">
      <c r="A13" s="20" t="s">
        <v>30</v>
      </c>
      <c r="B13" s="20" t="s">
        <v>27</v>
      </c>
    </row>
    <row r="14" spans="1:2" x14ac:dyDescent="0.25">
      <c r="A14" s="2" t="s">
        <v>31</v>
      </c>
      <c r="B14" s="5">
        <v>200000</v>
      </c>
    </row>
    <row r="15" spans="1:2" x14ac:dyDescent="0.25">
      <c r="A15" s="2"/>
      <c r="B15" s="2"/>
    </row>
    <row r="16" spans="1:2" x14ac:dyDescent="0.25">
      <c r="A16" s="8" t="s">
        <v>32</v>
      </c>
      <c r="B16" s="9">
        <f>SUM(B5:B15)</f>
        <v>1054400</v>
      </c>
    </row>
    <row r="17" spans="1:3" x14ac:dyDescent="0.25">
      <c r="A17" s="8" t="s">
        <v>33</v>
      </c>
      <c r="B17" s="10">
        <f>C17*0.05</f>
        <v>38220</v>
      </c>
      <c r="C17" s="7">
        <f>SUM(B5:B8)</f>
        <v>764400</v>
      </c>
    </row>
    <row r="18" spans="1:3" x14ac:dyDescent="0.25">
      <c r="A18" s="11" t="s">
        <v>34</v>
      </c>
      <c r="B18" s="9">
        <f>B16+B17</f>
        <v>1092620</v>
      </c>
      <c r="C18" s="2" t="s">
        <v>35</v>
      </c>
    </row>
    <row r="19" spans="1:3" x14ac:dyDescent="0.25">
      <c r="B19" s="9">
        <f>B18/54.7</f>
        <v>19974.771480804386</v>
      </c>
      <c r="C19" s="2" t="s">
        <v>36</v>
      </c>
    </row>
  </sheetData>
  <mergeCells count="1"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WBS (WORK BREAKDOWN STRUCTURE)</vt:lpstr>
      <vt:lpstr>CBS (COST BREAKDOWN STRUCTURE)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Lider Desarrollo</dc:creator>
  <cp:lastModifiedBy>Wilden Sanchez</cp:lastModifiedBy>
  <dcterms:created xsi:type="dcterms:W3CDTF">2020-05-15T22:08:04Z</dcterms:created>
  <dcterms:modified xsi:type="dcterms:W3CDTF">2021-06-16T00:07:16Z</dcterms:modified>
</cp:coreProperties>
</file>