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"/>
    </mc:Choice>
  </mc:AlternateContent>
  <bookViews>
    <workbookView xWindow="640" yWindow="460" windowWidth="24160" windowHeight="15460" tabRatio="500"/>
  </bookViews>
  <sheets>
    <sheet name="NoroV GII-6 µL Template" sheetId="1" r:id="rId1"/>
  </sheets>
  <definedNames>
    <definedName name="_xlnm.Print_Area" localSheetId="0">'NoroV GII-6 µL Template'!$A$1:$M$45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C32" i="1"/>
  <c r="D32" i="1"/>
  <c r="E15" i="1"/>
  <c r="E16" i="1"/>
  <c r="B28" i="1"/>
  <c r="C28" i="1"/>
  <c r="D28" i="1"/>
  <c r="B29" i="1"/>
  <c r="C29" i="1"/>
  <c r="D29" i="1"/>
  <c r="B30" i="1"/>
  <c r="C30" i="1"/>
  <c r="D30" i="1"/>
  <c r="B31" i="1"/>
  <c r="C31" i="1"/>
  <c r="D31" i="1"/>
  <c r="H5" i="1"/>
  <c r="E17" i="1"/>
  <c r="H6" i="1"/>
  <c r="E18" i="1"/>
  <c r="H7" i="1"/>
  <c r="E19" i="1"/>
  <c r="H8" i="1"/>
  <c r="E20" i="1"/>
  <c r="H9" i="1"/>
  <c r="E21" i="1"/>
  <c r="H12" i="1"/>
  <c r="E22" i="1"/>
  <c r="E23" i="1"/>
  <c r="G23" i="1"/>
  <c r="H13" i="1"/>
</calcChain>
</file>

<file path=xl/sharedStrings.xml><?xml version="1.0" encoding="utf-8"?>
<sst xmlns="http://schemas.openxmlformats.org/spreadsheetml/2006/main" count="115" uniqueCount="97">
  <si>
    <t>E</t>
  </si>
  <si>
    <t>F</t>
  </si>
  <si>
    <t>G</t>
  </si>
  <si>
    <t>H</t>
  </si>
  <si>
    <t>Notes:  Threshold = 0.02 ∆Rn Units</t>
    <phoneticPr fontId="6" type="noConversion"/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</si>
  <si>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</si>
  <si>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</si>
  <si>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</si>
  <si>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</si>
  <si>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</si>
  <si>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QNIF2d (+)</t>
  </si>
  <si>
    <t>ATGTTCAGRTGGATGAGRTTCTCWGA</t>
    <phoneticPr fontId="6" type="noConversion"/>
  </si>
  <si>
    <t>5012–5037</t>
    <phoneticPr fontId="6" type="noConversion"/>
  </si>
  <si>
    <t>R</t>
    <phoneticPr fontId="6" type="noConversion"/>
  </si>
  <si>
    <t>COG2R (−)†</t>
    <phoneticPr fontId="6" type="noConversion"/>
  </si>
  <si>
    <t>TCGACGCCATCTTCATTCACA</t>
    <phoneticPr fontId="6" type="noConversion"/>
  </si>
  <si>
    <t xml:space="preserve">* Probes were labelled with 6-carboxy fluorescein (FAM) at the 5  end and 6-carboxy-tetramethylrhodamine (TAMRA) at the 3' end for the real-time
RT-PCR assay. 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</si>
  <si>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</si>
  <si>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</si>
  <si>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</si>
  <si>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</si>
  <si>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</si>
  <si>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5080-5100</t>
    <phoneticPr fontId="6" type="noConversion"/>
  </si>
  <si>
    <t>* Target = the open reading frame 1 (ORF1)-ORF2 junction region</t>
    <phoneticPr fontId="6" type="noConversion"/>
  </si>
  <si>
    <t>P</t>
    <phoneticPr fontId="6" type="noConversion"/>
  </si>
  <si>
    <t>QNIFS (+)</t>
  </si>
  <si>
    <t>5042–5061</t>
    <phoneticPr fontId="6" type="noConversion"/>
  </si>
  <si>
    <r>
      <t xml:space="preserve">†Reverse primer as described by </t>
    </r>
    <r>
      <rPr>
        <b/>
        <sz val="10"/>
        <rFont val="Verdana"/>
      </rPr>
      <t>Kageyama et al. (2003)</t>
    </r>
    <phoneticPr fontId="6" type="noConversion"/>
  </si>
  <si>
    <t>*Corresponding nucleotide position of Camberwell virus (GenBank accession no. AF145896).</t>
    <phoneticPr fontId="6" type="noConversion"/>
  </si>
  <si>
    <r>
      <t xml:space="preserve">* Assay parameters and forward primer and probe by </t>
    </r>
    <r>
      <rPr>
        <b/>
        <sz val="10"/>
        <rFont val="Verdana"/>
      </rPr>
      <t>Loisy et al., 2005</t>
    </r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</si>
  <si>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</si>
  <si>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</si>
  <si>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</si>
  <si>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µM</t>
    <phoneticPr fontId="6" type="noConversion"/>
  </si>
  <si>
    <t>µL</t>
    <phoneticPr fontId="6" type="noConversion"/>
  </si>
  <si>
    <t>Probe</t>
    <phoneticPr fontId="6" type="noConversion"/>
  </si>
  <si>
    <t>µM</t>
    <phoneticPr fontId="6" type="noConversion"/>
  </si>
  <si>
    <t>µL</t>
    <phoneticPr fontId="6" type="noConversion"/>
  </si>
  <si>
    <t>BSA</t>
    <phoneticPr fontId="6" type="noConversion"/>
  </si>
  <si>
    <t>-</t>
    <phoneticPr fontId="6" type="noConversion"/>
  </si>
  <si>
    <t>mg/ml</t>
    <phoneticPr fontId="6" type="noConversion"/>
  </si>
  <si>
    <t>-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</si>
  <si>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</si>
  <si>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</si>
  <si>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</si>
  <si>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</si>
  <si>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</si>
  <si>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µl</t>
    <phoneticPr fontId="6" type="noConversion"/>
  </si>
  <si>
    <t>A</t>
  </si>
  <si>
    <t>B</t>
  </si>
  <si>
    <t>RT</t>
  </si>
  <si>
    <t>30 min</t>
    <phoneticPr fontId="6" type="noConversion"/>
  </si>
  <si>
    <t>(Ag PathID) Buffer (2x)</t>
    <phoneticPr fontId="6" type="noConversion"/>
  </si>
  <si>
    <t>µl</t>
    <phoneticPr fontId="6" type="noConversion"/>
  </si>
  <si>
    <t>Predenature</t>
  </si>
  <si>
    <t>10 min</t>
  </si>
  <si>
    <t>(Ag PathID) Enzyme Mix (25x)</t>
    <phoneticPr fontId="6" type="noConversion"/>
  </si>
  <si>
    <t>Denature</t>
  </si>
  <si>
    <t>15 sec</t>
  </si>
  <si>
    <t>Forward Primer  (10 uM)</t>
    <phoneticPr fontId="6" type="noConversion"/>
  </si>
  <si>
    <t>Anneal</t>
  </si>
  <si>
    <t>1 min</t>
  </si>
  <si>
    <t>D</t>
  </si>
  <si>
    <t>* QNIFS probe was designed so that the predicted melting temperature was at least 10 ◦C higher than that of the primers.</t>
    <phoneticPr fontId="6" type="noConversion"/>
  </si>
  <si>
    <t>(Y = C or T; r = A or G; N = A, C, G, or T; and W = A or T)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</si>
  <si>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</si>
  <si>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</si>
  <si>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</si>
  <si>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</si>
  <si>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</si>
  <si>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</si>
  <si>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</si>
  <si>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</si>
  <si>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</si>
  <si>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</si>
  <si>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</si>
  <si>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</si>
  <si>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</si>
  <si>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(Ag PathID) Bµffer</t>
  </si>
  <si>
    <t>X</t>
  </si>
  <si>
    <t>µL</t>
    <phoneticPr fontId="6" type="noConversion"/>
  </si>
  <si>
    <t>(Ag PathID) Enzyme Mix</t>
    <phoneticPr fontId="6" type="noConversion"/>
  </si>
  <si>
    <t>µL</t>
    <phoneticPr fontId="6" type="noConversion"/>
  </si>
  <si>
    <t>C</t>
  </si>
  <si>
    <t>mg/ml</t>
    <phoneticPr fontId="6" type="noConversion"/>
  </si>
  <si>
    <t>µL</t>
    <phoneticPr fontId="6" type="noConversion"/>
  </si>
  <si>
    <t>Template</t>
  </si>
  <si>
    <t>H2O</t>
  </si>
  <si>
    <t>µL</t>
    <phoneticPr fontId="6" type="noConversion"/>
  </si>
  <si>
    <t>* Primer concentrations and cycling parameters from Loisy et al., 2005</t>
    <phoneticPr fontId="6" type="noConversion"/>
  </si>
  <si>
    <t>*Standards: Borchardt ssDNA ultramer</t>
  </si>
  <si>
    <t>/56-FAM/AGCACGTGG/ZEN/GAGGGCGATCG/3IBFQ/</t>
  </si>
  <si>
    <t>NTC</t>
  </si>
  <si>
    <t xml:space="preserve">No. of Samples + 4 Extra </t>
  </si>
  <si>
    <t>PowerViral Trial with 2 prev quantd samples</t>
  </si>
  <si>
    <t>Norovirus GII Loisy</t>
  </si>
  <si>
    <t>Purpose: Stephanie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</si>
</sst>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19" xfId="0" applyBorder="1" applyAlignment="1">
      <alignment horizontal="center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0" xfId="0" applyBorder="1"/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164" fontId="0" fillId="0" borderId="22" xfId="0" applyNumberFormat="1" applyFill="1" applyBorder="1"/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0" fontId="7" fillId="0" borderId="0" xfId="0" applyFont="1"/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workbookViewId="0">
      <selection activeCell="B27" sqref="B27"/>
    </sheetView>
  </sheetViews>
  <sheetFormatPr baseColWidth="10" defaultRowHeight="13" x14ac:dyDescent="0.15"/>
  <cols>
    <col min="1" max="1" width="3" customWidth="1"/>
    <col min="2" max="13" width="6.83203125" customWidth="1"/>
  </cols>
  <sheetData>
    <row r="1" spans="1:17" x14ac:dyDescent="0.15">
      <c r="A1" s="74" t="s">
        <v>70</v>
      </c>
      <c r="B1" s="74"/>
      <c r="C1" s="74"/>
      <c r="D1" s="68" t="s">
        <v>95</v>
      </c>
      <c r="K1" s="2" t="s">
        <v>71</v>
      </c>
      <c r="L1" s="75">
        <v>42257</v>
      </c>
      <c r="M1" s="75"/>
    </row>
    <row r="2" spans="1:17" ht="14" thickBot="1" x14ac:dyDescent="0.2">
      <c r="A2" s="1"/>
      <c r="B2" t="s">
        <v>96</v>
      </c>
      <c r="C2" s="2"/>
      <c r="D2" s="3"/>
    </row>
    <row r="3" spans="1:17" ht="14" thickBot="1" x14ac:dyDescent="0.2">
      <c r="A3" s="76" t="s">
        <v>72</v>
      </c>
      <c r="B3" s="77"/>
      <c r="C3" s="77"/>
      <c r="D3" s="77"/>
      <c r="E3" s="78"/>
      <c r="F3" s="79" t="s">
        <v>73</v>
      </c>
      <c r="G3" s="80"/>
      <c r="H3" s="81"/>
      <c r="I3" s="4">
        <v>25</v>
      </c>
    </row>
    <row r="4" spans="1:17" ht="14" thickBot="1" x14ac:dyDescent="0.2">
      <c r="A4" s="82" t="s">
        <v>74</v>
      </c>
      <c r="B4" s="83"/>
      <c r="C4" s="84"/>
      <c r="D4" s="85" t="s">
        <v>75</v>
      </c>
      <c r="E4" s="86"/>
      <c r="F4" s="82" t="s">
        <v>76</v>
      </c>
      <c r="G4" s="84"/>
      <c r="H4" s="87" t="s">
        <v>77</v>
      </c>
      <c r="I4" s="88"/>
      <c r="J4" s="5"/>
      <c r="O4" s="6"/>
      <c r="P4" s="6"/>
      <c r="Q4" s="6"/>
    </row>
    <row r="5" spans="1:17" x14ac:dyDescent="0.15">
      <c r="A5" s="89" t="s">
        <v>78</v>
      </c>
      <c r="B5" s="90"/>
      <c r="C5" s="91"/>
      <c r="D5" s="7">
        <v>2</v>
      </c>
      <c r="E5" s="8" t="s">
        <v>79</v>
      </c>
      <c r="F5" s="9">
        <v>1</v>
      </c>
      <c r="G5" s="10" t="s">
        <v>79</v>
      </c>
      <c r="H5" s="11">
        <f>($I$3*F5)/D5</f>
        <v>12.5</v>
      </c>
      <c r="I5" s="12" t="s">
        <v>80</v>
      </c>
      <c r="J5" s="5"/>
      <c r="O5" s="6"/>
      <c r="P5" s="6"/>
      <c r="Q5" s="6"/>
    </row>
    <row r="6" spans="1:17" x14ac:dyDescent="0.15">
      <c r="A6" s="92" t="s">
        <v>81</v>
      </c>
      <c r="B6" s="93"/>
      <c r="C6" s="94"/>
      <c r="D6" s="13">
        <v>25</v>
      </c>
      <c r="E6" s="14" t="s">
        <v>79</v>
      </c>
      <c r="F6" s="15">
        <v>1</v>
      </c>
      <c r="G6" s="16" t="s">
        <v>79</v>
      </c>
      <c r="H6" s="17">
        <f>($I$3*F6)/D6</f>
        <v>1</v>
      </c>
      <c r="I6" s="18" t="s">
        <v>82</v>
      </c>
      <c r="J6" s="5"/>
      <c r="O6" s="6"/>
      <c r="P6" s="6"/>
      <c r="Q6" s="6"/>
    </row>
    <row r="7" spans="1:17" x14ac:dyDescent="0.15">
      <c r="A7" s="95" t="s">
        <v>30</v>
      </c>
      <c r="B7" s="96"/>
      <c r="C7" s="96"/>
      <c r="D7" s="13">
        <v>10</v>
      </c>
      <c r="E7" s="19" t="s">
        <v>31</v>
      </c>
      <c r="F7" s="20">
        <v>0.2</v>
      </c>
      <c r="G7" s="21" t="s">
        <v>31</v>
      </c>
      <c r="H7" s="22">
        <f>($I$3*F7)/D7</f>
        <v>0.5</v>
      </c>
      <c r="I7" s="18" t="s">
        <v>82</v>
      </c>
      <c r="J7" s="5"/>
      <c r="O7" s="6"/>
      <c r="P7" s="6"/>
      <c r="Q7" s="6"/>
    </row>
    <row r="8" spans="1:17" x14ac:dyDescent="0.15">
      <c r="A8" s="92" t="s">
        <v>32</v>
      </c>
      <c r="B8" s="93"/>
      <c r="C8" s="94"/>
      <c r="D8" s="13">
        <v>10</v>
      </c>
      <c r="E8" s="19" t="s">
        <v>33</v>
      </c>
      <c r="F8" s="23">
        <v>0.2</v>
      </c>
      <c r="G8" s="21" t="s">
        <v>33</v>
      </c>
      <c r="H8" s="22">
        <f>($I$3*F8)/D8</f>
        <v>0.5</v>
      </c>
      <c r="I8" s="18" t="s">
        <v>34</v>
      </c>
      <c r="J8" s="5"/>
      <c r="O8" s="6"/>
      <c r="P8" s="6"/>
      <c r="Q8" s="6"/>
    </row>
    <row r="9" spans="1:17" x14ac:dyDescent="0.15">
      <c r="A9" s="89" t="s">
        <v>35</v>
      </c>
      <c r="B9" s="90"/>
      <c r="C9" s="91"/>
      <c r="D9" s="13">
        <v>2</v>
      </c>
      <c r="E9" s="19" t="s">
        <v>36</v>
      </c>
      <c r="F9" s="20">
        <v>0.2</v>
      </c>
      <c r="G9" s="21" t="s">
        <v>36</v>
      </c>
      <c r="H9" s="22">
        <f>($I$3*F9)/D9</f>
        <v>2.5</v>
      </c>
      <c r="I9" s="18" t="s">
        <v>37</v>
      </c>
      <c r="J9" s="5"/>
      <c r="O9" s="6"/>
      <c r="P9" s="6"/>
      <c r="Q9" s="6"/>
    </row>
    <row r="10" spans="1:17" x14ac:dyDescent="0.15">
      <c r="A10" s="72" t="s">
        <v>38</v>
      </c>
      <c r="B10" s="73"/>
      <c r="C10" s="73"/>
      <c r="D10" s="13" t="s">
        <v>39</v>
      </c>
      <c r="E10" s="19" t="s">
        <v>40</v>
      </c>
      <c r="F10" s="20" t="s">
        <v>41</v>
      </c>
      <c r="G10" s="20" t="s">
        <v>84</v>
      </c>
      <c r="H10" s="22" t="s">
        <v>41</v>
      </c>
      <c r="I10" s="18" t="s">
        <v>85</v>
      </c>
      <c r="J10" s="5"/>
      <c r="O10" s="6"/>
      <c r="P10" s="6"/>
      <c r="Q10" s="6"/>
    </row>
    <row r="11" spans="1:17" x14ac:dyDescent="0.15">
      <c r="A11" s="92" t="s">
        <v>86</v>
      </c>
      <c r="B11" s="93"/>
      <c r="C11" s="94"/>
      <c r="D11" s="13"/>
      <c r="E11" s="19"/>
      <c r="F11" s="23"/>
      <c r="G11" s="23"/>
      <c r="H11" s="22">
        <v>5</v>
      </c>
      <c r="I11" s="18" t="s">
        <v>85</v>
      </c>
      <c r="J11" s="5"/>
      <c r="O11" s="6"/>
      <c r="P11" s="6"/>
      <c r="Q11" s="6"/>
    </row>
    <row r="12" spans="1:17" x14ac:dyDescent="0.15">
      <c r="A12" s="92" t="s">
        <v>87</v>
      </c>
      <c r="B12" s="93"/>
      <c r="C12" s="94"/>
      <c r="D12" s="13"/>
      <c r="E12" s="19"/>
      <c r="F12" s="23"/>
      <c r="G12" s="23"/>
      <c r="H12" s="22">
        <f>I3-(SUM(H5:H11))</f>
        <v>3</v>
      </c>
      <c r="I12" s="18" t="s">
        <v>80</v>
      </c>
      <c r="J12" s="5"/>
      <c r="O12" s="5"/>
      <c r="P12" s="5"/>
      <c r="Q12" s="5"/>
    </row>
    <row r="13" spans="1:17" ht="14" customHeight="1" thickBot="1" x14ac:dyDescent="0.2">
      <c r="A13" s="97"/>
      <c r="B13" s="98"/>
      <c r="C13" s="99"/>
      <c r="D13" s="24"/>
      <c r="E13" s="25"/>
      <c r="F13" s="26"/>
      <c r="G13" s="26"/>
      <c r="H13" s="27">
        <f>SUM(H5:H12)</f>
        <v>25</v>
      </c>
      <c r="I13" s="28" t="s">
        <v>88</v>
      </c>
      <c r="J13" s="5"/>
    </row>
    <row r="14" spans="1:17" ht="14" customHeight="1" thickBot="1" x14ac:dyDescent="0.2">
      <c r="A14" s="6"/>
      <c r="B14" s="100" t="s">
        <v>89</v>
      </c>
      <c r="C14" s="100"/>
      <c r="D14" s="100"/>
      <c r="E14" s="100"/>
      <c r="F14" s="100"/>
      <c r="G14" s="100"/>
      <c r="H14" s="100"/>
      <c r="I14" s="100"/>
    </row>
    <row r="15" spans="1:17" ht="14" customHeight="1" x14ac:dyDescent="0.15">
      <c r="A15" s="101" t="s">
        <v>17</v>
      </c>
      <c r="B15" s="102"/>
      <c r="C15" s="102"/>
      <c r="D15" s="103"/>
      <c r="E15" s="104">
        <f>COUNTA(B27:M34)</f>
        <v>21</v>
      </c>
      <c r="F15" s="105"/>
      <c r="G15" s="29"/>
      <c r="H15" s="119" t="s">
        <v>18</v>
      </c>
      <c r="I15" s="120"/>
      <c r="J15" s="30" t="s">
        <v>19</v>
      </c>
      <c r="K15" s="30" t="s">
        <v>20</v>
      </c>
      <c r="L15" s="106" t="s">
        <v>21</v>
      </c>
    </row>
    <row r="16" spans="1:17" ht="30" customHeight="1" thickBot="1" x14ac:dyDescent="0.2">
      <c r="A16" s="109" t="s">
        <v>93</v>
      </c>
      <c r="B16" s="110"/>
      <c r="C16" s="110"/>
      <c r="D16" s="111"/>
      <c r="E16" s="112">
        <f>$E$15+4</f>
        <v>25</v>
      </c>
      <c r="F16" s="113"/>
      <c r="G16" s="71"/>
      <c r="H16" s="72" t="s">
        <v>50</v>
      </c>
      <c r="I16" s="114"/>
      <c r="J16" s="32">
        <v>50</v>
      </c>
      <c r="K16" s="32" t="s">
        <v>51</v>
      </c>
      <c r="L16" s="107"/>
    </row>
    <row r="17" spans="1:24" ht="14" thickBot="1" x14ac:dyDescent="0.2">
      <c r="A17" s="115" t="s">
        <v>52</v>
      </c>
      <c r="B17" s="116"/>
      <c r="C17" s="116"/>
      <c r="D17" s="116"/>
      <c r="E17" s="33">
        <f>$E$16*H5</f>
        <v>312.5</v>
      </c>
      <c r="F17" s="34" t="s">
        <v>53</v>
      </c>
      <c r="G17" s="31"/>
      <c r="H17" s="117" t="s">
        <v>54</v>
      </c>
      <c r="I17" s="118"/>
      <c r="J17" s="35">
        <v>95</v>
      </c>
      <c r="K17" s="35" t="s">
        <v>55</v>
      </c>
      <c r="L17" s="108"/>
    </row>
    <row r="18" spans="1:24" ht="14" thickTop="1" x14ac:dyDescent="0.15">
      <c r="A18" s="122" t="s">
        <v>56</v>
      </c>
      <c r="B18" s="123"/>
      <c r="C18" s="123"/>
      <c r="D18" s="123"/>
      <c r="E18" s="33">
        <f>$E$16*H6</f>
        <v>25</v>
      </c>
      <c r="F18" s="34" t="s">
        <v>53</v>
      </c>
      <c r="G18" s="29"/>
      <c r="H18" s="95" t="s">
        <v>57</v>
      </c>
      <c r="I18" s="124"/>
      <c r="J18" s="36">
        <v>95</v>
      </c>
      <c r="K18" s="36" t="s">
        <v>58</v>
      </c>
      <c r="L18" s="125">
        <v>45</v>
      </c>
    </row>
    <row r="19" spans="1:24" x14ac:dyDescent="0.15">
      <c r="A19" s="122" t="s">
        <v>59</v>
      </c>
      <c r="B19" s="123"/>
      <c r="C19" s="123"/>
      <c r="D19" s="127"/>
      <c r="E19" s="33">
        <f t="shared" ref="E19:E21" si="0">$E$16*H7</f>
        <v>12.5</v>
      </c>
      <c r="F19" s="34" t="s">
        <v>53</v>
      </c>
      <c r="G19" s="29"/>
      <c r="H19" s="72" t="s">
        <v>60</v>
      </c>
      <c r="I19" s="114"/>
      <c r="J19" s="32">
        <v>60</v>
      </c>
      <c r="K19" s="32" t="s">
        <v>61</v>
      </c>
      <c r="L19" s="125"/>
    </row>
    <row r="20" spans="1:24" x14ac:dyDescent="0.15">
      <c r="A20" s="122" t="s">
        <v>65</v>
      </c>
      <c r="B20" s="123"/>
      <c r="C20" s="123"/>
      <c r="D20" s="127"/>
      <c r="E20" s="33">
        <f t="shared" si="0"/>
        <v>12.5</v>
      </c>
      <c r="F20" s="34" t="s">
        <v>53</v>
      </c>
      <c r="G20" s="29"/>
      <c r="H20" s="72" t="s">
        <v>66</v>
      </c>
      <c r="I20" s="114"/>
      <c r="J20" s="32" t="s">
        <v>67</v>
      </c>
      <c r="K20" s="32" t="s">
        <v>67</v>
      </c>
      <c r="L20" s="126"/>
    </row>
    <row r="21" spans="1:24" ht="13" customHeight="1" thickBot="1" x14ac:dyDescent="0.2">
      <c r="A21" s="122" t="s">
        <v>68</v>
      </c>
      <c r="B21" s="123"/>
      <c r="C21" s="123"/>
      <c r="D21" s="127"/>
      <c r="E21" s="33">
        <f t="shared" si="0"/>
        <v>62.5</v>
      </c>
      <c r="F21" s="34" t="s">
        <v>42</v>
      </c>
      <c r="G21" s="37"/>
      <c r="H21" s="38"/>
      <c r="I21" s="39"/>
      <c r="J21" s="32"/>
      <c r="K21" s="32"/>
      <c r="L21" s="40"/>
    </row>
    <row r="22" spans="1:24" ht="13" customHeight="1" x14ac:dyDescent="0.15">
      <c r="A22" s="122" t="s">
        <v>87</v>
      </c>
      <c r="B22" s="123"/>
      <c r="C22" s="123"/>
      <c r="D22" s="127"/>
      <c r="E22" s="41">
        <f>$E$16*H12</f>
        <v>75</v>
      </c>
      <c r="F22" s="18" t="s">
        <v>42</v>
      </c>
      <c r="G22" s="42" t="s">
        <v>43</v>
      </c>
      <c r="H22" s="128" t="s">
        <v>44</v>
      </c>
      <c r="I22" s="129"/>
      <c r="J22" s="132" t="s">
        <v>45</v>
      </c>
      <c r="K22" s="133"/>
      <c r="L22" s="134"/>
    </row>
    <row r="23" spans="1:24" ht="17" customHeight="1" thickBot="1" x14ac:dyDescent="0.2">
      <c r="A23" s="138" t="s">
        <v>46</v>
      </c>
      <c r="B23" s="139"/>
      <c r="C23" s="139"/>
      <c r="D23" s="140"/>
      <c r="E23" s="43">
        <f>SUM(E17:E22)</f>
        <v>500</v>
      </c>
      <c r="F23" s="25" t="s">
        <v>47</v>
      </c>
      <c r="G23" s="44">
        <f>E16*(I3-H11)-E23</f>
        <v>0</v>
      </c>
      <c r="H23" s="130"/>
      <c r="I23" s="131"/>
      <c r="J23" s="135"/>
      <c r="K23" s="136"/>
      <c r="L23" s="137"/>
    </row>
    <row r="24" spans="1:24" ht="17" customHeight="1" x14ac:dyDescent="0.15">
      <c r="A24" s="45"/>
      <c r="B24" s="45"/>
      <c r="C24" s="45"/>
      <c r="D24" s="45"/>
      <c r="E24" s="46"/>
      <c r="F24" s="5"/>
      <c r="G24" s="6"/>
      <c r="I24" s="64"/>
      <c r="J24" s="64"/>
      <c r="K24" s="64"/>
      <c r="L24" s="64"/>
      <c r="M24" s="64"/>
    </row>
    <row r="25" spans="1:24" ht="13" customHeight="1" x14ac:dyDescent="0.15">
      <c r="A25" s="45"/>
      <c r="B25" s="121" t="s">
        <v>94</v>
      </c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5"/>
      <c r="O25" s="5"/>
      <c r="P25" s="5"/>
      <c r="Q25" s="5"/>
      <c r="R25" s="5"/>
      <c r="S25" s="5"/>
    </row>
    <row r="26" spans="1:24" ht="22" customHeight="1" x14ac:dyDescent="0.15">
      <c r="A26" s="67"/>
      <c r="B26" s="67">
        <v>1</v>
      </c>
      <c r="C26" s="67">
        <v>2</v>
      </c>
      <c r="D26" s="67">
        <v>3</v>
      </c>
      <c r="E26" s="67">
        <v>4</v>
      </c>
      <c r="F26" s="67">
        <v>5</v>
      </c>
      <c r="G26" s="67">
        <v>6</v>
      </c>
      <c r="H26" s="67">
        <v>7</v>
      </c>
      <c r="I26" s="67">
        <v>8</v>
      </c>
      <c r="J26" s="67">
        <v>9</v>
      </c>
      <c r="K26" s="67">
        <v>10</v>
      </c>
      <c r="L26" s="67">
        <v>11</v>
      </c>
      <c r="M26" s="67">
        <v>12</v>
      </c>
      <c r="N26" s="5"/>
      <c r="O26" s="47"/>
      <c r="P26" s="48"/>
      <c r="Q26" s="6"/>
      <c r="R26" s="6"/>
      <c r="S26" s="49"/>
      <c r="T26" s="49"/>
      <c r="U26" s="49"/>
      <c r="V26" s="49"/>
      <c r="W26" s="49"/>
      <c r="X26" s="49"/>
    </row>
    <row r="27" spans="1:24" x14ac:dyDescent="0.15">
      <c r="A27" s="67" t="s">
        <v>48</v>
      </c>
      <c r="B27" s="65">
        <v>600000</v>
      </c>
      <c r="C27" s="65">
        <v>600000</v>
      </c>
      <c r="D27" s="65">
        <v>600000</v>
      </c>
      <c r="E27" s="50"/>
      <c r="F27" s="50"/>
      <c r="G27" s="50"/>
      <c r="H27" s="50"/>
      <c r="I27" s="50"/>
      <c r="J27" s="50"/>
      <c r="K27" s="50"/>
      <c r="L27" s="50"/>
      <c r="M27" s="50"/>
      <c r="N27" s="5"/>
      <c r="O27" s="47"/>
    </row>
    <row r="28" spans="1:24" x14ac:dyDescent="0.15">
      <c r="A28" s="67" t="s">
        <v>49</v>
      </c>
      <c r="B28" s="65">
        <f>B27/10</f>
        <v>60000</v>
      </c>
      <c r="C28" s="65">
        <f t="shared" ref="C28:D28" si="1">C27/10</f>
        <v>60000</v>
      </c>
      <c r="D28" s="65">
        <f t="shared" si="1"/>
        <v>60000</v>
      </c>
      <c r="E28" s="50"/>
      <c r="F28" s="50"/>
      <c r="G28" s="50"/>
      <c r="H28" s="50"/>
      <c r="I28" s="50"/>
      <c r="J28" s="50"/>
      <c r="K28" s="50"/>
      <c r="L28" s="50"/>
      <c r="M28" s="50"/>
      <c r="N28" s="5"/>
      <c r="O28" s="47"/>
    </row>
    <row r="29" spans="1:24" x14ac:dyDescent="0.15">
      <c r="A29" s="67" t="s">
        <v>83</v>
      </c>
      <c r="B29" s="65">
        <f t="shared" ref="B29:B32" si="2">B28/10</f>
        <v>6000</v>
      </c>
      <c r="C29" s="65">
        <f t="shared" ref="C29:C32" si="3">C28/10</f>
        <v>6000</v>
      </c>
      <c r="D29" s="65">
        <f t="shared" ref="D29:D32" si="4">D28/10</f>
        <v>6000</v>
      </c>
      <c r="E29" s="50"/>
      <c r="F29" s="50"/>
      <c r="G29" s="50"/>
      <c r="H29" s="50"/>
      <c r="I29" s="50"/>
      <c r="J29" s="50"/>
      <c r="K29" s="69"/>
      <c r="L29" s="69"/>
      <c r="M29" s="69"/>
      <c r="N29" s="5"/>
      <c r="O29" s="48"/>
    </row>
    <row r="30" spans="1:24" x14ac:dyDescent="0.15">
      <c r="A30" s="67" t="s">
        <v>62</v>
      </c>
      <c r="B30" s="65">
        <f t="shared" si="2"/>
        <v>600</v>
      </c>
      <c r="C30" s="65">
        <f t="shared" si="3"/>
        <v>600</v>
      </c>
      <c r="D30" s="65">
        <f t="shared" si="4"/>
        <v>600</v>
      </c>
      <c r="E30" s="50"/>
      <c r="F30" s="50"/>
      <c r="G30" s="50"/>
      <c r="H30" s="69"/>
      <c r="I30" s="69"/>
      <c r="J30" s="69"/>
      <c r="K30" s="69"/>
      <c r="L30" s="69"/>
      <c r="M30" s="69"/>
      <c r="O30" s="48"/>
    </row>
    <row r="31" spans="1:24" x14ac:dyDescent="0.15">
      <c r="A31" s="67" t="s">
        <v>0</v>
      </c>
      <c r="B31" s="65">
        <f t="shared" si="2"/>
        <v>60</v>
      </c>
      <c r="C31" s="65">
        <f t="shared" si="3"/>
        <v>60</v>
      </c>
      <c r="D31" s="65">
        <f t="shared" si="4"/>
        <v>60</v>
      </c>
      <c r="E31" s="50"/>
      <c r="F31" s="50"/>
      <c r="G31" s="50"/>
      <c r="H31" s="69"/>
      <c r="I31" s="69"/>
      <c r="J31" s="69"/>
      <c r="K31" s="50"/>
      <c r="L31" s="50"/>
      <c r="M31" s="50"/>
    </row>
    <row r="32" spans="1:24" x14ac:dyDescent="0.15">
      <c r="A32" s="67" t="s">
        <v>1</v>
      </c>
      <c r="B32" s="65">
        <f t="shared" si="2"/>
        <v>6</v>
      </c>
      <c r="C32" s="65">
        <f t="shared" si="3"/>
        <v>6</v>
      </c>
      <c r="D32" s="65">
        <f t="shared" si="4"/>
        <v>6</v>
      </c>
      <c r="E32" s="50"/>
      <c r="F32" s="50"/>
      <c r="G32" s="50"/>
      <c r="H32" s="50"/>
      <c r="I32" s="50"/>
      <c r="J32" s="50"/>
      <c r="K32" s="50"/>
      <c r="L32" s="50"/>
      <c r="M32" s="50"/>
    </row>
    <row r="33" spans="1:13" ht="23" customHeight="1" x14ac:dyDescent="0.15">
      <c r="A33" s="67" t="s">
        <v>2</v>
      </c>
      <c r="B33" s="65"/>
      <c r="C33" s="65"/>
      <c r="D33" s="65"/>
      <c r="E33" s="50"/>
      <c r="F33" s="50"/>
      <c r="G33" s="50"/>
      <c r="H33" s="50"/>
      <c r="I33" s="50"/>
      <c r="J33" s="50"/>
      <c r="K33" s="69"/>
      <c r="L33" s="69"/>
      <c r="M33" s="69"/>
    </row>
    <row r="34" spans="1:13" x14ac:dyDescent="0.15">
      <c r="A34" s="67" t="s">
        <v>3</v>
      </c>
      <c r="B34" s="70" t="s">
        <v>92</v>
      </c>
      <c r="C34" s="70" t="s">
        <v>92</v>
      </c>
      <c r="D34" s="70" t="s">
        <v>92</v>
      </c>
      <c r="E34" s="50"/>
      <c r="F34" s="50"/>
      <c r="G34" s="50"/>
      <c r="H34" s="69"/>
      <c r="I34" s="69"/>
      <c r="J34" s="69"/>
      <c r="K34" s="69"/>
      <c r="L34" s="69"/>
      <c r="M34" s="69"/>
    </row>
    <row r="35" spans="1:13" ht="16" customHeight="1" x14ac:dyDescent="0.15">
      <c r="A35" s="66" t="s">
        <v>4</v>
      </c>
      <c r="I35" s="48"/>
      <c r="K35" s="49"/>
      <c r="L35" s="51"/>
      <c r="M35" s="5"/>
    </row>
    <row r="36" spans="1:13" ht="14" customHeight="1" x14ac:dyDescent="0.15">
      <c r="A36" s="52" t="s">
        <v>69</v>
      </c>
      <c r="I36" s="48"/>
      <c r="K36" s="49"/>
      <c r="L36" s="51"/>
      <c r="M36" s="5"/>
    </row>
    <row r="37" spans="1:13" ht="22" x14ac:dyDescent="0.15">
      <c r="B37" s="48" t="s">
        <v>5</v>
      </c>
      <c r="C37" s="48" t="s">
        <v>6</v>
      </c>
      <c r="D37" s="53" t="s">
        <v>7</v>
      </c>
      <c r="E37" s="53" t="s">
        <v>8</v>
      </c>
    </row>
    <row r="38" spans="1:13" ht="16" customHeight="1" x14ac:dyDescent="0.15">
      <c r="A38" s="54" t="s">
        <v>9</v>
      </c>
      <c r="B38" t="s">
        <v>10</v>
      </c>
      <c r="C38" t="s">
        <v>11</v>
      </c>
      <c r="D38" t="s">
        <v>12</v>
      </c>
      <c r="E38">
        <v>88</v>
      </c>
    </row>
    <row r="39" spans="1:13" x14ac:dyDescent="0.15">
      <c r="A39" s="54" t="s">
        <v>13</v>
      </c>
      <c r="B39" t="s">
        <v>14</v>
      </c>
      <c r="C39" t="s">
        <v>15</v>
      </c>
      <c r="D39" t="s">
        <v>22</v>
      </c>
      <c r="E39" s="55" t="s">
        <v>23</v>
      </c>
    </row>
    <row r="40" spans="1:13" x14ac:dyDescent="0.15">
      <c r="A40" s="54" t="s">
        <v>24</v>
      </c>
      <c r="B40" t="s">
        <v>25</v>
      </c>
      <c r="C40" t="s">
        <v>91</v>
      </c>
      <c r="D40" t="s">
        <v>26</v>
      </c>
    </row>
    <row r="41" spans="1:13" x14ac:dyDescent="0.15">
      <c r="A41" s="56"/>
      <c r="B41" s="56" t="s">
        <v>27</v>
      </c>
      <c r="D41" s="57" t="s">
        <v>28</v>
      </c>
      <c r="E41" s="56"/>
      <c r="F41" s="56"/>
      <c r="G41" s="56"/>
      <c r="H41" s="56"/>
      <c r="I41" s="56"/>
      <c r="J41" s="56"/>
      <c r="K41" s="56"/>
      <c r="L41" s="56"/>
      <c r="M41" s="56"/>
    </row>
    <row r="42" spans="1:13" x14ac:dyDescent="0.15">
      <c r="A42" s="58"/>
      <c r="B42" s="58" t="s">
        <v>29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1:13" x14ac:dyDescent="0.15">
      <c r="A43" s="58"/>
      <c r="B43" s="58" t="s">
        <v>16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13" x14ac:dyDescent="0.15">
      <c r="B44" s="59" t="s">
        <v>63</v>
      </c>
    </row>
    <row r="45" spans="1:13" x14ac:dyDescent="0.15">
      <c r="B45" t="s">
        <v>64</v>
      </c>
    </row>
    <row r="46" spans="1:13" x14ac:dyDescent="0.15">
      <c r="B46" t="s">
        <v>90</v>
      </c>
    </row>
    <row r="54" spans="5:6" x14ac:dyDescent="0.15">
      <c r="E54" s="1"/>
    </row>
    <row r="57" spans="5:6" x14ac:dyDescent="0.15">
      <c r="E57" s="60"/>
    </row>
    <row r="58" spans="5:6" x14ac:dyDescent="0.15">
      <c r="E58" s="61"/>
    </row>
    <row r="61" spans="5:6" x14ac:dyDescent="0.15">
      <c r="E61" s="62"/>
      <c r="F61" s="1"/>
    </row>
    <row r="63" spans="5:6" ht="16" x14ac:dyDescent="0.2">
      <c r="E63" s="63"/>
    </row>
  </sheetData>
  <mergeCells count="40">
    <mergeCell ref="B25:M25"/>
    <mergeCell ref="A18:D18"/>
    <mergeCell ref="H18:I18"/>
    <mergeCell ref="L18:L20"/>
    <mergeCell ref="A19:D19"/>
    <mergeCell ref="H19:I19"/>
    <mergeCell ref="A20:D20"/>
    <mergeCell ref="H20:I20"/>
    <mergeCell ref="A21:D21"/>
    <mergeCell ref="A22:D22"/>
    <mergeCell ref="H22:I23"/>
    <mergeCell ref="J22:L23"/>
    <mergeCell ref="A23:D23"/>
    <mergeCell ref="L15:L17"/>
    <mergeCell ref="A16:D16"/>
    <mergeCell ref="E16:F16"/>
    <mergeCell ref="H16:I16"/>
    <mergeCell ref="A17:D17"/>
    <mergeCell ref="H17:I17"/>
    <mergeCell ref="H15:I15"/>
    <mergeCell ref="A11:C11"/>
    <mergeCell ref="A12:C12"/>
    <mergeCell ref="A13:C13"/>
    <mergeCell ref="B14:I14"/>
    <mergeCell ref="A15:D15"/>
    <mergeCell ref="E15:F15"/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</mergeCells>
  <phoneticPr fontId="6" type="noConversion"/>
  <printOptions horizontalCentered="1" verticalCentered="1"/>
  <pageMargins left="0.5" right="0.5" top="0.5" bottom="0.25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GII-6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2019-09-10T14:53:39Z</cp:lastPrinted>
  <dcterms:created xsi:type="dcterms:W3CDTF">2014-02-21T18:23:31Z</dcterms:created>
  <dcterms:modified xsi:type="dcterms:W3CDTF">2019-09-10T22:26:39Z</dcterms:modified>
</cp:coreProperties>
</file>