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varo Vega\Desktop\Cotizacion Kimberly 2018\"/>
    </mc:Choice>
  </mc:AlternateContent>
  <bookViews>
    <workbookView xWindow="0" yWindow="0" windowWidth="20490" windowHeight="7755"/>
  </bookViews>
  <sheets>
    <sheet name="Cotizacion 21018" sheetId="1" r:id="rId1"/>
  </sheets>
  <externalReferences>
    <externalReference r:id="rId2"/>
  </externalReferences>
  <definedNames>
    <definedName name="_xlnm.Print_Area" localSheetId="0">'Cotizacion 21018'!$A$1:$T$40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1" l="1"/>
  <c r="R22" i="1" s="1"/>
  <c r="F22" i="1"/>
  <c r="G22" i="1" s="1"/>
  <c r="B38" i="1" l="1"/>
  <c r="C38" i="1"/>
  <c r="R21" i="1"/>
  <c r="G21" i="1"/>
  <c r="Q11" i="1"/>
  <c r="F11" i="1"/>
  <c r="P10" i="1"/>
  <c r="Q6" i="1" s="1"/>
  <c r="R6" i="1" s="1"/>
  <c r="R4" i="1" s="1"/>
  <c r="E10" i="1"/>
  <c r="F6" i="1" s="1"/>
  <c r="G6" i="1" s="1"/>
  <c r="G4" i="1" s="1"/>
  <c r="G11" i="1" l="1"/>
  <c r="G23" i="1" s="1"/>
  <c r="R11" i="1"/>
  <c r="R23" i="1" l="1"/>
  <c r="R24" i="1" s="1"/>
  <c r="G24" i="1"/>
  <c r="G25" i="1" l="1"/>
  <c r="G28" i="1" s="1"/>
  <c r="R25" i="1"/>
  <c r="R28" i="1" s="1"/>
  <c r="E35" i="1" l="1"/>
  <c r="E36" i="1"/>
  <c r="G36" i="1" s="1"/>
  <c r="E37" i="1"/>
  <c r="G37" i="1" s="1"/>
  <c r="D35" i="1"/>
  <c r="D37" i="1"/>
  <c r="F37" i="1" s="1"/>
  <c r="D36" i="1"/>
  <c r="F36" i="1" s="1"/>
  <c r="H36" i="1" l="1"/>
  <c r="F35" i="1"/>
  <c r="D38" i="1"/>
  <c r="G35" i="1"/>
  <c r="E38" i="1"/>
  <c r="H37" i="1"/>
  <c r="H35" i="1" l="1"/>
  <c r="F38" i="1"/>
  <c r="G38" i="1" l="1"/>
  <c r="H38" i="1"/>
</calcChain>
</file>

<file path=xl/sharedStrings.xml><?xml version="1.0" encoding="utf-8"?>
<sst xmlns="http://schemas.openxmlformats.org/spreadsheetml/2006/main" count="71" uniqueCount="40">
  <si>
    <t>ESTRUCTURA DE COSTOS POR PERSONAL TURNO TARDE (Santa Cruz)</t>
  </si>
  <si>
    <t>Expresado en Bolivianos</t>
  </si>
  <si>
    <t>Costo líquido por personal  turno mañana (líquido pagable Bs.)</t>
  </si>
  <si>
    <t>Costo líquido por personal  turno tarde (líquido pagable Bs.)</t>
  </si>
  <si>
    <t>(+) Grossing-up Costos Laborales - Patronales</t>
  </si>
  <si>
    <t>Aportes Laborales</t>
  </si>
  <si>
    <t>Fondo de Capitalización Individual</t>
  </si>
  <si>
    <t>Prima riesgo comun</t>
  </si>
  <si>
    <t>Comisión AFP</t>
  </si>
  <si>
    <t>Aporte solidario</t>
  </si>
  <si>
    <t>Aportes Patronales</t>
  </si>
  <si>
    <t>Caja Nacional de Salud</t>
  </si>
  <si>
    <t>AFP´s</t>
  </si>
  <si>
    <t>Previsión Aguinaldo (Doble aguinaldo)</t>
  </si>
  <si>
    <t>Provisión Indemnización</t>
  </si>
  <si>
    <t>Previsión Prima</t>
  </si>
  <si>
    <t xml:space="preserve">Vacaciones </t>
  </si>
  <si>
    <t>Previsión Subsidios</t>
  </si>
  <si>
    <t>Previsión Desahucio</t>
  </si>
  <si>
    <t xml:space="preserve">(+) Gastos administrativos y de gestión </t>
  </si>
  <si>
    <t>(+) Costo financiero - plazo de pago 60 días*</t>
  </si>
  <si>
    <t>(+) Beneficios Grupo Regional</t>
  </si>
  <si>
    <t>= COSTO NETO DEL SERVICIO BS. (sin impuestos)</t>
  </si>
  <si>
    <t>(+) Grossing-up Tributario</t>
  </si>
  <si>
    <t>IVA</t>
  </si>
  <si>
    <t>IT</t>
  </si>
  <si>
    <t>= TOTAL PRECIO FACTURADO DEL SERVICIO BS.</t>
  </si>
  <si>
    <t>* Corresponde al costo financiero calculado a una tasa efectiva anual del 11% por el plazo</t>
  </si>
  <si>
    <t>de 60 días sobre el valor facturado.</t>
  </si>
  <si>
    <t>Total</t>
  </si>
  <si>
    <t>Haber Basio Ganado</t>
  </si>
  <si>
    <t>Total T.M</t>
  </si>
  <si>
    <t>Total T. T</t>
  </si>
  <si>
    <t>Anual</t>
  </si>
  <si>
    <t>Mensual</t>
  </si>
  <si>
    <t>ESTRUCTURA DE COSTOS POR PERSONAL TURNO MAÑANA VIERNES, SABADO Y DOMINGO (Santa Cruz)1</t>
  </si>
  <si>
    <t>PERSONAL TURNO MAÑANA</t>
  </si>
  <si>
    <t>PERSONAL TURNO TARDE</t>
  </si>
  <si>
    <t>$. PERSONAL T. M</t>
  </si>
  <si>
    <t>$. PERSONAL T.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</si>
</sst>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4" fontId="0" fillId="0" borderId="0" xfId="0" applyNumberFormat="1"/>
    <xf numFmtId="9" fontId="0" fillId="0" borderId="0" xfId="0" applyNumberFormat="1"/>
    <xf numFmtId="0" fontId="0" fillId="0" borderId="0" xfId="0" quotePrefix="1"/>
    <xf numFmtId="0" fontId="2" fillId="0" borderId="0" xfId="0" applyFont="1" applyAlignment="1">
      <alignment horizontal="left" indent="1"/>
    </xf>
    <xf numFmtId="0" fontId="0" fillId="0" borderId="0" xfId="0" applyFill="1"/>
    <xf numFmtId="10" fontId="0" fillId="0" borderId="0" xfId="0" applyNumberFormat="1" applyFill="1"/>
    <xf numFmtId="0" fontId="0" fillId="0" borderId="0" xfId="0" applyAlignment="1">
      <alignment horizontal="left" indent="2"/>
    </xf>
    <xf numFmtId="10" fontId="0" fillId="0" borderId="0" xfId="1" applyNumberFormat="1" applyFont="1" applyFill="1"/>
    <xf numFmtId="0" fontId="5" fillId="0" borderId="0" xfId="0" quotePrefix="1" applyFont="1" applyAlignment="1">
      <alignment horizontal="left"/>
    </xf>
    <xf numFmtId="0" fontId="5" fillId="0" borderId="0" xfId="0" applyFont="1"/>
    <xf numFmtId="4" fontId="5" fillId="0" borderId="0" xfId="0" applyNumberFormat="1" applyFont="1" applyAlignment="1">
      <alignment horizontal="right"/>
    </xf>
    <xf numFmtId="10" fontId="5" fillId="0" borderId="0" xfId="0" applyNumberFormat="1" applyFont="1"/>
    <xf numFmtId="4" fontId="5" fillId="0" borderId="0" xfId="0" applyNumberFormat="1" applyFont="1"/>
    <xf numFmtId="0" fontId="0" fillId="0" borderId="1" xfId="0" quotePrefix="1" applyBorder="1" applyAlignment="1">
      <alignment horizontal="left"/>
    </xf>
    <xf numFmtId="0" fontId="0" fillId="0" borderId="1" xfId="0" applyBorder="1"/>
    <xf numFmtId="4" fontId="0" fillId="0" borderId="1" xfId="0" applyNumberFormat="1" applyBorder="1"/>
    <xf numFmtId="0" fontId="2" fillId="0" borderId="0" xfId="0" quotePrefix="1" applyFont="1" applyAlignment="1">
      <alignment horizontal="left"/>
    </xf>
    <xf numFmtId="0" fontId="2" fillId="0" borderId="0" xfId="0" applyFont="1"/>
    <xf numFmtId="4" fontId="2" fillId="0" borderId="0" xfId="0" applyNumberFormat="1" applyFont="1"/>
    <xf numFmtId="0" fontId="0" fillId="0" borderId="0" xfId="0" quotePrefix="1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10" fontId="0" fillId="0" borderId="0" xfId="1" applyNumberFormat="1" applyFont="1"/>
    <xf numFmtId="0" fontId="0" fillId="0" borderId="1" xfId="0" applyBorder="1" applyAlignment="1">
      <alignment horizontal="left" indent="1"/>
    </xf>
    <xf numFmtId="10" fontId="0" fillId="0" borderId="1" xfId="1" applyNumberFormat="1" applyFont="1" applyBorder="1"/>
    <xf numFmtId="164" fontId="0" fillId="0" borderId="0" xfId="0" applyNumberFormat="1"/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10" fontId="5" fillId="0" borderId="0" xfId="0" applyNumberFormat="1" applyFont="1" applyAlignment="1">
      <alignment horizontal="left"/>
    </xf>
    <xf numFmtId="9" fontId="0" fillId="0" borderId="0" xfId="0" applyNumberFormat="1" applyAlignment="1">
      <alignment horizontal="left"/>
    </xf>
    <xf numFmtId="10" fontId="5" fillId="0" borderId="0" xfId="1" applyNumberFormat="1" applyFont="1"/>
    <xf numFmtId="3" fontId="0" fillId="0" borderId="0" xfId="0" applyNumberFormat="1"/>
    <xf numFmtId="2" fontId="0" fillId="0" borderId="0" xfId="0" applyNumberFormat="1"/>
    <xf numFmtId="0" fontId="2" fillId="0" borderId="2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RUPO%20REGIONAL\AppData\Local\Microsoft\Windows\Temporary%20Internet%20Files\Content.Outlook\66NDINF2\CUADRO%20DE%20COSTOS%20MENSUAL%20VENTURA%20MALL%20MODIFICADO%20MENSUAL%202016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CALCULO COSTO ADMINISTRATI"/>
      <sheetName val="INCREMENTO GESTION 2016"/>
      <sheetName val="INCREMENTO GESTION 2017"/>
      <sheetName val="INCREMENTO GESTION 2017 (2)"/>
      <sheetName val="INCREMENTO GESTION 2017 Factu"/>
      <sheetName val="INCREMENTO GESTION 2017 Fac (2"/>
      <sheetName val="INCREMENTO Real 2017"/>
      <sheetName val="INCREMENTO Real 2017 Fac "/>
      <sheetName val="Planilla Cotizada"/>
      <sheetName val="Retroactivo 2017 Cotizado"/>
      <sheetName val="Planilla Cotizada +Increm"/>
    </sheetNames>
    <sheetDataSet>
      <sheetData sheetId="0">
        <row r="29">
          <cell r="H29">
            <v>530.51249999999993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A19" workbookViewId="0">
      <selection activeCell="G41" sqref="G41"/>
    </sheetView>
  </sheetViews>
  <sheetFormatPr baseColWidth="10" defaultRowHeight="15" x14ac:dyDescent="0.25"/>
  <cols>
    <col min="9" max="9" width="20.140625" customWidth="1"/>
    <col min="10" max="10" width="18.85546875" customWidth="1"/>
  </cols>
  <sheetData>
    <row r="1" spans="1:19" ht="15.75" x14ac:dyDescent="0.25">
      <c r="A1" s="42" t="s">
        <v>35</v>
      </c>
      <c r="B1" s="42"/>
      <c r="C1" s="42"/>
      <c r="D1" s="42"/>
      <c r="E1" s="42"/>
      <c r="F1" s="42"/>
      <c r="G1" s="42"/>
      <c r="H1">
        <v>1</v>
      </c>
      <c r="L1" s="43" t="s">
        <v>0</v>
      </c>
      <c r="M1" s="43"/>
      <c r="N1" s="43"/>
      <c r="O1" s="43"/>
      <c r="P1" s="43"/>
      <c r="Q1" s="43"/>
      <c r="R1" s="43"/>
      <c r="S1">
        <v>3</v>
      </c>
    </row>
    <row r="2" spans="1:19" x14ac:dyDescent="0.25">
      <c r="A2" s="44" t="s">
        <v>1</v>
      </c>
      <c r="B2" s="44"/>
      <c r="C2" s="44"/>
      <c r="D2" s="44"/>
      <c r="E2" s="44"/>
      <c r="F2" s="44"/>
      <c r="G2" s="44"/>
      <c r="L2" s="45" t="s">
        <v>1</v>
      </c>
      <c r="M2" s="45"/>
      <c r="N2" s="45"/>
      <c r="O2" s="45"/>
      <c r="P2" s="45"/>
      <c r="Q2" s="45"/>
      <c r="R2" s="45"/>
    </row>
    <row r="3" spans="1:19" x14ac:dyDescent="0.25">
      <c r="A3" t="s">
        <v>30</v>
      </c>
      <c r="G3">
        <v>3000</v>
      </c>
      <c r="L3" t="s">
        <v>30</v>
      </c>
      <c r="R3">
        <v>3200</v>
      </c>
    </row>
    <row r="4" spans="1:19" x14ac:dyDescent="0.25">
      <c r="A4" t="s">
        <v>2</v>
      </c>
      <c r="G4" s="1">
        <f>+G3-G6</f>
        <v>2618.6999999999998</v>
      </c>
      <c r="J4" s="2"/>
      <c r="L4" t="s">
        <v>3</v>
      </c>
      <c r="R4" s="1">
        <f>+R3-R6</f>
        <v>2793.2799999999997</v>
      </c>
    </row>
    <row r="5" spans="1:19" x14ac:dyDescent="0.25">
      <c r="A5" s="3" t="s">
        <v>4</v>
      </c>
      <c r="G5" s="1"/>
      <c r="L5" s="3" t="s">
        <v>4</v>
      </c>
      <c r="R5" s="1"/>
    </row>
    <row r="6" spans="1:19" x14ac:dyDescent="0.25">
      <c r="A6" s="4" t="s">
        <v>5</v>
      </c>
      <c r="E6" s="5"/>
      <c r="F6" s="6">
        <f>+SUM(E7:E10)</f>
        <v>0.12710000000000002</v>
      </c>
      <c r="G6" s="1">
        <f>+G3*F6</f>
        <v>381.30000000000007</v>
      </c>
      <c r="L6" s="4" t="s">
        <v>5</v>
      </c>
      <c r="P6" s="5"/>
      <c r="Q6" s="6">
        <f>+SUM(P7:P10)</f>
        <v>0.12710000000000002</v>
      </c>
      <c r="R6" s="1">
        <f>+R3*Q6</f>
        <v>406.72000000000008</v>
      </c>
    </row>
    <row r="7" spans="1:19" x14ac:dyDescent="0.25">
      <c r="A7" s="7" t="s">
        <v>6</v>
      </c>
      <c r="E7" s="8">
        <v>0.1</v>
      </c>
      <c r="F7" s="5"/>
      <c r="G7" s="1"/>
      <c r="L7" s="7" t="s">
        <v>6</v>
      </c>
      <c r="P7" s="8">
        <v>0.1</v>
      </c>
      <c r="Q7" s="5"/>
      <c r="R7" s="1"/>
    </row>
    <row r="8" spans="1:19" x14ac:dyDescent="0.25">
      <c r="A8" s="7" t="s">
        <v>7</v>
      </c>
      <c r="E8" s="8">
        <v>1.7100000000000001E-2</v>
      </c>
      <c r="F8" s="5"/>
      <c r="G8" s="1"/>
      <c r="L8" s="7" t="s">
        <v>7</v>
      </c>
      <c r="P8" s="8">
        <v>1.7100000000000001E-2</v>
      </c>
      <c r="Q8" s="5"/>
      <c r="R8" s="1"/>
    </row>
    <row r="9" spans="1:19" x14ac:dyDescent="0.25">
      <c r="A9" s="7" t="s">
        <v>8</v>
      </c>
      <c r="E9" s="8">
        <v>5.0000000000000001E-3</v>
      </c>
      <c r="F9" s="5"/>
      <c r="G9" s="1"/>
      <c r="L9" s="7" t="s">
        <v>8</v>
      </c>
      <c r="P9" s="8">
        <v>5.0000000000000001E-3</v>
      </c>
      <c r="Q9" s="5"/>
      <c r="R9" s="1"/>
    </row>
    <row r="10" spans="1:19" x14ac:dyDescent="0.25">
      <c r="A10" s="7" t="s">
        <v>9</v>
      </c>
      <c r="E10" s="8">
        <f>+E9</f>
        <v>5.0000000000000001E-3</v>
      </c>
      <c r="F10" s="5"/>
      <c r="G10" s="1"/>
      <c r="L10" s="7" t="s">
        <v>9</v>
      </c>
      <c r="P10" s="8">
        <f>+P9</f>
        <v>5.0000000000000001E-3</v>
      </c>
      <c r="Q10" s="5"/>
      <c r="R10" s="1"/>
    </row>
    <row r="11" spans="1:19" x14ac:dyDescent="0.25">
      <c r="A11" s="4" t="s">
        <v>10</v>
      </c>
      <c r="E11" s="8"/>
      <c r="F11" s="6">
        <f>+SUM(E12:E20)</f>
        <v>0.69199999999999995</v>
      </c>
      <c r="G11" s="1">
        <f>(G4+G6)*F11</f>
        <v>2076</v>
      </c>
      <c r="L11" s="4" t="s">
        <v>10</v>
      </c>
      <c r="P11" s="8"/>
      <c r="Q11" s="6">
        <f>+SUM(P12:P20)</f>
        <v>0.69199999999999995</v>
      </c>
      <c r="R11" s="1">
        <f>(R4+R6)*Q11</f>
        <v>2214.3999999999996</v>
      </c>
    </row>
    <row r="12" spans="1:19" x14ac:dyDescent="0.25">
      <c r="A12" s="7" t="s">
        <v>11</v>
      </c>
      <c r="E12" s="8">
        <v>0.1</v>
      </c>
      <c r="F12" s="5"/>
      <c r="G12" s="1"/>
      <c r="L12" s="7" t="s">
        <v>11</v>
      </c>
      <c r="P12" s="8">
        <v>0.1</v>
      </c>
      <c r="Q12" s="5"/>
      <c r="R12" s="1"/>
    </row>
    <row r="13" spans="1:19" x14ac:dyDescent="0.25">
      <c r="A13" s="7" t="s">
        <v>9</v>
      </c>
      <c r="E13" s="8">
        <v>0.03</v>
      </c>
      <c r="F13" s="5"/>
      <c r="G13" s="1"/>
      <c r="L13" s="7" t="s">
        <v>9</v>
      </c>
      <c r="P13" s="8">
        <v>0.03</v>
      </c>
      <c r="Q13" s="5"/>
      <c r="R13" s="1"/>
    </row>
    <row r="14" spans="1:19" x14ac:dyDescent="0.25">
      <c r="A14" s="7" t="s">
        <v>12</v>
      </c>
      <c r="E14" s="8">
        <v>3.7100000000000001E-2</v>
      </c>
      <c r="F14" s="5"/>
      <c r="G14" s="1"/>
      <c r="L14" s="7" t="s">
        <v>12</v>
      </c>
      <c r="P14" s="8">
        <v>3.7100000000000001E-2</v>
      </c>
      <c r="Q14" s="5"/>
      <c r="R14" s="1"/>
    </row>
    <row r="15" spans="1:19" x14ac:dyDescent="0.25">
      <c r="A15" s="7" t="s">
        <v>13</v>
      </c>
      <c r="E15" s="8">
        <v>0.1666</v>
      </c>
      <c r="F15" s="5"/>
      <c r="G15" s="1"/>
      <c r="L15" s="7" t="s">
        <v>13</v>
      </c>
      <c r="P15" s="8">
        <v>0.1666</v>
      </c>
      <c r="Q15" s="5"/>
      <c r="R15" s="1"/>
    </row>
    <row r="16" spans="1:19" x14ac:dyDescent="0.25">
      <c r="A16" s="7" t="s">
        <v>14</v>
      </c>
      <c r="E16" s="8">
        <v>8.3299999999999999E-2</v>
      </c>
      <c r="F16" s="5"/>
      <c r="G16" s="1"/>
      <c r="L16" s="7" t="s">
        <v>14</v>
      </c>
      <c r="P16" s="8">
        <v>8.3299999999999999E-2</v>
      </c>
      <c r="Q16" s="5"/>
      <c r="R16" s="1"/>
    </row>
    <row r="17" spans="1:21" x14ac:dyDescent="0.25">
      <c r="A17" s="7" t="s">
        <v>15</v>
      </c>
      <c r="E17" s="8">
        <v>8.3299999999999999E-2</v>
      </c>
      <c r="F17" s="5"/>
      <c r="G17" s="1"/>
      <c r="L17" s="7" t="s">
        <v>15</v>
      </c>
      <c r="P17" s="8">
        <v>8.3299999999999999E-2</v>
      </c>
      <c r="Q17" s="5"/>
      <c r="R17" s="1"/>
    </row>
    <row r="18" spans="1:21" x14ac:dyDescent="0.25">
      <c r="A18" s="7" t="s">
        <v>16</v>
      </c>
      <c r="E18" s="8">
        <v>4.1700000000000001E-2</v>
      </c>
      <c r="F18" s="5"/>
      <c r="G18" s="1"/>
      <c r="L18" s="7" t="s">
        <v>16</v>
      </c>
      <c r="P18" s="8">
        <v>4.1700000000000001E-2</v>
      </c>
      <c r="Q18" s="5"/>
      <c r="R18" s="1"/>
    </row>
    <row r="19" spans="1:21" x14ac:dyDescent="0.25">
      <c r="A19" s="7" t="s">
        <v>17</v>
      </c>
      <c r="E19" s="8">
        <v>0.1</v>
      </c>
      <c r="F19" s="5"/>
      <c r="G19" s="1"/>
      <c r="L19" s="7" t="s">
        <v>17</v>
      </c>
      <c r="P19" s="8">
        <v>0.1</v>
      </c>
      <c r="Q19" s="5"/>
      <c r="R19" s="1"/>
    </row>
    <row r="20" spans="1:21" x14ac:dyDescent="0.25">
      <c r="A20" s="7" t="s">
        <v>18</v>
      </c>
      <c r="E20" s="8">
        <v>0.05</v>
      </c>
      <c r="F20" s="5"/>
      <c r="G20" s="1"/>
      <c r="L20" s="7" t="s">
        <v>18</v>
      </c>
      <c r="P20" s="8">
        <v>0.05</v>
      </c>
      <c r="Q20" s="5"/>
      <c r="R20" s="1"/>
    </row>
    <row r="21" spans="1:21" s="10" customFormat="1" x14ac:dyDescent="0.25">
      <c r="A21" s="9" t="s">
        <v>19</v>
      </c>
      <c r="G21" s="11">
        <f>'[1]HOJA CALCULO COSTO ADMINISTRATI'!H29</f>
        <v>530.51249999999993</v>
      </c>
      <c r="L21" s="9" t="s">
        <v>19</v>
      </c>
      <c r="R21" s="11">
        <f>'[1]HOJA CALCULO COSTO ADMINISTRATI'!H29</f>
        <v>530.51249999999993</v>
      </c>
    </row>
    <row r="22" spans="1:21" s="10" customFormat="1" x14ac:dyDescent="0.25">
      <c r="A22" s="9" t="s">
        <v>20</v>
      </c>
      <c r="E22" s="12"/>
      <c r="F22" s="38">
        <f>+I22/12*2</f>
        <v>1.8333333333333333E-2</v>
      </c>
      <c r="G22" s="13">
        <f>14479.23*F22</f>
        <v>265.45254999999997</v>
      </c>
      <c r="I22" s="36">
        <v>0.11</v>
      </c>
      <c r="J22" s="10" t="s">
        <v>33</v>
      </c>
      <c r="L22" s="9" t="s">
        <v>20</v>
      </c>
      <c r="P22" s="12">
        <f>+T22/12*2</f>
        <v>1.8333333333333333E-2</v>
      </c>
      <c r="R22" s="13">
        <f>17432.7*P22</f>
        <v>319.59950000000003</v>
      </c>
      <c r="T22" s="12">
        <v>0.11</v>
      </c>
      <c r="U22" s="10" t="s">
        <v>33</v>
      </c>
    </row>
    <row r="23" spans="1:21" x14ac:dyDescent="0.25">
      <c r="A23" s="14" t="s">
        <v>21</v>
      </c>
      <c r="B23" s="15"/>
      <c r="C23" s="15"/>
      <c r="D23" s="15"/>
      <c r="E23" s="15"/>
      <c r="F23" s="15"/>
      <c r="G23" s="16">
        <f>SUM(G4:G22)*I23</f>
        <v>880.79475749999995</v>
      </c>
      <c r="I23" s="37">
        <v>0.15</v>
      </c>
      <c r="J23" t="s">
        <v>34</v>
      </c>
      <c r="L23" s="14" t="s">
        <v>21</v>
      </c>
      <c r="M23" s="15"/>
      <c r="N23" s="15"/>
      <c r="O23" s="15"/>
      <c r="P23" s="15"/>
      <c r="Q23" s="15"/>
      <c r="R23" s="16">
        <f>SUM(R4:R22)*T23</f>
        <v>939.67679999999996</v>
      </c>
      <c r="T23" s="2">
        <v>0.15</v>
      </c>
      <c r="U23" t="s">
        <v>34</v>
      </c>
    </row>
    <row r="24" spans="1:21" x14ac:dyDescent="0.25">
      <c r="A24" s="17" t="s">
        <v>22</v>
      </c>
      <c r="E24" s="18"/>
      <c r="F24" s="18"/>
      <c r="G24" s="19">
        <f>+SUM(G4:G23)</f>
        <v>6752.7598074999996</v>
      </c>
      <c r="L24" s="17" t="s">
        <v>22</v>
      </c>
      <c r="P24" s="18"/>
      <c r="Q24" s="18"/>
      <c r="R24" s="19">
        <f>+SUM(R4:R23)</f>
        <v>7204.1887999999999</v>
      </c>
    </row>
    <row r="25" spans="1:21" x14ac:dyDescent="0.25">
      <c r="A25" s="20" t="s">
        <v>23</v>
      </c>
      <c r="F25" s="21">
        <v>0.1905</v>
      </c>
      <c r="G25" s="1">
        <f>+F25*G24</f>
        <v>1286.40074332875</v>
      </c>
      <c r="L25" s="20" t="s">
        <v>23</v>
      </c>
      <c r="Q25" s="21">
        <v>0.1905</v>
      </c>
      <c r="R25" s="1">
        <f>+Q25*R24</f>
        <v>1372.3979664000001</v>
      </c>
    </row>
    <row r="26" spans="1:21" x14ac:dyDescent="0.25">
      <c r="A26" s="22" t="s">
        <v>24</v>
      </c>
      <c r="E26" s="23"/>
      <c r="G26" s="1"/>
      <c r="L26" s="22" t="s">
        <v>24</v>
      </c>
      <c r="P26" s="23"/>
      <c r="R26" s="1"/>
    </row>
    <row r="27" spans="1:21" x14ac:dyDescent="0.25">
      <c r="A27" s="24" t="s">
        <v>25</v>
      </c>
      <c r="B27" s="15"/>
      <c r="C27" s="15"/>
      <c r="D27" s="15"/>
      <c r="E27" s="25"/>
      <c r="F27" s="15"/>
      <c r="G27" s="16"/>
      <c r="I27" s="1"/>
      <c r="L27" s="24" t="s">
        <v>25</v>
      </c>
      <c r="M27" s="15"/>
      <c r="N27" s="15"/>
      <c r="O27" s="15"/>
      <c r="P27" s="25"/>
      <c r="Q27" s="15"/>
      <c r="R27" s="16"/>
    </row>
    <row r="28" spans="1:21" x14ac:dyDescent="0.25">
      <c r="A28" s="17" t="s">
        <v>26</v>
      </c>
      <c r="E28" s="18"/>
      <c r="F28" s="18"/>
      <c r="G28" s="19">
        <f>+G24+G25</f>
        <v>8039.1605508287494</v>
      </c>
      <c r="J28" s="26"/>
      <c r="L28" s="17" t="s">
        <v>26</v>
      </c>
      <c r="P28" s="18"/>
      <c r="Q28" s="18"/>
      <c r="R28" s="19">
        <f>+R24+R25</f>
        <v>8576.5867663999998</v>
      </c>
    </row>
    <row r="29" spans="1:21" x14ac:dyDescent="0.25">
      <c r="G29" s="1"/>
      <c r="R29" s="1"/>
    </row>
    <row r="30" spans="1:21" x14ac:dyDescent="0.25">
      <c r="A30" s="27" t="s">
        <v>27</v>
      </c>
      <c r="L30" s="27" t="s">
        <v>27</v>
      </c>
    </row>
    <row r="31" spans="1:21" x14ac:dyDescent="0.25">
      <c r="A31" s="27" t="s">
        <v>28</v>
      </c>
      <c r="L31" s="27" t="s">
        <v>28</v>
      </c>
    </row>
    <row r="32" spans="1:21" x14ac:dyDescent="0.25">
      <c r="I32" s="1"/>
    </row>
    <row r="34" spans="1:18" ht="45" x14ac:dyDescent="0.25">
      <c r="A34" s="28"/>
      <c r="B34" s="41" t="s">
        <v>36</v>
      </c>
      <c r="C34" s="41" t="s">
        <v>37</v>
      </c>
      <c r="D34" s="41" t="s">
        <v>38</v>
      </c>
      <c r="E34" s="41" t="s">
        <v>39</v>
      </c>
      <c r="F34" s="41" t="s">
        <v>31</v>
      </c>
      <c r="G34" s="41" t="s">
        <v>32</v>
      </c>
      <c r="H34" s="29" t="s">
        <v>29</v>
      </c>
      <c r="I34" s="46"/>
      <c r="J34" s="46"/>
    </row>
    <row r="35" spans="1:18" x14ac:dyDescent="0.25">
      <c r="A35" s="30">
        <v>43466</v>
      </c>
      <c r="B35" s="34">
        <v>1</v>
      </c>
      <c r="C35" s="34">
        <v>3</v>
      </c>
      <c r="D35" s="32">
        <f>+G28</f>
        <v>8039.1605508287494</v>
      </c>
      <c r="E35" s="32">
        <f>+R28</f>
        <v>8576.5867663999998</v>
      </c>
      <c r="F35" s="31">
        <f>+B35*D35</f>
        <v>8039.1605508287494</v>
      </c>
      <c r="G35" s="31">
        <f>+C35*E35</f>
        <v>25729.760299199999</v>
      </c>
      <c r="H35" s="31">
        <f>+F35+G35</f>
        <v>33768.92085002875</v>
      </c>
      <c r="I35" s="47"/>
      <c r="J35" s="47"/>
      <c r="M35" s="39"/>
      <c r="N35" s="39"/>
      <c r="O35" s="39"/>
      <c r="P35" s="39"/>
      <c r="Q35" s="39"/>
    </row>
    <row r="36" spans="1:18" x14ac:dyDescent="0.25">
      <c r="A36" s="30">
        <v>43497</v>
      </c>
      <c r="B36" s="34">
        <v>1</v>
      </c>
      <c r="C36" s="34">
        <v>3</v>
      </c>
      <c r="D36" s="32">
        <f>+G28</f>
        <v>8039.1605508287494</v>
      </c>
      <c r="E36" s="32">
        <f>+R28</f>
        <v>8576.5867663999998</v>
      </c>
      <c r="F36" s="31">
        <f t="shared" ref="F36:F37" si="0">+B36*D36</f>
        <v>8039.1605508287494</v>
      </c>
      <c r="G36" s="31">
        <f t="shared" ref="G36:G37" si="1">+C36*E36</f>
        <v>25729.760299199999</v>
      </c>
      <c r="H36" s="31">
        <f t="shared" ref="H36:H37" si="2">+F36+G36</f>
        <v>33768.92085002875</v>
      </c>
      <c r="I36" s="47"/>
      <c r="J36" s="47"/>
      <c r="M36" s="40"/>
      <c r="N36" s="40"/>
      <c r="O36" s="40"/>
      <c r="P36" s="40"/>
      <c r="Q36" s="40"/>
      <c r="R36" s="40"/>
    </row>
    <row r="37" spans="1:18" x14ac:dyDescent="0.25">
      <c r="A37" s="30">
        <v>43525</v>
      </c>
      <c r="B37" s="34">
        <v>1</v>
      </c>
      <c r="C37" s="34">
        <v>3</v>
      </c>
      <c r="D37" s="32">
        <f>+G28</f>
        <v>8039.1605508287494</v>
      </c>
      <c r="E37" s="32">
        <f>+R28</f>
        <v>8576.5867663999998</v>
      </c>
      <c r="F37" s="31">
        <f t="shared" si="0"/>
        <v>8039.1605508287494</v>
      </c>
      <c r="G37" s="31">
        <f t="shared" si="1"/>
        <v>25729.760299199999</v>
      </c>
      <c r="H37" s="31">
        <f t="shared" si="2"/>
        <v>33768.92085002875</v>
      </c>
      <c r="I37" s="47"/>
      <c r="J37" s="47"/>
    </row>
    <row r="38" spans="1:18" x14ac:dyDescent="0.25">
      <c r="A38" s="28"/>
      <c r="B38" s="28">
        <f>AVERAGE(B35:B37)</f>
        <v>1</v>
      </c>
      <c r="C38" s="28">
        <f>AVERAGE(C35:C37)</f>
        <v>3</v>
      </c>
      <c r="D38" s="33">
        <f>SUM(D35:D37)</f>
        <v>24117.481652486247</v>
      </c>
      <c r="E38" s="33">
        <f>SUM(E35:E37)</f>
        <v>25729.760299199999</v>
      </c>
      <c r="F38" s="33">
        <f>SUM(F35:F37)</f>
        <v>24117.481652486247</v>
      </c>
      <c r="G38" s="33">
        <f>SUM(G35:G37)</f>
        <v>77189.280897599994</v>
      </c>
      <c r="H38" s="33">
        <f>SUM(H35:H37)</f>
        <v>101306.76255008625</v>
      </c>
      <c r="I38" s="48"/>
      <c r="J38" s="48"/>
    </row>
    <row r="39" spans="1:18" x14ac:dyDescent="0.25">
      <c r="H39" s="35"/>
      <c r="I39" s="35"/>
    </row>
  </sheetData>
  <mergeCells count="4">
    <mergeCell ref="A1:G1"/>
    <mergeCell ref="L1:R1"/>
    <mergeCell ref="A2:G2"/>
    <mergeCell ref="L2:R2"/>
  </mergeCells>
  <pageMargins left="0.11811023622047245" right="0.11811023622047245" top="0.35433070866141736" bottom="0.35433070866141736" header="0.31496062992125984" footer="0.31496062992125984"/>
  <pageSetup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Cotizacion 21018</vt:lpstr>
      <vt:lpstr>'Cotizacion 21018'!Área_de_impresión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Alvaro Vega</cp:lastModifiedBy>
  <dcterms:created xsi:type="dcterms:W3CDTF">2017-11-10T21:54:22Z</dcterms:created>
  <dcterms:modified xsi:type="dcterms:W3CDTF">2019-01-02T20:52:40Z</dcterms:modified>
</cp:coreProperties>
</file>