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hsemdenleerde-my.sharepoint.com/personal/wilhelm_zeuschner_stud_hs-emden-leer_de/Documents/Hochschule/Solarboot HS Emden/MPPT Solar/MPPT_Solar_KiCAD_Rev2.1/validation/"/>
    </mc:Choice>
  </mc:AlternateContent>
  <xr:revisionPtr revIDLastSave="495" documentId="8_{7C2A3164-D0B4-473E-9B96-EBF9F71BBC52}" xr6:coauthVersionLast="47" xr6:coauthVersionMax="47" xr10:uidLastSave="{0E60736E-F5AF-458B-B374-16DE43F273EE}"/>
  <bookViews>
    <workbookView xWindow="28680" yWindow="-120" windowWidth="29040" windowHeight="15840" activeTab="2" xr2:uid="{6141EB99-DEE3-46FE-A086-D69D646D5A40}"/>
  </bookViews>
  <sheets>
    <sheet name="Measurements overview" sheetId="1" r:id="rId1"/>
    <sheet name="Efficiency" sheetId="2" r:id="rId2"/>
    <sheet name="Ouput Step Response" sheetId="4" r:id="rId3"/>
    <sheet name="Input Step Response" sheetId="3" r:id="rId4"/>
    <sheet name="Ouput Ripple" sheetId="6" r:id="rId5"/>
    <sheet name="No loa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D7" i="6"/>
  <c r="D8" i="6"/>
  <c r="D9" i="6"/>
  <c r="D10" i="6"/>
  <c r="D11" i="6"/>
  <c r="D12" i="6"/>
  <c r="D6" i="6"/>
  <c r="E13" i="3"/>
  <c r="E8" i="3"/>
  <c r="E9" i="3"/>
  <c r="E10" i="3"/>
  <c r="E11" i="3"/>
  <c r="E12" i="3"/>
  <c r="E14" i="3"/>
  <c r="E7" i="3"/>
  <c r="M6" i="2"/>
  <c r="M5" i="2"/>
  <c r="M4" i="2"/>
  <c r="J5" i="2"/>
  <c r="F8" i="2"/>
  <c r="F9" i="2"/>
  <c r="F10" i="2"/>
  <c r="F11" i="2"/>
  <c r="F12" i="2"/>
  <c r="F13" i="2"/>
  <c r="F14" i="2"/>
  <c r="F15" i="2"/>
  <c r="F16" i="2"/>
  <c r="F17" i="2"/>
  <c r="F18" i="2"/>
  <c r="F19" i="2"/>
  <c r="C8" i="2"/>
  <c r="C9" i="2"/>
  <c r="C10" i="2"/>
  <c r="C11" i="2"/>
  <c r="C12" i="2"/>
  <c r="C13" i="2"/>
  <c r="C14" i="2"/>
  <c r="C15" i="2"/>
  <c r="C16" i="2"/>
  <c r="C17" i="2"/>
  <c r="C18" i="2"/>
  <c r="C19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A42" i="2"/>
  <c r="F7" i="2"/>
  <c r="C7" i="2"/>
  <c r="A4" i="2"/>
  <c r="A23" i="2"/>
  <c r="C28" i="2"/>
  <c r="C29" i="2"/>
  <c r="F28" i="2"/>
  <c r="F29" i="2"/>
  <c r="C27" i="2"/>
  <c r="C30" i="2"/>
  <c r="C31" i="2"/>
  <c r="C32" i="2"/>
  <c r="C33" i="2"/>
  <c r="C34" i="2"/>
  <c r="C36" i="2"/>
  <c r="C37" i="2"/>
  <c r="C38" i="2"/>
  <c r="C35" i="2"/>
  <c r="C26" i="2"/>
  <c r="F27" i="2"/>
  <c r="F30" i="2"/>
  <c r="F31" i="2"/>
  <c r="F32" i="2"/>
  <c r="F33" i="2"/>
  <c r="F34" i="2"/>
  <c r="F36" i="2"/>
  <c r="F37" i="2"/>
  <c r="F38" i="2"/>
  <c r="F35" i="2"/>
  <c r="F26" i="2"/>
  <c r="H51" i="2" l="1"/>
  <c r="H52" i="2"/>
  <c r="H50" i="2"/>
  <c r="H27" i="2"/>
  <c r="H14" i="2"/>
  <c r="H53" i="2"/>
  <c r="H54" i="2"/>
  <c r="H47" i="2"/>
  <c r="H55" i="2"/>
  <c r="H48" i="2"/>
  <c r="H56" i="2"/>
  <c r="H49" i="2"/>
  <c r="H57" i="2"/>
  <c r="H46" i="2"/>
  <c r="J43" i="2" s="1"/>
  <c r="H29" i="2"/>
  <c r="H12" i="2"/>
  <c r="H15" i="2"/>
  <c r="H16" i="2"/>
  <c r="H9" i="2"/>
  <c r="H17" i="2"/>
  <c r="H10" i="2"/>
  <c r="H8" i="2"/>
  <c r="H18" i="2"/>
  <c r="H11" i="2"/>
  <c r="H13" i="2"/>
  <c r="H19" i="2"/>
  <c r="H28" i="2"/>
  <c r="H30" i="2"/>
  <c r="H35" i="2"/>
  <c r="H31" i="2"/>
  <c r="H32" i="2"/>
  <c r="H36" i="2"/>
  <c r="H34" i="2"/>
  <c r="H33" i="2"/>
  <c r="H37" i="2"/>
  <c r="H38" i="2"/>
  <c r="J24" i="2" l="1"/>
</calcChain>
</file>

<file path=xl/sharedStrings.xml><?xml version="1.0" encoding="utf-8"?>
<sst xmlns="http://schemas.openxmlformats.org/spreadsheetml/2006/main" count="100" uniqueCount="45">
  <si>
    <t>Input Step Response</t>
  </si>
  <si>
    <t>Measured parameter</t>
  </si>
  <si>
    <t>Output step response</t>
  </si>
  <si>
    <t>Output ripple at different loads</t>
  </si>
  <si>
    <t>Overshoot, undershoot, recovery time</t>
  </si>
  <si>
    <t>Safety parameters</t>
  </si>
  <si>
    <t>Voltage and current limits, battery charge termination voltage</t>
  </si>
  <si>
    <t>Validate, that the actual MPP is found!</t>
  </si>
  <si>
    <t>Additional parameters of interest</t>
  </si>
  <si>
    <t>Uin</t>
  </si>
  <si>
    <t>Iin</t>
  </si>
  <si>
    <t>Uout</t>
  </si>
  <si>
    <t>Iout</t>
  </si>
  <si>
    <t>Pout</t>
  </si>
  <si>
    <t>Pin</t>
  </si>
  <si>
    <t>Efficiency</t>
  </si>
  <si>
    <t>Average Efficiency</t>
  </si>
  <si>
    <t>Efficiency vs Ouput Power and Input Voltage</t>
  </si>
  <si>
    <t>Avg Efficiency</t>
  </si>
  <si>
    <t>Measurements without series resistor on input</t>
  </si>
  <si>
    <t>FileName</t>
  </si>
  <si>
    <t xml:space="preserve">Vout </t>
  </si>
  <si>
    <t xml:space="preserve">Vin </t>
  </si>
  <si>
    <t>Note</t>
  </si>
  <si>
    <t>Output gets stuck but recovers after some time</t>
  </si>
  <si>
    <t>ONLY with slow algorithm timing</t>
  </si>
  <si>
    <t>16V</t>
  </si>
  <si>
    <t>36V</t>
  </si>
  <si>
    <t>50V</t>
  </si>
  <si>
    <t>InputStepResponse</t>
  </si>
  <si>
    <t>StepFrom</t>
  </si>
  <si>
    <t>StepTo</t>
  </si>
  <si>
    <t>OutputRipple</t>
  </si>
  <si>
    <t>0W</t>
  </si>
  <si>
    <t>20W</t>
  </si>
  <si>
    <t>40W</t>
  </si>
  <si>
    <t>60W</t>
  </si>
  <si>
    <t>80W</t>
  </si>
  <si>
    <t>100W</t>
  </si>
  <si>
    <t>Vin</t>
  </si>
  <si>
    <t>10W</t>
  </si>
  <si>
    <t>OutputStep</t>
  </si>
  <si>
    <t>Wirkungsgrad vs Ausgangsleistung bei Uin = 36V</t>
  </si>
  <si>
    <t>Wirkungsgrad vs Ausgangsleistung bei Uin = 16V</t>
  </si>
  <si>
    <t>Wirkungsgrad vs Ausgangsleistung bei Uin = 26V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</si>
</sst>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2" borderId="0" xfId="2"/>
    <xf numFmtId="0" fontId="4" fillId="3" borderId="2" xfId="3"/>
    <xf numFmtId="2" fontId="0" fillId="0" borderId="0" xfId="0" applyNumberFormat="1"/>
    <xf numFmtId="0" fontId="5" fillId="0" borderId="0" xfId="0" applyFont="1"/>
    <xf numFmtId="0" fontId="6" fillId="4" borderId="0" xfId="4"/>
    <xf numFmtId="0" fontId="6" fillId="5" borderId="0" xfId="5"/>
    <xf numFmtId="0" fontId="2" fillId="0" borderId="1" xfId="1" applyAlignment="1">
      <alignment horizontal="center"/>
    </xf>
    <xf numFmtId="2" fontId="4" fillId="3" borderId="2" xfId="3" applyNumberFormat="1"/>
  </cellXfs>
  <cellStyles count="6">
    <cellStyle name="60 % - Akzent2" xfId="4" builtinId="36"/>
    <cellStyle name="60 % - Akzent5" xfId="5" builtinId="48"/>
    <cellStyle name="Berechnung" xfId="3" builtinId="22"/>
    <cellStyle name="Neutral" xfId="2" builtinId="28"/>
    <cellStyle name="Standard" xfId="0" builtinId="0"/>
    <cellStyle name="Übersch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Ouput Power and Input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Efficiency!$A$4</c:f>
              <c:strCache>
                <c:ptCount val="1"/>
                <c:pt idx="0">
                  <c:v>Efficiency vs Ouput Power at Uin = 16V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Efficiency!$F$8:$F$16</c:f>
              <c:numCache>
                <c:formatCode>General</c:formatCode>
                <c:ptCount val="9"/>
                <c:pt idx="0">
                  <c:v>7.3593000000000002</c:v>
                </c:pt>
                <c:pt idx="1">
                  <c:v>13.113</c:v>
                </c:pt>
                <c:pt idx="2">
                  <c:v>22.499400000000001</c:v>
                </c:pt>
                <c:pt idx="3">
                  <c:v>32.842399999999998</c:v>
                </c:pt>
                <c:pt idx="4">
                  <c:v>42.553599999999996</c:v>
                </c:pt>
                <c:pt idx="5">
                  <c:v>52.216000000000001</c:v>
                </c:pt>
                <c:pt idx="6">
                  <c:v>63.504000000000005</c:v>
                </c:pt>
                <c:pt idx="7">
                  <c:v>72.372</c:v>
                </c:pt>
                <c:pt idx="8">
                  <c:v>82.32</c:v>
                </c:pt>
              </c:numCache>
            </c:numRef>
          </c:xVal>
          <c:yVal>
            <c:numRef>
              <c:f>Efficiency!$H$8:$H$16</c:f>
              <c:numCache>
                <c:formatCode>0.00</c:formatCode>
                <c:ptCount val="9"/>
                <c:pt idx="0">
                  <c:v>0.91991250000000002</c:v>
                </c:pt>
                <c:pt idx="1">
                  <c:v>0.91062499999999991</c:v>
                </c:pt>
                <c:pt idx="2">
                  <c:v>0.93747500000000006</c:v>
                </c:pt>
                <c:pt idx="3">
                  <c:v>0.93728310502283096</c:v>
                </c:pt>
                <c:pt idx="4">
                  <c:v>0.92993006993006988</c:v>
                </c:pt>
                <c:pt idx="5">
                  <c:v>0.92189265536723164</c:v>
                </c:pt>
                <c:pt idx="6">
                  <c:v>0.92302325581395361</c:v>
                </c:pt>
                <c:pt idx="7">
                  <c:v>0.9137878787878787</c:v>
                </c:pt>
                <c:pt idx="8">
                  <c:v>0.90263157894736834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62-4417-9CA0-FAB44F5C1882}"/>
            </c:ext>
          </c:extLst>
        </c:ser>
        <c:ser>
          <c:idx val="0"/>
          <c:order val="1"/>
          <c:tx>
            <c:strRef>
              <c:f>Efficiency!$A$23</c:f>
              <c:strCache>
                <c:ptCount val="1"/>
                <c:pt idx="0">
                  <c:v>Efficiency vs Ouput Power at Uin = 26V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Efficiency!$F$27:$F$38</c:f>
              <c:numCache>
                <c:formatCode>0.00</c:formatCode>
                <c:ptCount val="12"/>
                <c:pt idx="0">
                  <c:v>4.2</c:v>
                </c:pt>
                <c:pt idx="1">
                  <c:v>12.896000000000001</c:v>
                </c:pt>
                <c:pt idx="2">
                  <c:v>20.79</c:v>
                </c:pt>
                <c:pt idx="3">
                  <c:v>33.357600000000005</c:v>
                </c:pt>
                <c:pt idx="4">
                  <c:v>42.164400000000001</c:v>
                </c:pt>
                <c:pt idx="5">
                  <c:v>53.737000000000002</c:v>
                </c:pt>
                <c:pt idx="6">
                  <c:v>60.884999999999998</c:v>
                </c:pt>
                <c:pt idx="7">
                  <c:v>70.927999999999997</c:v>
                </c:pt>
                <c:pt idx="8">
                  <c:v>82.508400000000009</c:v>
                </c:pt>
                <c:pt idx="9">
                  <c:v>92.988</c:v>
                </c:pt>
                <c:pt idx="10">
                  <c:v>101.84399999999999</c:v>
                </c:pt>
                <c:pt idx="11">
                  <c:v>115.855</c:v>
                </c:pt>
              </c:numCache>
            </c:numRef>
          </c:xVal>
          <c:yVal>
            <c:numRef>
              <c:f>Efficiency!$H$27:$H$38</c:f>
              <c:numCache>
                <c:formatCode>0.00</c:formatCode>
                <c:ptCount val="12"/>
                <c:pt idx="0">
                  <c:v>0.80769230769230771</c:v>
                </c:pt>
                <c:pt idx="1">
                  <c:v>0.91851851851851851</c:v>
                </c:pt>
                <c:pt idx="2">
                  <c:v>0.94072398190045259</c:v>
                </c:pt>
                <c:pt idx="3">
                  <c:v>0.95035897435897443</c:v>
                </c:pt>
                <c:pt idx="4">
                  <c:v>0.93740329035126735</c:v>
                </c:pt>
                <c:pt idx="5">
                  <c:v>0.94807692307692304</c:v>
                </c:pt>
                <c:pt idx="6">
                  <c:v>0.94806913734039233</c:v>
                </c:pt>
                <c:pt idx="7">
                  <c:v>0.9472222222222223</c:v>
                </c:pt>
                <c:pt idx="8">
                  <c:v>0.93335294117647083</c:v>
                </c:pt>
                <c:pt idx="9">
                  <c:v>0.94117408906882594</c:v>
                </c:pt>
                <c:pt idx="10">
                  <c:v>0.93263736263736252</c:v>
                </c:pt>
                <c:pt idx="11">
                  <c:v>0.92447334822853489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2-4417-9CA0-FAB44F5C1882}"/>
            </c:ext>
          </c:extLst>
        </c:ser>
        <c:ser>
          <c:idx val="2"/>
          <c:order val="2"/>
          <c:tx>
            <c:strRef>
              <c:f>Efficiency!$A$42</c:f>
              <c:strCache>
                <c:ptCount val="1"/>
                <c:pt idx="0">
                  <c:v>Efficiency vs Ouput Power at Uin = 36V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Efficiency!$F$46:$F$57</c:f>
              <c:numCache>
                <c:formatCode>0.00</c:formatCode>
                <c:ptCount val="12"/>
                <c:pt idx="0">
                  <c:v>4.944</c:v>
                </c:pt>
                <c:pt idx="1">
                  <c:v>8.2832000000000008</c:v>
                </c:pt>
                <c:pt idx="2">
                  <c:v>11.372400000000001</c:v>
                </c:pt>
                <c:pt idx="3">
                  <c:v>17.121600000000001</c:v>
                </c:pt>
                <c:pt idx="4">
                  <c:v>34.65</c:v>
                </c:pt>
                <c:pt idx="5">
                  <c:v>44.649000000000001</c:v>
                </c:pt>
                <c:pt idx="6">
                  <c:v>51.975000000000001</c:v>
                </c:pt>
                <c:pt idx="7">
                  <c:v>62.496000000000002</c:v>
                </c:pt>
                <c:pt idx="8">
                  <c:v>72.27</c:v>
                </c:pt>
                <c:pt idx="9">
                  <c:v>82.17</c:v>
                </c:pt>
                <c:pt idx="10">
                  <c:v>99.2</c:v>
                </c:pt>
                <c:pt idx="11">
                  <c:v>115.56800000000001</c:v>
                </c:pt>
              </c:numCache>
            </c:numRef>
          </c:xVal>
          <c:yVal>
            <c:numRef>
              <c:f>Efficiency!$H$46:$H$57</c:f>
              <c:numCache>
                <c:formatCode>0.00</c:formatCode>
                <c:ptCount val="12"/>
                <c:pt idx="0">
                  <c:v>0.78476190476190477</c:v>
                </c:pt>
                <c:pt idx="1">
                  <c:v>0.85854063018242133</c:v>
                </c:pt>
                <c:pt idx="2">
                  <c:v>0.87750000000000017</c:v>
                </c:pt>
                <c:pt idx="3">
                  <c:v>0.91461538461538472</c:v>
                </c:pt>
                <c:pt idx="4">
                  <c:v>0.92995169082125606</c:v>
                </c:pt>
                <c:pt idx="5">
                  <c:v>0.9540384615384615</c:v>
                </c:pt>
                <c:pt idx="6">
                  <c:v>0.95612582781456956</c:v>
                </c:pt>
                <c:pt idx="7">
                  <c:v>0.94863387978142089</c:v>
                </c:pt>
                <c:pt idx="8">
                  <c:v>0.95595238095238078</c:v>
                </c:pt>
                <c:pt idx="9">
                  <c:v>0.95104166666666679</c:v>
                </c:pt>
                <c:pt idx="10">
                  <c:v>0.94692630775105002</c:v>
                </c:pt>
                <c:pt idx="11">
                  <c:v>0.94418300653594789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62-4417-9CA0-FAB44F5C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56256"/>
        <c:axId val="2018752096"/>
      </c:scatterChart>
      <c:valAx>
        <c:axId val="201875625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Ouput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752096"/>
        <c:crosses val="autoZero"/>
        <c:crossBetween val="midCat"/>
      </c:valAx>
      <c:valAx>
        <c:axId val="2018752096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7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Ouput Power and Input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Efficiency!$A$4</c:f>
              <c:strCache>
                <c:ptCount val="1"/>
                <c:pt idx="0">
                  <c:v>Efficiency vs Ouput Power at Uin = 16V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Efficiency!$F$8:$F$19</c:f>
              <c:numCache>
                <c:formatCode>General</c:formatCode>
                <c:ptCount val="12"/>
                <c:pt idx="0">
                  <c:v>7.3593000000000002</c:v>
                </c:pt>
                <c:pt idx="1">
                  <c:v>13.113</c:v>
                </c:pt>
                <c:pt idx="2">
                  <c:v>22.499400000000001</c:v>
                </c:pt>
                <c:pt idx="3">
                  <c:v>32.842399999999998</c:v>
                </c:pt>
                <c:pt idx="4">
                  <c:v>42.553599999999996</c:v>
                </c:pt>
                <c:pt idx="5">
                  <c:v>52.216000000000001</c:v>
                </c:pt>
                <c:pt idx="6">
                  <c:v>63.504000000000005</c:v>
                </c:pt>
                <c:pt idx="7">
                  <c:v>72.372</c:v>
                </c:pt>
                <c:pt idx="8">
                  <c:v>82.32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Efficiency!$H$8:$H$19</c:f>
              <c:numCache>
                <c:formatCode>0.00</c:formatCode>
                <c:ptCount val="12"/>
                <c:pt idx="0">
                  <c:v>0.91991250000000002</c:v>
                </c:pt>
                <c:pt idx="1">
                  <c:v>0.91062499999999991</c:v>
                </c:pt>
                <c:pt idx="2">
                  <c:v>0.93747500000000006</c:v>
                </c:pt>
                <c:pt idx="3">
                  <c:v>0.93728310502283096</c:v>
                </c:pt>
                <c:pt idx="4">
                  <c:v>0.92993006993006988</c:v>
                </c:pt>
                <c:pt idx="5">
                  <c:v>0.92189265536723164</c:v>
                </c:pt>
                <c:pt idx="6">
                  <c:v>0.92302325581395361</c:v>
                </c:pt>
                <c:pt idx="7">
                  <c:v>0.9137878787878787</c:v>
                </c:pt>
                <c:pt idx="8">
                  <c:v>0.90263157894736834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1-4494-8F42-D9AB6A5988F9}"/>
            </c:ext>
          </c:extLst>
        </c:ser>
        <c:ser>
          <c:idx val="0"/>
          <c:order val="1"/>
          <c:tx>
            <c:strRef>
              <c:f>Efficiency!$A$23</c:f>
              <c:strCache>
                <c:ptCount val="1"/>
                <c:pt idx="0">
                  <c:v>Efficiency vs Ouput Power at Uin = 26V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Efficiency!$F$27:$F$38</c:f>
              <c:numCache>
                <c:formatCode>0.00</c:formatCode>
                <c:ptCount val="12"/>
                <c:pt idx="0">
                  <c:v>4.2</c:v>
                </c:pt>
                <c:pt idx="1">
                  <c:v>12.896000000000001</c:v>
                </c:pt>
                <c:pt idx="2">
                  <c:v>20.79</c:v>
                </c:pt>
                <c:pt idx="3">
                  <c:v>33.357600000000005</c:v>
                </c:pt>
                <c:pt idx="4">
                  <c:v>42.164400000000001</c:v>
                </c:pt>
                <c:pt idx="5">
                  <c:v>53.737000000000002</c:v>
                </c:pt>
                <c:pt idx="6">
                  <c:v>60.884999999999998</c:v>
                </c:pt>
                <c:pt idx="7">
                  <c:v>70.927999999999997</c:v>
                </c:pt>
                <c:pt idx="8">
                  <c:v>82.508400000000009</c:v>
                </c:pt>
                <c:pt idx="9">
                  <c:v>92.988</c:v>
                </c:pt>
                <c:pt idx="10">
                  <c:v>101.84399999999999</c:v>
                </c:pt>
                <c:pt idx="11">
                  <c:v>115.855</c:v>
                </c:pt>
              </c:numCache>
            </c:numRef>
          </c:xVal>
          <c:yVal>
            <c:numRef>
              <c:f>Efficiency!$H$27:$H$38</c:f>
              <c:numCache>
                <c:formatCode>0.00</c:formatCode>
                <c:ptCount val="12"/>
                <c:pt idx="0">
                  <c:v>0.80769230769230771</c:v>
                </c:pt>
                <c:pt idx="1">
                  <c:v>0.91851851851851851</c:v>
                </c:pt>
                <c:pt idx="2">
                  <c:v>0.94072398190045259</c:v>
                </c:pt>
                <c:pt idx="3">
                  <c:v>0.95035897435897443</c:v>
                </c:pt>
                <c:pt idx="4">
                  <c:v>0.93740329035126735</c:v>
                </c:pt>
                <c:pt idx="5">
                  <c:v>0.94807692307692304</c:v>
                </c:pt>
                <c:pt idx="6">
                  <c:v>0.94806913734039233</c:v>
                </c:pt>
                <c:pt idx="7">
                  <c:v>0.9472222222222223</c:v>
                </c:pt>
                <c:pt idx="8">
                  <c:v>0.93335294117647083</c:v>
                </c:pt>
                <c:pt idx="9">
                  <c:v>0.94117408906882594</c:v>
                </c:pt>
                <c:pt idx="10">
                  <c:v>0.93263736263736252</c:v>
                </c:pt>
                <c:pt idx="11">
                  <c:v>0.92447334822853489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1-4494-8F42-D9AB6A5988F9}"/>
            </c:ext>
          </c:extLst>
        </c:ser>
        <c:ser>
          <c:idx val="2"/>
          <c:order val="2"/>
          <c:tx>
            <c:strRef>
              <c:f>Efficiency!$A$42</c:f>
              <c:strCache>
                <c:ptCount val="1"/>
                <c:pt idx="0">
                  <c:v>Efficiency vs Ouput Power at Uin = 36V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Efficiency!$F$46:$F$57</c:f>
              <c:numCache>
                <c:formatCode>0.00</c:formatCode>
                <c:ptCount val="12"/>
                <c:pt idx="0">
                  <c:v>4.944</c:v>
                </c:pt>
                <c:pt idx="1">
                  <c:v>8.2832000000000008</c:v>
                </c:pt>
                <c:pt idx="2">
                  <c:v>11.372400000000001</c:v>
                </c:pt>
                <c:pt idx="3">
                  <c:v>17.121600000000001</c:v>
                </c:pt>
                <c:pt idx="4">
                  <c:v>34.65</c:v>
                </c:pt>
                <c:pt idx="5">
                  <c:v>44.649000000000001</c:v>
                </c:pt>
                <c:pt idx="6">
                  <c:v>51.975000000000001</c:v>
                </c:pt>
                <c:pt idx="7">
                  <c:v>62.496000000000002</c:v>
                </c:pt>
                <c:pt idx="8">
                  <c:v>72.27</c:v>
                </c:pt>
                <c:pt idx="9">
                  <c:v>82.17</c:v>
                </c:pt>
                <c:pt idx="10">
                  <c:v>99.2</c:v>
                </c:pt>
                <c:pt idx="11">
                  <c:v>115.56800000000001</c:v>
                </c:pt>
              </c:numCache>
            </c:numRef>
          </c:xVal>
          <c:yVal>
            <c:numRef>
              <c:f>Efficiency!$H$46:$H$57</c:f>
              <c:numCache>
                <c:formatCode>0.00</c:formatCode>
                <c:ptCount val="12"/>
                <c:pt idx="0">
                  <c:v>0.78476190476190477</c:v>
                </c:pt>
                <c:pt idx="1">
                  <c:v>0.85854063018242133</c:v>
                </c:pt>
                <c:pt idx="2">
                  <c:v>0.87750000000000017</c:v>
                </c:pt>
                <c:pt idx="3">
                  <c:v>0.91461538461538472</c:v>
                </c:pt>
                <c:pt idx="4">
                  <c:v>0.92995169082125606</c:v>
                </c:pt>
                <c:pt idx="5">
                  <c:v>0.9540384615384615</c:v>
                </c:pt>
                <c:pt idx="6">
                  <c:v>0.95612582781456956</c:v>
                </c:pt>
                <c:pt idx="7">
                  <c:v>0.94863387978142089</c:v>
                </c:pt>
                <c:pt idx="8">
                  <c:v>0.95595238095238078</c:v>
                </c:pt>
                <c:pt idx="9">
                  <c:v>0.95104166666666679</c:v>
                </c:pt>
                <c:pt idx="10">
                  <c:v>0.94692630775105002</c:v>
                </c:pt>
                <c:pt idx="11">
                  <c:v>0.94418300653594789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1-4494-8F42-D9AB6A59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56256"/>
        <c:axId val="2018752096"/>
      </c:scatterChart>
      <c:valAx>
        <c:axId val="201875625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Ouput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752096"/>
        <c:crosses val="autoZero"/>
        <c:crossBetween val="midCat"/>
      </c:valAx>
      <c:valAx>
        <c:axId val="201875209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7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Wirkungsgrad vs Ausgangsleistung und Eingangsspannung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Efficiency!$A$5</c:f>
              <c:strCache>
                <c:ptCount val="1"/>
                <c:pt idx="0">
                  <c:v>Wirkungsgrad vs Ausgangsleistung bei Uin = 16V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Efficiency!$F$8:$F$16</c:f>
              <c:numCache>
                <c:formatCode>General</c:formatCode>
                <c:ptCount val="9"/>
                <c:pt idx="0">
                  <c:v>7.3593000000000002</c:v>
                </c:pt>
                <c:pt idx="1">
                  <c:v>13.113</c:v>
                </c:pt>
                <c:pt idx="2">
                  <c:v>22.499400000000001</c:v>
                </c:pt>
                <c:pt idx="3">
                  <c:v>32.842399999999998</c:v>
                </c:pt>
                <c:pt idx="4">
                  <c:v>42.553599999999996</c:v>
                </c:pt>
                <c:pt idx="5">
                  <c:v>52.216000000000001</c:v>
                </c:pt>
                <c:pt idx="6">
                  <c:v>63.504000000000005</c:v>
                </c:pt>
                <c:pt idx="7">
                  <c:v>72.372</c:v>
                </c:pt>
                <c:pt idx="8">
                  <c:v>82.32</c:v>
                </c:pt>
              </c:numCache>
            </c:numRef>
          </c:xVal>
          <c:yVal>
            <c:numRef>
              <c:f>Efficiency!$H$8:$H$16</c:f>
              <c:numCache>
                <c:formatCode>0.00</c:formatCode>
                <c:ptCount val="9"/>
                <c:pt idx="0">
                  <c:v>0.91991250000000002</c:v>
                </c:pt>
                <c:pt idx="1">
                  <c:v>0.91062499999999991</c:v>
                </c:pt>
                <c:pt idx="2">
                  <c:v>0.93747500000000006</c:v>
                </c:pt>
                <c:pt idx="3">
                  <c:v>0.93728310502283096</c:v>
                </c:pt>
                <c:pt idx="4">
                  <c:v>0.92993006993006988</c:v>
                </c:pt>
                <c:pt idx="5">
                  <c:v>0.92189265536723164</c:v>
                </c:pt>
                <c:pt idx="6">
                  <c:v>0.92302325581395361</c:v>
                </c:pt>
                <c:pt idx="7">
                  <c:v>0.9137878787878787</c:v>
                </c:pt>
                <c:pt idx="8">
                  <c:v>0.90263157894736834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0-42BF-870B-2BDC6261ADD0}"/>
            </c:ext>
          </c:extLst>
        </c:ser>
        <c:ser>
          <c:idx val="0"/>
          <c:order val="1"/>
          <c:tx>
            <c:strRef>
              <c:f>Efficiency!$A$24</c:f>
              <c:strCache>
                <c:ptCount val="1"/>
                <c:pt idx="0">
                  <c:v>Wirkungsgrad vs Ausgangsleistung bei Uin = 26V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Efficiency!$F$27:$F$38</c:f>
              <c:numCache>
                <c:formatCode>0.00</c:formatCode>
                <c:ptCount val="12"/>
                <c:pt idx="0">
                  <c:v>4.2</c:v>
                </c:pt>
                <c:pt idx="1">
                  <c:v>12.896000000000001</c:v>
                </c:pt>
                <c:pt idx="2">
                  <c:v>20.79</c:v>
                </c:pt>
                <c:pt idx="3">
                  <c:v>33.357600000000005</c:v>
                </c:pt>
                <c:pt idx="4">
                  <c:v>42.164400000000001</c:v>
                </c:pt>
                <c:pt idx="5">
                  <c:v>53.737000000000002</c:v>
                </c:pt>
                <c:pt idx="6">
                  <c:v>60.884999999999998</c:v>
                </c:pt>
                <c:pt idx="7">
                  <c:v>70.927999999999997</c:v>
                </c:pt>
                <c:pt idx="8">
                  <c:v>82.508400000000009</c:v>
                </c:pt>
                <c:pt idx="9">
                  <c:v>92.988</c:v>
                </c:pt>
                <c:pt idx="10">
                  <c:v>101.84399999999999</c:v>
                </c:pt>
                <c:pt idx="11">
                  <c:v>115.855</c:v>
                </c:pt>
              </c:numCache>
            </c:numRef>
          </c:xVal>
          <c:yVal>
            <c:numRef>
              <c:f>Efficiency!$H$27:$H$38</c:f>
              <c:numCache>
                <c:formatCode>0.00</c:formatCode>
                <c:ptCount val="12"/>
                <c:pt idx="0">
                  <c:v>0.80769230769230771</c:v>
                </c:pt>
                <c:pt idx="1">
                  <c:v>0.91851851851851851</c:v>
                </c:pt>
                <c:pt idx="2">
                  <c:v>0.94072398190045259</c:v>
                </c:pt>
                <c:pt idx="3">
                  <c:v>0.95035897435897443</c:v>
                </c:pt>
                <c:pt idx="4">
                  <c:v>0.93740329035126735</c:v>
                </c:pt>
                <c:pt idx="5">
                  <c:v>0.94807692307692304</c:v>
                </c:pt>
                <c:pt idx="6">
                  <c:v>0.94806913734039233</c:v>
                </c:pt>
                <c:pt idx="7">
                  <c:v>0.9472222222222223</c:v>
                </c:pt>
                <c:pt idx="8">
                  <c:v>0.93335294117647083</c:v>
                </c:pt>
                <c:pt idx="9">
                  <c:v>0.94117408906882594</c:v>
                </c:pt>
                <c:pt idx="10">
                  <c:v>0.93263736263736252</c:v>
                </c:pt>
                <c:pt idx="11">
                  <c:v>0.92447334822853489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0-42BF-870B-2BDC6261ADD0}"/>
            </c:ext>
          </c:extLst>
        </c:ser>
        <c:ser>
          <c:idx val="2"/>
          <c:order val="2"/>
          <c:tx>
            <c:strRef>
              <c:f>Efficiency!$A$43</c:f>
              <c:strCache>
                <c:ptCount val="1"/>
                <c:pt idx="0">
                  <c:v>Wirkungsgrad vs Ausgangsleistung bei Uin = 36V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Efficiency!$F$46:$F$57</c:f>
              <c:numCache>
                <c:formatCode>0.00</c:formatCode>
                <c:ptCount val="12"/>
                <c:pt idx="0">
                  <c:v>4.944</c:v>
                </c:pt>
                <c:pt idx="1">
                  <c:v>8.2832000000000008</c:v>
                </c:pt>
                <c:pt idx="2">
                  <c:v>11.372400000000001</c:v>
                </c:pt>
                <c:pt idx="3">
                  <c:v>17.121600000000001</c:v>
                </c:pt>
                <c:pt idx="4">
                  <c:v>34.65</c:v>
                </c:pt>
                <c:pt idx="5">
                  <c:v>44.649000000000001</c:v>
                </c:pt>
                <c:pt idx="6">
                  <c:v>51.975000000000001</c:v>
                </c:pt>
                <c:pt idx="7">
                  <c:v>62.496000000000002</c:v>
                </c:pt>
                <c:pt idx="8">
                  <c:v>72.27</c:v>
                </c:pt>
                <c:pt idx="9">
                  <c:v>82.17</c:v>
                </c:pt>
                <c:pt idx="10">
                  <c:v>99.2</c:v>
                </c:pt>
                <c:pt idx="11">
                  <c:v>115.56800000000001</c:v>
                </c:pt>
              </c:numCache>
            </c:numRef>
          </c:xVal>
          <c:yVal>
            <c:numRef>
              <c:f>Efficiency!$H$46:$H$57</c:f>
              <c:numCache>
                <c:formatCode>0.00</c:formatCode>
                <c:ptCount val="12"/>
                <c:pt idx="0">
                  <c:v>0.78476190476190477</c:v>
                </c:pt>
                <c:pt idx="1">
                  <c:v>0.85854063018242133</c:v>
                </c:pt>
                <c:pt idx="2">
                  <c:v>0.87750000000000017</c:v>
                </c:pt>
                <c:pt idx="3">
                  <c:v>0.91461538461538472</c:v>
                </c:pt>
                <c:pt idx="4">
                  <c:v>0.92995169082125606</c:v>
                </c:pt>
                <c:pt idx="5">
                  <c:v>0.9540384615384615</c:v>
                </c:pt>
                <c:pt idx="6">
                  <c:v>0.95612582781456956</c:v>
                </c:pt>
                <c:pt idx="7">
                  <c:v>0.94863387978142089</c:v>
                </c:pt>
                <c:pt idx="8">
                  <c:v>0.95595238095238078</c:v>
                </c:pt>
                <c:pt idx="9">
                  <c:v>0.95104166666666679</c:v>
                </c:pt>
                <c:pt idx="10">
                  <c:v>0.94692630775105002</c:v>
                </c:pt>
                <c:pt idx="11">
                  <c:v>0.94418300653594789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0-42BF-870B-2BDC6261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56256"/>
        <c:axId val="2018752096"/>
      </c:scatterChart>
      <c:valAx>
        <c:axId val="201875625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Ausgangsleistung /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752096"/>
        <c:crosses val="autoZero"/>
        <c:crossBetween val="midCat"/>
        <c:majorUnit val="10"/>
      </c:valAx>
      <c:valAx>
        <c:axId val="201875209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Wirkungsgrad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7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Wirkungsgrad vs Ausgangsleistung und Eingangsspannung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Efficiency!$A$5</c:f>
              <c:strCache>
                <c:ptCount val="1"/>
                <c:pt idx="0">
                  <c:v>Wirkungsgrad vs Ausgangsleistung bei Uin = 16V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Efficiency!$F$8:$F$16</c:f>
              <c:numCache>
                <c:formatCode>General</c:formatCode>
                <c:ptCount val="9"/>
                <c:pt idx="0">
                  <c:v>7.3593000000000002</c:v>
                </c:pt>
                <c:pt idx="1">
                  <c:v>13.113</c:v>
                </c:pt>
                <c:pt idx="2">
                  <c:v>22.499400000000001</c:v>
                </c:pt>
                <c:pt idx="3">
                  <c:v>32.842399999999998</c:v>
                </c:pt>
                <c:pt idx="4">
                  <c:v>42.553599999999996</c:v>
                </c:pt>
                <c:pt idx="5">
                  <c:v>52.216000000000001</c:v>
                </c:pt>
                <c:pt idx="6">
                  <c:v>63.504000000000005</c:v>
                </c:pt>
                <c:pt idx="7">
                  <c:v>72.372</c:v>
                </c:pt>
                <c:pt idx="8">
                  <c:v>82.32</c:v>
                </c:pt>
              </c:numCache>
            </c:numRef>
          </c:xVal>
          <c:yVal>
            <c:numRef>
              <c:f>Efficiency!$H$8:$H$16</c:f>
              <c:numCache>
                <c:formatCode>0.00</c:formatCode>
                <c:ptCount val="9"/>
                <c:pt idx="0">
                  <c:v>0.91991250000000002</c:v>
                </c:pt>
                <c:pt idx="1">
                  <c:v>0.91062499999999991</c:v>
                </c:pt>
                <c:pt idx="2">
                  <c:v>0.93747500000000006</c:v>
                </c:pt>
                <c:pt idx="3">
                  <c:v>0.93728310502283096</c:v>
                </c:pt>
                <c:pt idx="4">
                  <c:v>0.92993006993006988</c:v>
                </c:pt>
                <c:pt idx="5">
                  <c:v>0.92189265536723164</c:v>
                </c:pt>
                <c:pt idx="6">
                  <c:v>0.92302325581395361</c:v>
                </c:pt>
                <c:pt idx="7">
                  <c:v>0.9137878787878787</c:v>
                </c:pt>
                <c:pt idx="8">
                  <c:v>0.90263157894736834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F24-90EB-7F4F27E4110E}"/>
            </c:ext>
          </c:extLst>
        </c:ser>
        <c:ser>
          <c:idx val="0"/>
          <c:order val="1"/>
          <c:tx>
            <c:strRef>
              <c:f>Efficiency!$A$24</c:f>
              <c:strCache>
                <c:ptCount val="1"/>
                <c:pt idx="0">
                  <c:v>Wirkungsgrad vs Ausgangsleistung bei Uin = 26V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Efficiency!$F$27:$F$38</c:f>
              <c:numCache>
                <c:formatCode>0.00</c:formatCode>
                <c:ptCount val="12"/>
                <c:pt idx="0">
                  <c:v>4.2</c:v>
                </c:pt>
                <c:pt idx="1">
                  <c:v>12.896000000000001</c:v>
                </c:pt>
                <c:pt idx="2">
                  <c:v>20.79</c:v>
                </c:pt>
                <c:pt idx="3">
                  <c:v>33.357600000000005</c:v>
                </c:pt>
                <c:pt idx="4">
                  <c:v>42.164400000000001</c:v>
                </c:pt>
                <c:pt idx="5">
                  <c:v>53.737000000000002</c:v>
                </c:pt>
                <c:pt idx="6">
                  <c:v>60.884999999999998</c:v>
                </c:pt>
                <c:pt idx="7">
                  <c:v>70.927999999999997</c:v>
                </c:pt>
                <c:pt idx="8">
                  <c:v>82.508400000000009</c:v>
                </c:pt>
                <c:pt idx="9">
                  <c:v>92.988</c:v>
                </c:pt>
                <c:pt idx="10">
                  <c:v>101.84399999999999</c:v>
                </c:pt>
                <c:pt idx="11">
                  <c:v>115.855</c:v>
                </c:pt>
              </c:numCache>
            </c:numRef>
          </c:xVal>
          <c:yVal>
            <c:numRef>
              <c:f>Efficiency!$H$27:$H$38</c:f>
              <c:numCache>
                <c:formatCode>0.00</c:formatCode>
                <c:ptCount val="12"/>
                <c:pt idx="0">
                  <c:v>0.80769230769230771</c:v>
                </c:pt>
                <c:pt idx="1">
                  <c:v>0.91851851851851851</c:v>
                </c:pt>
                <c:pt idx="2">
                  <c:v>0.94072398190045259</c:v>
                </c:pt>
                <c:pt idx="3">
                  <c:v>0.95035897435897443</c:v>
                </c:pt>
                <c:pt idx="4">
                  <c:v>0.93740329035126735</c:v>
                </c:pt>
                <c:pt idx="5">
                  <c:v>0.94807692307692304</c:v>
                </c:pt>
                <c:pt idx="6">
                  <c:v>0.94806913734039233</c:v>
                </c:pt>
                <c:pt idx="7">
                  <c:v>0.9472222222222223</c:v>
                </c:pt>
                <c:pt idx="8">
                  <c:v>0.93335294117647083</c:v>
                </c:pt>
                <c:pt idx="9">
                  <c:v>0.94117408906882594</c:v>
                </c:pt>
                <c:pt idx="10">
                  <c:v>0.93263736263736252</c:v>
                </c:pt>
                <c:pt idx="11">
                  <c:v>0.92447334822853489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D-4F24-90EB-7F4F27E4110E}"/>
            </c:ext>
          </c:extLst>
        </c:ser>
        <c:ser>
          <c:idx val="2"/>
          <c:order val="2"/>
          <c:tx>
            <c:strRef>
              <c:f>Efficiency!$A$43</c:f>
              <c:strCache>
                <c:ptCount val="1"/>
                <c:pt idx="0">
                  <c:v>Wirkungsgrad vs Ausgangsleistung bei Uin = 36V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Efficiency!$F$46:$F$57</c:f>
              <c:numCache>
                <c:formatCode>0.00</c:formatCode>
                <c:ptCount val="12"/>
                <c:pt idx="0">
                  <c:v>4.944</c:v>
                </c:pt>
                <c:pt idx="1">
                  <c:v>8.2832000000000008</c:v>
                </c:pt>
                <c:pt idx="2">
                  <c:v>11.372400000000001</c:v>
                </c:pt>
                <c:pt idx="3">
                  <c:v>17.121600000000001</c:v>
                </c:pt>
                <c:pt idx="4">
                  <c:v>34.65</c:v>
                </c:pt>
                <c:pt idx="5">
                  <c:v>44.649000000000001</c:v>
                </c:pt>
                <c:pt idx="6">
                  <c:v>51.975000000000001</c:v>
                </c:pt>
                <c:pt idx="7">
                  <c:v>62.496000000000002</c:v>
                </c:pt>
                <c:pt idx="8">
                  <c:v>72.27</c:v>
                </c:pt>
                <c:pt idx="9">
                  <c:v>82.17</c:v>
                </c:pt>
                <c:pt idx="10">
                  <c:v>99.2</c:v>
                </c:pt>
                <c:pt idx="11">
                  <c:v>115.56800000000001</c:v>
                </c:pt>
              </c:numCache>
            </c:numRef>
          </c:xVal>
          <c:yVal>
            <c:numRef>
              <c:f>Efficiency!$H$46:$H$57</c:f>
              <c:numCache>
                <c:formatCode>0.00</c:formatCode>
                <c:ptCount val="12"/>
                <c:pt idx="0">
                  <c:v>0.78476190476190477</c:v>
                </c:pt>
                <c:pt idx="1">
                  <c:v>0.85854063018242133</c:v>
                </c:pt>
                <c:pt idx="2">
                  <c:v>0.87750000000000017</c:v>
                </c:pt>
                <c:pt idx="3">
                  <c:v>0.91461538461538472</c:v>
                </c:pt>
                <c:pt idx="4">
                  <c:v>0.92995169082125606</c:v>
                </c:pt>
                <c:pt idx="5">
                  <c:v>0.9540384615384615</c:v>
                </c:pt>
                <c:pt idx="6">
                  <c:v>0.95612582781456956</c:v>
                </c:pt>
                <c:pt idx="7">
                  <c:v>0.94863387978142089</c:v>
                </c:pt>
                <c:pt idx="8">
                  <c:v>0.95595238095238078</c:v>
                </c:pt>
                <c:pt idx="9">
                  <c:v>0.95104166666666679</c:v>
                </c:pt>
                <c:pt idx="10">
                  <c:v>0.94692630775105002</c:v>
                </c:pt>
                <c:pt idx="11">
                  <c:v>0.94418300653594789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D-4F24-90EB-7F4F27E4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56256"/>
        <c:axId val="2018752096"/>
      </c:scatterChart>
      <c:valAx>
        <c:axId val="201875625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Ausgangsleistung /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752096"/>
        <c:crosses val="autoZero"/>
        <c:crossBetween val="midCat"/>
        <c:majorUnit val="10"/>
      </c:valAx>
      <c:valAx>
        <c:axId val="201875209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Wirkungsgrad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7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7</xdr:row>
      <xdr:rowOff>185736</xdr:rowOff>
    </xdr:from>
    <xdr:to>
      <xdr:col>21</xdr:col>
      <xdr:colOff>428624</xdr:colOff>
      <xdr:row>31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BBD88B-75FC-406A-99F2-27F30CA6C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21</xdr:col>
      <xdr:colOff>428625</xdr:colOff>
      <xdr:row>60</xdr:row>
      <xdr:rowOff>157163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DE81306-C2FC-4D15-A8FF-046CEB81D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60</xdr:row>
      <xdr:rowOff>152400</xdr:rowOff>
    </xdr:from>
    <xdr:to>
      <xdr:col>11</xdr:col>
      <xdr:colOff>38100</xdr:colOff>
      <xdr:row>84</xdr:row>
      <xdr:rowOff>119063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FCB1407-2D36-415B-B4AF-B1D68EFC5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219075</xdr:colOff>
      <xdr:row>62</xdr:row>
      <xdr:rowOff>123825</xdr:rowOff>
    </xdr:from>
    <xdr:to>
      <xdr:col>22</xdr:col>
      <xdr:colOff>676275</xdr:colOff>
      <xdr:row>86</xdr:row>
      <xdr:rowOff>90488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ACA9493-291C-46E6-A0E7-7BC2A13AC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89FD84B-C945-410C-95D7-70D07FAB2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20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10</xdr:col>
      <xdr:colOff>0</xdr:colOff>
      <xdr:row>50</xdr:row>
      <xdr:rowOff>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E9A392C-3ACF-45F6-8D16-F0542601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53000"/>
          <a:ext cx="7620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C4D5-2C02-4DCF-ABAE-B8D915E8030A}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35.42578125" bestFit="1" customWidth="1"/>
    <col min="2" max="2" width="56.7109375" bestFit="1" customWidth="1"/>
  </cols>
  <sheetData>
    <row r="1" spans="1:2" s="1" customFormat="1" ht="18.75" x14ac:dyDescent="0.3">
      <c r="A1" s="1" t="s">
        <v>1</v>
      </c>
      <c r="B1" s="1" t="s">
        <v>8</v>
      </c>
    </row>
    <row r="3" spans="1:2" x14ac:dyDescent="0.25">
      <c r="A3" t="s">
        <v>0</v>
      </c>
    </row>
    <row r="4" spans="1:2" x14ac:dyDescent="0.25">
      <c r="A4" t="s">
        <v>3</v>
      </c>
    </row>
    <row r="5" spans="1:2" x14ac:dyDescent="0.25">
      <c r="A5" t="s">
        <v>2</v>
      </c>
      <c r="B5" t="s">
        <v>4</v>
      </c>
    </row>
    <row r="6" spans="1:2" x14ac:dyDescent="0.25">
      <c r="A6" t="s">
        <v>5</v>
      </c>
      <c r="B6" t="s">
        <v>6</v>
      </c>
    </row>
    <row r="8" spans="1:2" x14ac:dyDescent="0.25">
      <c r="A8" t="s">
        <v>7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BB3C-FB4E-4AB3-A47D-B8623E064F9F}">
  <dimension ref="A1:M57"/>
  <sheetViews>
    <sheetView workbookViewId="0">
      <selection activeCell="L63" sqref="L63"/>
    </sheetView>
  </sheetViews>
  <sheetFormatPr baseColWidth="10" defaultRowHeight="15" x14ac:dyDescent="0.25"/>
  <cols>
    <col min="12" max="12" width="6" customWidth="1"/>
    <col min="13" max="13" width="12.85546875" customWidth="1"/>
  </cols>
  <sheetData>
    <row r="1" spans="1:13" ht="20.25" thickBot="1" x14ac:dyDescent="0.35">
      <c r="A1" s="8" t="s">
        <v>17</v>
      </c>
      <c r="B1" s="8"/>
      <c r="C1" s="8"/>
      <c r="D1" s="8"/>
      <c r="E1" s="8"/>
    </row>
    <row r="2" spans="1:13" ht="15.75" thickTop="1" x14ac:dyDescent="0.25"/>
    <row r="3" spans="1:13" x14ac:dyDescent="0.25">
      <c r="L3" s="5" t="s">
        <v>9</v>
      </c>
      <c r="M3" s="5" t="s">
        <v>18</v>
      </c>
    </row>
    <row r="4" spans="1:13" x14ac:dyDescent="0.25">
      <c r="A4" s="5" t="str">
        <f>"Efficiency vs Ouput Power at Uin = " &amp; A8 &amp; "V"</f>
        <v>Efficiency vs Ouput Power at Uin = 16V</v>
      </c>
      <c r="L4">
        <v>16</v>
      </c>
      <c r="M4" s="3">
        <f>J5</f>
        <v>0.92184011598548155</v>
      </c>
    </row>
    <row r="5" spans="1:13" x14ac:dyDescent="0.25">
      <c r="A5" t="s">
        <v>43</v>
      </c>
      <c r="H5" t="s">
        <v>16</v>
      </c>
      <c r="J5" s="3">
        <f>AVERAGE(H8:H16)</f>
        <v>0.92184011598548155</v>
      </c>
      <c r="L5">
        <v>26</v>
      </c>
      <c r="M5" s="3">
        <f>J24</f>
        <v>0.92747525804768749</v>
      </c>
    </row>
    <row r="6" spans="1:13" x14ac:dyDescent="0.25">
      <c r="A6" t="s">
        <v>9</v>
      </c>
      <c r="B6" t="s">
        <v>10</v>
      </c>
      <c r="C6" t="s">
        <v>14</v>
      </c>
      <c r="D6" t="s">
        <v>11</v>
      </c>
      <c r="E6" t="s">
        <v>12</v>
      </c>
      <c r="F6" t="s">
        <v>13</v>
      </c>
      <c r="H6" t="s">
        <v>15</v>
      </c>
      <c r="L6">
        <v>36</v>
      </c>
      <c r="M6" s="3">
        <f>J43</f>
        <v>0.91852259511845535</v>
      </c>
    </row>
    <row r="7" spans="1:13" x14ac:dyDescent="0.25">
      <c r="A7" s="2">
        <v>16</v>
      </c>
      <c r="B7" s="2">
        <v>3.2000000000000001E-2</v>
      </c>
      <c r="C7" s="2">
        <f>A7*B7</f>
        <v>0.51200000000000001</v>
      </c>
      <c r="D7" s="2">
        <v>48</v>
      </c>
      <c r="E7" s="2">
        <v>0</v>
      </c>
      <c r="F7" s="2">
        <f>D7*E7</f>
        <v>0</v>
      </c>
      <c r="H7" s="2"/>
    </row>
    <row r="8" spans="1:13" x14ac:dyDescent="0.25">
      <c r="A8">
        <v>16</v>
      </c>
      <c r="B8" s="4">
        <v>0.5</v>
      </c>
      <c r="C8">
        <f t="shared" ref="C8:C19" si="0">A8*B8</f>
        <v>8</v>
      </c>
      <c r="D8" s="4">
        <v>48.1</v>
      </c>
      <c r="E8" s="4">
        <v>0.153</v>
      </c>
      <c r="F8">
        <f t="shared" ref="F8:F19" si="1">D8*E8</f>
        <v>7.3593000000000002</v>
      </c>
      <c r="H8" s="9">
        <f>F8/C8</f>
        <v>0.91991250000000002</v>
      </c>
    </row>
    <row r="9" spans="1:13" x14ac:dyDescent="0.25">
      <c r="A9">
        <v>16</v>
      </c>
      <c r="B9" s="4">
        <v>0.9</v>
      </c>
      <c r="C9">
        <f t="shared" si="0"/>
        <v>14.4</v>
      </c>
      <c r="D9" s="4">
        <v>46.5</v>
      </c>
      <c r="E9" s="4">
        <v>0.28199999999999997</v>
      </c>
      <c r="F9">
        <f t="shared" si="1"/>
        <v>13.113</v>
      </c>
      <c r="H9" s="9">
        <f t="shared" ref="H9:H15" si="2">F9/C9</f>
        <v>0.91062499999999991</v>
      </c>
    </row>
    <row r="10" spans="1:13" x14ac:dyDescent="0.25">
      <c r="A10">
        <v>16</v>
      </c>
      <c r="B10" s="4">
        <v>1.5</v>
      </c>
      <c r="C10">
        <f t="shared" si="0"/>
        <v>24</v>
      </c>
      <c r="D10" s="4">
        <v>48.7</v>
      </c>
      <c r="E10" s="4">
        <v>0.46200000000000002</v>
      </c>
      <c r="F10">
        <f t="shared" si="1"/>
        <v>22.499400000000001</v>
      </c>
      <c r="H10" s="9">
        <f t="shared" si="2"/>
        <v>0.93747500000000006</v>
      </c>
    </row>
    <row r="11" spans="1:13" x14ac:dyDescent="0.25">
      <c r="A11">
        <v>16</v>
      </c>
      <c r="B11" s="4">
        <v>2.19</v>
      </c>
      <c r="C11">
        <f t="shared" si="0"/>
        <v>35.04</v>
      </c>
      <c r="D11" s="4">
        <v>48.8</v>
      </c>
      <c r="E11" s="4">
        <v>0.67300000000000004</v>
      </c>
      <c r="F11">
        <f t="shared" si="1"/>
        <v>32.842399999999998</v>
      </c>
      <c r="H11" s="9">
        <f t="shared" si="2"/>
        <v>0.93728310502283096</v>
      </c>
    </row>
    <row r="12" spans="1:13" x14ac:dyDescent="0.25">
      <c r="A12">
        <v>16</v>
      </c>
      <c r="B12" s="4">
        <v>2.86</v>
      </c>
      <c r="C12">
        <f t="shared" si="0"/>
        <v>45.76</v>
      </c>
      <c r="D12" s="4">
        <v>48.8</v>
      </c>
      <c r="E12" s="4">
        <v>0.872</v>
      </c>
      <c r="F12">
        <f t="shared" si="1"/>
        <v>42.553599999999996</v>
      </c>
      <c r="H12" s="9">
        <f t="shared" si="2"/>
        <v>0.92993006993006988</v>
      </c>
    </row>
    <row r="13" spans="1:13" x14ac:dyDescent="0.25">
      <c r="A13">
        <v>16</v>
      </c>
      <c r="B13" s="4">
        <v>3.54</v>
      </c>
      <c r="C13">
        <f t="shared" si="0"/>
        <v>56.64</v>
      </c>
      <c r="D13" s="4">
        <v>48.8</v>
      </c>
      <c r="E13" s="4">
        <v>1.07</v>
      </c>
      <c r="F13">
        <f t="shared" si="1"/>
        <v>52.216000000000001</v>
      </c>
      <c r="H13" s="9">
        <f t="shared" si="2"/>
        <v>0.92189265536723164</v>
      </c>
    </row>
    <row r="14" spans="1:13" x14ac:dyDescent="0.25">
      <c r="A14">
        <v>16</v>
      </c>
      <c r="B14" s="4">
        <v>4.3</v>
      </c>
      <c r="C14">
        <f t="shared" si="0"/>
        <v>68.8</v>
      </c>
      <c r="D14" s="4">
        <v>49</v>
      </c>
      <c r="E14" s="4">
        <v>1.296</v>
      </c>
      <c r="F14">
        <f t="shared" si="1"/>
        <v>63.504000000000005</v>
      </c>
      <c r="H14" s="9">
        <f t="shared" si="2"/>
        <v>0.92302325581395361</v>
      </c>
    </row>
    <row r="15" spans="1:13" x14ac:dyDescent="0.25">
      <c r="A15">
        <v>16</v>
      </c>
      <c r="B15" s="4">
        <v>4.95</v>
      </c>
      <c r="C15">
        <f t="shared" si="0"/>
        <v>79.2</v>
      </c>
      <c r="D15" s="4">
        <v>48.9</v>
      </c>
      <c r="E15" s="4">
        <v>1.48</v>
      </c>
      <c r="F15">
        <f t="shared" si="1"/>
        <v>72.372</v>
      </c>
      <c r="H15" s="9">
        <f t="shared" si="2"/>
        <v>0.9137878787878787</v>
      </c>
    </row>
    <row r="16" spans="1:13" x14ac:dyDescent="0.25">
      <c r="A16">
        <v>16</v>
      </c>
      <c r="B16" s="4">
        <v>5.7</v>
      </c>
      <c r="C16">
        <f t="shared" si="0"/>
        <v>91.2</v>
      </c>
      <c r="D16" s="4">
        <v>49</v>
      </c>
      <c r="E16" s="4">
        <v>1.68</v>
      </c>
      <c r="F16">
        <f t="shared" si="1"/>
        <v>82.32</v>
      </c>
      <c r="H16" s="9">
        <f>F16/C16</f>
        <v>0.90263157894736834</v>
      </c>
    </row>
    <row r="17" spans="1:10" x14ac:dyDescent="0.25">
      <c r="A17">
        <v>16</v>
      </c>
      <c r="C17">
        <f t="shared" si="0"/>
        <v>0</v>
      </c>
      <c r="F17">
        <f t="shared" si="1"/>
        <v>0</v>
      </c>
      <c r="H17" s="9" t="e">
        <f t="shared" ref="H17:H19" si="3">F17/C17</f>
        <v>#DIV/0!</v>
      </c>
    </row>
    <row r="18" spans="1:10" x14ac:dyDescent="0.25">
      <c r="A18">
        <v>16</v>
      </c>
      <c r="C18">
        <f t="shared" si="0"/>
        <v>0</v>
      </c>
      <c r="F18">
        <f t="shared" si="1"/>
        <v>0</v>
      </c>
      <c r="H18" s="9" t="e">
        <f t="shared" si="3"/>
        <v>#DIV/0!</v>
      </c>
    </row>
    <row r="19" spans="1:10" x14ac:dyDescent="0.25">
      <c r="A19">
        <v>16</v>
      </c>
      <c r="C19">
        <f t="shared" si="0"/>
        <v>0</v>
      </c>
      <c r="F19">
        <f t="shared" si="1"/>
        <v>0</v>
      </c>
      <c r="H19" s="9" t="e">
        <f t="shared" si="3"/>
        <v>#DIV/0!</v>
      </c>
    </row>
    <row r="23" spans="1:10" x14ac:dyDescent="0.25">
      <c r="A23" s="5" t="str">
        <f>"Efficiency vs Ouput Power at Uin = " &amp; A27 &amp; "V"</f>
        <v>Efficiency vs Ouput Power at Uin = 26V</v>
      </c>
    </row>
    <row r="24" spans="1:10" x14ac:dyDescent="0.25">
      <c r="A24" t="s">
        <v>44</v>
      </c>
      <c r="H24" t="s">
        <v>16</v>
      </c>
      <c r="J24" s="3">
        <f>AVERAGE(H27:H38)</f>
        <v>0.92747525804768749</v>
      </c>
    </row>
    <row r="25" spans="1:10" x14ac:dyDescent="0.25">
      <c r="A25" t="s">
        <v>9</v>
      </c>
      <c r="B25" t="s">
        <v>10</v>
      </c>
      <c r="C25" t="s">
        <v>14</v>
      </c>
      <c r="D25" t="s">
        <v>11</v>
      </c>
      <c r="E25" t="s">
        <v>12</v>
      </c>
      <c r="F25" t="s">
        <v>13</v>
      </c>
      <c r="H25" t="s">
        <v>15</v>
      </c>
    </row>
    <row r="26" spans="1:10" x14ac:dyDescent="0.25">
      <c r="A26" s="2">
        <v>26</v>
      </c>
      <c r="B26" s="2">
        <v>3.7999999999999999E-2</v>
      </c>
      <c r="C26" s="2">
        <f t="shared" ref="C26:C38" si="4">A26*B26</f>
        <v>0.98799999999999999</v>
      </c>
      <c r="D26" s="2">
        <v>48</v>
      </c>
      <c r="E26" s="2">
        <v>0</v>
      </c>
      <c r="F26" s="2">
        <f t="shared" ref="F26:F38" si="5">D26*E26</f>
        <v>0</v>
      </c>
      <c r="H26" s="2"/>
    </row>
    <row r="27" spans="1:10" x14ac:dyDescent="0.25">
      <c r="A27" s="4">
        <v>26</v>
      </c>
      <c r="B27" s="4">
        <v>0.2</v>
      </c>
      <c r="C27" s="4">
        <f t="shared" si="4"/>
        <v>5.2</v>
      </c>
      <c r="D27" s="4">
        <v>30</v>
      </c>
      <c r="E27" s="4">
        <v>0.14000000000000001</v>
      </c>
      <c r="F27" s="4">
        <f t="shared" si="5"/>
        <v>4.2</v>
      </c>
      <c r="H27" s="9">
        <f>F27/C27</f>
        <v>0.80769230769230771</v>
      </c>
    </row>
    <row r="28" spans="1:10" x14ac:dyDescent="0.25">
      <c r="A28" s="4">
        <v>26</v>
      </c>
      <c r="B28" s="4">
        <v>0.54</v>
      </c>
      <c r="C28" s="4">
        <f t="shared" si="4"/>
        <v>14.040000000000001</v>
      </c>
      <c r="D28" s="4">
        <v>49.6</v>
      </c>
      <c r="E28" s="4">
        <v>0.26</v>
      </c>
      <c r="F28" s="4">
        <f t="shared" si="5"/>
        <v>12.896000000000001</v>
      </c>
      <c r="H28" s="9">
        <f t="shared" ref="H28:H29" si="6">F28/C28</f>
        <v>0.91851851851851851</v>
      </c>
    </row>
    <row r="29" spans="1:10" x14ac:dyDescent="0.25">
      <c r="A29" s="4">
        <v>26</v>
      </c>
      <c r="B29" s="4">
        <v>0.85</v>
      </c>
      <c r="C29" s="4">
        <f t="shared" si="4"/>
        <v>22.099999999999998</v>
      </c>
      <c r="D29" s="4">
        <v>49.5</v>
      </c>
      <c r="E29" s="4">
        <v>0.42</v>
      </c>
      <c r="F29" s="4">
        <f t="shared" si="5"/>
        <v>20.79</v>
      </c>
      <c r="H29" s="9">
        <f t="shared" si="6"/>
        <v>0.94072398190045259</v>
      </c>
    </row>
    <row r="30" spans="1:10" x14ac:dyDescent="0.25">
      <c r="A30" s="4">
        <v>26</v>
      </c>
      <c r="B30" s="4">
        <v>1.35</v>
      </c>
      <c r="C30" s="4">
        <f t="shared" si="4"/>
        <v>35.1</v>
      </c>
      <c r="D30" s="4">
        <v>49.2</v>
      </c>
      <c r="E30" s="4">
        <v>0.67800000000000005</v>
      </c>
      <c r="F30" s="4">
        <f t="shared" si="5"/>
        <v>33.357600000000005</v>
      </c>
      <c r="H30" s="9">
        <f t="shared" ref="H30:H38" si="7">F30/C30</f>
        <v>0.95035897435897443</v>
      </c>
    </row>
    <row r="31" spans="1:10" x14ac:dyDescent="0.25">
      <c r="A31" s="4">
        <v>26</v>
      </c>
      <c r="B31" s="4">
        <v>1.73</v>
      </c>
      <c r="C31" s="4">
        <f t="shared" si="4"/>
        <v>44.98</v>
      </c>
      <c r="D31" s="4">
        <v>49.2</v>
      </c>
      <c r="E31" s="4">
        <v>0.85699999999999998</v>
      </c>
      <c r="F31" s="4">
        <f t="shared" si="5"/>
        <v>42.164400000000001</v>
      </c>
      <c r="H31" s="9">
        <f t="shared" si="7"/>
        <v>0.93740329035126735</v>
      </c>
    </row>
    <row r="32" spans="1:10" x14ac:dyDescent="0.25">
      <c r="A32" s="4">
        <v>26</v>
      </c>
      <c r="B32" s="4">
        <v>2.1800000000000002</v>
      </c>
      <c r="C32" s="4">
        <f t="shared" si="4"/>
        <v>56.680000000000007</v>
      </c>
      <c r="D32" s="4">
        <v>49.3</v>
      </c>
      <c r="E32" s="4">
        <v>1.0900000000000001</v>
      </c>
      <c r="F32" s="4">
        <f t="shared" si="5"/>
        <v>53.737000000000002</v>
      </c>
      <c r="H32" s="9">
        <f t="shared" si="7"/>
        <v>0.94807692307692304</v>
      </c>
    </row>
    <row r="33" spans="1:10" x14ac:dyDescent="0.25">
      <c r="A33" s="4">
        <v>26</v>
      </c>
      <c r="B33" s="4">
        <v>2.4700000000000002</v>
      </c>
      <c r="C33" s="4">
        <f t="shared" si="4"/>
        <v>64.22</v>
      </c>
      <c r="D33" s="4">
        <v>49.5</v>
      </c>
      <c r="E33" s="4">
        <v>1.23</v>
      </c>
      <c r="F33" s="4">
        <f t="shared" si="5"/>
        <v>60.884999999999998</v>
      </c>
      <c r="H33" s="9">
        <f t="shared" si="7"/>
        <v>0.94806913734039233</v>
      </c>
    </row>
    <row r="34" spans="1:10" x14ac:dyDescent="0.25">
      <c r="A34" s="4">
        <v>26</v>
      </c>
      <c r="B34" s="4">
        <v>2.88</v>
      </c>
      <c r="C34" s="4">
        <f t="shared" si="4"/>
        <v>74.88</v>
      </c>
      <c r="D34" s="4">
        <v>49.6</v>
      </c>
      <c r="E34" s="4">
        <v>1.43</v>
      </c>
      <c r="F34" s="4">
        <f t="shared" si="5"/>
        <v>70.927999999999997</v>
      </c>
      <c r="H34" s="9">
        <f t="shared" si="7"/>
        <v>0.9472222222222223</v>
      </c>
    </row>
    <row r="35" spans="1:10" x14ac:dyDescent="0.25">
      <c r="A35" s="4">
        <v>26</v>
      </c>
      <c r="B35" s="4">
        <v>3.4</v>
      </c>
      <c r="C35" s="4">
        <f t="shared" si="4"/>
        <v>88.399999999999991</v>
      </c>
      <c r="D35" s="4">
        <v>49.2</v>
      </c>
      <c r="E35" s="4">
        <v>1.677</v>
      </c>
      <c r="F35" s="4">
        <f t="shared" si="5"/>
        <v>82.508400000000009</v>
      </c>
      <c r="H35" s="9">
        <f t="shared" si="7"/>
        <v>0.93335294117647083</v>
      </c>
    </row>
    <row r="36" spans="1:10" x14ac:dyDescent="0.25">
      <c r="A36" s="4">
        <v>26</v>
      </c>
      <c r="B36" s="4">
        <v>3.8</v>
      </c>
      <c r="C36" s="4">
        <f t="shared" si="4"/>
        <v>98.8</v>
      </c>
      <c r="D36" s="4">
        <v>49.2</v>
      </c>
      <c r="E36" s="4">
        <v>1.89</v>
      </c>
      <c r="F36" s="4">
        <f t="shared" si="5"/>
        <v>92.988</v>
      </c>
      <c r="H36" s="9">
        <f t="shared" si="7"/>
        <v>0.94117408906882594</v>
      </c>
    </row>
    <row r="37" spans="1:10" x14ac:dyDescent="0.25">
      <c r="A37" s="4">
        <v>26</v>
      </c>
      <c r="B37" s="4">
        <v>4.2</v>
      </c>
      <c r="C37" s="4">
        <f t="shared" si="4"/>
        <v>109.2</v>
      </c>
      <c r="D37" s="4">
        <v>49.2</v>
      </c>
      <c r="E37" s="4">
        <v>2.0699999999999998</v>
      </c>
      <c r="F37" s="4">
        <f t="shared" si="5"/>
        <v>101.84399999999999</v>
      </c>
      <c r="H37" s="9">
        <f t="shared" si="7"/>
        <v>0.93263736263736252</v>
      </c>
    </row>
    <row r="38" spans="1:10" x14ac:dyDescent="0.25">
      <c r="A38" s="4">
        <v>26</v>
      </c>
      <c r="B38" s="4">
        <v>4.82</v>
      </c>
      <c r="C38" s="4">
        <f t="shared" si="4"/>
        <v>125.32000000000001</v>
      </c>
      <c r="D38" s="4">
        <v>49.3</v>
      </c>
      <c r="E38" s="4">
        <v>2.35</v>
      </c>
      <c r="F38" s="4">
        <f t="shared" si="5"/>
        <v>115.855</v>
      </c>
      <c r="H38" s="9">
        <f t="shared" si="7"/>
        <v>0.92447334822853489</v>
      </c>
    </row>
    <row r="42" spans="1:10" x14ac:dyDescent="0.25">
      <c r="A42" s="5" t="str">
        <f>"Efficiency vs Ouput Power at Uin = " &amp; A46 &amp; "V"</f>
        <v>Efficiency vs Ouput Power at Uin = 36V</v>
      </c>
    </row>
    <row r="43" spans="1:10" x14ac:dyDescent="0.25">
      <c r="A43" t="s">
        <v>42</v>
      </c>
      <c r="H43" t="s">
        <v>16</v>
      </c>
      <c r="J43" s="3">
        <f>AVERAGE(H46:H57)</f>
        <v>0.91852259511845535</v>
      </c>
    </row>
    <row r="44" spans="1:10" x14ac:dyDescent="0.25">
      <c r="A44" t="s">
        <v>9</v>
      </c>
      <c r="B44" t="s">
        <v>10</v>
      </c>
      <c r="C44" t="s">
        <v>14</v>
      </c>
      <c r="D44" t="s">
        <v>11</v>
      </c>
      <c r="E44" t="s">
        <v>12</v>
      </c>
      <c r="F44" t="s">
        <v>13</v>
      </c>
      <c r="H44" t="s">
        <v>15</v>
      </c>
    </row>
    <row r="45" spans="1:10" x14ac:dyDescent="0.25">
      <c r="A45" s="2">
        <v>36</v>
      </c>
      <c r="B45" s="2">
        <v>2.5000000000000001E-2</v>
      </c>
      <c r="C45" s="2">
        <f>A45*B45</f>
        <v>0.9</v>
      </c>
      <c r="D45" s="2">
        <v>48</v>
      </c>
      <c r="E45" s="2">
        <v>0</v>
      </c>
      <c r="F45" s="2">
        <f>D45*E45</f>
        <v>0</v>
      </c>
      <c r="H45" s="2"/>
    </row>
    <row r="46" spans="1:10" x14ac:dyDescent="0.25">
      <c r="A46">
        <v>36</v>
      </c>
      <c r="B46" s="4">
        <v>0.17499999999999999</v>
      </c>
      <c r="C46" s="4">
        <f t="shared" ref="C46:C53" si="8">A46*B46</f>
        <v>6.3</v>
      </c>
      <c r="D46" s="4">
        <v>48</v>
      </c>
      <c r="E46" s="4">
        <v>0.10299999999999999</v>
      </c>
      <c r="F46" s="4">
        <f t="shared" ref="F46:F53" si="9">D46*E46</f>
        <v>4.944</v>
      </c>
      <c r="H46" s="9">
        <f>F46/C46</f>
        <v>0.78476190476190477</v>
      </c>
    </row>
    <row r="47" spans="1:10" x14ac:dyDescent="0.25">
      <c r="A47">
        <v>36</v>
      </c>
      <c r="B47" s="4">
        <v>0.26800000000000002</v>
      </c>
      <c r="C47" s="4">
        <f t="shared" si="8"/>
        <v>9.6479999999999997</v>
      </c>
      <c r="D47" s="4">
        <v>49.6</v>
      </c>
      <c r="E47" s="4">
        <v>0.16700000000000001</v>
      </c>
      <c r="F47" s="4">
        <f t="shared" si="9"/>
        <v>8.2832000000000008</v>
      </c>
      <c r="H47" s="9">
        <f t="shared" ref="H47:H53" si="10">F47/C47</f>
        <v>0.85854063018242133</v>
      </c>
    </row>
    <row r="48" spans="1:10" x14ac:dyDescent="0.25">
      <c r="A48">
        <v>36</v>
      </c>
      <c r="B48" s="4">
        <v>0.36</v>
      </c>
      <c r="C48" s="4">
        <f t="shared" si="8"/>
        <v>12.959999999999999</v>
      </c>
      <c r="D48" s="4">
        <v>48.6</v>
      </c>
      <c r="E48" s="4">
        <v>0.23400000000000001</v>
      </c>
      <c r="F48" s="4">
        <f t="shared" si="9"/>
        <v>11.372400000000001</v>
      </c>
      <c r="H48" s="9">
        <f t="shared" si="10"/>
        <v>0.87750000000000017</v>
      </c>
    </row>
    <row r="49" spans="1:8" x14ac:dyDescent="0.25">
      <c r="A49">
        <v>36</v>
      </c>
      <c r="B49" s="4">
        <v>0.52</v>
      </c>
      <c r="C49" s="4">
        <f t="shared" si="8"/>
        <v>18.72</v>
      </c>
      <c r="D49" s="4">
        <v>49.2</v>
      </c>
      <c r="E49" s="4">
        <v>0.34799999999999998</v>
      </c>
      <c r="F49" s="4">
        <f t="shared" si="9"/>
        <v>17.121600000000001</v>
      </c>
      <c r="H49" s="9">
        <f t="shared" si="10"/>
        <v>0.91461538461538472</v>
      </c>
    </row>
    <row r="50" spans="1:8" x14ac:dyDescent="0.25">
      <c r="A50">
        <v>36</v>
      </c>
      <c r="B50" s="4">
        <v>1.0349999999999999</v>
      </c>
      <c r="C50" s="4">
        <f t="shared" si="8"/>
        <v>37.26</v>
      </c>
      <c r="D50" s="4">
        <v>49.5</v>
      </c>
      <c r="E50" s="4">
        <v>0.7</v>
      </c>
      <c r="F50" s="4">
        <f t="shared" si="9"/>
        <v>34.65</v>
      </c>
      <c r="H50" s="9">
        <f t="shared" si="10"/>
        <v>0.92995169082125606</v>
      </c>
    </row>
    <row r="51" spans="1:8" x14ac:dyDescent="0.25">
      <c r="A51">
        <v>36</v>
      </c>
      <c r="B51" s="4">
        <v>1.3</v>
      </c>
      <c r="C51" s="4">
        <f t="shared" si="8"/>
        <v>46.800000000000004</v>
      </c>
      <c r="D51" s="4">
        <v>49.5</v>
      </c>
      <c r="E51" s="4">
        <v>0.90200000000000002</v>
      </c>
      <c r="F51" s="4">
        <f t="shared" si="9"/>
        <v>44.649000000000001</v>
      </c>
      <c r="H51" s="9">
        <f t="shared" si="10"/>
        <v>0.9540384615384615</v>
      </c>
    </row>
    <row r="52" spans="1:8" x14ac:dyDescent="0.25">
      <c r="A52">
        <v>36</v>
      </c>
      <c r="B52" s="4">
        <v>1.51</v>
      </c>
      <c r="C52" s="4">
        <f t="shared" si="8"/>
        <v>54.36</v>
      </c>
      <c r="D52" s="4">
        <v>49.5</v>
      </c>
      <c r="E52" s="4">
        <v>1.05</v>
      </c>
      <c r="F52" s="4">
        <f t="shared" si="9"/>
        <v>51.975000000000001</v>
      </c>
      <c r="H52" s="9">
        <f t="shared" si="10"/>
        <v>0.95612582781456956</v>
      </c>
    </row>
    <row r="53" spans="1:8" x14ac:dyDescent="0.25">
      <c r="A53">
        <v>36</v>
      </c>
      <c r="B53" s="4">
        <v>1.83</v>
      </c>
      <c r="C53" s="4">
        <f t="shared" si="8"/>
        <v>65.88</v>
      </c>
      <c r="D53" s="4">
        <v>49.6</v>
      </c>
      <c r="E53" s="4">
        <v>1.26</v>
      </c>
      <c r="F53" s="4">
        <f t="shared" si="9"/>
        <v>62.496000000000002</v>
      </c>
      <c r="H53" s="9">
        <f t="shared" si="10"/>
        <v>0.94863387978142089</v>
      </c>
    </row>
    <row r="54" spans="1:8" x14ac:dyDescent="0.25">
      <c r="A54">
        <v>36</v>
      </c>
      <c r="B54" s="4">
        <v>2.1</v>
      </c>
      <c r="C54" s="4">
        <f>A54*B54</f>
        <v>75.600000000000009</v>
      </c>
      <c r="D54" s="4">
        <v>49.5</v>
      </c>
      <c r="E54" s="4">
        <v>1.46</v>
      </c>
      <c r="F54" s="4">
        <f>D54*E54</f>
        <v>72.27</v>
      </c>
      <c r="H54" s="9">
        <f>F54/C54</f>
        <v>0.95595238095238078</v>
      </c>
    </row>
    <row r="55" spans="1:8" x14ac:dyDescent="0.25">
      <c r="A55">
        <v>36</v>
      </c>
      <c r="B55" s="4">
        <v>2.4</v>
      </c>
      <c r="C55" s="4">
        <f t="shared" ref="C55:C57" si="11">A55*B55</f>
        <v>86.399999999999991</v>
      </c>
      <c r="D55" s="4">
        <v>49.5</v>
      </c>
      <c r="E55" s="4">
        <v>1.66</v>
      </c>
      <c r="F55" s="4">
        <f t="shared" ref="F55:F57" si="12">D55*E55</f>
        <v>82.17</v>
      </c>
      <c r="H55" s="9">
        <f t="shared" ref="H55:H57" si="13">F55/C55</f>
        <v>0.95104166666666679</v>
      </c>
    </row>
    <row r="56" spans="1:8" x14ac:dyDescent="0.25">
      <c r="A56">
        <v>36</v>
      </c>
      <c r="B56" s="4">
        <v>2.91</v>
      </c>
      <c r="C56" s="4">
        <f t="shared" si="11"/>
        <v>104.76</v>
      </c>
      <c r="D56" s="4">
        <v>49.6</v>
      </c>
      <c r="E56" s="4">
        <v>2</v>
      </c>
      <c r="F56" s="4">
        <f t="shared" si="12"/>
        <v>99.2</v>
      </c>
      <c r="H56" s="9">
        <f t="shared" si="13"/>
        <v>0.94692630775105002</v>
      </c>
    </row>
    <row r="57" spans="1:8" x14ac:dyDescent="0.25">
      <c r="A57">
        <v>36</v>
      </c>
      <c r="B57" s="4">
        <v>3.4</v>
      </c>
      <c r="C57" s="4">
        <f t="shared" si="11"/>
        <v>122.39999999999999</v>
      </c>
      <c r="D57" s="4">
        <v>49.6</v>
      </c>
      <c r="E57" s="4">
        <v>2.33</v>
      </c>
      <c r="F57" s="4">
        <f t="shared" si="12"/>
        <v>115.56800000000001</v>
      </c>
      <c r="H57" s="9">
        <f t="shared" si="13"/>
        <v>0.94418300653594789</v>
      </c>
    </row>
  </sheetData>
  <mergeCells count="1">
    <mergeCell ref="A1:E1"/>
  </mergeCells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28DC-CE6C-4B6C-BB9D-C0C4B8A5939E}">
  <dimension ref="A1:L11"/>
  <sheetViews>
    <sheetView tabSelected="1" workbookViewId="0">
      <selection activeCell="E21" sqref="E21"/>
    </sheetView>
  </sheetViews>
  <sheetFormatPr baseColWidth="10" defaultRowHeight="15" x14ac:dyDescent="0.25"/>
  <cols>
    <col min="3" max="3" width="38.85546875" bestFit="1" customWidth="1"/>
    <col min="5" max="5" width="23.42578125" bestFit="1" customWidth="1"/>
  </cols>
  <sheetData>
    <row r="1" spans="1:12" x14ac:dyDescent="0.25">
      <c r="A1" t="s">
        <v>19</v>
      </c>
    </row>
    <row r="2" spans="1:12" x14ac:dyDescent="0.25">
      <c r="A2" t="s">
        <v>41</v>
      </c>
    </row>
    <row r="3" spans="1:12" x14ac:dyDescent="0.25">
      <c r="A3" t="s">
        <v>22</v>
      </c>
      <c r="B3" t="s">
        <v>27</v>
      </c>
    </row>
    <row r="4" spans="1:12" x14ac:dyDescent="0.25">
      <c r="A4" t="s">
        <v>21</v>
      </c>
      <c r="B4" t="s">
        <v>28</v>
      </c>
    </row>
    <row r="6" spans="1:12" x14ac:dyDescent="0.25">
      <c r="A6" t="s">
        <v>13</v>
      </c>
      <c r="C6" t="s">
        <v>20</v>
      </c>
      <c r="G6" t="s">
        <v>23</v>
      </c>
      <c r="H6" t="s">
        <v>24</v>
      </c>
      <c r="L6" t="s">
        <v>25</v>
      </c>
    </row>
    <row r="7" spans="1:12" x14ac:dyDescent="0.25">
      <c r="A7" t="s">
        <v>34</v>
      </c>
      <c r="B7">
        <v>1</v>
      </c>
      <c r="C7" s="3" t="str">
        <f t="shared" ref="C7:C11" si="0">$A$2&amp;$A$3&amp;"="&amp;$B$3&amp;$A$4&amp;"="&amp;$B$4&amp;$A$6&amp;"="&amp;A7</f>
        <v>OutputStepVin =36VVout =50VPout=20W</v>
      </c>
    </row>
    <row r="8" spans="1:12" x14ac:dyDescent="0.25">
      <c r="A8" t="s">
        <v>35</v>
      </c>
      <c r="B8">
        <v>2</v>
      </c>
      <c r="C8" s="3" t="str">
        <f t="shared" si="0"/>
        <v>OutputStepVin =36VVout =50VPout=40W</v>
      </c>
    </row>
    <row r="9" spans="1:12" x14ac:dyDescent="0.25">
      <c r="A9" t="s">
        <v>36</v>
      </c>
      <c r="B9">
        <v>3</v>
      </c>
      <c r="C9" s="3" t="str">
        <f t="shared" si="0"/>
        <v>OutputStepVin =36VVout =50VPout=60W</v>
      </c>
    </row>
    <row r="10" spans="1:12" x14ac:dyDescent="0.25">
      <c r="A10" t="s">
        <v>37</v>
      </c>
      <c r="B10">
        <v>4</v>
      </c>
      <c r="C10" s="3" t="str">
        <f t="shared" si="0"/>
        <v>OutputStepVin =36VVout =50VPout=80W</v>
      </c>
    </row>
    <row r="11" spans="1:12" x14ac:dyDescent="0.25">
      <c r="A11" t="s">
        <v>38</v>
      </c>
      <c r="B11">
        <v>5</v>
      </c>
      <c r="C11" s="3" t="str">
        <f t="shared" si="0"/>
        <v>OutputStepVin =36VVout =50VPout=100W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1BC9-B993-4DF3-AD8F-ED9D2F4E59AA}">
  <dimension ref="A1:E14"/>
  <sheetViews>
    <sheetView workbookViewId="0">
      <selection activeCell="E25" sqref="E25"/>
    </sheetView>
  </sheetViews>
  <sheetFormatPr baseColWidth="10" defaultRowHeight="15" x14ac:dyDescent="0.25"/>
  <cols>
    <col min="5" max="5" width="49.5703125" bestFit="1" customWidth="1"/>
  </cols>
  <sheetData>
    <row r="1" spans="1:5" x14ac:dyDescent="0.25">
      <c r="A1" t="s">
        <v>19</v>
      </c>
    </row>
    <row r="2" spans="1:5" x14ac:dyDescent="0.25">
      <c r="A2" t="s">
        <v>29</v>
      </c>
    </row>
    <row r="3" spans="1:5" x14ac:dyDescent="0.25">
      <c r="A3" t="s">
        <v>21</v>
      </c>
      <c r="B3" t="s">
        <v>28</v>
      </c>
    </row>
    <row r="5" spans="1:5" x14ac:dyDescent="0.25">
      <c r="A5" t="s">
        <v>30</v>
      </c>
      <c r="B5" t="s">
        <v>31</v>
      </c>
      <c r="C5" t="s">
        <v>13</v>
      </c>
      <c r="E5" t="s">
        <v>20</v>
      </c>
    </row>
    <row r="7" spans="1:5" x14ac:dyDescent="0.25">
      <c r="A7" s="6" t="s">
        <v>26</v>
      </c>
      <c r="B7" s="6" t="s">
        <v>27</v>
      </c>
      <c r="C7" s="6">
        <v>0</v>
      </c>
      <c r="D7" s="6">
        <v>1</v>
      </c>
      <c r="E7" s="6" t="str">
        <f>$A$2&amp;$A$5&amp;A7&amp;$B$5&amp;B7&amp;$C$5&amp;"="&amp;C7&amp;"W"</f>
        <v>InputStepResponseStepFrom16VStepTo36VPout=0W</v>
      </c>
    </row>
    <row r="8" spans="1:5" x14ac:dyDescent="0.25">
      <c r="A8" s="6" t="s">
        <v>26</v>
      </c>
      <c r="B8" s="6" t="s">
        <v>27</v>
      </c>
      <c r="C8" s="6">
        <v>20</v>
      </c>
      <c r="D8" s="6">
        <v>2</v>
      </c>
      <c r="E8" s="6" t="str">
        <f t="shared" ref="E8:E14" si="0">$A$2&amp;$A$5&amp;A8&amp;$B$5&amp;B8&amp;$C$5&amp;"="&amp;C8&amp;"W"</f>
        <v>InputStepResponseStepFrom16VStepTo36VPout=20W</v>
      </c>
    </row>
    <row r="9" spans="1:5" x14ac:dyDescent="0.25">
      <c r="A9" s="6" t="s">
        <v>26</v>
      </c>
      <c r="B9" s="6" t="s">
        <v>27</v>
      </c>
      <c r="C9" s="6">
        <v>40</v>
      </c>
      <c r="D9" s="6">
        <v>3</v>
      </c>
      <c r="E9" s="6" t="str">
        <f t="shared" si="0"/>
        <v>InputStepResponseStepFrom16VStepTo36VPout=40W</v>
      </c>
    </row>
    <row r="10" spans="1:5" x14ac:dyDescent="0.25">
      <c r="A10" s="6" t="s">
        <v>26</v>
      </c>
      <c r="B10" s="6" t="s">
        <v>27</v>
      </c>
      <c r="C10" s="6">
        <v>60</v>
      </c>
      <c r="D10" s="6">
        <v>4</v>
      </c>
      <c r="E10" s="6" t="str">
        <f t="shared" si="0"/>
        <v>InputStepResponseStepFrom16VStepTo36VPout=60W</v>
      </c>
    </row>
    <row r="11" spans="1:5" x14ac:dyDescent="0.25">
      <c r="A11" s="7" t="s">
        <v>27</v>
      </c>
      <c r="B11" s="7" t="s">
        <v>26</v>
      </c>
      <c r="C11" s="7">
        <v>0</v>
      </c>
      <c r="D11" s="7">
        <v>5</v>
      </c>
      <c r="E11" s="7" t="str">
        <f t="shared" si="0"/>
        <v>InputStepResponseStepFrom36VStepTo16VPout=0W</v>
      </c>
    </row>
    <row r="12" spans="1:5" x14ac:dyDescent="0.25">
      <c r="A12" s="7" t="s">
        <v>27</v>
      </c>
      <c r="B12" s="7" t="s">
        <v>26</v>
      </c>
      <c r="C12" s="7">
        <v>20</v>
      </c>
      <c r="D12" s="7">
        <v>6</v>
      </c>
      <c r="E12" s="7" t="str">
        <f t="shared" si="0"/>
        <v>InputStepResponseStepFrom36VStepTo16VPout=20W</v>
      </c>
    </row>
    <row r="13" spans="1:5" x14ac:dyDescent="0.25">
      <c r="A13" s="7" t="s">
        <v>27</v>
      </c>
      <c r="B13" s="7" t="s">
        <v>26</v>
      </c>
      <c r="C13" s="7">
        <v>40</v>
      </c>
      <c r="D13" s="7">
        <v>7</v>
      </c>
      <c r="E13" s="7" t="str">
        <f>$A$2&amp;$A$5&amp;A13&amp;$B$5&amp;B13&amp;$C$5&amp;"="&amp;C13&amp;"W"</f>
        <v>InputStepResponseStepFrom36VStepTo16VPout=40W</v>
      </c>
    </row>
    <row r="14" spans="1:5" x14ac:dyDescent="0.25">
      <c r="A14" s="7" t="s">
        <v>27</v>
      </c>
      <c r="B14" s="7" t="s">
        <v>26</v>
      </c>
      <c r="C14" s="7">
        <v>60</v>
      </c>
      <c r="D14" s="7">
        <v>8</v>
      </c>
      <c r="E14" s="7" t="str">
        <f t="shared" si="0"/>
        <v>InputStepResponseStepFrom36VStepTo16VPout=60W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B07C-D895-4187-BB3B-7159061FC27A}">
  <dimension ref="A1:D12"/>
  <sheetViews>
    <sheetView workbookViewId="0">
      <selection activeCell="D12" sqref="D12"/>
    </sheetView>
  </sheetViews>
  <sheetFormatPr baseColWidth="10" defaultRowHeight="15" x14ac:dyDescent="0.25"/>
  <cols>
    <col min="3" max="3" width="5.42578125" customWidth="1"/>
    <col min="4" max="4" width="30.7109375" bestFit="1" customWidth="1"/>
  </cols>
  <sheetData>
    <row r="1" spans="1:4" x14ac:dyDescent="0.25">
      <c r="A1" t="s">
        <v>19</v>
      </c>
    </row>
    <row r="2" spans="1:4" x14ac:dyDescent="0.25">
      <c r="A2" t="s">
        <v>32</v>
      </c>
    </row>
    <row r="3" spans="1:4" x14ac:dyDescent="0.25">
      <c r="A3" t="s">
        <v>21</v>
      </c>
      <c r="B3" t="s">
        <v>28</v>
      </c>
    </row>
    <row r="5" spans="1:4" x14ac:dyDescent="0.25">
      <c r="A5" s="5" t="s">
        <v>39</v>
      </c>
      <c r="B5" s="5" t="s">
        <v>13</v>
      </c>
      <c r="C5" s="5"/>
      <c r="D5" s="5" t="s">
        <v>20</v>
      </c>
    </row>
    <row r="6" spans="1:4" x14ac:dyDescent="0.25">
      <c r="A6" s="6" t="s">
        <v>27</v>
      </c>
      <c r="B6" s="6" t="s">
        <v>33</v>
      </c>
      <c r="C6" s="6">
        <v>1</v>
      </c>
      <c r="D6" s="6" t="str">
        <f>$A$2&amp;$A$5&amp;"="&amp;A6&amp;$B$5&amp;"="&amp;B6</f>
        <v>OutputRippleVin=36VPout=0W</v>
      </c>
    </row>
    <row r="7" spans="1:4" x14ac:dyDescent="0.25">
      <c r="A7" s="6" t="s">
        <v>27</v>
      </c>
      <c r="B7" s="6" t="s">
        <v>40</v>
      </c>
      <c r="C7" s="6">
        <v>2</v>
      </c>
      <c r="D7" s="6" t="str">
        <f>$A$2&amp;$A$5&amp;"="&amp;A7&amp;$B$5&amp;"="&amp;B7</f>
        <v>OutputRippleVin=36VPout=10W</v>
      </c>
    </row>
    <row r="8" spans="1:4" x14ac:dyDescent="0.25">
      <c r="A8" s="6" t="s">
        <v>27</v>
      </c>
      <c r="B8" s="6" t="s">
        <v>34</v>
      </c>
      <c r="C8" s="6">
        <v>3</v>
      </c>
      <c r="D8" s="6" t="str">
        <f t="shared" ref="D8:D12" si="0">$A$2&amp;$A$5&amp;"="&amp;A8&amp;$B$5&amp;"="&amp;B8</f>
        <v>OutputRippleVin=36VPout=20W</v>
      </c>
    </row>
    <row r="9" spans="1:4" x14ac:dyDescent="0.25">
      <c r="A9" s="6" t="s">
        <v>27</v>
      </c>
      <c r="B9" s="6" t="s">
        <v>35</v>
      </c>
      <c r="C9" s="6">
        <v>4</v>
      </c>
      <c r="D9" s="6" t="str">
        <f t="shared" si="0"/>
        <v>OutputRippleVin=36VPout=40W</v>
      </c>
    </row>
    <row r="10" spans="1:4" x14ac:dyDescent="0.25">
      <c r="A10" s="6" t="s">
        <v>27</v>
      </c>
      <c r="B10" s="6" t="s">
        <v>36</v>
      </c>
      <c r="C10" s="6">
        <v>5</v>
      </c>
      <c r="D10" s="6" t="str">
        <f t="shared" si="0"/>
        <v>OutputRippleVin=36VPout=60W</v>
      </c>
    </row>
    <row r="11" spans="1:4" x14ac:dyDescent="0.25">
      <c r="A11" s="6" t="s">
        <v>27</v>
      </c>
      <c r="B11" s="6" t="s">
        <v>37</v>
      </c>
      <c r="C11" s="6">
        <v>6</v>
      </c>
      <c r="D11" s="6" t="str">
        <f t="shared" si="0"/>
        <v>OutputRippleVin=36VPout=80W</v>
      </c>
    </row>
    <row r="12" spans="1:4" x14ac:dyDescent="0.25">
      <c r="A12" s="6" t="s">
        <v>27</v>
      </c>
      <c r="B12" s="6" t="s">
        <v>38</v>
      </c>
      <c r="C12" s="6">
        <v>7</v>
      </c>
      <c r="D12" s="6" t="str">
        <f t="shared" si="0"/>
        <v>OutputRippleVin=36VPout=100W</v>
      </c>
    </row>
  </sheetData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7CCF-606A-4AA3-851A-9EEE926F11B7}">
  <dimension ref="A1"/>
  <sheetViews>
    <sheetView workbookViewId="0">
      <selection activeCell="N40" sqref="N4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Measurements overview</vt:lpstr>
      <vt:lpstr>Efficiency</vt:lpstr>
      <vt:lpstr>Ouput Step Response</vt:lpstr>
      <vt:lpstr>Input Step Response</vt:lpstr>
      <vt:lpstr>Ouput Ripple</vt:lpstr>
      <vt:lpstr>No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Zeuschner</dc:creator>
  <cp:lastModifiedBy>Wilhelm Zeuschner</cp:lastModifiedBy>
  <dcterms:created xsi:type="dcterms:W3CDTF">2021-08-10T10:37:40Z</dcterms:created>
  <dcterms:modified xsi:type="dcterms:W3CDTF">2022-03-18T09:38:02Z</dcterms:modified>
</cp:coreProperties>
</file>