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con.wilis\OneDrive - BCB Azure\pessoal\documentos\casa_prado\expansão_fotovoltaica\contas_terceiros\Josué\rio de janeiro\"/>
    </mc:Choice>
  </mc:AlternateContent>
  <bookViews>
    <workbookView xWindow="0" yWindow="0" windowWidth="25200" windowHeight="11775" activeTab="2"/>
  </bookViews>
  <sheets>
    <sheet name="mar" sheetId="1" r:id="rId1"/>
    <sheet name="abr" sheetId="2" r:id="rId2"/>
    <sheet name="ma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C8" i="3" s="1"/>
  <c r="C12" i="3" s="1"/>
  <c r="H9" i="3"/>
  <c r="G8" i="3"/>
  <c r="I6" i="3" l="1"/>
  <c r="H8" i="3"/>
  <c r="H12" i="3" s="1"/>
  <c r="H13" i="3" s="1"/>
  <c r="C12" i="2"/>
  <c r="I13" i="3" l="1"/>
  <c r="H9" i="2"/>
  <c r="D6" i="2"/>
  <c r="C8" i="2" s="1"/>
  <c r="I6" i="2"/>
  <c r="G8" i="2"/>
  <c r="H8" i="2" s="1"/>
  <c r="H12" i="2" l="1"/>
  <c r="H13" i="2" s="1"/>
  <c r="I13" i="2" l="1"/>
  <c r="D6" i="1" l="1"/>
  <c r="G8" i="1"/>
  <c r="C8" i="1" l="1"/>
  <c r="I6" i="1"/>
  <c r="H9" i="1"/>
  <c r="C12" i="1" l="1"/>
  <c r="H8" i="1"/>
  <c r="H12" i="1" s="1"/>
  <c r="H13" i="1" s="1"/>
  <c r="I13" i="1" l="1"/>
</calcChain>
</file>

<file path=xl/sharedStrings.xml><?xml version="1.0" encoding="utf-8"?>
<sst xmlns="http://schemas.openxmlformats.org/spreadsheetml/2006/main" count="62" uniqueCount="22">
  <si>
    <t>Total da conta</t>
  </si>
  <si>
    <t>Tarifa Cemig (kw/h):</t>
  </si>
  <si>
    <t>Custo de disponibilidade</t>
  </si>
  <si>
    <t>Consumo (Kw/h):</t>
  </si>
  <si>
    <t>Rua Rio de Janeiro, 1585, Lj 101</t>
  </si>
  <si>
    <t>Total a pagar (Charles)</t>
  </si>
  <si>
    <t>Iluminação pública (Prefeitura):</t>
  </si>
  <si>
    <t>Iluminação pública (prefeitura):</t>
  </si>
  <si>
    <t>Conta atual (com desconto)</t>
  </si>
  <si>
    <t>Simulação SEM energia fotovoltaica</t>
  </si>
  <si>
    <t>Tarifa Charles (kw/h) =</t>
  </si>
  <si>
    <t xml:space="preserve"> (80% do preço da Cemig) =</t>
  </si>
  <si>
    <t>Consumo injetado (Kw/h):</t>
  </si>
  <si>
    <t>CEMIG</t>
  </si>
  <si>
    <t>Charles</t>
  </si>
  <si>
    <t>PBH</t>
  </si>
  <si>
    <t>Venc: 11/03/2022</t>
  </si>
  <si>
    <t>Período de faturamento de um mês</t>
  </si>
  <si>
    <t>Economia no total da fatura:</t>
  </si>
  <si>
    <t>Venc: 11/04/2022</t>
  </si>
  <si>
    <t>Bônus</t>
  </si>
  <si>
    <t>Venc: 11/05/2022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</si>
</sst>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* #,##0.000_-;\-&quot;R$&quot;* #,##0.000_-;_-&quot;R$&quot;* &quot;-&quot;??_-;_-@_-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9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44" fontId="4" fillId="0" borderId="5" xfId="1" applyFont="1" applyBorder="1" applyAlignment="1">
      <alignment horizontal="left"/>
    </xf>
    <xf numFmtId="44" fontId="0" fillId="0" borderId="5" xfId="1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2" fillId="0" borderId="5" xfId="1" applyFont="1" applyBorder="1" applyAlignment="1">
      <alignment horizontal="left"/>
    </xf>
    <xf numFmtId="0" fontId="0" fillId="0" borderId="3" xfId="0" applyBorder="1"/>
    <xf numFmtId="44" fontId="2" fillId="0" borderId="19" xfId="1" applyFont="1" applyBorder="1" applyAlignment="1">
      <alignment horizontal="left"/>
    </xf>
    <xf numFmtId="44" fontId="3" fillId="0" borderId="6" xfId="0" applyNumberFormat="1" applyFont="1" applyBorder="1" applyAlignment="1">
      <alignment horizontal="left"/>
    </xf>
    <xf numFmtId="44" fontId="0" fillId="0" borderId="6" xfId="0" applyNumberFormat="1" applyBorder="1" applyAlignment="1">
      <alignment horizontal="left"/>
    </xf>
    <xf numFmtId="164" fontId="0" fillId="0" borderId="11" xfId="1" applyNumberFormat="1" applyFont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44" fontId="3" fillId="0" borderId="14" xfId="0" applyNumberFormat="1" applyFont="1" applyBorder="1"/>
    <xf numFmtId="9" fontId="3" fillId="0" borderId="2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4" sqref="F14:I14"/>
    </sheetView>
  </sheetViews>
  <sheetFormatPr defaultRowHeight="12.75" x14ac:dyDescent="0.2"/>
  <cols>
    <col min="1" max="1" width="16.140625" customWidth="1"/>
    <col min="2" max="2" width="12.140625" customWidth="1"/>
    <col min="3" max="4" width="10.5703125" customWidth="1"/>
    <col min="6" max="6" width="23" customWidth="1"/>
    <col min="7" max="7" width="14.5703125" customWidth="1"/>
    <col min="8" max="8" width="13.5703125" customWidth="1"/>
    <col min="9" max="9" width="10.140625" customWidth="1"/>
  </cols>
  <sheetData>
    <row r="1" spans="1:9" x14ac:dyDescent="0.2">
      <c r="D1" s="51" t="s">
        <v>4</v>
      </c>
      <c r="E1" s="51"/>
      <c r="F1" s="51"/>
    </row>
    <row r="2" spans="1:9" x14ac:dyDescent="0.2">
      <c r="C2" s="51" t="s">
        <v>17</v>
      </c>
      <c r="D2" s="51"/>
      <c r="E2" s="51"/>
      <c r="F2" s="51"/>
      <c r="G2" s="51"/>
    </row>
    <row r="3" spans="1:9" x14ac:dyDescent="0.2">
      <c r="D3" s="51" t="s">
        <v>16</v>
      </c>
      <c r="E3" s="51"/>
      <c r="F3" s="51"/>
    </row>
    <row r="4" spans="1:9" ht="13.5" thickBot="1" x14ac:dyDescent="0.25">
      <c r="D4" s="5"/>
      <c r="E4" s="5"/>
      <c r="F4" s="5"/>
    </row>
    <row r="5" spans="1:9" x14ac:dyDescent="0.2">
      <c r="A5" s="47" t="s">
        <v>9</v>
      </c>
      <c r="B5" s="48"/>
      <c r="C5" s="48"/>
      <c r="D5" s="49"/>
      <c r="E5" s="2"/>
      <c r="F5" s="47" t="s">
        <v>8</v>
      </c>
      <c r="G5" s="48"/>
      <c r="H5" s="48"/>
      <c r="I5" s="49"/>
    </row>
    <row r="6" spans="1:9" x14ac:dyDescent="0.2">
      <c r="A6" s="43" t="s">
        <v>1</v>
      </c>
      <c r="B6" s="44"/>
      <c r="C6" s="44"/>
      <c r="D6" s="21">
        <f>105.65/100</f>
        <v>1.0565</v>
      </c>
      <c r="F6" s="12" t="s">
        <v>10</v>
      </c>
      <c r="G6" s="50" t="s">
        <v>11</v>
      </c>
      <c r="H6" s="50"/>
      <c r="I6" s="21">
        <f>D6*0.8</f>
        <v>0.84520000000000006</v>
      </c>
    </row>
    <row r="7" spans="1:9" x14ac:dyDescent="0.2">
      <c r="A7" s="13"/>
      <c r="B7" s="3"/>
      <c r="C7" s="3"/>
      <c r="D7" s="14"/>
      <c r="F7" s="13"/>
      <c r="G7" s="3"/>
      <c r="H7" s="3"/>
      <c r="I7" s="14"/>
    </row>
    <row r="8" spans="1:9" x14ac:dyDescent="0.2">
      <c r="A8" s="15" t="s">
        <v>3</v>
      </c>
      <c r="B8" s="11">
        <v>707</v>
      </c>
      <c r="C8" s="16">
        <f>B8*D6</f>
        <v>746.94550000000004</v>
      </c>
      <c r="D8" s="14"/>
      <c r="F8" s="15" t="s">
        <v>12</v>
      </c>
      <c r="G8" s="8">
        <f>B8-G10</f>
        <v>608</v>
      </c>
      <c r="H8" s="9">
        <f>G8*I6</f>
        <v>513.88160000000005</v>
      </c>
      <c r="I8" s="14" t="s">
        <v>14</v>
      </c>
    </row>
    <row r="9" spans="1:9" x14ac:dyDescent="0.2">
      <c r="A9" s="34" t="s">
        <v>6</v>
      </c>
      <c r="B9" s="35"/>
      <c r="C9" s="10">
        <v>52.57</v>
      </c>
      <c r="D9" s="14"/>
      <c r="F9" s="36" t="s">
        <v>7</v>
      </c>
      <c r="G9" s="37"/>
      <c r="H9" s="10">
        <f>C9</f>
        <v>52.57</v>
      </c>
      <c r="I9" s="14" t="s">
        <v>15</v>
      </c>
    </row>
    <row r="10" spans="1:9" x14ac:dyDescent="0.2">
      <c r="A10" s="15" t="s">
        <v>2</v>
      </c>
      <c r="B10" s="7"/>
      <c r="C10" s="10">
        <v>0</v>
      </c>
      <c r="D10" s="14"/>
      <c r="F10" s="15" t="s">
        <v>2</v>
      </c>
      <c r="G10" s="8">
        <v>99</v>
      </c>
      <c r="H10" s="10">
        <v>104.67</v>
      </c>
      <c r="I10" s="14" t="s">
        <v>13</v>
      </c>
    </row>
    <row r="11" spans="1:9" ht="13.5" thickBot="1" x14ac:dyDescent="0.25">
      <c r="A11" s="13"/>
      <c r="B11" s="3"/>
      <c r="C11" s="4"/>
      <c r="D11" s="14"/>
      <c r="F11" s="45"/>
      <c r="G11" s="46"/>
      <c r="H11" s="18"/>
      <c r="I11" s="14"/>
    </row>
    <row r="12" spans="1:9" ht="13.5" thickBot="1" x14ac:dyDescent="0.25">
      <c r="A12" s="22" t="s">
        <v>0</v>
      </c>
      <c r="B12" s="23"/>
      <c r="C12" s="20">
        <f>SUM(C8:C9)</f>
        <v>799.51550000000009</v>
      </c>
      <c r="D12" s="24"/>
      <c r="F12" s="15" t="s">
        <v>5</v>
      </c>
      <c r="G12" s="17"/>
      <c r="H12" s="19">
        <f>SUM(H8:H11)</f>
        <v>671.12160000000006</v>
      </c>
      <c r="I12" s="14"/>
    </row>
    <row r="13" spans="1:9" x14ac:dyDescent="0.2">
      <c r="F13" s="41" t="s">
        <v>18</v>
      </c>
      <c r="G13" s="42"/>
      <c r="H13" s="26">
        <f>1-H12/C12</f>
        <v>0.16058963209593813</v>
      </c>
      <c r="I13" s="25">
        <f>C12-H12</f>
        <v>128.39390000000003</v>
      </c>
    </row>
    <row r="14" spans="1:9" ht="40.5" customHeight="1" thickBot="1" x14ac:dyDescent="0.25">
      <c r="F14" s="38"/>
      <c r="G14" s="39"/>
      <c r="H14" s="39"/>
      <c r="I14" s="40"/>
    </row>
    <row r="15" spans="1:9" x14ac:dyDescent="0.2">
      <c r="F15" s="6"/>
      <c r="G15" s="6"/>
      <c r="H15" s="6"/>
      <c r="I15" s="6"/>
    </row>
    <row r="18" spans="6:8" x14ac:dyDescent="0.2">
      <c r="H18" s="1"/>
    </row>
    <row r="19" spans="6:8" x14ac:dyDescent="0.2">
      <c r="F19" s="1"/>
      <c r="G19" s="1"/>
    </row>
    <row r="20" spans="6:8" x14ac:dyDescent="0.2">
      <c r="G20" s="1"/>
    </row>
  </sheetData>
  <mergeCells count="12">
    <mergeCell ref="A5:D5"/>
    <mergeCell ref="F5:I5"/>
    <mergeCell ref="G6:H6"/>
    <mergeCell ref="D1:F1"/>
    <mergeCell ref="D3:F3"/>
    <mergeCell ref="C2:G2"/>
    <mergeCell ref="A9:B9"/>
    <mergeCell ref="F9:G9"/>
    <mergeCell ref="F14:I14"/>
    <mergeCell ref="F13:G13"/>
    <mergeCell ref="A6:C6"/>
    <mergeCell ref="F11:G11"/>
  </mergeCells>
  <pageMargins left="0.511811024" right="0.511811024" top="0.78740157499999996" bottom="0.78740157499999996" header="0.31496062000000002" footer="0.31496062000000002"/>
  <pageSetup paperSize="9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8" sqref="D8"/>
    </sheetView>
  </sheetViews>
  <sheetFormatPr defaultRowHeight="12.75" x14ac:dyDescent="0.2"/>
  <cols>
    <col min="1" max="1" width="16.140625" customWidth="1"/>
    <col min="2" max="2" width="12.140625" customWidth="1"/>
    <col min="3" max="4" width="10.5703125" customWidth="1"/>
    <col min="6" max="6" width="23" customWidth="1"/>
    <col min="7" max="7" width="14.5703125" customWidth="1"/>
    <col min="8" max="8" width="13.5703125" customWidth="1"/>
    <col min="9" max="9" width="10.140625" customWidth="1"/>
  </cols>
  <sheetData>
    <row r="1" spans="1:13" x14ac:dyDescent="0.2">
      <c r="D1" s="51" t="s">
        <v>4</v>
      </c>
      <c r="E1" s="51"/>
      <c r="F1" s="51"/>
    </row>
    <row r="2" spans="1:13" x14ac:dyDescent="0.2">
      <c r="C2" s="51" t="s">
        <v>17</v>
      </c>
      <c r="D2" s="51"/>
      <c r="E2" s="51"/>
      <c r="F2" s="51"/>
      <c r="G2" s="51"/>
    </row>
    <row r="3" spans="1:13" x14ac:dyDescent="0.2">
      <c r="D3" s="51" t="s">
        <v>19</v>
      </c>
      <c r="E3" s="51"/>
      <c r="F3" s="51"/>
    </row>
    <row r="4" spans="1:13" ht="13.5" thickBot="1" x14ac:dyDescent="0.25">
      <c r="D4" s="29"/>
      <c r="E4" s="29"/>
      <c r="F4" s="29"/>
    </row>
    <row r="5" spans="1:13" x14ac:dyDescent="0.2">
      <c r="A5" s="47" t="s">
        <v>9</v>
      </c>
      <c r="B5" s="48"/>
      <c r="C5" s="48"/>
      <c r="D5" s="49"/>
      <c r="E5" s="2"/>
      <c r="F5" s="47" t="s">
        <v>8</v>
      </c>
      <c r="G5" s="48"/>
      <c r="H5" s="48"/>
      <c r="I5" s="49"/>
    </row>
    <row r="6" spans="1:13" x14ac:dyDescent="0.2">
      <c r="A6" s="43" t="s">
        <v>1</v>
      </c>
      <c r="B6" s="44"/>
      <c r="C6" s="44"/>
      <c r="D6" s="21">
        <f>104.8/100</f>
        <v>1.048</v>
      </c>
      <c r="F6" s="12" t="s">
        <v>10</v>
      </c>
      <c r="G6" s="50" t="s">
        <v>11</v>
      </c>
      <c r="H6" s="50"/>
      <c r="I6" s="21">
        <f>D6*0.8</f>
        <v>0.83840000000000003</v>
      </c>
    </row>
    <row r="7" spans="1:13" x14ac:dyDescent="0.2">
      <c r="A7" s="13"/>
      <c r="B7" s="3"/>
      <c r="C7" s="3"/>
      <c r="D7" s="14"/>
      <c r="F7" s="13"/>
      <c r="G7" s="3"/>
      <c r="H7" s="3"/>
      <c r="I7" s="14"/>
    </row>
    <row r="8" spans="1:13" x14ac:dyDescent="0.2">
      <c r="A8" s="15" t="s">
        <v>3</v>
      </c>
      <c r="B8" s="28">
        <v>692</v>
      </c>
      <c r="C8" s="16">
        <f>B8*D6</f>
        <v>725.21600000000001</v>
      </c>
      <c r="D8" s="14"/>
      <c r="F8" s="15" t="s">
        <v>12</v>
      </c>
      <c r="G8" s="27">
        <f>B8-G10</f>
        <v>692</v>
      </c>
      <c r="H8" s="9">
        <f>G8*I6</f>
        <v>580.17280000000005</v>
      </c>
      <c r="I8" s="14" t="s">
        <v>14</v>
      </c>
    </row>
    <row r="9" spans="1:13" x14ac:dyDescent="0.2">
      <c r="A9" s="36" t="s">
        <v>6</v>
      </c>
      <c r="B9" s="37"/>
      <c r="C9" s="10">
        <v>52.57</v>
      </c>
      <c r="D9" s="14"/>
      <c r="F9" s="36" t="s">
        <v>7</v>
      </c>
      <c r="G9" s="37"/>
      <c r="H9" s="10">
        <f>C9</f>
        <v>52.57</v>
      </c>
      <c r="I9" s="14" t="s">
        <v>15</v>
      </c>
    </row>
    <row r="10" spans="1:13" x14ac:dyDescent="0.2">
      <c r="A10" s="15" t="s">
        <v>2</v>
      </c>
      <c r="B10" s="7"/>
      <c r="C10" s="10">
        <v>0</v>
      </c>
      <c r="D10" s="14"/>
      <c r="F10" s="15" t="s">
        <v>2</v>
      </c>
      <c r="G10" s="27">
        <v>0</v>
      </c>
      <c r="H10" s="10">
        <v>104.8</v>
      </c>
      <c r="I10" s="14" t="s">
        <v>13</v>
      </c>
    </row>
    <row r="11" spans="1:13" ht="13.5" thickBot="1" x14ac:dyDescent="0.25">
      <c r="A11" s="13"/>
      <c r="B11" s="3"/>
      <c r="C11" s="4"/>
      <c r="D11" s="14"/>
      <c r="F11" s="52" t="s">
        <v>20</v>
      </c>
      <c r="G11" s="53"/>
      <c r="H11" s="18">
        <v>-50</v>
      </c>
      <c r="I11" s="14"/>
    </row>
    <row r="12" spans="1:13" ht="13.5" thickBot="1" x14ac:dyDescent="0.25">
      <c r="A12" s="22" t="s">
        <v>0</v>
      </c>
      <c r="B12" s="23"/>
      <c r="C12" s="20">
        <f>SUM(C8:C10)</f>
        <v>777.78600000000006</v>
      </c>
      <c r="D12" s="24"/>
      <c r="F12" s="15" t="s">
        <v>5</v>
      </c>
      <c r="G12" s="17"/>
      <c r="H12" s="19">
        <f>SUM(H8:H11)</f>
        <v>687.54280000000006</v>
      </c>
      <c r="I12" s="14"/>
    </row>
    <row r="13" spans="1:13" x14ac:dyDescent="0.2">
      <c r="F13" s="41" t="s">
        <v>18</v>
      </c>
      <c r="G13" s="42"/>
      <c r="H13" s="26">
        <f>1-H12/C12</f>
        <v>0.11602574487069706</v>
      </c>
      <c r="I13" s="25">
        <f>C12-H12</f>
        <v>90.243200000000002</v>
      </c>
      <c r="M13" s="33"/>
    </row>
    <row r="14" spans="1:13" ht="40.5" customHeight="1" thickBot="1" x14ac:dyDescent="0.25">
      <c r="F14" s="38"/>
      <c r="G14" s="39"/>
      <c r="H14" s="39"/>
      <c r="I14" s="40"/>
    </row>
    <row r="15" spans="1:13" x14ac:dyDescent="0.2">
      <c r="F15" s="6"/>
      <c r="G15" s="6"/>
      <c r="H15" s="6"/>
      <c r="I15" s="6"/>
    </row>
    <row r="18" spans="6:8" x14ac:dyDescent="0.2">
      <c r="H18" s="1"/>
    </row>
    <row r="19" spans="6:8" x14ac:dyDescent="0.2">
      <c r="F19" s="1"/>
      <c r="G19" s="1"/>
    </row>
    <row r="20" spans="6:8" x14ac:dyDescent="0.2">
      <c r="G20" s="1"/>
    </row>
  </sheetData>
  <mergeCells count="12">
    <mergeCell ref="A6:C6"/>
    <mergeCell ref="G6:H6"/>
    <mergeCell ref="D1:F1"/>
    <mergeCell ref="C2:G2"/>
    <mergeCell ref="D3:F3"/>
    <mergeCell ref="A5:D5"/>
    <mergeCell ref="F5:I5"/>
    <mergeCell ref="A9:B9"/>
    <mergeCell ref="F9:G9"/>
    <mergeCell ref="F11:G11"/>
    <mergeCell ref="F13:G13"/>
    <mergeCell ref="F14:I14"/>
  </mergeCells>
  <pageMargins left="0.511811024" right="0.511811024" top="0.78740157499999996" bottom="0.78740157499999996" header="0.31496062000000002" footer="0.31496062000000002"/>
  <pageSetup paperSize="9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5" sqref="F5:I5"/>
    </sheetView>
  </sheetViews>
  <sheetFormatPr defaultRowHeight="12.75" x14ac:dyDescent="0.2"/>
  <cols>
    <col min="1" max="1" width="16.140625" customWidth="1"/>
    <col min="2" max="2" width="12.140625" customWidth="1"/>
    <col min="3" max="3" width="12.5703125" customWidth="1"/>
    <col min="4" max="4" width="10.5703125" customWidth="1"/>
    <col min="6" max="6" width="23" customWidth="1"/>
    <col min="7" max="7" width="14.5703125" customWidth="1"/>
    <col min="8" max="8" width="13.5703125" customWidth="1"/>
    <col min="9" max="9" width="10.140625" customWidth="1"/>
  </cols>
  <sheetData>
    <row r="1" spans="1:13" x14ac:dyDescent="0.2">
      <c r="D1" s="51" t="s">
        <v>4</v>
      </c>
      <c r="E1" s="51"/>
      <c r="F1" s="51"/>
    </row>
    <row r="2" spans="1:13" x14ac:dyDescent="0.2">
      <c r="C2" s="51" t="s">
        <v>17</v>
      </c>
      <c r="D2" s="51"/>
      <c r="E2" s="51"/>
      <c r="F2" s="51"/>
      <c r="G2" s="51"/>
    </row>
    <row r="3" spans="1:13" x14ac:dyDescent="0.2">
      <c r="D3" s="51" t="s">
        <v>21</v>
      </c>
      <c r="E3" s="51"/>
      <c r="F3" s="51"/>
    </row>
    <row r="4" spans="1:13" ht="13.5" thickBot="1" x14ac:dyDescent="0.25">
      <c r="D4" s="30"/>
      <c r="E4" s="30"/>
      <c r="F4" s="30"/>
    </row>
    <row r="5" spans="1:13" x14ac:dyDescent="0.2">
      <c r="A5" s="47" t="s">
        <v>9</v>
      </c>
      <c r="B5" s="48"/>
      <c r="C5" s="48"/>
      <c r="D5" s="49"/>
      <c r="E5" s="2"/>
      <c r="F5" s="47" t="s">
        <v>8</v>
      </c>
      <c r="G5" s="48"/>
      <c r="H5" s="48"/>
      <c r="I5" s="49"/>
    </row>
    <row r="6" spans="1:13" x14ac:dyDescent="0.2">
      <c r="A6" s="43" t="s">
        <v>1</v>
      </c>
      <c r="B6" s="44"/>
      <c r="C6" s="44"/>
      <c r="D6" s="21">
        <f>105.86/100</f>
        <v>1.0586</v>
      </c>
      <c r="F6" s="12" t="s">
        <v>10</v>
      </c>
      <c r="G6" s="50" t="s">
        <v>11</v>
      </c>
      <c r="H6" s="50"/>
      <c r="I6" s="21">
        <f>D6*0.8</f>
        <v>0.84688000000000008</v>
      </c>
    </row>
    <row r="7" spans="1:13" x14ac:dyDescent="0.2">
      <c r="A7" s="13"/>
      <c r="B7" s="3"/>
      <c r="C7" s="3"/>
      <c r="D7" s="14"/>
      <c r="F7" s="13"/>
      <c r="G7" s="3"/>
      <c r="H7" s="3"/>
      <c r="I7" s="14"/>
    </row>
    <row r="8" spans="1:13" x14ac:dyDescent="0.2">
      <c r="A8" s="15" t="s">
        <v>3</v>
      </c>
      <c r="B8" s="32">
        <v>988</v>
      </c>
      <c r="C8" s="16">
        <f>B8*D6</f>
        <v>1045.8968</v>
      </c>
      <c r="D8" s="14"/>
      <c r="F8" s="15" t="s">
        <v>12</v>
      </c>
      <c r="G8" s="31">
        <f>B8-G10</f>
        <v>888</v>
      </c>
      <c r="H8" s="9">
        <f>G8*I6</f>
        <v>752.02944000000002</v>
      </c>
      <c r="I8" s="14" t="s">
        <v>14</v>
      </c>
    </row>
    <row r="9" spans="1:13" x14ac:dyDescent="0.2">
      <c r="A9" s="36" t="s">
        <v>6</v>
      </c>
      <c r="B9" s="37"/>
      <c r="C9" s="10">
        <v>52.57</v>
      </c>
      <c r="D9" s="14"/>
      <c r="F9" s="36" t="s">
        <v>7</v>
      </c>
      <c r="G9" s="37"/>
      <c r="H9" s="10">
        <f>C9</f>
        <v>52.57</v>
      </c>
      <c r="I9" s="14" t="s">
        <v>15</v>
      </c>
    </row>
    <row r="10" spans="1:13" x14ac:dyDescent="0.2">
      <c r="A10" s="15" t="s">
        <v>2</v>
      </c>
      <c r="B10" s="7"/>
      <c r="C10" s="10">
        <v>0</v>
      </c>
      <c r="D10" s="14"/>
      <c r="F10" s="15" t="s">
        <v>2</v>
      </c>
      <c r="G10" s="31">
        <v>100</v>
      </c>
      <c r="H10" s="10">
        <v>105.86</v>
      </c>
      <c r="I10" s="14" t="s">
        <v>13</v>
      </c>
    </row>
    <row r="11" spans="1:13" ht="13.5" thickBot="1" x14ac:dyDescent="0.25">
      <c r="A11" s="13"/>
      <c r="B11" s="3"/>
      <c r="C11" s="4"/>
      <c r="D11" s="14"/>
      <c r="F11" s="52" t="s">
        <v>20</v>
      </c>
      <c r="G11" s="53"/>
      <c r="H11" s="18">
        <v>0</v>
      </c>
      <c r="I11" s="14"/>
    </row>
    <row r="12" spans="1:13" ht="13.5" thickBot="1" x14ac:dyDescent="0.25">
      <c r="A12" s="22" t="s">
        <v>0</v>
      </c>
      <c r="B12" s="23"/>
      <c r="C12" s="20">
        <f>SUM(C8:C10)</f>
        <v>1098.4667999999999</v>
      </c>
      <c r="D12" s="24"/>
      <c r="F12" s="15" t="s">
        <v>5</v>
      </c>
      <c r="G12" s="17"/>
      <c r="H12" s="19">
        <f>SUM(H8:H11)</f>
        <v>910.45944000000009</v>
      </c>
      <c r="I12" s="14"/>
    </row>
    <row r="13" spans="1:13" x14ac:dyDescent="0.2">
      <c r="F13" s="41" t="s">
        <v>18</v>
      </c>
      <c r="G13" s="42"/>
      <c r="H13" s="26">
        <f>1-H12/C12</f>
        <v>0.17115433984896022</v>
      </c>
      <c r="I13" s="25">
        <f>C12-H12</f>
        <v>188.00735999999984</v>
      </c>
      <c r="M13" s="33"/>
    </row>
    <row r="14" spans="1:13" ht="40.5" customHeight="1" thickBot="1" x14ac:dyDescent="0.25">
      <c r="F14" s="38"/>
      <c r="G14" s="39"/>
      <c r="H14" s="39"/>
      <c r="I14" s="40"/>
    </row>
    <row r="15" spans="1:13" x14ac:dyDescent="0.2">
      <c r="F15" s="6"/>
      <c r="G15" s="6"/>
      <c r="H15" s="6"/>
      <c r="I15" s="6"/>
    </row>
    <row r="18" spans="6:8" x14ac:dyDescent="0.2">
      <c r="H18" s="1"/>
    </row>
    <row r="19" spans="6:8" x14ac:dyDescent="0.2">
      <c r="F19" s="1"/>
      <c r="G19" s="1"/>
    </row>
    <row r="20" spans="6:8" x14ac:dyDescent="0.2">
      <c r="G20" s="1"/>
    </row>
  </sheetData>
  <mergeCells count="12">
    <mergeCell ref="A9:B9"/>
    <mergeCell ref="F9:G9"/>
    <mergeCell ref="F11:G11"/>
    <mergeCell ref="F13:G13"/>
    <mergeCell ref="F14:I14"/>
    <mergeCell ref="D1:F1"/>
    <mergeCell ref="C2:G2"/>
    <mergeCell ref="D3:F3"/>
    <mergeCell ref="A5:D5"/>
    <mergeCell ref="F5:I5"/>
    <mergeCell ref="A6:C6"/>
    <mergeCell ref="G6:H6"/>
  </mergeCells>
  <pageMargins left="0.511811024" right="0.511811024" top="0.78740157499999996" bottom="0.78740157499999996" header="0.31496062000000002" footer="0.31496062000000002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</vt:lpstr>
      <vt:lpstr>abr</vt:lpstr>
      <vt:lpstr>mai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Wilis Cunha Garcia</dc:creator>
  <cp:lastModifiedBy>Charles Wilis Cunha Garcia</cp:lastModifiedBy>
  <cp:lastPrinted>2022-04-08T20:33:59Z</cp:lastPrinted>
  <dcterms:created xsi:type="dcterms:W3CDTF">2022-01-25T01:40:55Z</dcterms:created>
  <dcterms:modified xsi:type="dcterms:W3CDTF">2022-05-05T19:45:45Z</dcterms:modified>
</cp:coreProperties>
</file>