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8975" windowHeight="8640"/>
  </bookViews>
  <sheets>
    <sheet name="Cashflow" sheetId="1" r:id="rId1"/>
    <sheet name="RRHH" sheetId="2" r:id="rId2"/>
    <sheet name="Costos Fijos" sheetId="3" r:id="rId3"/>
  </sheets>
  <calcPr calcId="144525" concurrentCalc="0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33" i="1"/>
  <c r="B27" i="1"/>
  <c r="G8" i="1"/>
  <c r="F8" i="1"/>
  <c r="E8" i="1"/>
  <c r="D8" i="1"/>
  <c r="C8" i="1"/>
  <c r="C6" i="1"/>
  <c r="D6" i="1"/>
  <c r="E6" i="1"/>
  <c r="F6" i="1"/>
  <c r="G6" i="1"/>
  <c r="G5" i="1"/>
  <c r="F5" i="1"/>
  <c r="E5" i="1"/>
  <c r="D5" i="1"/>
  <c r="C5" i="1"/>
  <c r="C3" i="2"/>
  <c r="D3" i="2"/>
  <c r="E3" i="2"/>
  <c r="F3" i="2"/>
  <c r="G3" i="2"/>
  <c r="H3" i="2"/>
  <c r="I3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G11" i="1"/>
  <c r="F11" i="1"/>
  <c r="E11" i="1"/>
  <c r="D11" i="1"/>
  <c r="C11" i="1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9" i="2"/>
  <c r="D9" i="2"/>
  <c r="E9" i="2"/>
  <c r="F9" i="2"/>
  <c r="G9" i="2"/>
  <c r="H9" i="2"/>
  <c r="I9" i="2"/>
  <c r="I10" i="2"/>
  <c r="B11" i="1"/>
  <c r="B10" i="2"/>
  <c r="C10" i="2"/>
  <c r="D10" i="2"/>
  <c r="E10" i="2"/>
  <c r="F10" i="2"/>
  <c r="G10" i="2"/>
  <c r="H10" i="2"/>
  <c r="C9" i="1"/>
  <c r="C19" i="1"/>
  <c r="C16" i="1"/>
  <c r="C20" i="1"/>
  <c r="C21" i="1"/>
  <c r="C22" i="1"/>
  <c r="C23" i="1"/>
  <c r="C24" i="1"/>
  <c r="C27" i="1"/>
  <c r="C34" i="1"/>
  <c r="C35" i="1"/>
  <c r="D9" i="1"/>
  <c r="D19" i="1"/>
  <c r="D16" i="1"/>
  <c r="D20" i="1"/>
  <c r="D21" i="1"/>
  <c r="D22" i="1"/>
  <c r="D23" i="1"/>
  <c r="D24" i="1"/>
  <c r="D27" i="1"/>
  <c r="D34" i="1"/>
  <c r="D35" i="1"/>
  <c r="E9" i="1"/>
  <c r="E19" i="1"/>
  <c r="E16" i="1"/>
  <c r="E20" i="1"/>
  <c r="E21" i="1"/>
  <c r="E22" i="1"/>
  <c r="E23" i="1"/>
  <c r="E24" i="1"/>
  <c r="E27" i="1"/>
  <c r="E34" i="1"/>
  <c r="E35" i="1"/>
  <c r="F9" i="1"/>
  <c r="F19" i="1"/>
  <c r="F16" i="1"/>
  <c r="F20" i="1"/>
  <c r="F21" i="1"/>
  <c r="F22" i="1"/>
  <c r="F23" i="1"/>
  <c r="F24" i="1"/>
  <c r="F27" i="1"/>
  <c r="F34" i="1"/>
  <c r="F35" i="1"/>
  <c r="G9" i="1"/>
  <c r="G19" i="1"/>
  <c r="G16" i="1"/>
  <c r="G20" i="1"/>
  <c r="G21" i="1"/>
  <c r="G22" i="1"/>
  <c r="G23" i="1"/>
  <c r="G24" i="1"/>
  <c r="G27" i="1"/>
  <c r="G34" i="1"/>
  <c r="G35" i="1"/>
  <c r="B9" i="1"/>
  <c r="B19" i="1"/>
  <c r="B16" i="1"/>
  <c r="B20" i="1"/>
  <c r="B21" i="1"/>
  <c r="B22" i="1"/>
  <c r="B23" i="1"/>
  <c r="B34" i="1"/>
  <c r="B35" i="1"/>
</calcChain>
</file>

<file path=xl/sharedStrings.xml><?xml version="1.0" encoding="utf-8"?>
<sst xmlns="http://schemas.openxmlformats.org/spreadsheetml/2006/main" count="75" uniqueCount="71">
  <si>
    <t>Año 1</t>
  </si>
  <si>
    <t>Año 4</t>
  </si>
  <si>
    <t>Año 5</t>
  </si>
  <si>
    <t>Flujo de caja</t>
  </si>
  <si>
    <t>Ítem</t>
  </si>
  <si>
    <t>Año 0</t>
  </si>
  <si>
    <t>Año 2</t>
  </si>
  <si>
    <t>Año 3</t>
  </si>
  <si>
    <t>Personalización del sistema</t>
  </si>
  <si>
    <t>Servicio de Cloud Computing</t>
  </si>
  <si>
    <t>Publicidad</t>
  </si>
  <si>
    <t>Instalación del sistema</t>
  </si>
  <si>
    <t>Recursos Humanos</t>
  </si>
  <si>
    <t>Muebles y Utiles</t>
  </si>
  <si>
    <t>Equipamiento</t>
  </si>
  <si>
    <t>Papeleria y útiles</t>
  </si>
  <si>
    <t>Amortizaciones</t>
  </si>
  <si>
    <t>Utilidad Neta después de impuestos</t>
  </si>
  <si>
    <t>Ingresos afectos a impuestos</t>
  </si>
  <si>
    <t>Egresos afectos a impuestos</t>
  </si>
  <si>
    <t>Interés préstamo</t>
  </si>
  <si>
    <t>Total ingresos afectos a impuestos</t>
  </si>
  <si>
    <t>Total egresos afectos a impuestos</t>
  </si>
  <si>
    <t>Gastos No desembolsados</t>
  </si>
  <si>
    <t>Total gastos no desembolsados</t>
  </si>
  <si>
    <t>Utilidades antes de impuestos</t>
  </si>
  <si>
    <t>Impuesto - 35%</t>
  </si>
  <si>
    <t>Ajuste amortizaciones</t>
  </si>
  <si>
    <t>Ingresos no afectos a impuestos</t>
  </si>
  <si>
    <t>Préstamo</t>
  </si>
  <si>
    <t>Total ingresos no afectos a impuestos</t>
  </si>
  <si>
    <t>Egresos no afectos a impuestos</t>
  </si>
  <si>
    <t>Inversión:</t>
  </si>
  <si>
    <t xml:space="preserve">     Servidor</t>
  </si>
  <si>
    <t xml:space="preserve">     Base de datos </t>
  </si>
  <si>
    <t xml:space="preserve">     Muebles y utiles</t>
  </si>
  <si>
    <t xml:space="preserve">    Telecomunicaciones</t>
  </si>
  <si>
    <t>Total egresos no afectos a impuestos</t>
  </si>
  <si>
    <t>FLUJO DE CAJA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</si>
  <si>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</si>
  <si>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</si>
  <si>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</si>
  <si>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</si>
  <si>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</si>
  <si>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</si>
  <si>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</si>
  <si>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</si>
  <si>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Concepto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</si>
  <si>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</si>
  <si>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</si>
  <si>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</si>
  <si>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</si>
  <si>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</si>
  <si>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</si>
  <si>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</si>
  <si>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DBA</t>
  </si>
  <si>
    <t>Total de Recursos Humanos</t>
  </si>
  <si>
    <t>Parametros de Cálculo</t>
  </si>
  <si>
    <t>Cargas Sociales</t>
  </si>
  <si>
    <t>Vacaciones y Licencias</t>
  </si>
  <si>
    <t>Merma de Productividad</t>
  </si>
  <si>
    <t>Analista Funcional</t>
  </si>
  <si>
    <t>Analista Técnico</t>
  </si>
  <si>
    <t>Desarrollador</t>
  </si>
  <si>
    <t>Especialista Infraestructura</t>
  </si>
  <si>
    <t>Especialista en Seguridad</t>
  </si>
  <si>
    <t>Personalización Del sistema</t>
  </si>
  <si>
    <t>Servicio de Cloud</t>
  </si>
  <si>
    <t>Instalación</t>
  </si>
  <si>
    <t>Cantidad de Ventas</t>
  </si>
  <si>
    <t>Lider de Proyecto /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</si>
</sst>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 ;[Red]\-0\ 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164" fontId="1" fillId="3" borderId="2" xfId="0" applyNumberFormat="1" applyFont="1" applyFill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164" fontId="1" fillId="3" borderId="2" xfId="0" applyNumberFormat="1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0" fontId="1" fillId="3" borderId="10" xfId="0" applyFont="1" applyFill="1" applyBorder="1"/>
    <xf numFmtId="164" fontId="1" fillId="3" borderId="11" xfId="0" applyNumberFormat="1" applyFont="1" applyFill="1" applyBorder="1" applyAlignment="1">
      <alignment horizontal="right"/>
    </xf>
    <xf numFmtId="164" fontId="1" fillId="3" borderId="12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Border="1"/>
    <xf numFmtId="0" fontId="5" fillId="4" borderId="13" xfId="0" applyFont="1" applyFill="1" applyBorder="1" applyAlignment="1">
      <alignment horizontal="right"/>
    </xf>
    <xf numFmtId="1" fontId="5" fillId="4" borderId="14" xfId="0" applyNumberFormat="1" applyFont="1" applyFill="1" applyBorder="1" applyAlignment="1">
      <alignment horizontal="center"/>
    </xf>
    <xf numFmtId="0" fontId="5" fillId="4" borderId="15" xfId="0" applyFont="1" applyFill="1" applyBorder="1" applyAlignment="1">
      <alignment horizontal="left"/>
    </xf>
    <xf numFmtId="1" fontId="5" fillId="4" borderId="0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165" fontId="4" fillId="5" borderId="17" xfId="0" applyNumberFormat="1" applyFont="1" applyFill="1" applyBorder="1" applyAlignment="1">
      <alignment horizontal="right"/>
    </xf>
    <xf numFmtId="0" fontId="5" fillId="4" borderId="16" xfId="0" applyFont="1" applyFill="1" applyBorder="1" applyAlignment="1">
      <alignment horizontal="left"/>
    </xf>
    <xf numFmtId="165" fontId="5" fillId="4" borderId="17" xfId="0" applyNumberFormat="1" applyFont="1" applyFill="1" applyBorder="1" applyAlignment="1">
      <alignment horizontal="right"/>
    </xf>
    <xf numFmtId="0" fontId="1" fillId="0" borderId="18" xfId="0" applyFont="1" applyFill="1" applyBorder="1" applyAlignment="1">
      <alignment horizontal="left"/>
    </xf>
    <xf numFmtId="10" fontId="1" fillId="0" borderId="19" xfId="0" applyNumberFormat="1" applyFont="1" applyFill="1" applyBorder="1"/>
    <xf numFmtId="0" fontId="1" fillId="0" borderId="20" xfId="0" applyFont="1" applyFill="1" applyBorder="1" applyAlignment="1">
      <alignment horizontal="left"/>
    </xf>
    <xf numFmtId="10" fontId="1" fillId="0" borderId="21" xfId="0" applyNumberFormat="1" applyFont="1" applyFill="1" applyBorder="1"/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10" fontId="1" fillId="0" borderId="24" xfId="0" applyNumberFormat="1" applyFont="1" applyFill="1" applyBorder="1"/>
    <xf numFmtId="1" fontId="5" fillId="4" borderId="25" xfId="0" applyNumberFormat="1" applyFont="1" applyFill="1" applyBorder="1" applyAlignment="1">
      <alignment horizontal="center"/>
    </xf>
    <xf numFmtId="1" fontId="5" fillId="4" borderId="2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N7" sqref="N7"/>
    </sheetView>
  </sheetViews>
  <sheetFormatPr defaultRowHeight="15" x14ac:dyDescent="0.25"/>
  <cols>
    <col min="1" max="1" width="35.85546875" bestFit="1" customWidth="1"/>
  </cols>
  <sheetData>
    <row r="1" spans="1:7" ht="15.75" thickBot="1" x14ac:dyDescent="0.3">
      <c r="A1" s="19" t="s">
        <v>3</v>
      </c>
      <c r="B1" s="19"/>
      <c r="C1" s="19"/>
      <c r="D1" s="19"/>
      <c r="E1" s="19"/>
      <c r="F1" s="19"/>
      <c r="G1" s="19"/>
    </row>
    <row r="2" spans="1:7" ht="15.75" thickBot="1" x14ac:dyDescent="0.3">
      <c r="A2" s="1" t="s">
        <v>4</v>
      </c>
      <c r="B2" s="1" t="s">
        <v>5</v>
      </c>
      <c r="C2" s="1" t="s">
        <v>0</v>
      </c>
      <c r="D2" s="1" t="s">
        <v>6</v>
      </c>
      <c r="E2" s="1" t="s">
        <v>7</v>
      </c>
      <c r="F2" s="1" t="s">
        <v>1</v>
      </c>
      <c r="G2" s="1" t="s">
        <v>2</v>
      </c>
    </row>
    <row r="3" spans="1:7" ht="15.75" thickBot="1" x14ac:dyDescent="0.3">
      <c r="A3" s="39" t="s">
        <v>69</v>
      </c>
      <c r="B3" s="40">
        <v>0</v>
      </c>
      <c r="C3" s="40">
        <v>6</v>
      </c>
      <c r="D3" s="40">
        <v>4</v>
      </c>
      <c r="E3" s="40">
        <v>3</v>
      </c>
      <c r="F3" s="40">
        <v>3</v>
      </c>
      <c r="G3" s="41">
        <v>3</v>
      </c>
    </row>
    <row r="4" spans="1:7" ht="15.75" thickBot="1" x14ac:dyDescent="0.3">
      <c r="A4" s="16" t="s">
        <v>18</v>
      </c>
      <c r="B4" s="17"/>
      <c r="C4" s="17"/>
      <c r="D4" s="17"/>
      <c r="E4" s="17"/>
      <c r="F4" s="17"/>
      <c r="G4" s="18"/>
    </row>
    <row r="5" spans="1:7" x14ac:dyDescent="0.25">
      <c r="A5" s="4" t="s">
        <v>8</v>
      </c>
      <c r="B5" s="4">
        <v>0</v>
      </c>
      <c r="C5" s="4">
        <f>'Costos Fijos'!B1*C3</f>
        <v>60000</v>
      </c>
      <c r="D5" s="4">
        <f>'Costos Fijos'!B1*D3</f>
        <v>40000</v>
      </c>
      <c r="E5" s="4">
        <f>'Costos Fijos'!B1*E3</f>
        <v>30000</v>
      </c>
      <c r="F5" s="4">
        <f>'Costos Fijos'!B1*F3</f>
        <v>30000</v>
      </c>
      <c r="G5" s="4">
        <f>'Costos Fijos'!B1*G3</f>
        <v>30000</v>
      </c>
    </row>
    <row r="6" spans="1:7" x14ac:dyDescent="0.25">
      <c r="A6" s="5" t="s">
        <v>9</v>
      </c>
      <c r="B6" s="5">
        <v>0</v>
      </c>
      <c r="C6" s="5">
        <f>'Costos Fijos'!B2*C3*12</f>
        <v>36000</v>
      </c>
      <c r="D6" s="5">
        <f>'Costos Fijos'!B2*D3*12</f>
        <v>24000</v>
      </c>
      <c r="E6" s="5">
        <f>'Costos Fijos'!B2*E3*12</f>
        <v>18000</v>
      </c>
      <c r="F6" s="5">
        <f>'Costos Fijos'!B2*F3*12</f>
        <v>18000</v>
      </c>
      <c r="G6" s="5">
        <f>'Costos Fijos'!B2*G3*12</f>
        <v>18000</v>
      </c>
    </row>
    <row r="7" spans="1:7" x14ac:dyDescent="0.25">
      <c r="A7" s="5" t="s">
        <v>10</v>
      </c>
      <c r="B7" s="5">
        <v>0</v>
      </c>
      <c r="C7" s="5">
        <v>0</v>
      </c>
      <c r="D7" s="5">
        <v>70000</v>
      </c>
      <c r="E7" s="5">
        <v>90000</v>
      </c>
      <c r="F7" s="5">
        <v>100000</v>
      </c>
      <c r="G7" s="5">
        <v>120000</v>
      </c>
    </row>
    <row r="8" spans="1:7" x14ac:dyDescent="0.25">
      <c r="A8" s="5" t="s">
        <v>11</v>
      </c>
      <c r="B8" s="5">
        <v>0</v>
      </c>
      <c r="C8" s="5">
        <f>'Costos Fijos'!B3*C3</f>
        <v>6000</v>
      </c>
      <c r="D8" s="5">
        <f>'Costos Fijos'!B3*D3</f>
        <v>4000</v>
      </c>
      <c r="E8" s="5">
        <f>'Costos Fijos'!B3*E3</f>
        <v>3000</v>
      </c>
      <c r="F8" s="5">
        <f>'Costos Fijos'!B3*F3</f>
        <v>3000</v>
      </c>
      <c r="G8" s="5">
        <f>'Costos Fijos'!B3*G3</f>
        <v>3000</v>
      </c>
    </row>
    <row r="9" spans="1:7" ht="15.75" thickBot="1" x14ac:dyDescent="0.3">
      <c r="A9" s="6" t="s">
        <v>21</v>
      </c>
      <c r="B9" s="5">
        <f>SUM(B5:B8)</f>
        <v>0</v>
      </c>
      <c r="C9" s="5">
        <f>SUM(C5:C8)</f>
        <v>102000</v>
      </c>
      <c r="D9" s="5">
        <f t="shared" ref="D9:G9" si="0">SUM(D5:D8)</f>
        <v>138000</v>
      </c>
      <c r="E9" s="5">
        <f t="shared" si="0"/>
        <v>141000</v>
      </c>
      <c r="F9" s="5">
        <f t="shared" si="0"/>
        <v>151000</v>
      </c>
      <c r="G9" s="5">
        <f t="shared" si="0"/>
        <v>171000</v>
      </c>
    </row>
    <row r="10" spans="1:7" ht="15.75" thickBot="1" x14ac:dyDescent="0.3">
      <c r="A10" s="16" t="s">
        <v>19</v>
      </c>
      <c r="B10" s="17"/>
      <c r="C10" s="17"/>
      <c r="D10" s="17"/>
      <c r="E10" s="17"/>
      <c r="F10" s="17"/>
      <c r="G10" s="18"/>
    </row>
    <row r="11" spans="1:7" x14ac:dyDescent="0.25">
      <c r="A11" s="4" t="s">
        <v>12</v>
      </c>
      <c r="B11" s="4">
        <f>(RRHH!I10*6)+RRHH!I8*6+RRHH!I7*6+RRHH!I3*6</f>
        <v>210321.57600000003</v>
      </c>
      <c r="C11" s="4">
        <f>RRHH!I8*12+RRHH!I7*12+RRHH!I3*12</f>
        <v>128529.85199999998</v>
      </c>
      <c r="D11" s="4">
        <f>RRHH!I8*12+RRHH!I7*12+RRHH!I3*12</f>
        <v>128529.85199999998</v>
      </c>
      <c r="E11" s="4">
        <f>RRHH!I8*12+RRHH!I7*12+RRHH!I3*12</f>
        <v>128529.85199999998</v>
      </c>
      <c r="F11" s="4">
        <f>RRHH!I8*12+RRHH!I7*12+RRHH!I3*12</f>
        <v>128529.85199999998</v>
      </c>
      <c r="G11" s="4">
        <f>RRHH!I8*12+RRHH!I7*12+RRHH!I3*12</f>
        <v>128529.85199999998</v>
      </c>
    </row>
    <row r="12" spans="1:7" x14ac:dyDescent="0.25">
      <c r="A12" s="5" t="s">
        <v>13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x14ac:dyDescent="0.25">
      <c r="A13" s="5" t="s">
        <v>14</v>
      </c>
      <c r="B13" s="5">
        <v>0</v>
      </c>
      <c r="C13" s="5">
        <v>5000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5">
      <c r="A14" s="5" t="s">
        <v>15</v>
      </c>
      <c r="B14" s="5">
        <v>300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5">
      <c r="A15" s="5" t="s">
        <v>20</v>
      </c>
      <c r="B15" s="5"/>
      <c r="C15" s="5"/>
      <c r="D15" s="5"/>
      <c r="E15" s="5"/>
      <c r="F15" s="5"/>
      <c r="G15" s="5"/>
    </row>
    <row r="16" spans="1:7" ht="15.75" thickBot="1" x14ac:dyDescent="0.3">
      <c r="A16" s="7" t="s">
        <v>22</v>
      </c>
      <c r="B16" s="8">
        <f>SUM(B11:B15)</f>
        <v>210621.57600000003</v>
      </c>
      <c r="C16" s="8">
        <f t="shared" ref="C16:G16" si="1">SUM(C11:C15)</f>
        <v>133529.85199999998</v>
      </c>
      <c r="D16" s="8">
        <f t="shared" si="1"/>
        <v>128529.85199999998</v>
      </c>
      <c r="E16" s="8">
        <f t="shared" si="1"/>
        <v>128529.85199999998</v>
      </c>
      <c r="F16" s="8">
        <f t="shared" si="1"/>
        <v>128529.85199999998</v>
      </c>
      <c r="G16" s="8">
        <f t="shared" si="1"/>
        <v>128529.85199999998</v>
      </c>
    </row>
    <row r="17" spans="1:7" ht="15.75" thickBot="1" x14ac:dyDescent="0.3">
      <c r="A17" s="16" t="s">
        <v>23</v>
      </c>
      <c r="B17" s="17"/>
      <c r="C17" s="17"/>
      <c r="D17" s="17"/>
      <c r="E17" s="17"/>
      <c r="F17" s="17"/>
      <c r="G17" s="18"/>
    </row>
    <row r="18" spans="1:7" x14ac:dyDescent="0.25">
      <c r="A18" s="4" t="s">
        <v>16</v>
      </c>
      <c r="B18" s="4">
        <v>0</v>
      </c>
      <c r="C18" s="4">
        <v>0</v>
      </c>
      <c r="D18" s="4">
        <v>1000</v>
      </c>
      <c r="E18" s="4">
        <v>1000</v>
      </c>
      <c r="F18" s="4">
        <v>1000</v>
      </c>
      <c r="G18" s="4">
        <v>1000</v>
      </c>
    </row>
    <row r="19" spans="1:7" ht="15.75" thickBot="1" x14ac:dyDescent="0.3">
      <c r="A19" s="6" t="s">
        <v>24</v>
      </c>
      <c r="B19" s="10">
        <f t="shared" ref="B19:G19" si="2">+B18</f>
        <v>0</v>
      </c>
      <c r="C19" s="5">
        <f t="shared" si="2"/>
        <v>0</v>
      </c>
      <c r="D19" s="5">
        <f t="shared" si="2"/>
        <v>1000</v>
      </c>
      <c r="E19" s="5">
        <f t="shared" si="2"/>
        <v>1000</v>
      </c>
      <c r="F19" s="5">
        <f t="shared" si="2"/>
        <v>1000</v>
      </c>
      <c r="G19" s="5">
        <f t="shared" si="2"/>
        <v>1000</v>
      </c>
    </row>
    <row r="20" spans="1:7" ht="15.75" thickBot="1" x14ac:dyDescent="0.3">
      <c r="A20" s="2" t="s">
        <v>22</v>
      </c>
      <c r="B20" s="9">
        <f>+B19+B16</f>
        <v>210621.57600000003</v>
      </c>
      <c r="C20" s="3">
        <f>+C19+C16</f>
        <v>133529.85199999998</v>
      </c>
      <c r="D20" s="3">
        <f t="shared" ref="D20:G20" si="3">+D19+D16</f>
        <v>129529.85199999998</v>
      </c>
      <c r="E20" s="3">
        <f t="shared" si="3"/>
        <v>129529.85199999998</v>
      </c>
      <c r="F20" s="3">
        <f t="shared" si="3"/>
        <v>129529.85199999998</v>
      </c>
      <c r="G20" s="3">
        <f t="shared" si="3"/>
        <v>129529.85199999998</v>
      </c>
    </row>
    <row r="21" spans="1:7" ht="15.75" thickBot="1" x14ac:dyDescent="0.3">
      <c r="A21" s="2" t="s">
        <v>25</v>
      </c>
      <c r="B21" s="3">
        <f>+B9-B20</f>
        <v>-210621.57600000003</v>
      </c>
      <c r="C21" s="3">
        <f t="shared" ref="C21:G21" si="4">+C9-C20</f>
        <v>-31529.851999999984</v>
      </c>
      <c r="D21" s="3">
        <f t="shared" si="4"/>
        <v>8470.1480000000156</v>
      </c>
      <c r="E21" s="3">
        <f t="shared" si="4"/>
        <v>11470.148000000016</v>
      </c>
      <c r="F21" s="3">
        <f t="shared" si="4"/>
        <v>21470.148000000016</v>
      </c>
      <c r="G21" s="3">
        <f t="shared" si="4"/>
        <v>41470.148000000016</v>
      </c>
    </row>
    <row r="22" spans="1:7" ht="15.75" thickBot="1" x14ac:dyDescent="0.3">
      <c r="A22" s="11" t="s">
        <v>26</v>
      </c>
      <c r="B22" s="11">
        <f>+B21*0.35</f>
        <v>-73717.551600000006</v>
      </c>
      <c r="C22" s="11">
        <f t="shared" ref="C22:G22" si="5">+C21*0.35</f>
        <v>-11035.448199999993</v>
      </c>
      <c r="D22" s="11">
        <f t="shared" si="5"/>
        <v>2964.5518000000052</v>
      </c>
      <c r="E22" s="11">
        <f t="shared" si="5"/>
        <v>4014.5518000000052</v>
      </c>
      <c r="F22" s="11">
        <f t="shared" si="5"/>
        <v>7514.5518000000047</v>
      </c>
      <c r="G22" s="11">
        <f t="shared" si="5"/>
        <v>14514.551800000005</v>
      </c>
    </row>
    <row r="23" spans="1:7" ht="16.5" thickTop="1" thickBot="1" x14ac:dyDescent="0.3">
      <c r="A23" s="13" t="s">
        <v>17</v>
      </c>
      <c r="B23" s="14">
        <f>+B21-B22</f>
        <v>-136904.02440000002</v>
      </c>
      <c r="C23" s="14">
        <f t="shared" ref="C23:G23" si="6">+C21-C22</f>
        <v>-20494.403799999993</v>
      </c>
      <c r="D23" s="14">
        <f t="shared" si="6"/>
        <v>5505.5962000000109</v>
      </c>
      <c r="E23" s="14">
        <f t="shared" si="6"/>
        <v>7455.5962000000109</v>
      </c>
      <c r="F23" s="14">
        <f t="shared" si="6"/>
        <v>13955.596200000011</v>
      </c>
      <c r="G23" s="15">
        <f t="shared" si="6"/>
        <v>26955.596200000011</v>
      </c>
    </row>
    <row r="24" spans="1:7" ht="16.5" thickTop="1" thickBot="1" x14ac:dyDescent="0.3">
      <c r="A24" s="12" t="s">
        <v>27</v>
      </c>
      <c r="B24" s="12"/>
      <c r="C24" s="12">
        <f>+C18</f>
        <v>0</v>
      </c>
      <c r="D24" s="12">
        <f t="shared" ref="D24:G24" si="7">+D18</f>
        <v>1000</v>
      </c>
      <c r="E24" s="12">
        <f t="shared" si="7"/>
        <v>1000</v>
      </c>
      <c r="F24" s="12">
        <f t="shared" si="7"/>
        <v>1000</v>
      </c>
      <c r="G24" s="12">
        <f t="shared" si="7"/>
        <v>1000</v>
      </c>
    </row>
    <row r="25" spans="1:7" ht="15.75" thickBot="1" x14ac:dyDescent="0.3">
      <c r="A25" s="16" t="s">
        <v>28</v>
      </c>
      <c r="B25" s="17"/>
      <c r="C25" s="17"/>
      <c r="D25" s="17"/>
      <c r="E25" s="17"/>
      <c r="F25" s="17"/>
      <c r="G25" s="18"/>
    </row>
    <row r="26" spans="1:7" x14ac:dyDescent="0.25">
      <c r="A26" s="4" t="s">
        <v>29</v>
      </c>
      <c r="B26" s="4"/>
      <c r="C26" s="4"/>
      <c r="D26" s="4"/>
      <c r="E26" s="4"/>
      <c r="F26" s="4"/>
      <c r="G26" s="4"/>
    </row>
    <row r="27" spans="1:7" ht="15.75" thickBot="1" x14ac:dyDescent="0.3">
      <c r="A27" s="6" t="s">
        <v>30</v>
      </c>
      <c r="B27" s="5">
        <f>+B26</f>
        <v>0</v>
      </c>
      <c r="C27" s="5">
        <f t="shared" ref="C27:G27" si="8">+C26</f>
        <v>0</v>
      </c>
      <c r="D27" s="5">
        <f t="shared" si="8"/>
        <v>0</v>
      </c>
      <c r="E27" s="5">
        <f t="shared" si="8"/>
        <v>0</v>
      </c>
      <c r="F27" s="5">
        <f t="shared" si="8"/>
        <v>0</v>
      </c>
      <c r="G27" s="5">
        <f t="shared" si="8"/>
        <v>0</v>
      </c>
    </row>
    <row r="28" spans="1:7" ht="15.75" thickBot="1" x14ac:dyDescent="0.3">
      <c r="A28" s="16" t="s">
        <v>31</v>
      </c>
      <c r="B28" s="17"/>
      <c r="C28" s="17"/>
      <c r="D28" s="17"/>
      <c r="E28" s="17"/>
      <c r="F28" s="17"/>
      <c r="G28" s="18"/>
    </row>
    <row r="29" spans="1:7" x14ac:dyDescent="0.25">
      <c r="A29" s="4" t="s">
        <v>32</v>
      </c>
      <c r="B29" s="4"/>
      <c r="C29" s="4"/>
      <c r="D29" s="4"/>
      <c r="E29" s="4"/>
      <c r="F29" s="4"/>
      <c r="G29" s="4"/>
    </row>
    <row r="30" spans="1:7" x14ac:dyDescent="0.25">
      <c r="A30" s="5" t="s">
        <v>33</v>
      </c>
      <c r="B30" s="5">
        <v>15000</v>
      </c>
      <c r="C30" s="5"/>
      <c r="D30" s="5"/>
      <c r="E30" s="5"/>
      <c r="F30" s="5"/>
      <c r="G30" s="5"/>
    </row>
    <row r="31" spans="1:7" x14ac:dyDescent="0.25">
      <c r="A31" s="5" t="s">
        <v>34</v>
      </c>
      <c r="B31" s="5">
        <v>0</v>
      </c>
      <c r="C31" s="5"/>
      <c r="D31" s="5"/>
      <c r="E31" s="5"/>
      <c r="F31" s="5"/>
      <c r="G31" s="5"/>
    </row>
    <row r="32" spans="1:7" x14ac:dyDescent="0.25">
      <c r="A32" s="5" t="s">
        <v>35</v>
      </c>
      <c r="B32" s="5">
        <v>0</v>
      </c>
      <c r="C32" s="5"/>
      <c r="D32" s="5"/>
      <c r="E32" s="5"/>
      <c r="F32" s="5"/>
      <c r="G32" s="5"/>
    </row>
    <row r="33" spans="1:7" x14ac:dyDescent="0.25">
      <c r="A33" s="5" t="s">
        <v>36</v>
      </c>
      <c r="B33" s="5">
        <f>250*12+100</f>
        <v>3100</v>
      </c>
      <c r="C33" s="5">
        <f t="shared" ref="C33:G33" si="9">250*12+100</f>
        <v>3100</v>
      </c>
      <c r="D33" s="5">
        <f t="shared" si="9"/>
        <v>3100</v>
      </c>
      <c r="E33" s="5">
        <f t="shared" si="9"/>
        <v>3100</v>
      </c>
      <c r="F33" s="5">
        <f t="shared" si="9"/>
        <v>3100</v>
      </c>
      <c r="G33" s="5">
        <f t="shared" si="9"/>
        <v>3100</v>
      </c>
    </row>
    <row r="34" spans="1:7" ht="15.75" thickBot="1" x14ac:dyDescent="0.3">
      <c r="A34" s="7" t="s">
        <v>37</v>
      </c>
      <c r="B34" s="8">
        <f>SUM(B29:B33)</f>
        <v>18100</v>
      </c>
      <c r="C34" s="8">
        <f t="shared" ref="C34:G34" si="10">SUM(C29:C33)</f>
        <v>3100</v>
      </c>
      <c r="D34" s="8">
        <f t="shared" si="10"/>
        <v>3100</v>
      </c>
      <c r="E34" s="8">
        <f t="shared" si="10"/>
        <v>3100</v>
      </c>
      <c r="F34" s="8">
        <f t="shared" si="10"/>
        <v>3100</v>
      </c>
      <c r="G34" s="8">
        <f t="shared" si="10"/>
        <v>3100</v>
      </c>
    </row>
    <row r="35" spans="1:7" ht="15.75" thickBot="1" x14ac:dyDescent="0.3">
      <c r="A35" s="2" t="s">
        <v>38</v>
      </c>
      <c r="B35" s="3">
        <f>+B23+B24+B27-B34</f>
        <v>-155004.02440000002</v>
      </c>
      <c r="C35" s="3">
        <f t="shared" ref="C35:G35" si="11">+C23+C24+C27-C34</f>
        <v>-23594.403799999993</v>
      </c>
      <c r="D35" s="3">
        <f t="shared" si="11"/>
        <v>3405.5962000000109</v>
      </c>
      <c r="E35" s="3">
        <f t="shared" si="11"/>
        <v>5355.5962000000109</v>
      </c>
      <c r="F35" s="3">
        <f t="shared" si="11"/>
        <v>11855.596200000011</v>
      </c>
      <c r="G35" s="3">
        <f t="shared" si="11"/>
        <v>24855.596200000011</v>
      </c>
    </row>
  </sheetData>
  <mergeCells count="6">
    <mergeCell ref="A17:G17"/>
    <mergeCell ref="A25:G25"/>
    <mergeCell ref="A28:G28"/>
    <mergeCell ref="A1:G1"/>
    <mergeCell ref="A4:G4"/>
    <mergeCell ref="A10: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4" sqref="A4"/>
    </sheetView>
  </sheetViews>
  <sheetFormatPr defaultRowHeight="15" x14ac:dyDescent="0.25"/>
  <cols>
    <col min="1" max="1" width="26.7109375" bestFit="1" customWidth="1"/>
    <col min="2" max="2" width="8.140625" bestFit="1" customWidth="1"/>
    <col min="3" max="3" width="8.7109375" bestFit="1" customWidth="1"/>
    <col min="4" max="4" width="11.7109375" bestFit="1" customWidth="1"/>
    <col min="5" max="5" width="11.85546875" bestFit="1" customWidth="1"/>
    <col min="6" max="6" width="11.42578125" bestFit="1" customWidth="1"/>
    <col min="7" max="7" width="13.7109375" bestFit="1" customWidth="1"/>
    <col min="8" max="8" width="11.42578125" bestFit="1" customWidth="1"/>
    <col min="9" max="9" width="14.28515625" bestFit="1" customWidth="1"/>
  </cols>
  <sheetData>
    <row r="1" spans="1:9" x14ac:dyDescent="0.25">
      <c r="A1" s="22" t="s">
        <v>39</v>
      </c>
      <c r="B1" s="23" t="s">
        <v>40</v>
      </c>
      <c r="C1" s="23" t="s">
        <v>41</v>
      </c>
      <c r="D1" s="23" t="s">
        <v>40</v>
      </c>
      <c r="E1" s="23" t="s">
        <v>42</v>
      </c>
      <c r="F1" s="23" t="s">
        <v>43</v>
      </c>
      <c r="G1" s="23" t="s">
        <v>44</v>
      </c>
      <c r="H1" s="23" t="s">
        <v>45</v>
      </c>
      <c r="I1" s="37" t="s">
        <v>46</v>
      </c>
    </row>
    <row r="2" spans="1:9" ht="15.75" thickBot="1" x14ac:dyDescent="0.3">
      <c r="A2" s="24" t="s">
        <v>47</v>
      </c>
      <c r="B2" s="25" t="s">
        <v>48</v>
      </c>
      <c r="C2" s="25" t="s">
        <v>49</v>
      </c>
      <c r="D2" s="25" t="s">
        <v>50</v>
      </c>
      <c r="E2" s="25" t="s">
        <v>51</v>
      </c>
      <c r="F2" s="25" t="s">
        <v>52</v>
      </c>
      <c r="G2" s="25" t="s">
        <v>53</v>
      </c>
      <c r="H2" s="25"/>
      <c r="I2" s="38" t="s">
        <v>54</v>
      </c>
    </row>
    <row r="3" spans="1:9" x14ac:dyDescent="0.25">
      <c r="A3" s="26" t="s">
        <v>70</v>
      </c>
      <c r="B3" s="27">
        <v>3000</v>
      </c>
      <c r="C3" s="27">
        <f t="shared" ref="C3:C9" si="0">B3*$B$14</f>
        <v>1020.0000000000001</v>
      </c>
      <c r="D3" s="27">
        <f t="shared" ref="D3:D9" si="1">B3+C3</f>
        <v>4020</v>
      </c>
      <c r="E3" s="27">
        <f t="shared" ref="E3:E9" si="2">D3*$B$15</f>
        <v>334.86599999999999</v>
      </c>
      <c r="F3" s="27">
        <f t="shared" ref="F3:F9" si="3">D3*$B$16</f>
        <v>281.40000000000003</v>
      </c>
      <c r="G3" s="27">
        <f t="shared" ref="G3:G9" si="4">D3*$B$17</f>
        <v>804</v>
      </c>
      <c r="H3" s="27">
        <f t="shared" ref="H3:H9" si="5">D3*$B$18</f>
        <v>402</v>
      </c>
      <c r="I3" s="27">
        <f t="shared" ref="I3:I9" si="6">SUM(D3:H3)</f>
        <v>5842.2659999999996</v>
      </c>
    </row>
    <row r="4" spans="1:9" x14ac:dyDescent="0.25">
      <c r="A4" s="26" t="s">
        <v>61</v>
      </c>
      <c r="B4" s="27">
        <v>2000</v>
      </c>
      <c r="C4" s="27">
        <f t="shared" si="0"/>
        <v>680</v>
      </c>
      <c r="D4" s="27">
        <f t="shared" si="1"/>
        <v>2680</v>
      </c>
      <c r="E4" s="27">
        <f t="shared" si="2"/>
        <v>223.244</v>
      </c>
      <c r="F4" s="27">
        <f t="shared" si="3"/>
        <v>187.60000000000002</v>
      </c>
      <c r="G4" s="27">
        <f t="shared" si="4"/>
        <v>536</v>
      </c>
      <c r="H4" s="27">
        <f t="shared" si="5"/>
        <v>268</v>
      </c>
      <c r="I4" s="27">
        <f t="shared" si="6"/>
        <v>3894.8440000000001</v>
      </c>
    </row>
    <row r="5" spans="1:9" x14ac:dyDescent="0.25">
      <c r="A5" s="26" t="s">
        <v>62</v>
      </c>
      <c r="B5" s="27">
        <v>1500</v>
      </c>
      <c r="C5" s="27">
        <f t="shared" ref="C5" si="7">B5*$B$14</f>
        <v>510.00000000000006</v>
      </c>
      <c r="D5" s="27">
        <f t="shared" ref="D5" si="8">B5+C5</f>
        <v>2010</v>
      </c>
      <c r="E5" s="27">
        <f t="shared" ref="E5" si="9">D5*$B$15</f>
        <v>167.43299999999999</v>
      </c>
      <c r="F5" s="27">
        <f t="shared" ref="F5" si="10">D5*$B$16</f>
        <v>140.70000000000002</v>
      </c>
      <c r="G5" s="27">
        <f t="shared" ref="G5" si="11">D5*$B$17</f>
        <v>402</v>
      </c>
      <c r="H5" s="27">
        <f t="shared" ref="H5" si="12">D5*$B$18</f>
        <v>201</v>
      </c>
      <c r="I5" s="27">
        <f t="shared" ref="I5" si="13">SUM(D5:H5)</f>
        <v>2921.1329999999998</v>
      </c>
    </row>
    <row r="6" spans="1:9" x14ac:dyDescent="0.25">
      <c r="A6" s="26" t="s">
        <v>55</v>
      </c>
      <c r="B6" s="27">
        <v>2000</v>
      </c>
      <c r="C6" s="27">
        <f t="shared" si="0"/>
        <v>680</v>
      </c>
      <c r="D6" s="27">
        <f t="shared" si="1"/>
        <v>2680</v>
      </c>
      <c r="E6" s="27">
        <f t="shared" si="2"/>
        <v>223.244</v>
      </c>
      <c r="F6" s="27">
        <f t="shared" si="3"/>
        <v>187.60000000000002</v>
      </c>
      <c r="G6" s="27">
        <f t="shared" si="4"/>
        <v>536</v>
      </c>
      <c r="H6" s="27">
        <f t="shared" si="5"/>
        <v>268</v>
      </c>
      <c r="I6" s="27">
        <f t="shared" si="6"/>
        <v>3894.8440000000001</v>
      </c>
    </row>
    <row r="7" spans="1:9" x14ac:dyDescent="0.25">
      <c r="A7" s="26" t="s">
        <v>63</v>
      </c>
      <c r="B7" s="27">
        <v>1000</v>
      </c>
      <c r="C7" s="27">
        <f t="shared" si="0"/>
        <v>340</v>
      </c>
      <c r="D7" s="27">
        <f t="shared" si="1"/>
        <v>1340</v>
      </c>
      <c r="E7" s="27">
        <f t="shared" si="2"/>
        <v>111.622</v>
      </c>
      <c r="F7" s="27">
        <f t="shared" si="3"/>
        <v>93.800000000000011</v>
      </c>
      <c r="G7" s="27">
        <f t="shared" si="4"/>
        <v>268</v>
      </c>
      <c r="H7" s="27">
        <f t="shared" si="5"/>
        <v>134</v>
      </c>
      <c r="I7" s="27">
        <f t="shared" si="6"/>
        <v>1947.422</v>
      </c>
    </row>
    <row r="8" spans="1:9" x14ac:dyDescent="0.25">
      <c r="A8" s="26" t="s">
        <v>64</v>
      </c>
      <c r="B8" s="27">
        <v>1500</v>
      </c>
      <c r="C8" s="27">
        <f t="shared" si="0"/>
        <v>510.00000000000006</v>
      </c>
      <c r="D8" s="27">
        <f t="shared" si="1"/>
        <v>2010</v>
      </c>
      <c r="E8" s="27">
        <f t="shared" si="2"/>
        <v>167.43299999999999</v>
      </c>
      <c r="F8" s="27">
        <f t="shared" si="3"/>
        <v>140.70000000000002</v>
      </c>
      <c r="G8" s="27">
        <f t="shared" si="4"/>
        <v>402</v>
      </c>
      <c r="H8" s="27">
        <f t="shared" si="5"/>
        <v>201</v>
      </c>
      <c r="I8" s="27">
        <f t="shared" si="6"/>
        <v>2921.1329999999998</v>
      </c>
    </row>
    <row r="9" spans="1:9" x14ac:dyDescent="0.25">
      <c r="A9" s="26" t="s">
        <v>65</v>
      </c>
      <c r="B9" s="27">
        <v>1500</v>
      </c>
      <c r="C9" s="27">
        <f t="shared" si="0"/>
        <v>510.00000000000006</v>
      </c>
      <c r="D9" s="27">
        <f t="shared" si="1"/>
        <v>2010</v>
      </c>
      <c r="E9" s="27">
        <f t="shared" si="2"/>
        <v>167.43299999999999</v>
      </c>
      <c r="F9" s="27">
        <f t="shared" si="3"/>
        <v>140.70000000000002</v>
      </c>
      <c r="G9" s="27">
        <f t="shared" si="4"/>
        <v>402</v>
      </c>
      <c r="H9" s="27">
        <f t="shared" si="5"/>
        <v>201</v>
      </c>
      <c r="I9" s="27">
        <f t="shared" si="6"/>
        <v>2921.1329999999998</v>
      </c>
    </row>
    <row r="10" spans="1:9" x14ac:dyDescent="0.25">
      <c r="A10" s="28" t="s">
        <v>56</v>
      </c>
      <c r="B10" s="29">
        <f>SUM(B3:B9)</f>
        <v>12500</v>
      </c>
      <c r="C10" s="29">
        <f>SUM(C3:C9)</f>
        <v>4250</v>
      </c>
      <c r="D10" s="29">
        <f>SUM(D3:D9)</f>
        <v>16750</v>
      </c>
      <c r="E10" s="29">
        <f>SUM(E3:E9)</f>
        <v>1395.2750000000001</v>
      </c>
      <c r="F10" s="29">
        <f>SUM(F3:F9)</f>
        <v>1172.5000000000002</v>
      </c>
      <c r="G10" s="29">
        <f>SUM(G3:G9)</f>
        <v>3350</v>
      </c>
      <c r="H10" s="29">
        <f>SUM(H3:H9)</f>
        <v>1675</v>
      </c>
      <c r="I10" s="29">
        <f>SUM(I3:I9)</f>
        <v>24342.775000000001</v>
      </c>
    </row>
    <row r="11" spans="1:9" x14ac:dyDescent="0.25">
      <c r="A11" s="21"/>
      <c r="B11" s="21"/>
      <c r="C11" s="21"/>
      <c r="D11" s="21"/>
      <c r="E11" s="21"/>
      <c r="F11" s="21"/>
      <c r="G11" s="21"/>
      <c r="H11" s="21"/>
      <c r="I11" s="21"/>
    </row>
    <row r="12" spans="1:9" x14ac:dyDescent="0.25">
      <c r="A12" s="20" t="s">
        <v>57</v>
      </c>
      <c r="B12" s="21"/>
      <c r="C12" s="21"/>
      <c r="D12" s="21"/>
      <c r="E12" s="21"/>
      <c r="F12" s="21"/>
      <c r="G12" s="21"/>
      <c r="H12" s="21"/>
      <c r="I12" s="21"/>
    </row>
    <row r="13" spans="1:9" ht="15.75" thickBot="1" x14ac:dyDescent="0.3">
      <c r="A13" s="21"/>
      <c r="B13" s="21"/>
      <c r="C13" s="21"/>
      <c r="D13" s="21"/>
      <c r="E13" s="21"/>
      <c r="F13" s="21"/>
      <c r="G13" s="21"/>
      <c r="H13" s="21"/>
      <c r="I13" s="21"/>
    </row>
    <row r="14" spans="1:9" x14ac:dyDescent="0.25">
      <c r="A14" s="30" t="s">
        <v>58</v>
      </c>
      <c r="B14" s="31">
        <v>0.34</v>
      </c>
      <c r="C14" s="21"/>
      <c r="D14" s="21"/>
      <c r="E14" s="21"/>
      <c r="F14" s="21"/>
      <c r="G14" s="21"/>
      <c r="H14" s="21"/>
      <c r="I14" s="21"/>
    </row>
    <row r="15" spans="1:9" x14ac:dyDescent="0.25">
      <c r="A15" s="32" t="s">
        <v>42</v>
      </c>
      <c r="B15" s="33">
        <v>8.3299999999999999E-2</v>
      </c>
      <c r="C15" s="21"/>
      <c r="D15" s="21"/>
      <c r="E15" s="21"/>
      <c r="F15" s="21"/>
      <c r="G15" s="21"/>
      <c r="H15" s="21"/>
      <c r="I15" s="21"/>
    </row>
    <row r="16" spans="1:9" x14ac:dyDescent="0.25">
      <c r="A16" s="32" t="s">
        <v>59</v>
      </c>
      <c r="B16" s="33">
        <v>7.0000000000000007E-2</v>
      </c>
      <c r="C16" s="21"/>
      <c r="D16" s="21"/>
      <c r="E16" s="21"/>
      <c r="F16" s="21"/>
      <c r="G16" s="21"/>
      <c r="H16" s="21"/>
      <c r="I16" s="21"/>
    </row>
    <row r="17" spans="1:9" x14ac:dyDescent="0.25">
      <c r="A17" s="34" t="s">
        <v>60</v>
      </c>
      <c r="B17" s="33">
        <v>0.2</v>
      </c>
      <c r="C17" s="21"/>
      <c r="D17" s="21"/>
      <c r="E17" s="21"/>
      <c r="F17" s="21"/>
      <c r="G17" s="21"/>
      <c r="H17" s="21"/>
      <c r="I17" s="21"/>
    </row>
    <row r="18" spans="1:9" ht="15.75" thickBot="1" x14ac:dyDescent="0.3">
      <c r="A18" s="35" t="s">
        <v>45</v>
      </c>
      <c r="B18" s="36">
        <v>0.1</v>
      </c>
      <c r="C18" s="21"/>
      <c r="D18" s="21"/>
      <c r="E18" s="21"/>
      <c r="F18" s="21"/>
      <c r="G18" s="21"/>
      <c r="H18" s="21"/>
      <c r="I18" s="21"/>
    </row>
    <row r="19" spans="1:9" x14ac:dyDescent="0.25">
      <c r="A19" s="21"/>
      <c r="B19" s="21"/>
      <c r="C19" s="21"/>
      <c r="D19" s="21"/>
      <c r="E19" s="21"/>
      <c r="F19" s="21"/>
      <c r="G19" s="21"/>
      <c r="H19" s="21"/>
      <c r="I1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6.140625" bestFit="1" customWidth="1"/>
  </cols>
  <sheetData>
    <row r="1" spans="1:2" x14ac:dyDescent="0.25">
      <c r="A1" t="s">
        <v>66</v>
      </c>
      <c r="B1">
        <v>10000</v>
      </c>
    </row>
    <row r="2" spans="1:2" x14ac:dyDescent="0.25">
      <c r="A2" t="s">
        <v>67</v>
      </c>
      <c r="B2">
        <v>500</v>
      </c>
    </row>
    <row r="3" spans="1:2" x14ac:dyDescent="0.25">
      <c r="A3" t="s">
        <v>68</v>
      </c>
      <c r="B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Cashflow</vt:lpstr>
      <vt:lpstr>RRHH</vt:lpstr>
      <vt:lpstr>Costos Fijos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Perrone</dc:creator>
  <cp:lastModifiedBy>Byte Tech</cp:lastModifiedBy>
  <dcterms:created xsi:type="dcterms:W3CDTF">2011-07-09T15:28:35Z</dcterms:created>
  <dcterms:modified xsi:type="dcterms:W3CDTF">2011-07-09T19:57:07Z</dcterms:modified>
</cp:coreProperties>
</file>