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98\Dropbox\Thermo\Lune\William Guimont-Martin\"/>
    </mc:Choice>
  </mc:AlternateContent>
  <bookViews>
    <workbookView xWindow="0" yWindow="0" windowWidth="21570" windowHeight="7965" activeTab="2"/>
  </bookViews>
  <sheets>
    <sheet name="Schéma" sheetId="2" r:id="rId1"/>
    <sheet name="Tableau" sheetId="1" r:id="rId2"/>
    <sheet name="Excentricité" sheetId="3" r:id="rId3"/>
  </sheets>
  <definedNames>
    <definedName name="solver_adj" localSheetId="2" hidden="1">Excentricité!$C$4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Excentricité!$D$8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0.0549</definedName>
    <definedName name="solver_ver" localSheetId="2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H9" i="3"/>
  <c r="D8" i="3"/>
  <c r="E42" i="1" l="1"/>
  <c r="G42" i="1" s="1"/>
  <c r="E41" i="1"/>
  <c r="G41" i="1" s="1"/>
  <c r="E40" i="1"/>
  <c r="G40" i="1" s="1"/>
  <c r="E39" i="1"/>
  <c r="G39" i="1" s="1"/>
  <c r="E38" i="1"/>
  <c r="G38" i="1" s="1"/>
  <c r="F42" i="1"/>
  <c r="F41" i="1"/>
  <c r="F40" i="1"/>
  <c r="F39" i="1"/>
  <c r="F38" i="1"/>
  <c r="H42" i="1" l="1"/>
  <c r="H41" i="1"/>
  <c r="H40" i="1"/>
  <c r="H39" i="1"/>
  <c r="H38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5" i="1"/>
  <c r="E6" i="1"/>
  <c r="E7" i="1"/>
  <c r="H7" i="1" s="1"/>
  <c r="E8" i="1"/>
  <c r="H8" i="1" s="1"/>
  <c r="E9" i="1"/>
  <c r="G9" i="1" s="1"/>
  <c r="E10" i="1"/>
  <c r="E11" i="1"/>
  <c r="H11" i="1" s="1"/>
  <c r="E12" i="1"/>
  <c r="H12" i="1" s="1"/>
  <c r="E13" i="1"/>
  <c r="G13" i="1" s="1"/>
  <c r="E14" i="1"/>
  <c r="E15" i="1"/>
  <c r="H15" i="1" s="1"/>
  <c r="E16" i="1"/>
  <c r="H16" i="1" s="1"/>
  <c r="E17" i="1"/>
  <c r="G17" i="1" s="1"/>
  <c r="E18" i="1"/>
  <c r="E19" i="1"/>
  <c r="H19" i="1" s="1"/>
  <c r="E20" i="1"/>
  <c r="H20" i="1" s="1"/>
  <c r="E21" i="1"/>
  <c r="G21" i="1" s="1"/>
  <c r="E22" i="1"/>
  <c r="E23" i="1"/>
  <c r="H23" i="1" s="1"/>
  <c r="E24" i="1"/>
  <c r="H24" i="1" s="1"/>
  <c r="E25" i="1"/>
  <c r="G25" i="1" s="1"/>
  <c r="E26" i="1"/>
  <c r="E27" i="1"/>
  <c r="H27" i="1" s="1"/>
  <c r="E28" i="1"/>
  <c r="H28" i="1" s="1"/>
  <c r="E29" i="1"/>
  <c r="G29" i="1" s="1"/>
  <c r="E30" i="1"/>
  <c r="E31" i="1"/>
  <c r="H31" i="1" s="1"/>
  <c r="E32" i="1"/>
  <c r="H32" i="1" s="1"/>
  <c r="E33" i="1"/>
  <c r="G33" i="1" s="1"/>
  <c r="E34" i="1"/>
  <c r="E35" i="1"/>
  <c r="H35" i="1" s="1"/>
  <c r="E36" i="1"/>
  <c r="H36" i="1" s="1"/>
  <c r="E37" i="1"/>
  <c r="G37" i="1" s="1"/>
  <c r="E5" i="1"/>
  <c r="H5" i="1" l="1"/>
  <c r="H34" i="1"/>
  <c r="H30" i="1"/>
  <c r="H26" i="1"/>
  <c r="H22" i="1"/>
  <c r="H18" i="1"/>
  <c r="H14" i="1"/>
  <c r="H10" i="1"/>
  <c r="H6" i="1"/>
  <c r="G36" i="1"/>
  <c r="G32" i="1"/>
  <c r="G28" i="1"/>
  <c r="G24" i="1"/>
  <c r="G20" i="1"/>
  <c r="G16" i="1"/>
  <c r="G12" i="1"/>
  <c r="G8" i="1"/>
  <c r="H37" i="1"/>
  <c r="H33" i="1"/>
  <c r="H29" i="1"/>
  <c r="H25" i="1"/>
  <c r="H21" i="1"/>
  <c r="H17" i="1"/>
  <c r="H13" i="1"/>
  <c r="H9" i="1"/>
  <c r="G35" i="1"/>
  <c r="G31" i="1"/>
  <c r="G27" i="1"/>
  <c r="G23" i="1"/>
  <c r="G19" i="1"/>
  <c r="G15" i="1"/>
  <c r="G11" i="1"/>
  <c r="G7" i="1"/>
  <c r="G5" i="1"/>
  <c r="G34" i="1"/>
  <c r="G30" i="1"/>
  <c r="G26" i="1"/>
  <c r="G22" i="1"/>
  <c r="G18" i="1"/>
  <c r="G14" i="1"/>
  <c r="G10" i="1"/>
  <c r="G6" i="1"/>
</calcChain>
</file>

<file path=xl/sharedStrings.xml><?xml version="1.0" encoding="utf-8"?>
<sst xmlns="http://schemas.openxmlformats.org/spreadsheetml/2006/main" count="14" uniqueCount="13">
  <si>
    <t>Date</t>
  </si>
  <si>
    <t>Diamètre</t>
  </si>
  <si>
    <t>Distance</t>
  </si>
  <si>
    <t>(Pixel)</t>
  </si>
  <si>
    <t>Déplacement angulaire</t>
  </si>
  <si>
    <t>(°)</t>
  </si>
  <si>
    <t>Valeur en x sur l'orbite</t>
  </si>
  <si>
    <t>Valeur en y sur l'orbite</t>
  </si>
  <si>
    <r>
      <t>D</t>
    </r>
    <r>
      <rPr>
        <vertAlign val="subscript"/>
        <sz val="11"/>
        <color theme="1"/>
        <rFont val="Calibri"/>
        <family val="2"/>
        <scheme val="minor"/>
      </rPr>
      <t>p</t>
    </r>
  </si>
  <si>
    <r>
      <t>D</t>
    </r>
    <r>
      <rPr>
        <vertAlign val="subscript"/>
        <sz val="11"/>
        <color theme="1"/>
        <rFont val="Calibri"/>
        <family val="2"/>
        <scheme val="minor"/>
      </rPr>
      <t>a</t>
    </r>
  </si>
  <si>
    <t>e</t>
  </si>
  <si>
    <t>ref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</si>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</sst>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22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Orbite de la lune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802786374280985"/>
          <c:y val="7.4851744307535995E-2"/>
          <c:w val="0.66201920913731938"/>
          <c:h val="0.91406374021474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Tableau!$G$5:$G$42</c:f>
              <c:numCache>
                <c:formatCode>General</c:formatCode>
                <c:ptCount val="38"/>
                <c:pt idx="0">
                  <c:v>134873.40903415537</c:v>
                </c:pt>
                <c:pt idx="1">
                  <c:v>113951.85443312267</c:v>
                </c:pt>
                <c:pt idx="2">
                  <c:v>112144.5467435184</c:v>
                </c:pt>
                <c:pt idx="3">
                  <c:v>71141.696603016244</c:v>
                </c:pt>
                <c:pt idx="4">
                  <c:v>69138.158648599288</c:v>
                </c:pt>
                <c:pt idx="5">
                  <c:v>43884.979109185908</c:v>
                </c:pt>
                <c:pt idx="6">
                  <c:v>-18662.371801058052</c:v>
                </c:pt>
                <c:pt idx="7">
                  <c:v>-52153.211292410771</c:v>
                </c:pt>
                <c:pt idx="8">
                  <c:v>-79796.091279795684</c:v>
                </c:pt>
                <c:pt idx="9">
                  <c:v>-80690.09349792439</c:v>
                </c:pt>
                <c:pt idx="10">
                  <c:v>-127503.99185604331</c:v>
                </c:pt>
                <c:pt idx="11">
                  <c:v>-150625.93829025535</c:v>
                </c:pt>
                <c:pt idx="12">
                  <c:v>-97399.768505432134</c:v>
                </c:pt>
                <c:pt idx="13">
                  <c:v>-124466.63057610257</c:v>
                </c:pt>
                <c:pt idx="14">
                  <c:v>-3368.2843300038066</c:v>
                </c:pt>
                <c:pt idx="15">
                  <c:v>-76482.177866118524</c:v>
                </c:pt>
                <c:pt idx="16">
                  <c:v>125844.59358172544</c:v>
                </c:pt>
                <c:pt idx="17">
                  <c:v>136340.3560610975</c:v>
                </c:pt>
                <c:pt idx="18">
                  <c:v>137475.60382722216</c:v>
                </c:pt>
                <c:pt idx="19">
                  <c:v>133860.31426442528</c:v>
                </c:pt>
                <c:pt idx="20">
                  <c:v>130881.43350225063</c:v>
                </c:pt>
                <c:pt idx="21">
                  <c:v>105865.78641419677</c:v>
                </c:pt>
                <c:pt idx="22">
                  <c:v>85500.030231201265</c:v>
                </c:pt>
                <c:pt idx="23">
                  <c:v>59925.081000791797</c:v>
                </c:pt>
                <c:pt idx="24">
                  <c:v>30274.570739416718</c:v>
                </c:pt>
                <c:pt idx="25">
                  <c:v>-4863.123089863514</c:v>
                </c:pt>
                <c:pt idx="26">
                  <c:v>-7241.2155799585516</c:v>
                </c:pt>
                <c:pt idx="27">
                  <c:v>-36626.715260627963</c:v>
                </c:pt>
                <c:pt idx="28">
                  <c:v>-69004.816648367123</c:v>
                </c:pt>
                <c:pt idx="29">
                  <c:v>-144903.07300699764</c:v>
                </c:pt>
                <c:pt idx="30">
                  <c:v>-151994.52494291172</c:v>
                </c:pt>
                <c:pt idx="31">
                  <c:v>138152.85810364722</c:v>
                </c:pt>
                <c:pt idx="32">
                  <c:v>132223.81679623126</c:v>
                </c:pt>
                <c:pt idx="33">
                  <c:v>101512.33265875318</c:v>
                </c:pt>
                <c:pt idx="34">
                  <c:v>77674.768628794132</c:v>
                </c:pt>
                <c:pt idx="35">
                  <c:v>12696.85343102076</c:v>
                </c:pt>
                <c:pt idx="36">
                  <c:v>-48687.266385128591</c:v>
                </c:pt>
                <c:pt idx="37">
                  <c:v>-107350.39717900459</c:v>
                </c:pt>
              </c:numCache>
            </c:numRef>
          </c:xVal>
          <c:yVal>
            <c:numRef>
              <c:f>Tableau!$H$5:$H$42</c:f>
              <c:numCache>
                <c:formatCode>General</c:formatCode>
                <c:ptCount val="38"/>
                <c:pt idx="0">
                  <c:v>0</c:v>
                </c:pt>
                <c:pt idx="1">
                  <c:v>80394.2878573216</c:v>
                </c:pt>
                <c:pt idx="2">
                  <c:v>82317.084940973393</c:v>
                </c:pt>
                <c:pt idx="3">
                  <c:v>124322.71826117265</c:v>
                </c:pt>
                <c:pt idx="4">
                  <c:v>126754.81791355883</c:v>
                </c:pt>
                <c:pt idx="5">
                  <c:v>138755.87641670246</c:v>
                </c:pt>
                <c:pt idx="6">
                  <c:v>148718.43042517599</c:v>
                </c:pt>
                <c:pt idx="7">
                  <c:v>142960.72061128725</c:v>
                </c:pt>
                <c:pt idx="8">
                  <c:v>130518.52346747855</c:v>
                </c:pt>
                <c:pt idx="9">
                  <c:v>130372.18999060335</c:v>
                </c:pt>
                <c:pt idx="10">
                  <c:v>83905.730504596388</c:v>
                </c:pt>
                <c:pt idx="11">
                  <c:v>21669.143960700745</c:v>
                </c:pt>
                <c:pt idx="12">
                  <c:v>-118262.24513607606</c:v>
                </c:pt>
                <c:pt idx="13">
                  <c:v>-81432.905829281866</c:v>
                </c:pt>
                <c:pt idx="14">
                  <c:v>-148815.37655421344</c:v>
                </c:pt>
                <c:pt idx="15">
                  <c:v>-122598.73047279649</c:v>
                </c:pt>
                <c:pt idx="16">
                  <c:v>-44208.112607329407</c:v>
                </c:pt>
                <c:pt idx="17">
                  <c:v>-16986.184849917987</c:v>
                </c:pt>
                <c:pt idx="18">
                  <c:v>11638.349953857991</c:v>
                </c:pt>
                <c:pt idx="19">
                  <c:v>40319.772869707886</c:v>
                </c:pt>
                <c:pt idx="20">
                  <c:v>44007.680263713351</c:v>
                </c:pt>
                <c:pt idx="21">
                  <c:v>95805.083622472564</c:v>
                </c:pt>
                <c:pt idx="22">
                  <c:v>116915.28918433817</c:v>
                </c:pt>
                <c:pt idx="23">
                  <c:v>134754.82659528204</c:v>
                </c:pt>
                <c:pt idx="24">
                  <c:v>146912.45698244576</c:v>
                </c:pt>
                <c:pt idx="25">
                  <c:v>153589.33382401694</c:v>
                </c:pt>
                <c:pt idx="26">
                  <c:v>153839.75073340762</c:v>
                </c:pt>
                <c:pt idx="27">
                  <c:v>150888.81946901849</c:v>
                </c:pt>
                <c:pt idx="28">
                  <c:v>140372.54784472275</c:v>
                </c:pt>
                <c:pt idx="29">
                  <c:v>38321.731465286735</c:v>
                </c:pt>
                <c:pt idx="30">
                  <c:v>28170.5200878551</c:v>
                </c:pt>
                <c:pt idx="31">
                  <c:v>-3474.5270466271177</c:v>
                </c:pt>
                <c:pt idx="32">
                  <c:v>56264.218003238209</c:v>
                </c:pt>
                <c:pt idx="33">
                  <c:v>105555.64622978352</c:v>
                </c:pt>
                <c:pt idx="34">
                  <c:v>125500.2845350502</c:v>
                </c:pt>
                <c:pt idx="35">
                  <c:v>156590.12191775476</c:v>
                </c:pt>
                <c:pt idx="36">
                  <c:v>148646.11330619201</c:v>
                </c:pt>
                <c:pt idx="37">
                  <c:v>112023.53457616635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A-4147-88BD-48858A595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60912"/>
        <c:axId val="433461896"/>
      </c:scatterChart>
      <c:valAx>
        <c:axId val="43346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3461896"/>
        <c:crosses val="autoZero"/>
        <c:crossBetween val="midCat"/>
      </c:valAx>
      <c:valAx>
        <c:axId val="43346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346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0.14843</cdr:x>
      <cdr:y>0.07515</cdr:y>
    </cdr:from>
    <cdr:to>
      <cdr:x>0.23054</cdr:x>
      <cdr:y>0.18827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286530" y="473152"/>
          <a:ext cx="711709" cy="71220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0.22937</cdr:x>
      <cdr:y>0.17986</cdr:y>
    </cdr:from>
    <cdr:to>
      <cdr:x>0.70754</cdr:x>
      <cdr:y>0.87199</cdr:y>
    </cdr:to>
    <cdr:sp macro="" textlink="">
      <cdr:nvSpPr>
        <cdr:cNvPr id="4" name="Oval 3"/>
        <cdr:cNvSpPr/>
      </cdr:nvSpPr>
      <cdr:spPr>
        <a:xfrm xmlns:a="http://schemas.openxmlformats.org/drawingml/2006/main" rot="20833026">
          <a:off x="1987148" y="1130712"/>
          <a:ext cx="4142663" cy="4351069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42"/>
  <sheetViews>
    <sheetView zoomScale="85" zoomScaleNormal="85" workbookViewId="0">
      <selection activeCell="C5" sqref="C5:C42"/>
    </sheetView>
  </sheetViews>
  <sheetFormatPr defaultRowHeight="15" x14ac:dyDescent="0.25"/>
  <cols>
    <col min="1" max="1" width="9.140625" style="1"/>
    <col min="2" max="2" width="7.7109375" style="1" customWidth="1"/>
    <col min="3" max="3" width="19" style="1" customWidth="1"/>
    <col min="4" max="4" width="10.42578125" style="1" customWidth="1"/>
    <col min="5" max="5" width="11.140625" style="1" customWidth="1"/>
    <col min="6" max="6" width="23.140625" style="1" customWidth="1"/>
    <col min="7" max="7" width="22.42578125" style="1" customWidth="1"/>
    <col min="8" max="8" width="23.5703125" style="1" customWidth="1"/>
    <col min="9" max="9" width="9.140625" style="1"/>
    <col min="10" max="10" width="17" style="1" bestFit="1" customWidth="1"/>
    <col min="11" max="11" width="11.28515625" style="1" bestFit="1" customWidth="1"/>
    <col min="12" max="16384" width="9.140625" style="1"/>
  </cols>
  <sheetData>
    <row r="3" spans="3:11" x14ac:dyDescent="0.25">
      <c r="C3" s="4" t="s">
        <v>0</v>
      </c>
      <c r="D3" s="4" t="s">
        <v>1</v>
      </c>
      <c r="E3" s="4" t="s">
        <v>2</v>
      </c>
      <c r="F3" s="4" t="s">
        <v>4</v>
      </c>
      <c r="G3" s="4" t="s">
        <v>6</v>
      </c>
      <c r="H3" s="4" t="s">
        <v>7</v>
      </c>
    </row>
    <row r="4" spans="3:11" x14ac:dyDescent="0.25">
      <c r="C4" s="7"/>
      <c r="D4" s="7" t="s">
        <v>3</v>
      </c>
      <c r="E4" s="7" t="s">
        <v>3</v>
      </c>
      <c r="F4" s="7" t="s">
        <v>5</v>
      </c>
      <c r="G4" s="7"/>
      <c r="H4" s="7"/>
    </row>
    <row r="5" spans="3:11" x14ac:dyDescent="0.25">
      <c r="C5" s="8">
        <v>42619.870833333334</v>
      </c>
      <c r="D5" s="4">
        <v>1177</v>
      </c>
      <c r="E5" s="4">
        <f>(D5)/(2*TAN(RADIANS(0.25)))</f>
        <v>134873.40903415537</v>
      </c>
      <c r="F5" s="4">
        <f t="shared" ref="F5:F42" si="0">MOD(((C5-$C$5)*360/29.5), 360)</f>
        <v>0</v>
      </c>
      <c r="G5" s="4">
        <f>E5*COS(RADIANS(F5))</f>
        <v>134873.40903415537</v>
      </c>
      <c r="H5" s="4">
        <f>E5*SIN(RADIANS(F5))</f>
        <v>0</v>
      </c>
    </row>
    <row r="6" spans="3:11" x14ac:dyDescent="0.25">
      <c r="C6" s="6">
        <v>42622.755555555559</v>
      </c>
      <c r="D6" s="5">
        <v>1217</v>
      </c>
      <c r="E6" s="5">
        <f t="shared" ref="E6:E42" si="1">(D6)/(2*TAN(RADIANS(0.25)))</f>
        <v>139457.04230634417</v>
      </c>
      <c r="F6" s="5">
        <f t="shared" si="0"/>
        <v>35.203389830540047</v>
      </c>
      <c r="G6" s="5">
        <f t="shared" ref="G6:G42" si="2">E6*COS(RADIANS(F6))</f>
        <v>113951.85443312267</v>
      </c>
      <c r="H6" s="5">
        <f t="shared" ref="H6:H42" si="3">E6*SIN(RADIANS(F6))</f>
        <v>80394.2878573216</v>
      </c>
    </row>
    <row r="7" spans="3:11" x14ac:dyDescent="0.25">
      <c r="C7" s="6">
        <v>42622.84375</v>
      </c>
      <c r="D7" s="5">
        <v>1214</v>
      </c>
      <c r="E7" s="5">
        <f t="shared" si="1"/>
        <v>139113.26981093001</v>
      </c>
      <c r="F7" s="5">
        <f t="shared" si="0"/>
        <v>36.279661016937311</v>
      </c>
      <c r="G7" s="5">
        <f t="shared" si="2"/>
        <v>112144.5467435184</v>
      </c>
      <c r="H7" s="5">
        <f t="shared" si="3"/>
        <v>82317.084940973393</v>
      </c>
    </row>
    <row r="8" spans="3:11" x14ac:dyDescent="0.25">
      <c r="C8" s="6">
        <v>42624.805555555555</v>
      </c>
      <c r="D8" s="5">
        <v>1250</v>
      </c>
      <c r="E8" s="5">
        <f t="shared" si="1"/>
        <v>143238.53975589992</v>
      </c>
      <c r="F8" s="5">
        <f t="shared" si="0"/>
        <v>60.220338983029144</v>
      </c>
      <c r="G8" s="5">
        <f t="shared" si="2"/>
        <v>71141.696603016244</v>
      </c>
      <c r="H8" s="5">
        <f t="shared" si="3"/>
        <v>124322.71826117265</v>
      </c>
    </row>
    <row r="9" spans="3:11" x14ac:dyDescent="0.25">
      <c r="C9" s="6">
        <v>42624.901388888888</v>
      </c>
      <c r="D9" s="5">
        <v>1260</v>
      </c>
      <c r="E9" s="5">
        <f t="shared" si="1"/>
        <v>144384.44807394713</v>
      </c>
      <c r="F9" s="5">
        <f t="shared" si="0"/>
        <v>61.389830508446956</v>
      </c>
      <c r="G9" s="5">
        <f t="shared" si="2"/>
        <v>69138.158648599288</v>
      </c>
      <c r="H9" s="5">
        <f t="shared" si="3"/>
        <v>126754.81791355883</v>
      </c>
      <c r="K9" s="3"/>
    </row>
    <row r="10" spans="3:11" x14ac:dyDescent="0.25">
      <c r="C10" s="6">
        <v>42625.807638888888</v>
      </c>
      <c r="D10" s="5">
        <v>1270</v>
      </c>
      <c r="E10" s="5">
        <f t="shared" si="1"/>
        <v>145530.35639199434</v>
      </c>
      <c r="F10" s="5">
        <f t="shared" si="0"/>
        <v>72.44915254234526</v>
      </c>
      <c r="G10" s="5">
        <f t="shared" si="2"/>
        <v>43884.979109185908</v>
      </c>
      <c r="H10" s="5">
        <f t="shared" si="3"/>
        <v>138755.87641670246</v>
      </c>
      <c r="J10" s="2"/>
    </row>
    <row r="11" spans="3:11" x14ac:dyDescent="0.25">
      <c r="C11" s="6">
        <v>42627.831944444442</v>
      </c>
      <c r="D11" s="5">
        <v>1308</v>
      </c>
      <c r="E11" s="5">
        <f t="shared" si="1"/>
        <v>149884.80800057368</v>
      </c>
      <c r="F11" s="5">
        <f t="shared" si="0"/>
        <v>97.152542372843868</v>
      </c>
      <c r="G11" s="5">
        <f t="shared" si="2"/>
        <v>-18662.371801058052</v>
      </c>
      <c r="H11" s="5">
        <f t="shared" si="3"/>
        <v>148718.43042517599</v>
      </c>
      <c r="K11" s="2"/>
    </row>
    <row r="12" spans="3:11" x14ac:dyDescent="0.25">
      <c r="C12" s="6">
        <v>42628.888194444444</v>
      </c>
      <c r="D12" s="5">
        <v>1328</v>
      </c>
      <c r="E12" s="5">
        <f t="shared" si="1"/>
        <v>152176.6246366681</v>
      </c>
      <c r="F12" s="5">
        <f t="shared" si="0"/>
        <v>110.04237288133621</v>
      </c>
      <c r="G12" s="5">
        <f t="shared" si="2"/>
        <v>-52153.211292410771</v>
      </c>
      <c r="H12" s="5">
        <f t="shared" si="3"/>
        <v>142960.72061128725</v>
      </c>
    </row>
    <row r="13" spans="3:11" x14ac:dyDescent="0.25">
      <c r="C13" s="6">
        <v>42629.822222222225</v>
      </c>
      <c r="D13" s="5">
        <v>1335</v>
      </c>
      <c r="E13" s="5">
        <f t="shared" si="1"/>
        <v>152978.76045930112</v>
      </c>
      <c r="F13" s="5">
        <f t="shared" si="0"/>
        <v>121.44067796612143</v>
      </c>
      <c r="G13" s="5">
        <f t="shared" si="2"/>
        <v>-79796.091279795684</v>
      </c>
      <c r="H13" s="5">
        <f t="shared" si="3"/>
        <v>130518.52346747855</v>
      </c>
    </row>
    <row r="14" spans="3:11" x14ac:dyDescent="0.25">
      <c r="C14" s="6">
        <v>42629.847916666666</v>
      </c>
      <c r="D14" s="5">
        <v>1338</v>
      </c>
      <c r="E14" s="5">
        <f t="shared" si="1"/>
        <v>153322.53295471528</v>
      </c>
      <c r="F14" s="5">
        <f t="shared" si="0"/>
        <v>121.75423728811191</v>
      </c>
      <c r="G14" s="5">
        <f t="shared" si="2"/>
        <v>-80690.09349792439</v>
      </c>
      <c r="H14" s="5">
        <f t="shared" si="3"/>
        <v>130372.18999060335</v>
      </c>
    </row>
    <row r="15" spans="3:11" x14ac:dyDescent="0.25">
      <c r="C15" s="6">
        <v>42631.888194444444</v>
      </c>
      <c r="D15" s="5">
        <v>1332</v>
      </c>
      <c r="E15" s="5">
        <f t="shared" si="1"/>
        <v>152634.98796388696</v>
      </c>
      <c r="F15" s="5">
        <f t="shared" si="0"/>
        <v>146.65254237286163</v>
      </c>
      <c r="G15" s="5">
        <f t="shared" si="2"/>
        <v>-127503.99185604331</v>
      </c>
      <c r="H15" s="5">
        <f t="shared" si="3"/>
        <v>83905.730504596388</v>
      </c>
    </row>
    <row r="16" spans="3:11" x14ac:dyDescent="0.25">
      <c r="C16" s="6">
        <v>42633.95</v>
      </c>
      <c r="D16" s="5">
        <v>1328</v>
      </c>
      <c r="E16" s="5">
        <f t="shared" si="1"/>
        <v>152176.6246366681</v>
      </c>
      <c r="F16" s="5">
        <f t="shared" si="0"/>
        <v>171.81355932198653</v>
      </c>
      <c r="G16" s="5">
        <f t="shared" si="2"/>
        <v>-150625.93829025535</v>
      </c>
      <c r="H16" s="5">
        <f t="shared" si="3"/>
        <v>21669.143960700745</v>
      </c>
    </row>
    <row r="17" spans="3:8" x14ac:dyDescent="0.25">
      <c r="C17" s="6">
        <v>43730.261111111111</v>
      </c>
      <c r="D17" s="5">
        <v>1337</v>
      </c>
      <c r="E17" s="5">
        <f t="shared" si="1"/>
        <v>153207.94212291058</v>
      </c>
      <c r="F17" s="5">
        <f t="shared" si="0"/>
        <v>230.52542372879907</v>
      </c>
      <c r="G17" s="5">
        <f t="shared" si="2"/>
        <v>-97399.768505432134</v>
      </c>
      <c r="H17" s="5">
        <f t="shared" si="3"/>
        <v>-118262.24513607606</v>
      </c>
    </row>
    <row r="18" spans="3:8" x14ac:dyDescent="0.25">
      <c r="C18" s="6">
        <v>42637.34097222222</v>
      </c>
      <c r="D18" s="5">
        <v>1298</v>
      </c>
      <c r="E18" s="5">
        <f t="shared" si="1"/>
        <v>148738.89968252651</v>
      </c>
      <c r="F18" s="5">
        <f t="shared" si="0"/>
        <v>213.19491525420375</v>
      </c>
      <c r="G18" s="5">
        <f t="shared" si="2"/>
        <v>-124466.63057610257</v>
      </c>
      <c r="H18" s="5">
        <f t="shared" si="3"/>
        <v>-81432.905829281866</v>
      </c>
    </row>
    <row r="19" spans="3:8" x14ac:dyDescent="0.25">
      <c r="C19" s="6">
        <v>43733.38958333333</v>
      </c>
      <c r="D19" s="5">
        <v>1299</v>
      </c>
      <c r="E19" s="5">
        <f t="shared" si="1"/>
        <v>148853.49051433121</v>
      </c>
      <c r="F19" s="5">
        <f t="shared" si="0"/>
        <v>268.7033898304544</v>
      </c>
      <c r="G19" s="5">
        <f t="shared" si="2"/>
        <v>-3368.2843300038066</v>
      </c>
      <c r="H19" s="5">
        <f t="shared" si="3"/>
        <v>-148815.37655421344</v>
      </c>
    </row>
    <row r="20" spans="3:8" x14ac:dyDescent="0.25">
      <c r="C20" s="6">
        <v>42639.377083333333</v>
      </c>
      <c r="D20" s="5">
        <v>1261</v>
      </c>
      <c r="E20" s="5">
        <f t="shared" si="1"/>
        <v>144499.03890575186</v>
      </c>
      <c r="F20" s="5">
        <f t="shared" si="0"/>
        <v>238.04237288133817</v>
      </c>
      <c r="G20" s="5">
        <f t="shared" si="2"/>
        <v>-76482.177866118524</v>
      </c>
      <c r="H20" s="5">
        <f t="shared" si="3"/>
        <v>-122598.73047279649</v>
      </c>
    </row>
    <row r="21" spans="3:8" x14ac:dyDescent="0.25">
      <c r="C21" s="6">
        <v>42647.784722222219</v>
      </c>
      <c r="D21" s="5">
        <v>1164</v>
      </c>
      <c r="E21" s="5">
        <f t="shared" si="1"/>
        <v>133383.72822069403</v>
      </c>
      <c r="F21" s="5">
        <f t="shared" si="0"/>
        <v>340.64406779655889</v>
      </c>
      <c r="G21" s="5">
        <f t="shared" si="2"/>
        <v>125844.59358172544</v>
      </c>
      <c r="H21" s="5">
        <f t="shared" si="3"/>
        <v>-44208.112607329407</v>
      </c>
    </row>
    <row r="22" spans="3:8" x14ac:dyDescent="0.25">
      <c r="C22" s="6">
        <v>42648.788888888892</v>
      </c>
      <c r="D22" s="5">
        <v>1199</v>
      </c>
      <c r="E22" s="5">
        <f t="shared" si="1"/>
        <v>137394.40733385921</v>
      </c>
      <c r="F22" s="5">
        <f t="shared" si="0"/>
        <v>352.89830508477144</v>
      </c>
      <c r="G22" s="5">
        <f t="shared" si="2"/>
        <v>136340.3560610975</v>
      </c>
      <c r="H22" s="5">
        <f t="shared" si="3"/>
        <v>-16986.184849917987</v>
      </c>
    </row>
    <row r="23" spans="3:8" x14ac:dyDescent="0.25">
      <c r="C23" s="6">
        <v>42649.767361111109</v>
      </c>
      <c r="D23" s="5">
        <v>1204</v>
      </c>
      <c r="E23" s="5">
        <f t="shared" si="1"/>
        <v>137967.36149288283</v>
      </c>
      <c r="F23" s="5">
        <f t="shared" si="0"/>
        <v>4.838983050815898</v>
      </c>
      <c r="G23" s="5">
        <f t="shared" si="2"/>
        <v>137475.60382722216</v>
      </c>
      <c r="H23" s="5">
        <f t="shared" si="3"/>
        <v>11638.349953857991</v>
      </c>
    </row>
    <row r="24" spans="3:8" x14ac:dyDescent="0.25">
      <c r="C24" s="6">
        <v>42650.744444444441</v>
      </c>
      <c r="D24" s="5">
        <v>1220</v>
      </c>
      <c r="E24" s="5">
        <f t="shared" si="1"/>
        <v>139800.81480175833</v>
      </c>
      <c r="F24" s="5">
        <f t="shared" si="0"/>
        <v>16.762711864351559</v>
      </c>
      <c r="G24" s="5">
        <f t="shared" si="2"/>
        <v>133860.31426442528</v>
      </c>
      <c r="H24" s="5">
        <f t="shared" si="3"/>
        <v>40319.772869707886</v>
      </c>
    </row>
    <row r="25" spans="3:8" x14ac:dyDescent="0.25">
      <c r="C25" s="6">
        <v>42650.893750000003</v>
      </c>
      <c r="D25" s="5">
        <v>1205</v>
      </c>
      <c r="E25" s="5">
        <f t="shared" si="1"/>
        <v>138081.95232468753</v>
      </c>
      <c r="F25" s="5">
        <f t="shared" si="0"/>
        <v>18.584745762735565</v>
      </c>
      <c r="G25" s="5">
        <f t="shared" si="2"/>
        <v>130881.43350225063</v>
      </c>
      <c r="H25" s="5">
        <f t="shared" si="3"/>
        <v>44007.680263713351</v>
      </c>
    </row>
    <row r="26" spans="3:8" x14ac:dyDescent="0.25">
      <c r="C26" s="6">
        <v>42652.824305555558</v>
      </c>
      <c r="D26" s="5">
        <v>1246</v>
      </c>
      <c r="E26" s="5">
        <f t="shared" si="1"/>
        <v>142780.17642868106</v>
      </c>
      <c r="F26" s="5">
        <f t="shared" si="0"/>
        <v>42.144067796623972</v>
      </c>
      <c r="G26" s="5">
        <f t="shared" si="2"/>
        <v>105865.78641419677</v>
      </c>
      <c r="H26" s="5">
        <f t="shared" si="3"/>
        <v>95805.083622472564</v>
      </c>
    </row>
    <row r="27" spans="3:8" x14ac:dyDescent="0.25">
      <c r="C27" s="6">
        <v>42653.78125</v>
      </c>
      <c r="D27" s="5">
        <v>1264</v>
      </c>
      <c r="E27" s="5">
        <f t="shared" si="1"/>
        <v>144842.81140116602</v>
      </c>
      <c r="F27" s="5">
        <f t="shared" si="0"/>
        <v>53.822033898293228</v>
      </c>
      <c r="G27" s="5">
        <f t="shared" si="2"/>
        <v>85500.030231201265</v>
      </c>
      <c r="H27" s="5">
        <f t="shared" si="3"/>
        <v>116915.28918433817</v>
      </c>
    </row>
    <row r="28" spans="3:8" x14ac:dyDescent="0.25">
      <c r="C28" s="6">
        <v>42654.78125</v>
      </c>
      <c r="D28" s="5">
        <v>1287</v>
      </c>
      <c r="E28" s="5">
        <f t="shared" si="1"/>
        <v>147478.40053267457</v>
      </c>
      <c r="F28" s="5">
        <f t="shared" si="0"/>
        <v>66.025423728801741</v>
      </c>
      <c r="G28" s="5">
        <f t="shared" si="2"/>
        <v>59925.081000791797</v>
      </c>
      <c r="H28" s="5">
        <f t="shared" si="3"/>
        <v>134754.82659528204</v>
      </c>
    </row>
    <row r="29" spans="3:8" x14ac:dyDescent="0.25">
      <c r="C29" s="6">
        <v>42655.791666666664</v>
      </c>
      <c r="D29" s="5">
        <v>1309</v>
      </c>
      <c r="E29" s="5">
        <f t="shared" si="1"/>
        <v>149999.39883237841</v>
      </c>
      <c r="F29" s="5">
        <f t="shared" si="0"/>
        <v>78.355932203348402</v>
      </c>
      <c r="G29" s="5">
        <f t="shared" si="2"/>
        <v>30274.570739416718</v>
      </c>
      <c r="H29" s="5">
        <f t="shared" si="3"/>
        <v>146912.45698244576</v>
      </c>
    </row>
    <row r="30" spans="3:8" x14ac:dyDescent="0.25">
      <c r="C30" s="6">
        <v>42656.894444444442</v>
      </c>
      <c r="D30" s="5">
        <v>1341</v>
      </c>
      <c r="E30" s="5">
        <f t="shared" si="1"/>
        <v>153666.30545012944</v>
      </c>
      <c r="F30" s="5">
        <f t="shared" si="0"/>
        <v>91.813559321996422</v>
      </c>
      <c r="G30" s="5">
        <f t="shared" si="2"/>
        <v>-4863.123089863514</v>
      </c>
      <c r="H30" s="5">
        <f t="shared" si="3"/>
        <v>153589.33382401694</v>
      </c>
    </row>
    <row r="31" spans="3:8" x14ac:dyDescent="0.25">
      <c r="C31" s="6">
        <v>42656.966666666667</v>
      </c>
      <c r="D31" s="5">
        <v>1344</v>
      </c>
      <c r="E31" s="5">
        <f t="shared" si="1"/>
        <v>154010.07794554363</v>
      </c>
      <c r="F31" s="5">
        <f t="shared" si="0"/>
        <v>92.694915254231375</v>
      </c>
      <c r="G31" s="5">
        <f t="shared" si="2"/>
        <v>-7241.2155799585516</v>
      </c>
      <c r="H31" s="5">
        <f t="shared" si="3"/>
        <v>153839.75073340762</v>
      </c>
    </row>
    <row r="32" spans="3:8" x14ac:dyDescent="0.25">
      <c r="C32" s="6">
        <v>42657.863888888889</v>
      </c>
      <c r="D32" s="5">
        <v>1355</v>
      </c>
      <c r="E32" s="5">
        <f t="shared" si="1"/>
        <v>155270.57709539554</v>
      </c>
      <c r="F32" s="5">
        <f t="shared" si="0"/>
        <v>103.64406779660032</v>
      </c>
      <c r="G32" s="5">
        <f t="shared" si="2"/>
        <v>-36626.715260627963</v>
      </c>
      <c r="H32" s="5">
        <f t="shared" si="3"/>
        <v>150888.81946901849</v>
      </c>
    </row>
    <row r="33" spans="3:8" x14ac:dyDescent="0.25">
      <c r="C33" s="6">
        <v>42658.890972222223</v>
      </c>
      <c r="D33" s="5">
        <v>1365</v>
      </c>
      <c r="E33" s="5">
        <f t="shared" si="1"/>
        <v>156416.48541344274</v>
      </c>
      <c r="F33" s="5">
        <f t="shared" si="0"/>
        <v>116.17796610169688</v>
      </c>
      <c r="G33" s="5">
        <f t="shared" si="2"/>
        <v>-69004.816648367123</v>
      </c>
      <c r="H33" s="5">
        <f t="shared" si="3"/>
        <v>140372.54784472275</v>
      </c>
    </row>
    <row r="34" spans="3:8" x14ac:dyDescent="0.25">
      <c r="C34" s="6">
        <v>42662.906944444447</v>
      </c>
      <c r="D34" s="5">
        <v>1308</v>
      </c>
      <c r="E34" s="5">
        <f t="shared" si="1"/>
        <v>149884.80800057368</v>
      </c>
      <c r="F34" s="5">
        <f t="shared" si="0"/>
        <v>165.18644067798186</v>
      </c>
      <c r="G34" s="5">
        <f t="shared" si="2"/>
        <v>-144903.07300699764</v>
      </c>
      <c r="H34" s="5">
        <f t="shared" si="3"/>
        <v>38321.731465286735</v>
      </c>
    </row>
    <row r="35" spans="3:8" x14ac:dyDescent="0.25">
      <c r="C35" s="6">
        <v>42663.260416666664</v>
      </c>
      <c r="D35" s="5">
        <v>1349</v>
      </c>
      <c r="E35" s="5">
        <f t="shared" si="1"/>
        <v>154583.03210456722</v>
      </c>
      <c r="F35" s="5">
        <f t="shared" si="0"/>
        <v>169.49999999995862</v>
      </c>
      <c r="G35" s="5">
        <f t="shared" si="2"/>
        <v>-151994.52494291172</v>
      </c>
      <c r="H35" s="5">
        <f t="shared" si="3"/>
        <v>28170.5200878551</v>
      </c>
    </row>
    <row r="36" spans="3:8" x14ac:dyDescent="0.25">
      <c r="C36" s="6">
        <v>42678.75277777778</v>
      </c>
      <c r="D36" s="5">
        <v>1206</v>
      </c>
      <c r="E36" s="5">
        <f t="shared" si="1"/>
        <v>138196.54315649226</v>
      </c>
      <c r="F36" s="5">
        <f t="shared" si="0"/>
        <v>358.55932203390819</v>
      </c>
      <c r="G36" s="5">
        <f t="shared" si="2"/>
        <v>138152.85810364722</v>
      </c>
      <c r="H36" s="5">
        <f t="shared" si="3"/>
        <v>-3474.5270466271177</v>
      </c>
    </row>
    <row r="37" spans="3:8" x14ac:dyDescent="0.25">
      <c r="C37" s="6">
        <v>42680.759722222225</v>
      </c>
      <c r="D37" s="5">
        <v>1254</v>
      </c>
      <c r="E37" s="5">
        <f t="shared" si="1"/>
        <v>143696.90308311881</v>
      </c>
      <c r="F37" s="5">
        <f t="shared" si="0"/>
        <v>23.050847457646796</v>
      </c>
      <c r="G37" s="5">
        <f t="shared" si="2"/>
        <v>132223.81679623126</v>
      </c>
      <c r="H37" s="5">
        <f t="shared" si="3"/>
        <v>56264.218003238209</v>
      </c>
    </row>
    <row r="38" spans="3:8" x14ac:dyDescent="0.25">
      <c r="C38" s="6">
        <v>42682.65</v>
      </c>
      <c r="D38" s="5">
        <v>1278</v>
      </c>
      <c r="E38" s="5">
        <f t="shared" si="1"/>
        <v>146447.08304643209</v>
      </c>
      <c r="F38" s="5">
        <f t="shared" si="0"/>
        <v>46.118644067802506</v>
      </c>
      <c r="G38" s="5">
        <f t="shared" si="2"/>
        <v>101512.33265875318</v>
      </c>
      <c r="H38" s="5">
        <f t="shared" si="3"/>
        <v>105555.64622978352</v>
      </c>
    </row>
    <row r="39" spans="3:8" x14ac:dyDescent="0.25">
      <c r="C39" s="6">
        <v>42683.643750000003</v>
      </c>
      <c r="D39" s="5">
        <v>1288</v>
      </c>
      <c r="E39" s="5">
        <f t="shared" si="1"/>
        <v>147592.9913644793</v>
      </c>
      <c r="F39" s="5">
        <f t="shared" si="0"/>
        <v>58.245762711888119</v>
      </c>
      <c r="G39" s="5">
        <f t="shared" si="2"/>
        <v>77674.768628794132</v>
      </c>
      <c r="H39" s="5">
        <f t="shared" si="3"/>
        <v>125500.2845350502</v>
      </c>
    </row>
    <row r="40" spans="3:8" x14ac:dyDescent="0.25">
      <c r="C40" s="6">
        <v>42685.865972222222</v>
      </c>
      <c r="D40" s="5">
        <v>1371</v>
      </c>
      <c r="E40" s="5">
        <f t="shared" si="1"/>
        <v>157104.03040427106</v>
      </c>
      <c r="F40" s="5">
        <f t="shared" si="0"/>
        <v>85.364406779645265</v>
      </c>
      <c r="G40" s="5">
        <f t="shared" si="2"/>
        <v>12696.85343102076</v>
      </c>
      <c r="H40" s="5">
        <f t="shared" si="3"/>
        <v>156590.12191775476</v>
      </c>
    </row>
    <row r="41" spans="3:8" x14ac:dyDescent="0.25">
      <c r="C41" s="6">
        <v>42687.731944444444</v>
      </c>
      <c r="D41" s="5">
        <v>1365</v>
      </c>
      <c r="E41" s="5">
        <f t="shared" si="1"/>
        <v>156416.48541344274</v>
      </c>
      <c r="F41" s="5">
        <f t="shared" si="0"/>
        <v>108.13559322031927</v>
      </c>
      <c r="G41" s="5">
        <f t="shared" si="2"/>
        <v>-48687.266385128591</v>
      </c>
      <c r="H41" s="5">
        <f t="shared" si="3"/>
        <v>148646.11330619201</v>
      </c>
    </row>
    <row r="42" spans="3:8" x14ac:dyDescent="0.25">
      <c r="C42" s="9">
        <v>42689.833333333336</v>
      </c>
      <c r="D42" s="7">
        <v>1354</v>
      </c>
      <c r="E42" s="7">
        <f t="shared" si="1"/>
        <v>155155.98626359081</v>
      </c>
      <c r="F42" s="7">
        <f t="shared" si="0"/>
        <v>133.77966101696688</v>
      </c>
      <c r="G42" s="7">
        <f t="shared" si="2"/>
        <v>-107350.39717900459</v>
      </c>
      <c r="H42" s="7">
        <f t="shared" si="3"/>
        <v>112023.53457616635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0"/>
  <sheetViews>
    <sheetView tabSelected="1" workbookViewId="0">
      <selection activeCell="E4" sqref="E4"/>
    </sheetView>
  </sheetViews>
  <sheetFormatPr defaultRowHeight="15" x14ac:dyDescent="0.25"/>
  <sheetData>
    <row r="3" spans="3:8" ht="18" x14ac:dyDescent="0.35">
      <c r="C3" s="10" t="s">
        <v>8</v>
      </c>
      <c r="D3" s="10" t="s">
        <v>9</v>
      </c>
      <c r="E3" s="10" t="s">
        <v>10</v>
      </c>
    </row>
    <row r="4" spans="3:8" x14ac:dyDescent="0.25">
      <c r="C4" s="11">
        <v>209</v>
      </c>
      <c r="D4" s="11">
        <v>235</v>
      </c>
      <c r="E4" s="11">
        <f>(D4-C4)/(D4+C4)</f>
        <v>5.8558558558558557E-2</v>
      </c>
    </row>
    <row r="6" spans="3:8" x14ac:dyDescent="0.25">
      <c r="C6" s="11">
        <v>210.53990006283166</v>
      </c>
    </row>
    <row r="8" spans="3:8" x14ac:dyDescent="0.25">
      <c r="D8">
        <f>(D4-C4)/(D4+C4)</f>
        <v>5.8558558558558557E-2</v>
      </c>
    </row>
    <row r="9" spans="3:8" x14ac:dyDescent="0.25">
      <c r="G9" t="s">
        <v>12</v>
      </c>
      <c r="H9">
        <f>(D8-E10)/E10*100</f>
        <v>6.6640410902706009</v>
      </c>
    </row>
    <row r="10" spans="3:8" x14ac:dyDescent="0.25">
      <c r="D10" t="s">
        <v>11</v>
      </c>
      <c r="E10">
        <v>5.4899999999999997E-2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Tableau</vt:lpstr>
      <vt:lpstr>Excentricité</vt:lpstr>
      <vt:lpstr>Schéma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 g-m</dc:creator>
  <cp:lastModifiedBy>wil g-m</cp:lastModifiedBy>
  <cp:lastPrinted>2016-11-08T21:02:15Z</cp:lastPrinted>
  <dcterms:created xsi:type="dcterms:W3CDTF">2016-11-06T21:28:43Z</dcterms:created>
  <dcterms:modified xsi:type="dcterms:W3CDTF">2016-11-29T01:24:25Z</dcterms:modified>
</cp:coreProperties>
</file>